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Current files 10th Jan\"/>
    </mc:Choice>
  </mc:AlternateContent>
  <xr:revisionPtr revIDLastSave="0" documentId="13_ncr:1_{E4A15AAB-8D62-43F2-8016-8CB529D7D89B}" xr6:coauthVersionLast="47" xr6:coauthVersionMax="47" xr10:uidLastSave="{00000000-0000-0000-0000-000000000000}"/>
  <bookViews>
    <workbookView xWindow="-120" yWindow="-120" windowWidth="20730" windowHeight="11160" tabRatio="827" xr2:uid="{0F1A0725-0B5B-41E8-9FB9-5171CEA0B182}"/>
  </bookViews>
  <sheets>
    <sheet name="Model Fits" sheetId="12" r:id="rId1"/>
    <sheet name="Data Review" sheetId="17" r:id="rId2"/>
    <sheet name="Sheet2" sheetId="14" state="hidden" r:id="rId3"/>
    <sheet name="Sheet1" sheetId="1" state="hidden" r:id="rId4"/>
    <sheet name="Data Summary" sheetId="11" r:id="rId5"/>
    <sheet name="Contribution" sheetId="13" state="hidden" r:id="rId6"/>
    <sheet name="Media Summary" sheetId="10" r:id="rId7"/>
    <sheet name="Media Summary (2)" sheetId="16" state="hidden" r:id="rId8"/>
    <sheet name="Unity " sheetId="5" state="hidden" r:id="rId9"/>
    <sheet name="Decoms" sheetId="8" state="hidden" r:id="rId10"/>
    <sheet name="Sheet3" sheetId="15" r:id="rId11"/>
    <sheet name="Rank" sheetId="9" state="hidden" r:id="rId12"/>
    <sheet name="Split Level" sheetId="6" r:id="rId13"/>
  </sheets>
  <externalReferences>
    <externalReference r:id="rId14"/>
    <externalReference r:id="rId15"/>
    <externalReference r:id="rId16"/>
    <externalReference r:id="rId17"/>
    <externalReference r:id="rId18"/>
    <externalReference r:id="rId19"/>
    <externalReference r:id="rId20"/>
    <externalReference r:id="rId21"/>
  </externalReferences>
  <definedNames>
    <definedName name="_xlnm._FilterDatabase" localSheetId="9" hidden="1">Decoms!$G$2:$N$23</definedName>
    <definedName name="_xlnm._FilterDatabase" localSheetId="11" hidden="1">Rank!$G$2:$O$23</definedName>
    <definedName name="_xlnm._FilterDatabase" localSheetId="3" hidden="1">Sheet1!$A$2:$Z$2</definedName>
    <definedName name="_xlnm._FilterDatabase" localSheetId="12" hidden="1">'Split Level'!$A$2:$N$41</definedName>
    <definedName name="_xlnm._FilterDatabase" localSheetId="8" hidden="1">'Unity '!$B$1:$Z$42</definedName>
    <definedName name="ExternalData_1" localSheetId="1" hidden="1">'Data Review'!$A$1:$B$21880</definedName>
    <definedName name="Slicer_Level1">#N/A</definedName>
    <definedName name="Slicer_Level2">#N/A</definedName>
  </definedNames>
  <calcPr calcId="191029"/>
  <pivotCaches>
    <pivotCache cacheId="0" r:id="rId22"/>
  </pivotCaches>
  <extLs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1" l="1"/>
  <c r="F37" i="15"/>
  <c r="F36" i="15"/>
  <c r="F19" i="15"/>
  <c r="B93" i="15" s="1"/>
  <c r="F20" i="15"/>
  <c r="F21" i="15"/>
  <c r="B94" i="15" s="1"/>
  <c r="F22" i="15"/>
  <c r="F23" i="15"/>
  <c r="F24" i="15"/>
  <c r="I59" i="6"/>
  <c r="I58" i="6"/>
  <c r="B95" i="15" l="1"/>
  <c r="D12" i="10"/>
  <c r="F8" i="15"/>
  <c r="F9" i="15"/>
  <c r="F10" i="15"/>
  <c r="F12" i="15"/>
  <c r="F13" i="15"/>
  <c r="F14" i="15"/>
  <c r="F15" i="15"/>
  <c r="F16" i="15"/>
  <c r="F17" i="15"/>
  <c r="F18" i="15"/>
  <c r="F7" i="15"/>
  <c r="B92" i="15" l="1"/>
  <c r="D35" i="10"/>
  <c r="E35" i="10" s="1"/>
  <c r="D34" i="10"/>
  <c r="D74" i="6"/>
  <c r="D75" i="6"/>
  <c r="D70" i="6"/>
  <c r="D71" i="6"/>
  <c r="P30" i="10"/>
  <c r="J71" i="6"/>
  <c r="H70" i="6"/>
  <c r="H75" i="6"/>
  <c r="E67" i="6"/>
  <c r="E34" i="10" l="1"/>
  <c r="D36" i="10"/>
  <c r="E36" i="10" s="1"/>
  <c r="G64" i="6"/>
  <c r="D65" i="6"/>
  <c r="D64" i="6"/>
  <c r="D30" i="16"/>
  <c r="D29" i="16"/>
  <c r="E29" i="16" s="1"/>
  <c r="D28" i="16"/>
  <c r="E28" i="16" s="1"/>
  <c r="D27" i="16"/>
  <c r="E27" i="16" s="1"/>
  <c r="D26" i="16"/>
  <c r="E26" i="16" s="1"/>
  <c r="D25" i="16"/>
  <c r="D22" i="16"/>
  <c r="D21" i="16"/>
  <c r="E21" i="16" s="1"/>
  <c r="D20" i="16"/>
  <c r="E20" i="16" s="1"/>
  <c r="D19" i="16"/>
  <c r="E19" i="16" s="1"/>
  <c r="D15" i="16"/>
  <c r="D14" i="16"/>
  <c r="D13" i="16"/>
  <c r="D11" i="16"/>
  <c r="E11" i="16" s="1"/>
  <c r="D10" i="16"/>
  <c r="E10" i="16" s="1"/>
  <c r="D9" i="16"/>
  <c r="D18" i="10"/>
  <c r="D19" i="10"/>
  <c r="D20" i="10"/>
  <c r="D21" i="10"/>
  <c r="D24" i="10"/>
  <c r="D25" i="10"/>
  <c r="D26" i="10"/>
  <c r="D27" i="10"/>
  <c r="D28" i="10"/>
  <c r="D29" i="10"/>
  <c r="D13" i="10"/>
  <c r="D14" i="10"/>
  <c r="D8" i="10"/>
  <c r="D9" i="10"/>
  <c r="D10" i="10"/>
  <c r="B89" i="15"/>
  <c r="B87" i="15"/>
  <c r="D7" i="10" s="1"/>
  <c r="B90" i="15" l="1"/>
  <c r="D17" i="16" s="1"/>
  <c r="E17" i="16" s="1"/>
  <c r="D15" i="10"/>
  <c r="B91" i="15"/>
  <c r="D22" i="10" s="1"/>
  <c r="B88" i="15"/>
  <c r="D18" i="16" s="1"/>
  <c r="E18" i="16" s="1"/>
  <c r="D23" i="10"/>
  <c r="D8" i="16"/>
  <c r="D7" i="16" s="1"/>
  <c r="D12" i="16"/>
  <c r="E12" i="16" s="1"/>
  <c r="E13" i="16"/>
  <c r="E15" i="16"/>
  <c r="E14" i="16"/>
  <c r="E22" i="16"/>
  <c r="E30" i="16"/>
  <c r="E9" i="16"/>
  <c r="E25" i="16"/>
  <c r="D16" i="10" l="1"/>
  <c r="D23" i="16"/>
  <c r="E23" i="16" s="1"/>
  <c r="D17" i="10"/>
  <c r="D24" i="16"/>
  <c r="E24" i="16" s="1"/>
  <c r="D16" i="16"/>
  <c r="E16" i="16" s="1"/>
  <c r="E8" i="16"/>
  <c r="E7" i="16"/>
  <c r="D5" i="16" l="1"/>
  <c r="E3" i="16"/>
  <c r="D6" i="1" l="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5" i="1"/>
  <c r="E5" i="1" l="1"/>
  <c r="H8" i="1"/>
  <c r="E7" i="1"/>
  <c r="M42" i="1"/>
  <c r="M41" i="1"/>
  <c r="L40" i="1"/>
  <c r="L34" i="1"/>
  <c r="L32" i="1"/>
  <c r="K32" i="1"/>
  <c r="M31" i="1"/>
  <c r="L31" i="1"/>
  <c r="O34" i="1"/>
  <c r="N34" i="1"/>
  <c r="N33" i="1"/>
  <c r="M33" i="1"/>
  <c r="N32" i="1"/>
  <c r="L30" i="1"/>
  <c r="M30" i="1" s="1"/>
  <c r="N30" i="1" s="1"/>
  <c r="O30" i="1" s="1"/>
  <c r="I6" i="1"/>
  <c r="N29" i="1"/>
  <c r="M29" i="1"/>
  <c r="N28" i="1"/>
  <c r="M28" i="1"/>
  <c r="N27" i="1"/>
  <c r="M27" i="1"/>
  <c r="L25" i="1"/>
  <c r="N24" i="1"/>
  <c r="M24" i="1"/>
  <c r="N23" i="1"/>
  <c r="M23" i="1"/>
  <c r="L23" i="1"/>
  <c r="N12" i="1"/>
  <c r="O12" i="1" s="1"/>
  <c r="O19" i="1"/>
  <c r="N19" i="1"/>
  <c r="M19" i="1"/>
  <c r="L19" i="1"/>
  <c r="M20" i="1"/>
  <c r="L20" i="1"/>
  <c r="N22" i="1"/>
  <c r="M22" i="1"/>
  <c r="F5" i="1"/>
  <c r="G5" i="1"/>
  <c r="J5" i="1"/>
  <c r="F6" i="1"/>
  <c r="G6" i="1"/>
  <c r="J6" i="1"/>
  <c r="F7" i="1"/>
  <c r="G7" i="1"/>
  <c r="H7" i="1"/>
  <c r="I7" i="1"/>
  <c r="J7" i="1"/>
  <c r="F8" i="1"/>
  <c r="G8" i="1"/>
  <c r="J8" i="1"/>
  <c r="E8" i="1" l="1"/>
  <c r="I8" i="1"/>
  <c r="E6" i="1"/>
  <c r="H6" i="1"/>
  <c r="H5" i="1"/>
  <c r="I5" i="1"/>
  <c r="D4" i="1" l="1"/>
  <c r="D3" i="1" l="1"/>
  <c r="Y5" i="12"/>
  <c r="AZ8" i="12"/>
  <c r="BA8" i="12" s="1"/>
  <c r="AZ9" i="12"/>
  <c r="BA9" i="12" s="1"/>
  <c r="AZ10" i="12"/>
  <c r="BA10" i="12" s="1"/>
  <c r="AZ11" i="12"/>
  <c r="BA11" i="12" s="1"/>
  <c r="AZ12" i="12"/>
  <c r="BA12" i="12" s="1"/>
  <c r="AZ13" i="12"/>
  <c r="BA13" i="12" s="1"/>
  <c r="AZ14" i="12"/>
  <c r="BA14" i="12" s="1"/>
  <c r="AZ15" i="12"/>
  <c r="BA15" i="12" s="1"/>
  <c r="AZ16" i="12"/>
  <c r="BA16" i="12" s="1"/>
  <c r="AZ17" i="12"/>
  <c r="BA17" i="12" s="1"/>
  <c r="AZ18" i="12"/>
  <c r="BA18" i="12" s="1"/>
  <c r="AZ19" i="12"/>
  <c r="BA19" i="12" s="1"/>
  <c r="AZ20" i="12"/>
  <c r="BA20" i="12" s="1"/>
  <c r="AZ21" i="12"/>
  <c r="BA21" i="12" s="1"/>
  <c r="AZ22" i="12"/>
  <c r="BA22" i="12" s="1"/>
  <c r="AZ23" i="12"/>
  <c r="BA23" i="12" s="1"/>
  <c r="AZ24" i="12"/>
  <c r="BA24" i="12" s="1"/>
  <c r="AZ25" i="12"/>
  <c r="BA25" i="12" s="1"/>
  <c r="AZ26" i="12"/>
  <c r="BA26" i="12" s="1"/>
  <c r="AZ27" i="12"/>
  <c r="BA27" i="12" s="1"/>
  <c r="AZ28" i="12"/>
  <c r="BA28" i="12" s="1"/>
  <c r="AZ29" i="12"/>
  <c r="BA29" i="12" s="1"/>
  <c r="AZ30" i="12"/>
  <c r="BA30" i="12" s="1"/>
  <c r="AZ31" i="12"/>
  <c r="BA31" i="12" s="1"/>
  <c r="AZ32" i="12"/>
  <c r="BA32" i="12" s="1"/>
  <c r="AZ33" i="12"/>
  <c r="BA33" i="12" s="1"/>
  <c r="AZ34" i="12"/>
  <c r="BA34" i="12" s="1"/>
  <c r="AZ35" i="12"/>
  <c r="BA35" i="12" s="1"/>
  <c r="AZ36" i="12"/>
  <c r="BA36" i="12" s="1"/>
  <c r="AZ37" i="12"/>
  <c r="BA37" i="12" s="1"/>
  <c r="AZ38" i="12"/>
  <c r="BA38" i="12" s="1"/>
  <c r="AZ39" i="12"/>
  <c r="BA39" i="12" s="1"/>
  <c r="AZ40" i="12"/>
  <c r="BA40" i="12" s="1"/>
  <c r="AZ41" i="12"/>
  <c r="BA41" i="12" s="1"/>
  <c r="AZ42" i="12"/>
  <c r="BA42" i="12" s="1"/>
  <c r="AZ43" i="12"/>
  <c r="BA43" i="12" s="1"/>
  <c r="AZ44" i="12"/>
  <c r="BA44" i="12" s="1"/>
  <c r="AZ45" i="12"/>
  <c r="BA45" i="12" s="1"/>
  <c r="AZ46" i="12"/>
  <c r="BA46" i="12" s="1"/>
  <c r="AZ47" i="12"/>
  <c r="BA47" i="12" s="1"/>
  <c r="AZ48" i="12"/>
  <c r="BA48" i="12" s="1"/>
  <c r="AZ49" i="12"/>
  <c r="BA49" i="12" s="1"/>
  <c r="AZ50" i="12"/>
  <c r="BA50" i="12" s="1"/>
  <c r="AZ51" i="12"/>
  <c r="BA51" i="12" s="1"/>
  <c r="AZ52" i="12"/>
  <c r="BA52" i="12" s="1"/>
  <c r="AZ53" i="12"/>
  <c r="BA53" i="12" s="1"/>
  <c r="AZ54" i="12"/>
  <c r="BA54" i="12" s="1"/>
  <c r="AZ55" i="12"/>
  <c r="BA55" i="12" s="1"/>
  <c r="AZ56" i="12"/>
  <c r="BA56" i="12" s="1"/>
  <c r="AZ57" i="12"/>
  <c r="BA57" i="12" s="1"/>
  <c r="AZ58" i="12"/>
  <c r="BA58" i="12" s="1"/>
  <c r="AZ59" i="12"/>
  <c r="BA59" i="12" s="1"/>
  <c r="AZ60" i="12"/>
  <c r="BA60" i="12" s="1"/>
  <c r="AZ61" i="12"/>
  <c r="BA61" i="12" s="1"/>
  <c r="AZ62" i="12"/>
  <c r="BA62" i="12" s="1"/>
  <c r="AZ63" i="12"/>
  <c r="BA63" i="12" s="1"/>
  <c r="AZ64" i="12"/>
  <c r="BA64" i="12" s="1"/>
  <c r="AZ65" i="12"/>
  <c r="BA65" i="12" s="1"/>
  <c r="AZ66" i="12"/>
  <c r="BA66" i="12" s="1"/>
  <c r="AZ67" i="12"/>
  <c r="BA67" i="12" s="1"/>
  <c r="AZ68" i="12"/>
  <c r="BA68" i="12" s="1"/>
  <c r="AZ69" i="12"/>
  <c r="BA69" i="12" s="1"/>
  <c r="AZ70" i="12"/>
  <c r="BA70" i="12" s="1"/>
  <c r="AZ71" i="12"/>
  <c r="BA71" i="12" s="1"/>
  <c r="AZ72" i="12"/>
  <c r="BA72" i="12" s="1"/>
  <c r="AZ73" i="12"/>
  <c r="BA73" i="12" s="1"/>
  <c r="AZ74" i="12"/>
  <c r="BA74" i="12" s="1"/>
  <c r="AZ75" i="12"/>
  <c r="BA75" i="12" s="1"/>
  <c r="AZ76" i="12"/>
  <c r="BA76" i="12" s="1"/>
  <c r="AZ77" i="12"/>
  <c r="BA77" i="12" s="1"/>
  <c r="AZ78" i="12"/>
  <c r="BA78" i="12" s="1"/>
  <c r="AZ79" i="12"/>
  <c r="BA79" i="12" s="1"/>
  <c r="AZ80" i="12"/>
  <c r="BA80" i="12" s="1"/>
  <c r="AZ81" i="12"/>
  <c r="BA81" i="12" s="1"/>
  <c r="AZ82" i="12"/>
  <c r="BA82" i="12" s="1"/>
  <c r="AZ83" i="12"/>
  <c r="BA83" i="12" s="1"/>
  <c r="AZ84" i="12"/>
  <c r="BA84" i="12" s="1"/>
  <c r="AZ85" i="12"/>
  <c r="BA85" i="12" s="1"/>
  <c r="AZ86" i="12"/>
  <c r="BA86" i="12" s="1"/>
  <c r="AZ87" i="12"/>
  <c r="BA87" i="12" s="1"/>
  <c r="AZ88" i="12"/>
  <c r="BA88" i="12" s="1"/>
  <c r="AZ89" i="12"/>
  <c r="BA89" i="12" s="1"/>
  <c r="AZ90" i="12"/>
  <c r="BA90" i="12" s="1"/>
  <c r="AZ91" i="12"/>
  <c r="BA91" i="12" s="1"/>
  <c r="AZ92" i="12"/>
  <c r="BA92" i="12" s="1"/>
  <c r="AZ93" i="12"/>
  <c r="BA93" i="12" s="1"/>
  <c r="AZ94" i="12"/>
  <c r="BA94" i="12" s="1"/>
  <c r="AZ95" i="12"/>
  <c r="BA95" i="12" s="1"/>
  <c r="AZ96" i="12"/>
  <c r="BA96" i="12" s="1"/>
  <c r="AZ97" i="12"/>
  <c r="BA97" i="12" s="1"/>
  <c r="AZ98" i="12"/>
  <c r="BA98" i="12" s="1"/>
  <c r="AZ99" i="12"/>
  <c r="BA99" i="12" s="1"/>
  <c r="AZ100" i="12"/>
  <c r="BA100" i="12" s="1"/>
  <c r="AZ101" i="12"/>
  <c r="BA101" i="12" s="1"/>
  <c r="AZ102" i="12"/>
  <c r="BA102" i="12" s="1"/>
  <c r="AZ103" i="12"/>
  <c r="BA103" i="12" s="1"/>
  <c r="AZ104" i="12"/>
  <c r="BA104" i="12" s="1"/>
  <c r="AZ105" i="12"/>
  <c r="BA105" i="12" s="1"/>
  <c r="AZ106" i="12"/>
  <c r="BA106" i="12" s="1"/>
  <c r="AZ107" i="12"/>
  <c r="BA107" i="12" s="1"/>
  <c r="AZ108" i="12"/>
  <c r="BA108" i="12" s="1"/>
  <c r="AZ109" i="12"/>
  <c r="BA109" i="12" s="1"/>
  <c r="AZ110" i="12"/>
  <c r="BA110" i="12" s="1"/>
  <c r="AZ111" i="12"/>
  <c r="BA111" i="12" s="1"/>
  <c r="AZ112" i="12"/>
  <c r="BA112" i="12" s="1"/>
  <c r="AZ113" i="12"/>
  <c r="BA113" i="12" s="1"/>
  <c r="AZ114" i="12"/>
  <c r="BA114" i="12" s="1"/>
  <c r="AZ115" i="12"/>
  <c r="BA115" i="12" s="1"/>
  <c r="AZ116" i="12"/>
  <c r="BA116" i="12" s="1"/>
  <c r="AZ117" i="12"/>
  <c r="BA117" i="12" s="1"/>
  <c r="AZ118" i="12"/>
  <c r="BA118" i="12" s="1"/>
  <c r="AZ119" i="12"/>
  <c r="BA119" i="12" s="1"/>
  <c r="AZ120" i="12"/>
  <c r="BA120" i="12" s="1"/>
  <c r="AZ121" i="12"/>
  <c r="BA121" i="12" s="1"/>
  <c r="AZ122" i="12"/>
  <c r="BA122" i="12" s="1"/>
  <c r="AZ123" i="12"/>
  <c r="BA123" i="12" s="1"/>
  <c r="AZ124" i="12"/>
  <c r="BA124" i="12" s="1"/>
  <c r="AZ125" i="12"/>
  <c r="BA125" i="12" s="1"/>
  <c r="AZ126" i="12"/>
  <c r="BA126" i="12" s="1"/>
  <c r="AZ127" i="12"/>
  <c r="BA127" i="12" s="1"/>
  <c r="AZ128" i="12"/>
  <c r="BA128" i="12" s="1"/>
  <c r="AZ129" i="12"/>
  <c r="BA129" i="12" s="1"/>
  <c r="AZ130" i="12"/>
  <c r="BA130" i="12" s="1"/>
  <c r="AZ131" i="12"/>
  <c r="BA131" i="12" s="1"/>
  <c r="AZ132" i="12"/>
  <c r="BA132" i="12" s="1"/>
  <c r="AZ133" i="12"/>
  <c r="BA133" i="12" s="1"/>
  <c r="AZ134" i="12"/>
  <c r="BA134" i="12" s="1"/>
  <c r="AZ135" i="12"/>
  <c r="BA135" i="12" s="1"/>
  <c r="AZ136" i="12"/>
  <c r="BA136" i="12" s="1"/>
  <c r="AZ137" i="12"/>
  <c r="BA137" i="12" s="1"/>
  <c r="AZ138" i="12"/>
  <c r="BA138" i="12" s="1"/>
  <c r="AZ139" i="12"/>
  <c r="BA139" i="12" s="1"/>
  <c r="AZ140" i="12"/>
  <c r="BA140" i="12" s="1"/>
  <c r="AZ141" i="12"/>
  <c r="BA141" i="12" s="1"/>
  <c r="AZ142" i="12"/>
  <c r="BA142" i="12" s="1"/>
  <c r="AZ143" i="12"/>
  <c r="BA143" i="12" s="1"/>
  <c r="AZ144" i="12"/>
  <c r="BA144" i="12" s="1"/>
  <c r="AZ145" i="12"/>
  <c r="BA145" i="12" s="1"/>
  <c r="AZ146" i="12"/>
  <c r="BA146" i="12" s="1"/>
  <c r="AZ147" i="12"/>
  <c r="BA147" i="12" s="1"/>
  <c r="AZ148" i="12"/>
  <c r="BA148" i="12" s="1"/>
  <c r="AZ149" i="12"/>
  <c r="BA149" i="12" s="1"/>
  <c r="AZ150" i="12"/>
  <c r="BA150" i="12" s="1"/>
  <c r="AZ151" i="12"/>
  <c r="BA151" i="12" s="1"/>
  <c r="AZ152" i="12"/>
  <c r="BA152" i="12" s="1"/>
  <c r="AZ153" i="12"/>
  <c r="BA153" i="12" s="1"/>
  <c r="AZ154" i="12"/>
  <c r="BA154" i="12" s="1"/>
  <c r="AZ155" i="12"/>
  <c r="BA155" i="12" s="1"/>
  <c r="AZ156" i="12"/>
  <c r="BA156" i="12" s="1"/>
  <c r="AZ157" i="12"/>
  <c r="BA157" i="12" s="1"/>
  <c r="AZ158" i="12"/>
  <c r="BA158" i="12" s="1"/>
  <c r="AZ159" i="12"/>
  <c r="BA159" i="12" s="1"/>
  <c r="AZ160" i="12"/>
  <c r="BA160" i="12" s="1"/>
  <c r="AZ161" i="12"/>
  <c r="BA161" i="12" s="1"/>
  <c r="AZ162" i="12"/>
  <c r="BA162" i="12" s="1"/>
  <c r="AZ163" i="12"/>
  <c r="BA163" i="12" s="1"/>
  <c r="AZ164" i="12"/>
  <c r="BA164" i="12" s="1"/>
  <c r="AZ165" i="12"/>
  <c r="BA165" i="12" s="1"/>
  <c r="AZ166" i="12"/>
  <c r="BA166" i="12" s="1"/>
  <c r="AZ167" i="12"/>
  <c r="BA167" i="12" s="1"/>
  <c r="AZ168" i="12"/>
  <c r="BA168" i="12" s="1"/>
  <c r="AZ169" i="12"/>
  <c r="BA169" i="12" s="1"/>
  <c r="AZ170" i="12"/>
  <c r="BA170" i="12" s="1"/>
  <c r="AZ171" i="12"/>
  <c r="BA171" i="12" s="1"/>
  <c r="AZ172" i="12"/>
  <c r="BA172" i="12" s="1"/>
  <c r="AZ173" i="12"/>
  <c r="BA173" i="12" s="1"/>
  <c r="AZ174" i="12"/>
  <c r="BA174" i="12" s="1"/>
  <c r="AZ175" i="12"/>
  <c r="BA175" i="12" s="1"/>
  <c r="AZ176" i="12"/>
  <c r="BA176" i="12" s="1"/>
  <c r="AZ177" i="12"/>
  <c r="BA177" i="12" s="1"/>
  <c r="AZ178" i="12"/>
  <c r="BA178" i="12" s="1"/>
  <c r="AZ179" i="12"/>
  <c r="BA179" i="12" s="1"/>
  <c r="AZ180" i="12"/>
  <c r="BA180" i="12" s="1"/>
  <c r="AZ181" i="12"/>
  <c r="BA181" i="12" s="1"/>
  <c r="AZ182" i="12"/>
  <c r="BA182" i="12" s="1"/>
  <c r="AZ183" i="12"/>
  <c r="BA183" i="12" s="1"/>
  <c r="AZ184" i="12"/>
  <c r="BA184" i="12" s="1"/>
  <c r="AZ185" i="12"/>
  <c r="BA185" i="12" s="1"/>
  <c r="AZ186" i="12"/>
  <c r="BA186" i="12" s="1"/>
  <c r="AZ187" i="12"/>
  <c r="BA187" i="12" s="1"/>
  <c r="AZ188" i="12"/>
  <c r="BA188" i="12" s="1"/>
  <c r="AZ189" i="12"/>
  <c r="BA189" i="12" s="1"/>
  <c r="AZ190" i="12"/>
  <c r="BA190" i="12" s="1"/>
  <c r="AZ191" i="12"/>
  <c r="BA191" i="12" s="1"/>
  <c r="AZ192" i="12"/>
  <c r="BA192" i="12" s="1"/>
  <c r="AZ193" i="12"/>
  <c r="BA193" i="12" s="1"/>
  <c r="AZ194" i="12"/>
  <c r="BA194" i="12" s="1"/>
  <c r="AZ195" i="12"/>
  <c r="BA195" i="12" s="1"/>
  <c r="AZ196" i="12"/>
  <c r="BA196" i="12" s="1"/>
  <c r="AZ197" i="12"/>
  <c r="BA197" i="12" s="1"/>
  <c r="AZ198" i="12"/>
  <c r="BA198" i="12" s="1"/>
  <c r="AZ199" i="12"/>
  <c r="BA199" i="12" s="1"/>
  <c r="AZ200" i="12"/>
  <c r="BA200" i="12" s="1"/>
  <c r="AZ201" i="12"/>
  <c r="BA201" i="12" s="1"/>
  <c r="AZ202" i="12"/>
  <c r="BA202" i="12" s="1"/>
  <c r="AZ203" i="12"/>
  <c r="BA203" i="12" s="1"/>
  <c r="AZ204" i="12"/>
  <c r="BA204" i="12" s="1"/>
  <c r="AZ205" i="12"/>
  <c r="BA205" i="12" s="1"/>
  <c r="AZ206" i="12"/>
  <c r="BA206" i="12" s="1"/>
  <c r="AZ207" i="12"/>
  <c r="BA207" i="12" s="1"/>
  <c r="AZ208" i="12"/>
  <c r="BA208" i="12" s="1"/>
  <c r="AZ209" i="12"/>
  <c r="BA209" i="12" s="1"/>
  <c r="AZ210" i="12"/>
  <c r="BA210" i="12" s="1"/>
  <c r="AZ211" i="12"/>
  <c r="BA211" i="12" s="1"/>
  <c r="AZ212" i="12"/>
  <c r="BA212" i="12" s="1"/>
  <c r="AZ213" i="12"/>
  <c r="BA213" i="12" s="1"/>
  <c r="AZ214" i="12"/>
  <c r="BA214" i="12" s="1"/>
  <c r="AZ215" i="12"/>
  <c r="BA215" i="12" s="1"/>
  <c r="AZ216" i="12"/>
  <c r="BA216" i="12" s="1"/>
  <c r="AZ217" i="12"/>
  <c r="BA217" i="12" s="1"/>
  <c r="AZ218" i="12"/>
  <c r="BA218" i="12" s="1"/>
  <c r="AZ219" i="12"/>
  <c r="BA219" i="12" s="1"/>
  <c r="AZ220" i="12"/>
  <c r="BA220" i="12" s="1"/>
  <c r="AZ221" i="12"/>
  <c r="BA221" i="12" s="1"/>
  <c r="AZ222" i="12"/>
  <c r="BA222" i="12" s="1"/>
  <c r="AZ223" i="12"/>
  <c r="BA223" i="12" s="1"/>
  <c r="AZ224" i="12"/>
  <c r="BA224" i="12" s="1"/>
  <c r="AZ225" i="12"/>
  <c r="BA225" i="12" s="1"/>
  <c r="AZ226" i="12"/>
  <c r="BA226" i="12" s="1"/>
  <c r="AZ227" i="12"/>
  <c r="BA227" i="12" s="1"/>
  <c r="AZ228" i="12"/>
  <c r="BA228" i="12" s="1"/>
  <c r="AZ229" i="12"/>
  <c r="BA229" i="12" s="1"/>
  <c r="AZ230" i="12"/>
  <c r="BA230" i="12" s="1"/>
  <c r="AZ231" i="12"/>
  <c r="BA231" i="12" s="1"/>
  <c r="AZ232" i="12"/>
  <c r="BA232" i="12" s="1"/>
  <c r="AZ233" i="12"/>
  <c r="BA233" i="12" s="1"/>
  <c r="AZ234" i="12"/>
  <c r="BA234" i="12" s="1"/>
  <c r="AZ235" i="12"/>
  <c r="BA235" i="12" s="1"/>
  <c r="AZ236" i="12"/>
  <c r="BA236" i="12" s="1"/>
  <c r="AZ237" i="12"/>
  <c r="BA237" i="12" s="1"/>
  <c r="AZ238" i="12"/>
  <c r="BA238" i="12" s="1"/>
  <c r="AZ239" i="12"/>
  <c r="BA239" i="12" s="1"/>
  <c r="AZ240" i="12"/>
  <c r="BA240" i="12" s="1"/>
  <c r="AZ241" i="12"/>
  <c r="BA241" i="12" s="1"/>
  <c r="AZ242" i="12"/>
  <c r="BA242" i="12" s="1"/>
  <c r="AZ243" i="12"/>
  <c r="BA243" i="12" s="1"/>
  <c r="AZ244" i="12"/>
  <c r="BA244" i="12" s="1"/>
  <c r="AZ245" i="12"/>
  <c r="BA245" i="12" s="1"/>
  <c r="AZ246" i="12"/>
  <c r="BA246" i="12" s="1"/>
  <c r="AZ247" i="12"/>
  <c r="BA247" i="12" s="1"/>
  <c r="AZ248" i="12"/>
  <c r="BA248" i="12" s="1"/>
  <c r="AZ249" i="12"/>
  <c r="BA249" i="12" s="1"/>
  <c r="AZ250" i="12"/>
  <c r="BA250" i="12" s="1"/>
  <c r="AZ251" i="12"/>
  <c r="BA251" i="12" s="1"/>
  <c r="AZ252" i="12"/>
  <c r="BA252" i="12" s="1"/>
  <c r="AZ253" i="12"/>
  <c r="BA253" i="12" s="1"/>
  <c r="AZ254" i="12"/>
  <c r="BA254" i="12" s="1"/>
  <c r="AZ255" i="12"/>
  <c r="BA255" i="12" s="1"/>
  <c r="AZ256" i="12"/>
  <c r="BA256" i="12" s="1"/>
  <c r="AZ257" i="12"/>
  <c r="BA257" i="12" s="1"/>
  <c r="AZ258" i="12"/>
  <c r="BA258" i="12" s="1"/>
  <c r="AZ259" i="12"/>
  <c r="BA259" i="12" s="1"/>
  <c r="AZ260" i="12"/>
  <c r="BA260" i="12" s="1"/>
  <c r="AZ261" i="12"/>
  <c r="BA261" i="12" s="1"/>
  <c r="AZ262" i="12"/>
  <c r="BA262" i="12" s="1"/>
  <c r="AZ263" i="12"/>
  <c r="BA263" i="12" s="1"/>
  <c r="AZ264" i="12"/>
  <c r="BA264" i="12" s="1"/>
  <c r="AZ265" i="12"/>
  <c r="BA265" i="12" s="1"/>
  <c r="AZ266" i="12"/>
  <c r="BA266" i="12" s="1"/>
  <c r="AZ267" i="12"/>
  <c r="BA267" i="12" s="1"/>
  <c r="AZ268" i="12"/>
  <c r="BA268" i="12" s="1"/>
  <c r="AZ269" i="12"/>
  <c r="BA269" i="12" s="1"/>
  <c r="AZ270" i="12"/>
  <c r="BA270" i="12" s="1"/>
  <c r="AZ271" i="12"/>
  <c r="BA271" i="12" s="1"/>
  <c r="AZ272" i="12"/>
  <c r="BA272" i="12" s="1"/>
  <c r="AZ273" i="12"/>
  <c r="BA273" i="12" s="1"/>
  <c r="AZ274" i="12"/>
  <c r="BA274" i="12" s="1"/>
  <c r="AZ275" i="12"/>
  <c r="BA275" i="12" s="1"/>
  <c r="AZ276" i="12"/>
  <c r="BA276" i="12" s="1"/>
  <c r="AZ277" i="12"/>
  <c r="BA277" i="12" s="1"/>
  <c r="AZ278" i="12"/>
  <c r="BA278" i="12" s="1"/>
  <c r="AZ279" i="12"/>
  <c r="BA279" i="12" s="1"/>
  <c r="AZ280" i="12"/>
  <c r="BA280" i="12" s="1"/>
  <c r="AZ281" i="12"/>
  <c r="BA281" i="12" s="1"/>
  <c r="AZ282" i="12"/>
  <c r="BA282" i="12" s="1"/>
  <c r="AZ283" i="12"/>
  <c r="BA283" i="12" s="1"/>
  <c r="AZ284" i="12"/>
  <c r="BA284" i="12" s="1"/>
  <c r="AZ285" i="12"/>
  <c r="BA285" i="12" s="1"/>
  <c r="AZ286" i="12"/>
  <c r="BA286" i="12" s="1"/>
  <c r="AZ287" i="12"/>
  <c r="BA287" i="12" s="1"/>
  <c r="AZ288" i="12"/>
  <c r="BA288" i="12" s="1"/>
  <c r="AZ289" i="12"/>
  <c r="BA289" i="12" s="1"/>
  <c r="AZ290" i="12"/>
  <c r="BA290" i="12" s="1"/>
  <c r="AZ291" i="12"/>
  <c r="BA291" i="12" s="1"/>
  <c r="AZ292" i="12"/>
  <c r="BA292" i="12" s="1"/>
  <c r="AZ293" i="12"/>
  <c r="BA293" i="12" s="1"/>
  <c r="AZ294" i="12"/>
  <c r="BA294" i="12" s="1"/>
  <c r="AZ295" i="12"/>
  <c r="BA295" i="12" s="1"/>
  <c r="AZ296" i="12"/>
  <c r="BA296" i="12" s="1"/>
  <c r="AZ297" i="12"/>
  <c r="BA297" i="12" s="1"/>
  <c r="AZ298" i="12"/>
  <c r="BA298" i="12" s="1"/>
  <c r="AZ299" i="12"/>
  <c r="BA299" i="12" s="1"/>
  <c r="AZ300" i="12"/>
  <c r="BA300" i="12" s="1"/>
  <c r="AZ301" i="12"/>
  <c r="BA301" i="12" s="1"/>
  <c r="AZ302" i="12"/>
  <c r="BA302" i="12" s="1"/>
  <c r="AZ303" i="12"/>
  <c r="BA303" i="12" s="1"/>
  <c r="AZ304" i="12"/>
  <c r="BA304" i="12" s="1"/>
  <c r="AZ305" i="12"/>
  <c r="BA305" i="12" s="1"/>
  <c r="AZ306" i="12"/>
  <c r="BA306" i="12" s="1"/>
  <c r="AZ307" i="12"/>
  <c r="BA307" i="12" s="1"/>
  <c r="AZ308" i="12"/>
  <c r="BA308" i="12" s="1"/>
  <c r="AZ309" i="12"/>
  <c r="BA309" i="12" s="1"/>
  <c r="AZ310" i="12"/>
  <c r="BA310" i="12" s="1"/>
  <c r="AZ311" i="12"/>
  <c r="BA311" i="12" s="1"/>
  <c r="AZ312" i="12"/>
  <c r="BA312" i="12" s="1"/>
  <c r="AZ313" i="12"/>
  <c r="BA313" i="12" s="1"/>
  <c r="AZ314" i="12"/>
  <c r="BA314" i="12" s="1"/>
  <c r="AZ315" i="12"/>
  <c r="BA315" i="12" s="1"/>
  <c r="AZ316" i="12"/>
  <c r="BA316" i="12" s="1"/>
  <c r="AZ317" i="12"/>
  <c r="BA317" i="12" s="1"/>
  <c r="AZ318" i="12"/>
  <c r="BA318" i="12" s="1"/>
  <c r="AZ319" i="12"/>
  <c r="BA319" i="12" s="1"/>
  <c r="AZ320" i="12"/>
  <c r="BA320" i="12" s="1"/>
  <c r="AZ321" i="12"/>
  <c r="BA321" i="12" s="1"/>
  <c r="AZ322" i="12"/>
  <c r="BA322" i="12" s="1"/>
  <c r="AZ323" i="12"/>
  <c r="BA323" i="12" s="1"/>
  <c r="AZ324" i="12"/>
  <c r="BA324" i="12" s="1"/>
  <c r="AZ325" i="12"/>
  <c r="BA325" i="12" s="1"/>
  <c r="AZ326" i="12"/>
  <c r="BA326" i="12" s="1"/>
  <c r="AZ327" i="12"/>
  <c r="BA327" i="12" s="1"/>
  <c r="AZ328" i="12"/>
  <c r="BA328" i="12" s="1"/>
  <c r="AZ329" i="12"/>
  <c r="BA329" i="12" s="1"/>
  <c r="AZ330" i="12"/>
  <c r="BA330" i="12" s="1"/>
  <c r="AZ331" i="12"/>
  <c r="BA331" i="12" s="1"/>
  <c r="AZ332" i="12"/>
  <c r="BA332" i="12" s="1"/>
  <c r="AZ333" i="12"/>
  <c r="BA333" i="12" s="1"/>
  <c r="AZ334" i="12"/>
  <c r="BA334" i="12" s="1"/>
  <c r="AZ335" i="12"/>
  <c r="BA335" i="12" s="1"/>
  <c r="AZ336" i="12"/>
  <c r="BA336" i="12" s="1"/>
  <c r="AZ337" i="12"/>
  <c r="BA337" i="12" s="1"/>
  <c r="AZ338" i="12"/>
  <c r="BA338" i="12" s="1"/>
  <c r="AZ339" i="12"/>
  <c r="BA339" i="12" s="1"/>
  <c r="AZ340" i="12"/>
  <c r="BA340" i="12" s="1"/>
  <c r="AZ341" i="12"/>
  <c r="BA341" i="12" s="1"/>
  <c r="AZ342" i="12"/>
  <c r="BA342" i="12" s="1"/>
  <c r="AZ343" i="12"/>
  <c r="BA343" i="12" s="1"/>
  <c r="AZ344" i="12"/>
  <c r="BA344" i="12" s="1"/>
  <c r="AZ345" i="12"/>
  <c r="BA345" i="12" s="1"/>
  <c r="AZ346" i="12"/>
  <c r="BA346" i="12" s="1"/>
  <c r="AZ347" i="12"/>
  <c r="BA347" i="12" s="1"/>
  <c r="AZ348" i="12"/>
  <c r="BA348" i="12" s="1"/>
  <c r="AZ349" i="12"/>
  <c r="BA349" i="12" s="1"/>
  <c r="AZ350" i="12"/>
  <c r="BA350" i="12" s="1"/>
  <c r="AZ351" i="12"/>
  <c r="BA351" i="12" s="1"/>
  <c r="AZ352" i="12"/>
  <c r="BA352" i="12" s="1"/>
  <c r="AZ353" i="12"/>
  <c r="BA353" i="12" s="1"/>
  <c r="AZ354" i="12"/>
  <c r="BA354" i="12" s="1"/>
  <c r="AZ355" i="12"/>
  <c r="BA355" i="12" s="1"/>
  <c r="AZ356" i="12"/>
  <c r="BA356" i="12" s="1"/>
  <c r="AZ357" i="12"/>
  <c r="BA357" i="12" s="1"/>
  <c r="AZ358" i="12"/>
  <c r="BA358" i="12" s="1"/>
  <c r="AZ359" i="12"/>
  <c r="BA359" i="12" s="1"/>
  <c r="AZ360" i="12"/>
  <c r="BA360" i="12" s="1"/>
  <c r="AZ361" i="12"/>
  <c r="BA361" i="12" s="1"/>
  <c r="AZ362" i="12"/>
  <c r="BA362" i="12" s="1"/>
  <c r="AZ363" i="12"/>
  <c r="BA363" i="12" s="1"/>
  <c r="AZ364" i="12"/>
  <c r="BA364" i="12" s="1"/>
  <c r="AZ365" i="12"/>
  <c r="BA365" i="12" s="1"/>
  <c r="AZ366" i="12"/>
  <c r="BA366" i="12" s="1"/>
  <c r="AZ367" i="12"/>
  <c r="BA367" i="12" s="1"/>
  <c r="AZ368" i="12"/>
  <c r="BA368" i="12" s="1"/>
  <c r="AZ369" i="12"/>
  <c r="BA369" i="12" s="1"/>
  <c r="AZ370" i="12"/>
  <c r="BA370" i="12" s="1"/>
  <c r="AZ371" i="12"/>
  <c r="BA371" i="12" s="1"/>
  <c r="AZ372" i="12"/>
  <c r="BA372" i="12" s="1"/>
  <c r="AZ373" i="12"/>
  <c r="BA373" i="12" s="1"/>
  <c r="AZ374" i="12"/>
  <c r="BA374" i="12" s="1"/>
  <c r="AZ375" i="12"/>
  <c r="BA375" i="12" s="1"/>
  <c r="AZ376" i="12"/>
  <c r="BA376" i="12" s="1"/>
  <c r="AZ377" i="12"/>
  <c r="BA377" i="12" s="1"/>
  <c r="AZ378" i="12"/>
  <c r="BA378" i="12" s="1"/>
  <c r="AZ379" i="12"/>
  <c r="BA379" i="12" s="1"/>
  <c r="AZ380" i="12"/>
  <c r="BA380" i="12" s="1"/>
  <c r="AZ381" i="12"/>
  <c r="BA381" i="12" s="1"/>
  <c r="AZ382" i="12"/>
  <c r="BA382" i="12" s="1"/>
  <c r="AZ383" i="12"/>
  <c r="BA383" i="12" s="1"/>
  <c r="AZ384" i="12"/>
  <c r="BA384" i="12" s="1"/>
  <c r="AZ385" i="12"/>
  <c r="BA385" i="12" s="1"/>
  <c r="AZ386" i="12"/>
  <c r="BA386" i="12" s="1"/>
  <c r="AZ387" i="12"/>
  <c r="BA387" i="12" s="1"/>
  <c r="AZ388" i="12"/>
  <c r="BA388" i="12" s="1"/>
  <c r="AZ389" i="12"/>
  <c r="BA389" i="12" s="1"/>
  <c r="AZ390" i="12"/>
  <c r="BA390" i="12" s="1"/>
  <c r="AZ391" i="12"/>
  <c r="BA391" i="12" s="1"/>
  <c r="AZ392" i="12"/>
  <c r="BA392" i="12" s="1"/>
  <c r="AZ393" i="12"/>
  <c r="BA393" i="12" s="1"/>
  <c r="AZ394" i="12"/>
  <c r="BA394" i="12" s="1"/>
  <c r="AZ395" i="12"/>
  <c r="BA395" i="12" s="1"/>
  <c r="AZ396" i="12"/>
  <c r="BA396" i="12" s="1"/>
  <c r="AZ397" i="12"/>
  <c r="BA397" i="12" s="1"/>
  <c r="AZ398" i="12"/>
  <c r="BA398" i="12" s="1"/>
  <c r="AZ399" i="12"/>
  <c r="BA399" i="12" s="1"/>
  <c r="AZ400" i="12"/>
  <c r="BA400" i="12" s="1"/>
  <c r="AZ401" i="12"/>
  <c r="BA401" i="12" s="1"/>
  <c r="AZ402" i="12"/>
  <c r="BA402" i="12" s="1"/>
  <c r="AZ403" i="12"/>
  <c r="BA403" i="12" s="1"/>
  <c r="AZ404" i="12"/>
  <c r="BA404" i="12" s="1"/>
  <c r="AZ405" i="12"/>
  <c r="BA405" i="12" s="1"/>
  <c r="AZ406" i="12"/>
  <c r="BA406" i="12" s="1"/>
  <c r="AZ407" i="12"/>
  <c r="BA407" i="12" s="1"/>
  <c r="AZ408" i="12"/>
  <c r="BA408" i="12" s="1"/>
  <c r="AZ409" i="12"/>
  <c r="BA409" i="12" s="1"/>
  <c r="AZ410" i="12"/>
  <c r="BA410" i="12" s="1"/>
  <c r="AZ411" i="12"/>
  <c r="BA411" i="12" s="1"/>
  <c r="AZ412" i="12"/>
  <c r="BA412" i="12" s="1"/>
  <c r="AZ413" i="12"/>
  <c r="BA413" i="12" s="1"/>
  <c r="AZ414" i="12"/>
  <c r="BA414" i="12" s="1"/>
  <c r="AZ415" i="12"/>
  <c r="BA415" i="12" s="1"/>
  <c r="AZ416" i="12"/>
  <c r="BA416" i="12" s="1"/>
  <c r="AZ417" i="12"/>
  <c r="BA417" i="12" s="1"/>
  <c r="AZ418" i="12"/>
  <c r="BA418" i="12" s="1"/>
  <c r="AZ419" i="12"/>
  <c r="BA419" i="12" s="1"/>
  <c r="AZ420" i="12"/>
  <c r="BA420" i="12" s="1"/>
  <c r="AZ421" i="12"/>
  <c r="BA421" i="12" s="1"/>
  <c r="AZ422" i="12"/>
  <c r="BA422" i="12" s="1"/>
  <c r="AZ423" i="12"/>
  <c r="BA423" i="12" s="1"/>
  <c r="AZ424" i="12"/>
  <c r="BA424" i="12" s="1"/>
  <c r="AZ425" i="12"/>
  <c r="BA425" i="12" s="1"/>
  <c r="AZ426" i="12"/>
  <c r="BA426" i="12" s="1"/>
  <c r="AZ427" i="12"/>
  <c r="BA427" i="12" s="1"/>
  <c r="AZ428" i="12"/>
  <c r="BA428" i="12" s="1"/>
  <c r="AZ429" i="12"/>
  <c r="BA429" i="12" s="1"/>
  <c r="AZ430" i="12"/>
  <c r="BA430" i="12" s="1"/>
  <c r="AZ431" i="12"/>
  <c r="BA431" i="12" s="1"/>
  <c r="AZ432" i="12"/>
  <c r="BA432" i="12" s="1"/>
  <c r="AZ433" i="12"/>
  <c r="BA433" i="12" s="1"/>
  <c r="AZ434" i="12"/>
  <c r="BA434" i="12" s="1"/>
  <c r="AZ435" i="12"/>
  <c r="BA435" i="12" s="1"/>
  <c r="AZ436" i="12"/>
  <c r="BA436" i="12" s="1"/>
  <c r="AZ437" i="12"/>
  <c r="BA437" i="12" s="1"/>
  <c r="AZ438" i="12"/>
  <c r="BA438" i="12" s="1"/>
  <c r="AZ439" i="12"/>
  <c r="BA439" i="12" s="1"/>
  <c r="AZ440" i="12"/>
  <c r="BA440" i="12" s="1"/>
  <c r="AZ441" i="12"/>
  <c r="BA441" i="12" s="1"/>
  <c r="AZ442" i="12"/>
  <c r="BA442" i="12" s="1"/>
  <c r="AZ443" i="12"/>
  <c r="BA443" i="12" s="1"/>
  <c r="AZ444" i="12"/>
  <c r="BA444" i="12" s="1"/>
  <c r="AZ445" i="12"/>
  <c r="BA445" i="12" s="1"/>
  <c r="AZ446" i="12"/>
  <c r="BA446" i="12" s="1"/>
  <c r="AZ447" i="12"/>
  <c r="BA447" i="12" s="1"/>
  <c r="AZ448" i="12"/>
  <c r="BA448" i="12" s="1"/>
  <c r="AZ449" i="12"/>
  <c r="BA449" i="12" s="1"/>
  <c r="AZ450" i="12"/>
  <c r="BA450" i="12" s="1"/>
  <c r="AZ451" i="12"/>
  <c r="BA451" i="12" s="1"/>
  <c r="AZ452" i="12"/>
  <c r="BA452" i="12" s="1"/>
  <c r="AZ453" i="12"/>
  <c r="BA453" i="12" s="1"/>
  <c r="AZ454" i="12"/>
  <c r="BA454" i="12" s="1"/>
  <c r="AZ455" i="12"/>
  <c r="BA455" i="12" s="1"/>
  <c r="AZ456" i="12"/>
  <c r="BA456" i="12" s="1"/>
  <c r="AZ457" i="12"/>
  <c r="BA457" i="12" s="1"/>
  <c r="AZ458" i="12"/>
  <c r="BA458" i="12" s="1"/>
  <c r="AZ459" i="12"/>
  <c r="BA459" i="12" s="1"/>
  <c r="AZ460" i="12"/>
  <c r="BA460" i="12" s="1"/>
  <c r="AZ461" i="12"/>
  <c r="BA461" i="12" s="1"/>
  <c r="AZ462" i="12"/>
  <c r="BA462" i="12" s="1"/>
  <c r="AZ463" i="12"/>
  <c r="BA463" i="12" s="1"/>
  <c r="AZ464" i="12"/>
  <c r="BA464" i="12" s="1"/>
  <c r="AZ465" i="12"/>
  <c r="BA465" i="12" s="1"/>
  <c r="AZ466" i="12"/>
  <c r="BA466" i="12" s="1"/>
  <c r="AZ467" i="12"/>
  <c r="BA467" i="12" s="1"/>
  <c r="AZ468" i="12"/>
  <c r="BA468" i="12" s="1"/>
  <c r="AZ469" i="12"/>
  <c r="BA469" i="12" s="1"/>
  <c r="AZ470" i="12"/>
  <c r="BA470" i="12" s="1"/>
  <c r="AZ471" i="12"/>
  <c r="BA471" i="12" s="1"/>
  <c r="AZ472" i="12"/>
  <c r="BA472" i="12" s="1"/>
  <c r="AZ473" i="12"/>
  <c r="BA473" i="12" s="1"/>
  <c r="AZ474" i="12"/>
  <c r="BA474" i="12" s="1"/>
  <c r="AZ475" i="12"/>
  <c r="BA475" i="12" s="1"/>
  <c r="AZ476" i="12"/>
  <c r="BA476" i="12" s="1"/>
  <c r="AZ477" i="12"/>
  <c r="BA477" i="12" s="1"/>
  <c r="AZ478" i="12"/>
  <c r="BA478" i="12" s="1"/>
  <c r="AZ479" i="12"/>
  <c r="BA479" i="12" s="1"/>
  <c r="AZ480" i="12"/>
  <c r="BA480" i="12" s="1"/>
  <c r="AZ481" i="12"/>
  <c r="BA481" i="12" s="1"/>
  <c r="AZ482" i="12"/>
  <c r="BA482" i="12" s="1"/>
  <c r="AZ483" i="12"/>
  <c r="BA483" i="12" s="1"/>
  <c r="AZ484" i="12"/>
  <c r="BA484" i="12" s="1"/>
  <c r="AZ485" i="12"/>
  <c r="BA485" i="12" s="1"/>
  <c r="AZ486" i="12"/>
  <c r="BA486" i="12" s="1"/>
  <c r="AZ487" i="12"/>
  <c r="BA487" i="12" s="1"/>
  <c r="AZ488" i="12"/>
  <c r="BA488" i="12" s="1"/>
  <c r="AZ489" i="12"/>
  <c r="BA489" i="12" s="1"/>
  <c r="AZ490" i="12"/>
  <c r="BA490" i="12" s="1"/>
  <c r="AZ491" i="12"/>
  <c r="BA491" i="12" s="1"/>
  <c r="AZ492" i="12"/>
  <c r="BA492" i="12" s="1"/>
  <c r="AZ493" i="12"/>
  <c r="BA493" i="12" s="1"/>
  <c r="AZ494" i="12"/>
  <c r="BA494" i="12" s="1"/>
  <c r="AZ495" i="12"/>
  <c r="BA495" i="12" s="1"/>
  <c r="AZ496" i="12"/>
  <c r="BA496" i="12" s="1"/>
  <c r="AZ497" i="12"/>
  <c r="BA497" i="12" s="1"/>
  <c r="AZ498" i="12"/>
  <c r="BA498" i="12" s="1"/>
  <c r="AZ499" i="12"/>
  <c r="BA499" i="12" s="1"/>
  <c r="AZ500" i="12"/>
  <c r="BA500" i="12" s="1"/>
  <c r="AZ501" i="12"/>
  <c r="BA501" i="12" s="1"/>
  <c r="AZ502" i="12"/>
  <c r="BA502" i="12" s="1"/>
  <c r="AZ503" i="12"/>
  <c r="BA503" i="12" s="1"/>
  <c r="AZ504" i="12"/>
  <c r="BA504" i="12" s="1"/>
  <c r="AZ505" i="12"/>
  <c r="BA505" i="12" s="1"/>
  <c r="AZ506" i="12"/>
  <c r="BA506" i="12" s="1"/>
  <c r="AZ507" i="12"/>
  <c r="BA507" i="12" s="1"/>
  <c r="AZ508" i="12"/>
  <c r="BA508" i="12" s="1"/>
  <c r="AZ509" i="12"/>
  <c r="BA509" i="12" s="1"/>
  <c r="AZ510" i="12"/>
  <c r="BA510" i="12" s="1"/>
  <c r="AZ511" i="12"/>
  <c r="BA511" i="12" s="1"/>
  <c r="AZ512" i="12"/>
  <c r="BA512" i="12" s="1"/>
  <c r="AZ513" i="12"/>
  <c r="BA513" i="12" s="1"/>
  <c r="AZ514" i="12"/>
  <c r="BA514" i="12" s="1"/>
  <c r="AZ515" i="12"/>
  <c r="BA515" i="12" s="1"/>
  <c r="AZ516" i="12"/>
  <c r="BA516" i="12" s="1"/>
  <c r="AZ517" i="12"/>
  <c r="BA517" i="12" s="1"/>
  <c r="AZ518" i="12"/>
  <c r="BA518" i="12" s="1"/>
  <c r="AZ519" i="12"/>
  <c r="BA519" i="12" s="1"/>
  <c r="AZ520" i="12"/>
  <c r="BA520" i="12" s="1"/>
  <c r="AZ521" i="12"/>
  <c r="BA521" i="12" s="1"/>
  <c r="AZ522" i="12"/>
  <c r="BA522" i="12" s="1"/>
  <c r="AZ523" i="12"/>
  <c r="BA523" i="12" s="1"/>
  <c r="AZ524" i="12"/>
  <c r="BA524" i="12" s="1"/>
  <c r="AZ525" i="12"/>
  <c r="BA525" i="12" s="1"/>
  <c r="AZ526" i="12"/>
  <c r="BA526" i="12" s="1"/>
  <c r="AZ527" i="12"/>
  <c r="BA527" i="12" s="1"/>
  <c r="AZ528" i="12"/>
  <c r="BA528" i="12" s="1"/>
  <c r="AZ529" i="12"/>
  <c r="BA529" i="12" s="1"/>
  <c r="AZ530" i="12"/>
  <c r="BA530" i="12" s="1"/>
  <c r="AZ531" i="12"/>
  <c r="BA531" i="12" s="1"/>
  <c r="AZ532" i="12"/>
  <c r="BA532" i="12" s="1"/>
  <c r="AZ533" i="12"/>
  <c r="BA533" i="12" s="1"/>
  <c r="AZ534" i="12"/>
  <c r="BA534" i="12" s="1"/>
  <c r="AZ535" i="12"/>
  <c r="BA535" i="12" s="1"/>
  <c r="AZ536" i="12"/>
  <c r="BA536" i="12" s="1"/>
  <c r="AZ537" i="12"/>
  <c r="BA537" i="12" s="1"/>
  <c r="AZ538" i="12"/>
  <c r="BA538" i="12" s="1"/>
  <c r="AZ539" i="12"/>
  <c r="BA539" i="12" s="1"/>
  <c r="AZ540" i="12"/>
  <c r="BA540" i="12" s="1"/>
  <c r="AZ541" i="12"/>
  <c r="BA541" i="12" s="1"/>
  <c r="AZ542" i="12"/>
  <c r="BA542" i="12" s="1"/>
  <c r="AZ543" i="12"/>
  <c r="BA543" i="12" s="1"/>
  <c r="AZ544" i="12"/>
  <c r="BA544" i="12" s="1"/>
  <c r="AZ545" i="12"/>
  <c r="BA545" i="12" s="1"/>
  <c r="AZ546" i="12"/>
  <c r="BA546" i="12" s="1"/>
  <c r="AZ547" i="12"/>
  <c r="BA547" i="12" s="1"/>
  <c r="AZ548" i="12"/>
  <c r="BA548" i="12" s="1"/>
  <c r="AZ549" i="12"/>
  <c r="BA549" i="12" s="1"/>
  <c r="AZ550" i="12"/>
  <c r="BA550" i="12" s="1"/>
  <c r="AZ551" i="12"/>
  <c r="BA551" i="12" s="1"/>
  <c r="AZ552" i="12"/>
  <c r="BA552" i="12" s="1"/>
  <c r="AZ553" i="12"/>
  <c r="BA553" i="12" s="1"/>
  <c r="AZ554" i="12"/>
  <c r="BA554" i="12" s="1"/>
  <c r="AZ555" i="12"/>
  <c r="BA555" i="12" s="1"/>
  <c r="AZ556" i="12"/>
  <c r="BA556" i="12" s="1"/>
  <c r="AZ557" i="12"/>
  <c r="BA557" i="12" s="1"/>
  <c r="AZ558" i="12"/>
  <c r="BA558" i="12" s="1"/>
  <c r="AZ559" i="12"/>
  <c r="BA559" i="12" s="1"/>
  <c r="AZ560" i="12"/>
  <c r="BA560" i="12" s="1"/>
  <c r="AZ561" i="12"/>
  <c r="BA561" i="12" s="1"/>
  <c r="AZ562" i="12"/>
  <c r="BA562" i="12" s="1"/>
  <c r="AZ563" i="12"/>
  <c r="BA563" i="12" s="1"/>
  <c r="AZ564" i="12"/>
  <c r="BA564" i="12" s="1"/>
  <c r="AZ565" i="12"/>
  <c r="BA565" i="12" s="1"/>
  <c r="AZ566" i="12"/>
  <c r="BA566" i="12" s="1"/>
  <c r="AZ567" i="12"/>
  <c r="BA567" i="12" s="1"/>
  <c r="AZ568" i="12"/>
  <c r="BA568" i="12" s="1"/>
  <c r="AZ569" i="12"/>
  <c r="BA569" i="12" s="1"/>
  <c r="AZ570" i="12"/>
  <c r="BA570" i="12" s="1"/>
  <c r="AZ571" i="12"/>
  <c r="BA571" i="12" s="1"/>
  <c r="AZ572" i="12"/>
  <c r="BA572" i="12" s="1"/>
  <c r="AZ573" i="12"/>
  <c r="BA573" i="12" s="1"/>
  <c r="AZ574" i="12"/>
  <c r="BA574" i="12" s="1"/>
  <c r="AZ575" i="12"/>
  <c r="BA575" i="12" s="1"/>
  <c r="AZ576" i="12"/>
  <c r="BA576" i="12" s="1"/>
  <c r="AZ577" i="12"/>
  <c r="BA577" i="12" s="1"/>
  <c r="AZ578" i="12"/>
  <c r="BA578" i="12" s="1"/>
  <c r="AZ579" i="12"/>
  <c r="BA579" i="12" s="1"/>
  <c r="AZ580" i="12"/>
  <c r="BA580" i="12" s="1"/>
  <c r="AZ581" i="12"/>
  <c r="BA581" i="12" s="1"/>
  <c r="AZ582" i="12"/>
  <c r="BA582" i="12" s="1"/>
  <c r="AZ583" i="12"/>
  <c r="BA583" i="12" s="1"/>
  <c r="AZ584" i="12"/>
  <c r="BA584" i="12" s="1"/>
  <c r="AZ585" i="12"/>
  <c r="BA585" i="12" s="1"/>
  <c r="AZ586" i="12"/>
  <c r="BA586" i="12" s="1"/>
  <c r="AZ587" i="12"/>
  <c r="BA587" i="12" s="1"/>
  <c r="AZ588" i="12"/>
  <c r="BA588" i="12" s="1"/>
  <c r="AZ589" i="12"/>
  <c r="BA589" i="12" s="1"/>
  <c r="AZ590" i="12"/>
  <c r="BA590" i="12" s="1"/>
  <c r="AZ591" i="12"/>
  <c r="BA591" i="12" s="1"/>
  <c r="AZ592" i="12"/>
  <c r="BA592" i="12" s="1"/>
  <c r="AZ593" i="12"/>
  <c r="BA593" i="12" s="1"/>
  <c r="AZ594" i="12"/>
  <c r="BA594" i="12" s="1"/>
  <c r="AZ595" i="12"/>
  <c r="BA595" i="12" s="1"/>
  <c r="AZ596" i="12"/>
  <c r="BA596" i="12" s="1"/>
  <c r="AZ597" i="12"/>
  <c r="BA597" i="12" s="1"/>
  <c r="AZ598" i="12"/>
  <c r="BA598" i="12" s="1"/>
  <c r="AZ599" i="12"/>
  <c r="BA599" i="12" s="1"/>
  <c r="AZ600" i="12"/>
  <c r="BA600" i="12" s="1"/>
  <c r="AZ601" i="12"/>
  <c r="BA601" i="12" s="1"/>
  <c r="AZ602" i="12"/>
  <c r="BA602" i="12" s="1"/>
  <c r="AZ603" i="12"/>
  <c r="BA603" i="12" s="1"/>
  <c r="AZ604" i="12"/>
  <c r="BA604" i="12" s="1"/>
  <c r="AZ605" i="12"/>
  <c r="BA605" i="12" s="1"/>
  <c r="AZ606" i="12"/>
  <c r="BA606" i="12" s="1"/>
  <c r="AZ607" i="12"/>
  <c r="BA607" i="12" s="1"/>
  <c r="AZ608" i="12"/>
  <c r="BA608" i="12" s="1"/>
  <c r="AZ609" i="12"/>
  <c r="BA609" i="12" s="1"/>
  <c r="AZ610" i="12"/>
  <c r="BA610" i="12" s="1"/>
  <c r="AZ611" i="12"/>
  <c r="BA611" i="12" s="1"/>
  <c r="AZ612" i="12"/>
  <c r="BA612" i="12" s="1"/>
  <c r="AZ613" i="12"/>
  <c r="BA613" i="12" s="1"/>
  <c r="AZ614" i="12"/>
  <c r="BA614" i="12" s="1"/>
  <c r="AZ615" i="12"/>
  <c r="BA615" i="12" s="1"/>
  <c r="AZ616" i="12"/>
  <c r="BA616" i="12" s="1"/>
  <c r="AZ617" i="12"/>
  <c r="BA617" i="12" s="1"/>
  <c r="AZ618" i="12"/>
  <c r="BA618" i="12" s="1"/>
  <c r="AZ619" i="12"/>
  <c r="BA619" i="12" s="1"/>
  <c r="AZ620" i="12"/>
  <c r="BA620" i="12" s="1"/>
  <c r="AZ621" i="12"/>
  <c r="BA621" i="12" s="1"/>
  <c r="AZ622" i="12"/>
  <c r="BA622" i="12" s="1"/>
  <c r="AZ623" i="12"/>
  <c r="BA623" i="12" s="1"/>
  <c r="AZ624" i="12"/>
  <c r="BA624" i="12" s="1"/>
  <c r="AZ625" i="12"/>
  <c r="BA625" i="12" s="1"/>
  <c r="AZ626" i="12"/>
  <c r="BA626" i="12" s="1"/>
  <c r="AZ627" i="12"/>
  <c r="BA627" i="12" s="1"/>
  <c r="AZ628" i="12"/>
  <c r="BA628" i="12" s="1"/>
  <c r="AZ629" i="12"/>
  <c r="BA629" i="12" s="1"/>
  <c r="AZ630" i="12"/>
  <c r="BA630" i="12" s="1"/>
  <c r="AZ631" i="12"/>
  <c r="BA631" i="12" s="1"/>
  <c r="AZ632" i="12"/>
  <c r="BA632" i="12" s="1"/>
  <c r="AZ633" i="12"/>
  <c r="BA633" i="12" s="1"/>
  <c r="AZ634" i="12"/>
  <c r="BA634" i="12" s="1"/>
  <c r="AZ635" i="12"/>
  <c r="BA635" i="12" s="1"/>
  <c r="AZ636" i="12"/>
  <c r="BA636" i="12" s="1"/>
  <c r="AZ637" i="12"/>
  <c r="BA637" i="12" s="1"/>
  <c r="AZ638" i="12"/>
  <c r="BA638" i="12" s="1"/>
  <c r="AZ639" i="12"/>
  <c r="BA639" i="12" s="1"/>
  <c r="AZ640" i="12"/>
  <c r="BA640" i="12" s="1"/>
  <c r="AZ641" i="12"/>
  <c r="BA641" i="12" s="1"/>
  <c r="AZ642" i="12"/>
  <c r="BA642" i="12" s="1"/>
  <c r="AZ643" i="12"/>
  <c r="BA643" i="12" s="1"/>
  <c r="AZ644" i="12"/>
  <c r="BA644" i="12" s="1"/>
  <c r="AZ645" i="12"/>
  <c r="BA645" i="12" s="1"/>
  <c r="AZ646" i="12"/>
  <c r="BA646" i="12" s="1"/>
  <c r="AZ647" i="12"/>
  <c r="BA647" i="12" s="1"/>
  <c r="AZ648" i="12"/>
  <c r="BA648" i="12" s="1"/>
  <c r="AZ649" i="12"/>
  <c r="BA649" i="12" s="1"/>
  <c r="AZ650" i="12"/>
  <c r="BA650" i="12" s="1"/>
  <c r="AZ651" i="12"/>
  <c r="BA651" i="12" s="1"/>
  <c r="AZ652" i="12"/>
  <c r="BA652" i="12" s="1"/>
  <c r="AZ653" i="12"/>
  <c r="BA653" i="12" s="1"/>
  <c r="AZ654" i="12"/>
  <c r="BA654" i="12" s="1"/>
  <c r="AZ655" i="12"/>
  <c r="BA655" i="12" s="1"/>
  <c r="AZ656" i="12"/>
  <c r="BA656" i="12" s="1"/>
  <c r="AZ657" i="12"/>
  <c r="BA657" i="12" s="1"/>
  <c r="AZ658" i="12"/>
  <c r="BA658" i="12" s="1"/>
  <c r="AZ659" i="12"/>
  <c r="BA659" i="12" s="1"/>
  <c r="AZ660" i="12"/>
  <c r="BA660" i="12" s="1"/>
  <c r="AZ661" i="12"/>
  <c r="BA661" i="12" s="1"/>
  <c r="AZ662" i="12"/>
  <c r="BA662" i="12" s="1"/>
  <c r="AZ663" i="12"/>
  <c r="BA663" i="12" s="1"/>
  <c r="AZ664" i="12"/>
  <c r="BA664" i="12" s="1"/>
  <c r="AZ665" i="12"/>
  <c r="BA665" i="12" s="1"/>
  <c r="AZ666" i="12"/>
  <c r="BA666" i="12" s="1"/>
  <c r="AZ667" i="12"/>
  <c r="BA667" i="12" s="1"/>
  <c r="AZ668" i="12"/>
  <c r="BA668" i="12" s="1"/>
  <c r="AZ669" i="12"/>
  <c r="BA669" i="12" s="1"/>
  <c r="M16" i="6"/>
  <c r="L16" i="6"/>
  <c r="N37" i="6"/>
  <c r="M37" i="6"/>
  <c r="L37" i="6"/>
  <c r="D4"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AZ7" i="12"/>
  <c r="BA7" i="12" s="1"/>
  <c r="BD668" i="12" l="1"/>
  <c r="BC668" i="12"/>
  <c r="BD669" i="12"/>
  <c r="BC669" i="12"/>
  <c r="Y6" i="12"/>
  <c r="BB279" i="12"/>
  <c r="BB280" i="12"/>
  <c r="Z6" i="12"/>
  <c r="D3" i="8" l="1"/>
  <c r="D4" i="8"/>
  <c r="J4" i="8" s="1"/>
  <c r="M29" i="16" s="1"/>
  <c r="J29" i="16" s="1"/>
  <c r="D5" i="8"/>
  <c r="J5" i="8" s="1"/>
  <c r="M11" i="16" s="1"/>
  <c r="J11" i="16" s="1"/>
  <c r="D6" i="8"/>
  <c r="J6" i="8" s="1"/>
  <c r="M9" i="16" s="1"/>
  <c r="J9" i="16" s="1"/>
  <c r="D7" i="8"/>
  <c r="D8" i="8"/>
  <c r="D9" i="8"/>
  <c r="D10" i="8"/>
  <c r="D11" i="8"/>
  <c r="D12" i="8"/>
  <c r="D13" i="8"/>
  <c r="D14" i="8"/>
  <c r="D15" i="8"/>
  <c r="D16" i="8"/>
  <c r="D17" i="8"/>
  <c r="D18" i="8"/>
  <c r="D19" i="8"/>
  <c r="J10" i="8" s="1"/>
  <c r="M26" i="16" s="1"/>
  <c r="J26" i="16" s="1"/>
  <c r="D20" i="8"/>
  <c r="D21" i="8"/>
  <c r="D22" i="8"/>
  <c r="D23" i="8"/>
  <c r="J12" i="8" s="1"/>
  <c r="M27" i="16" s="1"/>
  <c r="J27" i="16" s="1"/>
  <c r="D24" i="8"/>
  <c r="J13" i="8" s="1"/>
  <c r="M28" i="16" s="1"/>
  <c r="J28" i="16" s="1"/>
  <c r="D25" i="8"/>
  <c r="D26" i="8"/>
  <c r="D27" i="8"/>
  <c r="D28" i="8"/>
  <c r="D29" i="8"/>
  <c r="D30" i="8"/>
  <c r="D31" i="8"/>
  <c r="D32" i="8"/>
  <c r="D33" i="8"/>
  <c r="D34" i="8"/>
  <c r="D35" i="8"/>
  <c r="J24" i="8" s="1"/>
  <c r="M25" i="16" s="1"/>
  <c r="J25" i="16" s="1"/>
  <c r="D36" i="8"/>
  <c r="D37" i="8"/>
  <c r="D38" i="8"/>
  <c r="D39" i="8"/>
  <c r="D40" i="8"/>
  <c r="D41" i="8"/>
  <c r="D42" i="8"/>
  <c r="D43" i="8"/>
  <c r="D44" i="8"/>
  <c r="D45" i="8"/>
  <c r="D46" i="8"/>
  <c r="D47" i="8"/>
  <c r="D48" i="8"/>
  <c r="D49" i="8"/>
  <c r="J22" i="8" s="1"/>
  <c r="M14" i="16" s="1"/>
  <c r="J14" i="16" s="1"/>
  <c r="D50" i="8"/>
  <c r="J23" i="8" s="1"/>
  <c r="M15" i="16" s="1"/>
  <c r="J15" i="16" s="1"/>
  <c r="D2" i="8"/>
  <c r="J3" i="8" s="1"/>
  <c r="M20" i="16" s="1"/>
  <c r="J20" i="16" s="1"/>
  <c r="N3" i="9"/>
  <c r="M3" i="9"/>
  <c r="B3" i="8"/>
  <c r="B4" i="8"/>
  <c r="H4" i="8" s="1"/>
  <c r="B5" i="8"/>
  <c r="H5" i="8" s="1"/>
  <c r="B6" i="8"/>
  <c r="H6" i="8" s="1"/>
  <c r="B7" i="8"/>
  <c r="B8" i="8"/>
  <c r="B9" i="8"/>
  <c r="B10" i="8"/>
  <c r="B11" i="8"/>
  <c r="B12" i="8"/>
  <c r="B13" i="8"/>
  <c r="H35" i="8" s="1"/>
  <c r="E35" i="13" s="1"/>
  <c r="F35" i="13" s="1"/>
  <c r="B14" i="8"/>
  <c r="B15" i="8"/>
  <c r="H34" i="8" s="1"/>
  <c r="E34" i="13" s="1"/>
  <c r="B16" i="8"/>
  <c r="B17" i="8"/>
  <c r="B18" i="8"/>
  <c r="B19" i="8"/>
  <c r="H10" i="8" s="1"/>
  <c r="B20" i="8"/>
  <c r="B21" i="8"/>
  <c r="B22" i="8"/>
  <c r="B23" i="8"/>
  <c r="H12" i="8" s="1"/>
  <c r="B24" i="8"/>
  <c r="H13" i="8" s="1"/>
  <c r="B25" i="8"/>
  <c r="B26" i="8"/>
  <c r="B27" i="8"/>
  <c r="B28" i="8"/>
  <c r="B29" i="8"/>
  <c r="B30" i="8"/>
  <c r="B31" i="8"/>
  <c r="B32" i="8"/>
  <c r="B33" i="8"/>
  <c r="B34" i="8"/>
  <c r="B35" i="8"/>
  <c r="H24" i="8" s="1"/>
  <c r="B36" i="8"/>
  <c r="H30" i="8" s="1"/>
  <c r="E39" i="13" s="1"/>
  <c r="F39" i="13" s="1"/>
  <c r="B37" i="8"/>
  <c r="B38" i="8"/>
  <c r="B39" i="8"/>
  <c r="B40" i="8"/>
  <c r="B41" i="8"/>
  <c r="B42" i="8"/>
  <c r="B43" i="8"/>
  <c r="B44" i="8"/>
  <c r="B45" i="8"/>
  <c r="H31" i="8" s="1"/>
  <c r="E40" i="13" s="1"/>
  <c r="F40" i="13" s="1"/>
  <c r="B46" i="8"/>
  <c r="B47" i="8"/>
  <c r="B48" i="8"/>
  <c r="B49" i="8"/>
  <c r="H22" i="8" s="1"/>
  <c r="B50" i="8"/>
  <c r="H23" i="8" s="1"/>
  <c r="B2" i="8"/>
  <c r="H3" i="8" s="1"/>
  <c r="N16" i="6"/>
  <c r="O13" i="9"/>
  <c r="O4" i="9"/>
  <c r="O22" i="9"/>
  <c r="O17" i="9"/>
  <c r="N21" i="9"/>
  <c r="N20" i="9"/>
  <c r="N15" i="9"/>
  <c r="N13" i="9"/>
  <c r="N6" i="9"/>
  <c r="N5" i="9"/>
  <c r="N16" i="9"/>
  <c r="N11" i="9"/>
  <c r="N18" i="9"/>
  <c r="N19" i="9"/>
  <c r="N14" i="9"/>
  <c r="N4" i="9"/>
  <c r="N22" i="9"/>
  <c r="N10" i="9"/>
  <c r="N12" i="9"/>
  <c r="N7" i="9"/>
  <c r="N8" i="9"/>
  <c r="N23" i="9"/>
  <c r="N17" i="9"/>
  <c r="N9" i="9"/>
  <c r="M21" i="9"/>
  <c r="O21" i="9" s="1"/>
  <c r="M20" i="9"/>
  <c r="O20" i="9" s="1"/>
  <c r="M15" i="9"/>
  <c r="M13" i="9"/>
  <c r="M6" i="9"/>
  <c r="O6" i="9" s="1"/>
  <c r="M5" i="9"/>
  <c r="M16" i="9"/>
  <c r="M11" i="9"/>
  <c r="O11" i="9" s="1"/>
  <c r="M18" i="9"/>
  <c r="O18" i="9" s="1"/>
  <c r="M19" i="9"/>
  <c r="O19" i="9" s="1"/>
  <c r="M14" i="9"/>
  <c r="M4" i="9"/>
  <c r="M22" i="9"/>
  <c r="M10" i="9"/>
  <c r="M12" i="9"/>
  <c r="O3" i="9"/>
  <c r="M7" i="9"/>
  <c r="O7" i="9" s="1"/>
  <c r="M8" i="9"/>
  <c r="O8" i="9" s="1"/>
  <c r="M23" i="9"/>
  <c r="M17" i="9"/>
  <c r="M9" i="9"/>
  <c r="O9" i="9" s="1"/>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C3" i="8"/>
  <c r="C4" i="8"/>
  <c r="I4" i="8" s="1"/>
  <c r="C5" i="8"/>
  <c r="I5" i="8" s="1"/>
  <c r="C6" i="8"/>
  <c r="I6" i="8" s="1"/>
  <c r="F9" i="11" s="1"/>
  <c r="G9" i="16" s="1"/>
  <c r="C7" i="8"/>
  <c r="C8" i="8"/>
  <c r="C9" i="8"/>
  <c r="C10" i="8"/>
  <c r="C11" i="8"/>
  <c r="C12" i="8"/>
  <c r="C13" i="8"/>
  <c r="C14" i="8"/>
  <c r="C15" i="8"/>
  <c r="C16" i="8"/>
  <c r="C17" i="8"/>
  <c r="C18" i="8"/>
  <c r="C19" i="8"/>
  <c r="I10" i="8" s="1"/>
  <c r="C20" i="8"/>
  <c r="C21" i="8"/>
  <c r="C22" i="8"/>
  <c r="C23" i="8"/>
  <c r="C24" i="8"/>
  <c r="I13" i="8" s="1"/>
  <c r="F28" i="11" s="1"/>
  <c r="G28" i="16" s="1"/>
  <c r="C25" i="8"/>
  <c r="C26" i="8"/>
  <c r="C27" i="8"/>
  <c r="C28" i="8"/>
  <c r="C29" i="8"/>
  <c r="C30" i="8"/>
  <c r="C31" i="8"/>
  <c r="C32" i="8"/>
  <c r="C33" i="8"/>
  <c r="C34" i="8"/>
  <c r="C35" i="8"/>
  <c r="I24" i="8" s="1"/>
  <c r="C36" i="8"/>
  <c r="C37" i="8"/>
  <c r="C38" i="8"/>
  <c r="C39" i="8"/>
  <c r="C40" i="8"/>
  <c r="C41" i="8"/>
  <c r="C42" i="8"/>
  <c r="C43" i="8"/>
  <c r="C44" i="8"/>
  <c r="C45" i="8"/>
  <c r="C46" i="8"/>
  <c r="C47" i="8"/>
  <c r="C48" i="8"/>
  <c r="C49" i="8"/>
  <c r="I22" i="8" s="1"/>
  <c r="F14" i="11" s="1"/>
  <c r="G14" i="16" s="1"/>
  <c r="C50" i="8"/>
  <c r="I23" i="8" s="1"/>
  <c r="F15" i="11" s="1"/>
  <c r="G15" i="16" s="1"/>
  <c r="C2" i="8"/>
  <c r="I3" i="8" s="1"/>
  <c r="H29" i="8" l="1"/>
  <c r="E38" i="13" s="1"/>
  <c r="F38" i="13" s="1"/>
  <c r="L9" i="16"/>
  <c r="I9" i="16"/>
  <c r="N9" i="16"/>
  <c r="L15" i="16"/>
  <c r="I15" i="16"/>
  <c r="N15" i="16"/>
  <c r="I14" i="16"/>
  <c r="N14" i="16"/>
  <c r="L14" i="16"/>
  <c r="L28" i="16"/>
  <c r="I28" i="16"/>
  <c r="F34" i="13"/>
  <c r="E33" i="13"/>
  <c r="K24" i="8"/>
  <c r="E24" i="13"/>
  <c r="F24" i="13" s="1"/>
  <c r="H28" i="8"/>
  <c r="E37" i="13" s="1"/>
  <c r="I17" i="8"/>
  <c r="F21" i="11" s="1"/>
  <c r="H15" i="8"/>
  <c r="H21" i="8"/>
  <c r="E15" i="13" s="1"/>
  <c r="F15" i="13" s="1"/>
  <c r="I20" i="8"/>
  <c r="F19" i="11" s="1"/>
  <c r="G19" i="16" s="1"/>
  <c r="I15" i="8"/>
  <c r="F17" i="11" s="1"/>
  <c r="G17" i="16" s="1"/>
  <c r="J21" i="8"/>
  <c r="J18" i="8"/>
  <c r="J7" i="8"/>
  <c r="J17" i="8"/>
  <c r="I19" i="8"/>
  <c r="F16" i="11" s="1"/>
  <c r="I9" i="8"/>
  <c r="F18" i="11" s="1"/>
  <c r="I21" i="8"/>
  <c r="F13" i="11" s="1"/>
  <c r="I18" i="8"/>
  <c r="F24" i="11" s="1"/>
  <c r="I14" i="8"/>
  <c r="F25" i="11" s="1"/>
  <c r="I16" i="8"/>
  <c r="F30" i="11" s="1"/>
  <c r="H17" i="8"/>
  <c r="E23" i="13" s="1"/>
  <c r="F23" i="13" s="1"/>
  <c r="G14" i="10"/>
  <c r="M3" i="8"/>
  <c r="F20" i="11"/>
  <c r="G20" i="16" s="1"/>
  <c r="G13" i="10"/>
  <c r="G27" i="10"/>
  <c r="K12" i="8"/>
  <c r="E29" i="13"/>
  <c r="F29" i="13" s="1"/>
  <c r="M5" i="8"/>
  <c r="F11" i="11"/>
  <c r="G11" i="16" s="1"/>
  <c r="H7" i="8"/>
  <c r="K7" i="8" s="1"/>
  <c r="E20" i="11"/>
  <c r="M19" i="10"/>
  <c r="J19" i="10" s="1"/>
  <c r="J20" i="8"/>
  <c r="M19" i="16" s="1"/>
  <c r="J19" i="16" s="1"/>
  <c r="E22" i="11"/>
  <c r="M24" i="10"/>
  <c r="J15" i="8"/>
  <c r="M17" i="16" s="1"/>
  <c r="J17" i="16" s="1"/>
  <c r="M25" i="10"/>
  <c r="J25" i="10" s="1"/>
  <c r="E26" i="11"/>
  <c r="K13" i="8"/>
  <c r="E30" i="13"/>
  <c r="F30" i="13" s="1"/>
  <c r="G8" i="10"/>
  <c r="M14" i="10"/>
  <c r="E15" i="11"/>
  <c r="H15" i="11" s="1"/>
  <c r="L24" i="8"/>
  <c r="F22" i="11"/>
  <c r="G25" i="16" s="1"/>
  <c r="M24" i="8"/>
  <c r="M10" i="8"/>
  <c r="F26" i="11"/>
  <c r="G26" i="16" s="1"/>
  <c r="K6" i="8"/>
  <c r="E11" i="13"/>
  <c r="F11" i="13" s="1"/>
  <c r="M13" i="10"/>
  <c r="J13" i="10" s="1"/>
  <c r="E14" i="11"/>
  <c r="H14" i="11" s="1"/>
  <c r="J19" i="8"/>
  <c r="M16" i="16" s="1"/>
  <c r="J16" i="16" s="1"/>
  <c r="J14" i="8"/>
  <c r="M24" i="16" s="1"/>
  <c r="J24" i="16" s="1"/>
  <c r="J9" i="8"/>
  <c r="M18" i="16" s="1"/>
  <c r="J18" i="16" s="1"/>
  <c r="J8" i="8"/>
  <c r="M8" i="16" s="1"/>
  <c r="E29" i="11"/>
  <c r="M28" i="10"/>
  <c r="J28" i="10" s="1"/>
  <c r="M4" i="8"/>
  <c r="F29" i="11"/>
  <c r="G29" i="16" s="1"/>
  <c r="M23" i="8"/>
  <c r="H16" i="8"/>
  <c r="K16" i="8" s="1"/>
  <c r="K5" i="8"/>
  <c r="E13" i="13"/>
  <c r="F13" i="13" s="1"/>
  <c r="E28" i="11"/>
  <c r="H28" i="11" s="1"/>
  <c r="M27" i="10"/>
  <c r="M22" i="8"/>
  <c r="K4" i="8"/>
  <c r="E31" i="13"/>
  <c r="F31" i="13" s="1"/>
  <c r="M26" i="10"/>
  <c r="E27" i="11"/>
  <c r="E16" i="13"/>
  <c r="F16" i="13" s="1"/>
  <c r="M13" i="8"/>
  <c r="E22" i="13"/>
  <c r="F22" i="13" s="1"/>
  <c r="H20" i="8"/>
  <c r="E28" i="13"/>
  <c r="F28" i="13" s="1"/>
  <c r="M8" i="10"/>
  <c r="E9" i="11"/>
  <c r="H9" i="11" s="1"/>
  <c r="E17" i="13"/>
  <c r="F17" i="13" s="1"/>
  <c r="J16" i="8"/>
  <c r="M30" i="16" s="1"/>
  <c r="J30" i="16" s="1"/>
  <c r="J11" i="8"/>
  <c r="M22" i="16" s="1"/>
  <c r="J22" i="16" s="1"/>
  <c r="E11" i="11"/>
  <c r="M10" i="10"/>
  <c r="J10" i="10" s="1"/>
  <c r="I8" i="8"/>
  <c r="I7" i="8"/>
  <c r="F10" i="11" s="1"/>
  <c r="G10" i="16" s="1"/>
  <c r="I11" i="8"/>
  <c r="F23" i="11" s="1"/>
  <c r="G22" i="16" s="1"/>
  <c r="M6" i="8"/>
  <c r="I12" i="8"/>
  <c r="L3" i="8"/>
  <c r="H11" i="8"/>
  <c r="K10" i="8"/>
  <c r="L10" i="8"/>
  <c r="H19" i="8"/>
  <c r="K19" i="8" s="1"/>
  <c r="H14" i="8"/>
  <c r="H9" i="8"/>
  <c r="H8" i="8"/>
  <c r="H18" i="8"/>
  <c r="O12" i="9"/>
  <c r="O16" i="9"/>
  <c r="O10" i="9"/>
  <c r="O5" i="9"/>
  <c r="O23" i="9"/>
  <c r="O14" i="9"/>
  <c r="O15" i="9"/>
  <c r="K23" i="8"/>
  <c r="L23" i="8"/>
  <c r="K22" i="8"/>
  <c r="L22" i="8"/>
  <c r="L6" i="8"/>
  <c r="L13" i="8"/>
  <c r="L5" i="8"/>
  <c r="L4" i="8"/>
  <c r="K3" i="8"/>
  <c r="G16" i="10" l="1"/>
  <c r="N16" i="10" s="1"/>
  <c r="M15" i="8"/>
  <c r="N27" i="10"/>
  <c r="P27" i="10"/>
  <c r="N8" i="10"/>
  <c r="P8" i="10"/>
  <c r="N13" i="10"/>
  <c r="P13" i="10"/>
  <c r="N14" i="10"/>
  <c r="P14" i="10"/>
  <c r="F12" i="11"/>
  <c r="G12" i="16" s="1"/>
  <c r="G13" i="16"/>
  <c r="I25" i="16"/>
  <c r="L25" i="16"/>
  <c r="N25" i="16"/>
  <c r="I11" i="16"/>
  <c r="N11" i="16"/>
  <c r="L11" i="16"/>
  <c r="N20" i="16"/>
  <c r="L20" i="16"/>
  <c r="I20" i="16"/>
  <c r="G17" i="10"/>
  <c r="G18" i="16"/>
  <c r="I22" i="16"/>
  <c r="L22" i="16"/>
  <c r="N22" i="16"/>
  <c r="G15" i="10"/>
  <c r="G16" i="16"/>
  <c r="E21" i="11"/>
  <c r="H21" i="11" s="1"/>
  <c r="M21" i="16"/>
  <c r="J21" i="16" s="1"/>
  <c r="G20" i="10"/>
  <c r="G21" i="16"/>
  <c r="M9" i="10"/>
  <c r="M10" i="16"/>
  <c r="J10" i="16" s="1"/>
  <c r="I10" i="16"/>
  <c r="N10" i="16"/>
  <c r="J8" i="16"/>
  <c r="N28" i="16"/>
  <c r="L26" i="16"/>
  <c r="N26" i="16"/>
  <c r="I26" i="16"/>
  <c r="M20" i="8"/>
  <c r="G29" i="10"/>
  <c r="G30" i="16"/>
  <c r="M22" i="10"/>
  <c r="J22" i="10" s="1"/>
  <c r="M23" i="16"/>
  <c r="J23" i="16" s="1"/>
  <c r="I19" i="16"/>
  <c r="N19" i="16"/>
  <c r="L19" i="16"/>
  <c r="G23" i="10"/>
  <c r="G24" i="16"/>
  <c r="E13" i="11"/>
  <c r="E12" i="11" s="1"/>
  <c r="H12" i="11" s="1"/>
  <c r="M13" i="16"/>
  <c r="M12" i="16" s="1"/>
  <c r="N29" i="16"/>
  <c r="I29" i="16"/>
  <c r="L29" i="16"/>
  <c r="G22" i="10"/>
  <c r="G23" i="16"/>
  <c r="N17" i="16"/>
  <c r="I17" i="16"/>
  <c r="L17" i="16"/>
  <c r="J26" i="10"/>
  <c r="J14" i="10"/>
  <c r="J27" i="10"/>
  <c r="E36" i="13"/>
  <c r="F36" i="13" s="1"/>
  <c r="F37" i="13"/>
  <c r="J24" i="10"/>
  <c r="E24" i="10"/>
  <c r="F33" i="13"/>
  <c r="E8" i="13"/>
  <c r="J8" i="10"/>
  <c r="K21" i="8"/>
  <c r="E19" i="13"/>
  <c r="F19" i="13" s="1"/>
  <c r="M17" i="8"/>
  <c r="L15" i="8"/>
  <c r="M18" i="8"/>
  <c r="L21" i="8"/>
  <c r="K15" i="8"/>
  <c r="M16" i="8"/>
  <c r="M21" i="8"/>
  <c r="L20" i="8"/>
  <c r="M14" i="8"/>
  <c r="M12" i="10"/>
  <c r="G12" i="10"/>
  <c r="M20" i="10"/>
  <c r="E24" i="11"/>
  <c r="H24" i="11" s="1"/>
  <c r="M19" i="8"/>
  <c r="L16" i="8"/>
  <c r="L17" i="8"/>
  <c r="K17" i="8"/>
  <c r="M11" i="8"/>
  <c r="E10" i="11"/>
  <c r="H10" i="11" s="1"/>
  <c r="M9" i="8"/>
  <c r="G9" i="10"/>
  <c r="M8" i="8"/>
  <c r="F8" i="11"/>
  <c r="G8" i="16" s="1"/>
  <c r="I14" i="10"/>
  <c r="E19" i="10"/>
  <c r="E28" i="10"/>
  <c r="L8" i="10"/>
  <c r="G18" i="10"/>
  <c r="L13" i="10"/>
  <c r="M16" i="10"/>
  <c r="J16" i="10" s="1"/>
  <c r="E17" i="11"/>
  <c r="H17" i="11" s="1"/>
  <c r="I8" i="10"/>
  <c r="G24" i="10"/>
  <c r="H22" i="11"/>
  <c r="E19" i="11"/>
  <c r="H19" i="11" s="1"/>
  <c r="M18" i="10"/>
  <c r="J18" i="10" s="1"/>
  <c r="G19" i="10"/>
  <c r="H20" i="11"/>
  <c r="K8" i="8"/>
  <c r="E10" i="13"/>
  <c r="F10" i="13" s="1"/>
  <c r="K11" i="8"/>
  <c r="E25" i="13"/>
  <c r="F25" i="13" s="1"/>
  <c r="L9" i="8"/>
  <c r="E20" i="13"/>
  <c r="F20" i="13" s="1"/>
  <c r="M7" i="10"/>
  <c r="E8" i="11"/>
  <c r="E27" i="10"/>
  <c r="I27" i="10"/>
  <c r="E26" i="10"/>
  <c r="I25" i="8"/>
  <c r="N24" i="8" s="1"/>
  <c r="G28" i="10"/>
  <c r="P28" i="10" s="1"/>
  <c r="H29" i="11"/>
  <c r="K14" i="8"/>
  <c r="E27" i="13"/>
  <c r="F27" i="13" s="1"/>
  <c r="L12" i="8"/>
  <c r="F27" i="11"/>
  <c r="G27" i="16" s="1"/>
  <c r="M21" i="10"/>
  <c r="E23" i="11"/>
  <c r="H23" i="11" s="1"/>
  <c r="E25" i="10"/>
  <c r="M17" i="10"/>
  <c r="E18" i="11"/>
  <c r="H18" i="11" s="1"/>
  <c r="E26" i="13"/>
  <c r="F26" i="13" s="1"/>
  <c r="K18" i="8"/>
  <c r="L7" i="8"/>
  <c r="L19" i="8"/>
  <c r="E18" i="13"/>
  <c r="F18" i="13" s="1"/>
  <c r="M29" i="10"/>
  <c r="E30" i="11"/>
  <c r="H30" i="11" s="1"/>
  <c r="E32" i="13"/>
  <c r="F32" i="13" s="1"/>
  <c r="E25" i="11"/>
  <c r="H25" i="11" s="1"/>
  <c r="M23" i="10"/>
  <c r="J9" i="10"/>
  <c r="E12" i="13"/>
  <c r="F12" i="13" s="1"/>
  <c r="L18" i="8"/>
  <c r="M7" i="8"/>
  <c r="G21" i="10"/>
  <c r="K20" i="8"/>
  <c r="E21" i="13"/>
  <c r="F21" i="13" s="1"/>
  <c r="I13" i="10"/>
  <c r="M15" i="10"/>
  <c r="E16" i="11"/>
  <c r="H16" i="11" s="1"/>
  <c r="H26" i="11"/>
  <c r="G25" i="10"/>
  <c r="P25" i="10" s="1"/>
  <c r="G10" i="10"/>
  <c r="H11" i="11"/>
  <c r="E14" i="13"/>
  <c r="F14" i="13" s="1"/>
  <c r="L27" i="10"/>
  <c r="L14" i="10"/>
  <c r="M12" i="8"/>
  <c r="L8" i="8"/>
  <c r="L11" i="8"/>
  <c r="L14" i="8"/>
  <c r="K9" i="8"/>
  <c r="H11" i="6"/>
  <c r="I19" i="6"/>
  <c r="E25" i="6"/>
  <c r="E27" i="6"/>
  <c r="H33" i="6"/>
  <c r="E35" i="6"/>
  <c r="I41" i="6"/>
  <c r="E3" i="6"/>
  <c r="L19" i="6"/>
  <c r="L18" i="6"/>
  <c r="M18" i="6"/>
  <c r="L17" i="6"/>
  <c r="O12" i="6"/>
  <c r="N12" i="6"/>
  <c r="M12" i="6"/>
  <c r="L12" i="6"/>
  <c r="E9" i="6"/>
  <c r="E12" i="6"/>
  <c r="I13" i="6"/>
  <c r="E21" i="6"/>
  <c r="E22" i="6"/>
  <c r="I28" i="6"/>
  <c r="I29" i="6"/>
  <c r="E37" i="6"/>
  <c r="E38" i="6"/>
  <c r="E4" i="6"/>
  <c r="H8" i="6"/>
  <c r="I10" i="6"/>
  <c r="E16" i="6"/>
  <c r="H18" i="6"/>
  <c r="E20" i="6"/>
  <c r="E24" i="6"/>
  <c r="E26" i="6"/>
  <c r="E32" i="6"/>
  <c r="E34" i="6"/>
  <c r="E36" i="6"/>
  <c r="E40" i="6"/>
  <c r="E5" i="6"/>
  <c r="E6" i="6"/>
  <c r="E7" i="6"/>
  <c r="E10" i="6"/>
  <c r="E14" i="6"/>
  <c r="E15" i="6"/>
  <c r="E17" i="6"/>
  <c r="E18" i="6"/>
  <c r="E23" i="6"/>
  <c r="E29" i="6"/>
  <c r="E30" i="6"/>
  <c r="E31" i="6"/>
  <c r="E39" i="6"/>
  <c r="M24" i="6"/>
  <c r="L24" i="6"/>
  <c r="I12" i="6"/>
  <c r="L14" i="6"/>
  <c r="L13" i="6"/>
  <c r="M13" i="6" s="1"/>
  <c r="H25" i="6"/>
  <c r="H34" i="6"/>
  <c r="N36" i="6"/>
  <c r="L36" i="6"/>
  <c r="L35" i="6"/>
  <c r="M35" i="6"/>
  <c r="N35" i="6" s="1"/>
  <c r="L11" i="6"/>
  <c r="M10" i="6"/>
  <c r="N10" i="6" s="1"/>
  <c r="L10" i="6"/>
  <c r="M9" i="6"/>
  <c r="L9" i="6"/>
  <c r="M8" i="6"/>
  <c r="L8" i="6"/>
  <c r="N8" i="6" s="1"/>
  <c r="H6" i="6"/>
  <c r="H21" i="6"/>
  <c r="I22" i="6"/>
  <c r="M33" i="6"/>
  <c r="L33" i="6"/>
  <c r="M7" i="6"/>
  <c r="N7" i="6" s="1"/>
  <c r="L7" i="6"/>
  <c r="Q3" i="6"/>
  <c r="P3" i="6"/>
  <c r="O3" i="6"/>
  <c r="N5" i="6"/>
  <c r="L5" i="6"/>
  <c r="M5" i="6" s="1"/>
  <c r="N4" i="6"/>
  <c r="M4" i="6"/>
  <c r="L4" i="6"/>
  <c r="L3" i="6"/>
  <c r="M3" i="6"/>
  <c r="N3" i="6" s="1"/>
  <c r="H15" i="6"/>
  <c r="I23" i="6"/>
  <c r="I31" i="6"/>
  <c r="H39" i="6"/>
  <c r="H40" i="6"/>
  <c r="H7" i="6"/>
  <c r="G3" i="6"/>
  <c r="J3" i="6"/>
  <c r="J5" i="6"/>
  <c r="H13" i="6"/>
  <c r="G24" i="6"/>
  <c r="G4" i="6"/>
  <c r="G22" i="6"/>
  <c r="G6" i="6"/>
  <c r="G12" i="6"/>
  <c r="G7" i="6"/>
  <c r="G14" i="6"/>
  <c r="G9" i="6"/>
  <c r="G36" i="6"/>
  <c r="G35" i="6"/>
  <c r="G33" i="6"/>
  <c r="G8" i="6"/>
  <c r="G23" i="6"/>
  <c r="G11" i="6"/>
  <c r="G27" i="6"/>
  <c r="G10" i="6"/>
  <c r="G19" i="6"/>
  <c r="G13" i="6"/>
  <c r="G17" i="6"/>
  <c r="G15" i="6"/>
  <c r="G28" i="6"/>
  <c r="G18" i="6"/>
  <c r="G37" i="6"/>
  <c r="G16" i="6"/>
  <c r="G20" i="6"/>
  <c r="G21" i="6"/>
  <c r="G25" i="6"/>
  <c r="G26" i="6"/>
  <c r="G29" i="6"/>
  <c r="G30" i="6"/>
  <c r="G31" i="6"/>
  <c r="G32" i="6"/>
  <c r="G34" i="6"/>
  <c r="G38" i="6"/>
  <c r="G39" i="6"/>
  <c r="G40" i="6"/>
  <c r="G41" i="6"/>
  <c r="J24" i="6"/>
  <c r="J4" i="6"/>
  <c r="J22" i="6"/>
  <c r="J6" i="6"/>
  <c r="J12" i="6"/>
  <c r="J7" i="6"/>
  <c r="J14" i="6"/>
  <c r="J9" i="6"/>
  <c r="J36" i="6"/>
  <c r="J35" i="6"/>
  <c r="J33" i="6"/>
  <c r="J8" i="6"/>
  <c r="J23" i="6"/>
  <c r="J11" i="6"/>
  <c r="J27" i="6"/>
  <c r="J10" i="6"/>
  <c r="J19" i="6"/>
  <c r="J13" i="6"/>
  <c r="J17" i="6"/>
  <c r="J15" i="6"/>
  <c r="J28" i="6"/>
  <c r="J18" i="6"/>
  <c r="J37" i="6"/>
  <c r="J16" i="6"/>
  <c r="J20" i="6"/>
  <c r="J21" i="6"/>
  <c r="J25" i="6"/>
  <c r="J26" i="6"/>
  <c r="J29" i="6"/>
  <c r="J30" i="6"/>
  <c r="J31" i="6"/>
  <c r="J32" i="6"/>
  <c r="J34" i="6"/>
  <c r="J38" i="6"/>
  <c r="J39" i="6"/>
  <c r="J40" i="6"/>
  <c r="J41" i="6"/>
  <c r="C43" i="6"/>
  <c r="F3" i="6" s="1"/>
  <c r="P36" i="6"/>
  <c r="P33" i="6"/>
  <c r="P32" i="6"/>
  <c r="G5" i="6"/>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5" i="5"/>
  <c r="O19" i="5"/>
  <c r="N19" i="5"/>
  <c r="M19" i="5"/>
  <c r="P32" i="5"/>
  <c r="Q32" i="5" s="1"/>
  <c r="M17" i="5"/>
  <c r="N17" i="5"/>
  <c r="M8" i="5"/>
  <c r="N8" i="5" s="1"/>
  <c r="M7" i="5"/>
  <c r="N7" i="5" s="1"/>
  <c r="O7" i="5" s="1"/>
  <c r="L7" i="5"/>
  <c r="N5" i="5"/>
  <c r="O5" i="5" s="1"/>
  <c r="P5" i="5" s="1"/>
  <c r="P6" i="5"/>
  <c r="O6" i="5"/>
  <c r="Q6" i="5" s="1"/>
  <c r="R6" i="5" s="1"/>
  <c r="L17" i="10" l="1"/>
  <c r="L22" i="10"/>
  <c r="M6" i="10"/>
  <c r="I16" i="10"/>
  <c r="L15" i="10"/>
  <c r="L20" i="10"/>
  <c r="P16" i="10"/>
  <c r="H13" i="11"/>
  <c r="G11" i="10"/>
  <c r="P11" i="10" s="1"/>
  <c r="L29" i="10"/>
  <c r="N19" i="10"/>
  <c r="P19" i="10"/>
  <c r="N9" i="10"/>
  <c r="P9" i="10"/>
  <c r="N20" i="10"/>
  <c r="P20" i="10"/>
  <c r="N17" i="10"/>
  <c r="P17" i="10"/>
  <c r="N10" i="10"/>
  <c r="P10" i="10"/>
  <c r="N12" i="10"/>
  <c r="P12" i="10"/>
  <c r="N21" i="10"/>
  <c r="P21" i="10"/>
  <c r="N24" i="10"/>
  <c r="P24" i="10"/>
  <c r="N29" i="10"/>
  <c r="P29" i="10"/>
  <c r="N15" i="10"/>
  <c r="P15" i="10"/>
  <c r="N18" i="10"/>
  <c r="P18" i="10"/>
  <c r="N23" i="10"/>
  <c r="P23" i="10"/>
  <c r="N22" i="10"/>
  <c r="P22" i="10"/>
  <c r="L23" i="10"/>
  <c r="L10" i="16"/>
  <c r="J29" i="10"/>
  <c r="J20" i="10"/>
  <c r="N18" i="16"/>
  <c r="L18" i="16"/>
  <c r="I18" i="16"/>
  <c r="L16" i="16"/>
  <c r="I16" i="16"/>
  <c r="N16" i="16"/>
  <c r="I27" i="16"/>
  <c r="L27" i="16"/>
  <c r="N27" i="16"/>
  <c r="J13" i="16"/>
  <c r="J12" i="16"/>
  <c r="L8" i="16"/>
  <c r="I8" i="16"/>
  <c r="N8" i="16"/>
  <c r="N23" i="16"/>
  <c r="I23" i="16"/>
  <c r="L23" i="16"/>
  <c r="L24" i="16"/>
  <c r="N24" i="16"/>
  <c r="I24" i="16"/>
  <c r="I30" i="16"/>
  <c r="L30" i="16"/>
  <c r="N30" i="16"/>
  <c r="N21" i="16"/>
  <c r="I21" i="16"/>
  <c r="L21" i="16"/>
  <c r="N12" i="16"/>
  <c r="L13" i="16"/>
  <c r="N13" i="16"/>
  <c r="I13" i="16"/>
  <c r="M7" i="16"/>
  <c r="I12" i="16"/>
  <c r="L12" i="16"/>
  <c r="E17" i="10"/>
  <c r="J17" i="10"/>
  <c r="I25" i="10"/>
  <c r="N25" i="10"/>
  <c r="I28" i="10"/>
  <c r="N28" i="10"/>
  <c r="D11" i="10"/>
  <c r="J12" i="10"/>
  <c r="J21" i="10"/>
  <c r="J23" i="10"/>
  <c r="J15" i="10"/>
  <c r="F8" i="13"/>
  <c r="J7" i="10"/>
  <c r="I12" i="10"/>
  <c r="M11" i="10"/>
  <c r="M31" i="10" s="1"/>
  <c r="L12" i="10"/>
  <c r="E7" i="11"/>
  <c r="E32" i="11" s="1"/>
  <c r="E20" i="10"/>
  <c r="I20" i="10"/>
  <c r="L16" i="10"/>
  <c r="I22" i="10"/>
  <c r="E22" i="10"/>
  <c r="G26" i="10"/>
  <c r="H27" i="11"/>
  <c r="L18" i="10"/>
  <c r="G7" i="10"/>
  <c r="P7" i="10" s="1"/>
  <c r="S18" i="10" s="1"/>
  <c r="H8" i="11"/>
  <c r="F7" i="11"/>
  <c r="I23" i="10"/>
  <c r="E23" i="10"/>
  <c r="L10" i="10"/>
  <c r="I21" i="10"/>
  <c r="E21" i="10"/>
  <c r="L19" i="10"/>
  <c r="I9" i="10"/>
  <c r="I18" i="10"/>
  <c r="E18" i="10"/>
  <c r="I10" i="10"/>
  <c r="E9" i="13"/>
  <c r="I15" i="10"/>
  <c r="I19" i="10"/>
  <c r="E29" i="10"/>
  <c r="I29" i="10"/>
  <c r="L9" i="10"/>
  <c r="L25" i="10"/>
  <c r="L21" i="10"/>
  <c r="L28" i="10"/>
  <c r="I17" i="10"/>
  <c r="L24" i="10"/>
  <c r="I24" i="10"/>
  <c r="E16" i="10"/>
  <c r="N20" i="8"/>
  <c r="N14" i="8"/>
  <c r="N23" i="8"/>
  <c r="N16" i="8"/>
  <c r="N17" i="8"/>
  <c r="N10" i="8"/>
  <c r="N13" i="8"/>
  <c r="N21" i="8"/>
  <c r="N22" i="8"/>
  <c r="N15" i="8"/>
  <c r="N9" i="8"/>
  <c r="N18" i="8"/>
  <c r="N19" i="8"/>
  <c r="N8" i="8"/>
  <c r="N7" i="8"/>
  <c r="N5" i="8"/>
  <c r="N6" i="8"/>
  <c r="N11" i="8"/>
  <c r="N3" i="8"/>
  <c r="N4" i="8"/>
  <c r="N12" i="8"/>
  <c r="I9" i="6"/>
  <c r="E41" i="6"/>
  <c r="E13" i="6"/>
  <c r="H38" i="6"/>
  <c r="E33" i="6"/>
  <c r="E11" i="6"/>
  <c r="E28" i="6"/>
  <c r="H26" i="6"/>
  <c r="E19" i="6"/>
  <c r="H36" i="6"/>
  <c r="I4" i="6"/>
  <c r="I32" i="6"/>
  <c r="E8" i="6"/>
  <c r="I20" i="6"/>
  <c r="I36" i="6"/>
  <c r="I33" i="6"/>
  <c r="F28" i="6"/>
  <c r="F14" i="6"/>
  <c r="F12" i="6"/>
  <c r="H24" i="6"/>
  <c r="H16" i="6"/>
  <c r="H10" i="6"/>
  <c r="H19" i="6"/>
  <c r="I35" i="6"/>
  <c r="H17" i="6"/>
  <c r="I24" i="6"/>
  <c r="H35" i="6"/>
  <c r="I3" i="6"/>
  <c r="F29" i="6"/>
  <c r="H20" i="6"/>
  <c r="F26" i="6"/>
  <c r="H22" i="6"/>
  <c r="I17" i="6"/>
  <c r="H4" i="6"/>
  <c r="I15" i="6"/>
  <c r="I8" i="6"/>
  <c r="F37" i="6"/>
  <c r="F6" i="6"/>
  <c r="H28" i="6"/>
  <c r="I16" i="6"/>
  <c r="H29" i="6"/>
  <c r="F41" i="6"/>
  <c r="F27" i="6"/>
  <c r="H9" i="6"/>
  <c r="F15" i="6"/>
  <c r="F40" i="6"/>
  <c r="F23" i="6"/>
  <c r="H12" i="6"/>
  <c r="I6" i="6"/>
  <c r="F31" i="6"/>
  <c r="F8" i="6"/>
  <c r="H23" i="6"/>
  <c r="H30" i="6"/>
  <c r="H41" i="6"/>
  <c r="H31" i="6"/>
  <c r="I18" i="6"/>
  <c r="I11" i="6"/>
  <c r="I7" i="6"/>
  <c r="I27" i="6"/>
  <c r="H37" i="6"/>
  <c r="H27" i="6"/>
  <c r="H14" i="6"/>
  <c r="I37" i="6"/>
  <c r="I14" i="6"/>
  <c r="F30" i="6"/>
  <c r="F18" i="6"/>
  <c r="F11" i="6"/>
  <c r="F7" i="6"/>
  <c r="H32" i="6"/>
  <c r="H3" i="6"/>
  <c r="I30" i="6"/>
  <c r="I40" i="6"/>
  <c r="I26" i="6"/>
  <c r="F39" i="6"/>
  <c r="F25" i="6"/>
  <c r="F17" i="6"/>
  <c r="F33" i="6"/>
  <c r="F22" i="6"/>
  <c r="I39" i="6"/>
  <c r="I25" i="6"/>
  <c r="F38" i="6"/>
  <c r="F21" i="6"/>
  <c r="F13" i="6"/>
  <c r="F35" i="6"/>
  <c r="F4" i="6"/>
  <c r="I38" i="6"/>
  <c r="I21" i="6"/>
  <c r="F34" i="6"/>
  <c r="F20" i="6"/>
  <c r="F19" i="6"/>
  <c r="F36" i="6"/>
  <c r="F24" i="6"/>
  <c r="I34" i="6"/>
  <c r="F32" i="6"/>
  <c r="F16" i="6"/>
  <c r="F10" i="6"/>
  <c r="F9" i="6"/>
  <c r="I5" i="6"/>
  <c r="H5" i="6"/>
  <c r="F5" i="6"/>
  <c r="E46" i="6"/>
  <c r="Q8" i="5"/>
  <c r="R8" i="5" s="1"/>
  <c r="S8" i="5" s="1"/>
  <c r="T6" i="5"/>
  <c r="S6" i="5"/>
  <c r="U6" i="5"/>
  <c r="V6" i="5" s="1"/>
  <c r="M5" i="10" l="1"/>
  <c r="L11" i="10"/>
  <c r="N11" i="10"/>
  <c r="N26" i="10"/>
  <c r="P26" i="10"/>
  <c r="F32" i="11"/>
  <c r="G7" i="16"/>
  <c r="J7" i="16"/>
  <c r="M5" i="16"/>
  <c r="J11" i="10"/>
  <c r="I7" i="10"/>
  <c r="N7" i="10"/>
  <c r="I11" i="10"/>
  <c r="F9" i="13"/>
  <c r="G11" i="13" s="1"/>
  <c r="E7" i="13"/>
  <c r="L26" i="10"/>
  <c r="I26" i="10"/>
  <c r="H7" i="11"/>
  <c r="G6" i="10"/>
  <c r="P6" i="10" s="1"/>
  <c r="E3" i="11"/>
  <c r="G7" i="11" s="1"/>
  <c r="L7" i="10"/>
  <c r="E15" i="10"/>
  <c r="O16" i="5"/>
  <c r="F7" i="5"/>
  <c r="F8" i="5"/>
  <c r="I9" i="5"/>
  <c r="J10" i="5"/>
  <c r="F11" i="5"/>
  <c r="F12" i="5"/>
  <c r="F13" i="5"/>
  <c r="J15" i="5"/>
  <c r="F16" i="5"/>
  <c r="I17" i="5"/>
  <c r="F18" i="5"/>
  <c r="I19" i="5"/>
  <c r="I20" i="5"/>
  <c r="F21" i="5"/>
  <c r="F24" i="5"/>
  <c r="J25" i="5"/>
  <c r="F26" i="5"/>
  <c r="F27" i="5"/>
  <c r="I28" i="5"/>
  <c r="F29" i="5"/>
  <c r="I31" i="5"/>
  <c r="J33" i="5"/>
  <c r="I34" i="5"/>
  <c r="F35" i="5"/>
  <c r="F36" i="5"/>
  <c r="F37" i="5"/>
  <c r="F39" i="5"/>
  <c r="F40" i="5"/>
  <c r="F41" i="5"/>
  <c r="F42" i="5"/>
  <c r="F5" i="5"/>
  <c r="R10" i="5"/>
  <c r="S10" i="5" s="1"/>
  <c r="T10" i="5" s="1"/>
  <c r="V7" i="5"/>
  <c r="W7" i="5" s="1"/>
  <c r="X7" i="5" s="1"/>
  <c r="I23" i="5"/>
  <c r="F14" i="5"/>
  <c r="F30" i="5"/>
  <c r="I38" i="5"/>
  <c r="F6" i="5"/>
  <c r="I22" i="5"/>
  <c r="E4" i="5"/>
  <c r="F4" i="5" s="1"/>
  <c r="K5" i="5"/>
  <c r="K6" i="5"/>
  <c r="H5" i="5"/>
  <c r="H6" i="5"/>
  <c r="K42" i="5"/>
  <c r="H42" i="5"/>
  <c r="K41" i="5"/>
  <c r="H41" i="5"/>
  <c r="K40" i="5"/>
  <c r="H40" i="5"/>
  <c r="K39" i="5"/>
  <c r="H39" i="5"/>
  <c r="K38" i="5"/>
  <c r="H38" i="5"/>
  <c r="K37" i="5"/>
  <c r="H37" i="5"/>
  <c r="K36" i="5"/>
  <c r="H36" i="5"/>
  <c r="K35" i="5"/>
  <c r="H35" i="5"/>
  <c r="K34" i="5"/>
  <c r="H34" i="5"/>
  <c r="K33" i="5"/>
  <c r="H33" i="5"/>
  <c r="D32" i="5"/>
  <c r="C32" i="5"/>
  <c r="C45" i="5" s="1"/>
  <c r="Q31" i="5"/>
  <c r="K31" i="5"/>
  <c r="H31" i="5"/>
  <c r="K30" i="5"/>
  <c r="J30" i="5"/>
  <c r="H30" i="5"/>
  <c r="K29" i="5"/>
  <c r="H29" i="5"/>
  <c r="Q28" i="5"/>
  <c r="K28" i="5"/>
  <c r="H28" i="5"/>
  <c r="Q27" i="5"/>
  <c r="K27" i="5"/>
  <c r="H27" i="5"/>
  <c r="K26" i="5"/>
  <c r="H26" i="5"/>
  <c r="K25" i="5"/>
  <c r="H25" i="5"/>
  <c r="K24" i="5"/>
  <c r="H24" i="5"/>
  <c r="Q23" i="5"/>
  <c r="R23" i="5" s="1"/>
  <c r="K23" i="5"/>
  <c r="H23" i="5"/>
  <c r="K22" i="5"/>
  <c r="H22" i="5"/>
  <c r="K21" i="5"/>
  <c r="H21" i="5"/>
  <c r="K20" i="5"/>
  <c r="H20" i="5"/>
  <c r="T19" i="5"/>
  <c r="U19" i="5" s="1"/>
  <c r="V19" i="5" s="1"/>
  <c r="Q19" i="5"/>
  <c r="K19" i="5"/>
  <c r="H19" i="5"/>
  <c r="K18" i="5"/>
  <c r="H18" i="5"/>
  <c r="K17" i="5"/>
  <c r="H17" i="5"/>
  <c r="K16" i="5"/>
  <c r="H16" i="5"/>
  <c r="K15" i="5"/>
  <c r="H15" i="5"/>
  <c r="K14" i="5"/>
  <c r="H14" i="5"/>
  <c r="K13" i="5"/>
  <c r="H13" i="5"/>
  <c r="K12" i="5"/>
  <c r="H12" i="5"/>
  <c r="K11" i="5"/>
  <c r="H11" i="5"/>
  <c r="K10" i="5"/>
  <c r="H10" i="5"/>
  <c r="M9" i="5"/>
  <c r="K9" i="5"/>
  <c r="H9" i="5"/>
  <c r="Y8" i="5"/>
  <c r="K8" i="5"/>
  <c r="H8" i="5"/>
  <c r="Y7" i="5"/>
  <c r="K7" i="5"/>
  <c r="H7" i="5"/>
  <c r="M4" i="5"/>
  <c r="K4" i="5"/>
  <c r="H4" i="5"/>
  <c r="H3" i="5"/>
  <c r="E3" i="5"/>
  <c r="F3" i="5" s="1"/>
  <c r="E4" i="1"/>
  <c r="J4" i="1"/>
  <c r="X9" i="1"/>
  <c r="H9" i="1"/>
  <c r="H10" i="1"/>
  <c r="H11" i="1"/>
  <c r="H14" i="1"/>
  <c r="H15" i="1"/>
  <c r="H16" i="1"/>
  <c r="H17" i="1"/>
  <c r="H18" i="1"/>
  <c r="H19" i="1"/>
  <c r="H20" i="1"/>
  <c r="H22" i="1"/>
  <c r="H23" i="1"/>
  <c r="H24" i="1"/>
  <c r="H25" i="1"/>
  <c r="H27" i="1"/>
  <c r="H28" i="1"/>
  <c r="H29" i="1"/>
  <c r="H30" i="1"/>
  <c r="H31" i="1"/>
  <c r="H32" i="1"/>
  <c r="H33" i="1"/>
  <c r="H35" i="1"/>
  <c r="H36" i="1"/>
  <c r="H38" i="1"/>
  <c r="H39" i="1"/>
  <c r="H40" i="1"/>
  <c r="H41" i="1"/>
  <c r="H42" i="1"/>
  <c r="H43" i="1"/>
  <c r="H44" i="1"/>
  <c r="H4" i="1"/>
  <c r="G19" i="1"/>
  <c r="G11" i="1"/>
  <c r="G10" i="1"/>
  <c r="H12" i="1"/>
  <c r="H13" i="1"/>
  <c r="H21" i="1"/>
  <c r="H26" i="1"/>
  <c r="H37" i="1"/>
  <c r="G31" i="10" l="1"/>
  <c r="G5" i="16"/>
  <c r="N7" i="16"/>
  <c r="L7" i="16"/>
  <c r="I7" i="16"/>
  <c r="H7" i="16"/>
  <c r="F7" i="13"/>
  <c r="G8" i="13"/>
  <c r="H8" i="13" s="1"/>
  <c r="G5" i="10"/>
  <c r="H6" i="10" s="1"/>
  <c r="N6" i="10"/>
  <c r="L6" i="10"/>
  <c r="G22" i="11"/>
  <c r="G25" i="11"/>
  <c r="G16" i="11"/>
  <c r="G15" i="11"/>
  <c r="G9" i="11"/>
  <c r="G28" i="11"/>
  <c r="G24" i="11"/>
  <c r="G18" i="11"/>
  <c r="G17" i="11"/>
  <c r="G13" i="11"/>
  <c r="G21" i="11"/>
  <c r="G30" i="11"/>
  <c r="G14" i="11"/>
  <c r="G20" i="11"/>
  <c r="G11" i="11"/>
  <c r="G19" i="11"/>
  <c r="G12" i="11"/>
  <c r="G26" i="11"/>
  <c r="G29" i="11"/>
  <c r="G23" i="11"/>
  <c r="G10" i="11"/>
  <c r="G8" i="11"/>
  <c r="G27" i="11"/>
  <c r="E14" i="10"/>
  <c r="D45" i="5"/>
  <c r="M6" i="5"/>
  <c r="M10" i="5" s="1"/>
  <c r="I3" i="5"/>
  <c r="J32" i="5"/>
  <c r="I30" i="5"/>
  <c r="F32" i="5"/>
  <c r="J5" i="5"/>
  <c r="I15" i="5"/>
  <c r="J20" i="5"/>
  <c r="I6" i="5"/>
  <c r="J6" i="5"/>
  <c r="J31" i="5"/>
  <c r="F23" i="5"/>
  <c r="J28" i="5"/>
  <c r="I5" i="5"/>
  <c r="J23" i="5"/>
  <c r="I33" i="5"/>
  <c r="N9" i="5"/>
  <c r="J4" i="5"/>
  <c r="J37" i="5"/>
  <c r="J3" i="5"/>
  <c r="F25" i="5"/>
  <c r="O8" i="5"/>
  <c r="I36" i="5"/>
  <c r="I16" i="5"/>
  <c r="F15" i="5"/>
  <c r="I25" i="5"/>
  <c r="J27" i="5"/>
  <c r="I32" i="5"/>
  <c r="J36" i="5"/>
  <c r="I8" i="5"/>
  <c r="K32" i="5"/>
  <c r="J8" i="5"/>
  <c r="J11" i="5"/>
  <c r="I37" i="5"/>
  <c r="F19" i="5"/>
  <c r="F22" i="5"/>
  <c r="N4" i="5"/>
  <c r="O4" i="5" s="1"/>
  <c r="P4" i="5" s="1"/>
  <c r="J7" i="5"/>
  <c r="J16" i="5"/>
  <c r="I14" i="5"/>
  <c r="I24" i="5"/>
  <c r="J9" i="5"/>
  <c r="I10" i="5"/>
  <c r="I13" i="5"/>
  <c r="J14" i="5"/>
  <c r="J17" i="5"/>
  <c r="I18" i="5"/>
  <c r="J19" i="5"/>
  <c r="J22" i="5"/>
  <c r="J24" i="5"/>
  <c r="I26" i="5"/>
  <c r="J34" i="5"/>
  <c r="J38" i="5"/>
  <c r="I42" i="5"/>
  <c r="F17" i="5"/>
  <c r="F34" i="5"/>
  <c r="F38" i="5"/>
  <c r="J18" i="5"/>
  <c r="I29" i="5"/>
  <c r="I35" i="5"/>
  <c r="I39" i="5"/>
  <c r="I41" i="5"/>
  <c r="J42" i="5"/>
  <c r="I7" i="5"/>
  <c r="F10" i="5"/>
  <c r="I12" i="5"/>
  <c r="J13" i="5"/>
  <c r="I21" i="5"/>
  <c r="J26" i="5"/>
  <c r="I4" i="5"/>
  <c r="I11" i="5"/>
  <c r="J12" i="5"/>
  <c r="F20" i="5"/>
  <c r="J21" i="5"/>
  <c r="I27" i="5"/>
  <c r="F28" i="5"/>
  <c r="J29" i="5"/>
  <c r="F31" i="5"/>
  <c r="H32" i="5"/>
  <c r="F33" i="5"/>
  <c r="J35" i="5"/>
  <c r="J39" i="5"/>
  <c r="I40" i="5"/>
  <c r="J41" i="5"/>
  <c r="J40" i="5"/>
  <c r="D44" i="5"/>
  <c r="E45" i="5"/>
  <c r="F9" i="5"/>
  <c r="E43" i="1"/>
  <c r="I44" i="1"/>
  <c r="E41" i="1"/>
  <c r="J41" i="1"/>
  <c r="J42" i="1"/>
  <c r="J43" i="1"/>
  <c r="J44" i="1"/>
  <c r="I41" i="1"/>
  <c r="G41" i="1"/>
  <c r="G42" i="1"/>
  <c r="G43" i="1"/>
  <c r="G44" i="1"/>
  <c r="J9" i="1"/>
  <c r="J10" i="1"/>
  <c r="J11" i="1"/>
  <c r="J12" i="1"/>
  <c r="J13" i="1"/>
  <c r="J14" i="1"/>
  <c r="J15" i="1"/>
  <c r="J16" i="1"/>
  <c r="J17" i="1"/>
  <c r="J18" i="1"/>
  <c r="J19" i="1"/>
  <c r="J20" i="1"/>
  <c r="J21" i="1"/>
  <c r="J22" i="1"/>
  <c r="J23" i="1"/>
  <c r="J24" i="1"/>
  <c r="J25" i="1"/>
  <c r="J26" i="1"/>
  <c r="J27" i="1"/>
  <c r="J28" i="1"/>
  <c r="J29" i="1"/>
  <c r="J30" i="1"/>
  <c r="J31" i="1"/>
  <c r="J32" i="1"/>
  <c r="J33" i="1"/>
  <c r="J35" i="1"/>
  <c r="J36" i="1"/>
  <c r="J37" i="1"/>
  <c r="J38" i="1"/>
  <c r="J39" i="1"/>
  <c r="J40" i="1"/>
  <c r="C34" i="1"/>
  <c r="B34" i="1"/>
  <c r="H31" i="10" l="1"/>
  <c r="L31" i="10"/>
  <c r="H24" i="16"/>
  <c r="H1" i="16"/>
  <c r="F3" i="16"/>
  <c r="I5" i="16"/>
  <c r="H9" i="16"/>
  <c r="H14" i="16"/>
  <c r="H15" i="16"/>
  <c r="H28" i="16"/>
  <c r="H11" i="16"/>
  <c r="H22" i="16"/>
  <c r="H20" i="16"/>
  <c r="H17" i="16"/>
  <c r="H25" i="16"/>
  <c r="H26" i="16"/>
  <c r="H10" i="16"/>
  <c r="H19" i="16"/>
  <c r="H29" i="16"/>
  <c r="H16" i="16"/>
  <c r="H21" i="16"/>
  <c r="H8" i="16"/>
  <c r="H12" i="16"/>
  <c r="H30" i="16"/>
  <c r="H18" i="16"/>
  <c r="H27" i="16"/>
  <c r="H23" i="16"/>
  <c r="H13" i="16"/>
  <c r="F3" i="10"/>
  <c r="H17" i="10"/>
  <c r="H22" i="10"/>
  <c r="H8" i="10"/>
  <c r="H23" i="10"/>
  <c r="H12" i="10"/>
  <c r="H29" i="10"/>
  <c r="H13" i="10"/>
  <c r="H27" i="10"/>
  <c r="H14" i="10"/>
  <c r="H15" i="10"/>
  <c r="H20" i="10"/>
  <c r="H16" i="10"/>
  <c r="H18" i="10"/>
  <c r="H9" i="10"/>
  <c r="H28" i="10"/>
  <c r="H10" i="10"/>
  <c r="H25" i="10"/>
  <c r="H19" i="10"/>
  <c r="H21" i="10"/>
  <c r="H24" i="10"/>
  <c r="H11" i="10"/>
  <c r="H7" i="10"/>
  <c r="H26" i="10"/>
  <c r="E13" i="10"/>
  <c r="G7" i="5"/>
  <c r="G15" i="5"/>
  <c r="G23" i="5"/>
  <c r="G31" i="5"/>
  <c r="G39" i="5"/>
  <c r="G8" i="5"/>
  <c r="G24" i="5"/>
  <c r="G40" i="5"/>
  <c r="G9" i="5"/>
  <c r="G25" i="5"/>
  <c r="G33" i="5"/>
  <c r="G10" i="5"/>
  <c r="G26" i="5"/>
  <c r="G42" i="5"/>
  <c r="G11" i="5"/>
  <c r="G35" i="5"/>
  <c r="G16" i="5"/>
  <c r="G17" i="5"/>
  <c r="G41" i="5"/>
  <c r="G18" i="5"/>
  <c r="G19" i="5"/>
  <c r="G12" i="5"/>
  <c r="G20" i="5"/>
  <c r="G28" i="5"/>
  <c r="G36" i="5"/>
  <c r="G5" i="5"/>
  <c r="G13" i="5"/>
  <c r="G21" i="5"/>
  <c r="G29" i="5"/>
  <c r="G37" i="5"/>
  <c r="G6" i="5"/>
  <c r="G14" i="5"/>
  <c r="G22" i="5"/>
  <c r="G30" i="5"/>
  <c r="G38" i="5"/>
  <c r="G34" i="5"/>
  <c r="G27" i="5"/>
  <c r="G32" i="5"/>
  <c r="M16" i="5"/>
  <c r="L10" i="5" s="1"/>
  <c r="L16" i="5" s="1"/>
  <c r="N10" i="5"/>
  <c r="P16" i="5" s="1"/>
  <c r="Q16" i="5" s="1"/>
  <c r="R16" i="5" s="1"/>
  <c r="R21" i="5"/>
  <c r="F47" i="5"/>
  <c r="G3" i="5"/>
  <c r="G4" i="5"/>
  <c r="Q20" i="5"/>
  <c r="Q22" i="5"/>
  <c r="E49" i="1"/>
  <c r="H34" i="1"/>
  <c r="I43" i="1"/>
  <c r="I42" i="1"/>
  <c r="E42" i="1"/>
  <c r="E44" i="1"/>
  <c r="J34" i="1"/>
  <c r="I34" i="1"/>
  <c r="E34" i="1"/>
  <c r="G34" i="1"/>
  <c r="F34" i="1" l="1"/>
  <c r="E12" i="10"/>
  <c r="Q21" i="5"/>
  <c r="S21" i="5"/>
  <c r="T21" i="5" s="1"/>
  <c r="F43" i="1"/>
  <c r="F42" i="1"/>
  <c r="F44" i="1"/>
  <c r="F11" i="1"/>
  <c r="F41" i="1"/>
  <c r="E11" i="1"/>
  <c r="I32" i="1"/>
  <c r="E13" i="1"/>
  <c r="I14" i="1"/>
  <c r="E15" i="1"/>
  <c r="E16" i="1"/>
  <c r="I17" i="1"/>
  <c r="E27" i="1"/>
  <c r="E22" i="1"/>
  <c r="E10" i="1"/>
  <c r="I19" i="1"/>
  <c r="I26" i="1"/>
  <c r="I4" i="1"/>
  <c r="I9" i="1"/>
  <c r="I12" i="1"/>
  <c r="I21" i="1"/>
  <c r="E24" i="1"/>
  <c r="E31" i="1"/>
  <c r="I30" i="1"/>
  <c r="I35" i="1"/>
  <c r="I37" i="1"/>
  <c r="I38" i="1"/>
  <c r="E39" i="1"/>
  <c r="I3" i="1"/>
  <c r="I11" i="1"/>
  <c r="I10" i="1"/>
  <c r="G32" i="1"/>
  <c r="G25" i="1"/>
  <c r="G23" i="1"/>
  <c r="G28" i="1"/>
  <c r="G13" i="1"/>
  <c r="G14" i="1"/>
  <c r="G15" i="1"/>
  <c r="G16" i="1"/>
  <c r="G17" i="1"/>
  <c r="G18" i="1"/>
  <c r="G29" i="1"/>
  <c r="G40" i="1"/>
  <c r="G27" i="1"/>
  <c r="G20" i="1"/>
  <c r="G22" i="1"/>
  <c r="G26" i="1"/>
  <c r="G4" i="1"/>
  <c r="G9" i="1"/>
  <c r="G12" i="1"/>
  <c r="G21" i="1"/>
  <c r="G24" i="1"/>
  <c r="G31" i="1"/>
  <c r="G30" i="1"/>
  <c r="G33" i="1"/>
  <c r="G35" i="1"/>
  <c r="G36" i="1"/>
  <c r="G37" i="1"/>
  <c r="G38" i="1"/>
  <c r="G39" i="1"/>
  <c r="G3" i="1"/>
  <c r="E11" i="10" l="1"/>
  <c r="I25" i="1"/>
  <c r="E33" i="1"/>
  <c r="I28" i="1"/>
  <c r="I22" i="1"/>
  <c r="I23" i="1"/>
  <c r="I27" i="1"/>
  <c r="I20" i="1"/>
  <c r="E21" i="1"/>
  <c r="E9" i="1"/>
  <c r="E26" i="1"/>
  <c r="I33" i="1"/>
  <c r="E25" i="1"/>
  <c r="I39" i="1"/>
  <c r="I36" i="1"/>
  <c r="E36" i="1"/>
  <c r="I24" i="1"/>
  <c r="E38" i="1"/>
  <c r="E20" i="1"/>
  <c r="E28" i="1"/>
  <c r="E35" i="1"/>
  <c r="E23" i="1"/>
  <c r="E37" i="1"/>
  <c r="E12" i="1"/>
  <c r="I31" i="1"/>
  <c r="I18" i="1"/>
  <c r="I40" i="1"/>
  <c r="I29" i="1"/>
  <c r="E40" i="1"/>
  <c r="E29" i="1"/>
  <c r="E18" i="1"/>
  <c r="I16" i="1"/>
  <c r="I15" i="1"/>
  <c r="I13" i="1"/>
  <c r="E14" i="1"/>
  <c r="E30" i="1"/>
  <c r="E19" i="1"/>
  <c r="E17" i="1"/>
  <c r="E32" i="1"/>
  <c r="E3" i="1"/>
  <c r="H3" i="1"/>
  <c r="F15" i="1"/>
  <c r="F39" i="1"/>
  <c r="F9" i="1"/>
  <c r="F14" i="1"/>
  <c r="F18" i="1"/>
  <c r="F12" i="1"/>
  <c r="F38" i="1"/>
  <c r="F26" i="1"/>
  <c r="F13" i="1"/>
  <c r="F37" i="1"/>
  <c r="F22" i="1"/>
  <c r="F28" i="1"/>
  <c r="F36" i="1"/>
  <c r="F20" i="1"/>
  <c r="F25" i="1"/>
  <c r="F21" i="1"/>
  <c r="F33" i="1"/>
  <c r="F27" i="1"/>
  <c r="F24" i="1"/>
  <c r="F40" i="1"/>
  <c r="F35" i="1"/>
  <c r="F4" i="1"/>
  <c r="F29" i="1"/>
  <c r="F23" i="1"/>
  <c r="F30" i="1"/>
  <c r="F19" i="1"/>
  <c r="F17" i="1"/>
  <c r="F32" i="1"/>
  <c r="F3" i="1"/>
  <c r="F31" i="1"/>
  <c r="F10" i="1"/>
  <c r="F16" i="1"/>
  <c r="E10" i="10" l="1"/>
  <c r="Q9" i="1"/>
  <c r="E9" i="10" l="1"/>
  <c r="E8" i="10" l="1"/>
  <c r="E7" i="10" l="1"/>
  <c r="S17" i="10" s="1"/>
  <c r="D6" i="10"/>
  <c r="D31" i="10" s="1"/>
  <c r="E31" i="10" l="1"/>
  <c r="E38" i="10" s="1"/>
  <c r="I31" i="10"/>
  <c r="J31" i="10"/>
  <c r="I6" i="10"/>
  <c r="D5" i="10"/>
  <c r="E3" i="10" s="1"/>
  <c r="H34" i="10" s="1"/>
  <c r="S20" i="10"/>
  <c r="S21" i="10"/>
  <c r="J6" i="10"/>
  <c r="E6" i="10"/>
  <c r="E6" i="13"/>
  <c r="I5" i="10" l="1"/>
  <c r="E5" i="13"/>
  <c r="F5" i="13" s="1"/>
  <c r="F6"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119BF8-6B8C-4258-9D23-BAE15E3A850C}"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<sst xmlns="http://schemas.openxmlformats.org/spreadsheetml/2006/main" count="66322" uniqueCount="219">
  <si>
    <t>Variable</t>
  </si>
  <si>
    <t xml:space="preserve">Impression </t>
  </si>
  <si>
    <t>Spend</t>
  </si>
  <si>
    <t>Decomps</t>
  </si>
  <si>
    <t>Contribution</t>
  </si>
  <si>
    <t>Spend Share</t>
  </si>
  <si>
    <t>CPP</t>
  </si>
  <si>
    <t>Effectiveness</t>
  </si>
  <si>
    <t>ROI</t>
  </si>
  <si>
    <t>Facebook</t>
  </si>
  <si>
    <t>FB_VO</t>
  </si>
  <si>
    <t>FB_AEO</t>
  </si>
  <si>
    <t>FB_CEO</t>
  </si>
  <si>
    <t>FB_Others</t>
  </si>
  <si>
    <t>Instagram</t>
  </si>
  <si>
    <t>IG_VO</t>
  </si>
  <si>
    <t>IG_AEO</t>
  </si>
  <si>
    <t>IG_MAI</t>
  </si>
  <si>
    <t>IG_Others</t>
  </si>
  <si>
    <t>YouTube</t>
  </si>
  <si>
    <t>YT_AEO</t>
  </si>
  <si>
    <t>YT_VO</t>
  </si>
  <si>
    <t>YT_MAI</t>
  </si>
  <si>
    <t>Snapchat</t>
  </si>
  <si>
    <t>Tiktok</t>
  </si>
  <si>
    <t>Twitter</t>
  </si>
  <si>
    <t>Google_UAC</t>
  </si>
  <si>
    <t>Apple_Search</t>
  </si>
  <si>
    <t>Chartboost</t>
  </si>
  <si>
    <t>Unity</t>
  </si>
  <si>
    <t>MOLOCO</t>
  </si>
  <si>
    <t>Vungle</t>
  </si>
  <si>
    <t>Ironsource</t>
  </si>
  <si>
    <t>Mobupps</t>
  </si>
  <si>
    <t>Mintegral</t>
  </si>
  <si>
    <t>Kaden</t>
  </si>
  <si>
    <t>Applovin</t>
  </si>
  <si>
    <t>Liftoff</t>
  </si>
  <si>
    <t>Clearpier</t>
  </si>
  <si>
    <t>Reddit</t>
  </si>
  <si>
    <t>Adcolony</t>
  </si>
  <si>
    <t>Movable</t>
  </si>
  <si>
    <t>App Revenue</t>
  </si>
  <si>
    <t xml:space="preserve">Total Spend </t>
  </si>
  <si>
    <t>Other_Channels</t>
  </si>
  <si>
    <t>Spend /Rev</t>
  </si>
  <si>
    <t>Game_Updates_PY1</t>
  </si>
  <si>
    <t>Game_Updates_PY2</t>
  </si>
  <si>
    <t>Game_Event_PY1</t>
  </si>
  <si>
    <t>Game_Event_PY2</t>
  </si>
  <si>
    <t>Coefficient</t>
  </si>
  <si>
    <t>% terms</t>
  </si>
  <si>
    <t>Std</t>
  </si>
  <si>
    <t>New  coefficients</t>
  </si>
  <si>
    <t>cpp</t>
  </si>
  <si>
    <t>EFF</t>
  </si>
  <si>
    <t>Unity_PY1</t>
  </si>
  <si>
    <t>Unity_PY2</t>
  </si>
  <si>
    <t>contribution old</t>
  </si>
  <si>
    <t>\</t>
  </si>
  <si>
    <t>MOLOCO_PY1</t>
  </si>
  <si>
    <t>MOLOCO_PY2</t>
  </si>
  <si>
    <t>Google_UAC_PY1</t>
  </si>
  <si>
    <t>Google_UAC_PY2</t>
  </si>
  <si>
    <t>FB_VO_PY1</t>
  </si>
  <si>
    <t>FB_VO_PY2</t>
  </si>
  <si>
    <t>Vungle_PY1</t>
  </si>
  <si>
    <t>Vungle_PY2</t>
  </si>
  <si>
    <t>Other_Channels_PY1</t>
  </si>
  <si>
    <t>Other_Channels_PY2</t>
  </si>
  <si>
    <t>YT_AEO_PY1</t>
  </si>
  <si>
    <t>YT_AEO_PY2</t>
  </si>
  <si>
    <t>Apple_Search_PY1</t>
  </si>
  <si>
    <t>Apple_Search_PY2</t>
  </si>
  <si>
    <t>Tiktok_PY1</t>
  </si>
  <si>
    <t>Tiktok_PY2</t>
  </si>
  <si>
    <t>Ironsource_PY1</t>
  </si>
  <si>
    <t>Ironsource_PY2</t>
  </si>
  <si>
    <t>Twitter_PY1</t>
  </si>
  <si>
    <t>Twitter_PY2</t>
  </si>
  <si>
    <t>FB_Others_PY1</t>
  </si>
  <si>
    <t>FB_Others_PY2</t>
  </si>
  <si>
    <t>Mobupps_PY1</t>
  </si>
  <si>
    <t>Mobupps_PY2</t>
  </si>
  <si>
    <t>FB_CEO_PY2</t>
  </si>
  <si>
    <t>Fri_PY1</t>
  </si>
  <si>
    <t>Fri_PY2</t>
  </si>
  <si>
    <t>Intercept</t>
  </si>
  <si>
    <t>Predicted_Revenue</t>
  </si>
  <si>
    <t>Revenue</t>
  </si>
  <si>
    <t>Sat_PY1</t>
  </si>
  <si>
    <t>Sat_PY2</t>
  </si>
  <si>
    <t>Sun_PY1</t>
  </si>
  <si>
    <t>Weekdays_PY1</t>
  </si>
  <si>
    <t>Weekdays_PY2</t>
  </si>
  <si>
    <t>Grand Total</t>
  </si>
  <si>
    <t>Spend/Rev</t>
  </si>
  <si>
    <t>Impression</t>
  </si>
  <si>
    <t>Spend %</t>
  </si>
  <si>
    <t>Total Media</t>
  </si>
  <si>
    <t>Total Facebook</t>
  </si>
  <si>
    <t>Total YouTube</t>
  </si>
  <si>
    <r>
      <t xml:space="preserve">Media </t>
    </r>
    <r>
      <rPr>
        <b/>
        <sz val="11"/>
        <color theme="1"/>
        <rFont val="宋体"/>
        <family val="2"/>
        <charset val="134"/>
      </rPr>
      <t>媒体</t>
    </r>
  </si>
  <si>
    <r>
      <t xml:space="preserve">Impressions </t>
    </r>
    <r>
      <rPr>
        <b/>
        <sz val="11"/>
        <color theme="1"/>
        <rFont val="宋体"/>
        <family val="2"/>
        <charset val="134"/>
      </rPr>
      <t>展现量</t>
    </r>
  </si>
  <si>
    <r>
      <t xml:space="preserve">Spend (USD) </t>
    </r>
    <r>
      <rPr>
        <b/>
        <sz val="11"/>
        <color theme="1"/>
        <rFont val="宋体"/>
        <family val="2"/>
        <charset val="134"/>
      </rPr>
      <t>支出</t>
    </r>
  </si>
  <si>
    <r>
      <t>Spend Share %</t>
    </r>
    <r>
      <rPr>
        <b/>
        <sz val="11"/>
        <color theme="1"/>
        <rFont val="宋体"/>
        <family val="2"/>
        <charset val="134"/>
      </rPr>
      <t>支出占比</t>
    </r>
  </si>
  <si>
    <r>
      <t xml:space="preserve">CPM* </t>
    </r>
    <r>
      <rPr>
        <b/>
        <sz val="11"/>
        <color theme="1"/>
        <rFont val="宋体"/>
        <family val="2"/>
        <charset val="134"/>
      </rPr>
      <t>千次展现成本</t>
    </r>
  </si>
  <si>
    <r>
      <t xml:space="preserve">Media Summary  </t>
    </r>
    <r>
      <rPr>
        <b/>
        <sz val="11"/>
        <color theme="0"/>
        <rFont val="宋体"/>
        <family val="2"/>
        <charset val="134"/>
      </rPr>
      <t>媒体投放数据总结</t>
    </r>
  </si>
  <si>
    <r>
      <t xml:space="preserve">Total Spend (USD) </t>
    </r>
    <r>
      <rPr>
        <b/>
        <sz val="11"/>
        <color theme="1"/>
        <rFont val="宋体"/>
        <family val="2"/>
        <charset val="134"/>
      </rPr>
      <t>总支出（美元）</t>
    </r>
  </si>
  <si>
    <t>Total</t>
  </si>
  <si>
    <t>*CPM = Cost per 1000 Impressions.</t>
  </si>
  <si>
    <r>
      <t xml:space="preserve">Incremental Revenue
</t>
    </r>
    <r>
      <rPr>
        <b/>
        <sz val="11"/>
        <color theme="0"/>
        <rFont val="宋体"/>
        <family val="2"/>
        <charset val="134"/>
      </rPr>
      <t>下载量贡献</t>
    </r>
  </si>
  <si>
    <r>
      <t xml:space="preserve">Contribution (%)
</t>
    </r>
    <r>
      <rPr>
        <b/>
        <sz val="11"/>
        <color theme="0"/>
        <rFont val="宋体"/>
        <family val="2"/>
        <charset val="134"/>
      </rPr>
      <t>贡献占比</t>
    </r>
  </si>
  <si>
    <r>
      <t xml:space="preserve">Spend (USD)
</t>
    </r>
    <r>
      <rPr>
        <b/>
        <sz val="11"/>
        <color theme="0"/>
        <rFont val="宋体"/>
        <family val="2"/>
        <charset val="134"/>
      </rPr>
      <t>支出（美金）</t>
    </r>
  </si>
  <si>
    <r>
      <t xml:space="preserve">Spend share (%)
</t>
    </r>
    <r>
      <rPr>
        <b/>
        <sz val="11"/>
        <color theme="0"/>
        <rFont val="宋体"/>
        <family val="2"/>
        <charset val="134"/>
      </rPr>
      <t>支出占比（%）</t>
    </r>
  </si>
  <si>
    <t>ROI***</t>
  </si>
  <si>
    <r>
      <t xml:space="preserve">Effectiveness**
</t>
    </r>
    <r>
      <rPr>
        <b/>
        <sz val="11"/>
        <color theme="0"/>
        <rFont val="宋体"/>
        <family val="2"/>
        <charset val="134"/>
      </rPr>
      <t>千次展现下载量</t>
    </r>
  </si>
  <si>
    <r>
      <t xml:space="preserve">CPM*
</t>
    </r>
    <r>
      <rPr>
        <b/>
        <sz val="11"/>
        <color theme="0"/>
        <rFont val="宋体"/>
        <family val="2"/>
        <charset val="134"/>
      </rPr>
      <t>千次展现成本</t>
    </r>
  </si>
  <si>
    <r>
      <t xml:space="preserve">Support (Impressions)
</t>
    </r>
    <r>
      <rPr>
        <b/>
        <sz val="11"/>
        <color theme="0"/>
        <rFont val="宋体"/>
        <family val="2"/>
        <charset val="134"/>
      </rPr>
      <t>总展现量</t>
    </r>
  </si>
  <si>
    <r>
      <t xml:space="preserve">Model Fits </t>
    </r>
    <r>
      <rPr>
        <b/>
        <sz val="14"/>
        <color theme="0"/>
        <rFont val="宋体"/>
        <family val="2"/>
        <charset val="134"/>
      </rPr>
      <t>模型拟合</t>
    </r>
  </si>
  <si>
    <r>
      <t xml:space="preserve">Acceptable range
</t>
    </r>
    <r>
      <rPr>
        <b/>
        <sz val="11"/>
        <rFont val="宋体"/>
        <family val="2"/>
        <charset val="134"/>
      </rPr>
      <t>可接受值域</t>
    </r>
  </si>
  <si>
    <r>
      <t xml:space="preserve">Model Fits
</t>
    </r>
    <r>
      <rPr>
        <b/>
        <sz val="11"/>
        <rFont val="宋体"/>
        <family val="2"/>
        <charset val="134"/>
      </rPr>
      <t>模型拟合</t>
    </r>
  </si>
  <si>
    <t>R-Square</t>
  </si>
  <si>
    <t>&gt;80%</t>
  </si>
  <si>
    <t>R-square</t>
  </si>
  <si>
    <t>Date</t>
  </si>
  <si>
    <r>
      <t>Actual</t>
    </r>
    <r>
      <rPr>
        <b/>
        <sz val="10"/>
        <color theme="0"/>
        <rFont val="宋体"/>
        <family val="2"/>
        <charset val="134"/>
      </rPr>
      <t>实际值</t>
    </r>
  </si>
  <si>
    <r>
      <t>Model</t>
    </r>
    <r>
      <rPr>
        <b/>
        <sz val="10"/>
        <color theme="0"/>
        <rFont val="宋体"/>
        <family val="2"/>
        <charset val="134"/>
      </rPr>
      <t>预测值</t>
    </r>
  </si>
  <si>
    <r>
      <t>Error</t>
    </r>
    <r>
      <rPr>
        <b/>
        <sz val="10"/>
        <color theme="0"/>
        <rFont val="宋体"/>
        <family val="2"/>
        <charset val="134"/>
      </rPr>
      <t>误差</t>
    </r>
  </si>
  <si>
    <t>MAPE</t>
  </si>
  <si>
    <t>&lt;20%</t>
  </si>
  <si>
    <r>
      <t xml:space="preserve">Key Points </t>
    </r>
    <r>
      <rPr>
        <b/>
        <sz val="11"/>
        <color theme="1"/>
        <rFont val="宋体"/>
        <family val="2"/>
        <charset val="134"/>
      </rPr>
      <t>概要</t>
    </r>
  </si>
  <si>
    <r>
      <t>1.</t>
    </r>
    <r>
      <rPr>
        <sz val="11"/>
        <color rgb="FFFF0000"/>
        <rFont val="宋体"/>
        <family val="2"/>
        <charset val="134"/>
      </rPr>
      <t>误差大的地方是否有补充</t>
    </r>
  </si>
  <si>
    <t>R-Square 是一种统计度量，用于表示自变量对因变量的解释能力，即表示因变量的变异中有多少百分比,可以由自变量来解释.</t>
    <phoneticPr fontId="0" type="noConversion"/>
  </si>
  <si>
    <r>
      <t>2.</t>
    </r>
    <r>
      <rPr>
        <sz val="11"/>
        <color rgb="FFFF0000"/>
        <rFont val="宋体"/>
        <family val="2"/>
        <charset val="134"/>
      </rPr>
      <t>区间划分，以进行更细拆分</t>
    </r>
  </si>
  <si>
    <t>MAPE 是平均绝对百分比误差，表达模型预测误差的大小</t>
    <phoneticPr fontId="0" type="noConversion"/>
  </si>
  <si>
    <t>从模型统计学的角度来看，这个解释能力很强，模型拟合很好</t>
    <phoneticPr fontId="0" type="noConversion"/>
  </si>
  <si>
    <r>
      <t>3.</t>
    </r>
    <r>
      <rPr>
        <sz val="11"/>
        <color rgb="FFFF0000"/>
        <rFont val="宋体"/>
        <family val="2"/>
        <charset val="134"/>
      </rPr>
      <t>模型初步结果校对</t>
    </r>
  </si>
  <si>
    <r>
      <t xml:space="preserve">Incremental Installs </t>
    </r>
    <r>
      <rPr>
        <b/>
        <sz val="11"/>
        <color theme="0"/>
        <rFont val="宋体"/>
        <family val="2"/>
        <charset val="134"/>
      </rPr>
      <t>下载量贡献</t>
    </r>
  </si>
  <si>
    <r>
      <t xml:space="preserve">Contribution (%) </t>
    </r>
    <r>
      <rPr>
        <b/>
        <sz val="11"/>
        <color theme="0"/>
        <rFont val="宋体"/>
        <family val="2"/>
        <charset val="134"/>
      </rPr>
      <t>贡献占比</t>
    </r>
  </si>
  <si>
    <t>Baseline+Non-Media</t>
    <phoneticPr fontId="0" type="noConversion"/>
  </si>
  <si>
    <t>Total Incremental</t>
  </si>
  <si>
    <t>Total Non-Media</t>
  </si>
  <si>
    <t>Game_Event</t>
  </si>
  <si>
    <t>Saturday</t>
  </si>
  <si>
    <t>Sunday</t>
  </si>
  <si>
    <t>Base</t>
  </si>
  <si>
    <t>Friday</t>
  </si>
  <si>
    <t>Weekday</t>
  </si>
  <si>
    <t>Non Media</t>
  </si>
  <si>
    <t>Game_Update</t>
  </si>
  <si>
    <t>Variables</t>
  </si>
  <si>
    <t>Other_channels</t>
  </si>
  <si>
    <t>Seas1</t>
  </si>
  <si>
    <t>Seas2</t>
  </si>
  <si>
    <t>Media tactics</t>
  </si>
  <si>
    <t>DATE</t>
  </si>
  <si>
    <t>Region</t>
  </si>
  <si>
    <t>Level1</t>
  </si>
  <si>
    <t>Level2</t>
  </si>
  <si>
    <t>Value</t>
  </si>
  <si>
    <t>Row Labels</t>
  </si>
  <si>
    <t>Sum of Revenue</t>
  </si>
  <si>
    <t>Sum of Value</t>
  </si>
  <si>
    <t>US</t>
  </si>
  <si>
    <t>Non-Media</t>
  </si>
  <si>
    <t>Events</t>
  </si>
  <si>
    <t>Updates</t>
  </si>
  <si>
    <t>GE_PY2_V1</t>
  </si>
  <si>
    <t>GE_PY2_V10</t>
  </si>
  <si>
    <t>GE_PY2_V11</t>
  </si>
  <si>
    <t>GE_PY2_V12</t>
  </si>
  <si>
    <t>GE_PY2_V13</t>
  </si>
  <si>
    <t>GE_PY2_V14</t>
  </si>
  <si>
    <t>GE_PY2_V15</t>
  </si>
  <si>
    <t>GE_PY2_V16</t>
  </si>
  <si>
    <t>GE_PY2_V17</t>
  </si>
  <si>
    <t>GE_PY2_V18</t>
  </si>
  <si>
    <t>GE_PY2_V19</t>
  </si>
  <si>
    <t>GE_PY2_V2</t>
  </si>
  <si>
    <t>GE_PY2_V20</t>
  </si>
  <si>
    <t>GE_PY2_V21</t>
  </si>
  <si>
    <t>GE_PY2_V22</t>
  </si>
  <si>
    <t>GE_PY2_V23</t>
  </si>
  <si>
    <t>GE_PY2_V24</t>
  </si>
  <si>
    <t>GE_PY2_V25</t>
  </si>
  <si>
    <t>GE_PY2_V26</t>
  </si>
  <si>
    <t>GE_PY2_V27</t>
  </si>
  <si>
    <t>GE_PY2_V3</t>
  </si>
  <si>
    <t>GE_PY2_V4</t>
  </si>
  <si>
    <t>GE_PY2_V5</t>
  </si>
  <si>
    <t>GE_PY2_V6</t>
  </si>
  <si>
    <t>GE_PY2_V7</t>
  </si>
  <si>
    <t>GE_PY2_V8</t>
  </si>
  <si>
    <t>GE_PY2_V9</t>
  </si>
  <si>
    <t>updates</t>
  </si>
  <si>
    <t>events</t>
  </si>
  <si>
    <t>GE1</t>
  </si>
  <si>
    <t>GE2</t>
  </si>
  <si>
    <t>GU_PY1_Fri</t>
  </si>
  <si>
    <t>GU_PY1_Mon</t>
  </si>
  <si>
    <t>GU_PY1_Sat</t>
  </si>
  <si>
    <t>GU_PY1_Sun</t>
  </si>
  <si>
    <t>GU_PY1_Thur</t>
  </si>
  <si>
    <t>GU_PY1_Tue</t>
  </si>
  <si>
    <t>GU_PY1_Wed</t>
  </si>
  <si>
    <t>GU_PY2_Fri</t>
  </si>
  <si>
    <t>GU_PY2_Mon</t>
  </si>
  <si>
    <t>GU_PY2_Sat</t>
  </si>
  <si>
    <t>GU_PY2_Sun</t>
  </si>
  <si>
    <t>GU_PY2_Thur</t>
  </si>
  <si>
    <t>GU_PY2_Tue</t>
  </si>
  <si>
    <t>GU_PY2_Wed</t>
  </si>
  <si>
    <t>PU1</t>
  </si>
  <si>
    <t>PU2</t>
  </si>
  <si>
    <t>PU3</t>
  </si>
  <si>
    <t>GU_25th</t>
  </si>
  <si>
    <t>NY22</t>
  </si>
  <si>
    <r>
      <t xml:space="preserve">Total Revenue  </t>
    </r>
    <r>
      <rPr>
        <b/>
        <sz val="11"/>
        <color theme="1"/>
        <rFont val="宋体"/>
        <family val="2"/>
        <charset val="134"/>
      </rPr>
      <t>总下载量</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</si>
</sst>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3" formatCode="_(* #,##0.00_);_(* \(#,##0.00\);_(* &quot;-&quot;??_);_(@_)"/>
    <numFmt numFmtId="164" formatCode="0.0000000000000000%"/>
    <numFmt numFmtId="165" formatCode="0.0%"/>
    <numFmt numFmtId="166" formatCode="_(* #,##0_);_(* \(#,##0\);_(* &quot;-&quot;??_);_(@_)"/>
    <numFmt numFmtId="167" formatCode="0.000"/>
    <numFmt numFmtId="168" formatCode="0.0000"/>
    <numFmt numFmtId="169" formatCode="0.00000"/>
    <numFmt numFmtId="170" formatCode="0.000000"/>
    <numFmt numFmtId="171" formatCode="0.0000000"/>
    <numFmt numFmtId="172" formatCode="0.00000000"/>
    <numFmt numFmtId="173" formatCode="0.000%"/>
    <numFmt numFmtId="174" formatCode="0.000000000"/>
    <numFmt numFmtId="175" formatCode="0.0"/>
    <numFmt numFmtId="176" formatCode="_(* #,##0.00000000_);_(* \(#,##0.00000000\);_(* &quot;-&quot;??_);_(@_)"/>
    <numFmt numFmtId="177" formatCode="_(* #,##0.0000000000_);_(* \(#,##0.0000000000\);_(* &quot;-&quot;??_);_(@_)"/>
    <numFmt numFmtId="178" formatCode="0.0000000000"/>
    <numFmt numFmtId="179" formatCode="0.00000000000"/>
    <numFmt numFmtId="180" formatCode="0.000000000000"/>
    <numFmt numFmtId="181" formatCode="0.0000000000000"/>
    <numFmt numFmtId="182" formatCode="0.00000000000000"/>
    <numFmt numFmtId="183" formatCode="0.000000000000000"/>
  </numFmts>
  <fonts count="31">
    <font>
      <sz val="11"/>
      <color theme="1"/>
      <name val="Calibri"/>
      <family val="2"/>
      <scheme val="minor"/>
    </font>
    <font>
      <sz val="11"/>
      <color theme="1"/>
      <name val="Calibri"/>
      <family val="2"/>
      <scheme val="minor"/>
    </font>
    <font>
      <b/>
      <sz val="12"/>
      <color theme="1"/>
      <name val="Calibri"/>
      <family val="2"/>
      <scheme val="minor"/>
    </font>
    <font>
      <sz val="11"/>
      <color theme="1"/>
      <name val="Open Sans"/>
      <family val="2"/>
    </font>
    <font>
      <b/>
      <sz val="11"/>
      <color theme="0"/>
      <name val="Calibri"/>
      <family val="2"/>
      <scheme val="minor"/>
    </font>
    <font>
      <b/>
      <sz val="11"/>
      <color theme="1"/>
      <name val="Calibri"/>
      <family val="2"/>
      <scheme val="minor"/>
    </font>
    <font>
      <b/>
      <sz val="11"/>
      <color theme="1"/>
      <name val="Calibri"/>
      <family val="2"/>
    </font>
    <font>
      <b/>
      <sz val="11"/>
      <color theme="1"/>
      <name val="宋体"/>
      <family val="2"/>
      <charset val="134"/>
    </font>
    <font>
      <b/>
      <sz val="11"/>
      <color theme="0"/>
      <name val="Calibri"/>
      <family val="2"/>
    </font>
    <font>
      <b/>
      <sz val="11"/>
      <color theme="0"/>
      <name val="宋体"/>
      <family val="2"/>
      <charset val="134"/>
    </font>
    <font>
      <sz val="11"/>
      <color theme="1"/>
      <name val="Calibri"/>
      <family val="2"/>
    </font>
    <font>
      <sz val="11"/>
      <color theme="1"/>
      <name val="Calibri"/>
      <family val="2"/>
      <scheme val="minor"/>
    </font>
    <font>
      <sz val="11"/>
      <color theme="1"/>
      <name val="Bahnschrift"/>
      <family val="2"/>
    </font>
    <font>
      <sz val="11"/>
      <color rgb="FFFF0000"/>
      <name val="Bahnschrift"/>
      <family val="2"/>
    </font>
    <font>
      <b/>
      <sz val="14"/>
      <color theme="0"/>
      <name val="Bahnschrift"/>
      <family val="2"/>
    </font>
    <font>
      <b/>
      <sz val="14"/>
      <color theme="0"/>
      <name val="宋体"/>
      <family val="2"/>
      <charset val="134"/>
    </font>
    <font>
      <b/>
      <sz val="11"/>
      <name val="Bahnschrift"/>
      <family val="2"/>
    </font>
    <font>
      <b/>
      <sz val="11"/>
      <name val="宋体"/>
      <family val="2"/>
      <charset val="134"/>
    </font>
    <font>
      <b/>
      <sz val="16"/>
      <color theme="0"/>
      <name val="Bahnschrift"/>
      <family val="2"/>
    </font>
    <font>
      <b/>
      <sz val="11"/>
      <color theme="3" tint="-0.499984740745262"/>
      <name val="Bahnschrift"/>
      <family val="2"/>
    </font>
    <font>
      <b/>
      <sz val="11"/>
      <color theme="1"/>
      <name val="Bahnschrift"/>
      <family val="2"/>
    </font>
    <font>
      <b/>
      <sz val="10"/>
      <color theme="0"/>
      <name val="Bahnschrift"/>
      <family val="2"/>
    </font>
    <font>
      <b/>
      <sz val="10"/>
      <color theme="0"/>
      <name val="宋体"/>
      <family val="2"/>
      <charset val="134"/>
    </font>
    <font>
      <sz val="10"/>
      <color theme="1"/>
      <name val="Bahnschrift"/>
      <family val="2"/>
    </font>
    <font>
      <sz val="11"/>
      <color rgb="FFFF0000"/>
      <name val="宋体"/>
      <family val="2"/>
      <charset val="134"/>
    </font>
    <font>
      <sz val="11"/>
      <color theme="1"/>
      <name val="Microsoft YaHei Light"/>
      <family val="2"/>
      <charset val="134"/>
    </font>
    <font>
      <b/>
      <sz val="11"/>
      <name val="Calibri"/>
      <family val="2"/>
    </font>
    <font>
      <sz val="11"/>
      <color theme="1"/>
      <name val="Arial"/>
      <family val="2"/>
    </font>
    <font>
      <i/>
      <sz val="10"/>
      <color theme="1"/>
      <name val="Calibri"/>
      <family val="2"/>
      <scheme val="minor"/>
    </font>
    <font>
      <i/>
      <sz val="11"/>
      <color theme="1"/>
      <name val="Calibri"/>
      <family val="2"/>
      <scheme val="minor"/>
    </font>
    <font>
      <b/>
      <sz val="11"/>
      <name val="Calibri"/>
      <family val="2"/>
      <scheme val="minor"/>
    </font>
  </fonts>
  <fills count="13">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499984740745262"/>
        <bgColor indexed="64"/>
      </patternFill>
    </fill>
    <fill>
      <patternFill patternType="solid">
        <fgColor rgb="FFFFC000"/>
        <bgColor indexed="64"/>
      </patternFill>
    </fill>
    <fill>
      <patternFill patternType="solid">
        <fgColor theme="5"/>
        <bgColor indexed="64"/>
      </patternFill>
    </fill>
    <fill>
      <patternFill patternType="solid">
        <fgColor theme="8" tint="0.79995117038483843"/>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0" tint="-0.249977111117893"/>
        <bgColor indexed="64"/>
      </patternFill>
    </fill>
  </fills>
  <borders count="29">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theme="5"/>
      </left>
      <right/>
      <top/>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theme="5"/>
      </left>
      <right style="thin">
        <color theme="5"/>
      </right>
      <top style="thin">
        <color theme="5"/>
      </top>
      <bottom style="thin">
        <color theme="5"/>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top style="medium">
        <color indexed="64"/>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indexed="64"/>
      </bottom>
      <diagonal/>
    </border>
    <border>
      <left/>
      <right style="thin">
        <color auto="1"/>
      </right>
      <top style="medium">
        <color indexed="64"/>
      </top>
      <bottom style="thin">
        <color auto="1"/>
      </bottom>
      <diagonal/>
    </border>
    <border>
      <left/>
      <right style="thin">
        <color auto="1"/>
      </right>
      <top style="thin">
        <color auto="1"/>
      </top>
      <bottom style="thin">
        <color auto="1"/>
      </bottom>
      <diagonal/>
    </border>
    <border>
      <left/>
      <right style="thin">
        <color auto="1"/>
      </right>
      <top style="thin">
        <color auto="1"/>
      </top>
      <bottom style="medium">
        <color indexed="64"/>
      </bottom>
      <diagonal/>
    </border>
    <border>
      <left/>
      <right/>
      <top style="thin">
        <color theme="4" tint="0.39997558519241921"/>
      </top>
      <bottom/>
      <diagonal/>
    </border>
    <border>
      <left style="thin">
        <color auto="1"/>
      </left>
      <right style="thin">
        <color auto="1"/>
      </right>
      <top style="thin">
        <color auto="1"/>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diagonal/>
    </border>
  </borders>
  <cellStyleXfs count="5">
    <xf numFmtId="0" fontId="0" fillId="0" borderId="0"/>
    <xf numFmtId="9" fontId="1" fillId="0" borderId="0" applyFont="0" applyFill="0" applyBorder="0" applyAlignment="0" applyProtection="0"/>
    <xf numFmtId="43" fontId="1" fillId="0" borderId="0" applyFont="0" applyFill="0" applyBorder="0" applyAlignment="0" applyProtection="0"/>
    <xf numFmtId="0" fontId="11" fillId="0" borderId="0"/>
    <xf numFmtId="43" fontId="1" fillId="0" borderId="0" applyFont="0" applyFill="0" applyBorder="0" applyAlignment="0" applyProtection="0"/>
  </cellStyleXfs>
  <cellXfs count="229">
    <xf numFmtId="0" fontId="0" fillId="0" borderId="0" xfId="0"/>
    <xf numFmtId="0" fontId="2" fillId="2" borderId="0" xfId="0" applyFont="1" applyFill="1"/>
    <xf numFmtId="9" fontId="0" fillId="0" borderId="0" xfId="1" applyFont="1"/>
    <xf numFmtId="2" fontId="0" fillId="0" borderId="0" xfId="0" applyNumberFormat="1"/>
    <xf numFmtId="10" fontId="0" fillId="0" borderId="0" xfId="1" applyNumberFormat="1" applyFont="1"/>
    <xf numFmtId="1" fontId="0" fillId="0" borderId="0" xfId="0" applyNumberFormat="1"/>
    <xf numFmtId="0" fontId="3" fillId="0" borderId="0" xfId="0" applyFont="1"/>
    <xf numFmtId="10" fontId="0" fillId="0" borderId="0" xfId="0" applyNumberFormat="1"/>
    <xf numFmtId="164" fontId="0" fillId="0" borderId="0" xfId="0" applyNumberFormat="1"/>
    <xf numFmtId="165" fontId="0" fillId="0" borderId="0" xfId="1" applyNumberFormat="1" applyFont="1"/>
    <xf numFmtId="166" fontId="0" fillId="0" borderId="0" xfId="2" applyNumberFormat="1" applyFont="1"/>
    <xf numFmtId="2" fontId="0" fillId="0" borderId="0" xfId="1" applyNumberFormat="1" applyFont="1"/>
    <xf numFmtId="2" fontId="0" fillId="3" borderId="0" xfId="0" applyNumberFormat="1" applyFill="1"/>
    <xf numFmtId="0" fontId="0" fillId="3" borderId="0" xfId="0" applyFill="1"/>
    <xf numFmtId="166" fontId="0" fillId="0" borderId="0" xfId="0" applyNumberFormat="1"/>
    <xf numFmtId="1" fontId="0" fillId="0" borderId="0" xfId="1" applyNumberFormat="1" applyFont="1"/>
    <xf numFmtId="0" fontId="0" fillId="0" borderId="0" xfId="0" applyAlignment="1">
      <alignment horizontal="left"/>
    </xf>
    <xf numFmtId="0" fontId="0" fillId="4" borderId="0" xfId="0" applyFill="1"/>
    <xf numFmtId="167" fontId="0" fillId="0" borderId="0" xfId="1" applyNumberFormat="1" applyFont="1"/>
    <xf numFmtId="168" fontId="0" fillId="0" borderId="0" xfId="1" applyNumberFormat="1" applyFont="1"/>
    <xf numFmtId="0" fontId="3" fillId="0" borderId="0" xfId="0" applyFont="1" applyAlignment="1">
      <alignment vertical="center" wrapText="1"/>
    </xf>
    <xf numFmtId="169" fontId="0" fillId="0" borderId="0" xfId="1" applyNumberFormat="1" applyFont="1"/>
    <xf numFmtId="167" fontId="0" fillId="0" borderId="0" xfId="0" applyNumberFormat="1"/>
    <xf numFmtId="169" fontId="0" fillId="0" borderId="0" xfId="0" applyNumberFormat="1"/>
    <xf numFmtId="168" fontId="0" fillId="0" borderId="0" xfId="0" applyNumberFormat="1"/>
    <xf numFmtId="170" fontId="0" fillId="0" borderId="0" xfId="0" applyNumberFormat="1"/>
    <xf numFmtId="170" fontId="0" fillId="0" borderId="0" xfId="1" applyNumberFormat="1" applyFont="1"/>
    <xf numFmtId="43" fontId="0" fillId="0" borderId="0" xfId="2" applyFont="1"/>
    <xf numFmtId="43" fontId="0" fillId="0" borderId="0" xfId="0" applyNumberFormat="1"/>
    <xf numFmtId="168" fontId="3" fillId="0" borderId="0" xfId="0" applyNumberFormat="1" applyFont="1"/>
    <xf numFmtId="171" fontId="0" fillId="0" borderId="0" xfId="0" applyNumberFormat="1"/>
    <xf numFmtId="172" fontId="0" fillId="0" borderId="0" xfId="0" applyNumberFormat="1"/>
    <xf numFmtId="173" fontId="0" fillId="0" borderId="0" xfId="1" applyNumberFormat="1" applyFont="1"/>
    <xf numFmtId="171" fontId="0" fillId="0" borderId="0" xfId="1" applyNumberFormat="1" applyFont="1"/>
    <xf numFmtId="174" fontId="0" fillId="0" borderId="0" xfId="0" applyNumberFormat="1"/>
    <xf numFmtId="1" fontId="0" fillId="3" borderId="0" xfId="0" applyNumberFormat="1" applyFill="1"/>
    <xf numFmtId="9" fontId="0" fillId="0" borderId="0" xfId="0" applyNumberFormat="1"/>
    <xf numFmtId="0" fontId="6" fillId="5" borderId="1" xfId="0" applyFont="1" applyFill="1" applyBorder="1" applyAlignment="1">
      <alignment horizontal="center" vertical="center"/>
    </xf>
    <xf numFmtId="0" fontId="6" fillId="5" borderId="1" xfId="0" applyFont="1" applyFill="1" applyBorder="1" applyAlignment="1">
      <alignment horizontal="right" vertical="center"/>
    </xf>
    <xf numFmtId="0" fontId="6" fillId="7" borderId="1" xfId="0" applyFont="1" applyFill="1" applyBorder="1" applyAlignment="1">
      <alignment horizontal="right" vertical="center"/>
    </xf>
    <xf numFmtId="0" fontId="10" fillId="0" borderId="0" xfId="0" applyFont="1" applyAlignment="1">
      <alignment horizontal="left"/>
    </xf>
    <xf numFmtId="0" fontId="8" fillId="6" borderId="3" xfId="0" applyFont="1" applyFill="1" applyBorder="1" applyAlignment="1">
      <alignment horizontal="center" vertical="center" wrapText="1"/>
    </xf>
    <xf numFmtId="0" fontId="12" fillId="0" borderId="0" xfId="3" applyFont="1"/>
    <xf numFmtId="0" fontId="13" fillId="0" borderId="0" xfId="3" applyFont="1"/>
    <xf numFmtId="0" fontId="18" fillId="0" borderId="0" xfId="3" applyFont="1" applyAlignment="1">
      <alignment horizontal="center" vertical="center"/>
    </xf>
    <xf numFmtId="0" fontId="12" fillId="0" borderId="7" xfId="3" applyFont="1" applyBorder="1" applyAlignment="1">
      <alignment horizontal="center" vertical="center"/>
    </xf>
    <xf numFmtId="0" fontId="12" fillId="0" borderId="8" xfId="3" applyFont="1" applyBorder="1" applyAlignment="1">
      <alignment horizontal="center" vertical="center"/>
    </xf>
    <xf numFmtId="0" fontId="19" fillId="5" borderId="7" xfId="3" applyFont="1" applyFill="1" applyBorder="1" applyAlignment="1">
      <alignment horizontal="center" vertical="center"/>
    </xf>
    <xf numFmtId="10" fontId="20" fillId="0" borderId="8" xfId="3" applyNumberFormat="1" applyFont="1" applyBorder="1" applyAlignment="1">
      <alignment horizontal="center" vertical="center"/>
    </xf>
    <xf numFmtId="0" fontId="21" fillId="8" borderId="9" xfId="3" applyFont="1" applyFill="1" applyBorder="1" applyAlignment="1">
      <alignment horizontal="center" vertical="center"/>
    </xf>
    <xf numFmtId="0" fontId="12" fillId="0" borderId="10" xfId="3" applyFont="1" applyBorder="1" applyAlignment="1">
      <alignment horizontal="center" vertical="center"/>
    </xf>
    <xf numFmtId="0" fontId="12" fillId="0" borderId="11" xfId="3" applyFont="1" applyBorder="1" applyAlignment="1">
      <alignment horizontal="center" vertical="center"/>
    </xf>
    <xf numFmtId="0" fontId="19" fillId="5" borderId="10" xfId="3" applyFont="1" applyFill="1" applyBorder="1" applyAlignment="1">
      <alignment horizontal="center" vertical="center"/>
    </xf>
    <xf numFmtId="165" fontId="20" fillId="0" borderId="11" xfId="1" applyNumberFormat="1" applyFont="1" applyBorder="1" applyAlignment="1">
      <alignment horizontal="center" vertical="center"/>
    </xf>
    <xf numFmtId="165" fontId="13" fillId="0" borderId="0" xfId="1" applyNumberFormat="1" applyFont="1"/>
    <xf numFmtId="0" fontId="21" fillId="8" borderId="0" xfId="3" applyFont="1" applyFill="1" applyAlignment="1">
      <alignment horizontal="center" vertical="center"/>
    </xf>
    <xf numFmtId="14" fontId="11" fillId="0" borderId="0" xfId="3" applyNumberFormat="1"/>
    <xf numFmtId="3" fontId="23" fillId="0" borderId="9" xfId="3" applyNumberFormat="1" applyFont="1" applyBorder="1" applyAlignment="1">
      <alignment horizontal="center"/>
    </xf>
    <xf numFmtId="9" fontId="12" fillId="0" borderId="0" xfId="1" applyFont="1"/>
    <xf numFmtId="2" fontId="12" fillId="0" borderId="0" xfId="3" applyNumberFormat="1" applyFont="1"/>
    <xf numFmtId="0" fontId="12" fillId="0" borderId="0" xfId="3" applyFont="1" applyAlignment="1">
      <alignment horizontal="center"/>
    </xf>
    <xf numFmtId="3" fontId="12" fillId="0" borderId="0" xfId="3" applyNumberFormat="1" applyFont="1"/>
    <xf numFmtId="165" fontId="12" fillId="0" borderId="0" xfId="1" applyNumberFormat="1" applyFont="1"/>
    <xf numFmtId="0" fontId="12" fillId="9" borderId="0" xfId="3" applyFont="1" applyFill="1"/>
    <xf numFmtId="9" fontId="0" fillId="10" borderId="0" xfId="1" applyFont="1" applyFill="1"/>
    <xf numFmtId="0" fontId="0" fillId="0" borderId="1" xfId="0" applyBorder="1"/>
    <xf numFmtId="0" fontId="8" fillId="6" borderId="1" xfId="0" applyFont="1" applyFill="1" applyBorder="1" applyAlignment="1">
      <alignment horizontal="center" vertical="center" wrapText="1"/>
    </xf>
    <xf numFmtId="3" fontId="0" fillId="0" borderId="1" xfId="0" applyNumberFormat="1" applyBorder="1"/>
    <xf numFmtId="172" fontId="0" fillId="0" borderId="0" xfId="1" applyNumberFormat="1" applyFont="1"/>
    <xf numFmtId="9" fontId="0" fillId="0" borderId="0" xfId="1" applyFont="1" applyFill="1"/>
    <xf numFmtId="166" fontId="0" fillId="0" borderId="1" xfId="2" applyNumberFormat="1" applyFont="1" applyBorder="1"/>
    <xf numFmtId="2" fontId="0" fillId="0" borderId="1" xfId="0" applyNumberFormat="1" applyBorder="1"/>
    <xf numFmtId="166" fontId="0" fillId="10" borderId="1" xfId="2" applyNumberFormat="1" applyFont="1" applyFill="1" applyBorder="1"/>
    <xf numFmtId="9" fontId="0" fillId="0" borderId="1" xfId="0" applyNumberFormat="1" applyBorder="1"/>
    <xf numFmtId="165" fontId="0" fillId="10" borderId="1" xfId="1" applyNumberFormat="1" applyFont="1" applyFill="1" applyBorder="1"/>
    <xf numFmtId="2" fontId="0" fillId="10" borderId="1" xfId="0" applyNumberFormat="1" applyFill="1" applyBorder="1"/>
    <xf numFmtId="165" fontId="0" fillId="0" borderId="1" xfId="1" applyNumberFormat="1" applyFont="1" applyBorder="1"/>
    <xf numFmtId="0" fontId="8" fillId="6" borderId="12" xfId="0" applyFont="1" applyFill="1" applyBorder="1" applyAlignment="1">
      <alignment horizontal="center" vertical="center" wrapText="1"/>
    </xf>
    <xf numFmtId="0" fontId="8" fillId="0" borderId="12" xfId="0" applyFont="1" applyBorder="1" applyAlignment="1">
      <alignment horizontal="center" vertical="center" wrapText="1"/>
    </xf>
    <xf numFmtId="0" fontId="8" fillId="6" borderId="12" xfId="0" applyFont="1" applyFill="1" applyBorder="1" applyAlignment="1">
      <alignment horizontal="center" vertical="center"/>
    </xf>
    <xf numFmtId="0" fontId="0" fillId="0" borderId="7" xfId="0" applyBorder="1"/>
    <xf numFmtId="0" fontId="0" fillId="10" borderId="7" xfId="0" applyFill="1" applyBorder="1"/>
    <xf numFmtId="0" fontId="0" fillId="0" borderId="10" xfId="0" applyBorder="1"/>
    <xf numFmtId="166" fontId="0" fillId="0" borderId="13" xfId="2" applyNumberFormat="1" applyFont="1" applyBorder="1"/>
    <xf numFmtId="165" fontId="0" fillId="0" borderId="13" xfId="1" applyNumberFormat="1" applyFont="1" applyBorder="1"/>
    <xf numFmtId="0" fontId="8" fillId="6" borderId="14" xfId="0" applyFont="1" applyFill="1" applyBorder="1" applyAlignment="1">
      <alignment horizontal="center" vertical="center" wrapText="1"/>
    </xf>
    <xf numFmtId="0" fontId="0" fillId="0" borderId="15" xfId="0" applyBorder="1"/>
    <xf numFmtId="2" fontId="0" fillId="10" borderId="15" xfId="0" applyNumberFormat="1" applyFill="1" applyBorder="1"/>
    <xf numFmtId="2" fontId="0" fillId="0" borderId="15" xfId="0" applyNumberFormat="1" applyBorder="1"/>
    <xf numFmtId="0" fontId="8" fillId="6" borderId="17" xfId="0" applyFont="1" applyFill="1" applyBorder="1" applyAlignment="1">
      <alignment horizontal="center" vertical="center" wrapText="1"/>
    </xf>
    <xf numFmtId="0" fontId="0" fillId="0" borderId="18" xfId="0" applyBorder="1"/>
    <xf numFmtId="0" fontId="4" fillId="6" borderId="0" xfId="0" applyFont="1" applyFill="1" applyAlignment="1">
      <alignment horizontal="center" vertical="center"/>
    </xf>
    <xf numFmtId="0" fontId="4" fillId="6" borderId="2" xfId="0" applyFont="1" applyFill="1" applyBorder="1" applyAlignment="1">
      <alignment horizontal="center" vertical="center"/>
    </xf>
    <xf numFmtId="0" fontId="6" fillId="5" borderId="2" xfId="0" applyFont="1" applyFill="1" applyBorder="1" applyAlignment="1">
      <alignment horizontal="center" vertical="center" wrapText="1"/>
    </xf>
    <xf numFmtId="3" fontId="6" fillId="5" borderId="12" xfId="0" applyNumberFormat="1" applyFont="1" applyFill="1" applyBorder="1" applyAlignment="1">
      <alignment horizontal="center" vertical="center"/>
    </xf>
    <xf numFmtId="0" fontId="0" fillId="0" borderId="3" xfId="0" applyBorder="1"/>
    <xf numFmtId="0" fontId="8" fillId="6" borderId="8" xfId="0" applyFont="1" applyFill="1" applyBorder="1" applyAlignment="1">
      <alignment horizontal="center" vertical="center" wrapText="1"/>
    </xf>
    <xf numFmtId="165" fontId="26" fillId="5" borderId="7" xfId="4" applyNumberFormat="1" applyFont="1" applyFill="1" applyBorder="1" applyAlignment="1">
      <alignment horizontal="left" vertical="center"/>
    </xf>
    <xf numFmtId="9" fontId="0" fillId="0" borderId="8" xfId="1" applyFont="1" applyBorder="1"/>
    <xf numFmtId="165" fontId="26" fillId="9" borderId="7" xfId="4" applyNumberFormat="1" applyFont="1" applyFill="1" applyBorder="1" applyAlignment="1">
      <alignment horizontal="left" vertical="center"/>
    </xf>
    <xf numFmtId="165" fontId="26" fillId="9" borderId="7" xfId="4" applyNumberFormat="1" applyFont="1" applyFill="1" applyBorder="1" applyAlignment="1">
      <alignment horizontal="center" vertical="center"/>
    </xf>
    <xf numFmtId="0" fontId="6" fillId="5" borderId="7" xfId="0" applyFont="1" applyFill="1" applyBorder="1" applyAlignment="1">
      <alignment horizontal="center" vertical="center"/>
    </xf>
    <xf numFmtId="0" fontId="6" fillId="5" borderId="8" xfId="0" applyFont="1" applyFill="1" applyBorder="1" applyAlignment="1">
      <alignment horizontal="center" vertical="center"/>
    </xf>
    <xf numFmtId="14" fontId="12" fillId="0" borderId="0" xfId="3" applyNumberFormat="1" applyFont="1"/>
    <xf numFmtId="165" fontId="0" fillId="10" borderId="1" xfId="0" applyNumberFormat="1" applyFill="1" applyBorder="1"/>
    <xf numFmtId="165" fontId="0" fillId="0" borderId="1" xfId="0" applyNumberFormat="1" applyBorder="1"/>
    <xf numFmtId="10" fontId="0" fillId="0" borderId="1" xfId="0" applyNumberFormat="1" applyBorder="1"/>
    <xf numFmtId="2" fontId="0" fillId="10" borderId="18" xfId="0" applyNumberFormat="1" applyFill="1" applyBorder="1"/>
    <xf numFmtId="2" fontId="0" fillId="0" borderId="18" xfId="0" applyNumberFormat="1" applyBorder="1"/>
    <xf numFmtId="166" fontId="0" fillId="0" borderId="8" xfId="2" applyNumberFormat="1" applyFont="1" applyBorder="1"/>
    <xf numFmtId="166" fontId="0" fillId="10" borderId="8" xfId="2" applyNumberFormat="1" applyFont="1" applyFill="1" applyBorder="1"/>
    <xf numFmtId="165" fontId="0" fillId="10" borderId="8" xfId="1" applyNumberFormat="1" applyFont="1" applyFill="1" applyBorder="1"/>
    <xf numFmtId="165" fontId="0" fillId="0" borderId="8" xfId="1" applyNumberFormat="1" applyFont="1" applyBorder="1"/>
    <xf numFmtId="165" fontId="0" fillId="0" borderId="11" xfId="1" applyNumberFormat="1" applyFont="1" applyBorder="1"/>
    <xf numFmtId="10" fontId="0" fillId="0" borderId="8" xfId="1" applyNumberFormat="1" applyFont="1" applyBorder="1"/>
    <xf numFmtId="0" fontId="27" fillId="0" borderId="0" xfId="0" applyFont="1"/>
    <xf numFmtId="175" fontId="0" fillId="0" borderId="0" xfId="0" applyNumberFormat="1"/>
    <xf numFmtId="170" fontId="0" fillId="0" borderId="0" xfId="2" applyNumberFormat="1" applyFont="1"/>
    <xf numFmtId="176" fontId="0" fillId="0" borderId="0" xfId="2" applyNumberFormat="1" applyFont="1"/>
    <xf numFmtId="177" fontId="0" fillId="0" borderId="0" xfId="2" applyNumberFormat="1" applyFont="1"/>
    <xf numFmtId="174" fontId="0" fillId="0" borderId="0" xfId="1" applyNumberFormat="1" applyFont="1"/>
    <xf numFmtId="178" fontId="0" fillId="0" borderId="0" xfId="0" applyNumberFormat="1"/>
    <xf numFmtId="179" fontId="0" fillId="0" borderId="0" xfId="0" applyNumberFormat="1"/>
    <xf numFmtId="180" fontId="0" fillId="0" borderId="0" xfId="0" applyNumberFormat="1"/>
    <xf numFmtId="179" fontId="0" fillId="0" borderId="0" xfId="1" applyNumberFormat="1" applyFont="1"/>
    <xf numFmtId="180" fontId="0" fillId="0" borderId="0" xfId="1" applyNumberFormat="1" applyFont="1"/>
    <xf numFmtId="181" fontId="0" fillId="0" borderId="0" xfId="1" applyNumberFormat="1" applyFont="1"/>
    <xf numFmtId="182" fontId="0" fillId="0" borderId="0" xfId="1" applyNumberFormat="1" applyFont="1"/>
    <xf numFmtId="181" fontId="0" fillId="0" borderId="0" xfId="0" applyNumberFormat="1"/>
    <xf numFmtId="183" fontId="0" fillId="0" borderId="0" xfId="0" applyNumberFormat="1"/>
    <xf numFmtId="9" fontId="0" fillId="10" borderId="1" xfId="0" applyNumberFormat="1" applyFill="1" applyBorder="1"/>
    <xf numFmtId="0" fontId="0" fillId="10" borderId="10" xfId="0" applyFill="1" applyBorder="1"/>
    <xf numFmtId="166" fontId="0" fillId="10" borderId="13" xfId="2" applyNumberFormat="1" applyFont="1" applyFill="1" applyBorder="1"/>
    <xf numFmtId="165" fontId="0" fillId="10" borderId="13" xfId="0" applyNumberFormat="1" applyFill="1" applyBorder="1"/>
    <xf numFmtId="9" fontId="0" fillId="10" borderId="13" xfId="0" applyNumberFormat="1" applyFill="1" applyBorder="1"/>
    <xf numFmtId="2" fontId="0" fillId="10" borderId="19" xfId="0" applyNumberFormat="1" applyFill="1" applyBorder="1"/>
    <xf numFmtId="166" fontId="0" fillId="10" borderId="11" xfId="2" applyNumberFormat="1" applyFont="1" applyFill="1" applyBorder="1"/>
    <xf numFmtId="3" fontId="4" fillId="6" borderId="0" xfId="0" applyNumberFormat="1" applyFont="1" applyFill="1" applyAlignment="1">
      <alignment horizontal="center" vertical="center"/>
    </xf>
    <xf numFmtId="2" fontId="0" fillId="0" borderId="13" xfId="0" applyNumberFormat="1" applyBorder="1"/>
    <xf numFmtId="2" fontId="0" fillId="0" borderId="16" xfId="0" applyNumberFormat="1" applyBorder="1"/>
    <xf numFmtId="0" fontId="5" fillId="10" borderId="7" xfId="0" applyFont="1" applyFill="1" applyBorder="1"/>
    <xf numFmtId="166" fontId="5" fillId="10" borderId="1" xfId="2" applyNumberFormat="1" applyFont="1" applyFill="1" applyBorder="1"/>
    <xf numFmtId="165" fontId="5" fillId="10" borderId="1" xfId="0" applyNumberFormat="1" applyFont="1" applyFill="1" applyBorder="1"/>
    <xf numFmtId="165" fontId="5" fillId="10" borderId="1" xfId="1" applyNumberFormat="1" applyFont="1" applyFill="1" applyBorder="1"/>
    <xf numFmtId="2" fontId="5" fillId="10" borderId="1" xfId="0" applyNumberFormat="1" applyFont="1" applyFill="1" applyBorder="1"/>
    <xf numFmtId="0" fontId="5" fillId="0" borderId="0" xfId="0" applyFont="1"/>
    <xf numFmtId="166" fontId="5" fillId="10" borderId="8" xfId="2" applyNumberFormat="1" applyFont="1" applyFill="1" applyBorder="1"/>
    <xf numFmtId="0" fontId="2" fillId="10" borderId="7" xfId="0" applyFont="1" applyFill="1" applyBorder="1"/>
    <xf numFmtId="166" fontId="2" fillId="10" borderId="1" xfId="2" applyNumberFormat="1" applyFont="1" applyFill="1" applyBorder="1"/>
    <xf numFmtId="165" fontId="2" fillId="10" borderId="1" xfId="0" applyNumberFormat="1" applyFont="1" applyFill="1" applyBorder="1"/>
    <xf numFmtId="9" fontId="2" fillId="0" borderId="1" xfId="0" applyNumberFormat="1" applyFont="1" applyBorder="1"/>
    <xf numFmtId="165" fontId="2" fillId="10" borderId="1" xfId="1" applyNumberFormat="1" applyFont="1" applyFill="1" applyBorder="1"/>
    <xf numFmtId="2" fontId="2" fillId="10" borderId="1" xfId="0" applyNumberFormat="1" applyFont="1" applyFill="1" applyBorder="1"/>
    <xf numFmtId="0" fontId="2" fillId="0" borderId="0" xfId="0" applyFont="1"/>
    <xf numFmtId="166" fontId="2" fillId="10" borderId="8" xfId="2" applyNumberFormat="1" applyFont="1" applyFill="1" applyBorder="1"/>
    <xf numFmtId="9" fontId="5" fillId="10" borderId="1" xfId="0" applyNumberFormat="1" applyFont="1" applyFill="1" applyBorder="1"/>
    <xf numFmtId="0" fontId="5" fillId="10" borderId="10" xfId="0" applyFont="1" applyFill="1" applyBorder="1"/>
    <xf numFmtId="166" fontId="5" fillId="10" borderId="13" xfId="2" applyNumberFormat="1" applyFont="1" applyFill="1" applyBorder="1"/>
    <xf numFmtId="165" fontId="5" fillId="10" borderId="13" xfId="0" applyNumberFormat="1" applyFont="1" applyFill="1" applyBorder="1"/>
    <xf numFmtId="9" fontId="5" fillId="10" borderId="13" xfId="0" applyNumberFormat="1" applyFont="1" applyFill="1" applyBorder="1"/>
    <xf numFmtId="165" fontId="5" fillId="10" borderId="13" xfId="1" applyNumberFormat="1" applyFont="1" applyFill="1" applyBorder="1"/>
    <xf numFmtId="2" fontId="5" fillId="10" borderId="13" xfId="0" applyNumberFormat="1" applyFont="1" applyFill="1" applyBorder="1"/>
    <xf numFmtId="166" fontId="5" fillId="10" borderId="11" xfId="2" applyNumberFormat="1" applyFont="1" applyFill="1" applyBorder="1"/>
    <xf numFmtId="166" fontId="28" fillId="0" borderId="1" xfId="2" applyNumberFormat="1" applyFont="1" applyBorder="1"/>
    <xf numFmtId="165" fontId="28" fillId="0" borderId="1" xfId="0" applyNumberFormat="1" applyFont="1" applyBorder="1"/>
    <xf numFmtId="9" fontId="28" fillId="0" borderId="1" xfId="0" applyNumberFormat="1" applyFont="1" applyBorder="1"/>
    <xf numFmtId="165" fontId="28" fillId="0" borderId="1" xfId="1" applyNumberFormat="1" applyFont="1" applyBorder="1"/>
    <xf numFmtId="2" fontId="28" fillId="0" borderId="1" xfId="0" applyNumberFormat="1" applyFont="1" applyBorder="1"/>
    <xf numFmtId="0" fontId="28" fillId="0" borderId="0" xfId="0" applyFont="1"/>
    <xf numFmtId="166" fontId="28" fillId="0" borderId="8" xfId="2" applyNumberFormat="1" applyFont="1" applyBorder="1"/>
    <xf numFmtId="3" fontId="0" fillId="0" borderId="0" xfId="0" applyNumberFormat="1"/>
    <xf numFmtId="22" fontId="0" fillId="0" borderId="0" xfId="0" applyNumberFormat="1"/>
    <xf numFmtId="14" fontId="0" fillId="0" borderId="0" xfId="0" applyNumberFormat="1" applyAlignment="1">
      <alignment horizontal="left"/>
    </xf>
    <xf numFmtId="3" fontId="0" fillId="0" borderId="0" xfId="0" applyNumberFormat="1" applyProtection="1">
      <protection locked="0"/>
    </xf>
    <xf numFmtId="165" fontId="0" fillId="0" borderId="0" xfId="0" applyNumberFormat="1"/>
    <xf numFmtId="166" fontId="29" fillId="0" borderId="1" xfId="2" applyNumberFormat="1" applyFont="1" applyFill="1" applyBorder="1"/>
    <xf numFmtId="0" fontId="0" fillId="0" borderId="0" xfId="0" pivotButton="1"/>
    <xf numFmtId="165" fontId="12" fillId="0" borderId="0" xfId="3" applyNumberFormat="1" applyFont="1"/>
    <xf numFmtId="0" fontId="0" fillId="0" borderId="0" xfId="0" applyFill="1"/>
    <xf numFmtId="0" fontId="25" fillId="0" borderId="1" xfId="3" applyFont="1" applyBorder="1" applyAlignment="1">
      <alignment horizontal="left"/>
    </xf>
    <xf numFmtId="0" fontId="14" fillId="6" borderId="4" xfId="3" applyFont="1" applyFill="1" applyBorder="1" applyAlignment="1">
      <alignment horizontal="center" vertical="center"/>
    </xf>
    <xf numFmtId="0" fontId="14" fillId="6" borderId="0" xfId="3" applyFont="1" applyFill="1" applyAlignment="1">
      <alignment horizontal="center" vertical="center"/>
    </xf>
    <xf numFmtId="0" fontId="16" fillId="5" borderId="5" xfId="3" applyFont="1" applyFill="1" applyBorder="1" applyAlignment="1">
      <alignment horizontal="center" vertical="center" wrapText="1"/>
    </xf>
    <xf numFmtId="0" fontId="16" fillId="5" borderId="6" xfId="3" applyFont="1" applyFill="1" applyBorder="1" applyAlignment="1">
      <alignment horizontal="center" vertical="center"/>
    </xf>
    <xf numFmtId="0" fontId="5" fillId="5" borderId="1" xfId="3" applyFont="1" applyFill="1" applyBorder="1" applyAlignment="1">
      <alignment horizontal="center" vertical="center"/>
    </xf>
    <xf numFmtId="0" fontId="25" fillId="0" borderId="1" xfId="3" applyFont="1" applyBorder="1" applyAlignment="1">
      <alignment horizontal="left" wrapText="1"/>
    </xf>
    <xf numFmtId="0" fontId="8" fillId="6" borderId="2" xfId="0" applyFont="1" applyFill="1" applyBorder="1" applyAlignment="1">
      <alignment horizontal="center" vertical="center"/>
    </xf>
    <xf numFmtId="0" fontId="8" fillId="6" borderId="12" xfId="0" applyFont="1" applyFill="1" applyBorder="1" applyAlignment="1">
      <alignment horizontal="center" vertical="center"/>
    </xf>
    <xf numFmtId="0" fontId="8" fillId="6" borderId="3" xfId="0" applyFont="1" applyFill="1" applyBorder="1" applyAlignment="1">
      <alignment horizontal="center" vertical="center"/>
    </xf>
    <xf numFmtId="2" fontId="5" fillId="10" borderId="8" xfId="0" applyNumberFormat="1" applyFont="1" applyFill="1" applyBorder="1"/>
    <xf numFmtId="2" fontId="5" fillId="10" borderId="11" xfId="0" applyNumberFormat="1" applyFont="1" applyFill="1" applyBorder="1"/>
    <xf numFmtId="166" fontId="5" fillId="10" borderId="1" xfId="0" applyNumberFormat="1" applyFont="1" applyFill="1" applyBorder="1"/>
    <xf numFmtId="2" fontId="28" fillId="0" borderId="8" xfId="0" applyNumberFormat="1" applyFont="1" applyBorder="1"/>
    <xf numFmtId="0" fontId="29" fillId="0" borderId="7" xfId="0" applyFont="1" applyBorder="1"/>
    <xf numFmtId="0" fontId="28" fillId="0" borderId="7" xfId="0" applyFont="1" applyBorder="1" applyAlignment="1">
      <alignment horizontal="right"/>
    </xf>
    <xf numFmtId="0" fontId="5" fillId="11" borderId="20" xfId="0" applyFont="1" applyFill="1" applyBorder="1" applyAlignment="1">
      <alignment horizontal="left"/>
    </xf>
    <xf numFmtId="0" fontId="5" fillId="11" borderId="20" xfId="0" applyFont="1" applyFill="1" applyBorder="1"/>
    <xf numFmtId="0" fontId="30" fillId="10" borderId="21" xfId="0" applyFont="1" applyFill="1" applyBorder="1" applyAlignment="1">
      <alignment horizontal="center" vertical="center"/>
    </xf>
    <xf numFmtId="0" fontId="0" fillId="0" borderId="8" xfId="0" applyBorder="1"/>
    <xf numFmtId="2" fontId="2" fillId="10" borderId="8" xfId="0" applyNumberFormat="1" applyFont="1" applyFill="1" applyBorder="1"/>
    <xf numFmtId="0" fontId="8" fillId="6" borderId="2" xfId="0" applyFont="1" applyFill="1" applyBorder="1" applyAlignment="1">
      <alignment horizontal="center" vertical="center" wrapText="1"/>
    </xf>
    <xf numFmtId="2" fontId="2" fillId="10" borderId="7" xfId="0" applyNumberFormat="1" applyFont="1" applyFill="1" applyBorder="1"/>
    <xf numFmtId="2" fontId="28" fillId="0" borderId="7" xfId="0" applyNumberFormat="1" applyFont="1" applyBorder="1"/>
    <xf numFmtId="2" fontId="5" fillId="10" borderId="7" xfId="0" applyNumberFormat="1" applyFont="1" applyFill="1" applyBorder="1"/>
    <xf numFmtId="2" fontId="5" fillId="10" borderId="10" xfId="0" applyNumberFormat="1" applyFont="1" applyFill="1" applyBorder="1"/>
    <xf numFmtId="0" fontId="5" fillId="12" borderId="22" xfId="0" applyFont="1" applyFill="1" applyBorder="1"/>
    <xf numFmtId="165" fontId="5" fillId="12" borderId="23" xfId="0" applyNumberFormat="1" applyFont="1" applyFill="1" applyBorder="1"/>
    <xf numFmtId="165" fontId="5" fillId="12" borderId="23" xfId="1" applyNumberFormat="1" applyFont="1" applyFill="1" applyBorder="1"/>
    <xf numFmtId="2" fontId="5" fillId="12" borderId="23" xfId="0" applyNumberFormat="1" applyFont="1" applyFill="1" applyBorder="1"/>
    <xf numFmtId="166" fontId="5" fillId="12" borderId="23" xfId="0" applyNumberFormat="1" applyFont="1" applyFill="1" applyBorder="1"/>
    <xf numFmtId="0" fontId="5" fillId="12" borderId="23" xfId="0" applyFont="1" applyFill="1" applyBorder="1"/>
    <xf numFmtId="166" fontId="5" fillId="12" borderId="24" xfId="0" applyNumberFormat="1" applyFont="1" applyFill="1" applyBorder="1"/>
    <xf numFmtId="3" fontId="30" fillId="10" borderId="25" xfId="0" applyNumberFormat="1" applyFont="1" applyFill="1" applyBorder="1" applyAlignment="1">
      <alignment horizontal="center" vertical="center"/>
    </xf>
    <xf numFmtId="0" fontId="8" fillId="6" borderId="26" xfId="0" applyFont="1" applyFill="1" applyBorder="1" applyAlignment="1">
      <alignment horizontal="center" vertical="center" wrapText="1"/>
    </xf>
    <xf numFmtId="0" fontId="8" fillId="0" borderId="26" xfId="0" applyFont="1" applyBorder="1" applyAlignment="1">
      <alignment horizontal="center" vertical="center" wrapText="1"/>
    </xf>
    <xf numFmtId="0" fontId="8" fillId="6" borderId="26" xfId="0" applyFont="1" applyFill="1" applyBorder="1" applyAlignment="1">
      <alignment horizontal="center" vertical="center"/>
    </xf>
    <xf numFmtId="0" fontId="8" fillId="6" borderId="27" xfId="0" applyFont="1" applyFill="1" applyBorder="1" applyAlignment="1">
      <alignment horizontal="center" vertical="center" wrapText="1"/>
    </xf>
    <xf numFmtId="9" fontId="0" fillId="0" borderId="0" xfId="0" applyNumberFormat="1" applyBorder="1"/>
    <xf numFmtId="9" fontId="0" fillId="0" borderId="0" xfId="1" applyFont="1" applyBorder="1"/>
    <xf numFmtId="0" fontId="0" fillId="0" borderId="0" xfId="0" applyBorder="1"/>
    <xf numFmtId="0" fontId="4" fillId="6" borderId="28" xfId="0" applyFont="1" applyFill="1" applyBorder="1" applyAlignment="1">
      <alignment horizontal="center" vertical="center"/>
    </xf>
    <xf numFmtId="0" fontId="29" fillId="0" borderId="2" xfId="0" applyFont="1" applyBorder="1"/>
    <xf numFmtId="166" fontId="29" fillId="0" borderId="12" xfId="2" applyNumberFormat="1" applyFont="1" applyFill="1" applyBorder="1"/>
    <xf numFmtId="165" fontId="29" fillId="0" borderId="3" xfId="0" applyNumberFormat="1" applyFont="1" applyBorder="1"/>
    <xf numFmtId="165" fontId="29" fillId="0" borderId="8" xfId="0" applyNumberFormat="1" applyFont="1" applyBorder="1"/>
    <xf numFmtId="0" fontId="5" fillId="12" borderId="10" xfId="0" applyFont="1" applyFill="1" applyBorder="1"/>
    <xf numFmtId="166" fontId="5" fillId="12" borderId="13" xfId="2" applyNumberFormat="1" applyFont="1" applyFill="1" applyBorder="1"/>
    <xf numFmtId="165" fontId="5" fillId="12" borderId="11" xfId="0" applyNumberFormat="1" applyFont="1" applyFill="1" applyBorder="1"/>
    <xf numFmtId="165" fontId="5" fillId="12" borderId="24" xfId="0" applyNumberFormat="1" applyFont="1" applyFill="1" applyBorder="1"/>
  </cellXfs>
  <cellStyles count="5">
    <cellStyle name="Comma" xfId="2" builtinId="3"/>
    <cellStyle name="Comma 2" xfId="4" xr:uid="{ED4F624C-C0EE-4920-A42F-B18C95704B42}"/>
    <cellStyle name="Normal" xfId="0" builtinId="0"/>
    <cellStyle name="Normal 2" xfId="3" xr:uid="{72CCC216-555F-4BB5-923D-B697D22F2D60}"/>
    <cellStyle name="Percent" xfId="1" builtinId="5"/>
  </cellStyles>
  <dxfs count="19">
    <dxf>
      <numFmt numFmtId="0" formatCode="General"/>
    </dxf>
    <dxf>
      <numFmt numFmtId="0" formatCode="General"/>
    </dxf>
    <dxf>
      <numFmt numFmtId="184" formatCode="mm/dd/yyyy\ h:mm"/>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microsoft.com/office/2007/relationships/slicerCache" Target="slicerCaches/slicerCache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pivotCacheDefinition" Target="pivotCache/pivotCacheDefinition1.xml"/><Relationship Id="rId27" Type="http://schemas.openxmlformats.org/officeDocument/2006/relationships/styles" Target="styl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629178679329402E-2"/>
          <c:y val="0.1556752371623647"/>
          <c:w val="0.94685652707366796"/>
          <c:h val="0.54962004581060597"/>
        </c:manualLayout>
      </c:layout>
      <c:barChart>
        <c:barDir val="col"/>
        <c:grouping val="stacked"/>
        <c:varyColors val="0"/>
        <c:ser>
          <c:idx val="2"/>
          <c:order val="2"/>
          <c:tx>
            <c:strRef>
              <c:f>'Model Fits'!$AZ$5</c:f>
              <c:strCache>
                <c:ptCount val="1"/>
                <c:pt idx="0">
                  <c:v>Error误差</c:v>
                </c:pt>
              </c:strCache>
            </c:strRef>
          </c:tx>
          <c:spPr>
            <a:solidFill>
              <a:srgbClr val="C00000"/>
            </a:solidFill>
            <a:ln>
              <a:noFill/>
            </a:ln>
            <a:effectLst/>
          </c:spPr>
          <c:invertIfNegative val="0"/>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Fits'!$AZ$7:$AZ$669</c:f>
              <c:numCache>
                <c:formatCode>#,##0</c:formatCode>
                <c:ptCount val="663"/>
                <c:pt idx="0">
                  <c:v>-35666.399005931307</c:v>
                </c:pt>
                <c:pt idx="1">
                  <c:v>-24430.710300939594</c:v>
                </c:pt>
                <c:pt idx="2">
                  <c:v>-2999.0560460890993</c:v>
                </c:pt>
                <c:pt idx="3">
                  <c:v>68406.796620377601</c:v>
                </c:pt>
                <c:pt idx="4">
                  <c:v>85028.41341871483</c:v>
                </c:pt>
                <c:pt idx="5">
                  <c:v>21402.016323214964</c:v>
                </c:pt>
                <c:pt idx="6">
                  <c:v>-59978.527600741509</c:v>
                </c:pt>
                <c:pt idx="7">
                  <c:v>-188922.15977854829</c:v>
                </c:pt>
                <c:pt idx="8">
                  <c:v>-90061.492959263705</c:v>
                </c:pt>
                <c:pt idx="9">
                  <c:v>-132989.54255017452</c:v>
                </c:pt>
                <c:pt idx="10">
                  <c:v>-13400.7038590226</c:v>
                </c:pt>
                <c:pt idx="11">
                  <c:v>74642.420515833102</c:v>
                </c:pt>
                <c:pt idx="12">
                  <c:v>62813.98881656646</c:v>
                </c:pt>
                <c:pt idx="13">
                  <c:v>11871.156373977399</c:v>
                </c:pt>
                <c:pt idx="14">
                  <c:v>-129234.27948738501</c:v>
                </c:pt>
                <c:pt idx="15">
                  <c:v>-49028.084396314021</c:v>
                </c:pt>
                <c:pt idx="16">
                  <c:v>-46237.04286686398</c:v>
                </c:pt>
                <c:pt idx="17">
                  <c:v>-3202.0235220217</c:v>
                </c:pt>
                <c:pt idx="18">
                  <c:v>-27613.507897337491</c:v>
                </c:pt>
                <c:pt idx="19">
                  <c:v>-26810.278100742391</c:v>
                </c:pt>
                <c:pt idx="20">
                  <c:v>-52905.198040531483</c:v>
                </c:pt>
                <c:pt idx="21">
                  <c:v>-43194.884316944983</c:v>
                </c:pt>
                <c:pt idx="22">
                  <c:v>-27311.555043336906</c:v>
                </c:pt>
                <c:pt idx="23">
                  <c:v>-54623.069319550093</c:v>
                </c:pt>
                <c:pt idx="24">
                  <c:v>14634.197419746721</c:v>
                </c:pt>
                <c:pt idx="25">
                  <c:v>32474.100253261815</c:v>
                </c:pt>
                <c:pt idx="26">
                  <c:v>8400.5279615077307</c:v>
                </c:pt>
                <c:pt idx="27">
                  <c:v>-16919.616891116908</c:v>
                </c:pt>
                <c:pt idx="28">
                  <c:v>-105789.58843612121</c:v>
                </c:pt>
                <c:pt idx="29">
                  <c:v>-33623.64565908091</c:v>
                </c:pt>
                <c:pt idx="30">
                  <c:v>-4775.2922022346174</c:v>
                </c:pt>
                <c:pt idx="31">
                  <c:v>65701.399951547064</c:v>
                </c:pt>
                <c:pt idx="32">
                  <c:v>48734.214604663575</c:v>
                </c:pt>
                <c:pt idx="33">
                  <c:v>41993.865734725798</c:v>
                </c:pt>
                <c:pt idx="34">
                  <c:v>17732.510568475991</c:v>
                </c:pt>
                <c:pt idx="35">
                  <c:v>-17297.425745631219</c:v>
                </c:pt>
                <c:pt idx="36">
                  <c:v>12649.624001301185</c:v>
                </c:pt>
                <c:pt idx="37">
                  <c:v>26754.579645557402</c:v>
                </c:pt>
                <c:pt idx="38">
                  <c:v>91958.969938819209</c:v>
                </c:pt>
                <c:pt idx="39">
                  <c:v>106810.07910883157</c:v>
                </c:pt>
                <c:pt idx="40">
                  <c:v>83476.052404493501</c:v>
                </c:pt>
                <c:pt idx="41">
                  <c:v>35087.146091544666</c:v>
                </c:pt>
                <c:pt idx="42">
                  <c:v>-92123.005750552577</c:v>
                </c:pt>
                <c:pt idx="43">
                  <c:v>10385.874152007891</c:v>
                </c:pt>
                <c:pt idx="44">
                  <c:v>27945.871367451313</c:v>
                </c:pt>
                <c:pt idx="45">
                  <c:v>107486.42909323754</c:v>
                </c:pt>
                <c:pt idx="46">
                  <c:v>107762.2043278972</c:v>
                </c:pt>
                <c:pt idx="47">
                  <c:v>101215.45094761351</c:v>
                </c:pt>
                <c:pt idx="48">
                  <c:v>66866.124304637924</c:v>
                </c:pt>
                <c:pt idx="49">
                  <c:v>-51134.941201171489</c:v>
                </c:pt>
                <c:pt idx="50">
                  <c:v>10892.600054518698</c:v>
                </c:pt>
                <c:pt idx="51">
                  <c:v>18133.724288475205</c:v>
                </c:pt>
                <c:pt idx="52">
                  <c:v>26597.450704150026</c:v>
                </c:pt>
                <c:pt idx="53">
                  <c:v>61345.974590392521</c:v>
                </c:pt>
                <c:pt idx="54">
                  <c:v>9883.3185169547942</c:v>
                </c:pt>
                <c:pt idx="55">
                  <c:v>-10838.359431775389</c:v>
                </c:pt>
                <c:pt idx="56">
                  <c:v>34789.205742123129</c:v>
                </c:pt>
                <c:pt idx="57">
                  <c:v>47254.082026273914</c:v>
                </c:pt>
                <c:pt idx="58">
                  <c:v>42982.981041081192</c:v>
                </c:pt>
                <c:pt idx="59">
                  <c:v>103057.13226285105</c:v>
                </c:pt>
                <c:pt idx="60">
                  <c:v>127802.24208813964</c:v>
                </c:pt>
                <c:pt idx="61">
                  <c:v>104542.72373974606</c:v>
                </c:pt>
                <c:pt idx="62">
                  <c:v>78532.265888530295</c:v>
                </c:pt>
                <c:pt idx="63">
                  <c:v>-53399.850840092317</c:v>
                </c:pt>
                <c:pt idx="64">
                  <c:v>-6005.1076126874832</c:v>
                </c:pt>
                <c:pt idx="65">
                  <c:v>-12829.609056709596</c:v>
                </c:pt>
                <c:pt idx="66">
                  <c:v>-17537.207081980305</c:v>
                </c:pt>
                <c:pt idx="67">
                  <c:v>-36684.449207184196</c:v>
                </c:pt>
                <c:pt idx="68">
                  <c:v>-20319.919308039491</c:v>
                </c:pt>
                <c:pt idx="69">
                  <c:v>-17097.2982545423</c:v>
                </c:pt>
                <c:pt idx="70">
                  <c:v>15598.5327662169</c:v>
                </c:pt>
                <c:pt idx="71">
                  <c:v>73441.346334127506</c:v>
                </c:pt>
                <c:pt idx="72">
                  <c:v>50219.227308540401</c:v>
                </c:pt>
                <c:pt idx="73">
                  <c:v>102063.55170634092</c:v>
                </c:pt>
                <c:pt idx="74">
                  <c:v>132780.65309843366</c:v>
                </c:pt>
                <c:pt idx="75">
                  <c:v>149262.16133957784</c:v>
                </c:pt>
                <c:pt idx="76">
                  <c:v>85933.952368998405</c:v>
                </c:pt>
                <c:pt idx="77">
                  <c:v>-26350.947839690896</c:v>
                </c:pt>
                <c:pt idx="78">
                  <c:v>27245.050675128005</c:v>
                </c:pt>
                <c:pt idx="79">
                  <c:v>81105.485525004697</c:v>
                </c:pt>
                <c:pt idx="80">
                  <c:v>83770.6967098194</c:v>
                </c:pt>
                <c:pt idx="81">
                  <c:v>99174.205492248017</c:v>
                </c:pt>
                <c:pt idx="82">
                  <c:v>31682.005889035659</c:v>
                </c:pt>
                <c:pt idx="83">
                  <c:v>-32299.22498895551</c:v>
                </c:pt>
                <c:pt idx="84">
                  <c:v>-40550.362145677151</c:v>
                </c:pt>
                <c:pt idx="85">
                  <c:v>-44627.603538439609</c:v>
                </c:pt>
                <c:pt idx="86">
                  <c:v>-27096.273890565179</c:v>
                </c:pt>
                <c:pt idx="87">
                  <c:v>25249.310695734792</c:v>
                </c:pt>
                <c:pt idx="88">
                  <c:v>6272.9313862890995</c:v>
                </c:pt>
                <c:pt idx="89">
                  <c:v>56269.460630087109</c:v>
                </c:pt>
                <c:pt idx="90">
                  <c:v>41848.843695955497</c:v>
                </c:pt>
                <c:pt idx="91">
                  <c:v>-50562.316535417689</c:v>
                </c:pt>
                <c:pt idx="92">
                  <c:v>-15359.903612159309</c:v>
                </c:pt>
                <c:pt idx="93">
                  <c:v>10009.039052414708</c:v>
                </c:pt>
                <c:pt idx="94">
                  <c:v>-3928.6207742648985</c:v>
                </c:pt>
                <c:pt idx="95">
                  <c:v>-15257.922382203702</c:v>
                </c:pt>
                <c:pt idx="96">
                  <c:v>-5196.7935906089842</c:v>
                </c:pt>
                <c:pt idx="97">
                  <c:v>-11352.376814947318</c:v>
                </c:pt>
                <c:pt idx="98">
                  <c:v>-103490.63775520271</c:v>
                </c:pt>
                <c:pt idx="99">
                  <c:v>-45727.840769309114</c:v>
                </c:pt>
                <c:pt idx="100">
                  <c:v>-50600.068706462189</c:v>
                </c:pt>
                <c:pt idx="101">
                  <c:v>-54821.119368459083</c:v>
                </c:pt>
                <c:pt idx="102">
                  <c:v>-30455.332929474986</c:v>
                </c:pt>
                <c:pt idx="103">
                  <c:v>-23493.947511515289</c:v>
                </c:pt>
                <c:pt idx="104">
                  <c:v>-39457.820704110811</c:v>
                </c:pt>
                <c:pt idx="105">
                  <c:v>28664.284198292822</c:v>
                </c:pt>
                <c:pt idx="106">
                  <c:v>-17700.584896808024</c:v>
                </c:pt>
                <c:pt idx="107">
                  <c:v>-58943.573995546903</c:v>
                </c:pt>
                <c:pt idx="108">
                  <c:v>-47327.88051476299</c:v>
                </c:pt>
                <c:pt idx="109">
                  <c:v>-33988.014381176501</c:v>
                </c:pt>
                <c:pt idx="110">
                  <c:v>-3586.1020327990118</c:v>
                </c:pt>
                <c:pt idx="111">
                  <c:v>-11030.064653213602</c:v>
                </c:pt>
                <c:pt idx="112">
                  <c:v>-52066.813319679408</c:v>
                </c:pt>
                <c:pt idx="113">
                  <c:v>6835.3883376095037</c:v>
                </c:pt>
                <c:pt idx="114">
                  <c:v>5920.9415050384996</c:v>
                </c:pt>
                <c:pt idx="115">
                  <c:v>19320.238405953598</c:v>
                </c:pt>
                <c:pt idx="116">
                  <c:v>30515.651762323105</c:v>
                </c:pt>
                <c:pt idx="117">
                  <c:v>37079.893506477194</c:v>
                </c:pt>
                <c:pt idx="118">
                  <c:v>36062.730451701209</c:v>
                </c:pt>
                <c:pt idx="119">
                  <c:v>68175.540067349211</c:v>
                </c:pt>
                <c:pt idx="120">
                  <c:v>56403.540401345817</c:v>
                </c:pt>
                <c:pt idx="121">
                  <c:v>58306.366914588201</c:v>
                </c:pt>
                <c:pt idx="122">
                  <c:v>82010.700478906772</c:v>
                </c:pt>
                <c:pt idx="123">
                  <c:v>45799.198180201915</c:v>
                </c:pt>
                <c:pt idx="124">
                  <c:v>44141.339324259097</c:v>
                </c:pt>
                <c:pt idx="125">
                  <c:v>13819.217503351916</c:v>
                </c:pt>
                <c:pt idx="126">
                  <c:v>-27185.159876535879</c:v>
                </c:pt>
                <c:pt idx="127">
                  <c:v>25262.664626209007</c:v>
                </c:pt>
                <c:pt idx="128">
                  <c:v>41558.503319622483</c:v>
                </c:pt>
                <c:pt idx="129">
                  <c:v>62634.584228507214</c:v>
                </c:pt>
                <c:pt idx="130">
                  <c:v>-29404.94005190421</c:v>
                </c:pt>
                <c:pt idx="131">
                  <c:v>2425.6666103306052</c:v>
                </c:pt>
                <c:pt idx="132">
                  <c:v>5459.8364329023898</c:v>
                </c:pt>
                <c:pt idx="133">
                  <c:v>63423.446415595681</c:v>
                </c:pt>
                <c:pt idx="134">
                  <c:v>45167.722439874109</c:v>
                </c:pt>
                <c:pt idx="135">
                  <c:v>26945.618693870492</c:v>
                </c:pt>
                <c:pt idx="136">
                  <c:v>32363.194248723434</c:v>
                </c:pt>
                <c:pt idx="137">
                  <c:v>33599.52128418404</c:v>
                </c:pt>
                <c:pt idx="138">
                  <c:v>39756.524847133493</c:v>
                </c:pt>
                <c:pt idx="139">
                  <c:v>22233.204978917784</c:v>
                </c:pt>
                <c:pt idx="140">
                  <c:v>-44819.411883005901</c:v>
                </c:pt>
                <c:pt idx="141">
                  <c:v>22676.224517356895</c:v>
                </c:pt>
                <c:pt idx="142">
                  <c:v>19144.204389396386</c:v>
                </c:pt>
                <c:pt idx="143">
                  <c:v>-21096.685113744999</c:v>
                </c:pt>
                <c:pt idx="144">
                  <c:v>-17398.626289947701</c:v>
                </c:pt>
                <c:pt idx="145">
                  <c:v>-32736.783649762699</c:v>
                </c:pt>
                <c:pt idx="146">
                  <c:v>-34208.116438185418</c:v>
                </c:pt>
                <c:pt idx="147">
                  <c:v>70931.898279044486</c:v>
                </c:pt>
                <c:pt idx="148">
                  <c:v>15602.310648160317</c:v>
                </c:pt>
                <c:pt idx="149">
                  <c:v>-15316.3958664354</c:v>
                </c:pt>
                <c:pt idx="150">
                  <c:v>-2170.5198842923855</c:v>
                </c:pt>
                <c:pt idx="151">
                  <c:v>28242.402941873675</c:v>
                </c:pt>
                <c:pt idx="152">
                  <c:v>86648.613497437735</c:v>
                </c:pt>
                <c:pt idx="153">
                  <c:v>45879.393507234141</c:v>
                </c:pt>
                <c:pt idx="154">
                  <c:v>-80263.547634071874</c:v>
                </c:pt>
                <c:pt idx="155">
                  <c:v>-362.76999067078577</c:v>
                </c:pt>
                <c:pt idx="156">
                  <c:v>25571.900929231284</c:v>
                </c:pt>
                <c:pt idx="157">
                  <c:v>19926.627836589207</c:v>
                </c:pt>
                <c:pt idx="158">
                  <c:v>8955.958083896694</c:v>
                </c:pt>
                <c:pt idx="159">
                  <c:v>65187.748572241515</c:v>
                </c:pt>
                <c:pt idx="160">
                  <c:v>11744.256965454028</c:v>
                </c:pt>
                <c:pt idx="161">
                  <c:v>8152.9299563463428</c:v>
                </c:pt>
                <c:pt idx="162">
                  <c:v>-8368.5755159004184</c:v>
                </c:pt>
                <c:pt idx="163">
                  <c:v>-19306.524892796908</c:v>
                </c:pt>
                <c:pt idx="164">
                  <c:v>-12806.966492723193</c:v>
                </c:pt>
                <c:pt idx="165">
                  <c:v>13489.050048693491</c:v>
                </c:pt>
                <c:pt idx="166">
                  <c:v>14334.228584285214</c:v>
                </c:pt>
                <c:pt idx="167">
                  <c:v>-2554.6306382715993</c:v>
                </c:pt>
                <c:pt idx="168">
                  <c:v>-64531.063793406531</c:v>
                </c:pt>
                <c:pt idx="169">
                  <c:v>5111.6181919302908</c:v>
                </c:pt>
                <c:pt idx="170">
                  <c:v>-13549.754645536392</c:v>
                </c:pt>
                <c:pt idx="171">
                  <c:v>2530.2490416090877</c:v>
                </c:pt>
                <c:pt idx="172">
                  <c:v>12951.519015678408</c:v>
                </c:pt>
                <c:pt idx="173">
                  <c:v>-5428.2949232152023</c:v>
                </c:pt>
                <c:pt idx="174">
                  <c:v>-20750.356703635494</c:v>
                </c:pt>
                <c:pt idx="175">
                  <c:v>90025.101597193803</c:v>
                </c:pt>
                <c:pt idx="176">
                  <c:v>31042.477811894991</c:v>
                </c:pt>
                <c:pt idx="177">
                  <c:v>16327.317556828813</c:v>
                </c:pt>
                <c:pt idx="178">
                  <c:v>254.2346512665099</c:v>
                </c:pt>
                <c:pt idx="179">
                  <c:v>4754.9703254757915</c:v>
                </c:pt>
                <c:pt idx="180">
                  <c:v>-6968.7058646011865</c:v>
                </c:pt>
                <c:pt idx="181">
                  <c:v>-25010.661666451109</c:v>
                </c:pt>
                <c:pt idx="182">
                  <c:v>-75257.137503003119</c:v>
                </c:pt>
                <c:pt idx="183">
                  <c:v>4967.575668280595</c:v>
                </c:pt>
                <c:pt idx="184">
                  <c:v>582.83330094028497</c:v>
                </c:pt>
                <c:pt idx="185">
                  <c:v>72191.273871434096</c:v>
                </c:pt>
                <c:pt idx="186">
                  <c:v>-40012.357516008095</c:v>
                </c:pt>
                <c:pt idx="187">
                  <c:v>-40294.673573442822</c:v>
                </c:pt>
                <c:pt idx="188">
                  <c:v>-23553.496919987199</c:v>
                </c:pt>
                <c:pt idx="189">
                  <c:v>-58744.72706680221</c:v>
                </c:pt>
                <c:pt idx="190">
                  <c:v>-83245.842957401823</c:v>
                </c:pt>
                <c:pt idx="191">
                  <c:v>-81943.412744243687</c:v>
                </c:pt>
                <c:pt idx="192">
                  <c:v>10149.143408607095</c:v>
                </c:pt>
                <c:pt idx="193">
                  <c:v>55239.653252639648</c:v>
                </c:pt>
                <c:pt idx="194">
                  <c:v>51729.812319507153</c:v>
                </c:pt>
                <c:pt idx="195">
                  <c:v>34535.235875457496</c:v>
                </c:pt>
                <c:pt idx="196">
                  <c:v>-97759.828255238186</c:v>
                </c:pt>
                <c:pt idx="197">
                  <c:v>-6888.1208694204979</c:v>
                </c:pt>
                <c:pt idx="198">
                  <c:v>-1810.4382865528169</c:v>
                </c:pt>
                <c:pt idx="199">
                  <c:v>56032.332907155971</c:v>
                </c:pt>
                <c:pt idx="200">
                  <c:v>68737.984615431371</c:v>
                </c:pt>
                <c:pt idx="201">
                  <c:v>55006.07402368437</c:v>
                </c:pt>
                <c:pt idx="202">
                  <c:v>15418.613917000897</c:v>
                </c:pt>
                <c:pt idx="203">
                  <c:v>18523.151788181392</c:v>
                </c:pt>
                <c:pt idx="204">
                  <c:v>14683.472098241473</c:v>
                </c:pt>
                <c:pt idx="205">
                  <c:v>16243.426026411093</c:v>
                </c:pt>
                <c:pt idx="206">
                  <c:v>34430.969628584018</c:v>
                </c:pt>
                <c:pt idx="207">
                  <c:v>58229.746139026276</c:v>
                </c:pt>
                <c:pt idx="208">
                  <c:v>44510.163442365592</c:v>
                </c:pt>
                <c:pt idx="209">
                  <c:v>-7665.3032523235015</c:v>
                </c:pt>
                <c:pt idx="210">
                  <c:v>-63820.53449114156</c:v>
                </c:pt>
                <c:pt idx="211">
                  <c:v>12127.773873612576</c:v>
                </c:pt>
                <c:pt idx="212">
                  <c:v>41898.182274718012</c:v>
                </c:pt>
                <c:pt idx="213">
                  <c:v>-42573.259995818516</c:v>
                </c:pt>
                <c:pt idx="214">
                  <c:v>-796.49031506190659</c:v>
                </c:pt>
                <c:pt idx="215">
                  <c:v>-11766.791085443489</c:v>
                </c:pt>
                <c:pt idx="216">
                  <c:v>-40305.055832599814</c:v>
                </c:pt>
                <c:pt idx="217">
                  <c:v>-19478.329329735308</c:v>
                </c:pt>
                <c:pt idx="218">
                  <c:v>4016.9547881409235</c:v>
                </c:pt>
                <c:pt idx="219">
                  <c:v>9287.5710328076966</c:v>
                </c:pt>
                <c:pt idx="220">
                  <c:v>62970.614634125304</c:v>
                </c:pt>
                <c:pt idx="221">
                  <c:v>58783.5779599534</c:v>
                </c:pt>
                <c:pt idx="222">
                  <c:v>62793.758569363592</c:v>
                </c:pt>
                <c:pt idx="223">
                  <c:v>6235.04122222148</c:v>
                </c:pt>
                <c:pt idx="224">
                  <c:v>-99563.500120874174</c:v>
                </c:pt>
                <c:pt idx="225">
                  <c:v>-18198.156033960491</c:v>
                </c:pt>
                <c:pt idx="226">
                  <c:v>-1906.5783785821113</c:v>
                </c:pt>
                <c:pt idx="227">
                  <c:v>19471.794121044208</c:v>
                </c:pt>
                <c:pt idx="228">
                  <c:v>44304.182874856211</c:v>
                </c:pt>
                <c:pt idx="229">
                  <c:v>31337.939510834287</c:v>
                </c:pt>
                <c:pt idx="230">
                  <c:v>-8089.0337578659091</c:v>
                </c:pt>
                <c:pt idx="231">
                  <c:v>34365.235034117592</c:v>
                </c:pt>
                <c:pt idx="232">
                  <c:v>-21210.223943318997</c:v>
                </c:pt>
                <c:pt idx="233">
                  <c:v>-24566.978237069794</c:v>
                </c:pt>
                <c:pt idx="234">
                  <c:v>30968.067983040994</c:v>
                </c:pt>
                <c:pt idx="235">
                  <c:v>12432.157436834008</c:v>
                </c:pt>
                <c:pt idx="236">
                  <c:v>-47268.842392665698</c:v>
                </c:pt>
                <c:pt idx="237">
                  <c:v>49670.787468998402</c:v>
                </c:pt>
                <c:pt idx="238">
                  <c:v>-49747.197004416317</c:v>
                </c:pt>
                <c:pt idx="239">
                  <c:v>10538.714120682591</c:v>
                </c:pt>
                <c:pt idx="240">
                  <c:v>14208.451449329907</c:v>
                </c:pt>
                <c:pt idx="241">
                  <c:v>-13767.019866976101</c:v>
                </c:pt>
                <c:pt idx="242">
                  <c:v>18471.26147204361</c:v>
                </c:pt>
                <c:pt idx="243">
                  <c:v>71775.427828988803</c:v>
                </c:pt>
                <c:pt idx="244">
                  <c:v>45904.868289842474</c:v>
                </c:pt>
                <c:pt idx="245">
                  <c:v>-55306.142521867587</c:v>
                </c:pt>
                <c:pt idx="246">
                  <c:v>-21040.126556257397</c:v>
                </c:pt>
                <c:pt idx="247">
                  <c:v>37150.931900356722</c:v>
                </c:pt>
                <c:pt idx="248">
                  <c:v>6661.0798469513975</c:v>
                </c:pt>
                <c:pt idx="249">
                  <c:v>15691.500186478326</c:v>
                </c:pt>
                <c:pt idx="250">
                  <c:v>-50816.500513125691</c:v>
                </c:pt>
                <c:pt idx="251">
                  <c:v>20561.574906780617</c:v>
                </c:pt>
                <c:pt idx="252">
                  <c:v>-102440.9686079704</c:v>
                </c:pt>
                <c:pt idx="253">
                  <c:v>-26341.688772539492</c:v>
                </c:pt>
                <c:pt idx="254">
                  <c:v>-9451.5033051627979</c:v>
                </c:pt>
                <c:pt idx="255">
                  <c:v>-4613.4409031659015</c:v>
                </c:pt>
                <c:pt idx="256">
                  <c:v>8480.9306233098905</c:v>
                </c:pt>
                <c:pt idx="257">
                  <c:v>58231.826122532409</c:v>
                </c:pt>
                <c:pt idx="258">
                  <c:v>30760.688351968915</c:v>
                </c:pt>
                <c:pt idx="259">
                  <c:v>-65522.167810277373</c:v>
                </c:pt>
                <c:pt idx="260">
                  <c:v>-16288.480318917194</c:v>
                </c:pt>
                <c:pt idx="261">
                  <c:v>-20569.113583105209</c:v>
                </c:pt>
                <c:pt idx="262">
                  <c:v>-28996.546802034398</c:v>
                </c:pt>
                <c:pt idx="263">
                  <c:v>806.85790529310179</c:v>
                </c:pt>
                <c:pt idx="264">
                  <c:v>-29640.189844753681</c:v>
                </c:pt>
                <c:pt idx="265">
                  <c:v>149244.90147353619</c:v>
                </c:pt>
                <c:pt idx="266">
                  <c:v>-14309.813549182494</c:v>
                </c:pt>
                <c:pt idx="267">
                  <c:v>67943.219957456138</c:v>
                </c:pt>
                <c:pt idx="268">
                  <c:v>39574.830424082495</c:v>
                </c:pt>
                <c:pt idx="269">
                  <c:v>61852.578835876615</c:v>
                </c:pt>
                <c:pt idx="270">
                  <c:v>78171.045279671991</c:v>
                </c:pt>
                <c:pt idx="271">
                  <c:v>56862.231204140407</c:v>
                </c:pt>
                <c:pt idx="272">
                  <c:v>9510.4563220512937</c:v>
                </c:pt>
                <c:pt idx="273">
                  <c:v>-44375.751713595993</c:v>
                </c:pt>
                <c:pt idx="274">
                  <c:v>-13999.790808851772</c:v>
                </c:pt>
                <c:pt idx="275">
                  <c:v>-29719.8508400188</c:v>
                </c:pt>
                <c:pt idx="276">
                  <c:v>39325.080240707495</c:v>
                </c:pt>
                <c:pt idx="277">
                  <c:v>-9772.2857103187998</c:v>
                </c:pt>
                <c:pt idx="278">
                  <c:v>-38316.266200686223</c:v>
                </c:pt>
                <c:pt idx="279">
                  <c:v>-67052.326188793581</c:v>
                </c:pt>
                <c:pt idx="280">
                  <c:v>27461.763064131606</c:v>
                </c:pt>
                <c:pt idx="281">
                  <c:v>-102.972891341371</c:v>
                </c:pt>
                <c:pt idx="282">
                  <c:v>-46091.060715403873</c:v>
                </c:pt>
                <c:pt idx="283">
                  <c:v>-28535.9311383733</c:v>
                </c:pt>
                <c:pt idx="284">
                  <c:v>-13716.375517844892</c:v>
                </c:pt>
                <c:pt idx="285">
                  <c:v>4158.5603490193025</c:v>
                </c:pt>
                <c:pt idx="286">
                  <c:v>-46968.106250031095</c:v>
                </c:pt>
                <c:pt idx="287">
                  <c:v>-92511.20485734439</c:v>
                </c:pt>
                <c:pt idx="288">
                  <c:v>-56793.712748356571</c:v>
                </c:pt>
                <c:pt idx="289">
                  <c:v>-44519.846375650406</c:v>
                </c:pt>
                <c:pt idx="290">
                  <c:v>-66385.489903618611</c:v>
                </c:pt>
                <c:pt idx="291">
                  <c:v>5284.6628750222153</c:v>
                </c:pt>
                <c:pt idx="292">
                  <c:v>15934.857618484413</c:v>
                </c:pt>
                <c:pt idx="293">
                  <c:v>117466.87231509128</c:v>
                </c:pt>
                <c:pt idx="294">
                  <c:v>-54749.22763065371</c:v>
                </c:pt>
                <c:pt idx="295">
                  <c:v>39218.65905184747</c:v>
                </c:pt>
                <c:pt idx="296">
                  <c:v>43438.475101457385</c:v>
                </c:pt>
                <c:pt idx="297">
                  <c:v>54140.413184165081</c:v>
                </c:pt>
                <c:pt idx="298">
                  <c:v>50925.262972561497</c:v>
                </c:pt>
                <c:pt idx="299">
                  <c:v>74559.29882895932</c:v>
                </c:pt>
                <c:pt idx="300">
                  <c:v>-42230.823003710975</c:v>
                </c:pt>
                <c:pt idx="301">
                  <c:v>11578.900389362592</c:v>
                </c:pt>
                <c:pt idx="302">
                  <c:v>40897.22927862918</c:v>
                </c:pt>
                <c:pt idx="303">
                  <c:v>29521.7614403794</c:v>
                </c:pt>
                <c:pt idx="304">
                  <c:v>-3.2014213502407074E-10</c:v>
                </c:pt>
                <c:pt idx="305">
                  <c:v>-13299.224471969996</c:v>
                </c:pt>
                <c:pt idx="306">
                  <c:v>29690.162471679098</c:v>
                </c:pt>
                <c:pt idx="307">
                  <c:v>102513.23602767152</c:v>
                </c:pt>
                <c:pt idx="308">
                  <c:v>63686.83187508129</c:v>
                </c:pt>
                <c:pt idx="309">
                  <c:v>46771.057215830195</c:v>
                </c:pt>
                <c:pt idx="310">
                  <c:v>11747.003389200021</c:v>
                </c:pt>
                <c:pt idx="311">
                  <c:v>20177.974333022896</c:v>
                </c:pt>
                <c:pt idx="312">
                  <c:v>34165.070685701095</c:v>
                </c:pt>
                <c:pt idx="313">
                  <c:v>16406.310340188094</c:v>
                </c:pt>
                <c:pt idx="314">
                  <c:v>2177.819885191886</c:v>
                </c:pt>
                <c:pt idx="315">
                  <c:v>-98367.787493655633</c:v>
                </c:pt>
                <c:pt idx="316">
                  <c:v>-55980.235815980064</c:v>
                </c:pt>
                <c:pt idx="317">
                  <c:v>-40784.044414581673</c:v>
                </c:pt>
                <c:pt idx="318">
                  <c:v>-47751.805749426101</c:v>
                </c:pt>
                <c:pt idx="319">
                  <c:v>-29154.988820684201</c:v>
                </c:pt>
                <c:pt idx="320">
                  <c:v>26759.484127015108</c:v>
                </c:pt>
                <c:pt idx="321">
                  <c:v>79662.900282899616</c:v>
                </c:pt>
                <c:pt idx="322">
                  <c:v>-103733.38546674699</c:v>
                </c:pt>
                <c:pt idx="323">
                  <c:v>-43777.87932338001</c:v>
                </c:pt>
                <c:pt idx="324">
                  <c:v>-57447.137347924407</c:v>
                </c:pt>
                <c:pt idx="325">
                  <c:v>-52385.277423849882</c:v>
                </c:pt>
                <c:pt idx="326">
                  <c:v>-32696.527175040974</c:v>
                </c:pt>
                <c:pt idx="327">
                  <c:v>-94963.456595357304</c:v>
                </c:pt>
                <c:pt idx="328">
                  <c:v>0</c:v>
                </c:pt>
                <c:pt idx="329">
                  <c:v>199098.88658151642</c:v>
                </c:pt>
                <c:pt idx="330">
                  <c:v>24502.374296958093</c:v>
                </c:pt>
                <c:pt idx="331">
                  <c:v>81739.502170921303</c:v>
                </c:pt>
                <c:pt idx="332">
                  <c:v>54285.8192327086</c:v>
                </c:pt>
                <c:pt idx="333">
                  <c:v>69945.186473939553</c:v>
                </c:pt>
                <c:pt idx="334">
                  <c:v>-11387.007579270721</c:v>
                </c:pt>
                <c:pt idx="335">
                  <c:v>292465.00498153578</c:v>
                </c:pt>
                <c:pt idx="336">
                  <c:v>-119891.21010388993</c:v>
                </c:pt>
                <c:pt idx="337">
                  <c:v>-18972.127522945171</c:v>
                </c:pt>
                <c:pt idx="338">
                  <c:v>-67556.576879143657</c:v>
                </c:pt>
                <c:pt idx="339">
                  <c:v>-57511.551180740731</c:v>
                </c:pt>
                <c:pt idx="340">
                  <c:v>-34892.482119990222</c:v>
                </c:pt>
                <c:pt idx="341">
                  <c:v>-54778.118182062666</c:v>
                </c:pt>
                <c:pt idx="342">
                  <c:v>-45291.363921138283</c:v>
                </c:pt>
                <c:pt idx="343">
                  <c:v>29170.147510690847</c:v>
                </c:pt>
                <c:pt idx="344">
                  <c:v>-9252.2270052807289</c:v>
                </c:pt>
                <c:pt idx="345">
                  <c:v>86510.504422960512</c:v>
                </c:pt>
                <c:pt idx="346">
                  <c:v>68603.537309952488</c:v>
                </c:pt>
                <c:pt idx="347">
                  <c:v>64673.476105274822</c:v>
                </c:pt>
                <c:pt idx="348">
                  <c:v>262625.39031293272</c:v>
                </c:pt>
                <c:pt idx="349">
                  <c:v>22253.947818995512</c:v>
                </c:pt>
                <c:pt idx="350">
                  <c:v>-139317.47615269088</c:v>
                </c:pt>
                <c:pt idx="351">
                  <c:v>-24294.113939552393</c:v>
                </c:pt>
                <c:pt idx="352">
                  <c:v>-32496.66457085294</c:v>
                </c:pt>
                <c:pt idx="353">
                  <c:v>-44846.631290827587</c:v>
                </c:pt>
                <c:pt idx="354">
                  <c:v>47245.981535441504</c:v>
                </c:pt>
                <c:pt idx="355">
                  <c:v>-9952.6990389771818</c:v>
                </c:pt>
                <c:pt idx="356">
                  <c:v>-92234.0310065347</c:v>
                </c:pt>
                <c:pt idx="357">
                  <c:v>-35874.105816244497</c:v>
                </c:pt>
                <c:pt idx="358">
                  <c:v>-15454.77804041194</c:v>
                </c:pt>
                <c:pt idx="359">
                  <c:v>18876.508525311714</c:v>
                </c:pt>
                <c:pt idx="360">
                  <c:v>-23055.819577250135</c:v>
                </c:pt>
                <c:pt idx="361">
                  <c:v>66524.491240654199</c:v>
                </c:pt>
                <c:pt idx="362">
                  <c:v>-83822.703061276872</c:v>
                </c:pt>
                <c:pt idx="363">
                  <c:v>-146963.35481621808</c:v>
                </c:pt>
                <c:pt idx="364">
                  <c:v>0</c:v>
                </c:pt>
                <c:pt idx="365">
                  <c:v>83658.272424270515</c:v>
                </c:pt>
                <c:pt idx="366">
                  <c:v>9171.8741037537111</c:v>
                </c:pt>
                <c:pt idx="367">
                  <c:v>7811.4061818220944</c:v>
                </c:pt>
                <c:pt idx="368">
                  <c:v>19572.15257402751</c:v>
                </c:pt>
                <c:pt idx="369">
                  <c:v>-22275.756007867778</c:v>
                </c:pt>
                <c:pt idx="370">
                  <c:v>-26053.280520971224</c:v>
                </c:pt>
                <c:pt idx="371">
                  <c:v>-23469.902828958584</c:v>
                </c:pt>
                <c:pt idx="372">
                  <c:v>-98915.91833392129</c:v>
                </c:pt>
                <c:pt idx="373">
                  <c:v>-38578.968552795763</c:v>
                </c:pt>
                <c:pt idx="374">
                  <c:v>89080.120960631873</c:v>
                </c:pt>
                <c:pt idx="375">
                  <c:v>-114317.39877311881</c:v>
                </c:pt>
                <c:pt idx="376">
                  <c:v>-161019.0776251154</c:v>
                </c:pt>
                <c:pt idx="377">
                  <c:v>-245021.80157018002</c:v>
                </c:pt>
                <c:pt idx="378">
                  <c:v>52041.330261730007</c:v>
                </c:pt>
                <c:pt idx="379">
                  <c:v>12664.813737032644</c:v>
                </c:pt>
                <c:pt idx="380">
                  <c:v>-53097.589626182511</c:v>
                </c:pt>
                <c:pt idx="381">
                  <c:v>-75537.908201089274</c:v>
                </c:pt>
                <c:pt idx="382">
                  <c:v>40700.003784348315</c:v>
                </c:pt>
                <c:pt idx="383">
                  <c:v>1416.5714242221438</c:v>
                </c:pt>
                <c:pt idx="384">
                  <c:v>-44965.52139869472</c:v>
                </c:pt>
                <c:pt idx="385">
                  <c:v>74282.90669452271</c:v>
                </c:pt>
                <c:pt idx="386">
                  <c:v>-56665.930864363385</c:v>
                </c:pt>
                <c:pt idx="387">
                  <c:v>49161.324188462808</c:v>
                </c:pt>
                <c:pt idx="388">
                  <c:v>-142956.4922275453</c:v>
                </c:pt>
                <c:pt idx="389">
                  <c:v>-156877.62430354979</c:v>
                </c:pt>
                <c:pt idx="390">
                  <c:v>-199753.170636639</c:v>
                </c:pt>
                <c:pt idx="391">
                  <c:v>143892.54108096956</c:v>
                </c:pt>
                <c:pt idx="392">
                  <c:v>-220809.74116513401</c:v>
                </c:pt>
                <c:pt idx="393">
                  <c:v>-36593.075290447625</c:v>
                </c:pt>
                <c:pt idx="394">
                  <c:v>-95931.113686964964</c:v>
                </c:pt>
                <c:pt idx="395">
                  <c:v>-56642.1987806416</c:v>
                </c:pt>
                <c:pt idx="396">
                  <c:v>22127.552159979881</c:v>
                </c:pt>
                <c:pt idx="397">
                  <c:v>7580.223294639989</c:v>
                </c:pt>
                <c:pt idx="398">
                  <c:v>6055.7185633481131</c:v>
                </c:pt>
                <c:pt idx="399">
                  <c:v>112565.81065272645</c:v>
                </c:pt>
                <c:pt idx="400">
                  <c:v>41007.819436893275</c:v>
                </c:pt>
                <c:pt idx="401">
                  <c:v>76746.463734622346</c:v>
                </c:pt>
                <c:pt idx="402">
                  <c:v>-192824.63390368881</c:v>
                </c:pt>
                <c:pt idx="403">
                  <c:v>-119566.04233605752</c:v>
                </c:pt>
                <c:pt idx="404">
                  <c:v>-81299.826922004024</c:v>
                </c:pt>
                <c:pt idx="405">
                  <c:v>156529.28813851794</c:v>
                </c:pt>
                <c:pt idx="406">
                  <c:v>-211263.88670975459</c:v>
                </c:pt>
                <c:pt idx="407">
                  <c:v>-5150.0853424685192</c:v>
                </c:pt>
                <c:pt idx="408">
                  <c:v>-45748.75297064503</c:v>
                </c:pt>
                <c:pt idx="409">
                  <c:v>51403.0605959635</c:v>
                </c:pt>
                <c:pt idx="410">
                  <c:v>142023.10180838229</c:v>
                </c:pt>
                <c:pt idx="411">
                  <c:v>90703.120281756972</c:v>
                </c:pt>
                <c:pt idx="412">
                  <c:v>206535.1372287366</c:v>
                </c:pt>
                <c:pt idx="413">
                  <c:v>-81491.480476493831</c:v>
                </c:pt>
                <c:pt idx="414">
                  <c:v>-118675.3220761519</c:v>
                </c:pt>
                <c:pt idx="415">
                  <c:v>-151757.33525721193</c:v>
                </c:pt>
                <c:pt idx="416">
                  <c:v>-33106.845220640476</c:v>
                </c:pt>
                <c:pt idx="417">
                  <c:v>117170.71239929888</c:v>
                </c:pt>
                <c:pt idx="418">
                  <c:v>2567.6961879041628</c:v>
                </c:pt>
                <c:pt idx="419">
                  <c:v>8686.281927503529</c:v>
                </c:pt>
                <c:pt idx="420">
                  <c:v>16698.182355791447</c:v>
                </c:pt>
                <c:pt idx="421">
                  <c:v>18131.758059488609</c:v>
                </c:pt>
                <c:pt idx="422">
                  <c:v>-27063.8524288013</c:v>
                </c:pt>
                <c:pt idx="423">
                  <c:v>21637.477700043615</c:v>
                </c:pt>
                <c:pt idx="424">
                  <c:v>51818.773306772404</c:v>
                </c:pt>
                <c:pt idx="425">
                  <c:v>15439.927742811589</c:v>
                </c:pt>
                <c:pt idx="426">
                  <c:v>-17297.644252155704</c:v>
                </c:pt>
                <c:pt idx="427">
                  <c:v>55671.889802566497</c:v>
                </c:pt>
                <c:pt idx="428">
                  <c:v>-23423.06874969753</c:v>
                </c:pt>
                <c:pt idx="429">
                  <c:v>-42872.351669872703</c:v>
                </c:pt>
                <c:pt idx="430">
                  <c:v>-62826.181598936033</c:v>
                </c:pt>
                <c:pt idx="431">
                  <c:v>-5914.9102680191863</c:v>
                </c:pt>
                <c:pt idx="432">
                  <c:v>29440.131976187986</c:v>
                </c:pt>
                <c:pt idx="433">
                  <c:v>-79052.590097240522</c:v>
                </c:pt>
                <c:pt idx="434">
                  <c:v>130132.96694680327</c:v>
                </c:pt>
                <c:pt idx="435">
                  <c:v>-14732.04321842693</c:v>
                </c:pt>
                <c:pt idx="436">
                  <c:v>-8944.1575358679984</c:v>
                </c:pt>
                <c:pt idx="437">
                  <c:v>48811.859975469881</c:v>
                </c:pt>
                <c:pt idx="438">
                  <c:v>51241.863979606103</c:v>
                </c:pt>
                <c:pt idx="439">
                  <c:v>40602.394557148422</c:v>
                </c:pt>
                <c:pt idx="440">
                  <c:v>-120068.45351225967</c:v>
                </c:pt>
                <c:pt idx="441">
                  <c:v>-24537.023888239055</c:v>
                </c:pt>
                <c:pt idx="442">
                  <c:v>-50348.922916493146</c:v>
                </c:pt>
                <c:pt idx="443">
                  <c:v>-81018.05000795098</c:v>
                </c:pt>
                <c:pt idx="444">
                  <c:v>28859.565620200476</c:v>
                </c:pt>
                <c:pt idx="445">
                  <c:v>-89886.398716811033</c:v>
                </c:pt>
                <c:pt idx="446">
                  <c:v>-146440.00997345749</c:v>
                </c:pt>
                <c:pt idx="447">
                  <c:v>-166710.04701623248</c:v>
                </c:pt>
                <c:pt idx="448">
                  <c:v>124951.80137850239</c:v>
                </c:pt>
                <c:pt idx="449">
                  <c:v>4625.6033707874012</c:v>
                </c:pt>
                <c:pt idx="450">
                  <c:v>-25393.608771612402</c:v>
                </c:pt>
                <c:pt idx="451">
                  <c:v>-1278.8991060061962</c:v>
                </c:pt>
                <c:pt idx="452">
                  <c:v>30184.60828128393</c:v>
                </c:pt>
                <c:pt idx="453">
                  <c:v>-6877.4537536862772</c:v>
                </c:pt>
                <c:pt idx="454">
                  <c:v>-64869.579195252503</c:v>
                </c:pt>
                <c:pt idx="455">
                  <c:v>123630.02724223048</c:v>
                </c:pt>
                <c:pt idx="456">
                  <c:v>-98648.496796299471</c:v>
                </c:pt>
                <c:pt idx="457">
                  <c:v>-86324.002649953531</c:v>
                </c:pt>
                <c:pt idx="458">
                  <c:v>-178670.07330709242</c:v>
                </c:pt>
                <c:pt idx="459">
                  <c:v>-196637.11034175722</c:v>
                </c:pt>
                <c:pt idx="460">
                  <c:v>-142531.65226259778</c:v>
                </c:pt>
                <c:pt idx="461">
                  <c:v>-76316.063906339812</c:v>
                </c:pt>
                <c:pt idx="462">
                  <c:v>29032.861155093415</c:v>
                </c:pt>
                <c:pt idx="463">
                  <c:v>1430.2707948800526</c:v>
                </c:pt>
                <c:pt idx="464">
                  <c:v>10161.443886692112</c:v>
                </c:pt>
                <c:pt idx="465">
                  <c:v>13677.945366514701</c:v>
                </c:pt>
                <c:pt idx="466">
                  <c:v>-17893.490673588705</c:v>
                </c:pt>
                <c:pt idx="467">
                  <c:v>-46727.349924204085</c:v>
                </c:pt>
                <c:pt idx="468">
                  <c:v>-83274.388443632692</c:v>
                </c:pt>
                <c:pt idx="469">
                  <c:v>92287.032469427329</c:v>
                </c:pt>
                <c:pt idx="470">
                  <c:v>-52960.286369538284</c:v>
                </c:pt>
                <c:pt idx="471">
                  <c:v>-22103.922028296569</c:v>
                </c:pt>
                <c:pt idx="472">
                  <c:v>97564.285325201869</c:v>
                </c:pt>
                <c:pt idx="473">
                  <c:v>55121.6623477838</c:v>
                </c:pt>
                <c:pt idx="474">
                  <c:v>102838.80266920215</c:v>
                </c:pt>
                <c:pt idx="475">
                  <c:v>17050.20914422677</c:v>
                </c:pt>
                <c:pt idx="476">
                  <c:v>-13909.555736770388</c:v>
                </c:pt>
                <c:pt idx="477">
                  <c:v>-56253.695174715307</c:v>
                </c:pt>
                <c:pt idx="478">
                  <c:v>26417.455022426497</c:v>
                </c:pt>
                <c:pt idx="479">
                  <c:v>60428.328024212999</c:v>
                </c:pt>
                <c:pt idx="480">
                  <c:v>20986.663237591507</c:v>
                </c:pt>
                <c:pt idx="481">
                  <c:v>-3515.6090768371942</c:v>
                </c:pt>
                <c:pt idx="482">
                  <c:v>-15676.522214530996</c:v>
                </c:pt>
                <c:pt idx="483">
                  <c:v>134314.240849355</c:v>
                </c:pt>
                <c:pt idx="484">
                  <c:v>-18894.613574380113</c:v>
                </c:pt>
                <c:pt idx="485">
                  <c:v>-75312.935812838608</c:v>
                </c:pt>
                <c:pt idx="486">
                  <c:v>-58583.755543520383</c:v>
                </c:pt>
                <c:pt idx="487">
                  <c:v>126026.20968387462</c:v>
                </c:pt>
                <c:pt idx="488">
                  <c:v>34065.354037753306</c:v>
                </c:pt>
                <c:pt idx="489">
                  <c:v>-16962.45126759939</c:v>
                </c:pt>
                <c:pt idx="490">
                  <c:v>-13167.747116326704</c:v>
                </c:pt>
                <c:pt idx="491">
                  <c:v>-49254.475122493634</c:v>
                </c:pt>
                <c:pt idx="492">
                  <c:v>-85670.12048467272</c:v>
                </c:pt>
                <c:pt idx="493">
                  <c:v>-18278.420430071186</c:v>
                </c:pt>
                <c:pt idx="494">
                  <c:v>-15931.729736257199</c:v>
                </c:pt>
                <c:pt idx="495">
                  <c:v>9351.2491986308887</c:v>
                </c:pt>
                <c:pt idx="496">
                  <c:v>23379.057495427813</c:v>
                </c:pt>
                <c:pt idx="497">
                  <c:v>96825.870029417914</c:v>
                </c:pt>
                <c:pt idx="498">
                  <c:v>-5998.1027218705858</c:v>
                </c:pt>
                <c:pt idx="499">
                  <c:v>-2678.7143833758309</c:v>
                </c:pt>
                <c:pt idx="500">
                  <c:v>61423.133271586208</c:v>
                </c:pt>
                <c:pt idx="501">
                  <c:v>102965.15232612722</c:v>
                </c:pt>
                <c:pt idx="502">
                  <c:v>70361.011401170806</c:v>
                </c:pt>
                <c:pt idx="503">
                  <c:v>-41707.986610962689</c:v>
                </c:pt>
                <c:pt idx="504">
                  <c:v>33942.874517479329</c:v>
                </c:pt>
                <c:pt idx="505">
                  <c:v>-53403.730937376386</c:v>
                </c:pt>
                <c:pt idx="506">
                  <c:v>-33199.057394463103</c:v>
                </c:pt>
                <c:pt idx="507">
                  <c:v>-59056.999348828103</c:v>
                </c:pt>
                <c:pt idx="508">
                  <c:v>6317.4796026239055</c:v>
                </c:pt>
                <c:pt idx="509">
                  <c:v>495.70888512779493</c:v>
                </c:pt>
                <c:pt idx="510">
                  <c:v>-39554.717797093792</c:v>
                </c:pt>
                <c:pt idx="511">
                  <c:v>-13568.588816721574</c:v>
                </c:pt>
                <c:pt idx="512">
                  <c:v>57803.535217409022</c:v>
                </c:pt>
                <c:pt idx="513">
                  <c:v>100223.49607183749</c:v>
                </c:pt>
                <c:pt idx="514">
                  <c:v>41341.945708034211</c:v>
                </c:pt>
                <c:pt idx="515">
                  <c:v>-28064.797693163797</c:v>
                </c:pt>
                <c:pt idx="516">
                  <c:v>-1941.7127667596214</c:v>
                </c:pt>
                <c:pt idx="517">
                  <c:v>-88379.392065059365</c:v>
                </c:pt>
                <c:pt idx="518">
                  <c:v>13262.223248115857</c:v>
                </c:pt>
                <c:pt idx="519">
                  <c:v>-20175.028343543876</c:v>
                </c:pt>
                <c:pt idx="520">
                  <c:v>-73207.756884202885</c:v>
                </c:pt>
                <c:pt idx="521">
                  <c:v>-42969.157891594718</c:v>
                </c:pt>
                <c:pt idx="522">
                  <c:v>-29344.655112305802</c:v>
                </c:pt>
                <c:pt idx="523">
                  <c:v>-8686.8651794618927</c:v>
                </c:pt>
                <c:pt idx="524">
                  <c:v>-11633.624777819292</c:v>
                </c:pt>
                <c:pt idx="525">
                  <c:v>153421.62363852293</c:v>
                </c:pt>
                <c:pt idx="526">
                  <c:v>57209.700131382735</c:v>
                </c:pt>
                <c:pt idx="527">
                  <c:v>52444.646002719994</c:v>
                </c:pt>
                <c:pt idx="528">
                  <c:v>261218.03693692776</c:v>
                </c:pt>
                <c:pt idx="529">
                  <c:v>135178.38038229011</c:v>
                </c:pt>
                <c:pt idx="530">
                  <c:v>128603.07607156219</c:v>
                </c:pt>
                <c:pt idx="531">
                  <c:v>68553.028812942008</c:v>
                </c:pt>
                <c:pt idx="532">
                  <c:v>1874.5502411103807</c:v>
                </c:pt>
                <c:pt idx="533">
                  <c:v>11232.749303811113</c:v>
                </c:pt>
                <c:pt idx="534">
                  <c:v>-52532.982179965416</c:v>
                </c:pt>
                <c:pt idx="535">
                  <c:v>-32146.847840351838</c:v>
                </c:pt>
                <c:pt idx="536">
                  <c:v>-46507.873853404191</c:v>
                </c:pt>
                <c:pt idx="537">
                  <c:v>-11181.388349971385</c:v>
                </c:pt>
                <c:pt idx="538">
                  <c:v>-40870.121677406016</c:v>
                </c:pt>
                <c:pt idx="539">
                  <c:v>-1874.5502411103807</c:v>
                </c:pt>
                <c:pt idx="540">
                  <c:v>53401.741975837445</c:v>
                </c:pt>
                <c:pt idx="541">
                  <c:v>118604.72262144735</c:v>
                </c:pt>
                <c:pt idx="542">
                  <c:v>60967.455651159602</c:v>
                </c:pt>
                <c:pt idx="543">
                  <c:v>46784.651991237508</c:v>
                </c:pt>
                <c:pt idx="544">
                  <c:v>130150.06250402276</c:v>
                </c:pt>
                <c:pt idx="545">
                  <c:v>-16597.692181364982</c:v>
                </c:pt>
                <c:pt idx="546">
                  <c:v>63936.160311058164</c:v>
                </c:pt>
                <c:pt idx="547">
                  <c:v>-97161.855149618583</c:v>
                </c:pt>
                <c:pt idx="548">
                  <c:v>-76048.979878555983</c:v>
                </c:pt>
                <c:pt idx="549">
                  <c:v>-46006.969566535583</c:v>
                </c:pt>
                <c:pt idx="550">
                  <c:v>-36016.311109527189</c:v>
                </c:pt>
                <c:pt idx="551">
                  <c:v>-39936.148636136728</c:v>
                </c:pt>
                <c:pt idx="552">
                  <c:v>-62583.457256495924</c:v>
                </c:pt>
                <c:pt idx="553">
                  <c:v>142500.08891505376</c:v>
                </c:pt>
                <c:pt idx="554">
                  <c:v>-6796.7662768746959</c:v>
                </c:pt>
                <c:pt idx="555">
                  <c:v>-2726.5029338393942</c:v>
                </c:pt>
                <c:pt idx="556">
                  <c:v>47288.371258811298</c:v>
                </c:pt>
                <c:pt idx="557">
                  <c:v>97167.073129663593</c:v>
                </c:pt>
                <c:pt idx="558">
                  <c:v>90813.232922436582</c:v>
                </c:pt>
                <c:pt idx="559">
                  <c:v>57742.478972445591</c:v>
                </c:pt>
                <c:pt idx="560">
                  <c:v>49440.580466963584</c:v>
                </c:pt>
                <c:pt idx="561">
                  <c:v>-13516.268896208494</c:v>
                </c:pt>
                <c:pt idx="562">
                  <c:v>-45491.938193451613</c:v>
                </c:pt>
                <c:pt idx="563">
                  <c:v>-44513.830519082199</c:v>
                </c:pt>
                <c:pt idx="564">
                  <c:v>-40316.875177386421</c:v>
                </c:pt>
                <c:pt idx="565">
                  <c:v>-92374.118840496812</c:v>
                </c:pt>
                <c:pt idx="566">
                  <c:v>-57414.430302054388</c:v>
                </c:pt>
                <c:pt idx="567">
                  <c:v>158776.24981774995</c:v>
                </c:pt>
                <c:pt idx="568">
                  <c:v>36243.884160721034</c:v>
                </c:pt>
                <c:pt idx="569">
                  <c:v>49166.747483239917</c:v>
                </c:pt>
                <c:pt idx="570">
                  <c:v>-83958.09077109411</c:v>
                </c:pt>
                <c:pt idx="571">
                  <c:v>-103563.46828347343</c:v>
                </c:pt>
                <c:pt idx="572">
                  <c:v>-93972.442072646314</c:v>
                </c:pt>
                <c:pt idx="573">
                  <c:v>21613.001266523293</c:v>
                </c:pt>
                <c:pt idx="574">
                  <c:v>31411.926068075118</c:v>
                </c:pt>
                <c:pt idx="575">
                  <c:v>-16892.902202031284</c:v>
                </c:pt>
                <c:pt idx="576">
                  <c:v>-55808.978506093379</c:v>
                </c:pt>
                <c:pt idx="577">
                  <c:v>-85251.851123064902</c:v>
                </c:pt>
                <c:pt idx="578">
                  <c:v>-85948.459818239004</c:v>
                </c:pt>
                <c:pt idx="579">
                  <c:v>-54518.617492062214</c:v>
                </c:pt>
                <c:pt idx="580">
                  <c:v>-47441.808658951224</c:v>
                </c:pt>
                <c:pt idx="581">
                  <c:v>13568.588816721225</c:v>
                </c:pt>
                <c:pt idx="582">
                  <c:v>148044.09361400059</c:v>
                </c:pt>
                <c:pt idx="583">
                  <c:v>131225.00803511002</c:v>
                </c:pt>
                <c:pt idx="584">
                  <c:v>1755.0818841857254</c:v>
                </c:pt>
                <c:pt idx="585">
                  <c:v>-22961.058038800198</c:v>
                </c:pt>
                <c:pt idx="586">
                  <c:v>-2771.7222200356773</c:v>
                </c:pt>
                <c:pt idx="587">
                  <c:v>14269.2071582668</c:v>
                </c:pt>
                <c:pt idx="588">
                  <c:v>-18936.25899467885</c:v>
                </c:pt>
                <c:pt idx="589">
                  <c:v>-705.4451340281521</c:v>
                </c:pt>
                <c:pt idx="590">
                  <c:v>-14623.333530600474</c:v>
                </c:pt>
                <c:pt idx="591">
                  <c:v>-4336.0774455350183</c:v>
                </c:pt>
                <c:pt idx="592">
                  <c:v>-70050.057865670184</c:v>
                </c:pt>
                <c:pt idx="593">
                  <c:v>-77984.62940134501</c:v>
                </c:pt>
                <c:pt idx="594">
                  <c:v>-68493.971876915981</c:v>
                </c:pt>
                <c:pt idx="595">
                  <c:v>126926.21217743855</c:v>
                </c:pt>
                <c:pt idx="596">
                  <c:v>47011.775927615527</c:v>
                </c:pt>
                <c:pt idx="597">
                  <c:v>81191.786143712234</c:v>
                </c:pt>
                <c:pt idx="598">
                  <c:v>-7629.6684260917245</c:v>
                </c:pt>
                <c:pt idx="599">
                  <c:v>-82997.104205949494</c:v>
                </c:pt>
                <c:pt idx="600">
                  <c:v>-73914.509917795396</c:v>
                </c:pt>
                <c:pt idx="601">
                  <c:v>-157419.32191804514</c:v>
                </c:pt>
                <c:pt idx="602">
                  <c:v>111833.43250525196</c:v>
                </c:pt>
                <c:pt idx="603">
                  <c:v>-23403.956194155908</c:v>
                </c:pt>
                <c:pt idx="604">
                  <c:v>-45444.959268315812</c:v>
                </c:pt>
                <c:pt idx="605">
                  <c:v>-14797.771754013607</c:v>
                </c:pt>
                <c:pt idx="606">
                  <c:v>567.93414785779896</c:v>
                </c:pt>
                <c:pt idx="607">
                  <c:v>-4777.0630287353997</c:v>
                </c:pt>
                <c:pt idx="608">
                  <c:v>-15330.072443298675</c:v>
                </c:pt>
                <c:pt idx="609">
                  <c:v>38669.076392395771</c:v>
                </c:pt>
                <c:pt idx="610">
                  <c:v>-32904.766909722413</c:v>
                </c:pt>
                <c:pt idx="611">
                  <c:v>-14411.853447270405</c:v>
                </c:pt>
                <c:pt idx="612">
                  <c:v>-221100.85971095791</c:v>
                </c:pt>
                <c:pt idx="613">
                  <c:v>-151892.97960086042</c:v>
                </c:pt>
                <c:pt idx="614">
                  <c:v>-44444.580549428501</c:v>
                </c:pt>
                <c:pt idx="615">
                  <c:v>-24419.04476080148</c:v>
                </c:pt>
                <c:pt idx="616">
                  <c:v>-112835.48865341983</c:v>
                </c:pt>
                <c:pt idx="617">
                  <c:v>-5434.3751306446502</c:v>
                </c:pt>
                <c:pt idx="618">
                  <c:v>-60155.55869497743</c:v>
                </c:pt>
                <c:pt idx="619">
                  <c:v>-22056.511927198007</c:v>
                </c:pt>
                <c:pt idx="620">
                  <c:v>-19844.256496833492</c:v>
                </c:pt>
                <c:pt idx="621">
                  <c:v>2039.9730983722256</c:v>
                </c:pt>
                <c:pt idx="622">
                  <c:v>18474.356411022804</c:v>
                </c:pt>
                <c:pt idx="623">
                  <c:v>147237.87382417812</c:v>
                </c:pt>
                <c:pt idx="624">
                  <c:v>50578.838893275475</c:v>
                </c:pt>
                <c:pt idx="625">
                  <c:v>26414.19343702367</c:v>
                </c:pt>
                <c:pt idx="626">
                  <c:v>-39968.122100914363</c:v>
                </c:pt>
                <c:pt idx="627">
                  <c:v>-83604.803251642064</c:v>
                </c:pt>
                <c:pt idx="628">
                  <c:v>-99218.285315759538</c:v>
                </c:pt>
                <c:pt idx="629">
                  <c:v>-64407.936598596396</c:v>
                </c:pt>
                <c:pt idx="630">
                  <c:v>-17378.129892395693</c:v>
                </c:pt>
                <c:pt idx="631">
                  <c:v>-79368.174602043466</c:v>
                </c:pt>
                <c:pt idx="632">
                  <c:v>-109750.1637259167</c:v>
                </c:pt>
                <c:pt idx="633">
                  <c:v>-89946.424737080815</c:v>
                </c:pt>
                <c:pt idx="634">
                  <c:v>-31444.832813849294</c:v>
                </c:pt>
                <c:pt idx="635">
                  <c:v>19751.41004509991</c:v>
                </c:pt>
                <c:pt idx="636">
                  <c:v>17101.145952353487</c:v>
                </c:pt>
                <c:pt idx="637">
                  <c:v>134456.45766855916</c:v>
                </c:pt>
                <c:pt idx="638">
                  <c:v>93266.088271128421</c:v>
                </c:pt>
                <c:pt idx="639">
                  <c:v>47115.006270683021</c:v>
                </c:pt>
                <c:pt idx="640">
                  <c:v>-32201.157002648601</c:v>
                </c:pt>
                <c:pt idx="641">
                  <c:v>48398.774566102715</c:v>
                </c:pt>
                <c:pt idx="642">
                  <c:v>13078.685758943495</c:v>
                </c:pt>
                <c:pt idx="643">
                  <c:v>-39421.027301758295</c:v>
                </c:pt>
                <c:pt idx="644">
                  <c:v>-27425.32567826577</c:v>
                </c:pt>
                <c:pt idx="645">
                  <c:v>-20048.040903561399</c:v>
                </c:pt>
                <c:pt idx="646">
                  <c:v>-92627.719109151687</c:v>
                </c:pt>
                <c:pt idx="647">
                  <c:v>-78013.198776494013</c:v>
                </c:pt>
                <c:pt idx="648">
                  <c:v>-42255.014955312101</c:v>
                </c:pt>
                <c:pt idx="649">
                  <c:v>-4709.8587477586116</c:v>
                </c:pt>
                <c:pt idx="650">
                  <c:v>30351.19061201319</c:v>
                </c:pt>
                <c:pt idx="651">
                  <c:v>109288.87833069486</c:v>
                </c:pt>
                <c:pt idx="652">
                  <c:v>32120.326007138996</c:v>
                </c:pt>
                <c:pt idx="653">
                  <c:v>93318.763220692403</c:v>
                </c:pt>
                <c:pt idx="654">
                  <c:v>27696.119065859006</c:v>
                </c:pt>
                <c:pt idx="655">
                  <c:v>17483.639015586174</c:v>
                </c:pt>
                <c:pt idx="656">
                  <c:v>55290.963664674404</c:v>
                </c:pt>
                <c:pt idx="657">
                  <c:v>31467.505508204893</c:v>
                </c:pt>
                <c:pt idx="658">
                  <c:v>-42981.121182711213</c:v>
                </c:pt>
                <c:pt idx="659">
                  <c:v>9729.3529334116029</c:v>
                </c:pt>
                <c:pt idx="660">
                  <c:v>-47580.584979736013</c:v>
                </c:pt>
                <c:pt idx="661">
                  <c:v>-1189.0921219596057</c:v>
                </c:pt>
                <c:pt idx="662">
                  <c:v>-4737.0238218861923</c:v>
                </c:pt>
              </c:numCache>
            </c:numRef>
          </c:val>
          <c:extLst>
            <c:ext xmlns:c16="http://schemas.microsoft.com/office/drawing/2014/chart" uri="{C3380CC4-5D6E-409C-BE32-E72D297353CC}">
              <c16:uniqueId val="{00000000-AA5A-47F7-9F67-FC21A1DB252E}"/>
            </c:ext>
          </c:extLst>
        </c:ser>
        <c:dLbls>
          <c:showLegendKey val="0"/>
          <c:showVal val="0"/>
          <c:showCatName val="0"/>
          <c:showSerName val="0"/>
          <c:showPercent val="0"/>
          <c:showBubbleSize val="0"/>
        </c:dLbls>
        <c:gapWidth val="150"/>
        <c:overlap val="100"/>
        <c:axId val="1562585151"/>
        <c:axId val="1562605119"/>
      </c:barChart>
      <c:lineChart>
        <c:grouping val="standard"/>
        <c:varyColors val="0"/>
        <c:ser>
          <c:idx val="0"/>
          <c:order val="0"/>
          <c:tx>
            <c:strRef>
              <c:f>'Model Fits'!$AX$5</c:f>
              <c:strCache>
                <c:ptCount val="1"/>
                <c:pt idx="0">
                  <c:v>Actual实际值</c:v>
                </c:pt>
              </c:strCache>
            </c:strRef>
          </c:tx>
          <c:spPr>
            <a:ln w="28575" cap="rnd">
              <a:solidFill>
                <a:schemeClr val="accent1"/>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Fits'!$AX$7:$AX$669</c:f>
              <c:numCache>
                <c:formatCode>#,##0</c:formatCode>
                <c:ptCount val="663"/>
                <c:pt idx="0">
                  <c:v>225882.59</c:v>
                </c:pt>
                <c:pt idx="1">
                  <c:v>143107.06</c:v>
                </c:pt>
                <c:pt idx="2">
                  <c:v>111572.69</c:v>
                </c:pt>
                <c:pt idx="3">
                  <c:v>94175.19</c:v>
                </c:pt>
                <c:pt idx="4">
                  <c:v>103362.38</c:v>
                </c:pt>
                <c:pt idx="5">
                  <c:v>109987.54</c:v>
                </c:pt>
                <c:pt idx="6">
                  <c:v>104450.63</c:v>
                </c:pt>
                <c:pt idx="7">
                  <c:v>182047.19</c:v>
                </c:pt>
                <c:pt idx="8">
                  <c:v>156829.88</c:v>
                </c:pt>
                <c:pt idx="9">
                  <c:v>118951.99</c:v>
                </c:pt>
                <c:pt idx="10">
                  <c:v>83607.789999999994</c:v>
                </c:pt>
                <c:pt idx="11">
                  <c:v>95616.84</c:v>
                </c:pt>
                <c:pt idx="12">
                  <c:v>103627.8</c:v>
                </c:pt>
                <c:pt idx="13">
                  <c:v>97967.07</c:v>
                </c:pt>
                <c:pt idx="14">
                  <c:v>169995.51</c:v>
                </c:pt>
                <c:pt idx="15">
                  <c:v>169564.49</c:v>
                </c:pt>
                <c:pt idx="16">
                  <c:v>143511.82</c:v>
                </c:pt>
                <c:pt idx="17">
                  <c:v>99955.95</c:v>
                </c:pt>
                <c:pt idx="18">
                  <c:v>90580.02</c:v>
                </c:pt>
                <c:pt idx="19">
                  <c:v>97436.55</c:v>
                </c:pt>
                <c:pt idx="20">
                  <c:v>95579.13</c:v>
                </c:pt>
                <c:pt idx="21">
                  <c:v>284965.25</c:v>
                </c:pt>
                <c:pt idx="22">
                  <c:v>181803.18</c:v>
                </c:pt>
                <c:pt idx="23">
                  <c:v>141633.12</c:v>
                </c:pt>
                <c:pt idx="24">
                  <c:v>98424.38</c:v>
                </c:pt>
                <c:pt idx="25">
                  <c:v>93452.74</c:v>
                </c:pt>
                <c:pt idx="26">
                  <c:v>96916.47</c:v>
                </c:pt>
                <c:pt idx="27">
                  <c:v>97395.28</c:v>
                </c:pt>
                <c:pt idx="28">
                  <c:v>191257.46</c:v>
                </c:pt>
                <c:pt idx="29">
                  <c:v>162939.9</c:v>
                </c:pt>
                <c:pt idx="30">
                  <c:v>159738.21</c:v>
                </c:pt>
                <c:pt idx="31">
                  <c:v>124732.91</c:v>
                </c:pt>
                <c:pt idx="32">
                  <c:v>96620.34</c:v>
                </c:pt>
                <c:pt idx="33">
                  <c:v>100259.73</c:v>
                </c:pt>
                <c:pt idx="34">
                  <c:v>92842.53</c:v>
                </c:pt>
                <c:pt idx="35">
                  <c:v>260410.49</c:v>
                </c:pt>
                <c:pt idx="36">
                  <c:v>174823.84</c:v>
                </c:pt>
                <c:pt idx="37">
                  <c:v>144475.54</c:v>
                </c:pt>
                <c:pt idx="38">
                  <c:v>102561.12</c:v>
                </c:pt>
                <c:pt idx="39">
                  <c:v>107216.14</c:v>
                </c:pt>
                <c:pt idx="40">
                  <c:v>112954.41</c:v>
                </c:pt>
                <c:pt idx="41">
                  <c:v>105903.3</c:v>
                </c:pt>
                <c:pt idx="42">
                  <c:v>179983.95</c:v>
                </c:pt>
                <c:pt idx="43">
                  <c:v>165077.10999999999</c:v>
                </c:pt>
                <c:pt idx="44">
                  <c:v>144132.79</c:v>
                </c:pt>
                <c:pt idx="45">
                  <c:v>122839.71</c:v>
                </c:pt>
                <c:pt idx="46">
                  <c:v>113068.87</c:v>
                </c:pt>
                <c:pt idx="47">
                  <c:v>127833.43</c:v>
                </c:pt>
                <c:pt idx="48">
                  <c:v>125265.37</c:v>
                </c:pt>
                <c:pt idx="49">
                  <c:v>206752.69</c:v>
                </c:pt>
                <c:pt idx="50">
                  <c:v>178273.24</c:v>
                </c:pt>
                <c:pt idx="51">
                  <c:v>172790.46</c:v>
                </c:pt>
                <c:pt idx="52">
                  <c:v>80796.679999999993</c:v>
                </c:pt>
                <c:pt idx="53">
                  <c:v>96933.63</c:v>
                </c:pt>
                <c:pt idx="54">
                  <c:v>112910.72</c:v>
                </c:pt>
                <c:pt idx="55">
                  <c:v>111880.82</c:v>
                </c:pt>
                <c:pt idx="56">
                  <c:v>315173.77</c:v>
                </c:pt>
                <c:pt idx="57">
                  <c:v>219729.19</c:v>
                </c:pt>
                <c:pt idx="58">
                  <c:v>184941.81</c:v>
                </c:pt>
                <c:pt idx="59">
                  <c:v>135910.56</c:v>
                </c:pt>
                <c:pt idx="60">
                  <c:v>139414.46</c:v>
                </c:pt>
                <c:pt idx="61">
                  <c:v>138795.91</c:v>
                </c:pt>
                <c:pt idx="62">
                  <c:v>150062.95000000001</c:v>
                </c:pt>
                <c:pt idx="63">
                  <c:v>226049.79</c:v>
                </c:pt>
                <c:pt idx="64">
                  <c:v>176138.42</c:v>
                </c:pt>
                <c:pt idx="65">
                  <c:v>161686.64000000001</c:v>
                </c:pt>
                <c:pt idx="66">
                  <c:v>120854.85</c:v>
                </c:pt>
                <c:pt idx="67">
                  <c:v>91516.5</c:v>
                </c:pt>
                <c:pt idx="68">
                  <c:v>100384.49</c:v>
                </c:pt>
                <c:pt idx="69">
                  <c:v>99392.8</c:v>
                </c:pt>
                <c:pt idx="70">
                  <c:v>273070.7</c:v>
                </c:pt>
                <c:pt idx="71">
                  <c:v>210558.69</c:v>
                </c:pt>
                <c:pt idx="72">
                  <c:v>170634.35</c:v>
                </c:pt>
                <c:pt idx="73">
                  <c:v>133506.15</c:v>
                </c:pt>
                <c:pt idx="74">
                  <c:v>158362.35999999999</c:v>
                </c:pt>
                <c:pt idx="75">
                  <c:v>206725.78</c:v>
                </c:pt>
                <c:pt idx="76">
                  <c:v>188391.45</c:v>
                </c:pt>
                <c:pt idx="77">
                  <c:v>275882.59000000003</c:v>
                </c:pt>
                <c:pt idx="78">
                  <c:v>204895.39</c:v>
                </c:pt>
                <c:pt idx="79">
                  <c:v>209583.56</c:v>
                </c:pt>
                <c:pt idx="80">
                  <c:v>100464.6</c:v>
                </c:pt>
                <c:pt idx="81">
                  <c:v>99618.12</c:v>
                </c:pt>
                <c:pt idx="82">
                  <c:v>111789.73</c:v>
                </c:pt>
                <c:pt idx="83">
                  <c:v>99785.25</c:v>
                </c:pt>
                <c:pt idx="84">
                  <c:v>298148.59999999998</c:v>
                </c:pt>
                <c:pt idx="85">
                  <c:v>203252.53</c:v>
                </c:pt>
                <c:pt idx="86">
                  <c:v>181676.89</c:v>
                </c:pt>
                <c:pt idx="87">
                  <c:v>135261.32999999999</c:v>
                </c:pt>
                <c:pt idx="88">
                  <c:v>130169.33</c:v>
                </c:pt>
                <c:pt idx="89">
                  <c:v>163542.6</c:v>
                </c:pt>
                <c:pt idx="90">
                  <c:v>155430.96</c:v>
                </c:pt>
                <c:pt idx="91">
                  <c:v>264040.40000000002</c:v>
                </c:pt>
                <c:pt idx="92">
                  <c:v>179424.5</c:v>
                </c:pt>
                <c:pt idx="93">
                  <c:v>154376.16</c:v>
                </c:pt>
                <c:pt idx="94">
                  <c:v>113817.89</c:v>
                </c:pt>
                <c:pt idx="95">
                  <c:v>126147.58</c:v>
                </c:pt>
                <c:pt idx="96">
                  <c:v>142847.91</c:v>
                </c:pt>
                <c:pt idx="97">
                  <c:v>138278.9</c:v>
                </c:pt>
                <c:pt idx="98">
                  <c:v>217000.57</c:v>
                </c:pt>
                <c:pt idx="99">
                  <c:v>208171.03</c:v>
                </c:pt>
                <c:pt idx="100">
                  <c:v>195143.42</c:v>
                </c:pt>
                <c:pt idx="101">
                  <c:v>112479.55</c:v>
                </c:pt>
                <c:pt idx="102">
                  <c:v>122253.8</c:v>
                </c:pt>
                <c:pt idx="103">
                  <c:v>138642</c:v>
                </c:pt>
                <c:pt idx="104">
                  <c:v>124439.87</c:v>
                </c:pt>
                <c:pt idx="105">
                  <c:v>342996</c:v>
                </c:pt>
                <c:pt idx="106">
                  <c:v>217341.52</c:v>
                </c:pt>
                <c:pt idx="107">
                  <c:v>178663.4</c:v>
                </c:pt>
                <c:pt idx="108">
                  <c:v>128558.45</c:v>
                </c:pt>
                <c:pt idx="109">
                  <c:v>133755.93</c:v>
                </c:pt>
                <c:pt idx="110">
                  <c:v>152057.28</c:v>
                </c:pt>
                <c:pt idx="111">
                  <c:v>130210.91</c:v>
                </c:pt>
                <c:pt idx="112">
                  <c:v>227561.62</c:v>
                </c:pt>
                <c:pt idx="113">
                  <c:v>212311.75</c:v>
                </c:pt>
                <c:pt idx="114">
                  <c:v>208046.25</c:v>
                </c:pt>
                <c:pt idx="115">
                  <c:v>152125.25</c:v>
                </c:pt>
                <c:pt idx="116">
                  <c:v>149985.28</c:v>
                </c:pt>
                <c:pt idx="117">
                  <c:v>151349.34</c:v>
                </c:pt>
                <c:pt idx="118">
                  <c:v>157876.20000000001</c:v>
                </c:pt>
                <c:pt idx="119">
                  <c:v>325912.63</c:v>
                </c:pt>
                <c:pt idx="120">
                  <c:v>221192.23</c:v>
                </c:pt>
                <c:pt idx="121">
                  <c:v>213071.22</c:v>
                </c:pt>
                <c:pt idx="122">
                  <c:v>179054.92</c:v>
                </c:pt>
                <c:pt idx="123">
                  <c:v>147540.26</c:v>
                </c:pt>
                <c:pt idx="124">
                  <c:v>157602.41</c:v>
                </c:pt>
                <c:pt idx="125">
                  <c:v>136007.39000000001</c:v>
                </c:pt>
                <c:pt idx="126">
                  <c:v>228712.57</c:v>
                </c:pt>
                <c:pt idx="127">
                  <c:v>191464.15</c:v>
                </c:pt>
                <c:pt idx="128">
                  <c:v>180756.68</c:v>
                </c:pt>
                <c:pt idx="129">
                  <c:v>162978.48000000001</c:v>
                </c:pt>
                <c:pt idx="130">
                  <c:v>110890.56</c:v>
                </c:pt>
                <c:pt idx="131">
                  <c:v>127597.5</c:v>
                </c:pt>
                <c:pt idx="132">
                  <c:v>111975.98</c:v>
                </c:pt>
                <c:pt idx="133">
                  <c:v>309326.03999999998</c:v>
                </c:pt>
                <c:pt idx="134">
                  <c:v>211021.78</c:v>
                </c:pt>
                <c:pt idx="135">
                  <c:v>189088.02</c:v>
                </c:pt>
                <c:pt idx="136">
                  <c:v>129962.42</c:v>
                </c:pt>
                <c:pt idx="137">
                  <c:v>132148.95000000001</c:v>
                </c:pt>
                <c:pt idx="138">
                  <c:v>142897.76999999999</c:v>
                </c:pt>
                <c:pt idx="139">
                  <c:v>132523.24</c:v>
                </c:pt>
                <c:pt idx="140">
                  <c:v>216525.97</c:v>
                </c:pt>
                <c:pt idx="141">
                  <c:v>207829.54</c:v>
                </c:pt>
                <c:pt idx="142">
                  <c:v>196571.86</c:v>
                </c:pt>
                <c:pt idx="143">
                  <c:v>92378.57</c:v>
                </c:pt>
                <c:pt idx="144">
                  <c:v>105121.36</c:v>
                </c:pt>
                <c:pt idx="145">
                  <c:v>107600.89</c:v>
                </c:pt>
                <c:pt idx="146">
                  <c:v>106006.62</c:v>
                </c:pt>
                <c:pt idx="147">
                  <c:v>353804.6</c:v>
                </c:pt>
                <c:pt idx="148">
                  <c:v>220299.45</c:v>
                </c:pt>
                <c:pt idx="149">
                  <c:v>186125.11</c:v>
                </c:pt>
                <c:pt idx="150">
                  <c:v>133494.45000000001</c:v>
                </c:pt>
                <c:pt idx="151">
                  <c:v>124556.41</c:v>
                </c:pt>
                <c:pt idx="152">
                  <c:v>138248.29999999999</c:v>
                </c:pt>
                <c:pt idx="153">
                  <c:v>123792.4</c:v>
                </c:pt>
                <c:pt idx="154">
                  <c:v>211982.47</c:v>
                </c:pt>
                <c:pt idx="155">
                  <c:v>196676.16</c:v>
                </c:pt>
                <c:pt idx="156">
                  <c:v>177856.06</c:v>
                </c:pt>
                <c:pt idx="157">
                  <c:v>162459.28</c:v>
                </c:pt>
                <c:pt idx="158">
                  <c:v>153213.26999999999</c:v>
                </c:pt>
                <c:pt idx="159">
                  <c:v>195884.76</c:v>
                </c:pt>
                <c:pt idx="160">
                  <c:v>144386.14000000001</c:v>
                </c:pt>
                <c:pt idx="161">
                  <c:v>286897.96000000002</c:v>
                </c:pt>
                <c:pt idx="162">
                  <c:v>186764.93</c:v>
                </c:pt>
                <c:pt idx="163">
                  <c:v>173945.27</c:v>
                </c:pt>
                <c:pt idx="164">
                  <c:v>107256.46</c:v>
                </c:pt>
                <c:pt idx="165">
                  <c:v>127494.43</c:v>
                </c:pt>
                <c:pt idx="166">
                  <c:v>135783.98000000001</c:v>
                </c:pt>
                <c:pt idx="167">
                  <c:v>118331.35</c:v>
                </c:pt>
                <c:pt idx="168">
                  <c:v>197984.93</c:v>
                </c:pt>
                <c:pt idx="169">
                  <c:v>186364.86</c:v>
                </c:pt>
                <c:pt idx="170">
                  <c:v>170711.42</c:v>
                </c:pt>
                <c:pt idx="171">
                  <c:v>135724.78</c:v>
                </c:pt>
                <c:pt idx="172">
                  <c:v>157215.09</c:v>
                </c:pt>
                <c:pt idx="173">
                  <c:v>142961.29999999999</c:v>
                </c:pt>
                <c:pt idx="174">
                  <c:v>121354.74</c:v>
                </c:pt>
                <c:pt idx="175">
                  <c:v>364496.21</c:v>
                </c:pt>
                <c:pt idx="176">
                  <c:v>224673.43</c:v>
                </c:pt>
                <c:pt idx="177">
                  <c:v>209089.92000000001</c:v>
                </c:pt>
                <c:pt idx="178">
                  <c:v>136198.98000000001</c:v>
                </c:pt>
                <c:pt idx="179">
                  <c:v>148454.66</c:v>
                </c:pt>
                <c:pt idx="180">
                  <c:v>150525.75</c:v>
                </c:pt>
                <c:pt idx="181">
                  <c:v>146137.10999999999</c:v>
                </c:pt>
                <c:pt idx="182">
                  <c:v>235819.56</c:v>
                </c:pt>
                <c:pt idx="183">
                  <c:v>216161.68</c:v>
                </c:pt>
                <c:pt idx="184">
                  <c:v>206714.34</c:v>
                </c:pt>
                <c:pt idx="185">
                  <c:v>221173.79</c:v>
                </c:pt>
                <c:pt idx="186">
                  <c:v>125364.79</c:v>
                </c:pt>
                <c:pt idx="187">
                  <c:v>134607.96</c:v>
                </c:pt>
                <c:pt idx="188">
                  <c:v>148913.92000000001</c:v>
                </c:pt>
                <c:pt idx="189">
                  <c:v>286324.03999999998</c:v>
                </c:pt>
                <c:pt idx="190">
                  <c:v>190784.94</c:v>
                </c:pt>
                <c:pt idx="191">
                  <c:v>171716.42</c:v>
                </c:pt>
                <c:pt idx="192">
                  <c:v>124990.11</c:v>
                </c:pt>
                <c:pt idx="193">
                  <c:v>130081.86</c:v>
                </c:pt>
                <c:pt idx="194">
                  <c:v>133970.93</c:v>
                </c:pt>
                <c:pt idx="195">
                  <c:v>142889.78</c:v>
                </c:pt>
                <c:pt idx="196">
                  <c:v>218375.56</c:v>
                </c:pt>
                <c:pt idx="197">
                  <c:v>208550.1</c:v>
                </c:pt>
                <c:pt idx="198">
                  <c:v>190446.31</c:v>
                </c:pt>
                <c:pt idx="199">
                  <c:v>143975.29999999999</c:v>
                </c:pt>
                <c:pt idx="200">
                  <c:v>136134.98000000001</c:v>
                </c:pt>
                <c:pt idx="201">
                  <c:v>141904.78</c:v>
                </c:pt>
                <c:pt idx="202">
                  <c:v>134566.47</c:v>
                </c:pt>
                <c:pt idx="203">
                  <c:v>328686.64</c:v>
                </c:pt>
                <c:pt idx="204">
                  <c:v>216991.61</c:v>
                </c:pt>
                <c:pt idx="205">
                  <c:v>198129.36</c:v>
                </c:pt>
                <c:pt idx="206">
                  <c:v>131490.04999999999</c:v>
                </c:pt>
                <c:pt idx="207">
                  <c:v>139501.51</c:v>
                </c:pt>
                <c:pt idx="208">
                  <c:v>134381.01</c:v>
                </c:pt>
                <c:pt idx="209">
                  <c:v>142142.43</c:v>
                </c:pt>
                <c:pt idx="210">
                  <c:v>274176.34000000003</c:v>
                </c:pt>
                <c:pt idx="211">
                  <c:v>232616.33</c:v>
                </c:pt>
                <c:pt idx="212">
                  <c:v>252265.66</c:v>
                </c:pt>
                <c:pt idx="213">
                  <c:v>137255.99</c:v>
                </c:pt>
                <c:pt idx="214">
                  <c:v>142249.94</c:v>
                </c:pt>
                <c:pt idx="215">
                  <c:v>145979.57</c:v>
                </c:pt>
                <c:pt idx="216">
                  <c:v>141794.9</c:v>
                </c:pt>
                <c:pt idx="217">
                  <c:v>303501.51</c:v>
                </c:pt>
                <c:pt idx="218">
                  <c:v>217344.76</c:v>
                </c:pt>
                <c:pt idx="219">
                  <c:v>198993.05</c:v>
                </c:pt>
                <c:pt idx="220">
                  <c:v>168213.22</c:v>
                </c:pt>
                <c:pt idx="221">
                  <c:v>147628.51</c:v>
                </c:pt>
                <c:pt idx="222">
                  <c:v>171030.96</c:v>
                </c:pt>
                <c:pt idx="223">
                  <c:v>143061.65</c:v>
                </c:pt>
                <c:pt idx="224">
                  <c:v>231756.28</c:v>
                </c:pt>
                <c:pt idx="225">
                  <c:v>203095.75</c:v>
                </c:pt>
                <c:pt idx="226">
                  <c:v>191260.55</c:v>
                </c:pt>
                <c:pt idx="227">
                  <c:v>116546.42</c:v>
                </c:pt>
                <c:pt idx="228">
                  <c:v>127490.04</c:v>
                </c:pt>
                <c:pt idx="229">
                  <c:v>133212.32999999999</c:v>
                </c:pt>
                <c:pt idx="230">
                  <c:v>126849.23</c:v>
                </c:pt>
                <c:pt idx="231">
                  <c:v>374540.63</c:v>
                </c:pt>
                <c:pt idx="232">
                  <c:v>229479.92</c:v>
                </c:pt>
                <c:pt idx="233">
                  <c:v>212775.67</c:v>
                </c:pt>
                <c:pt idx="234">
                  <c:v>154059.12</c:v>
                </c:pt>
                <c:pt idx="235">
                  <c:v>102690.72</c:v>
                </c:pt>
                <c:pt idx="236">
                  <c:v>118038.95</c:v>
                </c:pt>
                <c:pt idx="237">
                  <c:v>233977.37</c:v>
                </c:pt>
                <c:pt idx="238">
                  <c:v>284056.69</c:v>
                </c:pt>
                <c:pt idx="239">
                  <c:v>238284.06</c:v>
                </c:pt>
                <c:pt idx="240">
                  <c:v>210261.85</c:v>
                </c:pt>
                <c:pt idx="241">
                  <c:v>149409.79999999999</c:v>
                </c:pt>
                <c:pt idx="242">
                  <c:v>156921.22</c:v>
                </c:pt>
                <c:pt idx="243">
                  <c:v>172858.97</c:v>
                </c:pt>
                <c:pt idx="244">
                  <c:v>184843.83</c:v>
                </c:pt>
                <c:pt idx="245">
                  <c:v>298680.40000000002</c:v>
                </c:pt>
                <c:pt idx="246">
                  <c:v>236912.95</c:v>
                </c:pt>
                <c:pt idx="247">
                  <c:v>257318.7</c:v>
                </c:pt>
                <c:pt idx="248">
                  <c:v>111187.08</c:v>
                </c:pt>
                <c:pt idx="249">
                  <c:v>110255.83</c:v>
                </c:pt>
                <c:pt idx="250">
                  <c:v>123365.95</c:v>
                </c:pt>
                <c:pt idx="251">
                  <c:v>208225.38</c:v>
                </c:pt>
                <c:pt idx="252">
                  <c:v>241541.44</c:v>
                </c:pt>
                <c:pt idx="253">
                  <c:v>224998.44</c:v>
                </c:pt>
                <c:pt idx="254">
                  <c:v>198848.77</c:v>
                </c:pt>
                <c:pt idx="255">
                  <c:v>166799.46</c:v>
                </c:pt>
                <c:pt idx="256">
                  <c:v>159517.22</c:v>
                </c:pt>
                <c:pt idx="257">
                  <c:v>174966.07</c:v>
                </c:pt>
                <c:pt idx="258">
                  <c:v>172553.91</c:v>
                </c:pt>
                <c:pt idx="259">
                  <c:v>273335.59000000003</c:v>
                </c:pt>
                <c:pt idx="260">
                  <c:v>230292.67</c:v>
                </c:pt>
                <c:pt idx="261">
                  <c:v>205214.58</c:v>
                </c:pt>
                <c:pt idx="262">
                  <c:v>92286.64</c:v>
                </c:pt>
                <c:pt idx="263">
                  <c:v>112687.02</c:v>
                </c:pt>
                <c:pt idx="264">
                  <c:v>141210.95000000001</c:v>
                </c:pt>
                <c:pt idx="265">
                  <c:v>324190.42</c:v>
                </c:pt>
                <c:pt idx="266">
                  <c:v>320051.95</c:v>
                </c:pt>
                <c:pt idx="267">
                  <c:v>292948.28000000003</c:v>
                </c:pt>
                <c:pt idx="268">
                  <c:v>246049.71</c:v>
                </c:pt>
                <c:pt idx="269">
                  <c:v>171113.14</c:v>
                </c:pt>
                <c:pt idx="270">
                  <c:v>172233.5</c:v>
                </c:pt>
                <c:pt idx="271">
                  <c:v>191003.32</c:v>
                </c:pt>
                <c:pt idx="272">
                  <c:v>186311.1</c:v>
                </c:pt>
                <c:pt idx="273">
                  <c:v>331360.28999999998</c:v>
                </c:pt>
                <c:pt idx="274" formatCode="General">
                  <c:v>279019.27</c:v>
                </c:pt>
                <c:pt idx="275" formatCode="General">
                  <c:v>249382.34</c:v>
                </c:pt>
                <c:pt idx="276" formatCode="General">
                  <c:v>220154.26</c:v>
                </c:pt>
                <c:pt idx="277" formatCode="General">
                  <c:v>153066.21</c:v>
                </c:pt>
                <c:pt idx="278" formatCode="General">
                  <c:v>148623.60999999999</c:v>
                </c:pt>
                <c:pt idx="279" formatCode="General">
                  <c:v>149855.51</c:v>
                </c:pt>
                <c:pt idx="280" formatCode="General">
                  <c:v>428738.34</c:v>
                </c:pt>
                <c:pt idx="281" formatCode="General">
                  <c:v>305989.83</c:v>
                </c:pt>
                <c:pt idx="282" formatCode="General">
                  <c:v>251286.75</c:v>
                </c:pt>
                <c:pt idx="283" formatCode="General">
                  <c:v>180503.27</c:v>
                </c:pt>
                <c:pt idx="284" formatCode="General">
                  <c:v>176732.06</c:v>
                </c:pt>
                <c:pt idx="285" formatCode="General">
                  <c:v>211118.18</c:v>
                </c:pt>
                <c:pt idx="286" formatCode="General">
                  <c:v>189420.46</c:v>
                </c:pt>
                <c:pt idx="287" formatCode="General">
                  <c:v>334921.34000000003</c:v>
                </c:pt>
                <c:pt idx="288" formatCode="General">
                  <c:v>256364.38</c:v>
                </c:pt>
                <c:pt idx="289" formatCode="General">
                  <c:v>244465.53</c:v>
                </c:pt>
                <c:pt idx="290" formatCode="General">
                  <c:v>125949.44</c:v>
                </c:pt>
                <c:pt idx="291" formatCode="General">
                  <c:v>159950.32</c:v>
                </c:pt>
                <c:pt idx="292" formatCode="General">
                  <c:v>168909.01</c:v>
                </c:pt>
                <c:pt idx="293" formatCode="General">
                  <c:v>309003.55</c:v>
                </c:pt>
                <c:pt idx="294" formatCode="General">
                  <c:v>334538.17</c:v>
                </c:pt>
                <c:pt idx="295" formatCode="General">
                  <c:v>306608.84999999998</c:v>
                </c:pt>
                <c:pt idx="296" formatCode="General">
                  <c:v>283807.87</c:v>
                </c:pt>
                <c:pt idx="297" formatCode="General">
                  <c:v>210731.74</c:v>
                </c:pt>
                <c:pt idx="298" formatCode="General">
                  <c:v>206415.29</c:v>
                </c:pt>
                <c:pt idx="299" formatCode="General">
                  <c:v>248276.6</c:v>
                </c:pt>
                <c:pt idx="300" formatCode="General">
                  <c:v>162944.89000000001</c:v>
                </c:pt>
                <c:pt idx="301" formatCode="General">
                  <c:v>417424.72</c:v>
                </c:pt>
                <c:pt idx="302" formatCode="General">
                  <c:v>321449.18</c:v>
                </c:pt>
                <c:pt idx="303" formatCode="General">
                  <c:v>289205.75</c:v>
                </c:pt>
                <c:pt idx="304" formatCode="General">
                  <c:v>232028.77</c:v>
                </c:pt>
                <c:pt idx="305" formatCode="General">
                  <c:v>139706.26</c:v>
                </c:pt>
                <c:pt idx="306" formatCode="General">
                  <c:v>177470.57</c:v>
                </c:pt>
                <c:pt idx="307" formatCode="General">
                  <c:v>276888.7</c:v>
                </c:pt>
                <c:pt idx="308" formatCode="General">
                  <c:v>502383.35</c:v>
                </c:pt>
                <c:pt idx="309" formatCode="General">
                  <c:v>371858.14</c:v>
                </c:pt>
                <c:pt idx="310" formatCode="General">
                  <c:v>302147.62</c:v>
                </c:pt>
                <c:pt idx="311" formatCode="General">
                  <c:v>203548.13</c:v>
                </c:pt>
                <c:pt idx="312" formatCode="General">
                  <c:v>213433.86</c:v>
                </c:pt>
                <c:pt idx="313" formatCode="General">
                  <c:v>217348.99</c:v>
                </c:pt>
                <c:pt idx="314" formatCode="General">
                  <c:v>221846.34</c:v>
                </c:pt>
                <c:pt idx="315" formatCode="General">
                  <c:v>323845.28999999998</c:v>
                </c:pt>
                <c:pt idx="316" formatCode="General">
                  <c:v>266136.32000000001</c:v>
                </c:pt>
                <c:pt idx="317" formatCode="General">
                  <c:v>251875.63</c:v>
                </c:pt>
                <c:pt idx="318" formatCode="General">
                  <c:v>163531.35</c:v>
                </c:pt>
                <c:pt idx="319" formatCode="General">
                  <c:v>158878.82</c:v>
                </c:pt>
                <c:pt idx="320" formatCode="General">
                  <c:v>179654.92</c:v>
                </c:pt>
                <c:pt idx="321" formatCode="General">
                  <c:v>385286.01</c:v>
                </c:pt>
                <c:pt idx="322" formatCode="General">
                  <c:v>393579.86</c:v>
                </c:pt>
                <c:pt idx="323" formatCode="General">
                  <c:v>348280.69</c:v>
                </c:pt>
                <c:pt idx="324" formatCode="General">
                  <c:v>314126.36</c:v>
                </c:pt>
                <c:pt idx="325" formatCode="General">
                  <c:v>212473.27</c:v>
                </c:pt>
                <c:pt idx="326" formatCode="General">
                  <c:v>229266.17</c:v>
                </c:pt>
                <c:pt idx="327" formatCode="General">
                  <c:v>189540.6</c:v>
                </c:pt>
                <c:pt idx="328" formatCode="General">
                  <c:v>660261.54</c:v>
                </c:pt>
                <c:pt idx="329" formatCode="General">
                  <c:v>597503.43999999994</c:v>
                </c:pt>
                <c:pt idx="330" formatCode="General">
                  <c:v>322458.71000000002</c:v>
                </c:pt>
                <c:pt idx="331" formatCode="General">
                  <c:v>354891.49</c:v>
                </c:pt>
                <c:pt idx="332" formatCode="General">
                  <c:v>136284.81</c:v>
                </c:pt>
                <c:pt idx="333" formatCode="General">
                  <c:v>136186.16</c:v>
                </c:pt>
                <c:pt idx="334" formatCode="General">
                  <c:v>171706.77</c:v>
                </c:pt>
                <c:pt idx="335" formatCode="General">
                  <c:v>531329.48</c:v>
                </c:pt>
                <c:pt idx="336" formatCode="General">
                  <c:v>537148.42000000004</c:v>
                </c:pt>
                <c:pt idx="337" formatCode="General">
                  <c:v>387005.08</c:v>
                </c:pt>
                <c:pt idx="338" formatCode="General">
                  <c:v>305082.03000000003</c:v>
                </c:pt>
                <c:pt idx="339" formatCode="General">
                  <c:v>206438.39999999999</c:v>
                </c:pt>
                <c:pt idx="340" formatCode="General">
                  <c:v>215417.61</c:v>
                </c:pt>
                <c:pt idx="341" formatCode="General">
                  <c:v>214389.1</c:v>
                </c:pt>
                <c:pt idx="342" formatCode="General">
                  <c:v>233780.94</c:v>
                </c:pt>
                <c:pt idx="343" formatCode="General">
                  <c:v>685276.41</c:v>
                </c:pt>
                <c:pt idx="344" formatCode="General">
                  <c:v>418783.06</c:v>
                </c:pt>
                <c:pt idx="345" formatCode="General">
                  <c:v>444318.42</c:v>
                </c:pt>
                <c:pt idx="346" formatCode="General">
                  <c:v>178672.11</c:v>
                </c:pt>
                <c:pt idx="347" formatCode="General">
                  <c:v>152546.53</c:v>
                </c:pt>
                <c:pt idx="348" formatCode="General">
                  <c:v>499421.77</c:v>
                </c:pt>
                <c:pt idx="349" formatCode="General">
                  <c:v>270978.57</c:v>
                </c:pt>
                <c:pt idx="350" formatCode="General">
                  <c:v>456679.67</c:v>
                </c:pt>
                <c:pt idx="351" formatCode="General">
                  <c:v>322390.03999999998</c:v>
                </c:pt>
                <c:pt idx="352" formatCode="General">
                  <c:v>277073.3</c:v>
                </c:pt>
                <c:pt idx="353" formatCode="General">
                  <c:v>189388.14</c:v>
                </c:pt>
                <c:pt idx="354" formatCode="General">
                  <c:v>237657.31</c:v>
                </c:pt>
                <c:pt idx="355" formatCode="General">
                  <c:v>234171.85</c:v>
                </c:pt>
                <c:pt idx="356" formatCode="General">
                  <c:v>253931.13</c:v>
                </c:pt>
                <c:pt idx="357" formatCode="General">
                  <c:v>699534.25</c:v>
                </c:pt>
                <c:pt idx="358" formatCode="General">
                  <c:v>351553.17</c:v>
                </c:pt>
                <c:pt idx="359" formatCode="General">
                  <c:v>341404.94</c:v>
                </c:pt>
                <c:pt idx="360" formatCode="General">
                  <c:v>243400.15</c:v>
                </c:pt>
                <c:pt idx="361" formatCode="General">
                  <c:v>304453.88</c:v>
                </c:pt>
                <c:pt idx="362" formatCode="General">
                  <c:v>195899.07</c:v>
                </c:pt>
                <c:pt idx="363" formatCode="General">
                  <c:v>188631</c:v>
                </c:pt>
                <c:pt idx="364" formatCode="General">
                  <c:v>787439.2</c:v>
                </c:pt>
                <c:pt idx="365" formatCode="General">
                  <c:v>432969.44</c:v>
                </c:pt>
                <c:pt idx="366" formatCode="General">
                  <c:v>349226.06</c:v>
                </c:pt>
                <c:pt idx="367" formatCode="General">
                  <c:v>242148.63</c:v>
                </c:pt>
                <c:pt idx="368" formatCode="General">
                  <c:v>237961.5</c:v>
                </c:pt>
                <c:pt idx="369" formatCode="General">
                  <c:v>241259.54</c:v>
                </c:pt>
                <c:pt idx="370" formatCode="General">
                  <c:v>249909.13</c:v>
                </c:pt>
                <c:pt idx="371" formatCode="General">
                  <c:v>677321.34</c:v>
                </c:pt>
                <c:pt idx="372" formatCode="General">
                  <c:v>381628.12</c:v>
                </c:pt>
                <c:pt idx="373" formatCode="General">
                  <c:v>335805.9</c:v>
                </c:pt>
                <c:pt idx="374" formatCode="General">
                  <c:v>265067.61</c:v>
                </c:pt>
                <c:pt idx="375" formatCode="General">
                  <c:v>122484.29</c:v>
                </c:pt>
                <c:pt idx="376" formatCode="General">
                  <c:v>139561.5</c:v>
                </c:pt>
                <c:pt idx="377" formatCode="General">
                  <c:v>145573.1</c:v>
                </c:pt>
                <c:pt idx="378" formatCode="General">
                  <c:v>768141.96</c:v>
                </c:pt>
                <c:pt idx="379" formatCode="General">
                  <c:v>447425.72</c:v>
                </c:pt>
                <c:pt idx="380" formatCode="General">
                  <c:v>358438.76</c:v>
                </c:pt>
                <c:pt idx="381" formatCode="General">
                  <c:v>226761.35</c:v>
                </c:pt>
                <c:pt idx="382" formatCode="General">
                  <c:v>272998.59000000003</c:v>
                </c:pt>
                <c:pt idx="383" formatCode="General">
                  <c:v>285240.40000000002</c:v>
                </c:pt>
                <c:pt idx="384" formatCode="General">
                  <c:v>298618.43</c:v>
                </c:pt>
                <c:pt idx="385" formatCode="General">
                  <c:v>793549.95</c:v>
                </c:pt>
                <c:pt idx="386" formatCode="General">
                  <c:v>456867.61</c:v>
                </c:pt>
                <c:pt idx="387" formatCode="General">
                  <c:v>505718.28</c:v>
                </c:pt>
                <c:pt idx="388" formatCode="General">
                  <c:v>154401.45000000001</c:v>
                </c:pt>
                <c:pt idx="389" formatCode="General">
                  <c:v>160539.34</c:v>
                </c:pt>
                <c:pt idx="390" formatCode="General">
                  <c:v>166653.29999999999</c:v>
                </c:pt>
                <c:pt idx="391" formatCode="General">
                  <c:v>483533.47</c:v>
                </c:pt>
                <c:pt idx="392" formatCode="General">
                  <c:v>486619.53</c:v>
                </c:pt>
                <c:pt idx="393" formatCode="General">
                  <c:v>389651.25</c:v>
                </c:pt>
                <c:pt idx="394" formatCode="General">
                  <c:v>304381.7</c:v>
                </c:pt>
                <c:pt idx="395" formatCode="General">
                  <c:v>205520.3</c:v>
                </c:pt>
                <c:pt idx="396" formatCode="General">
                  <c:v>221942.08</c:v>
                </c:pt>
                <c:pt idx="397" formatCode="General">
                  <c:v>228150.8</c:v>
                </c:pt>
                <c:pt idx="398" formatCode="General">
                  <c:v>255422.92</c:v>
                </c:pt>
                <c:pt idx="399" formatCode="General">
                  <c:v>749319.33</c:v>
                </c:pt>
                <c:pt idx="400" formatCode="General">
                  <c:v>414176.22</c:v>
                </c:pt>
                <c:pt idx="401" formatCode="General">
                  <c:v>406334.71999999997</c:v>
                </c:pt>
                <c:pt idx="402" formatCode="General">
                  <c:v>140083.38</c:v>
                </c:pt>
                <c:pt idx="403" formatCode="General">
                  <c:v>160218.74</c:v>
                </c:pt>
                <c:pt idx="404" formatCode="General">
                  <c:v>187994.77</c:v>
                </c:pt>
                <c:pt idx="405" formatCode="General">
                  <c:v>500059.89</c:v>
                </c:pt>
                <c:pt idx="406" formatCode="General">
                  <c:v>467739.36</c:v>
                </c:pt>
                <c:pt idx="407" formatCode="General">
                  <c:v>391319.07</c:v>
                </c:pt>
                <c:pt idx="408" formatCode="General">
                  <c:v>303446.43</c:v>
                </c:pt>
                <c:pt idx="409" formatCode="General">
                  <c:v>246395.2</c:v>
                </c:pt>
                <c:pt idx="410" formatCode="General">
                  <c:v>316457.12</c:v>
                </c:pt>
                <c:pt idx="411" formatCode="General">
                  <c:v>338978.41</c:v>
                </c:pt>
                <c:pt idx="412" formatCode="General">
                  <c:v>478943.51</c:v>
                </c:pt>
                <c:pt idx="413" formatCode="General">
                  <c:v>562392.01</c:v>
                </c:pt>
                <c:pt idx="414" formatCode="General">
                  <c:v>412774.68</c:v>
                </c:pt>
                <c:pt idx="415" formatCode="General">
                  <c:v>365044.92</c:v>
                </c:pt>
                <c:pt idx="416" formatCode="General">
                  <c:v>293618.71000000002</c:v>
                </c:pt>
                <c:pt idx="417" formatCode="General">
                  <c:v>356729.67</c:v>
                </c:pt>
                <c:pt idx="418" formatCode="General">
                  <c:v>291053.36</c:v>
                </c:pt>
                <c:pt idx="419" formatCode="General">
                  <c:v>269636.33</c:v>
                </c:pt>
                <c:pt idx="420" formatCode="General">
                  <c:v>631002.06000000006</c:v>
                </c:pt>
                <c:pt idx="421" formatCode="General">
                  <c:v>407671.49</c:v>
                </c:pt>
                <c:pt idx="422" formatCode="General">
                  <c:v>317628.71000000002</c:v>
                </c:pt>
                <c:pt idx="423" formatCode="General">
                  <c:v>246970.44</c:v>
                </c:pt>
                <c:pt idx="424" formatCode="General">
                  <c:v>255011.67</c:v>
                </c:pt>
                <c:pt idx="425" formatCode="General">
                  <c:v>261992.75</c:v>
                </c:pt>
                <c:pt idx="426" formatCode="General">
                  <c:v>238381.32</c:v>
                </c:pt>
                <c:pt idx="427" formatCode="General">
                  <c:v>689096.9</c:v>
                </c:pt>
                <c:pt idx="428" formatCode="General">
                  <c:v>384620.87</c:v>
                </c:pt>
                <c:pt idx="429" formatCode="General">
                  <c:v>334780.53999999998</c:v>
                </c:pt>
                <c:pt idx="430" formatCode="General">
                  <c:v>231423.8</c:v>
                </c:pt>
                <c:pt idx="431" formatCode="General">
                  <c:v>284681.96000000002</c:v>
                </c:pt>
                <c:pt idx="432" formatCode="General">
                  <c:v>321047.49</c:v>
                </c:pt>
                <c:pt idx="433" formatCode="General">
                  <c:v>256187.11</c:v>
                </c:pt>
                <c:pt idx="434" formatCode="General">
                  <c:v>701195.35</c:v>
                </c:pt>
                <c:pt idx="435" formatCode="General">
                  <c:v>388348.68</c:v>
                </c:pt>
                <c:pt idx="436" formatCode="General">
                  <c:v>306113.53999999998</c:v>
                </c:pt>
                <c:pt idx="437" formatCode="General">
                  <c:v>291305.21999999997</c:v>
                </c:pt>
                <c:pt idx="438" formatCode="General">
                  <c:v>255787.2</c:v>
                </c:pt>
                <c:pt idx="439" formatCode="General">
                  <c:v>262983.21000000002</c:v>
                </c:pt>
                <c:pt idx="440" formatCode="General">
                  <c:v>246066.41</c:v>
                </c:pt>
                <c:pt idx="441" formatCode="General">
                  <c:v>687306.15</c:v>
                </c:pt>
                <c:pt idx="442" formatCode="General">
                  <c:v>381920.34</c:v>
                </c:pt>
                <c:pt idx="443" formatCode="General">
                  <c:v>326186.51</c:v>
                </c:pt>
                <c:pt idx="444" formatCode="General">
                  <c:v>271422.34999999998</c:v>
                </c:pt>
                <c:pt idx="445" formatCode="General">
                  <c:v>303648.93</c:v>
                </c:pt>
                <c:pt idx="446" formatCode="General">
                  <c:v>245292.64</c:v>
                </c:pt>
                <c:pt idx="447" formatCode="General">
                  <c:v>205811.04</c:v>
                </c:pt>
                <c:pt idx="448" formatCode="General">
                  <c:v>855061.37</c:v>
                </c:pt>
                <c:pt idx="449" formatCode="General">
                  <c:v>467550.28</c:v>
                </c:pt>
                <c:pt idx="450" formatCode="General">
                  <c:v>346548.31</c:v>
                </c:pt>
                <c:pt idx="451" formatCode="General">
                  <c:v>262509.21000000002</c:v>
                </c:pt>
                <c:pt idx="452" formatCode="General">
                  <c:v>271127.58</c:v>
                </c:pt>
                <c:pt idx="453" formatCode="General">
                  <c:v>268842.94</c:v>
                </c:pt>
                <c:pt idx="454" formatCode="General">
                  <c:v>269676.57</c:v>
                </c:pt>
                <c:pt idx="455" formatCode="General">
                  <c:v>875561.71</c:v>
                </c:pt>
                <c:pt idx="456" formatCode="General">
                  <c:v>474294.78</c:v>
                </c:pt>
                <c:pt idx="457" formatCode="General">
                  <c:v>424050.86</c:v>
                </c:pt>
                <c:pt idx="458" formatCode="General">
                  <c:v>270084.21999999997</c:v>
                </c:pt>
                <c:pt idx="459" formatCode="General">
                  <c:v>222536.1</c:v>
                </c:pt>
                <c:pt idx="460" formatCode="General">
                  <c:v>233444.53</c:v>
                </c:pt>
                <c:pt idx="461" formatCode="General">
                  <c:v>324280.42</c:v>
                </c:pt>
                <c:pt idx="462" formatCode="General">
                  <c:v>733922.71</c:v>
                </c:pt>
                <c:pt idx="463" formatCode="General">
                  <c:v>394188.03</c:v>
                </c:pt>
                <c:pt idx="464" formatCode="General">
                  <c:v>321623.27</c:v>
                </c:pt>
                <c:pt idx="465" formatCode="General">
                  <c:v>228699.09</c:v>
                </c:pt>
                <c:pt idx="466" formatCode="General">
                  <c:v>236695.22</c:v>
                </c:pt>
                <c:pt idx="467" formatCode="General">
                  <c:v>237752.09</c:v>
                </c:pt>
                <c:pt idx="468" formatCode="General">
                  <c:v>232726.62</c:v>
                </c:pt>
                <c:pt idx="469" formatCode="General">
                  <c:v>822764.55</c:v>
                </c:pt>
                <c:pt idx="470" formatCode="General">
                  <c:v>411508.52</c:v>
                </c:pt>
                <c:pt idx="471" formatCode="General">
                  <c:v>343281.08</c:v>
                </c:pt>
                <c:pt idx="472" formatCode="General">
                  <c:v>365321.98</c:v>
                </c:pt>
                <c:pt idx="473" formatCode="General">
                  <c:v>327973.52</c:v>
                </c:pt>
                <c:pt idx="474" formatCode="General">
                  <c:v>372740.04</c:v>
                </c:pt>
                <c:pt idx="475" formatCode="General">
                  <c:v>262678.42</c:v>
                </c:pt>
                <c:pt idx="476" formatCode="General">
                  <c:v>769554.61</c:v>
                </c:pt>
                <c:pt idx="477" formatCode="General">
                  <c:v>387417.99</c:v>
                </c:pt>
                <c:pt idx="478" formatCode="General">
                  <c:v>295085.46000000002</c:v>
                </c:pt>
                <c:pt idx="479" formatCode="General">
                  <c:v>223915.59</c:v>
                </c:pt>
                <c:pt idx="480" formatCode="General">
                  <c:v>236835.93</c:v>
                </c:pt>
                <c:pt idx="481" formatCode="General">
                  <c:v>244449.16</c:v>
                </c:pt>
                <c:pt idx="482" formatCode="General">
                  <c:v>232421.85</c:v>
                </c:pt>
                <c:pt idx="483" formatCode="General">
                  <c:v>761619.13</c:v>
                </c:pt>
                <c:pt idx="484" formatCode="General">
                  <c:v>406121.47</c:v>
                </c:pt>
                <c:pt idx="485" formatCode="General">
                  <c:v>352595.99</c:v>
                </c:pt>
                <c:pt idx="486" formatCode="General">
                  <c:v>268576.32</c:v>
                </c:pt>
                <c:pt idx="487" formatCode="General">
                  <c:v>289722.01</c:v>
                </c:pt>
                <c:pt idx="488" formatCode="General">
                  <c:v>237845.92</c:v>
                </c:pt>
                <c:pt idx="489" formatCode="General">
                  <c:v>225068.47</c:v>
                </c:pt>
                <c:pt idx="490" formatCode="General">
                  <c:v>620889.97</c:v>
                </c:pt>
                <c:pt idx="491" formatCode="General">
                  <c:v>378300.36</c:v>
                </c:pt>
                <c:pt idx="492" formatCode="General">
                  <c:v>301893.75</c:v>
                </c:pt>
                <c:pt idx="493" formatCode="General">
                  <c:v>212914.92</c:v>
                </c:pt>
                <c:pt idx="494" formatCode="General">
                  <c:v>213656.54</c:v>
                </c:pt>
                <c:pt idx="495" formatCode="General">
                  <c:v>223398.24</c:v>
                </c:pt>
                <c:pt idx="496" formatCode="General">
                  <c:v>222704.19</c:v>
                </c:pt>
                <c:pt idx="497" formatCode="General">
                  <c:v>738213.52</c:v>
                </c:pt>
                <c:pt idx="498" formatCode="General">
                  <c:v>388659.14</c:v>
                </c:pt>
                <c:pt idx="499" formatCode="General">
                  <c:v>328063.92</c:v>
                </c:pt>
                <c:pt idx="500" formatCode="General">
                  <c:v>256921.62</c:v>
                </c:pt>
                <c:pt idx="501" formatCode="General">
                  <c:v>274763.89</c:v>
                </c:pt>
                <c:pt idx="502" formatCode="General">
                  <c:v>284755.13</c:v>
                </c:pt>
                <c:pt idx="503" formatCode="General">
                  <c:v>231855.22</c:v>
                </c:pt>
                <c:pt idx="504" formatCode="General">
                  <c:v>776836.82</c:v>
                </c:pt>
                <c:pt idx="505" formatCode="General">
                  <c:v>433578.31</c:v>
                </c:pt>
                <c:pt idx="506" formatCode="General">
                  <c:v>340427.4</c:v>
                </c:pt>
                <c:pt idx="507" formatCode="General">
                  <c:v>236324</c:v>
                </c:pt>
                <c:pt idx="508" formatCode="General">
                  <c:v>257858.39</c:v>
                </c:pt>
                <c:pt idx="509" formatCode="General">
                  <c:v>249448.04</c:v>
                </c:pt>
                <c:pt idx="510" formatCode="General">
                  <c:v>246223.12</c:v>
                </c:pt>
                <c:pt idx="511" formatCode="General">
                  <c:v>888932.68</c:v>
                </c:pt>
                <c:pt idx="512" formatCode="General">
                  <c:v>488412.06</c:v>
                </c:pt>
                <c:pt idx="513" formatCode="General">
                  <c:v>481873.01</c:v>
                </c:pt>
                <c:pt idx="514" formatCode="General">
                  <c:v>287635.44</c:v>
                </c:pt>
                <c:pt idx="515" formatCode="General">
                  <c:v>223042.99</c:v>
                </c:pt>
                <c:pt idx="516" formatCode="General">
                  <c:v>354530.42</c:v>
                </c:pt>
                <c:pt idx="517" formatCode="General">
                  <c:v>237867.98</c:v>
                </c:pt>
                <c:pt idx="518" formatCode="General">
                  <c:v>657835.31999999995</c:v>
                </c:pt>
                <c:pt idx="519" formatCode="General">
                  <c:v>372474.37</c:v>
                </c:pt>
                <c:pt idx="520" formatCode="General">
                  <c:v>276084.02</c:v>
                </c:pt>
                <c:pt idx="521" formatCode="General">
                  <c:v>208848.55</c:v>
                </c:pt>
                <c:pt idx="522" formatCode="General">
                  <c:v>214817.94</c:v>
                </c:pt>
                <c:pt idx="523" formatCode="General">
                  <c:v>238034.6</c:v>
                </c:pt>
                <c:pt idx="524" formatCode="General">
                  <c:v>219719.5</c:v>
                </c:pt>
                <c:pt idx="525" formatCode="General">
                  <c:v>734831.57</c:v>
                </c:pt>
                <c:pt idx="526" formatCode="General">
                  <c:v>419093.34</c:v>
                </c:pt>
                <c:pt idx="527" formatCode="General">
                  <c:v>375650.79</c:v>
                </c:pt>
                <c:pt idx="528" formatCode="General">
                  <c:v>388178.35</c:v>
                </c:pt>
                <c:pt idx="529" formatCode="General">
                  <c:v>248533.56</c:v>
                </c:pt>
                <c:pt idx="530" formatCode="General">
                  <c:v>259600.33</c:v>
                </c:pt>
                <c:pt idx="531" formatCode="General">
                  <c:v>203973.54</c:v>
                </c:pt>
                <c:pt idx="532" formatCode="General">
                  <c:v>781034.95</c:v>
                </c:pt>
                <c:pt idx="533" formatCode="General">
                  <c:v>387857.64</c:v>
                </c:pt>
                <c:pt idx="534" formatCode="General">
                  <c:v>307934.99</c:v>
                </c:pt>
                <c:pt idx="535" formatCode="General">
                  <c:v>248666.52</c:v>
                </c:pt>
                <c:pt idx="536" formatCode="General">
                  <c:v>229981.62</c:v>
                </c:pt>
                <c:pt idx="537" formatCode="General">
                  <c:v>257651.13</c:v>
                </c:pt>
                <c:pt idx="538" formatCode="General">
                  <c:v>218384.81</c:v>
                </c:pt>
                <c:pt idx="539" formatCode="General">
                  <c:v>787762.37</c:v>
                </c:pt>
                <c:pt idx="540" formatCode="General">
                  <c:v>435899.41</c:v>
                </c:pt>
                <c:pt idx="541" formatCode="General">
                  <c:v>470857.96</c:v>
                </c:pt>
                <c:pt idx="542" formatCode="General">
                  <c:v>205762.68</c:v>
                </c:pt>
                <c:pt idx="543" formatCode="General">
                  <c:v>192836.31</c:v>
                </c:pt>
                <c:pt idx="544" formatCode="General">
                  <c:v>334109.46999999997</c:v>
                </c:pt>
                <c:pt idx="545" formatCode="General">
                  <c:v>195158.57</c:v>
                </c:pt>
                <c:pt idx="546" formatCode="General">
                  <c:v>742015.04</c:v>
                </c:pt>
                <c:pt idx="547" formatCode="General">
                  <c:v>374165.34</c:v>
                </c:pt>
                <c:pt idx="548" formatCode="General">
                  <c:v>303522.37</c:v>
                </c:pt>
                <c:pt idx="549" formatCode="General">
                  <c:v>232116.02</c:v>
                </c:pt>
                <c:pt idx="550" formatCode="General">
                  <c:v>246143.3</c:v>
                </c:pt>
                <c:pt idx="551" formatCode="General">
                  <c:v>249482.37</c:v>
                </c:pt>
                <c:pt idx="552" formatCode="General">
                  <c:v>222476.72</c:v>
                </c:pt>
                <c:pt idx="553" formatCode="General">
                  <c:v>790138.98</c:v>
                </c:pt>
                <c:pt idx="554" formatCode="General">
                  <c:v>404832.74</c:v>
                </c:pt>
                <c:pt idx="555" formatCode="General">
                  <c:v>352931.59</c:v>
                </c:pt>
                <c:pt idx="556" formatCode="General">
                  <c:v>290253.07</c:v>
                </c:pt>
                <c:pt idx="557" formatCode="General">
                  <c:v>272315.06</c:v>
                </c:pt>
                <c:pt idx="558" formatCode="General">
                  <c:v>263762.71999999997</c:v>
                </c:pt>
                <c:pt idx="559" formatCode="General">
                  <c:v>226208.09</c:v>
                </c:pt>
                <c:pt idx="560" formatCode="General">
                  <c:v>624597.46</c:v>
                </c:pt>
                <c:pt idx="561" formatCode="General">
                  <c:v>364223.03</c:v>
                </c:pt>
                <c:pt idx="562" formatCode="General">
                  <c:v>300600.81</c:v>
                </c:pt>
                <c:pt idx="563" formatCode="General">
                  <c:v>218433.8</c:v>
                </c:pt>
                <c:pt idx="564" formatCode="General">
                  <c:v>232753.53</c:v>
                </c:pt>
                <c:pt idx="565" formatCode="General">
                  <c:v>207163.38</c:v>
                </c:pt>
                <c:pt idx="566" formatCode="General">
                  <c:v>261378</c:v>
                </c:pt>
                <c:pt idx="567" formatCode="General">
                  <c:v>806681.99</c:v>
                </c:pt>
                <c:pt idx="568" formatCode="General">
                  <c:v>440961.84</c:v>
                </c:pt>
                <c:pt idx="569" formatCode="General">
                  <c:v>420894.06</c:v>
                </c:pt>
                <c:pt idx="570" formatCode="General">
                  <c:v>205199.58</c:v>
                </c:pt>
                <c:pt idx="571" formatCode="General">
                  <c:v>223491.97</c:v>
                </c:pt>
                <c:pt idx="572" formatCode="General">
                  <c:v>206147.65</c:v>
                </c:pt>
                <c:pt idx="573" formatCode="General">
                  <c:v>207576.55</c:v>
                </c:pt>
                <c:pt idx="574" formatCode="General">
                  <c:v>604034.61</c:v>
                </c:pt>
                <c:pt idx="575" formatCode="General">
                  <c:v>374642.34</c:v>
                </c:pt>
                <c:pt idx="576" formatCode="General">
                  <c:v>307763.77</c:v>
                </c:pt>
                <c:pt idx="577" formatCode="General">
                  <c:v>182355.73</c:v>
                </c:pt>
                <c:pt idx="578" formatCode="General">
                  <c:v>183686.17</c:v>
                </c:pt>
                <c:pt idx="579" formatCode="General">
                  <c:v>206152.3</c:v>
                </c:pt>
                <c:pt idx="580" formatCode="General">
                  <c:v>220405.16</c:v>
                </c:pt>
                <c:pt idx="581" formatCode="General">
                  <c:v>865549.19</c:v>
                </c:pt>
                <c:pt idx="582" formatCode="General">
                  <c:v>521304.76</c:v>
                </c:pt>
                <c:pt idx="583" formatCode="General">
                  <c:v>464615.78</c:v>
                </c:pt>
                <c:pt idx="584" formatCode="General">
                  <c:v>306597.07</c:v>
                </c:pt>
                <c:pt idx="585" formatCode="General">
                  <c:v>248566.05</c:v>
                </c:pt>
                <c:pt idx="586" formatCode="General">
                  <c:v>255691.39</c:v>
                </c:pt>
                <c:pt idx="587" formatCode="General">
                  <c:v>271118.05</c:v>
                </c:pt>
                <c:pt idx="588" formatCode="General">
                  <c:v>654391.86</c:v>
                </c:pt>
                <c:pt idx="589" formatCode="General">
                  <c:v>413800.71</c:v>
                </c:pt>
                <c:pt idx="590" formatCode="General">
                  <c:v>311610.45</c:v>
                </c:pt>
                <c:pt idx="591" formatCode="General">
                  <c:v>248682.71</c:v>
                </c:pt>
                <c:pt idx="592" formatCode="General">
                  <c:v>208546</c:v>
                </c:pt>
                <c:pt idx="593" formatCode="General">
                  <c:v>205425.67</c:v>
                </c:pt>
                <c:pt idx="594" formatCode="General">
                  <c:v>221373.09</c:v>
                </c:pt>
                <c:pt idx="595" formatCode="General">
                  <c:v>767762.64</c:v>
                </c:pt>
                <c:pt idx="596" formatCode="General">
                  <c:v>472096.51</c:v>
                </c:pt>
                <c:pt idx="597" formatCode="General">
                  <c:v>504591.89</c:v>
                </c:pt>
                <c:pt idx="598" formatCode="General">
                  <c:v>284761.74</c:v>
                </c:pt>
                <c:pt idx="599" formatCode="General">
                  <c:v>206485.33</c:v>
                </c:pt>
                <c:pt idx="600" formatCode="General">
                  <c:v>238647.71</c:v>
                </c:pt>
                <c:pt idx="601" formatCode="General">
                  <c:v>224927.58</c:v>
                </c:pt>
                <c:pt idx="602" formatCode="General">
                  <c:v>748945.71</c:v>
                </c:pt>
                <c:pt idx="603" formatCode="General">
                  <c:v>380112.27</c:v>
                </c:pt>
                <c:pt idx="604" formatCode="General">
                  <c:v>309872.32</c:v>
                </c:pt>
                <c:pt idx="605" formatCode="General">
                  <c:v>221837.41</c:v>
                </c:pt>
                <c:pt idx="606" formatCode="General">
                  <c:v>233166.81</c:v>
                </c:pt>
                <c:pt idx="607" formatCode="General">
                  <c:v>235040.2</c:v>
                </c:pt>
                <c:pt idx="608" formatCode="General">
                  <c:v>224463.2</c:v>
                </c:pt>
                <c:pt idx="609" formatCode="General">
                  <c:v>662117.35</c:v>
                </c:pt>
                <c:pt idx="610" formatCode="General">
                  <c:v>401638.22</c:v>
                </c:pt>
                <c:pt idx="611" formatCode="General">
                  <c:v>425368.01</c:v>
                </c:pt>
                <c:pt idx="612" formatCode="General">
                  <c:v>263154.8</c:v>
                </c:pt>
                <c:pt idx="613" formatCode="General">
                  <c:v>207043.16</c:v>
                </c:pt>
                <c:pt idx="614" formatCode="General">
                  <c:v>218326.52</c:v>
                </c:pt>
                <c:pt idx="615" formatCode="General">
                  <c:v>247831.56</c:v>
                </c:pt>
                <c:pt idx="616" formatCode="General">
                  <c:v>504171.3</c:v>
                </c:pt>
                <c:pt idx="617" formatCode="General">
                  <c:v>382618.28</c:v>
                </c:pt>
                <c:pt idx="618" formatCode="General">
                  <c:v>281399.17</c:v>
                </c:pt>
                <c:pt idx="619" formatCode="General">
                  <c:v>222031.05</c:v>
                </c:pt>
                <c:pt idx="620" formatCode="General">
                  <c:v>214809.19</c:v>
                </c:pt>
                <c:pt idx="621" formatCode="General">
                  <c:v>232816.2</c:v>
                </c:pt>
                <c:pt idx="622" formatCode="General">
                  <c:v>237095.97</c:v>
                </c:pt>
                <c:pt idx="623" formatCode="General">
                  <c:v>742881.11</c:v>
                </c:pt>
                <c:pt idx="624" formatCode="General">
                  <c:v>444580.05</c:v>
                </c:pt>
                <c:pt idx="625" formatCode="General">
                  <c:v>430123.73</c:v>
                </c:pt>
                <c:pt idx="626" formatCode="General">
                  <c:v>231895.95</c:v>
                </c:pt>
                <c:pt idx="627" formatCode="General">
                  <c:v>200211.54</c:v>
                </c:pt>
                <c:pt idx="628" formatCode="General">
                  <c:v>206383.49</c:v>
                </c:pt>
                <c:pt idx="629" formatCode="General">
                  <c:v>260254.13</c:v>
                </c:pt>
                <c:pt idx="630" formatCode="General">
                  <c:v>679634.16</c:v>
                </c:pt>
                <c:pt idx="631" formatCode="General">
                  <c:v>375666.39</c:v>
                </c:pt>
                <c:pt idx="632" formatCode="General">
                  <c:v>310210.46000000002</c:v>
                </c:pt>
                <c:pt idx="633" formatCode="General">
                  <c:v>222902.51</c:v>
                </c:pt>
                <c:pt idx="634" formatCode="General">
                  <c:v>237341.79</c:v>
                </c:pt>
                <c:pt idx="635" formatCode="General">
                  <c:v>241009.54</c:v>
                </c:pt>
                <c:pt idx="636" formatCode="General">
                  <c:v>220492.31</c:v>
                </c:pt>
                <c:pt idx="637" formatCode="General">
                  <c:v>707291.35</c:v>
                </c:pt>
                <c:pt idx="638" formatCode="General">
                  <c:v>435826.31</c:v>
                </c:pt>
                <c:pt idx="639" formatCode="General">
                  <c:v>384583.33</c:v>
                </c:pt>
                <c:pt idx="640" formatCode="General">
                  <c:v>223562.44</c:v>
                </c:pt>
                <c:pt idx="641" formatCode="General">
                  <c:v>284885.7</c:v>
                </c:pt>
                <c:pt idx="642" formatCode="General">
                  <c:v>242761.99</c:v>
                </c:pt>
                <c:pt idx="643" formatCode="General">
                  <c:v>205497.17</c:v>
                </c:pt>
                <c:pt idx="644" formatCode="General">
                  <c:v>588506.59</c:v>
                </c:pt>
                <c:pt idx="645" formatCode="General">
                  <c:v>381777.04</c:v>
                </c:pt>
                <c:pt idx="646" formatCode="General">
                  <c:v>289994.31</c:v>
                </c:pt>
                <c:pt idx="647" formatCode="General">
                  <c:v>209525.64</c:v>
                </c:pt>
                <c:pt idx="648" formatCode="General">
                  <c:v>213141.19</c:v>
                </c:pt>
                <c:pt idx="649" formatCode="General">
                  <c:v>239041.68</c:v>
                </c:pt>
                <c:pt idx="650" formatCode="General">
                  <c:v>259287.03</c:v>
                </c:pt>
                <c:pt idx="651" formatCode="General">
                  <c:v>709500.6</c:v>
                </c:pt>
                <c:pt idx="652" formatCode="General">
                  <c:v>414802.71</c:v>
                </c:pt>
                <c:pt idx="653" formatCode="General">
                  <c:v>433535.21</c:v>
                </c:pt>
                <c:pt idx="654" formatCode="General">
                  <c:v>263259.93</c:v>
                </c:pt>
                <c:pt idx="655" formatCode="General">
                  <c:v>227344.33</c:v>
                </c:pt>
                <c:pt idx="656" formatCode="General">
                  <c:v>236847.52</c:v>
                </c:pt>
                <c:pt idx="657" formatCode="General">
                  <c:v>217965.71</c:v>
                </c:pt>
                <c:pt idx="658" formatCode="General">
                  <c:v>525914.76</c:v>
                </c:pt>
                <c:pt idx="659" formatCode="General">
                  <c:v>385232.3</c:v>
                </c:pt>
                <c:pt idx="660" formatCode="General">
                  <c:v>297741.63</c:v>
                </c:pt>
                <c:pt idx="661" formatCode="General">
                  <c:v>231869.41</c:v>
                </c:pt>
                <c:pt idx="662" formatCode="General">
                  <c:v>215104.37</c:v>
                </c:pt>
              </c:numCache>
            </c:numRef>
          </c:val>
          <c:smooth val="0"/>
          <c:extLst>
            <c:ext xmlns:c16="http://schemas.microsoft.com/office/drawing/2014/chart" uri="{C3380CC4-5D6E-409C-BE32-E72D297353CC}">
              <c16:uniqueId val="{00000001-AA5A-47F7-9F67-FC21A1DB252E}"/>
            </c:ext>
          </c:extLst>
        </c:ser>
        <c:ser>
          <c:idx val="1"/>
          <c:order val="1"/>
          <c:tx>
            <c:strRef>
              <c:f>'Model Fits'!$AY$5</c:f>
              <c:strCache>
                <c:ptCount val="1"/>
                <c:pt idx="0">
                  <c:v>Model预测值</c:v>
                </c:pt>
              </c:strCache>
            </c:strRef>
          </c:tx>
          <c:spPr>
            <a:ln w="28575" cap="rnd">
              <a:solidFill>
                <a:schemeClr val="accent2"/>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Fits'!$AY$7:$AY$669</c:f>
              <c:numCache>
                <c:formatCode>#,##0</c:formatCode>
                <c:ptCount val="663"/>
                <c:pt idx="0">
                  <c:v>261548.9890059313</c:v>
                </c:pt>
                <c:pt idx="1">
                  <c:v>167537.77030093959</c:v>
                </c:pt>
                <c:pt idx="2">
                  <c:v>114571.7460460891</c:v>
                </c:pt>
                <c:pt idx="3">
                  <c:v>25768.393379622401</c:v>
                </c:pt>
                <c:pt idx="4">
                  <c:v>18333.966581285171</c:v>
                </c:pt>
                <c:pt idx="5">
                  <c:v>88585.523676785029</c:v>
                </c:pt>
                <c:pt idx="6">
                  <c:v>164429.15760074151</c:v>
                </c:pt>
                <c:pt idx="7">
                  <c:v>370969.34977854829</c:v>
                </c:pt>
                <c:pt idx="8">
                  <c:v>246891.37295926371</c:v>
                </c:pt>
                <c:pt idx="9">
                  <c:v>251941.53255017451</c:v>
                </c:pt>
                <c:pt idx="10">
                  <c:v>97008.493859022594</c:v>
                </c:pt>
                <c:pt idx="11">
                  <c:v>20974.41948416689</c:v>
                </c:pt>
                <c:pt idx="12">
                  <c:v>40813.811183433543</c:v>
                </c:pt>
                <c:pt idx="13">
                  <c:v>86095.913626022608</c:v>
                </c:pt>
                <c:pt idx="14">
                  <c:v>299229.78948738502</c:v>
                </c:pt>
                <c:pt idx="15">
                  <c:v>218592.57439631401</c:v>
                </c:pt>
                <c:pt idx="16">
                  <c:v>189748.86286686399</c:v>
                </c:pt>
                <c:pt idx="17">
                  <c:v>103157.9735220217</c:v>
                </c:pt>
                <c:pt idx="18">
                  <c:v>118193.5278973375</c:v>
                </c:pt>
                <c:pt idx="19">
                  <c:v>124246.82810074239</c:v>
                </c:pt>
                <c:pt idx="20">
                  <c:v>148484.32804053149</c:v>
                </c:pt>
                <c:pt idx="21">
                  <c:v>328160.13431694498</c:v>
                </c:pt>
                <c:pt idx="22">
                  <c:v>209114.7350433369</c:v>
                </c:pt>
                <c:pt idx="23">
                  <c:v>196256.18931955009</c:v>
                </c:pt>
                <c:pt idx="24">
                  <c:v>83790.182580253284</c:v>
                </c:pt>
                <c:pt idx="25">
                  <c:v>60978.63974673819</c:v>
                </c:pt>
                <c:pt idx="26">
                  <c:v>88515.942038492271</c:v>
                </c:pt>
                <c:pt idx="27">
                  <c:v>114314.89689111691</c:v>
                </c:pt>
                <c:pt idx="28">
                  <c:v>297047.0484361212</c:v>
                </c:pt>
                <c:pt idx="29">
                  <c:v>196563.5456590809</c:v>
                </c:pt>
                <c:pt idx="30">
                  <c:v>164513.50220223461</c:v>
                </c:pt>
                <c:pt idx="31">
                  <c:v>59031.510048452939</c:v>
                </c:pt>
                <c:pt idx="32">
                  <c:v>47886.125395336421</c:v>
                </c:pt>
                <c:pt idx="33">
                  <c:v>58265.864265274198</c:v>
                </c:pt>
                <c:pt idx="34">
                  <c:v>75110.019431524008</c:v>
                </c:pt>
                <c:pt idx="35">
                  <c:v>277707.91574563121</c:v>
                </c:pt>
                <c:pt idx="36">
                  <c:v>162174.21599869881</c:v>
                </c:pt>
                <c:pt idx="37">
                  <c:v>117720.96035444261</c:v>
                </c:pt>
                <c:pt idx="38">
                  <c:v>10602.15006118079</c:v>
                </c:pt>
                <c:pt idx="39">
                  <c:v>406.06089116842492</c:v>
                </c:pt>
                <c:pt idx="40">
                  <c:v>29478.357595506499</c:v>
                </c:pt>
                <c:pt idx="41">
                  <c:v>70816.153908455337</c:v>
                </c:pt>
                <c:pt idx="42">
                  <c:v>272106.95575055259</c:v>
                </c:pt>
                <c:pt idx="43">
                  <c:v>154691.23584799209</c:v>
                </c:pt>
                <c:pt idx="44">
                  <c:v>116186.9186325487</c:v>
                </c:pt>
                <c:pt idx="45">
                  <c:v>15353.28090676246</c:v>
                </c:pt>
                <c:pt idx="46">
                  <c:v>5306.6656721027985</c:v>
                </c:pt>
                <c:pt idx="47">
                  <c:v>26617.979052386479</c:v>
                </c:pt>
                <c:pt idx="48">
                  <c:v>58399.245695362071</c:v>
                </c:pt>
                <c:pt idx="49">
                  <c:v>257887.63120117149</c:v>
                </c:pt>
                <c:pt idx="50">
                  <c:v>167380.63994548129</c:v>
                </c:pt>
                <c:pt idx="51">
                  <c:v>154656.73571152479</c:v>
                </c:pt>
                <c:pt idx="52">
                  <c:v>54199.229295849967</c:v>
                </c:pt>
                <c:pt idx="53">
                  <c:v>35587.655409607483</c:v>
                </c:pt>
                <c:pt idx="54">
                  <c:v>103027.40148304521</c:v>
                </c:pt>
                <c:pt idx="55">
                  <c:v>122719.1794317754</c:v>
                </c:pt>
                <c:pt idx="56">
                  <c:v>280384.56425787689</c:v>
                </c:pt>
                <c:pt idx="57">
                  <c:v>172475.10797372609</c:v>
                </c:pt>
                <c:pt idx="58">
                  <c:v>141958.82895891881</c:v>
                </c:pt>
                <c:pt idx="59">
                  <c:v>32853.427737148937</c:v>
                </c:pt>
                <c:pt idx="60">
                  <c:v>11612.217911860351</c:v>
                </c:pt>
                <c:pt idx="61">
                  <c:v>34253.186260253948</c:v>
                </c:pt>
                <c:pt idx="62">
                  <c:v>71530.684111469716</c:v>
                </c:pt>
                <c:pt idx="63">
                  <c:v>279449.64084009232</c:v>
                </c:pt>
                <c:pt idx="64">
                  <c:v>182143.5276126875</c:v>
                </c:pt>
                <c:pt idx="65">
                  <c:v>174516.24905670961</c:v>
                </c:pt>
                <c:pt idx="66">
                  <c:v>138392.05708198031</c:v>
                </c:pt>
                <c:pt idx="67">
                  <c:v>128200.9492071842</c:v>
                </c:pt>
                <c:pt idx="68">
                  <c:v>120704.4093080395</c:v>
                </c:pt>
                <c:pt idx="69">
                  <c:v>116490.0982545423</c:v>
                </c:pt>
                <c:pt idx="70">
                  <c:v>257472.16723378311</c:v>
                </c:pt>
                <c:pt idx="71">
                  <c:v>137117.3436658725</c:v>
                </c:pt>
                <c:pt idx="72">
                  <c:v>120415.1226914596</c:v>
                </c:pt>
                <c:pt idx="73">
                  <c:v>31442.59829365907</c:v>
                </c:pt>
                <c:pt idx="74">
                  <c:v>25581.706901566329</c:v>
                </c:pt>
                <c:pt idx="75">
                  <c:v>57463.618660422158</c:v>
                </c:pt>
                <c:pt idx="76">
                  <c:v>102457.49763100161</c:v>
                </c:pt>
                <c:pt idx="77">
                  <c:v>302233.53783969092</c:v>
                </c:pt>
                <c:pt idx="78">
                  <c:v>177650.33932487201</c:v>
                </c:pt>
                <c:pt idx="79">
                  <c:v>128478.0744749953</c:v>
                </c:pt>
                <c:pt idx="80">
                  <c:v>16693.903290180609</c:v>
                </c:pt>
                <c:pt idx="81">
                  <c:v>443.91450775197768</c:v>
                </c:pt>
                <c:pt idx="82">
                  <c:v>80107.724110964336</c:v>
                </c:pt>
                <c:pt idx="83">
                  <c:v>132084.47498895551</c:v>
                </c:pt>
                <c:pt idx="84">
                  <c:v>338698.96214567713</c:v>
                </c:pt>
                <c:pt idx="85">
                  <c:v>247880.13353843961</c:v>
                </c:pt>
                <c:pt idx="86">
                  <c:v>208773.16389056519</c:v>
                </c:pt>
                <c:pt idx="87">
                  <c:v>110012.0193042652</c:v>
                </c:pt>
                <c:pt idx="88">
                  <c:v>123896.3986137109</c:v>
                </c:pt>
                <c:pt idx="89">
                  <c:v>107273.1393699129</c:v>
                </c:pt>
                <c:pt idx="90">
                  <c:v>113582.1163040445</c:v>
                </c:pt>
                <c:pt idx="91">
                  <c:v>314602.71653541771</c:v>
                </c:pt>
                <c:pt idx="92">
                  <c:v>194784.40361215931</c:v>
                </c:pt>
                <c:pt idx="93">
                  <c:v>144367.1209475853</c:v>
                </c:pt>
                <c:pt idx="94">
                  <c:v>117746.5107742649</c:v>
                </c:pt>
                <c:pt idx="95">
                  <c:v>141405.5023822037</c:v>
                </c:pt>
                <c:pt idx="96">
                  <c:v>148044.70359060899</c:v>
                </c:pt>
                <c:pt idx="97">
                  <c:v>149631.27681494731</c:v>
                </c:pt>
                <c:pt idx="98">
                  <c:v>320491.20775520272</c:v>
                </c:pt>
                <c:pt idx="99">
                  <c:v>253898.87076930911</c:v>
                </c:pt>
                <c:pt idx="100">
                  <c:v>245743.4887064622</c:v>
                </c:pt>
                <c:pt idx="101">
                  <c:v>167300.66936845909</c:v>
                </c:pt>
                <c:pt idx="102">
                  <c:v>152709.13292947499</c:v>
                </c:pt>
                <c:pt idx="103">
                  <c:v>162135.94751151529</c:v>
                </c:pt>
                <c:pt idx="104">
                  <c:v>163897.69070411081</c:v>
                </c:pt>
                <c:pt idx="105">
                  <c:v>314331.71580170718</c:v>
                </c:pt>
                <c:pt idx="106">
                  <c:v>235042.10489680801</c:v>
                </c:pt>
                <c:pt idx="107">
                  <c:v>237606.9739955469</c:v>
                </c:pt>
                <c:pt idx="108">
                  <c:v>175886.33051476299</c:v>
                </c:pt>
                <c:pt idx="109">
                  <c:v>167743.94438117649</c:v>
                </c:pt>
                <c:pt idx="110">
                  <c:v>155643.38203279901</c:v>
                </c:pt>
                <c:pt idx="111">
                  <c:v>141240.97465321361</c:v>
                </c:pt>
                <c:pt idx="112">
                  <c:v>279628.4333196794</c:v>
                </c:pt>
                <c:pt idx="113">
                  <c:v>205476.3616623905</c:v>
                </c:pt>
                <c:pt idx="114">
                  <c:v>202125.3084949615</c:v>
                </c:pt>
                <c:pt idx="115">
                  <c:v>132805.0115940464</c:v>
                </c:pt>
                <c:pt idx="116">
                  <c:v>119469.62823767689</c:v>
                </c:pt>
                <c:pt idx="117">
                  <c:v>114269.4464935228</c:v>
                </c:pt>
                <c:pt idx="118">
                  <c:v>121813.4695482988</c:v>
                </c:pt>
                <c:pt idx="119">
                  <c:v>257737.08993265079</c:v>
                </c:pt>
                <c:pt idx="120">
                  <c:v>164788.68959865419</c:v>
                </c:pt>
                <c:pt idx="121">
                  <c:v>154764.8530854118</c:v>
                </c:pt>
                <c:pt idx="122">
                  <c:v>97044.21952109324</c:v>
                </c:pt>
                <c:pt idx="123">
                  <c:v>101741.06181979809</c:v>
                </c:pt>
                <c:pt idx="124">
                  <c:v>113461.07067574091</c:v>
                </c:pt>
                <c:pt idx="125">
                  <c:v>122188.1724966481</c:v>
                </c:pt>
                <c:pt idx="126">
                  <c:v>255897.72987653589</c:v>
                </c:pt>
                <c:pt idx="127">
                  <c:v>166201.48537379099</c:v>
                </c:pt>
                <c:pt idx="128">
                  <c:v>139198.17668037751</c:v>
                </c:pt>
                <c:pt idx="129">
                  <c:v>100343.8957714928</c:v>
                </c:pt>
                <c:pt idx="130">
                  <c:v>140295.50005190421</c:v>
                </c:pt>
                <c:pt idx="131">
                  <c:v>125171.83338966939</c:v>
                </c:pt>
                <c:pt idx="132">
                  <c:v>106516.14356709761</c:v>
                </c:pt>
                <c:pt idx="133">
                  <c:v>245902.5935844043</c:v>
                </c:pt>
                <c:pt idx="134">
                  <c:v>165854.05756012589</c:v>
                </c:pt>
                <c:pt idx="135">
                  <c:v>162142.4013061295</c:v>
                </c:pt>
                <c:pt idx="136">
                  <c:v>97599.225751276565</c:v>
                </c:pt>
                <c:pt idx="137">
                  <c:v>98549.428715815971</c:v>
                </c:pt>
                <c:pt idx="138">
                  <c:v>103141.2451528665</c:v>
                </c:pt>
                <c:pt idx="139">
                  <c:v>110290.03502108221</c:v>
                </c:pt>
                <c:pt idx="140">
                  <c:v>261345.3818830059</c:v>
                </c:pt>
                <c:pt idx="141">
                  <c:v>185153.31548264311</c:v>
                </c:pt>
                <c:pt idx="142">
                  <c:v>177427.6556106036</c:v>
                </c:pt>
                <c:pt idx="143">
                  <c:v>113475.25511374501</c:v>
                </c:pt>
                <c:pt idx="144">
                  <c:v>122519.9862899477</c:v>
                </c:pt>
                <c:pt idx="145">
                  <c:v>140337.6736497627</c:v>
                </c:pt>
                <c:pt idx="146">
                  <c:v>140214.73643818541</c:v>
                </c:pt>
                <c:pt idx="147">
                  <c:v>282872.70172095549</c:v>
                </c:pt>
                <c:pt idx="148">
                  <c:v>204697.13935183969</c:v>
                </c:pt>
                <c:pt idx="149">
                  <c:v>201441.50586643539</c:v>
                </c:pt>
                <c:pt idx="150">
                  <c:v>135664.9698842924</c:v>
                </c:pt>
                <c:pt idx="151">
                  <c:v>96314.007058126328</c:v>
                </c:pt>
                <c:pt idx="152">
                  <c:v>51599.686502562246</c:v>
                </c:pt>
                <c:pt idx="153">
                  <c:v>77913.006492765853</c:v>
                </c:pt>
                <c:pt idx="154">
                  <c:v>292246.01763407188</c:v>
                </c:pt>
                <c:pt idx="155">
                  <c:v>197038.92999067079</c:v>
                </c:pt>
                <c:pt idx="156">
                  <c:v>152284.15907076871</c:v>
                </c:pt>
                <c:pt idx="157">
                  <c:v>142532.65216341079</c:v>
                </c:pt>
                <c:pt idx="158">
                  <c:v>144257.3119161033</c:v>
                </c:pt>
                <c:pt idx="159">
                  <c:v>130697.01142775849</c:v>
                </c:pt>
                <c:pt idx="160">
                  <c:v>132641.88303454599</c:v>
                </c:pt>
                <c:pt idx="161">
                  <c:v>278745.03004365368</c:v>
                </c:pt>
                <c:pt idx="162">
                  <c:v>195133.50551590041</c:v>
                </c:pt>
                <c:pt idx="163">
                  <c:v>193251.7948927969</c:v>
                </c:pt>
                <c:pt idx="164">
                  <c:v>120063.4264927232</c:v>
                </c:pt>
                <c:pt idx="165">
                  <c:v>114005.3799513065</c:v>
                </c:pt>
                <c:pt idx="166">
                  <c:v>121449.7514157148</c:v>
                </c:pt>
                <c:pt idx="167">
                  <c:v>120885.98063827161</c:v>
                </c:pt>
                <c:pt idx="168">
                  <c:v>262515.99379340652</c:v>
                </c:pt>
                <c:pt idx="169">
                  <c:v>181253.2418080697</c:v>
                </c:pt>
                <c:pt idx="170">
                  <c:v>184261.1746455364</c:v>
                </c:pt>
                <c:pt idx="171">
                  <c:v>133194.53095839091</c:v>
                </c:pt>
                <c:pt idx="172">
                  <c:v>144263.57098432159</c:v>
                </c:pt>
                <c:pt idx="173">
                  <c:v>148389.59492321519</c:v>
                </c:pt>
                <c:pt idx="174">
                  <c:v>142105.0967036355</c:v>
                </c:pt>
                <c:pt idx="175">
                  <c:v>274471.10840280622</c:v>
                </c:pt>
                <c:pt idx="176">
                  <c:v>193630.952188105</c:v>
                </c:pt>
                <c:pt idx="177">
                  <c:v>192762.6024431712</c:v>
                </c:pt>
                <c:pt idx="178">
                  <c:v>135944.7453487335</c:v>
                </c:pt>
                <c:pt idx="179">
                  <c:v>143699.68967452421</c:v>
                </c:pt>
                <c:pt idx="180">
                  <c:v>157494.45586460119</c:v>
                </c:pt>
                <c:pt idx="181">
                  <c:v>171147.7716664511</c:v>
                </c:pt>
                <c:pt idx="182">
                  <c:v>311076.69750300312</c:v>
                </c:pt>
                <c:pt idx="183">
                  <c:v>211194.1043317194</c:v>
                </c:pt>
                <c:pt idx="184">
                  <c:v>206131.50669905971</c:v>
                </c:pt>
                <c:pt idx="185">
                  <c:v>148982.51612856591</c:v>
                </c:pt>
                <c:pt idx="186">
                  <c:v>165377.14751600809</c:v>
                </c:pt>
                <c:pt idx="187">
                  <c:v>174902.63357344281</c:v>
                </c:pt>
                <c:pt idx="188">
                  <c:v>172467.41691998721</c:v>
                </c:pt>
                <c:pt idx="189">
                  <c:v>345068.76706680219</c:v>
                </c:pt>
                <c:pt idx="190">
                  <c:v>274030.78295740183</c:v>
                </c:pt>
                <c:pt idx="191">
                  <c:v>253659.8327442437</c:v>
                </c:pt>
                <c:pt idx="192">
                  <c:v>114840.96659139291</c:v>
                </c:pt>
                <c:pt idx="193">
                  <c:v>74842.206747360353</c:v>
                </c:pt>
                <c:pt idx="194">
                  <c:v>82241.11768049284</c:v>
                </c:pt>
                <c:pt idx="195">
                  <c:v>108354.5441245425</c:v>
                </c:pt>
                <c:pt idx="196">
                  <c:v>316135.38825523818</c:v>
                </c:pt>
                <c:pt idx="197">
                  <c:v>215438.2208694205</c:v>
                </c:pt>
                <c:pt idx="198">
                  <c:v>192256.74828655281</c:v>
                </c:pt>
                <c:pt idx="199">
                  <c:v>87942.967092844017</c:v>
                </c:pt>
                <c:pt idx="200">
                  <c:v>67396.99538456864</c:v>
                </c:pt>
                <c:pt idx="201">
                  <c:v>86898.705976315629</c:v>
                </c:pt>
                <c:pt idx="202">
                  <c:v>119147.8560829991</c:v>
                </c:pt>
                <c:pt idx="203">
                  <c:v>310163.48821181862</c:v>
                </c:pt>
                <c:pt idx="204">
                  <c:v>202308.13790175851</c:v>
                </c:pt>
                <c:pt idx="205">
                  <c:v>181885.93397358889</c:v>
                </c:pt>
                <c:pt idx="206">
                  <c:v>97059.08037141597</c:v>
                </c:pt>
                <c:pt idx="207">
                  <c:v>81271.763860973733</c:v>
                </c:pt>
                <c:pt idx="208">
                  <c:v>89870.846557634417</c:v>
                </c:pt>
                <c:pt idx="209">
                  <c:v>149807.73325232349</c:v>
                </c:pt>
                <c:pt idx="210">
                  <c:v>337996.87449114159</c:v>
                </c:pt>
                <c:pt idx="211">
                  <c:v>220488.55612638741</c:v>
                </c:pt>
                <c:pt idx="212">
                  <c:v>210367.47772528199</c:v>
                </c:pt>
                <c:pt idx="213">
                  <c:v>179829.24999581851</c:v>
                </c:pt>
                <c:pt idx="214">
                  <c:v>143046.43031506191</c:v>
                </c:pt>
                <c:pt idx="215">
                  <c:v>157746.3610854435</c:v>
                </c:pt>
                <c:pt idx="216">
                  <c:v>182099.95583259981</c:v>
                </c:pt>
                <c:pt idx="217">
                  <c:v>322979.83932973532</c:v>
                </c:pt>
                <c:pt idx="218">
                  <c:v>213327.80521185909</c:v>
                </c:pt>
                <c:pt idx="219">
                  <c:v>189705.47896719229</c:v>
                </c:pt>
                <c:pt idx="220">
                  <c:v>105242.6053658747</c:v>
                </c:pt>
                <c:pt idx="221">
                  <c:v>88844.932040046609</c:v>
                </c:pt>
                <c:pt idx="222">
                  <c:v>108237.2014306364</c:v>
                </c:pt>
                <c:pt idx="223">
                  <c:v>136826.60877777851</c:v>
                </c:pt>
                <c:pt idx="224">
                  <c:v>331319.78012087417</c:v>
                </c:pt>
                <c:pt idx="225">
                  <c:v>221293.90603396049</c:v>
                </c:pt>
                <c:pt idx="226">
                  <c:v>193167.1283785821</c:v>
                </c:pt>
                <c:pt idx="227">
                  <c:v>97074.625878955791</c:v>
                </c:pt>
                <c:pt idx="228">
                  <c:v>83185.857125143782</c:v>
                </c:pt>
                <c:pt idx="229">
                  <c:v>101874.3904891657</c:v>
                </c:pt>
                <c:pt idx="230">
                  <c:v>134938.26375786591</c:v>
                </c:pt>
                <c:pt idx="231">
                  <c:v>340175.39496588241</c:v>
                </c:pt>
                <c:pt idx="232">
                  <c:v>250690.14394331901</c:v>
                </c:pt>
                <c:pt idx="233">
                  <c:v>237342.64823706981</c:v>
                </c:pt>
                <c:pt idx="234">
                  <c:v>123091.052016959</c:v>
                </c:pt>
                <c:pt idx="235">
                  <c:v>90258.562563165993</c:v>
                </c:pt>
                <c:pt idx="236">
                  <c:v>165307.79239266569</c:v>
                </c:pt>
                <c:pt idx="237">
                  <c:v>184306.58253100159</c:v>
                </c:pt>
                <c:pt idx="238">
                  <c:v>333803.88700441632</c:v>
                </c:pt>
                <c:pt idx="239">
                  <c:v>227745.34587931741</c:v>
                </c:pt>
                <c:pt idx="240">
                  <c:v>196053.3985506701</c:v>
                </c:pt>
                <c:pt idx="241">
                  <c:v>163176.81986697609</c:v>
                </c:pt>
                <c:pt idx="242">
                  <c:v>138449.95852795639</c:v>
                </c:pt>
                <c:pt idx="243">
                  <c:v>101083.5421710112</c:v>
                </c:pt>
                <c:pt idx="244">
                  <c:v>138938.96171015751</c:v>
                </c:pt>
                <c:pt idx="245">
                  <c:v>353986.54252186761</c:v>
                </c:pt>
                <c:pt idx="246">
                  <c:v>257953.07655625741</c:v>
                </c:pt>
                <c:pt idx="247">
                  <c:v>220167.76809964329</c:v>
                </c:pt>
                <c:pt idx="248">
                  <c:v>104526.0001530486</c:v>
                </c:pt>
                <c:pt idx="249">
                  <c:v>94564.329813521676</c:v>
                </c:pt>
                <c:pt idx="250">
                  <c:v>174182.45051312569</c:v>
                </c:pt>
                <c:pt idx="251">
                  <c:v>187663.80509321939</c:v>
                </c:pt>
                <c:pt idx="252">
                  <c:v>343982.4086079704</c:v>
                </c:pt>
                <c:pt idx="253">
                  <c:v>251340.12877253949</c:v>
                </c:pt>
                <c:pt idx="254">
                  <c:v>208300.27330516279</c:v>
                </c:pt>
                <c:pt idx="255">
                  <c:v>171412.90090316589</c:v>
                </c:pt>
                <c:pt idx="256">
                  <c:v>151036.28937669011</c:v>
                </c:pt>
                <c:pt idx="257">
                  <c:v>116734.2438774676</c:v>
                </c:pt>
                <c:pt idx="258">
                  <c:v>141793.22164803109</c:v>
                </c:pt>
                <c:pt idx="259">
                  <c:v>338857.7578102774</c:v>
                </c:pt>
                <c:pt idx="260">
                  <c:v>246581.15031891721</c:v>
                </c:pt>
                <c:pt idx="261">
                  <c:v>225783.6935831052</c:v>
                </c:pt>
                <c:pt idx="262">
                  <c:v>121283.1868020344</c:v>
                </c:pt>
                <c:pt idx="263">
                  <c:v>111880.1620947069</c:v>
                </c:pt>
                <c:pt idx="264">
                  <c:v>170851.13984475369</c:v>
                </c:pt>
                <c:pt idx="265">
                  <c:v>174945.5185264638</c:v>
                </c:pt>
                <c:pt idx="266">
                  <c:v>334361.76354918251</c:v>
                </c:pt>
                <c:pt idx="267">
                  <c:v>225005.06004254389</c:v>
                </c:pt>
                <c:pt idx="268">
                  <c:v>206474.8795759175</c:v>
                </c:pt>
                <c:pt idx="269">
                  <c:v>109260.5611641234</c:v>
                </c:pt>
                <c:pt idx="270">
                  <c:v>94062.454720328009</c:v>
                </c:pt>
                <c:pt idx="271">
                  <c:v>134141.0887958596</c:v>
                </c:pt>
                <c:pt idx="272">
                  <c:v>176800.64367794871</c:v>
                </c:pt>
                <c:pt idx="273">
                  <c:v>375736.04171359597</c:v>
                </c:pt>
                <c:pt idx="274" formatCode="General">
                  <c:v>293019.06080885179</c:v>
                </c:pt>
                <c:pt idx="275" formatCode="General">
                  <c:v>279102.1908400188</c:v>
                </c:pt>
                <c:pt idx="276" formatCode="General">
                  <c:v>180829.17975929251</c:v>
                </c:pt>
                <c:pt idx="277" formatCode="General">
                  <c:v>162838.49571031879</c:v>
                </c:pt>
                <c:pt idx="278" formatCode="General">
                  <c:v>186939.87620068621</c:v>
                </c:pt>
                <c:pt idx="279" formatCode="General">
                  <c:v>216907.83618879359</c:v>
                </c:pt>
                <c:pt idx="280" formatCode="General">
                  <c:v>401276.57693586842</c:v>
                </c:pt>
                <c:pt idx="281" formatCode="General">
                  <c:v>306092.80289134139</c:v>
                </c:pt>
                <c:pt idx="282" formatCode="General">
                  <c:v>297377.81071540387</c:v>
                </c:pt>
                <c:pt idx="283" formatCode="General">
                  <c:v>209039.20113837329</c:v>
                </c:pt>
                <c:pt idx="284" formatCode="General">
                  <c:v>190448.43551784489</c:v>
                </c:pt>
                <c:pt idx="285" formatCode="General">
                  <c:v>206959.61965098069</c:v>
                </c:pt>
                <c:pt idx="286" formatCode="General">
                  <c:v>236388.56625003109</c:v>
                </c:pt>
                <c:pt idx="287" formatCode="General">
                  <c:v>427432.54485734442</c:v>
                </c:pt>
                <c:pt idx="288" formatCode="General">
                  <c:v>313158.09274835658</c:v>
                </c:pt>
                <c:pt idx="289" formatCode="General">
                  <c:v>288985.3763756504</c:v>
                </c:pt>
                <c:pt idx="290" formatCode="General">
                  <c:v>192334.92990361861</c:v>
                </c:pt>
                <c:pt idx="291" formatCode="General">
                  <c:v>154665.65712497779</c:v>
                </c:pt>
                <c:pt idx="292" formatCode="General">
                  <c:v>152974.1523815156</c:v>
                </c:pt>
                <c:pt idx="293" formatCode="General">
                  <c:v>191536.6776849087</c:v>
                </c:pt>
                <c:pt idx="294" formatCode="General">
                  <c:v>389287.39763065369</c:v>
                </c:pt>
                <c:pt idx="295" formatCode="General">
                  <c:v>267390.19094815251</c:v>
                </c:pt>
                <c:pt idx="296" formatCode="General">
                  <c:v>240369.39489854261</c:v>
                </c:pt>
                <c:pt idx="297" formatCode="General">
                  <c:v>156591.32681583491</c:v>
                </c:pt>
                <c:pt idx="298" formatCode="General">
                  <c:v>155490.02702743851</c:v>
                </c:pt>
                <c:pt idx="299" formatCode="General">
                  <c:v>173717.30117104069</c:v>
                </c:pt>
                <c:pt idx="300" formatCode="General">
                  <c:v>205175.71300371099</c:v>
                </c:pt>
                <c:pt idx="301" formatCode="General">
                  <c:v>405845.81961063738</c:v>
                </c:pt>
                <c:pt idx="302" formatCode="General">
                  <c:v>280551.95072137081</c:v>
                </c:pt>
                <c:pt idx="303" formatCode="General">
                  <c:v>259683.9885596206</c:v>
                </c:pt>
                <c:pt idx="304" formatCode="General">
                  <c:v>232028.77000000031</c:v>
                </c:pt>
                <c:pt idx="305" formatCode="General">
                  <c:v>153005.48447197</c:v>
                </c:pt>
                <c:pt idx="306" formatCode="General">
                  <c:v>147780.40752832091</c:v>
                </c:pt>
                <c:pt idx="307" formatCode="General">
                  <c:v>174375.46397232849</c:v>
                </c:pt>
                <c:pt idx="308" formatCode="General">
                  <c:v>438696.51812491869</c:v>
                </c:pt>
                <c:pt idx="309" formatCode="General">
                  <c:v>325087.08278416982</c:v>
                </c:pt>
                <c:pt idx="310" formatCode="General">
                  <c:v>290400.61661079997</c:v>
                </c:pt>
                <c:pt idx="311" formatCode="General">
                  <c:v>183370.15566697711</c:v>
                </c:pt>
                <c:pt idx="312" formatCode="General">
                  <c:v>179268.78931429889</c:v>
                </c:pt>
                <c:pt idx="313" formatCode="General">
                  <c:v>200942.6796598119</c:v>
                </c:pt>
                <c:pt idx="314" formatCode="General">
                  <c:v>219668.52011480811</c:v>
                </c:pt>
                <c:pt idx="315" formatCode="General">
                  <c:v>422213.07749365561</c:v>
                </c:pt>
                <c:pt idx="316" formatCode="General">
                  <c:v>322116.55581598007</c:v>
                </c:pt>
                <c:pt idx="317" formatCode="General">
                  <c:v>292659.67441458168</c:v>
                </c:pt>
                <c:pt idx="318" formatCode="General">
                  <c:v>211283.15574942611</c:v>
                </c:pt>
                <c:pt idx="319" formatCode="General">
                  <c:v>188033.80882068421</c:v>
                </c:pt>
                <c:pt idx="320" formatCode="General">
                  <c:v>152895.4358729849</c:v>
                </c:pt>
                <c:pt idx="321" formatCode="General">
                  <c:v>305623.10971710039</c:v>
                </c:pt>
                <c:pt idx="322" formatCode="General">
                  <c:v>497313.24546674697</c:v>
                </c:pt>
                <c:pt idx="323" formatCode="General">
                  <c:v>392058.56932338001</c:v>
                </c:pt>
                <c:pt idx="324" formatCode="General">
                  <c:v>371573.49734792439</c:v>
                </c:pt>
                <c:pt idx="325" formatCode="General">
                  <c:v>264858.54742384987</c:v>
                </c:pt>
                <c:pt idx="326" formatCode="General">
                  <c:v>261962.69717504099</c:v>
                </c:pt>
                <c:pt idx="327" formatCode="General">
                  <c:v>284504.05659535731</c:v>
                </c:pt>
                <c:pt idx="328" formatCode="General">
                  <c:v>660261.54000000085</c:v>
                </c:pt>
                <c:pt idx="329" formatCode="General">
                  <c:v>398404.55341848353</c:v>
                </c:pt>
                <c:pt idx="330" formatCode="General">
                  <c:v>297956.33570304193</c:v>
                </c:pt>
                <c:pt idx="331" formatCode="General">
                  <c:v>273151.98782907869</c:v>
                </c:pt>
                <c:pt idx="332" formatCode="General">
                  <c:v>81998.990767291398</c:v>
                </c:pt>
                <c:pt idx="333" formatCode="General">
                  <c:v>66240.97352606045</c:v>
                </c:pt>
                <c:pt idx="334" formatCode="General">
                  <c:v>183093.77757927071</c:v>
                </c:pt>
                <c:pt idx="335" formatCode="General">
                  <c:v>238864.4750184642</c:v>
                </c:pt>
                <c:pt idx="336" formatCode="General">
                  <c:v>657039.63010388997</c:v>
                </c:pt>
                <c:pt idx="337" formatCode="General">
                  <c:v>405977.20752294519</c:v>
                </c:pt>
                <c:pt idx="338" formatCode="General">
                  <c:v>372638.60687914368</c:v>
                </c:pt>
                <c:pt idx="339" formatCode="General">
                  <c:v>263949.95118074073</c:v>
                </c:pt>
                <c:pt idx="340" formatCode="General">
                  <c:v>250310.09211999021</c:v>
                </c:pt>
                <c:pt idx="341" formatCode="General">
                  <c:v>269167.21818206267</c:v>
                </c:pt>
                <c:pt idx="342" formatCode="General">
                  <c:v>279072.30392113829</c:v>
                </c:pt>
                <c:pt idx="343" formatCode="General">
                  <c:v>656106.26248930919</c:v>
                </c:pt>
                <c:pt idx="344" formatCode="General">
                  <c:v>428035.28700528073</c:v>
                </c:pt>
                <c:pt idx="345" formatCode="General">
                  <c:v>357807.91557703947</c:v>
                </c:pt>
                <c:pt idx="346" formatCode="General">
                  <c:v>110068.5726900475</c:v>
                </c:pt>
                <c:pt idx="347" formatCode="General">
                  <c:v>87873.053894725177</c:v>
                </c:pt>
                <c:pt idx="348" formatCode="General">
                  <c:v>236796.3796870673</c:v>
                </c:pt>
                <c:pt idx="349" formatCode="General">
                  <c:v>248724.6221810045</c:v>
                </c:pt>
                <c:pt idx="350" formatCode="General">
                  <c:v>595997.14615269087</c:v>
                </c:pt>
                <c:pt idx="351" formatCode="General">
                  <c:v>346684.15393955237</c:v>
                </c:pt>
                <c:pt idx="352" formatCode="General">
                  <c:v>309569.96457085293</c:v>
                </c:pt>
                <c:pt idx="353" formatCode="General">
                  <c:v>234234.7712908276</c:v>
                </c:pt>
                <c:pt idx="354" formatCode="General">
                  <c:v>190411.32846455849</c:v>
                </c:pt>
                <c:pt idx="355" formatCode="General">
                  <c:v>244124.54903897719</c:v>
                </c:pt>
                <c:pt idx="356" formatCode="General">
                  <c:v>346165.1610065347</c:v>
                </c:pt>
                <c:pt idx="357" formatCode="General">
                  <c:v>735408.3558162445</c:v>
                </c:pt>
                <c:pt idx="358" formatCode="General">
                  <c:v>367007.94804041192</c:v>
                </c:pt>
                <c:pt idx="359" formatCode="General">
                  <c:v>322528.43147468829</c:v>
                </c:pt>
                <c:pt idx="360" formatCode="General">
                  <c:v>266455.96957725013</c:v>
                </c:pt>
                <c:pt idx="361" formatCode="General">
                  <c:v>237929.38875934581</c:v>
                </c:pt>
                <c:pt idx="362" formatCode="General">
                  <c:v>279721.77306127688</c:v>
                </c:pt>
                <c:pt idx="363" formatCode="General">
                  <c:v>335594.35481621808</c:v>
                </c:pt>
                <c:pt idx="364" formatCode="General">
                  <c:v>787439.20000000054</c:v>
                </c:pt>
                <c:pt idx="365" formatCode="General">
                  <c:v>349311.16757572949</c:v>
                </c:pt>
                <c:pt idx="366" formatCode="General">
                  <c:v>340054.18589624629</c:v>
                </c:pt>
                <c:pt idx="367" formatCode="General">
                  <c:v>234337.22381817791</c:v>
                </c:pt>
                <c:pt idx="368" formatCode="General">
                  <c:v>218389.34742597249</c:v>
                </c:pt>
                <c:pt idx="369" formatCode="General">
                  <c:v>263535.29600786779</c:v>
                </c:pt>
                <c:pt idx="370" formatCode="General">
                  <c:v>275962.41052097123</c:v>
                </c:pt>
                <c:pt idx="371" formatCode="General">
                  <c:v>700791.24282895855</c:v>
                </c:pt>
                <c:pt idx="372" formatCode="General">
                  <c:v>480544.03833392129</c:v>
                </c:pt>
                <c:pt idx="373" formatCode="General">
                  <c:v>374384.86855279579</c:v>
                </c:pt>
                <c:pt idx="374" formatCode="General">
                  <c:v>175987.48903936811</c:v>
                </c:pt>
                <c:pt idx="375" formatCode="General">
                  <c:v>236801.6887731188</c:v>
                </c:pt>
                <c:pt idx="376" formatCode="General">
                  <c:v>300580.5776251154</c:v>
                </c:pt>
                <c:pt idx="377" formatCode="General">
                  <c:v>390594.90157018002</c:v>
                </c:pt>
                <c:pt idx="378" formatCode="General">
                  <c:v>716100.62973826996</c:v>
                </c:pt>
                <c:pt idx="379" formatCode="General">
                  <c:v>434760.90626296733</c:v>
                </c:pt>
                <c:pt idx="380" formatCode="General">
                  <c:v>411536.34962618252</c:v>
                </c:pt>
                <c:pt idx="381" formatCode="General">
                  <c:v>302299.25820108928</c:v>
                </c:pt>
                <c:pt idx="382" formatCode="General">
                  <c:v>232298.58621565171</c:v>
                </c:pt>
                <c:pt idx="383" formatCode="General">
                  <c:v>283823.82857577788</c:v>
                </c:pt>
                <c:pt idx="384" formatCode="General">
                  <c:v>343583.95139869471</c:v>
                </c:pt>
                <c:pt idx="385" formatCode="General">
                  <c:v>719267.04330547724</c:v>
                </c:pt>
                <c:pt idx="386" formatCode="General">
                  <c:v>513533.54086436337</c:v>
                </c:pt>
                <c:pt idx="387" formatCode="General">
                  <c:v>456556.95581153722</c:v>
                </c:pt>
                <c:pt idx="388" formatCode="General">
                  <c:v>297357.94222754531</c:v>
                </c:pt>
                <c:pt idx="389" formatCode="General">
                  <c:v>317416.96430354979</c:v>
                </c:pt>
                <c:pt idx="390" formatCode="General">
                  <c:v>366406.47063663899</c:v>
                </c:pt>
                <c:pt idx="391" formatCode="General">
                  <c:v>339640.92891903041</c:v>
                </c:pt>
                <c:pt idx="392" formatCode="General">
                  <c:v>707429.27116513404</c:v>
                </c:pt>
                <c:pt idx="393" formatCode="General">
                  <c:v>426244.32529044762</c:v>
                </c:pt>
                <c:pt idx="394" formatCode="General">
                  <c:v>400312.81368696498</c:v>
                </c:pt>
                <c:pt idx="395" formatCode="General">
                  <c:v>262162.49878064159</c:v>
                </c:pt>
                <c:pt idx="396" formatCode="General">
                  <c:v>199814.52784002011</c:v>
                </c:pt>
                <c:pt idx="397" formatCode="General">
                  <c:v>220570.57670536</c:v>
                </c:pt>
                <c:pt idx="398" formatCode="General">
                  <c:v>249367.2014366519</c:v>
                </c:pt>
                <c:pt idx="399" formatCode="General">
                  <c:v>636753.51934727351</c:v>
                </c:pt>
                <c:pt idx="400" formatCode="General">
                  <c:v>373168.4005631067</c:v>
                </c:pt>
                <c:pt idx="401" formatCode="General">
                  <c:v>329588.25626537763</c:v>
                </c:pt>
                <c:pt idx="402" formatCode="General">
                  <c:v>332908.01390368881</c:v>
                </c:pt>
                <c:pt idx="403" formatCode="General">
                  <c:v>279784.78233605751</c:v>
                </c:pt>
                <c:pt idx="404" formatCode="General">
                  <c:v>269294.59692200401</c:v>
                </c:pt>
                <c:pt idx="405" formatCode="General">
                  <c:v>343530.60186148208</c:v>
                </c:pt>
                <c:pt idx="406" formatCode="General">
                  <c:v>679003.24670975457</c:v>
                </c:pt>
                <c:pt idx="407" formatCode="General">
                  <c:v>396469.15534246853</c:v>
                </c:pt>
                <c:pt idx="408" formatCode="General">
                  <c:v>349195.18297064502</c:v>
                </c:pt>
                <c:pt idx="409" formatCode="General">
                  <c:v>194992.13940403651</c:v>
                </c:pt>
                <c:pt idx="410" formatCode="General">
                  <c:v>174434.01819161771</c:v>
                </c:pt>
                <c:pt idx="411" formatCode="General">
                  <c:v>248275.289718243</c:v>
                </c:pt>
                <c:pt idx="412" formatCode="General">
                  <c:v>272408.37277126341</c:v>
                </c:pt>
                <c:pt idx="413" formatCode="General">
                  <c:v>643883.49047649384</c:v>
                </c:pt>
                <c:pt idx="414" formatCode="General">
                  <c:v>531450.0020761519</c:v>
                </c:pt>
                <c:pt idx="415" formatCode="General">
                  <c:v>516802.25525721192</c:v>
                </c:pt>
                <c:pt idx="416" formatCode="General">
                  <c:v>326725.5552206405</c:v>
                </c:pt>
                <c:pt idx="417" formatCode="General">
                  <c:v>239558.95760070111</c:v>
                </c:pt>
                <c:pt idx="418" formatCode="General">
                  <c:v>288485.66381209582</c:v>
                </c:pt>
                <c:pt idx="419" formatCode="General">
                  <c:v>260950.04807249649</c:v>
                </c:pt>
                <c:pt idx="420" formatCode="General">
                  <c:v>614303.87764420861</c:v>
                </c:pt>
                <c:pt idx="421" formatCode="General">
                  <c:v>389539.73194051138</c:v>
                </c:pt>
                <c:pt idx="422" formatCode="General">
                  <c:v>344692.56242880132</c:v>
                </c:pt>
                <c:pt idx="423" formatCode="General">
                  <c:v>225332.96229995639</c:v>
                </c:pt>
                <c:pt idx="424" formatCode="General">
                  <c:v>203192.89669322761</c:v>
                </c:pt>
                <c:pt idx="425" formatCode="General">
                  <c:v>246552.82225718841</c:v>
                </c:pt>
                <c:pt idx="426" formatCode="General">
                  <c:v>255678.96425215571</c:v>
                </c:pt>
                <c:pt idx="427" formatCode="General">
                  <c:v>633425.01019743353</c:v>
                </c:pt>
                <c:pt idx="428" formatCode="General">
                  <c:v>408043.93874969753</c:v>
                </c:pt>
                <c:pt idx="429" formatCode="General">
                  <c:v>377652.89166987268</c:v>
                </c:pt>
                <c:pt idx="430" formatCode="General">
                  <c:v>294249.98159893602</c:v>
                </c:pt>
                <c:pt idx="431" formatCode="General">
                  <c:v>290596.87026801921</c:v>
                </c:pt>
                <c:pt idx="432" formatCode="General">
                  <c:v>291607.358023812</c:v>
                </c:pt>
                <c:pt idx="433" formatCode="General">
                  <c:v>335239.70009724051</c:v>
                </c:pt>
                <c:pt idx="434" formatCode="General">
                  <c:v>571062.38305319671</c:v>
                </c:pt>
                <c:pt idx="435" formatCode="General">
                  <c:v>403080.72321842692</c:v>
                </c:pt>
                <c:pt idx="436" formatCode="General">
                  <c:v>315057.69753586798</c:v>
                </c:pt>
                <c:pt idx="437" formatCode="General">
                  <c:v>242493.36002453009</c:v>
                </c:pt>
                <c:pt idx="438" formatCode="General">
                  <c:v>204545.33602039391</c:v>
                </c:pt>
                <c:pt idx="439" formatCode="General">
                  <c:v>222380.8154428516</c:v>
                </c:pt>
                <c:pt idx="440" formatCode="General">
                  <c:v>366134.86351225968</c:v>
                </c:pt>
                <c:pt idx="441" formatCode="General">
                  <c:v>711843.17388823908</c:v>
                </c:pt>
                <c:pt idx="442" formatCode="General">
                  <c:v>432269.26291649317</c:v>
                </c:pt>
                <c:pt idx="443" formatCode="General">
                  <c:v>407204.56000795099</c:v>
                </c:pt>
                <c:pt idx="444" formatCode="General">
                  <c:v>242562.7843797995</c:v>
                </c:pt>
                <c:pt idx="445" formatCode="General">
                  <c:v>393535.32871681103</c:v>
                </c:pt>
                <c:pt idx="446" formatCode="General">
                  <c:v>391732.6499734575</c:v>
                </c:pt>
                <c:pt idx="447" formatCode="General">
                  <c:v>372521.08701623249</c:v>
                </c:pt>
                <c:pt idx="448" formatCode="General">
                  <c:v>730109.5686214976</c:v>
                </c:pt>
                <c:pt idx="449" formatCode="General">
                  <c:v>462924.67662921263</c:v>
                </c:pt>
                <c:pt idx="450" formatCode="General">
                  <c:v>371941.9187716124</c:v>
                </c:pt>
                <c:pt idx="451" formatCode="General">
                  <c:v>263788.10910600622</c:v>
                </c:pt>
                <c:pt idx="452" formatCode="General">
                  <c:v>240942.97171871609</c:v>
                </c:pt>
                <c:pt idx="453" formatCode="General">
                  <c:v>275720.39375368628</c:v>
                </c:pt>
                <c:pt idx="454" formatCode="General">
                  <c:v>334546.14919525251</c:v>
                </c:pt>
                <c:pt idx="455" formatCode="General">
                  <c:v>751931.68275776948</c:v>
                </c:pt>
                <c:pt idx="456" formatCode="General">
                  <c:v>572943.2767962995</c:v>
                </c:pt>
                <c:pt idx="457" formatCode="General">
                  <c:v>510374.86264995352</c:v>
                </c:pt>
                <c:pt idx="458" formatCode="General">
                  <c:v>448754.29330709239</c:v>
                </c:pt>
                <c:pt idx="459" formatCode="General">
                  <c:v>419173.21034175722</c:v>
                </c:pt>
                <c:pt idx="460" formatCode="General">
                  <c:v>375976.18226259778</c:v>
                </c:pt>
                <c:pt idx="461" formatCode="General">
                  <c:v>400596.4839063398</c:v>
                </c:pt>
                <c:pt idx="462" formatCode="General">
                  <c:v>704889.84884490655</c:v>
                </c:pt>
                <c:pt idx="463" formatCode="General">
                  <c:v>392757.75920511998</c:v>
                </c:pt>
                <c:pt idx="464" formatCode="General">
                  <c:v>311461.82611330791</c:v>
                </c:pt>
                <c:pt idx="465" formatCode="General">
                  <c:v>215021.1446334853</c:v>
                </c:pt>
                <c:pt idx="466" formatCode="General">
                  <c:v>254588.71067358871</c:v>
                </c:pt>
                <c:pt idx="467" formatCode="General">
                  <c:v>284479.43992420408</c:v>
                </c:pt>
                <c:pt idx="468" formatCode="General">
                  <c:v>316001.00844363269</c:v>
                </c:pt>
                <c:pt idx="469" formatCode="General">
                  <c:v>730477.51753057272</c:v>
                </c:pt>
                <c:pt idx="470" formatCode="General">
                  <c:v>464468.8063695383</c:v>
                </c:pt>
                <c:pt idx="471" formatCode="General">
                  <c:v>365385.00202829659</c:v>
                </c:pt>
                <c:pt idx="472" formatCode="General">
                  <c:v>267757.69467479811</c:v>
                </c:pt>
                <c:pt idx="473" formatCode="General">
                  <c:v>272851.85765221622</c:v>
                </c:pt>
                <c:pt idx="474" formatCode="General">
                  <c:v>269901.23733079783</c:v>
                </c:pt>
                <c:pt idx="475" formatCode="General">
                  <c:v>245628.21085577321</c:v>
                </c:pt>
                <c:pt idx="476" formatCode="General">
                  <c:v>783464.16573677037</c:v>
                </c:pt>
                <c:pt idx="477" formatCode="General">
                  <c:v>443671.6851747153</c:v>
                </c:pt>
                <c:pt idx="478" formatCode="General">
                  <c:v>268668.00497757352</c:v>
                </c:pt>
                <c:pt idx="479" formatCode="General">
                  <c:v>163487.261975787</c:v>
                </c:pt>
                <c:pt idx="480" formatCode="General">
                  <c:v>215849.26676240849</c:v>
                </c:pt>
                <c:pt idx="481" formatCode="General">
                  <c:v>247964.7690768372</c:v>
                </c:pt>
                <c:pt idx="482" formatCode="General">
                  <c:v>248098.372214531</c:v>
                </c:pt>
                <c:pt idx="483" formatCode="General">
                  <c:v>627304.889150645</c:v>
                </c:pt>
                <c:pt idx="484" formatCode="General">
                  <c:v>425016.08357438009</c:v>
                </c:pt>
                <c:pt idx="485" formatCode="General">
                  <c:v>427908.9258128386</c:v>
                </c:pt>
                <c:pt idx="486" formatCode="General">
                  <c:v>327160.07554352039</c:v>
                </c:pt>
                <c:pt idx="487" formatCode="General">
                  <c:v>163695.80031612539</c:v>
                </c:pt>
                <c:pt idx="488" formatCode="General">
                  <c:v>203780.56596224671</c:v>
                </c:pt>
                <c:pt idx="489" formatCode="General">
                  <c:v>242030.92126759939</c:v>
                </c:pt>
                <c:pt idx="490" formatCode="General">
                  <c:v>634057.71711632668</c:v>
                </c:pt>
                <c:pt idx="491" formatCode="General">
                  <c:v>427554.83512249362</c:v>
                </c:pt>
                <c:pt idx="492" formatCode="General">
                  <c:v>387563.87048467272</c:v>
                </c:pt>
                <c:pt idx="493" formatCode="General">
                  <c:v>231193.3404300712</c:v>
                </c:pt>
                <c:pt idx="494" formatCode="General">
                  <c:v>229588.26973625721</c:v>
                </c:pt>
                <c:pt idx="495" formatCode="General">
                  <c:v>214046.9908013691</c:v>
                </c:pt>
                <c:pt idx="496" formatCode="General">
                  <c:v>199325.13250457219</c:v>
                </c:pt>
                <c:pt idx="497" formatCode="General">
                  <c:v>641387.6499705821</c:v>
                </c:pt>
                <c:pt idx="498" formatCode="General">
                  <c:v>394657.2427218706</c:v>
                </c:pt>
                <c:pt idx="499" formatCode="General">
                  <c:v>330742.63438337581</c:v>
                </c:pt>
                <c:pt idx="500" formatCode="General">
                  <c:v>195498.48672841379</c:v>
                </c:pt>
                <c:pt idx="501" formatCode="General">
                  <c:v>171798.73767387279</c:v>
                </c:pt>
                <c:pt idx="502" formatCode="General">
                  <c:v>214394.1185988292</c:v>
                </c:pt>
                <c:pt idx="503" formatCode="General">
                  <c:v>273563.20661096269</c:v>
                </c:pt>
                <c:pt idx="504" formatCode="General">
                  <c:v>742893.94548252062</c:v>
                </c:pt>
                <c:pt idx="505" formatCode="General">
                  <c:v>486982.04093737638</c:v>
                </c:pt>
                <c:pt idx="506" formatCode="General">
                  <c:v>373626.45739446313</c:v>
                </c:pt>
                <c:pt idx="507" formatCode="General">
                  <c:v>295380.9993488281</c:v>
                </c:pt>
                <c:pt idx="508" formatCode="General">
                  <c:v>251540.91039737611</c:v>
                </c:pt>
                <c:pt idx="509" formatCode="General">
                  <c:v>248952.33111487221</c:v>
                </c:pt>
                <c:pt idx="510" formatCode="General">
                  <c:v>285777.83779709379</c:v>
                </c:pt>
                <c:pt idx="511" formatCode="General">
                  <c:v>902501.26881672163</c:v>
                </c:pt>
                <c:pt idx="512" formatCode="General">
                  <c:v>430608.52478259098</c:v>
                </c:pt>
                <c:pt idx="513" formatCode="General">
                  <c:v>381649.51392816252</c:v>
                </c:pt>
                <c:pt idx="514" formatCode="General">
                  <c:v>246293.49429196579</c:v>
                </c:pt>
                <c:pt idx="515" formatCode="General">
                  <c:v>251107.78769316379</c:v>
                </c:pt>
                <c:pt idx="516" formatCode="General">
                  <c:v>356472.13276675961</c:v>
                </c:pt>
                <c:pt idx="517" formatCode="General">
                  <c:v>326247.37206505938</c:v>
                </c:pt>
                <c:pt idx="518" formatCode="General">
                  <c:v>644573.09675188409</c:v>
                </c:pt>
                <c:pt idx="519" formatCode="General">
                  <c:v>392649.39834354387</c:v>
                </c:pt>
                <c:pt idx="520" formatCode="General">
                  <c:v>349291.7768842029</c:v>
                </c:pt>
                <c:pt idx="521" formatCode="General">
                  <c:v>251817.70789159471</c:v>
                </c:pt>
                <c:pt idx="522" formatCode="General">
                  <c:v>244162.5951123058</c:v>
                </c:pt>
                <c:pt idx="523" formatCode="General">
                  <c:v>246721.4651794619</c:v>
                </c:pt>
                <c:pt idx="524" formatCode="General">
                  <c:v>231353.12477781929</c:v>
                </c:pt>
                <c:pt idx="525" formatCode="General">
                  <c:v>581409.94636147702</c:v>
                </c:pt>
                <c:pt idx="526" formatCode="General">
                  <c:v>361883.63986861729</c:v>
                </c:pt>
                <c:pt idx="527" formatCode="General">
                  <c:v>323206.14399727999</c:v>
                </c:pt>
                <c:pt idx="528" formatCode="General">
                  <c:v>126960.3130630722</c:v>
                </c:pt>
                <c:pt idx="529" formatCode="General">
                  <c:v>113355.1796177099</c:v>
                </c:pt>
                <c:pt idx="530" formatCode="General">
                  <c:v>130997.2539284378</c:v>
                </c:pt>
                <c:pt idx="531" formatCode="General">
                  <c:v>135420.511187058</c:v>
                </c:pt>
                <c:pt idx="532" formatCode="General">
                  <c:v>779160.39975888957</c:v>
                </c:pt>
                <c:pt idx="533" formatCode="General">
                  <c:v>376624.8906961889</c:v>
                </c:pt>
                <c:pt idx="534" formatCode="General">
                  <c:v>360467.97217996541</c:v>
                </c:pt>
                <c:pt idx="535" formatCode="General">
                  <c:v>280813.36784035183</c:v>
                </c:pt>
                <c:pt idx="536" formatCode="General">
                  <c:v>276489.49385340419</c:v>
                </c:pt>
                <c:pt idx="537" formatCode="General">
                  <c:v>268832.51834997139</c:v>
                </c:pt>
                <c:pt idx="538" formatCode="General">
                  <c:v>259254.93167740601</c:v>
                </c:pt>
                <c:pt idx="539" formatCode="General">
                  <c:v>789636.92024111038</c:v>
                </c:pt>
                <c:pt idx="540" formatCode="General">
                  <c:v>382497.66802416253</c:v>
                </c:pt>
                <c:pt idx="541" formatCode="General">
                  <c:v>352253.23737855267</c:v>
                </c:pt>
                <c:pt idx="542" formatCode="General">
                  <c:v>144795.22434884039</c:v>
                </c:pt>
                <c:pt idx="543" formatCode="General">
                  <c:v>146051.65800876249</c:v>
                </c:pt>
                <c:pt idx="544" formatCode="General">
                  <c:v>203959.40749597721</c:v>
                </c:pt>
                <c:pt idx="545" formatCode="General">
                  <c:v>211756.26218136499</c:v>
                </c:pt>
                <c:pt idx="546" formatCode="General">
                  <c:v>678078.87968894187</c:v>
                </c:pt>
                <c:pt idx="547" formatCode="General">
                  <c:v>471327.19514961861</c:v>
                </c:pt>
                <c:pt idx="548" formatCode="General">
                  <c:v>379571.34987855598</c:v>
                </c:pt>
                <c:pt idx="549" formatCode="General">
                  <c:v>278122.98956653557</c:v>
                </c:pt>
                <c:pt idx="550" formatCode="General">
                  <c:v>282159.61110952718</c:v>
                </c:pt>
                <c:pt idx="551" formatCode="General">
                  <c:v>289418.51863613672</c:v>
                </c:pt>
                <c:pt idx="552" formatCode="General">
                  <c:v>285060.17725649592</c:v>
                </c:pt>
                <c:pt idx="553" formatCode="General">
                  <c:v>647638.89108494623</c:v>
                </c:pt>
                <c:pt idx="554" formatCode="General">
                  <c:v>411629.50627687469</c:v>
                </c:pt>
                <c:pt idx="555" formatCode="General">
                  <c:v>355658.09293383942</c:v>
                </c:pt>
                <c:pt idx="556" formatCode="General">
                  <c:v>242964.69874118871</c:v>
                </c:pt>
                <c:pt idx="557" formatCode="General">
                  <c:v>175147.9868703364</c:v>
                </c:pt>
                <c:pt idx="558" formatCode="General">
                  <c:v>172949.48707756339</c:v>
                </c:pt>
                <c:pt idx="559" formatCode="General">
                  <c:v>168465.61102755441</c:v>
                </c:pt>
                <c:pt idx="560" formatCode="General">
                  <c:v>575156.87953303638</c:v>
                </c:pt>
                <c:pt idx="561" formatCode="General">
                  <c:v>377739.29889620852</c:v>
                </c:pt>
                <c:pt idx="562" formatCode="General">
                  <c:v>346092.74819345161</c:v>
                </c:pt>
                <c:pt idx="563" formatCode="General">
                  <c:v>262947.63051908219</c:v>
                </c:pt>
                <c:pt idx="564" formatCode="General">
                  <c:v>273070.40517738642</c:v>
                </c:pt>
                <c:pt idx="565" formatCode="General">
                  <c:v>299537.49884049682</c:v>
                </c:pt>
                <c:pt idx="566" formatCode="General">
                  <c:v>318792.43030205439</c:v>
                </c:pt>
                <c:pt idx="567" formatCode="General">
                  <c:v>647905.74018225004</c:v>
                </c:pt>
                <c:pt idx="568" formatCode="General">
                  <c:v>404717.95583927899</c:v>
                </c:pt>
                <c:pt idx="569" formatCode="General">
                  <c:v>371727.31251676008</c:v>
                </c:pt>
                <c:pt idx="570" formatCode="General">
                  <c:v>289157.6707710941</c:v>
                </c:pt>
                <c:pt idx="571" formatCode="General">
                  <c:v>327055.43828347343</c:v>
                </c:pt>
                <c:pt idx="572" formatCode="General">
                  <c:v>300120.09207264631</c:v>
                </c:pt>
                <c:pt idx="573" formatCode="General">
                  <c:v>185963.54873347669</c:v>
                </c:pt>
                <c:pt idx="574" formatCode="General">
                  <c:v>572622.68393192487</c:v>
                </c:pt>
                <c:pt idx="575" formatCode="General">
                  <c:v>391535.24220203131</c:v>
                </c:pt>
                <c:pt idx="576" formatCode="General">
                  <c:v>363572.7485060934</c:v>
                </c:pt>
                <c:pt idx="577" formatCode="General">
                  <c:v>267607.58112306491</c:v>
                </c:pt>
                <c:pt idx="578" formatCode="General">
                  <c:v>269634.62981823902</c:v>
                </c:pt>
                <c:pt idx="579" formatCode="General">
                  <c:v>260670.9174920622</c:v>
                </c:pt>
                <c:pt idx="580" formatCode="General">
                  <c:v>267846.96865895123</c:v>
                </c:pt>
                <c:pt idx="581" formatCode="General">
                  <c:v>851980.60118327872</c:v>
                </c:pt>
                <c:pt idx="582" formatCode="General">
                  <c:v>373260.66638599942</c:v>
                </c:pt>
                <c:pt idx="583" formatCode="General">
                  <c:v>333390.77196489001</c:v>
                </c:pt>
                <c:pt idx="584" formatCode="General">
                  <c:v>304841.98811581428</c:v>
                </c:pt>
                <c:pt idx="585" formatCode="General">
                  <c:v>271527.10803880019</c:v>
                </c:pt>
                <c:pt idx="586" formatCode="General">
                  <c:v>258463.11222003569</c:v>
                </c:pt>
                <c:pt idx="587" formatCode="General">
                  <c:v>256848.84284173319</c:v>
                </c:pt>
                <c:pt idx="588" formatCode="General">
                  <c:v>673328.11899467884</c:v>
                </c:pt>
                <c:pt idx="589" formatCode="General">
                  <c:v>414506.15513402817</c:v>
                </c:pt>
                <c:pt idx="590" formatCode="General">
                  <c:v>326233.78353060049</c:v>
                </c:pt>
                <c:pt idx="591" formatCode="General">
                  <c:v>253018.78744553501</c:v>
                </c:pt>
                <c:pt idx="592" formatCode="General">
                  <c:v>278596.05786567018</c:v>
                </c:pt>
                <c:pt idx="593" formatCode="General">
                  <c:v>283410.29940134502</c:v>
                </c:pt>
                <c:pt idx="594" formatCode="General">
                  <c:v>289867.06187691598</c:v>
                </c:pt>
                <c:pt idx="595" formatCode="General">
                  <c:v>640836.42782256147</c:v>
                </c:pt>
                <c:pt idx="596" formatCode="General">
                  <c:v>425084.73407238448</c:v>
                </c:pt>
                <c:pt idx="597" formatCode="General">
                  <c:v>423400.10385628778</c:v>
                </c:pt>
                <c:pt idx="598" formatCode="General">
                  <c:v>292391.40842609172</c:v>
                </c:pt>
                <c:pt idx="599" formatCode="General">
                  <c:v>289482.43420594948</c:v>
                </c:pt>
                <c:pt idx="600" formatCode="General">
                  <c:v>312562.21991779539</c:v>
                </c:pt>
                <c:pt idx="601" formatCode="General">
                  <c:v>382346.90191804513</c:v>
                </c:pt>
                <c:pt idx="602" formatCode="General">
                  <c:v>637112.27749474801</c:v>
                </c:pt>
                <c:pt idx="603" formatCode="General">
                  <c:v>403516.22619415593</c:v>
                </c:pt>
                <c:pt idx="604" formatCode="General">
                  <c:v>355317.27926831582</c:v>
                </c:pt>
                <c:pt idx="605" formatCode="General">
                  <c:v>236635.18175401361</c:v>
                </c:pt>
                <c:pt idx="606" formatCode="General">
                  <c:v>232598.8758521422</c:v>
                </c:pt>
                <c:pt idx="607" formatCode="General">
                  <c:v>239817.26302873541</c:v>
                </c:pt>
                <c:pt idx="608" formatCode="General">
                  <c:v>239793.27244329869</c:v>
                </c:pt>
                <c:pt idx="609" formatCode="General">
                  <c:v>623448.27360760421</c:v>
                </c:pt>
                <c:pt idx="610" formatCode="General">
                  <c:v>434542.98690972239</c:v>
                </c:pt>
                <c:pt idx="611" formatCode="General">
                  <c:v>439779.86344727041</c:v>
                </c:pt>
                <c:pt idx="612" formatCode="General">
                  <c:v>484255.6597109579</c:v>
                </c:pt>
                <c:pt idx="613" formatCode="General">
                  <c:v>358936.13960086042</c:v>
                </c:pt>
                <c:pt idx="614" formatCode="General">
                  <c:v>262771.10054942849</c:v>
                </c:pt>
                <c:pt idx="615" formatCode="General">
                  <c:v>272250.60476080148</c:v>
                </c:pt>
                <c:pt idx="616" formatCode="General">
                  <c:v>617006.78865341982</c:v>
                </c:pt>
                <c:pt idx="617" formatCode="General">
                  <c:v>388052.65513064468</c:v>
                </c:pt>
                <c:pt idx="618" formatCode="General">
                  <c:v>341554.72869497741</c:v>
                </c:pt>
                <c:pt idx="619" formatCode="General">
                  <c:v>244087.561927198</c:v>
                </c:pt>
                <c:pt idx="620" formatCode="General">
                  <c:v>234653.44649683349</c:v>
                </c:pt>
                <c:pt idx="621" formatCode="General">
                  <c:v>230776.22690162779</c:v>
                </c:pt>
                <c:pt idx="622" formatCode="General">
                  <c:v>218621.6135889772</c:v>
                </c:pt>
                <c:pt idx="623" formatCode="General">
                  <c:v>595643.23617582186</c:v>
                </c:pt>
                <c:pt idx="624" formatCode="General">
                  <c:v>394001.21110672451</c:v>
                </c:pt>
                <c:pt idx="625" formatCode="General">
                  <c:v>403709.53656297631</c:v>
                </c:pt>
                <c:pt idx="626" formatCode="General">
                  <c:v>271864.07210091437</c:v>
                </c:pt>
                <c:pt idx="627" formatCode="General">
                  <c:v>283816.34325164207</c:v>
                </c:pt>
                <c:pt idx="628" formatCode="General">
                  <c:v>305601.77531575953</c:v>
                </c:pt>
                <c:pt idx="629" formatCode="General">
                  <c:v>324662.0665985964</c:v>
                </c:pt>
                <c:pt idx="630" formatCode="General">
                  <c:v>697012.28989239573</c:v>
                </c:pt>
                <c:pt idx="631" formatCode="General">
                  <c:v>455034.56460204348</c:v>
                </c:pt>
                <c:pt idx="632" formatCode="General">
                  <c:v>419960.62372591672</c:v>
                </c:pt>
                <c:pt idx="633" formatCode="General">
                  <c:v>312848.93473708082</c:v>
                </c:pt>
                <c:pt idx="634" formatCode="General">
                  <c:v>268786.6228138493</c:v>
                </c:pt>
                <c:pt idx="635" formatCode="General">
                  <c:v>221258.1299549001</c:v>
                </c:pt>
                <c:pt idx="636" formatCode="General">
                  <c:v>203391.16404764651</c:v>
                </c:pt>
                <c:pt idx="637" formatCode="General">
                  <c:v>572834.89233144082</c:v>
                </c:pt>
                <c:pt idx="638" formatCode="General">
                  <c:v>342560.22172887158</c:v>
                </c:pt>
                <c:pt idx="639" formatCode="General">
                  <c:v>337468.323729317</c:v>
                </c:pt>
                <c:pt idx="640" formatCode="General">
                  <c:v>255763.5970026486</c:v>
                </c:pt>
                <c:pt idx="641" formatCode="General">
                  <c:v>236486.9254338973</c:v>
                </c:pt>
                <c:pt idx="642" formatCode="General">
                  <c:v>229683.3042410565</c:v>
                </c:pt>
                <c:pt idx="643" formatCode="General">
                  <c:v>244918.19730175831</c:v>
                </c:pt>
                <c:pt idx="644" formatCode="General">
                  <c:v>615931.91567826574</c:v>
                </c:pt>
                <c:pt idx="645" formatCode="General">
                  <c:v>401825.08090356138</c:v>
                </c:pt>
                <c:pt idx="646" formatCode="General">
                  <c:v>382622.02910915168</c:v>
                </c:pt>
                <c:pt idx="647" formatCode="General">
                  <c:v>287538.83877649403</c:v>
                </c:pt>
                <c:pt idx="648" formatCode="General">
                  <c:v>255396.2049553121</c:v>
                </c:pt>
                <c:pt idx="649" formatCode="General">
                  <c:v>243751.5387477586</c:v>
                </c:pt>
                <c:pt idx="650" formatCode="General">
                  <c:v>228935.83938798681</c:v>
                </c:pt>
                <c:pt idx="651" formatCode="General">
                  <c:v>600211.72166930512</c:v>
                </c:pt>
                <c:pt idx="652" formatCode="General">
                  <c:v>382682.38399286103</c:v>
                </c:pt>
                <c:pt idx="653" formatCode="General">
                  <c:v>340216.44677930762</c:v>
                </c:pt>
                <c:pt idx="654" formatCode="General">
                  <c:v>235563.81093414099</c:v>
                </c:pt>
                <c:pt idx="655" formatCode="General">
                  <c:v>209860.69098441381</c:v>
                </c:pt>
                <c:pt idx="656" formatCode="General">
                  <c:v>181556.55633532559</c:v>
                </c:pt>
                <c:pt idx="657" formatCode="General">
                  <c:v>186498.2044917951</c:v>
                </c:pt>
                <c:pt idx="658" formatCode="General">
                  <c:v>568895.88118271122</c:v>
                </c:pt>
                <c:pt idx="659" formatCode="General">
                  <c:v>375502.94706658839</c:v>
                </c:pt>
                <c:pt idx="660" formatCode="General">
                  <c:v>345322.21497973602</c:v>
                </c:pt>
                <c:pt idx="661" formatCode="General">
                  <c:v>233058.50212195961</c:v>
                </c:pt>
                <c:pt idx="662" formatCode="General">
                  <c:v>219841.39382188619</c:v>
                </c:pt>
              </c:numCache>
            </c:numRef>
          </c:val>
          <c:smooth val="0"/>
          <c:extLst>
            <c:ext xmlns:c16="http://schemas.microsoft.com/office/drawing/2014/chart" uri="{C3380CC4-5D6E-409C-BE32-E72D297353CC}">
              <c16:uniqueId val="{00000002-AA5A-47F7-9F67-FC21A1DB252E}"/>
            </c:ext>
          </c:extLst>
        </c:ser>
        <c:dLbls>
          <c:showLegendKey val="0"/>
          <c:showVal val="0"/>
          <c:showCatName val="0"/>
          <c:showSerName val="0"/>
          <c:showPercent val="0"/>
          <c:showBubbleSize val="0"/>
        </c:dLbls>
        <c:marker val="1"/>
        <c:smooth val="0"/>
        <c:axId val="1562585151"/>
        <c:axId val="1562605119"/>
      </c:lineChart>
      <c:dateAx>
        <c:axId val="1562585151"/>
        <c:scaling>
          <c:orientation val="minMax"/>
        </c:scaling>
        <c:delete val="0"/>
        <c:axPos val="b"/>
        <c:numFmt formatCode="m/d/yyyy" sourceLinked="1"/>
        <c:majorTickMark val="out"/>
        <c:minorTickMark val="none"/>
        <c:tickLblPos val="low"/>
        <c:spPr>
          <a:noFill/>
          <a:ln w="9525" cap="flat" cmpd="sng" algn="ctr">
            <a:solidFill>
              <a:schemeClr val="tx1"/>
            </a:solidFill>
            <a:round/>
          </a:ln>
          <a:effectLst/>
        </c:spPr>
        <c:txPr>
          <a:bodyPr rot="-5400000" spcFirstLastPara="1" vertOverflow="ellipsis"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605119"/>
        <c:crosses val="autoZero"/>
        <c:auto val="1"/>
        <c:lblOffset val="100"/>
        <c:baseTimeUnit val="days"/>
      </c:dateAx>
      <c:valAx>
        <c:axId val="1562605119"/>
        <c:scaling>
          <c:orientation val="minMax"/>
        </c:scaling>
        <c:delete val="0"/>
        <c:axPos val="l"/>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585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2"/>
      </a:solidFill>
      <a:round/>
    </a:ln>
    <a:effectLst/>
  </c:spPr>
  <c:txPr>
    <a:bodyPr/>
    <a:lstStyle/>
    <a:p>
      <a:pPr>
        <a:defRPr lang="zh-CN" sz="1000">
          <a:solidFill>
            <a:schemeClr val="tx1"/>
          </a:solidFill>
          <a:latin typeface="Bahnschrift" panose="020B0502040204020203"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[Summary Sheet Topgames.xlsx]Data Review!PivotTable54</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'Data Review'!$M$1</c:f>
              <c:strCache>
                <c:ptCount val="1"/>
                <c:pt idx="0">
                  <c:v>Sum of Value</c:v>
                </c:pt>
              </c:strCache>
            </c:strRef>
          </c:tx>
          <c:spPr>
            <a:solidFill>
              <a:schemeClr val="accent2"/>
            </a:solidFill>
            <a:ln>
              <a:noFill/>
            </a:ln>
            <a:effectLst/>
          </c:spPr>
          <c:invertIfNegative val="0"/>
          <c:cat>
            <c:strRef>
              <c:f>'Data Review'!$K$2:$K$665</c:f>
              <c:strCache>
                <c:ptCount val="663"/>
                <c:pt idx="0">
                  <c:v>1/1/2021 0:00</c:v>
                </c:pt>
                <c:pt idx="1">
                  <c:v>1/2/2021 0:00</c:v>
                </c:pt>
                <c:pt idx="2">
                  <c:v>1/3/2021 0:00</c:v>
                </c:pt>
                <c:pt idx="3">
                  <c:v>1/4/2021 0:00</c:v>
                </c:pt>
                <c:pt idx="4">
                  <c:v>1/5/2021 0:00</c:v>
                </c:pt>
                <c:pt idx="5">
                  <c:v>1/6/2021 0:00</c:v>
                </c:pt>
                <c:pt idx="6">
                  <c:v>1/7/2021 0:00</c:v>
                </c:pt>
                <c:pt idx="7">
                  <c:v>1/8/2021 0:00</c:v>
                </c:pt>
                <c:pt idx="8">
                  <c:v>1/9/2021 0:00</c:v>
                </c:pt>
                <c:pt idx="9">
                  <c:v>1/10/2021 0:00</c:v>
                </c:pt>
                <c:pt idx="10">
                  <c:v>1/11/2021 0:00</c:v>
                </c:pt>
                <c:pt idx="11">
                  <c:v>1/12/2021 0:00</c:v>
                </c:pt>
                <c:pt idx="12">
                  <c:v>1/13/2021 0:00</c:v>
                </c:pt>
                <c:pt idx="13">
                  <c:v>1/14/2021 0:00</c:v>
                </c:pt>
                <c:pt idx="14">
                  <c:v>1/15/2021 0:00</c:v>
                </c:pt>
                <c:pt idx="15">
                  <c:v>1/16/2021 0:00</c:v>
                </c:pt>
                <c:pt idx="16">
                  <c:v>1/17/2021 0:00</c:v>
                </c:pt>
                <c:pt idx="17">
                  <c:v>1/18/2021 0:00</c:v>
                </c:pt>
                <c:pt idx="18">
                  <c:v>1/19/2021 0:00</c:v>
                </c:pt>
                <c:pt idx="19">
                  <c:v>1/20/2021 0:00</c:v>
                </c:pt>
                <c:pt idx="20">
                  <c:v>1/21/2021 0:00</c:v>
                </c:pt>
                <c:pt idx="21">
                  <c:v>1/22/2021 0:00</c:v>
                </c:pt>
                <c:pt idx="22">
                  <c:v>1/23/2021 0:00</c:v>
                </c:pt>
                <c:pt idx="23">
                  <c:v>1/24/2021 0:00</c:v>
                </c:pt>
                <c:pt idx="24">
                  <c:v>1/25/2021 0:00</c:v>
                </c:pt>
                <c:pt idx="25">
                  <c:v>1/26/2021 0:00</c:v>
                </c:pt>
                <c:pt idx="26">
                  <c:v>1/27/2021 0:00</c:v>
                </c:pt>
                <c:pt idx="27">
                  <c:v>1/28/2021 0:00</c:v>
                </c:pt>
                <c:pt idx="28">
                  <c:v>1/29/2021 0:00</c:v>
                </c:pt>
                <c:pt idx="29">
                  <c:v>1/30/2021 0:00</c:v>
                </c:pt>
                <c:pt idx="30">
                  <c:v>1/31/2021 0:00</c:v>
                </c:pt>
                <c:pt idx="31">
                  <c:v>2/1/2021 0:00</c:v>
                </c:pt>
                <c:pt idx="32">
                  <c:v>2/2/2021 0:00</c:v>
                </c:pt>
                <c:pt idx="33">
                  <c:v>2/3/2021 0:00</c:v>
                </c:pt>
                <c:pt idx="34">
                  <c:v>2/4/2021 0:00</c:v>
                </c:pt>
                <c:pt idx="35">
                  <c:v>2/5/2021 0:00</c:v>
                </c:pt>
                <c:pt idx="36">
                  <c:v>2/6/2021 0:00</c:v>
                </c:pt>
                <c:pt idx="37">
                  <c:v>2/7/2021 0:00</c:v>
                </c:pt>
                <c:pt idx="38">
                  <c:v>2/8/2021 0:00</c:v>
                </c:pt>
                <c:pt idx="39">
                  <c:v>2/9/2021 0:00</c:v>
                </c:pt>
                <c:pt idx="40">
                  <c:v>2/10/2021 0:00</c:v>
                </c:pt>
                <c:pt idx="41">
                  <c:v>2/11/2021 0:00</c:v>
                </c:pt>
                <c:pt idx="42">
                  <c:v>2/12/2021 0:00</c:v>
                </c:pt>
                <c:pt idx="43">
                  <c:v>2/13/2021 0:00</c:v>
                </c:pt>
                <c:pt idx="44">
                  <c:v>2/14/2021 0:00</c:v>
                </c:pt>
                <c:pt idx="45">
                  <c:v>2/15/2021 0:00</c:v>
                </c:pt>
                <c:pt idx="46">
                  <c:v>2/16/2021 0:00</c:v>
                </c:pt>
                <c:pt idx="47">
                  <c:v>2/17/2021 0:00</c:v>
                </c:pt>
                <c:pt idx="48">
                  <c:v>2/18/2021 0:00</c:v>
                </c:pt>
                <c:pt idx="49">
                  <c:v>2/19/2021 0:00</c:v>
                </c:pt>
                <c:pt idx="50">
                  <c:v>2/20/2021 0:00</c:v>
                </c:pt>
                <c:pt idx="51">
                  <c:v>2/21/2021 0:00</c:v>
                </c:pt>
                <c:pt idx="52">
                  <c:v>2/22/2021 0:00</c:v>
                </c:pt>
                <c:pt idx="53">
                  <c:v>2/23/2021 0:00</c:v>
                </c:pt>
                <c:pt idx="54">
                  <c:v>2/24/2021 0:00</c:v>
                </c:pt>
                <c:pt idx="55">
                  <c:v>2/25/2021 0:00</c:v>
                </c:pt>
                <c:pt idx="56">
                  <c:v>2/26/2021 0:00</c:v>
                </c:pt>
                <c:pt idx="57">
                  <c:v>2/27/2021 0:00</c:v>
                </c:pt>
                <c:pt idx="58">
                  <c:v>2/28/2021 0:00</c:v>
                </c:pt>
                <c:pt idx="59">
                  <c:v>3/1/2021 0:00</c:v>
                </c:pt>
                <c:pt idx="60">
                  <c:v>3/2/2021 0:00</c:v>
                </c:pt>
                <c:pt idx="61">
                  <c:v>3/3/2021 0:00</c:v>
                </c:pt>
                <c:pt idx="62">
                  <c:v>3/4/2021 0:00</c:v>
                </c:pt>
                <c:pt idx="63">
                  <c:v>3/5/2021 0:00</c:v>
                </c:pt>
                <c:pt idx="64">
                  <c:v>3/6/2021 0:00</c:v>
                </c:pt>
                <c:pt idx="65">
                  <c:v>3/7/2021 0:00</c:v>
                </c:pt>
                <c:pt idx="66">
                  <c:v>3/8/2021 0:00</c:v>
                </c:pt>
                <c:pt idx="67">
                  <c:v>3/9/2021 0:00</c:v>
                </c:pt>
                <c:pt idx="68">
                  <c:v>3/10/2021 0:00</c:v>
                </c:pt>
                <c:pt idx="69">
                  <c:v>3/11/2021 0:00</c:v>
                </c:pt>
                <c:pt idx="70">
                  <c:v>3/12/2021 0:00</c:v>
                </c:pt>
                <c:pt idx="71">
                  <c:v>3/13/2021 0:00</c:v>
                </c:pt>
                <c:pt idx="72">
                  <c:v>3/14/2021 0:00</c:v>
                </c:pt>
                <c:pt idx="73">
                  <c:v>3/15/2021 0:00</c:v>
                </c:pt>
                <c:pt idx="74">
                  <c:v>3/16/2021 0:00</c:v>
                </c:pt>
                <c:pt idx="75">
                  <c:v>3/17/2021 0:00</c:v>
                </c:pt>
                <c:pt idx="76">
                  <c:v>3/18/2021 0:00</c:v>
                </c:pt>
                <c:pt idx="77">
                  <c:v>3/19/2021 0:00</c:v>
                </c:pt>
                <c:pt idx="78">
                  <c:v>3/20/2021 0:00</c:v>
                </c:pt>
                <c:pt idx="79">
                  <c:v>3/21/2021 0:00</c:v>
                </c:pt>
                <c:pt idx="80">
                  <c:v>3/22/2021 0:00</c:v>
                </c:pt>
                <c:pt idx="81">
                  <c:v>3/23/2021 0:00</c:v>
                </c:pt>
                <c:pt idx="82">
                  <c:v>3/24/2021 0:00</c:v>
                </c:pt>
                <c:pt idx="83">
                  <c:v>3/25/2021 0:00</c:v>
                </c:pt>
                <c:pt idx="84">
                  <c:v>3/26/2021 0:00</c:v>
                </c:pt>
                <c:pt idx="85">
                  <c:v>3/27/2021 0:00</c:v>
                </c:pt>
                <c:pt idx="86">
                  <c:v>3/28/2021 0:00</c:v>
                </c:pt>
                <c:pt idx="87">
                  <c:v>3/29/2021 0:00</c:v>
                </c:pt>
                <c:pt idx="88">
                  <c:v>3/30/2021 0:00</c:v>
                </c:pt>
                <c:pt idx="89">
                  <c:v>3/31/2021 0:00</c:v>
                </c:pt>
                <c:pt idx="90">
                  <c:v>4/1/2021 0:00</c:v>
                </c:pt>
                <c:pt idx="91">
                  <c:v>4/2/2021 0:00</c:v>
                </c:pt>
                <c:pt idx="92">
                  <c:v>4/3/2021 0:00</c:v>
                </c:pt>
                <c:pt idx="93">
                  <c:v>4/4/2021 0:00</c:v>
                </c:pt>
                <c:pt idx="94">
                  <c:v>4/5/2021 0:00</c:v>
                </c:pt>
                <c:pt idx="95">
                  <c:v>4/6/2021 0:00</c:v>
                </c:pt>
                <c:pt idx="96">
                  <c:v>4/7/2021 0:00</c:v>
                </c:pt>
                <c:pt idx="97">
                  <c:v>4/8/2021 0:00</c:v>
                </c:pt>
                <c:pt idx="98">
                  <c:v>4/9/2021 0:00</c:v>
                </c:pt>
                <c:pt idx="99">
                  <c:v>4/10/2021 0:00</c:v>
                </c:pt>
                <c:pt idx="100">
                  <c:v>4/11/2021 0:00</c:v>
                </c:pt>
                <c:pt idx="101">
                  <c:v>4/12/2021 0:00</c:v>
                </c:pt>
                <c:pt idx="102">
                  <c:v>4/13/2021 0:00</c:v>
                </c:pt>
                <c:pt idx="103">
                  <c:v>4/14/2021 0:00</c:v>
                </c:pt>
                <c:pt idx="104">
                  <c:v>4/15/2021 0:00</c:v>
                </c:pt>
                <c:pt idx="105">
                  <c:v>4/16/2021 0:00</c:v>
                </c:pt>
                <c:pt idx="106">
                  <c:v>4/17/2021 0:00</c:v>
                </c:pt>
                <c:pt idx="107">
                  <c:v>4/18/2021 0:00</c:v>
                </c:pt>
                <c:pt idx="108">
                  <c:v>4/19/2021 0:00</c:v>
                </c:pt>
                <c:pt idx="109">
                  <c:v>4/20/2021 0:00</c:v>
                </c:pt>
                <c:pt idx="110">
                  <c:v>4/21/2021 0:00</c:v>
                </c:pt>
                <c:pt idx="111">
                  <c:v>4/22/2021 0:00</c:v>
                </c:pt>
                <c:pt idx="112">
                  <c:v>4/23/2021 0:00</c:v>
                </c:pt>
                <c:pt idx="113">
                  <c:v>4/24/2021 0:00</c:v>
                </c:pt>
                <c:pt idx="114">
                  <c:v>4/25/2021 0:00</c:v>
                </c:pt>
                <c:pt idx="115">
                  <c:v>4/26/2021 0:00</c:v>
                </c:pt>
                <c:pt idx="116">
                  <c:v>4/27/2021 0:00</c:v>
                </c:pt>
                <c:pt idx="117">
                  <c:v>4/28/2021 0:00</c:v>
                </c:pt>
                <c:pt idx="118">
                  <c:v>4/29/2021 0:00</c:v>
                </c:pt>
                <c:pt idx="119">
                  <c:v>4/30/2021 0:00</c:v>
                </c:pt>
                <c:pt idx="120">
                  <c:v>5/1/2021 0:00</c:v>
                </c:pt>
                <c:pt idx="121">
                  <c:v>5/2/2021 0:00</c:v>
                </c:pt>
                <c:pt idx="122">
                  <c:v>5/3/2021 0:00</c:v>
                </c:pt>
                <c:pt idx="123">
                  <c:v>5/4/2021 0:00</c:v>
                </c:pt>
                <c:pt idx="124">
                  <c:v>5/5/2021 0:00</c:v>
                </c:pt>
                <c:pt idx="125">
                  <c:v>5/6/2021 0:00</c:v>
                </c:pt>
                <c:pt idx="126">
                  <c:v>5/7/2021 0:00</c:v>
                </c:pt>
                <c:pt idx="127">
                  <c:v>5/8/2021 0:00</c:v>
                </c:pt>
                <c:pt idx="128">
                  <c:v>5/9/2021 0:00</c:v>
                </c:pt>
                <c:pt idx="129">
                  <c:v>5/10/2021 0:00</c:v>
                </c:pt>
                <c:pt idx="130">
                  <c:v>5/11/2021 0:00</c:v>
                </c:pt>
                <c:pt idx="131">
                  <c:v>5/12/2021 0:00</c:v>
                </c:pt>
                <c:pt idx="132">
                  <c:v>5/13/2021 0:00</c:v>
                </c:pt>
                <c:pt idx="133">
                  <c:v>5/14/2021 0:00</c:v>
                </c:pt>
                <c:pt idx="134">
                  <c:v>5/15/2021 0:00</c:v>
                </c:pt>
                <c:pt idx="135">
                  <c:v>5/16/2021 0:00</c:v>
                </c:pt>
                <c:pt idx="136">
                  <c:v>5/17/2021 0:00</c:v>
                </c:pt>
                <c:pt idx="137">
                  <c:v>5/18/2021 0:00</c:v>
                </c:pt>
                <c:pt idx="138">
                  <c:v>5/19/2021 0:00</c:v>
                </c:pt>
                <c:pt idx="139">
                  <c:v>5/20/2021 0:00</c:v>
                </c:pt>
                <c:pt idx="140">
                  <c:v>5/21/2021 0:00</c:v>
                </c:pt>
                <c:pt idx="141">
                  <c:v>5/22/2021 0:00</c:v>
                </c:pt>
                <c:pt idx="142">
                  <c:v>5/23/2021 0:00</c:v>
                </c:pt>
                <c:pt idx="143">
                  <c:v>5/24/2021 0:00</c:v>
                </c:pt>
                <c:pt idx="144">
                  <c:v>5/25/2021 0:00</c:v>
                </c:pt>
                <c:pt idx="145">
                  <c:v>5/26/2021 0:00</c:v>
                </c:pt>
                <c:pt idx="146">
                  <c:v>5/27/2021 0:00</c:v>
                </c:pt>
                <c:pt idx="147">
                  <c:v>5/28/2021 0:00</c:v>
                </c:pt>
                <c:pt idx="148">
                  <c:v>5/29/2021 0:00</c:v>
                </c:pt>
                <c:pt idx="149">
                  <c:v>5/30/2021 0:00</c:v>
                </c:pt>
                <c:pt idx="150">
                  <c:v>5/31/2021 0:00</c:v>
                </c:pt>
                <c:pt idx="151">
                  <c:v>6/1/2021 0:00</c:v>
                </c:pt>
                <c:pt idx="152">
                  <c:v>6/2/2021 0:00</c:v>
                </c:pt>
                <c:pt idx="153">
                  <c:v>6/3/2021 0:00</c:v>
                </c:pt>
                <c:pt idx="154">
                  <c:v>6/4/2021 0:00</c:v>
                </c:pt>
                <c:pt idx="155">
                  <c:v>6/5/2021 0:00</c:v>
                </c:pt>
                <c:pt idx="156">
                  <c:v>6/6/2021 0:00</c:v>
                </c:pt>
                <c:pt idx="157">
                  <c:v>6/7/2021 0:00</c:v>
                </c:pt>
                <c:pt idx="158">
                  <c:v>6/8/2021 0:00</c:v>
                </c:pt>
                <c:pt idx="159">
                  <c:v>6/9/2021 0:00</c:v>
                </c:pt>
                <c:pt idx="160">
                  <c:v>6/10/2021 0:00</c:v>
                </c:pt>
                <c:pt idx="161">
                  <c:v>6/11/2021 0:00</c:v>
                </c:pt>
                <c:pt idx="162">
                  <c:v>6/12/2021 0:00</c:v>
                </c:pt>
                <c:pt idx="163">
                  <c:v>6/13/2021 0:00</c:v>
                </c:pt>
                <c:pt idx="164">
                  <c:v>6/14/2021 0:00</c:v>
                </c:pt>
                <c:pt idx="165">
                  <c:v>6/15/2021 0:00</c:v>
                </c:pt>
                <c:pt idx="166">
                  <c:v>6/16/2021 0:00</c:v>
                </c:pt>
                <c:pt idx="167">
                  <c:v>6/17/2021 0:00</c:v>
                </c:pt>
                <c:pt idx="168">
                  <c:v>6/18/2021 0:00</c:v>
                </c:pt>
                <c:pt idx="169">
                  <c:v>6/19/2021 0:00</c:v>
                </c:pt>
                <c:pt idx="170">
                  <c:v>6/20/2021 0:00</c:v>
                </c:pt>
                <c:pt idx="171">
                  <c:v>6/21/2021 0:00</c:v>
                </c:pt>
                <c:pt idx="172">
                  <c:v>6/22/2021 0:00</c:v>
                </c:pt>
                <c:pt idx="173">
                  <c:v>6/23/2021 0:00</c:v>
                </c:pt>
                <c:pt idx="174">
                  <c:v>6/24/2021 0:00</c:v>
                </c:pt>
                <c:pt idx="175">
                  <c:v>6/25/2021 0:00</c:v>
                </c:pt>
                <c:pt idx="176">
                  <c:v>6/26/2021 0:00</c:v>
                </c:pt>
                <c:pt idx="177">
                  <c:v>6/27/2021 0:00</c:v>
                </c:pt>
                <c:pt idx="178">
                  <c:v>6/28/2021 0:00</c:v>
                </c:pt>
                <c:pt idx="179">
                  <c:v>6/29/2021 0:00</c:v>
                </c:pt>
                <c:pt idx="180">
                  <c:v>6/30/2021 0:00</c:v>
                </c:pt>
                <c:pt idx="181">
                  <c:v>7/1/2021 0:00</c:v>
                </c:pt>
                <c:pt idx="182">
                  <c:v>7/2/2021 0:00</c:v>
                </c:pt>
                <c:pt idx="183">
                  <c:v>7/3/2021 0:00</c:v>
                </c:pt>
                <c:pt idx="184">
                  <c:v>7/4/2021 0:00</c:v>
                </c:pt>
                <c:pt idx="185">
                  <c:v>7/5/2021 0:00</c:v>
                </c:pt>
                <c:pt idx="186">
                  <c:v>7/6/2021 0:00</c:v>
                </c:pt>
                <c:pt idx="187">
                  <c:v>7/7/2021 0:00</c:v>
                </c:pt>
                <c:pt idx="188">
                  <c:v>7/8/2021 0:00</c:v>
                </c:pt>
                <c:pt idx="189">
                  <c:v>7/9/2021 0:00</c:v>
                </c:pt>
                <c:pt idx="190">
                  <c:v>7/10/2021 0:00</c:v>
                </c:pt>
                <c:pt idx="191">
                  <c:v>7/11/2021 0:00</c:v>
                </c:pt>
                <c:pt idx="192">
                  <c:v>7/12/2021 0:00</c:v>
                </c:pt>
                <c:pt idx="193">
                  <c:v>7/13/2021 0:00</c:v>
                </c:pt>
                <c:pt idx="194">
                  <c:v>7/14/2021 0:00</c:v>
                </c:pt>
                <c:pt idx="195">
                  <c:v>7/15/2021 0:00</c:v>
                </c:pt>
                <c:pt idx="196">
                  <c:v>7/16/2021 0:00</c:v>
                </c:pt>
                <c:pt idx="197">
                  <c:v>7/17/2021 0:00</c:v>
                </c:pt>
                <c:pt idx="198">
                  <c:v>7/18/2021 0:00</c:v>
                </c:pt>
                <c:pt idx="199">
                  <c:v>7/19/2021 0:00</c:v>
                </c:pt>
                <c:pt idx="200">
                  <c:v>7/20/2021 0:00</c:v>
                </c:pt>
                <c:pt idx="201">
                  <c:v>7/21/2021 0:00</c:v>
                </c:pt>
                <c:pt idx="202">
                  <c:v>7/22/2021 0:00</c:v>
                </c:pt>
                <c:pt idx="203">
                  <c:v>7/23/2021 0:00</c:v>
                </c:pt>
                <c:pt idx="204">
                  <c:v>7/24/2021 0:00</c:v>
                </c:pt>
                <c:pt idx="205">
                  <c:v>7/25/2021 0:00</c:v>
                </c:pt>
                <c:pt idx="206">
                  <c:v>7/26/2021 0:00</c:v>
                </c:pt>
                <c:pt idx="207">
                  <c:v>7/27/2021 0:00</c:v>
                </c:pt>
                <c:pt idx="208">
                  <c:v>7/28/2021 0:00</c:v>
                </c:pt>
                <c:pt idx="209">
                  <c:v>7/29/2021 0:00</c:v>
                </c:pt>
                <c:pt idx="210">
                  <c:v>7/30/2021 0:00</c:v>
                </c:pt>
                <c:pt idx="211">
                  <c:v>7/31/2021 0:00</c:v>
                </c:pt>
                <c:pt idx="212">
                  <c:v>8/1/2021 0:00</c:v>
                </c:pt>
                <c:pt idx="213">
                  <c:v>8/2/2021 0:00</c:v>
                </c:pt>
                <c:pt idx="214">
                  <c:v>8/3/2021 0:00</c:v>
                </c:pt>
                <c:pt idx="215">
                  <c:v>8/4/2021 0:00</c:v>
                </c:pt>
                <c:pt idx="216">
                  <c:v>8/5/2021 0:00</c:v>
                </c:pt>
                <c:pt idx="217">
                  <c:v>8/6/2021 0:00</c:v>
                </c:pt>
                <c:pt idx="218">
                  <c:v>8/7/2021 0:00</c:v>
                </c:pt>
                <c:pt idx="219">
                  <c:v>8/8/2021 0:00</c:v>
                </c:pt>
                <c:pt idx="220">
                  <c:v>8/9/2021 0:00</c:v>
                </c:pt>
                <c:pt idx="221">
                  <c:v>8/10/2021 0:00</c:v>
                </c:pt>
                <c:pt idx="222">
                  <c:v>8/11/2021 0:00</c:v>
                </c:pt>
                <c:pt idx="223">
                  <c:v>8/12/2021 0:00</c:v>
                </c:pt>
                <c:pt idx="224">
                  <c:v>8/13/2021 0:00</c:v>
                </c:pt>
                <c:pt idx="225">
                  <c:v>8/14/2021 0:00</c:v>
                </c:pt>
                <c:pt idx="226">
                  <c:v>8/15/2021 0:00</c:v>
                </c:pt>
                <c:pt idx="227">
                  <c:v>8/16/2021 0:00</c:v>
                </c:pt>
                <c:pt idx="228">
                  <c:v>8/17/2021 0:00</c:v>
                </c:pt>
                <c:pt idx="229">
                  <c:v>8/18/2021 0:00</c:v>
                </c:pt>
                <c:pt idx="230">
                  <c:v>8/19/2021 0:00</c:v>
                </c:pt>
                <c:pt idx="231">
                  <c:v>8/20/2021 0:00</c:v>
                </c:pt>
                <c:pt idx="232">
                  <c:v>8/21/2021 0:00</c:v>
                </c:pt>
                <c:pt idx="233">
                  <c:v>8/22/2021 0:00</c:v>
                </c:pt>
                <c:pt idx="234">
                  <c:v>8/23/2021 0:00</c:v>
                </c:pt>
                <c:pt idx="235">
                  <c:v>8/24/2021 0:00</c:v>
                </c:pt>
                <c:pt idx="236">
                  <c:v>8/25/2021 0:00</c:v>
                </c:pt>
                <c:pt idx="237">
                  <c:v>8/26/2021 0:00</c:v>
                </c:pt>
                <c:pt idx="238">
                  <c:v>8/27/2021 0:00</c:v>
                </c:pt>
                <c:pt idx="239">
                  <c:v>8/28/2021 0:00</c:v>
                </c:pt>
                <c:pt idx="240">
                  <c:v>8/29/2021 0:00</c:v>
                </c:pt>
                <c:pt idx="241">
                  <c:v>8/30/2021 0:00</c:v>
                </c:pt>
                <c:pt idx="242">
                  <c:v>8/31/2021 0:00</c:v>
                </c:pt>
                <c:pt idx="243">
                  <c:v>9/1/2021 0:00</c:v>
                </c:pt>
                <c:pt idx="244">
                  <c:v>9/2/2021 0:00</c:v>
                </c:pt>
                <c:pt idx="245">
                  <c:v>9/3/2021 0:00</c:v>
                </c:pt>
                <c:pt idx="246">
                  <c:v>9/4/2021 0:00</c:v>
                </c:pt>
                <c:pt idx="247">
                  <c:v>9/5/2021 0:00</c:v>
                </c:pt>
                <c:pt idx="248">
                  <c:v>9/6/2021 0:00</c:v>
                </c:pt>
                <c:pt idx="249">
                  <c:v>9/7/2021 0:00</c:v>
                </c:pt>
                <c:pt idx="250">
                  <c:v>9/8/2021 0:00</c:v>
                </c:pt>
                <c:pt idx="251">
                  <c:v>9/9/2021 0:00</c:v>
                </c:pt>
                <c:pt idx="252">
                  <c:v>9/10/2021 0:00</c:v>
                </c:pt>
                <c:pt idx="253">
                  <c:v>9/11/2021 0:00</c:v>
                </c:pt>
                <c:pt idx="254">
                  <c:v>9/12/2021 0:00</c:v>
                </c:pt>
                <c:pt idx="255">
                  <c:v>9/13/2021 0:00</c:v>
                </c:pt>
                <c:pt idx="256">
                  <c:v>9/14/2021 0:00</c:v>
                </c:pt>
                <c:pt idx="257">
                  <c:v>9/15/2021 0:00</c:v>
                </c:pt>
                <c:pt idx="258">
                  <c:v>9/16/2021 0:00</c:v>
                </c:pt>
                <c:pt idx="259">
                  <c:v>9/17/2021 0:00</c:v>
                </c:pt>
                <c:pt idx="260">
                  <c:v>9/18/2021 0:00</c:v>
                </c:pt>
                <c:pt idx="261">
                  <c:v>9/19/2021 0:00</c:v>
                </c:pt>
                <c:pt idx="262">
                  <c:v>9/20/2021 0:00</c:v>
                </c:pt>
                <c:pt idx="263">
                  <c:v>9/21/2021 0:00</c:v>
                </c:pt>
                <c:pt idx="264">
                  <c:v>9/22/2021 0:00</c:v>
                </c:pt>
                <c:pt idx="265">
                  <c:v>9/23/2021 0:00</c:v>
                </c:pt>
                <c:pt idx="266">
                  <c:v>9/24/2021 0:00</c:v>
                </c:pt>
                <c:pt idx="267">
                  <c:v>9/25/2021 0:00</c:v>
                </c:pt>
                <c:pt idx="268">
                  <c:v>9/26/2021 0:00</c:v>
                </c:pt>
                <c:pt idx="269">
                  <c:v>9/27/2021 0:00</c:v>
                </c:pt>
                <c:pt idx="270">
                  <c:v>9/28/2021 0:00</c:v>
                </c:pt>
                <c:pt idx="271">
                  <c:v>9/29/2021 0:00</c:v>
                </c:pt>
                <c:pt idx="272">
                  <c:v>9/30/2021 0:00</c:v>
                </c:pt>
                <c:pt idx="273">
                  <c:v>10/1/2021 0:00</c:v>
                </c:pt>
                <c:pt idx="274">
                  <c:v>10/2/2021 0:00</c:v>
                </c:pt>
                <c:pt idx="275">
                  <c:v>10/3/2021 0:00</c:v>
                </c:pt>
                <c:pt idx="276">
                  <c:v>10/4/2021 0:00</c:v>
                </c:pt>
                <c:pt idx="277">
                  <c:v>10/5/2021 0:00</c:v>
                </c:pt>
                <c:pt idx="278">
                  <c:v>10/6/2021 0:00</c:v>
                </c:pt>
                <c:pt idx="279">
                  <c:v>10/7/2021 0:00</c:v>
                </c:pt>
                <c:pt idx="280">
                  <c:v>10/8/2021 0:00</c:v>
                </c:pt>
                <c:pt idx="281">
                  <c:v>10/9/2021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11/1/2021 0:00</c:v>
                </c:pt>
                <c:pt idx="305">
                  <c:v>11/2/2021 0:00</c:v>
                </c:pt>
                <c:pt idx="306">
                  <c:v>11/3/2021 0:00</c:v>
                </c:pt>
                <c:pt idx="307">
                  <c:v>11/4/2021 0:00</c:v>
                </c:pt>
                <c:pt idx="308">
                  <c:v>11/5/2021 0:00</c:v>
                </c:pt>
                <c:pt idx="309">
                  <c:v>11/6/2021 0:00</c:v>
                </c:pt>
                <c:pt idx="310">
                  <c:v>11/7/2021 0:00</c:v>
                </c:pt>
                <c:pt idx="311">
                  <c:v>11/8/2021 0:00</c:v>
                </c:pt>
                <c:pt idx="312">
                  <c:v>11/9/2021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12/1/2021 0:00</c:v>
                </c:pt>
                <c:pt idx="335">
                  <c:v>12/2/2021 0:00</c:v>
                </c:pt>
                <c:pt idx="336">
                  <c:v>12/3/2021 0:00</c:v>
                </c:pt>
                <c:pt idx="337">
                  <c:v>12/4/2021 0:00</c:v>
                </c:pt>
                <c:pt idx="338">
                  <c:v>12/5/2021 0:00</c:v>
                </c:pt>
                <c:pt idx="339">
                  <c:v>12/6/2021 0:00</c:v>
                </c:pt>
                <c:pt idx="340">
                  <c:v>12/7/2021 0:00</c:v>
                </c:pt>
                <c:pt idx="341">
                  <c:v>12/8/2021 0:00</c:v>
                </c:pt>
                <c:pt idx="342">
                  <c:v>12/9/2021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1/1/2022 0:00</c:v>
                </c:pt>
                <c:pt idx="366">
                  <c:v>1/2/2022 0:00</c:v>
                </c:pt>
                <c:pt idx="367">
                  <c:v>1/3/2022 0:00</c:v>
                </c:pt>
                <c:pt idx="368">
                  <c:v>1/4/2022 0:00</c:v>
                </c:pt>
                <c:pt idx="369">
                  <c:v>1/5/2022 0:00</c:v>
                </c:pt>
                <c:pt idx="370">
                  <c:v>1/6/2022 0:00</c:v>
                </c:pt>
                <c:pt idx="371">
                  <c:v>1/7/2022 0:00</c:v>
                </c:pt>
                <c:pt idx="372">
                  <c:v>1/8/2022 0:00</c:v>
                </c:pt>
                <c:pt idx="373">
                  <c:v>1/9/2022 0:00</c:v>
                </c:pt>
                <c:pt idx="374">
                  <c:v>1/10/2022 0:00</c:v>
                </c:pt>
                <c:pt idx="375">
                  <c:v>1/11/2022 0:00</c:v>
                </c:pt>
                <c:pt idx="376">
                  <c:v>1/12/2022 0:00</c:v>
                </c:pt>
                <c:pt idx="377">
                  <c:v>1/13/2022 0:00</c:v>
                </c:pt>
                <c:pt idx="378">
                  <c:v>1/14/2022 0:00</c:v>
                </c:pt>
                <c:pt idx="379">
                  <c:v>1/15/2022 0:00</c:v>
                </c:pt>
                <c:pt idx="380">
                  <c:v>1/16/2022 0:00</c:v>
                </c:pt>
                <c:pt idx="381">
                  <c:v>1/17/2022 0:00</c:v>
                </c:pt>
                <c:pt idx="382">
                  <c:v>1/18/2022 0:00</c:v>
                </c:pt>
                <c:pt idx="383">
                  <c:v>1/19/2022 0:00</c:v>
                </c:pt>
                <c:pt idx="384">
                  <c:v>1/20/2022 0:00</c:v>
                </c:pt>
                <c:pt idx="385">
                  <c:v>1/21/2022 0:00</c:v>
                </c:pt>
                <c:pt idx="386">
                  <c:v>1/22/2022 0:00</c:v>
                </c:pt>
                <c:pt idx="387">
                  <c:v>1/23/2022 0:00</c:v>
                </c:pt>
                <c:pt idx="388">
                  <c:v>1/24/2022 0:00</c:v>
                </c:pt>
                <c:pt idx="389">
                  <c:v>1/25/2022 0:00</c:v>
                </c:pt>
                <c:pt idx="390">
                  <c:v>1/26/2022 0:00</c:v>
                </c:pt>
                <c:pt idx="391">
                  <c:v>1/27/2022 0:00</c:v>
                </c:pt>
                <c:pt idx="392">
                  <c:v>1/28/2022 0:00</c:v>
                </c:pt>
                <c:pt idx="393">
                  <c:v>1/29/2022 0:00</c:v>
                </c:pt>
                <c:pt idx="394">
                  <c:v>1/30/2022 0:00</c:v>
                </c:pt>
                <c:pt idx="395">
                  <c:v>1/31/2022 0:00</c:v>
                </c:pt>
                <c:pt idx="396">
                  <c:v>2/1/2022 0:00</c:v>
                </c:pt>
                <c:pt idx="397">
                  <c:v>2/2/2022 0:00</c:v>
                </c:pt>
                <c:pt idx="398">
                  <c:v>2/3/2022 0:00</c:v>
                </c:pt>
                <c:pt idx="399">
                  <c:v>2/4/2022 0:00</c:v>
                </c:pt>
                <c:pt idx="400">
                  <c:v>2/5/2022 0:00</c:v>
                </c:pt>
                <c:pt idx="401">
                  <c:v>2/6/2022 0:00</c:v>
                </c:pt>
                <c:pt idx="402">
                  <c:v>2/7/2022 0:00</c:v>
                </c:pt>
                <c:pt idx="403">
                  <c:v>2/8/2022 0:00</c:v>
                </c:pt>
                <c:pt idx="404">
                  <c:v>2/9/2022 0:00</c:v>
                </c:pt>
                <c:pt idx="405">
                  <c:v>2/10/2022 0:00</c:v>
                </c:pt>
                <c:pt idx="406">
                  <c:v>2/11/2022 0:00</c:v>
                </c:pt>
                <c:pt idx="407">
                  <c:v>2/12/2022 0:00</c:v>
                </c:pt>
                <c:pt idx="408">
                  <c:v>2/13/2022 0:00</c:v>
                </c:pt>
                <c:pt idx="409">
                  <c:v>2/14/2022 0:00</c:v>
                </c:pt>
                <c:pt idx="410">
                  <c:v>2/15/2022 0:00</c:v>
                </c:pt>
                <c:pt idx="411">
                  <c:v>2/16/2022 0:00</c:v>
                </c:pt>
                <c:pt idx="412">
                  <c:v>2/17/2022 0:00</c:v>
                </c:pt>
                <c:pt idx="413">
                  <c:v>2/18/2022 0:00</c:v>
                </c:pt>
                <c:pt idx="414">
                  <c:v>2/19/2022 0:00</c:v>
                </c:pt>
                <c:pt idx="415">
                  <c:v>2/20/2022 0:00</c:v>
                </c:pt>
                <c:pt idx="416">
                  <c:v>2/21/2022 0:00</c:v>
                </c:pt>
                <c:pt idx="417">
                  <c:v>2/22/2022 0:00</c:v>
                </c:pt>
                <c:pt idx="418">
                  <c:v>2/23/2022 0:00</c:v>
                </c:pt>
                <c:pt idx="419">
                  <c:v>2/24/2022 0:00</c:v>
                </c:pt>
                <c:pt idx="420">
                  <c:v>2/25/2022 0:00</c:v>
                </c:pt>
                <c:pt idx="421">
                  <c:v>2/26/2022 0:00</c:v>
                </c:pt>
                <c:pt idx="422">
                  <c:v>2/27/2022 0:00</c:v>
                </c:pt>
                <c:pt idx="423">
                  <c:v>2/28/2022 0:00</c:v>
                </c:pt>
                <c:pt idx="424">
                  <c:v>3/1/2022 0:00</c:v>
                </c:pt>
                <c:pt idx="425">
                  <c:v>3/2/2022 0:00</c:v>
                </c:pt>
                <c:pt idx="426">
                  <c:v>3/3/2022 0:00</c:v>
                </c:pt>
                <c:pt idx="427">
                  <c:v>3/4/2022 0:00</c:v>
                </c:pt>
                <c:pt idx="428">
                  <c:v>3/5/2022 0:00</c:v>
                </c:pt>
                <c:pt idx="429">
                  <c:v>3/6/2022 0:00</c:v>
                </c:pt>
                <c:pt idx="430">
                  <c:v>3/7/2022 0:00</c:v>
                </c:pt>
                <c:pt idx="431">
                  <c:v>3/8/2022 0:00</c:v>
                </c:pt>
                <c:pt idx="432">
                  <c:v>3/9/2022 0:00</c:v>
                </c:pt>
                <c:pt idx="433">
                  <c:v>3/10/2022 0:00</c:v>
                </c:pt>
                <c:pt idx="434">
                  <c:v>3/11/2022 0:00</c:v>
                </c:pt>
                <c:pt idx="435">
                  <c:v>3/12/2022 0:00</c:v>
                </c:pt>
                <c:pt idx="436">
                  <c:v>3/13/2022 0:00</c:v>
                </c:pt>
                <c:pt idx="437">
                  <c:v>3/14/2022 0:00</c:v>
                </c:pt>
                <c:pt idx="438">
                  <c:v>3/15/2022 0:00</c:v>
                </c:pt>
                <c:pt idx="439">
                  <c:v>3/16/2022 0:00</c:v>
                </c:pt>
                <c:pt idx="440">
                  <c:v>3/17/2022 0:00</c:v>
                </c:pt>
                <c:pt idx="441">
                  <c:v>3/18/2022 0:00</c:v>
                </c:pt>
                <c:pt idx="442">
                  <c:v>3/19/2022 0:00</c:v>
                </c:pt>
                <c:pt idx="443">
                  <c:v>3/20/2022 0:00</c:v>
                </c:pt>
                <c:pt idx="444">
                  <c:v>3/21/2022 0:00</c:v>
                </c:pt>
                <c:pt idx="445">
                  <c:v>3/22/2022 0:00</c:v>
                </c:pt>
                <c:pt idx="446">
                  <c:v>3/23/2022 0:00</c:v>
                </c:pt>
                <c:pt idx="447">
                  <c:v>3/24/2022 0:00</c:v>
                </c:pt>
                <c:pt idx="448">
                  <c:v>3/25/2022 0:00</c:v>
                </c:pt>
                <c:pt idx="449">
                  <c:v>3/26/2022 0:00</c:v>
                </c:pt>
                <c:pt idx="450">
                  <c:v>3/27/2022 0:00</c:v>
                </c:pt>
                <c:pt idx="451">
                  <c:v>3/28/2022 0:00</c:v>
                </c:pt>
                <c:pt idx="452">
                  <c:v>3/29/2022 0:00</c:v>
                </c:pt>
                <c:pt idx="453">
                  <c:v>3/30/2022 0:00</c:v>
                </c:pt>
                <c:pt idx="454">
                  <c:v>3/31/2022 0:00</c:v>
                </c:pt>
                <c:pt idx="455">
                  <c:v>4/1/2022 0:00</c:v>
                </c:pt>
                <c:pt idx="456">
                  <c:v>4/2/2022 0:00</c:v>
                </c:pt>
                <c:pt idx="457">
                  <c:v>4/3/2022 0:00</c:v>
                </c:pt>
                <c:pt idx="458">
                  <c:v>4/4/2022 0:00</c:v>
                </c:pt>
                <c:pt idx="459">
                  <c:v>4/5/2022 0:00</c:v>
                </c:pt>
                <c:pt idx="460">
                  <c:v>4/6/2022 0:00</c:v>
                </c:pt>
                <c:pt idx="461">
                  <c:v>4/7/2022 0:00</c:v>
                </c:pt>
                <c:pt idx="462">
                  <c:v>4/8/2022 0:00</c:v>
                </c:pt>
                <c:pt idx="463">
                  <c:v>4/9/2022 0:00</c:v>
                </c:pt>
                <c:pt idx="464">
                  <c:v>4/10/2022 0:00</c:v>
                </c:pt>
                <c:pt idx="465">
                  <c:v>4/11/2022 0:00</c:v>
                </c:pt>
                <c:pt idx="466">
                  <c:v>4/12/2022 0:00</c:v>
                </c:pt>
                <c:pt idx="467">
                  <c:v>4/13/2022 0:00</c:v>
                </c:pt>
                <c:pt idx="468">
                  <c:v>4/14/2022 0:00</c:v>
                </c:pt>
                <c:pt idx="469">
                  <c:v>4/15/2022 0:00</c:v>
                </c:pt>
                <c:pt idx="470">
                  <c:v>4/16/2022 0:00</c:v>
                </c:pt>
                <c:pt idx="471">
                  <c:v>4/17/2022 0:00</c:v>
                </c:pt>
                <c:pt idx="472">
                  <c:v>4/18/2022 0:00</c:v>
                </c:pt>
                <c:pt idx="473">
                  <c:v>4/19/2022 0:00</c:v>
                </c:pt>
                <c:pt idx="474">
                  <c:v>4/20/2022 0:00</c:v>
                </c:pt>
                <c:pt idx="475">
                  <c:v>4/21/2022 0:00</c:v>
                </c:pt>
                <c:pt idx="476">
                  <c:v>4/22/2022 0:00</c:v>
                </c:pt>
                <c:pt idx="477">
                  <c:v>4/23/2022 0:00</c:v>
                </c:pt>
                <c:pt idx="478">
                  <c:v>4/24/2022 0:00</c:v>
                </c:pt>
                <c:pt idx="479">
                  <c:v>4/25/2022 0:00</c:v>
                </c:pt>
                <c:pt idx="480">
                  <c:v>4/26/2022 0:00</c:v>
                </c:pt>
                <c:pt idx="481">
                  <c:v>4/27/2022 0:00</c:v>
                </c:pt>
                <c:pt idx="482">
                  <c:v>4/28/2022 0:00</c:v>
                </c:pt>
                <c:pt idx="483">
                  <c:v>4/29/2022 0:00</c:v>
                </c:pt>
                <c:pt idx="484">
                  <c:v>4/30/2022 0:00</c:v>
                </c:pt>
                <c:pt idx="485">
                  <c:v>5/1/2022 0:00</c:v>
                </c:pt>
                <c:pt idx="486">
                  <c:v>5/2/2022 0:00</c:v>
                </c:pt>
                <c:pt idx="487">
                  <c:v>5/3/2022 0:00</c:v>
                </c:pt>
                <c:pt idx="488">
                  <c:v>5/4/2022 0:00</c:v>
                </c:pt>
                <c:pt idx="489">
                  <c:v>5/5/2022 0:00</c:v>
                </c:pt>
                <c:pt idx="490">
                  <c:v>5/6/2022 0:00</c:v>
                </c:pt>
                <c:pt idx="491">
                  <c:v>5/7/2022 0:00</c:v>
                </c:pt>
                <c:pt idx="492">
                  <c:v>5/8/2022 0:00</c:v>
                </c:pt>
                <c:pt idx="493">
                  <c:v>5/9/2022 0:00</c:v>
                </c:pt>
                <c:pt idx="494">
                  <c:v>5/10/2022 0:00</c:v>
                </c:pt>
                <c:pt idx="495">
                  <c:v>5/11/2022 0:00</c:v>
                </c:pt>
                <c:pt idx="496">
                  <c:v>5/12/2022 0:00</c:v>
                </c:pt>
                <c:pt idx="497">
                  <c:v>5/13/2022 0:00</c:v>
                </c:pt>
                <c:pt idx="498">
                  <c:v>5/14/2022 0:00</c:v>
                </c:pt>
                <c:pt idx="499">
                  <c:v>5/15/2022 0:00</c:v>
                </c:pt>
                <c:pt idx="500">
                  <c:v>5/16/2022 0:00</c:v>
                </c:pt>
                <c:pt idx="501">
                  <c:v>5/17/2022 0:00</c:v>
                </c:pt>
                <c:pt idx="502">
                  <c:v>5/18/2022 0:00</c:v>
                </c:pt>
                <c:pt idx="503">
                  <c:v>5/19/2022 0:00</c:v>
                </c:pt>
                <c:pt idx="504">
                  <c:v>5/20/2022 0:00</c:v>
                </c:pt>
                <c:pt idx="505">
                  <c:v>5/21/2022 0:00</c:v>
                </c:pt>
                <c:pt idx="506">
                  <c:v>5/22/2022 0:00</c:v>
                </c:pt>
                <c:pt idx="507">
                  <c:v>5/23/2022 0:00</c:v>
                </c:pt>
                <c:pt idx="508">
                  <c:v>5/24/2022 0:00</c:v>
                </c:pt>
                <c:pt idx="509">
                  <c:v>5/25/2022 0:00</c:v>
                </c:pt>
                <c:pt idx="510">
                  <c:v>5/26/2022 0:00</c:v>
                </c:pt>
                <c:pt idx="511">
                  <c:v>5/27/2022 0:00</c:v>
                </c:pt>
                <c:pt idx="512">
                  <c:v>5/28/2022 0:00</c:v>
                </c:pt>
                <c:pt idx="513">
                  <c:v>5/29/2022 0:00</c:v>
                </c:pt>
                <c:pt idx="514">
                  <c:v>5/30/2022 0:00</c:v>
                </c:pt>
                <c:pt idx="515">
                  <c:v>5/31/2022 0:00</c:v>
                </c:pt>
                <c:pt idx="516">
                  <c:v>6/1/2022 0:00</c:v>
                </c:pt>
                <c:pt idx="517">
                  <c:v>6/2/2022 0:00</c:v>
                </c:pt>
                <c:pt idx="518">
                  <c:v>6/3/2022 0:00</c:v>
                </c:pt>
                <c:pt idx="519">
                  <c:v>6/4/2022 0:00</c:v>
                </c:pt>
                <c:pt idx="520">
                  <c:v>6/5/2022 0:00</c:v>
                </c:pt>
                <c:pt idx="521">
                  <c:v>6/6/2022 0:00</c:v>
                </c:pt>
                <c:pt idx="522">
                  <c:v>6/7/2022 0:00</c:v>
                </c:pt>
                <c:pt idx="523">
                  <c:v>6/8/2022 0:00</c:v>
                </c:pt>
                <c:pt idx="524">
                  <c:v>6/9/2022 0:00</c:v>
                </c:pt>
                <c:pt idx="525">
                  <c:v>6/10/2022 0:00</c:v>
                </c:pt>
                <c:pt idx="526">
                  <c:v>6/11/2022 0:00</c:v>
                </c:pt>
                <c:pt idx="527">
                  <c:v>6/12/2022 0:00</c:v>
                </c:pt>
                <c:pt idx="528">
                  <c:v>6/13/2022 0:00</c:v>
                </c:pt>
                <c:pt idx="529">
                  <c:v>6/14/2022 0:00</c:v>
                </c:pt>
                <c:pt idx="530">
                  <c:v>6/15/2022 0:00</c:v>
                </c:pt>
                <c:pt idx="531">
                  <c:v>6/16/2022 0:00</c:v>
                </c:pt>
                <c:pt idx="532">
                  <c:v>6/17/2022 0:00</c:v>
                </c:pt>
                <c:pt idx="533">
                  <c:v>6/18/2022 0:00</c:v>
                </c:pt>
                <c:pt idx="534">
                  <c:v>6/19/2022 0:00</c:v>
                </c:pt>
                <c:pt idx="535">
                  <c:v>6/20/2022 0:00</c:v>
                </c:pt>
                <c:pt idx="536">
                  <c:v>6/21/2022 0:00</c:v>
                </c:pt>
                <c:pt idx="537">
                  <c:v>6/22/2022 0:00</c:v>
                </c:pt>
                <c:pt idx="538">
                  <c:v>6/23/2022 0:00</c:v>
                </c:pt>
                <c:pt idx="539">
                  <c:v>6/24/2022 0:00</c:v>
                </c:pt>
                <c:pt idx="540">
                  <c:v>6/25/2022 0:00</c:v>
                </c:pt>
                <c:pt idx="541">
                  <c:v>6/26/2022 0:00</c:v>
                </c:pt>
                <c:pt idx="542">
                  <c:v>6/27/2022 0:00</c:v>
                </c:pt>
                <c:pt idx="543">
                  <c:v>6/28/2022 0:00</c:v>
                </c:pt>
                <c:pt idx="544">
                  <c:v>6/29/2022 0:00</c:v>
                </c:pt>
                <c:pt idx="545">
                  <c:v>6/30/2022 0:00</c:v>
                </c:pt>
                <c:pt idx="546">
                  <c:v>7/1/2022 0:00</c:v>
                </c:pt>
                <c:pt idx="547">
                  <c:v>7/2/2022 0:00</c:v>
                </c:pt>
                <c:pt idx="548">
                  <c:v>7/3/2022 0:00</c:v>
                </c:pt>
                <c:pt idx="549">
                  <c:v>7/4/2022 0:00</c:v>
                </c:pt>
                <c:pt idx="550">
                  <c:v>7/5/2022 0:00</c:v>
                </c:pt>
                <c:pt idx="551">
                  <c:v>7/6/2022 0:00</c:v>
                </c:pt>
                <c:pt idx="552">
                  <c:v>7/7/2022 0:00</c:v>
                </c:pt>
                <c:pt idx="553">
                  <c:v>7/8/2022 0:00</c:v>
                </c:pt>
                <c:pt idx="554">
                  <c:v>7/9/2022 0:00</c:v>
                </c:pt>
                <c:pt idx="555">
                  <c:v>7/10/2022 0:00</c:v>
                </c:pt>
                <c:pt idx="556">
                  <c:v>7/11/2022 0:00</c:v>
                </c:pt>
                <c:pt idx="557">
                  <c:v>7/12/2022 0:00</c:v>
                </c:pt>
                <c:pt idx="558">
                  <c:v>7/13/2022 0:00</c:v>
                </c:pt>
                <c:pt idx="559">
                  <c:v>7/14/2022 0:00</c:v>
                </c:pt>
                <c:pt idx="560">
                  <c:v>7/15/2022 0:00</c:v>
                </c:pt>
                <c:pt idx="561">
                  <c:v>7/16/2022 0:00</c:v>
                </c:pt>
                <c:pt idx="562">
                  <c:v>7/17/2022 0:00</c:v>
                </c:pt>
                <c:pt idx="563">
                  <c:v>7/18/2022 0:00</c:v>
                </c:pt>
                <c:pt idx="564">
                  <c:v>7/19/2022 0:00</c:v>
                </c:pt>
                <c:pt idx="565">
                  <c:v>7/20/2022 0:00</c:v>
                </c:pt>
                <c:pt idx="566">
                  <c:v>7/21/2022 0:00</c:v>
                </c:pt>
                <c:pt idx="567">
                  <c:v>7/22/2022 0:00</c:v>
                </c:pt>
                <c:pt idx="568">
                  <c:v>7/23/2022 0:00</c:v>
                </c:pt>
                <c:pt idx="569">
                  <c:v>7/24/2022 0:00</c:v>
                </c:pt>
                <c:pt idx="570">
                  <c:v>7/25/2022 0:00</c:v>
                </c:pt>
                <c:pt idx="571">
                  <c:v>7/26/2022 0:00</c:v>
                </c:pt>
                <c:pt idx="572">
                  <c:v>7/27/2022 0:00</c:v>
                </c:pt>
                <c:pt idx="573">
                  <c:v>7/28/2022 0:00</c:v>
                </c:pt>
                <c:pt idx="574">
                  <c:v>7/29/2022 0:00</c:v>
                </c:pt>
                <c:pt idx="575">
                  <c:v>7/30/2022 0:00</c:v>
                </c:pt>
                <c:pt idx="576">
                  <c:v>7/31/2022 0:00</c:v>
                </c:pt>
                <c:pt idx="577">
                  <c:v>8/1/2022 0:00</c:v>
                </c:pt>
                <c:pt idx="578">
                  <c:v>8/2/2022 0:00</c:v>
                </c:pt>
                <c:pt idx="579">
                  <c:v>8/3/2022 0:00</c:v>
                </c:pt>
                <c:pt idx="580">
                  <c:v>8/4/2022 0:00</c:v>
                </c:pt>
                <c:pt idx="581">
                  <c:v>8/5/2022 0:00</c:v>
                </c:pt>
                <c:pt idx="582">
                  <c:v>8/6/2022 0:00</c:v>
                </c:pt>
                <c:pt idx="583">
                  <c:v>8/7/2022 0:00</c:v>
                </c:pt>
                <c:pt idx="584">
                  <c:v>8/8/2022 0:00</c:v>
                </c:pt>
                <c:pt idx="585">
                  <c:v>8/9/2022 0:00</c:v>
                </c:pt>
                <c:pt idx="586">
                  <c:v>8/10/2022 0:00</c:v>
                </c:pt>
                <c:pt idx="587">
                  <c:v>8/11/2022 0:00</c:v>
                </c:pt>
                <c:pt idx="588">
                  <c:v>8/12/2022 0:00</c:v>
                </c:pt>
                <c:pt idx="589">
                  <c:v>8/13/2022 0:00</c:v>
                </c:pt>
                <c:pt idx="590">
                  <c:v>8/14/2022 0:00</c:v>
                </c:pt>
                <c:pt idx="591">
                  <c:v>8/15/2022 0:00</c:v>
                </c:pt>
                <c:pt idx="592">
                  <c:v>8/16/2022 0:00</c:v>
                </c:pt>
                <c:pt idx="593">
                  <c:v>8/17/2022 0:00</c:v>
                </c:pt>
                <c:pt idx="594">
                  <c:v>8/18/2022 0:00</c:v>
                </c:pt>
                <c:pt idx="595">
                  <c:v>8/19/2022 0:00</c:v>
                </c:pt>
                <c:pt idx="596">
                  <c:v>8/20/2022 0:00</c:v>
                </c:pt>
                <c:pt idx="597">
                  <c:v>8/21/2022 0:00</c:v>
                </c:pt>
                <c:pt idx="598">
                  <c:v>8/22/2022 0:00</c:v>
                </c:pt>
                <c:pt idx="599">
                  <c:v>8/23/2022 0:00</c:v>
                </c:pt>
                <c:pt idx="600">
                  <c:v>8/24/2022 0:00</c:v>
                </c:pt>
                <c:pt idx="601">
                  <c:v>8/25/2022 0:00</c:v>
                </c:pt>
                <c:pt idx="602">
                  <c:v>8/26/2022 0:00</c:v>
                </c:pt>
                <c:pt idx="603">
                  <c:v>8/27/2022 0:00</c:v>
                </c:pt>
                <c:pt idx="604">
                  <c:v>8/28/2022 0:00</c:v>
                </c:pt>
                <c:pt idx="605">
                  <c:v>8/29/2022 0:00</c:v>
                </c:pt>
                <c:pt idx="606">
                  <c:v>8/30/2022 0:00</c:v>
                </c:pt>
                <c:pt idx="607">
                  <c:v>8/31/2022 0:00</c:v>
                </c:pt>
                <c:pt idx="608">
                  <c:v>9/1/2022 0:00</c:v>
                </c:pt>
                <c:pt idx="609">
                  <c:v>9/2/2022 0:00</c:v>
                </c:pt>
                <c:pt idx="610">
                  <c:v>9/3/2022 0:00</c:v>
                </c:pt>
                <c:pt idx="611">
                  <c:v>9/4/2022 0:00</c:v>
                </c:pt>
                <c:pt idx="612">
                  <c:v>9/5/2022 0:00</c:v>
                </c:pt>
                <c:pt idx="613">
                  <c:v>9/6/2022 0:00</c:v>
                </c:pt>
                <c:pt idx="614">
                  <c:v>9/7/2022 0:00</c:v>
                </c:pt>
                <c:pt idx="615">
                  <c:v>9/8/2022 0:00</c:v>
                </c:pt>
                <c:pt idx="616">
                  <c:v>9/9/2022 0:00</c:v>
                </c:pt>
                <c:pt idx="617">
                  <c:v>9/10/2022 0:00</c:v>
                </c:pt>
                <c:pt idx="618">
                  <c:v>9/11/2022 0:00</c:v>
                </c:pt>
                <c:pt idx="619">
                  <c:v>9/12/2022 0:00</c:v>
                </c:pt>
                <c:pt idx="620">
                  <c:v>9/13/2022 0:00</c:v>
                </c:pt>
                <c:pt idx="621">
                  <c:v>9/14/2022 0:00</c:v>
                </c:pt>
                <c:pt idx="622">
                  <c:v>9/15/2022 0:00</c:v>
                </c:pt>
                <c:pt idx="623">
                  <c:v>9/16/2022 0:00</c:v>
                </c:pt>
                <c:pt idx="624">
                  <c:v>9/17/2022 0:00</c:v>
                </c:pt>
                <c:pt idx="625">
                  <c:v>9/18/2022 0:00</c:v>
                </c:pt>
                <c:pt idx="626">
                  <c:v>9/19/2022 0:00</c:v>
                </c:pt>
                <c:pt idx="627">
                  <c:v>9/20/2022 0:00</c:v>
                </c:pt>
                <c:pt idx="628">
                  <c:v>9/21/2022 0:00</c:v>
                </c:pt>
                <c:pt idx="629">
                  <c:v>9/22/2022 0:00</c:v>
                </c:pt>
                <c:pt idx="630">
                  <c:v>9/23/2022 0:00</c:v>
                </c:pt>
                <c:pt idx="631">
                  <c:v>9/24/2022 0:00</c:v>
                </c:pt>
                <c:pt idx="632">
                  <c:v>9/25/2022 0:00</c:v>
                </c:pt>
                <c:pt idx="633">
                  <c:v>9/26/2022 0:00</c:v>
                </c:pt>
                <c:pt idx="634">
                  <c:v>9/27/2022 0:00</c:v>
                </c:pt>
                <c:pt idx="635">
                  <c:v>9/28/2022 0:00</c:v>
                </c:pt>
                <c:pt idx="636">
                  <c:v>9/29/2022 0:00</c:v>
                </c:pt>
                <c:pt idx="637">
                  <c:v>9/30/2022 0:00</c:v>
                </c:pt>
                <c:pt idx="638">
                  <c:v>10/1/2022 0:00</c:v>
                </c:pt>
                <c:pt idx="639">
                  <c:v>10/2/2022 0:00</c:v>
                </c:pt>
                <c:pt idx="640">
                  <c:v>10/3/2022 0:00</c:v>
                </c:pt>
                <c:pt idx="641">
                  <c:v>10/4/2022 0:00</c:v>
                </c:pt>
                <c:pt idx="642">
                  <c:v>10/5/2022 0:00</c:v>
                </c:pt>
                <c:pt idx="643">
                  <c:v>10/6/2022 0:00</c:v>
                </c:pt>
                <c:pt idx="644">
                  <c:v>10/7/2022 0:00</c:v>
                </c:pt>
                <c:pt idx="645">
                  <c:v>10/8/2022 0:00</c:v>
                </c:pt>
                <c:pt idx="646">
                  <c:v>10/9/2022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Review'!$M$2:$M$665</c:f>
              <c:numCache>
                <c:formatCode>#,##0</c:formatCode>
                <c:ptCount val="663"/>
                <c:pt idx="0">
                  <c:v>209894</c:v>
                </c:pt>
                <c:pt idx="1">
                  <c:v>190150</c:v>
                </c:pt>
                <c:pt idx="2">
                  <c:v>103881</c:v>
                </c:pt>
                <c:pt idx="3">
                  <c:v>243486</c:v>
                </c:pt>
                <c:pt idx="4">
                  <c:v>237909</c:v>
                </c:pt>
                <c:pt idx="5">
                  <c:v>387631</c:v>
                </c:pt>
                <c:pt idx="6">
                  <c:v>597358</c:v>
                </c:pt>
                <c:pt idx="7">
                  <c:v>413810</c:v>
                </c:pt>
                <c:pt idx="8">
                  <c:v>470061</c:v>
                </c:pt>
                <c:pt idx="9">
                  <c:v>482673</c:v>
                </c:pt>
                <c:pt idx="10">
                  <c:v>353373</c:v>
                </c:pt>
                <c:pt idx="11">
                  <c:v>362073</c:v>
                </c:pt>
                <c:pt idx="12">
                  <c:v>357967</c:v>
                </c:pt>
                <c:pt idx="13">
                  <c:v>400307</c:v>
                </c:pt>
                <c:pt idx="14">
                  <c:v>398618</c:v>
                </c:pt>
                <c:pt idx="15">
                  <c:v>363874</c:v>
                </c:pt>
                <c:pt idx="16">
                  <c:v>361784</c:v>
                </c:pt>
                <c:pt idx="17">
                  <c:v>547580</c:v>
                </c:pt>
                <c:pt idx="18">
                  <c:v>531068</c:v>
                </c:pt>
                <c:pt idx="19">
                  <c:v>557223</c:v>
                </c:pt>
                <c:pt idx="20">
                  <c:v>507258</c:v>
                </c:pt>
                <c:pt idx="21">
                  <c:v>417889</c:v>
                </c:pt>
                <c:pt idx="22">
                  <c:v>310877</c:v>
                </c:pt>
                <c:pt idx="23">
                  <c:v>323650</c:v>
                </c:pt>
                <c:pt idx="24">
                  <c:v>328789</c:v>
                </c:pt>
                <c:pt idx="25">
                  <c:v>311341</c:v>
                </c:pt>
                <c:pt idx="26">
                  <c:v>329185</c:v>
                </c:pt>
                <c:pt idx="27">
                  <c:v>303776</c:v>
                </c:pt>
                <c:pt idx="28">
                  <c:v>275843</c:v>
                </c:pt>
                <c:pt idx="29">
                  <c:v>262762</c:v>
                </c:pt>
                <c:pt idx="30">
                  <c:v>274399</c:v>
                </c:pt>
                <c:pt idx="31">
                  <c:v>294943</c:v>
                </c:pt>
                <c:pt idx="32">
                  <c:v>268629</c:v>
                </c:pt>
                <c:pt idx="33">
                  <c:v>264191</c:v>
                </c:pt>
                <c:pt idx="34">
                  <c:v>290511</c:v>
                </c:pt>
                <c:pt idx="35">
                  <c:v>229381</c:v>
                </c:pt>
                <c:pt idx="36">
                  <c:v>223690</c:v>
                </c:pt>
                <c:pt idx="37">
                  <c:v>227330</c:v>
                </c:pt>
                <c:pt idx="38">
                  <c:v>219674</c:v>
                </c:pt>
                <c:pt idx="39">
                  <c:v>227072</c:v>
                </c:pt>
                <c:pt idx="40">
                  <c:v>203922</c:v>
                </c:pt>
                <c:pt idx="41">
                  <c:v>210309</c:v>
                </c:pt>
                <c:pt idx="42">
                  <c:v>160205</c:v>
                </c:pt>
                <c:pt idx="43">
                  <c:v>210983</c:v>
                </c:pt>
                <c:pt idx="44">
                  <c:v>254404</c:v>
                </c:pt>
                <c:pt idx="45">
                  <c:v>163016</c:v>
                </c:pt>
                <c:pt idx="46">
                  <c:v>156131</c:v>
                </c:pt>
                <c:pt idx="47">
                  <c:v>170254</c:v>
                </c:pt>
                <c:pt idx="48">
                  <c:v>112261</c:v>
                </c:pt>
                <c:pt idx="49">
                  <c:v>110561</c:v>
                </c:pt>
                <c:pt idx="50">
                  <c:v>212696</c:v>
                </c:pt>
                <c:pt idx="51">
                  <c:v>376888</c:v>
                </c:pt>
                <c:pt idx="52">
                  <c:v>415765</c:v>
                </c:pt>
                <c:pt idx="53">
                  <c:v>390202</c:v>
                </c:pt>
                <c:pt idx="54">
                  <c:v>425168</c:v>
                </c:pt>
                <c:pt idx="55">
                  <c:v>418560</c:v>
                </c:pt>
                <c:pt idx="56">
                  <c:v>386760</c:v>
                </c:pt>
                <c:pt idx="57">
                  <c:v>435939</c:v>
                </c:pt>
                <c:pt idx="58">
                  <c:v>156094</c:v>
                </c:pt>
                <c:pt idx="59">
                  <c:v>288825</c:v>
                </c:pt>
                <c:pt idx="60">
                  <c:v>409445</c:v>
                </c:pt>
                <c:pt idx="61">
                  <c:v>431511</c:v>
                </c:pt>
                <c:pt idx="62">
                  <c:v>623459</c:v>
                </c:pt>
                <c:pt idx="63">
                  <c:v>654818</c:v>
                </c:pt>
                <c:pt idx="64">
                  <c:v>609694</c:v>
                </c:pt>
                <c:pt idx="65">
                  <c:v>519056</c:v>
                </c:pt>
                <c:pt idx="66">
                  <c:v>423646</c:v>
                </c:pt>
                <c:pt idx="67">
                  <c:v>523650</c:v>
                </c:pt>
                <c:pt idx="68">
                  <c:v>437783</c:v>
                </c:pt>
                <c:pt idx="69">
                  <c:v>380770</c:v>
                </c:pt>
                <c:pt idx="70">
                  <c:v>375006</c:v>
                </c:pt>
                <c:pt idx="71">
                  <c:v>411161</c:v>
                </c:pt>
                <c:pt idx="72">
                  <c:v>404598</c:v>
                </c:pt>
                <c:pt idx="73">
                  <c:v>328710</c:v>
                </c:pt>
                <c:pt idx="74">
                  <c:v>308498</c:v>
                </c:pt>
                <c:pt idx="75">
                  <c:v>491667</c:v>
                </c:pt>
                <c:pt idx="76">
                  <c:v>764266</c:v>
                </c:pt>
                <c:pt idx="77">
                  <c:v>817773</c:v>
                </c:pt>
                <c:pt idx="78">
                  <c:v>992417</c:v>
                </c:pt>
                <c:pt idx="79">
                  <c:v>493310</c:v>
                </c:pt>
                <c:pt idx="80">
                  <c:v>629717</c:v>
                </c:pt>
                <c:pt idx="81">
                  <c:v>301627</c:v>
                </c:pt>
                <c:pt idx="82">
                  <c:v>311472</c:v>
                </c:pt>
                <c:pt idx="83">
                  <c:v>291814</c:v>
                </c:pt>
                <c:pt idx="84">
                  <c:v>517689</c:v>
                </c:pt>
                <c:pt idx="85">
                  <c:v>439062</c:v>
                </c:pt>
                <c:pt idx="86">
                  <c:v>528761</c:v>
                </c:pt>
                <c:pt idx="87">
                  <c:v>477455</c:v>
                </c:pt>
                <c:pt idx="88">
                  <c:v>777850</c:v>
                </c:pt>
                <c:pt idx="89">
                  <c:v>1002446</c:v>
                </c:pt>
                <c:pt idx="90">
                  <c:v>481330</c:v>
                </c:pt>
                <c:pt idx="91">
                  <c:v>600121</c:v>
                </c:pt>
                <c:pt idx="92">
                  <c:v>706776</c:v>
                </c:pt>
                <c:pt idx="93">
                  <c:v>902155</c:v>
                </c:pt>
                <c:pt idx="94">
                  <c:v>1017727</c:v>
                </c:pt>
                <c:pt idx="95">
                  <c:v>1178350</c:v>
                </c:pt>
                <c:pt idx="96">
                  <c:v>1033832</c:v>
                </c:pt>
                <c:pt idx="97">
                  <c:v>908339</c:v>
                </c:pt>
                <c:pt idx="98">
                  <c:v>980426</c:v>
                </c:pt>
                <c:pt idx="99">
                  <c:v>1041500</c:v>
                </c:pt>
                <c:pt idx="100">
                  <c:v>1030844</c:v>
                </c:pt>
                <c:pt idx="101">
                  <c:v>810438</c:v>
                </c:pt>
                <c:pt idx="102">
                  <c:v>0</c:v>
                </c:pt>
                <c:pt idx="103">
                  <c:v>1175527</c:v>
                </c:pt>
                <c:pt idx="104">
                  <c:v>1115105</c:v>
                </c:pt>
                <c:pt idx="105">
                  <c:v>1214626</c:v>
                </c:pt>
                <c:pt idx="106">
                  <c:v>1226789</c:v>
                </c:pt>
                <c:pt idx="107">
                  <c:v>1117294</c:v>
                </c:pt>
                <c:pt idx="108">
                  <c:v>1138928</c:v>
                </c:pt>
                <c:pt idx="109">
                  <c:v>568232</c:v>
                </c:pt>
                <c:pt idx="110">
                  <c:v>441536</c:v>
                </c:pt>
                <c:pt idx="111">
                  <c:v>367710</c:v>
                </c:pt>
                <c:pt idx="112">
                  <c:v>491893</c:v>
                </c:pt>
                <c:pt idx="113">
                  <c:v>593268</c:v>
                </c:pt>
                <c:pt idx="114">
                  <c:v>325253</c:v>
                </c:pt>
                <c:pt idx="115">
                  <c:v>190546</c:v>
                </c:pt>
                <c:pt idx="116">
                  <c:v>148692</c:v>
                </c:pt>
                <c:pt idx="117">
                  <c:v>118909</c:v>
                </c:pt>
                <c:pt idx="118">
                  <c:v>103487</c:v>
                </c:pt>
                <c:pt idx="119">
                  <c:v>65916</c:v>
                </c:pt>
                <c:pt idx="120">
                  <c:v>105452</c:v>
                </c:pt>
                <c:pt idx="121">
                  <c:v>180225</c:v>
                </c:pt>
                <c:pt idx="122">
                  <c:v>134018</c:v>
                </c:pt>
                <c:pt idx="123">
                  <c:v>80944</c:v>
                </c:pt>
                <c:pt idx="124">
                  <c:v>136067</c:v>
                </c:pt>
                <c:pt idx="125">
                  <c:v>150882</c:v>
                </c:pt>
                <c:pt idx="126">
                  <c:v>245691</c:v>
                </c:pt>
                <c:pt idx="127">
                  <c:v>131216</c:v>
                </c:pt>
                <c:pt idx="128">
                  <c:v>117193</c:v>
                </c:pt>
                <c:pt idx="129">
                  <c:v>108593</c:v>
                </c:pt>
                <c:pt idx="130">
                  <c:v>188835</c:v>
                </c:pt>
                <c:pt idx="131">
                  <c:v>182574</c:v>
                </c:pt>
                <c:pt idx="132">
                  <c:v>197962</c:v>
                </c:pt>
                <c:pt idx="133">
                  <c:v>270804</c:v>
                </c:pt>
                <c:pt idx="134">
                  <c:v>217683</c:v>
                </c:pt>
                <c:pt idx="135">
                  <c:v>159125</c:v>
                </c:pt>
                <c:pt idx="136">
                  <c:v>138874</c:v>
                </c:pt>
                <c:pt idx="137">
                  <c:v>132417</c:v>
                </c:pt>
                <c:pt idx="138">
                  <c:v>102099</c:v>
                </c:pt>
                <c:pt idx="139">
                  <c:v>112424</c:v>
                </c:pt>
                <c:pt idx="140">
                  <c:v>109764</c:v>
                </c:pt>
                <c:pt idx="141">
                  <c:v>109999</c:v>
                </c:pt>
                <c:pt idx="142">
                  <c:v>124299</c:v>
                </c:pt>
                <c:pt idx="143">
                  <c:v>128798</c:v>
                </c:pt>
                <c:pt idx="144">
                  <c:v>118462</c:v>
                </c:pt>
                <c:pt idx="145">
                  <c:v>156138</c:v>
                </c:pt>
                <c:pt idx="146">
                  <c:v>144069</c:v>
                </c:pt>
                <c:pt idx="147">
                  <c:v>141750</c:v>
                </c:pt>
                <c:pt idx="148">
                  <c:v>202264</c:v>
                </c:pt>
                <c:pt idx="149">
                  <c:v>128663</c:v>
                </c:pt>
                <c:pt idx="150">
                  <c:v>48975</c:v>
                </c:pt>
                <c:pt idx="151">
                  <c:v>90264</c:v>
                </c:pt>
                <c:pt idx="152">
                  <c:v>85111</c:v>
                </c:pt>
                <c:pt idx="153">
                  <c:v>84658</c:v>
                </c:pt>
                <c:pt idx="154">
                  <c:v>77043</c:v>
                </c:pt>
                <c:pt idx="155">
                  <c:v>75526</c:v>
                </c:pt>
                <c:pt idx="156">
                  <c:v>52388</c:v>
                </c:pt>
                <c:pt idx="157">
                  <c:v>53185</c:v>
                </c:pt>
                <c:pt idx="158">
                  <c:v>72250</c:v>
                </c:pt>
                <c:pt idx="159">
                  <c:v>44035</c:v>
                </c:pt>
                <c:pt idx="160">
                  <c:v>124180</c:v>
                </c:pt>
                <c:pt idx="161">
                  <c:v>115298</c:v>
                </c:pt>
                <c:pt idx="162">
                  <c:v>133082</c:v>
                </c:pt>
                <c:pt idx="163">
                  <c:v>120058</c:v>
                </c:pt>
                <c:pt idx="164">
                  <c:v>141751</c:v>
                </c:pt>
                <c:pt idx="165">
                  <c:v>133962</c:v>
                </c:pt>
                <c:pt idx="166">
                  <c:v>95538</c:v>
                </c:pt>
                <c:pt idx="167">
                  <c:v>85529</c:v>
                </c:pt>
                <c:pt idx="168">
                  <c:v>78277</c:v>
                </c:pt>
                <c:pt idx="169">
                  <c:v>88010</c:v>
                </c:pt>
                <c:pt idx="170">
                  <c:v>89402</c:v>
                </c:pt>
                <c:pt idx="171">
                  <c:v>82125</c:v>
                </c:pt>
                <c:pt idx="172">
                  <c:v>96054</c:v>
                </c:pt>
                <c:pt idx="173">
                  <c:v>120569</c:v>
                </c:pt>
                <c:pt idx="174">
                  <c:v>102603</c:v>
                </c:pt>
                <c:pt idx="175">
                  <c:v>97634</c:v>
                </c:pt>
                <c:pt idx="176">
                  <c:v>137297</c:v>
                </c:pt>
                <c:pt idx="177">
                  <c:v>132027</c:v>
                </c:pt>
                <c:pt idx="178">
                  <c:v>98561</c:v>
                </c:pt>
                <c:pt idx="179">
                  <c:v>170743</c:v>
                </c:pt>
                <c:pt idx="180">
                  <c:v>179565</c:v>
                </c:pt>
                <c:pt idx="181">
                  <c:v>204379</c:v>
                </c:pt>
                <c:pt idx="182">
                  <c:v>201967</c:v>
                </c:pt>
                <c:pt idx="183">
                  <c:v>223045</c:v>
                </c:pt>
                <c:pt idx="184">
                  <c:v>277744</c:v>
                </c:pt>
                <c:pt idx="185">
                  <c:v>283655</c:v>
                </c:pt>
                <c:pt idx="186">
                  <c:v>237245</c:v>
                </c:pt>
                <c:pt idx="187">
                  <c:v>217618</c:v>
                </c:pt>
                <c:pt idx="188">
                  <c:v>234683</c:v>
                </c:pt>
                <c:pt idx="189">
                  <c:v>414319</c:v>
                </c:pt>
                <c:pt idx="190">
                  <c:v>507607</c:v>
                </c:pt>
                <c:pt idx="191">
                  <c:v>476789</c:v>
                </c:pt>
                <c:pt idx="192">
                  <c:v>352561</c:v>
                </c:pt>
                <c:pt idx="193">
                  <c:v>123775</c:v>
                </c:pt>
                <c:pt idx="194">
                  <c:v>87303</c:v>
                </c:pt>
                <c:pt idx="195">
                  <c:v>159205</c:v>
                </c:pt>
                <c:pt idx="196">
                  <c:v>169273</c:v>
                </c:pt>
                <c:pt idx="197">
                  <c:v>172507</c:v>
                </c:pt>
                <c:pt idx="198">
                  <c:v>150253</c:v>
                </c:pt>
                <c:pt idx="199">
                  <c:v>166544</c:v>
                </c:pt>
                <c:pt idx="200">
                  <c:v>165139</c:v>
                </c:pt>
                <c:pt idx="201">
                  <c:v>159470</c:v>
                </c:pt>
                <c:pt idx="202">
                  <c:v>159241</c:v>
                </c:pt>
                <c:pt idx="203">
                  <c:v>4642</c:v>
                </c:pt>
                <c:pt idx="204">
                  <c:v>425070</c:v>
                </c:pt>
                <c:pt idx="205">
                  <c:v>523531</c:v>
                </c:pt>
                <c:pt idx="206">
                  <c:v>604252</c:v>
                </c:pt>
                <c:pt idx="207">
                  <c:v>463165</c:v>
                </c:pt>
                <c:pt idx="208">
                  <c:v>333521</c:v>
                </c:pt>
                <c:pt idx="209">
                  <c:v>361612</c:v>
                </c:pt>
                <c:pt idx="210">
                  <c:v>487226</c:v>
                </c:pt>
                <c:pt idx="211">
                  <c:v>530465</c:v>
                </c:pt>
                <c:pt idx="212">
                  <c:v>508008</c:v>
                </c:pt>
                <c:pt idx="213">
                  <c:v>437954</c:v>
                </c:pt>
                <c:pt idx="214">
                  <c:v>374215</c:v>
                </c:pt>
                <c:pt idx="215">
                  <c:v>272407</c:v>
                </c:pt>
                <c:pt idx="216">
                  <c:v>269517</c:v>
                </c:pt>
                <c:pt idx="217">
                  <c:v>392063</c:v>
                </c:pt>
                <c:pt idx="218">
                  <c:v>527300</c:v>
                </c:pt>
                <c:pt idx="219">
                  <c:v>488219</c:v>
                </c:pt>
                <c:pt idx="220">
                  <c:v>436562</c:v>
                </c:pt>
                <c:pt idx="221">
                  <c:v>407136</c:v>
                </c:pt>
                <c:pt idx="222">
                  <c:v>447987</c:v>
                </c:pt>
                <c:pt idx="223">
                  <c:v>435490</c:v>
                </c:pt>
                <c:pt idx="224">
                  <c:v>442512</c:v>
                </c:pt>
                <c:pt idx="225">
                  <c:v>440711</c:v>
                </c:pt>
                <c:pt idx="226">
                  <c:v>472474</c:v>
                </c:pt>
                <c:pt idx="227">
                  <c:v>410373</c:v>
                </c:pt>
                <c:pt idx="228">
                  <c:v>402114</c:v>
                </c:pt>
                <c:pt idx="229">
                  <c:v>375539</c:v>
                </c:pt>
                <c:pt idx="230">
                  <c:v>233138</c:v>
                </c:pt>
                <c:pt idx="231">
                  <c:v>149751</c:v>
                </c:pt>
                <c:pt idx="232">
                  <c:v>168328</c:v>
                </c:pt>
                <c:pt idx="233">
                  <c:v>195976</c:v>
                </c:pt>
                <c:pt idx="234">
                  <c:v>191916</c:v>
                </c:pt>
                <c:pt idx="235">
                  <c:v>148601</c:v>
                </c:pt>
                <c:pt idx="236">
                  <c:v>114739</c:v>
                </c:pt>
                <c:pt idx="237">
                  <c:v>84444</c:v>
                </c:pt>
                <c:pt idx="238">
                  <c:v>87015</c:v>
                </c:pt>
                <c:pt idx="239">
                  <c:v>128786</c:v>
                </c:pt>
                <c:pt idx="240">
                  <c:v>128536</c:v>
                </c:pt>
                <c:pt idx="241">
                  <c:v>451345</c:v>
                </c:pt>
                <c:pt idx="242">
                  <c:v>402930</c:v>
                </c:pt>
                <c:pt idx="243">
                  <c:v>490244</c:v>
                </c:pt>
                <c:pt idx="244">
                  <c:v>384835</c:v>
                </c:pt>
                <c:pt idx="245">
                  <c:v>407952</c:v>
                </c:pt>
                <c:pt idx="246">
                  <c:v>412754</c:v>
                </c:pt>
                <c:pt idx="247">
                  <c:v>449555</c:v>
                </c:pt>
                <c:pt idx="248">
                  <c:v>138824</c:v>
                </c:pt>
                <c:pt idx="249">
                  <c:v>507284</c:v>
                </c:pt>
                <c:pt idx="250">
                  <c:v>226322</c:v>
                </c:pt>
                <c:pt idx="251">
                  <c:v>202737</c:v>
                </c:pt>
                <c:pt idx="252">
                  <c:v>106373</c:v>
                </c:pt>
                <c:pt idx="253">
                  <c:v>80418</c:v>
                </c:pt>
                <c:pt idx="254">
                  <c:v>142463</c:v>
                </c:pt>
                <c:pt idx="255">
                  <c:v>360060</c:v>
                </c:pt>
                <c:pt idx="256">
                  <c:v>352320</c:v>
                </c:pt>
                <c:pt idx="257">
                  <c:v>643085</c:v>
                </c:pt>
                <c:pt idx="258">
                  <c:v>618097</c:v>
                </c:pt>
                <c:pt idx="259">
                  <c:v>596147</c:v>
                </c:pt>
                <c:pt idx="260">
                  <c:v>583371</c:v>
                </c:pt>
                <c:pt idx="261">
                  <c:v>593865</c:v>
                </c:pt>
                <c:pt idx="262">
                  <c:v>592838</c:v>
                </c:pt>
                <c:pt idx="263">
                  <c:v>468465</c:v>
                </c:pt>
                <c:pt idx="264">
                  <c:v>513271</c:v>
                </c:pt>
                <c:pt idx="265">
                  <c:v>448036</c:v>
                </c:pt>
                <c:pt idx="266">
                  <c:v>441408</c:v>
                </c:pt>
                <c:pt idx="267">
                  <c:v>452504</c:v>
                </c:pt>
                <c:pt idx="268">
                  <c:v>457398</c:v>
                </c:pt>
                <c:pt idx="269">
                  <c:v>268509</c:v>
                </c:pt>
                <c:pt idx="270">
                  <c:v>309829</c:v>
                </c:pt>
                <c:pt idx="271">
                  <c:v>545804</c:v>
                </c:pt>
                <c:pt idx="272">
                  <c:v>856887</c:v>
                </c:pt>
                <c:pt idx="273">
                  <c:v>934727</c:v>
                </c:pt>
                <c:pt idx="274">
                  <c:v>618623</c:v>
                </c:pt>
                <c:pt idx="275">
                  <c:v>693220</c:v>
                </c:pt>
                <c:pt idx="276">
                  <c:v>606737</c:v>
                </c:pt>
                <c:pt idx="277">
                  <c:v>719775</c:v>
                </c:pt>
                <c:pt idx="278">
                  <c:v>691534</c:v>
                </c:pt>
                <c:pt idx="279">
                  <c:v>719105</c:v>
                </c:pt>
                <c:pt idx="280">
                  <c:v>721415</c:v>
                </c:pt>
                <c:pt idx="281">
                  <c:v>785736</c:v>
                </c:pt>
                <c:pt idx="282">
                  <c:v>751811</c:v>
                </c:pt>
                <c:pt idx="283">
                  <c:v>744355</c:v>
                </c:pt>
                <c:pt idx="284">
                  <c:v>753990</c:v>
                </c:pt>
                <c:pt idx="285">
                  <c:v>724995</c:v>
                </c:pt>
                <c:pt idx="286">
                  <c:v>712638</c:v>
                </c:pt>
                <c:pt idx="287">
                  <c:v>623243</c:v>
                </c:pt>
                <c:pt idx="288">
                  <c:v>679159</c:v>
                </c:pt>
                <c:pt idx="289">
                  <c:v>600974</c:v>
                </c:pt>
                <c:pt idx="290">
                  <c:v>617444</c:v>
                </c:pt>
                <c:pt idx="291">
                  <c:v>446296</c:v>
                </c:pt>
                <c:pt idx="292">
                  <c:v>345605</c:v>
                </c:pt>
                <c:pt idx="293">
                  <c:v>323380</c:v>
                </c:pt>
                <c:pt idx="294">
                  <c:v>160754</c:v>
                </c:pt>
                <c:pt idx="295">
                  <c:v>223020</c:v>
                </c:pt>
                <c:pt idx="296">
                  <c:v>316945</c:v>
                </c:pt>
                <c:pt idx="297">
                  <c:v>548407</c:v>
                </c:pt>
                <c:pt idx="298">
                  <c:v>406783</c:v>
                </c:pt>
                <c:pt idx="299">
                  <c:v>541358</c:v>
                </c:pt>
                <c:pt idx="300">
                  <c:v>399957</c:v>
                </c:pt>
                <c:pt idx="301">
                  <c:v>498329</c:v>
                </c:pt>
                <c:pt idx="302">
                  <c:v>649812</c:v>
                </c:pt>
                <c:pt idx="303">
                  <c:v>632692</c:v>
                </c:pt>
                <c:pt idx="304">
                  <c:v>675129</c:v>
                </c:pt>
                <c:pt idx="305">
                  <c:v>376338</c:v>
                </c:pt>
                <c:pt idx="306">
                  <c:v>447037</c:v>
                </c:pt>
                <c:pt idx="307">
                  <c:v>647786</c:v>
                </c:pt>
                <c:pt idx="308">
                  <c:v>307761</c:v>
                </c:pt>
                <c:pt idx="309">
                  <c:v>46618</c:v>
                </c:pt>
                <c:pt idx="310">
                  <c:v>110827</c:v>
                </c:pt>
                <c:pt idx="311">
                  <c:v>152105</c:v>
                </c:pt>
                <c:pt idx="312">
                  <c:v>138072</c:v>
                </c:pt>
                <c:pt idx="313">
                  <c:v>101593</c:v>
                </c:pt>
                <c:pt idx="314">
                  <c:v>126605</c:v>
                </c:pt>
                <c:pt idx="315">
                  <c:v>243841</c:v>
                </c:pt>
                <c:pt idx="316">
                  <c:v>898847</c:v>
                </c:pt>
                <c:pt idx="317">
                  <c:v>562331</c:v>
                </c:pt>
                <c:pt idx="318">
                  <c:v>543869</c:v>
                </c:pt>
                <c:pt idx="319">
                  <c:v>581267</c:v>
                </c:pt>
                <c:pt idx="320">
                  <c:v>686472</c:v>
                </c:pt>
                <c:pt idx="321">
                  <c:v>432977</c:v>
                </c:pt>
                <c:pt idx="322">
                  <c:v>892416</c:v>
                </c:pt>
                <c:pt idx="323">
                  <c:v>919391</c:v>
                </c:pt>
                <c:pt idx="324">
                  <c:v>828586</c:v>
                </c:pt>
                <c:pt idx="325">
                  <c:v>628730</c:v>
                </c:pt>
                <c:pt idx="326">
                  <c:v>547114</c:v>
                </c:pt>
                <c:pt idx="327">
                  <c:v>557663</c:v>
                </c:pt>
                <c:pt idx="328">
                  <c:v>645027</c:v>
                </c:pt>
                <c:pt idx="329">
                  <c:v>707542</c:v>
                </c:pt>
                <c:pt idx="330">
                  <c:v>839931</c:v>
                </c:pt>
                <c:pt idx="331">
                  <c:v>911991</c:v>
                </c:pt>
                <c:pt idx="332">
                  <c:v>650336</c:v>
                </c:pt>
                <c:pt idx="333">
                  <c:v>836958</c:v>
                </c:pt>
                <c:pt idx="334">
                  <c:v>1011959</c:v>
                </c:pt>
                <c:pt idx="335">
                  <c:v>806874</c:v>
                </c:pt>
                <c:pt idx="336">
                  <c:v>962656</c:v>
                </c:pt>
                <c:pt idx="337">
                  <c:v>1199242</c:v>
                </c:pt>
                <c:pt idx="338">
                  <c:v>900057</c:v>
                </c:pt>
                <c:pt idx="339">
                  <c:v>1066925</c:v>
                </c:pt>
                <c:pt idx="340">
                  <c:v>1218191</c:v>
                </c:pt>
                <c:pt idx="341">
                  <c:v>1125826</c:v>
                </c:pt>
                <c:pt idx="342">
                  <c:v>1023586</c:v>
                </c:pt>
                <c:pt idx="343">
                  <c:v>336860</c:v>
                </c:pt>
                <c:pt idx="344">
                  <c:v>358319</c:v>
                </c:pt>
                <c:pt idx="345">
                  <c:v>325531</c:v>
                </c:pt>
                <c:pt idx="346">
                  <c:v>372001</c:v>
                </c:pt>
                <c:pt idx="347">
                  <c:v>392575</c:v>
                </c:pt>
                <c:pt idx="348">
                  <c:v>1272472</c:v>
                </c:pt>
                <c:pt idx="349">
                  <c:v>1233611</c:v>
                </c:pt>
                <c:pt idx="350">
                  <c:v>1215916</c:v>
                </c:pt>
                <c:pt idx="351">
                  <c:v>1336335</c:v>
                </c:pt>
                <c:pt idx="352">
                  <c:v>1230754</c:v>
                </c:pt>
                <c:pt idx="353">
                  <c:v>1210891</c:v>
                </c:pt>
                <c:pt idx="354">
                  <c:v>1249262</c:v>
                </c:pt>
                <c:pt idx="355">
                  <c:v>1189604</c:v>
                </c:pt>
                <c:pt idx="356">
                  <c:v>1532591</c:v>
                </c:pt>
                <c:pt idx="357">
                  <c:v>1339931</c:v>
                </c:pt>
                <c:pt idx="358">
                  <c:v>1637104</c:v>
                </c:pt>
                <c:pt idx="359">
                  <c:v>1305687</c:v>
                </c:pt>
                <c:pt idx="360">
                  <c:v>1610646</c:v>
                </c:pt>
                <c:pt idx="361">
                  <c:v>1270338</c:v>
                </c:pt>
                <c:pt idx="362">
                  <c:v>1735493</c:v>
                </c:pt>
                <c:pt idx="363">
                  <c:v>1547342</c:v>
                </c:pt>
                <c:pt idx="364">
                  <c:v>2263875</c:v>
                </c:pt>
                <c:pt idx="365">
                  <c:v>2384677</c:v>
                </c:pt>
                <c:pt idx="366">
                  <c:v>2347485</c:v>
                </c:pt>
                <c:pt idx="367">
                  <c:v>1965494</c:v>
                </c:pt>
                <c:pt idx="368">
                  <c:v>2641432</c:v>
                </c:pt>
                <c:pt idx="369">
                  <c:v>2165902</c:v>
                </c:pt>
                <c:pt idx="370">
                  <c:v>2297123</c:v>
                </c:pt>
                <c:pt idx="371">
                  <c:v>2257417</c:v>
                </c:pt>
                <c:pt idx="372">
                  <c:v>2593419</c:v>
                </c:pt>
                <c:pt idx="373">
                  <c:v>1613186</c:v>
                </c:pt>
                <c:pt idx="374">
                  <c:v>1798830</c:v>
                </c:pt>
                <c:pt idx="375">
                  <c:v>1557918</c:v>
                </c:pt>
                <c:pt idx="376">
                  <c:v>1580409</c:v>
                </c:pt>
                <c:pt idx="377">
                  <c:v>1416578</c:v>
                </c:pt>
                <c:pt idx="378">
                  <c:v>1558570</c:v>
                </c:pt>
                <c:pt idx="379">
                  <c:v>1377282</c:v>
                </c:pt>
                <c:pt idx="380">
                  <c:v>1559336</c:v>
                </c:pt>
                <c:pt idx="381">
                  <c:v>1460780</c:v>
                </c:pt>
                <c:pt idx="382">
                  <c:v>1137162</c:v>
                </c:pt>
                <c:pt idx="383">
                  <c:v>1254686</c:v>
                </c:pt>
                <c:pt idx="384">
                  <c:v>1188358</c:v>
                </c:pt>
                <c:pt idx="385">
                  <c:v>950007</c:v>
                </c:pt>
                <c:pt idx="386">
                  <c:v>628245</c:v>
                </c:pt>
                <c:pt idx="387">
                  <c:v>763665</c:v>
                </c:pt>
                <c:pt idx="388">
                  <c:v>605367</c:v>
                </c:pt>
                <c:pt idx="389">
                  <c:v>1047573</c:v>
                </c:pt>
                <c:pt idx="390">
                  <c:v>884354</c:v>
                </c:pt>
                <c:pt idx="391">
                  <c:v>1134292</c:v>
                </c:pt>
                <c:pt idx="392">
                  <c:v>1139128</c:v>
                </c:pt>
                <c:pt idx="393">
                  <c:v>1569957</c:v>
                </c:pt>
                <c:pt idx="394">
                  <c:v>1261131</c:v>
                </c:pt>
                <c:pt idx="395">
                  <c:v>939349</c:v>
                </c:pt>
                <c:pt idx="396">
                  <c:v>1653378</c:v>
                </c:pt>
                <c:pt idx="397">
                  <c:v>1890145</c:v>
                </c:pt>
                <c:pt idx="398">
                  <c:v>1288736</c:v>
                </c:pt>
                <c:pt idx="399">
                  <c:v>2112556</c:v>
                </c:pt>
                <c:pt idx="400">
                  <c:v>1604715</c:v>
                </c:pt>
                <c:pt idx="401">
                  <c:v>1425730</c:v>
                </c:pt>
                <c:pt idx="402">
                  <c:v>945319</c:v>
                </c:pt>
                <c:pt idx="403">
                  <c:v>299290</c:v>
                </c:pt>
                <c:pt idx="404">
                  <c:v>387682</c:v>
                </c:pt>
                <c:pt idx="405">
                  <c:v>1388536</c:v>
                </c:pt>
                <c:pt idx="406">
                  <c:v>223882</c:v>
                </c:pt>
                <c:pt idx="407">
                  <c:v>440630</c:v>
                </c:pt>
                <c:pt idx="408">
                  <c:v>605498</c:v>
                </c:pt>
                <c:pt idx="409">
                  <c:v>480546</c:v>
                </c:pt>
                <c:pt idx="410">
                  <c:v>519870</c:v>
                </c:pt>
                <c:pt idx="411">
                  <c:v>688232</c:v>
                </c:pt>
                <c:pt idx="412">
                  <c:v>533370</c:v>
                </c:pt>
                <c:pt idx="413">
                  <c:v>580899</c:v>
                </c:pt>
                <c:pt idx="414">
                  <c:v>505758</c:v>
                </c:pt>
                <c:pt idx="415">
                  <c:v>729375</c:v>
                </c:pt>
                <c:pt idx="416">
                  <c:v>740415</c:v>
                </c:pt>
                <c:pt idx="417">
                  <c:v>736566</c:v>
                </c:pt>
                <c:pt idx="418">
                  <c:v>857947</c:v>
                </c:pt>
                <c:pt idx="419">
                  <c:v>760882</c:v>
                </c:pt>
                <c:pt idx="420">
                  <c:v>596632</c:v>
                </c:pt>
                <c:pt idx="421">
                  <c:v>998587</c:v>
                </c:pt>
                <c:pt idx="422">
                  <c:v>944872</c:v>
                </c:pt>
                <c:pt idx="423">
                  <c:v>819883</c:v>
                </c:pt>
                <c:pt idx="424">
                  <c:v>910693</c:v>
                </c:pt>
                <c:pt idx="425">
                  <c:v>662419</c:v>
                </c:pt>
                <c:pt idx="426">
                  <c:v>670776</c:v>
                </c:pt>
                <c:pt idx="427">
                  <c:v>122126</c:v>
                </c:pt>
                <c:pt idx="428">
                  <c:v>66980</c:v>
                </c:pt>
                <c:pt idx="429">
                  <c:v>237446</c:v>
                </c:pt>
                <c:pt idx="430">
                  <c:v>0</c:v>
                </c:pt>
                <c:pt idx="431">
                  <c:v>1190932</c:v>
                </c:pt>
                <c:pt idx="432">
                  <c:v>1012206</c:v>
                </c:pt>
                <c:pt idx="433">
                  <c:v>1131749</c:v>
                </c:pt>
                <c:pt idx="434">
                  <c:v>854087</c:v>
                </c:pt>
                <c:pt idx="435">
                  <c:v>1565825</c:v>
                </c:pt>
                <c:pt idx="436">
                  <c:v>1437792</c:v>
                </c:pt>
                <c:pt idx="437">
                  <c:v>1096623</c:v>
                </c:pt>
                <c:pt idx="438">
                  <c:v>432322</c:v>
                </c:pt>
                <c:pt idx="439">
                  <c:v>1061983</c:v>
                </c:pt>
                <c:pt idx="440">
                  <c:v>406582</c:v>
                </c:pt>
                <c:pt idx="441">
                  <c:v>457140</c:v>
                </c:pt>
                <c:pt idx="442">
                  <c:v>572370</c:v>
                </c:pt>
                <c:pt idx="443">
                  <c:v>286915</c:v>
                </c:pt>
                <c:pt idx="444">
                  <c:v>184001</c:v>
                </c:pt>
                <c:pt idx="445">
                  <c:v>329867</c:v>
                </c:pt>
                <c:pt idx="446">
                  <c:v>454908</c:v>
                </c:pt>
                <c:pt idx="447">
                  <c:v>106493</c:v>
                </c:pt>
                <c:pt idx="448">
                  <c:v>205010</c:v>
                </c:pt>
                <c:pt idx="449">
                  <c:v>115714</c:v>
                </c:pt>
                <c:pt idx="450">
                  <c:v>96605</c:v>
                </c:pt>
                <c:pt idx="451">
                  <c:v>67949</c:v>
                </c:pt>
                <c:pt idx="452">
                  <c:v>73333</c:v>
                </c:pt>
                <c:pt idx="453">
                  <c:v>83977</c:v>
                </c:pt>
                <c:pt idx="454">
                  <c:v>69520</c:v>
                </c:pt>
                <c:pt idx="455">
                  <c:v>50</c:v>
                </c:pt>
                <c:pt idx="456">
                  <c:v>0</c:v>
                </c:pt>
                <c:pt idx="457">
                  <c:v>0</c:v>
                </c:pt>
                <c:pt idx="458">
                  <c:v>115</c:v>
                </c:pt>
                <c:pt idx="459">
                  <c:v>588725</c:v>
                </c:pt>
                <c:pt idx="460">
                  <c:v>392348</c:v>
                </c:pt>
                <c:pt idx="461">
                  <c:v>172691</c:v>
                </c:pt>
                <c:pt idx="462">
                  <c:v>180264</c:v>
                </c:pt>
                <c:pt idx="463">
                  <c:v>120254</c:v>
                </c:pt>
                <c:pt idx="464">
                  <c:v>186863</c:v>
                </c:pt>
                <c:pt idx="465">
                  <c:v>403897</c:v>
                </c:pt>
                <c:pt idx="466">
                  <c:v>543332</c:v>
                </c:pt>
                <c:pt idx="467">
                  <c:v>1310445</c:v>
                </c:pt>
                <c:pt idx="468">
                  <c:v>794325</c:v>
                </c:pt>
                <c:pt idx="469">
                  <c:v>315913</c:v>
                </c:pt>
                <c:pt idx="470">
                  <c:v>474630</c:v>
                </c:pt>
                <c:pt idx="471">
                  <c:v>1149246</c:v>
                </c:pt>
                <c:pt idx="472">
                  <c:v>904134</c:v>
                </c:pt>
                <c:pt idx="473">
                  <c:v>1009182</c:v>
                </c:pt>
                <c:pt idx="474">
                  <c:v>1047794</c:v>
                </c:pt>
                <c:pt idx="475">
                  <c:v>494232</c:v>
                </c:pt>
                <c:pt idx="476">
                  <c:v>799223</c:v>
                </c:pt>
                <c:pt idx="477">
                  <c:v>474260</c:v>
                </c:pt>
                <c:pt idx="478">
                  <c:v>0</c:v>
                </c:pt>
                <c:pt idx="479">
                  <c:v>0</c:v>
                </c:pt>
                <c:pt idx="480">
                  <c:v>0</c:v>
                </c:pt>
                <c:pt idx="481">
                  <c:v>0</c:v>
                </c:pt>
                <c:pt idx="482">
                  <c:v>32393</c:v>
                </c:pt>
                <c:pt idx="483">
                  <c:v>944722</c:v>
                </c:pt>
                <c:pt idx="484">
                  <c:v>1169765</c:v>
                </c:pt>
                <c:pt idx="485">
                  <c:v>1215424</c:v>
                </c:pt>
                <c:pt idx="486">
                  <c:v>1227629</c:v>
                </c:pt>
                <c:pt idx="487">
                  <c:v>1118465</c:v>
                </c:pt>
                <c:pt idx="488">
                  <c:v>1150868</c:v>
                </c:pt>
                <c:pt idx="489">
                  <c:v>1175592</c:v>
                </c:pt>
                <c:pt idx="490">
                  <c:v>1225456</c:v>
                </c:pt>
                <c:pt idx="491">
                  <c:v>1396632</c:v>
                </c:pt>
                <c:pt idx="492">
                  <c:v>1533344</c:v>
                </c:pt>
                <c:pt idx="493">
                  <c:v>648726</c:v>
                </c:pt>
                <c:pt idx="494">
                  <c:v>562875</c:v>
                </c:pt>
                <c:pt idx="495">
                  <c:v>517817</c:v>
                </c:pt>
                <c:pt idx="496">
                  <c:v>439875</c:v>
                </c:pt>
                <c:pt idx="497">
                  <c:v>640114</c:v>
                </c:pt>
                <c:pt idx="498">
                  <c:v>814002</c:v>
                </c:pt>
                <c:pt idx="499">
                  <c:v>1111752</c:v>
                </c:pt>
                <c:pt idx="500">
                  <c:v>978668</c:v>
                </c:pt>
                <c:pt idx="501">
                  <c:v>836050</c:v>
                </c:pt>
                <c:pt idx="502">
                  <c:v>893801</c:v>
                </c:pt>
                <c:pt idx="503">
                  <c:v>821197</c:v>
                </c:pt>
                <c:pt idx="504">
                  <c:v>450198</c:v>
                </c:pt>
                <c:pt idx="505">
                  <c:v>549630</c:v>
                </c:pt>
                <c:pt idx="506">
                  <c:v>1191090</c:v>
                </c:pt>
                <c:pt idx="507">
                  <c:v>1214691</c:v>
                </c:pt>
                <c:pt idx="508">
                  <c:v>966381</c:v>
                </c:pt>
                <c:pt idx="509">
                  <c:v>1377460</c:v>
                </c:pt>
                <c:pt idx="510">
                  <c:v>1596872</c:v>
                </c:pt>
                <c:pt idx="511">
                  <c:v>1430374</c:v>
                </c:pt>
                <c:pt idx="512">
                  <c:v>1545054</c:v>
                </c:pt>
                <c:pt idx="513">
                  <c:v>1234486</c:v>
                </c:pt>
                <c:pt idx="514">
                  <c:v>1147237</c:v>
                </c:pt>
                <c:pt idx="515">
                  <c:v>1036794</c:v>
                </c:pt>
                <c:pt idx="516">
                  <c:v>1042377</c:v>
                </c:pt>
                <c:pt idx="517">
                  <c:v>854305</c:v>
                </c:pt>
                <c:pt idx="518">
                  <c:v>818404</c:v>
                </c:pt>
                <c:pt idx="519">
                  <c:v>723206</c:v>
                </c:pt>
                <c:pt idx="520">
                  <c:v>608846</c:v>
                </c:pt>
                <c:pt idx="521">
                  <c:v>717076</c:v>
                </c:pt>
                <c:pt idx="522">
                  <c:v>635401</c:v>
                </c:pt>
                <c:pt idx="523">
                  <c:v>439200</c:v>
                </c:pt>
                <c:pt idx="524">
                  <c:v>553228</c:v>
                </c:pt>
                <c:pt idx="525">
                  <c:v>300949</c:v>
                </c:pt>
                <c:pt idx="526">
                  <c:v>140873</c:v>
                </c:pt>
                <c:pt idx="527">
                  <c:v>129249</c:v>
                </c:pt>
                <c:pt idx="528">
                  <c:v>80767</c:v>
                </c:pt>
                <c:pt idx="529">
                  <c:v>80145</c:v>
                </c:pt>
                <c:pt idx="530">
                  <c:v>97756</c:v>
                </c:pt>
                <c:pt idx="531">
                  <c:v>53169</c:v>
                </c:pt>
                <c:pt idx="532">
                  <c:v>3582</c:v>
                </c:pt>
                <c:pt idx="533">
                  <c:v>0</c:v>
                </c:pt>
                <c:pt idx="534">
                  <c:v>43083</c:v>
                </c:pt>
                <c:pt idx="535">
                  <c:v>47047</c:v>
                </c:pt>
                <c:pt idx="536">
                  <c:v>49730</c:v>
                </c:pt>
                <c:pt idx="537">
                  <c:v>51717</c:v>
                </c:pt>
                <c:pt idx="538">
                  <c:v>3365</c:v>
                </c:pt>
                <c:pt idx="539">
                  <c:v>0</c:v>
                </c:pt>
                <c:pt idx="540">
                  <c:v>56212</c:v>
                </c:pt>
                <c:pt idx="541">
                  <c:v>88419</c:v>
                </c:pt>
                <c:pt idx="542">
                  <c:v>88515</c:v>
                </c:pt>
                <c:pt idx="543">
                  <c:v>116457</c:v>
                </c:pt>
                <c:pt idx="544">
                  <c:v>413767</c:v>
                </c:pt>
                <c:pt idx="545">
                  <c:v>25632</c:v>
                </c:pt>
                <c:pt idx="546">
                  <c:v>0</c:v>
                </c:pt>
                <c:pt idx="547">
                  <c:v>576631</c:v>
                </c:pt>
                <c:pt idx="548">
                  <c:v>1015546</c:v>
                </c:pt>
                <c:pt idx="549">
                  <c:v>1193787</c:v>
                </c:pt>
                <c:pt idx="550">
                  <c:v>1261027</c:v>
                </c:pt>
                <c:pt idx="551">
                  <c:v>803227</c:v>
                </c:pt>
                <c:pt idx="552">
                  <c:v>782235</c:v>
                </c:pt>
                <c:pt idx="553">
                  <c:v>761375</c:v>
                </c:pt>
                <c:pt idx="554">
                  <c:v>949820</c:v>
                </c:pt>
                <c:pt idx="555">
                  <c:v>933959</c:v>
                </c:pt>
                <c:pt idx="556">
                  <c:v>471530</c:v>
                </c:pt>
                <c:pt idx="557">
                  <c:v>476723</c:v>
                </c:pt>
                <c:pt idx="558">
                  <c:v>737676</c:v>
                </c:pt>
                <c:pt idx="559">
                  <c:v>825522</c:v>
                </c:pt>
                <c:pt idx="560">
                  <c:v>907184</c:v>
                </c:pt>
                <c:pt idx="561">
                  <c:v>899091</c:v>
                </c:pt>
                <c:pt idx="562">
                  <c:v>806480</c:v>
                </c:pt>
                <c:pt idx="563">
                  <c:v>757216</c:v>
                </c:pt>
                <c:pt idx="564">
                  <c:v>795070</c:v>
                </c:pt>
                <c:pt idx="565">
                  <c:v>11242</c:v>
                </c:pt>
                <c:pt idx="566">
                  <c:v>0</c:v>
                </c:pt>
                <c:pt idx="567">
                  <c:v>1118177</c:v>
                </c:pt>
                <c:pt idx="568">
                  <c:v>1599132</c:v>
                </c:pt>
                <c:pt idx="569">
                  <c:v>1584050</c:v>
                </c:pt>
                <c:pt idx="570">
                  <c:v>1648808</c:v>
                </c:pt>
                <c:pt idx="571">
                  <c:v>620448</c:v>
                </c:pt>
                <c:pt idx="572">
                  <c:v>427012</c:v>
                </c:pt>
                <c:pt idx="573">
                  <c:v>263215</c:v>
                </c:pt>
                <c:pt idx="574">
                  <c:v>266303</c:v>
                </c:pt>
                <c:pt idx="575">
                  <c:v>254285</c:v>
                </c:pt>
                <c:pt idx="576">
                  <c:v>256028</c:v>
                </c:pt>
                <c:pt idx="577">
                  <c:v>65373</c:v>
                </c:pt>
                <c:pt idx="578">
                  <c:v>196403</c:v>
                </c:pt>
                <c:pt idx="579">
                  <c:v>107275</c:v>
                </c:pt>
                <c:pt idx="580">
                  <c:v>77710</c:v>
                </c:pt>
                <c:pt idx="581">
                  <c:v>61841</c:v>
                </c:pt>
                <c:pt idx="582">
                  <c:v>30627</c:v>
                </c:pt>
                <c:pt idx="583">
                  <c:v>96987</c:v>
                </c:pt>
                <c:pt idx="584">
                  <c:v>83431</c:v>
                </c:pt>
                <c:pt idx="585">
                  <c:v>260936</c:v>
                </c:pt>
                <c:pt idx="586">
                  <c:v>235526</c:v>
                </c:pt>
                <c:pt idx="587">
                  <c:v>202970</c:v>
                </c:pt>
                <c:pt idx="588">
                  <c:v>439078</c:v>
                </c:pt>
                <c:pt idx="589">
                  <c:v>355209</c:v>
                </c:pt>
                <c:pt idx="590">
                  <c:v>348697</c:v>
                </c:pt>
                <c:pt idx="591">
                  <c:v>239977</c:v>
                </c:pt>
                <c:pt idx="592">
                  <c:v>172881</c:v>
                </c:pt>
                <c:pt idx="593">
                  <c:v>167792</c:v>
                </c:pt>
                <c:pt idx="594">
                  <c:v>76684</c:v>
                </c:pt>
                <c:pt idx="595">
                  <c:v>71982</c:v>
                </c:pt>
                <c:pt idx="596">
                  <c:v>29025</c:v>
                </c:pt>
                <c:pt idx="597">
                  <c:v>25187</c:v>
                </c:pt>
                <c:pt idx="598">
                  <c:v>38235</c:v>
                </c:pt>
                <c:pt idx="599">
                  <c:v>22404</c:v>
                </c:pt>
                <c:pt idx="600">
                  <c:v>815807</c:v>
                </c:pt>
                <c:pt idx="601">
                  <c:v>29087</c:v>
                </c:pt>
                <c:pt idx="602">
                  <c:v>26428</c:v>
                </c:pt>
                <c:pt idx="603">
                  <c:v>18608</c:v>
                </c:pt>
                <c:pt idx="604">
                  <c:v>24619</c:v>
                </c:pt>
                <c:pt idx="605">
                  <c:v>29653</c:v>
                </c:pt>
                <c:pt idx="606">
                  <c:v>27145</c:v>
                </c:pt>
                <c:pt idx="607">
                  <c:v>13965</c:v>
                </c:pt>
                <c:pt idx="608">
                  <c:v>35941</c:v>
                </c:pt>
                <c:pt idx="609">
                  <c:v>327498</c:v>
                </c:pt>
                <c:pt idx="610">
                  <c:v>486319</c:v>
                </c:pt>
                <c:pt idx="611">
                  <c:v>677195</c:v>
                </c:pt>
                <c:pt idx="612">
                  <c:v>71302</c:v>
                </c:pt>
                <c:pt idx="613">
                  <c:v>37968</c:v>
                </c:pt>
                <c:pt idx="614">
                  <c:v>19547</c:v>
                </c:pt>
                <c:pt idx="615">
                  <c:v>39090</c:v>
                </c:pt>
                <c:pt idx="616">
                  <c:v>18149</c:v>
                </c:pt>
                <c:pt idx="617">
                  <c:v>33783</c:v>
                </c:pt>
                <c:pt idx="618">
                  <c:v>32859</c:v>
                </c:pt>
                <c:pt idx="619">
                  <c:v>21938</c:v>
                </c:pt>
                <c:pt idx="620">
                  <c:v>37271</c:v>
                </c:pt>
                <c:pt idx="621">
                  <c:v>58596</c:v>
                </c:pt>
                <c:pt idx="622">
                  <c:v>65312</c:v>
                </c:pt>
                <c:pt idx="623">
                  <c:v>887376</c:v>
                </c:pt>
                <c:pt idx="624">
                  <c:v>619479</c:v>
                </c:pt>
                <c:pt idx="625">
                  <c:v>305111</c:v>
                </c:pt>
                <c:pt idx="626">
                  <c:v>243974</c:v>
                </c:pt>
                <c:pt idx="627">
                  <c:v>1419475</c:v>
                </c:pt>
                <c:pt idx="628">
                  <c:v>2891674</c:v>
                </c:pt>
                <c:pt idx="629">
                  <c:v>2383118</c:v>
                </c:pt>
                <c:pt idx="630">
                  <c:v>1631769</c:v>
                </c:pt>
                <c:pt idx="631">
                  <c:v>469857</c:v>
                </c:pt>
                <c:pt idx="632">
                  <c:v>2597083</c:v>
                </c:pt>
                <c:pt idx="633">
                  <c:v>1145143</c:v>
                </c:pt>
                <c:pt idx="634">
                  <c:v>534486</c:v>
                </c:pt>
                <c:pt idx="635">
                  <c:v>1428338</c:v>
                </c:pt>
                <c:pt idx="636">
                  <c:v>213326</c:v>
                </c:pt>
                <c:pt idx="637">
                  <c:v>357586</c:v>
                </c:pt>
                <c:pt idx="638">
                  <c:v>722502</c:v>
                </c:pt>
                <c:pt idx="639">
                  <c:v>888492</c:v>
                </c:pt>
                <c:pt idx="640">
                  <c:v>571889</c:v>
                </c:pt>
                <c:pt idx="641">
                  <c:v>18413</c:v>
                </c:pt>
                <c:pt idx="642">
                  <c:v>48573</c:v>
                </c:pt>
                <c:pt idx="643">
                  <c:v>48130</c:v>
                </c:pt>
                <c:pt idx="644">
                  <c:v>45846</c:v>
                </c:pt>
                <c:pt idx="645">
                  <c:v>154831</c:v>
                </c:pt>
                <c:pt idx="646">
                  <c:v>158009</c:v>
                </c:pt>
                <c:pt idx="647">
                  <c:v>217758</c:v>
                </c:pt>
                <c:pt idx="648">
                  <c:v>167985</c:v>
                </c:pt>
                <c:pt idx="649">
                  <c:v>115638</c:v>
                </c:pt>
                <c:pt idx="650">
                  <c:v>126718</c:v>
                </c:pt>
                <c:pt idx="651">
                  <c:v>130769</c:v>
                </c:pt>
                <c:pt idx="652">
                  <c:v>136133</c:v>
                </c:pt>
                <c:pt idx="653">
                  <c:v>93915</c:v>
                </c:pt>
                <c:pt idx="654">
                  <c:v>28398</c:v>
                </c:pt>
                <c:pt idx="655">
                  <c:v>22038</c:v>
                </c:pt>
                <c:pt idx="656">
                  <c:v>20882</c:v>
                </c:pt>
                <c:pt idx="657">
                  <c:v>65038</c:v>
                </c:pt>
                <c:pt idx="658">
                  <c:v>62223</c:v>
                </c:pt>
                <c:pt idx="659">
                  <c:v>100266</c:v>
                </c:pt>
                <c:pt idx="660">
                  <c:v>73167</c:v>
                </c:pt>
                <c:pt idx="661">
                  <c:v>105198</c:v>
                </c:pt>
                <c:pt idx="662">
                  <c:v>59609</c:v>
                </c:pt>
              </c:numCache>
            </c:numRef>
          </c:val>
          <c:extLst>
            <c:ext xmlns:c16="http://schemas.microsoft.com/office/drawing/2014/chart" uri="{C3380CC4-5D6E-409C-BE32-E72D297353CC}">
              <c16:uniqueId val="{00000000-383F-4BD9-9CEC-3B84ED11A784}"/>
            </c:ext>
          </c:extLst>
        </c:ser>
        <c:dLbls>
          <c:showLegendKey val="0"/>
          <c:showVal val="0"/>
          <c:showCatName val="0"/>
          <c:showSerName val="0"/>
          <c:showPercent val="0"/>
          <c:showBubbleSize val="0"/>
        </c:dLbls>
        <c:gapWidth val="150"/>
        <c:axId val="834301488"/>
        <c:axId val="834301072"/>
      </c:barChart>
      <c:lineChart>
        <c:grouping val="standard"/>
        <c:varyColors val="0"/>
        <c:ser>
          <c:idx val="0"/>
          <c:order val="0"/>
          <c:tx>
            <c:strRef>
              <c:f>'Data Review'!$L$1</c:f>
              <c:strCache>
                <c:ptCount val="1"/>
                <c:pt idx="0">
                  <c:v>Sum of Revenue</c:v>
                </c:pt>
              </c:strCache>
            </c:strRef>
          </c:tx>
          <c:spPr>
            <a:ln w="28575" cap="rnd">
              <a:solidFill>
                <a:schemeClr val="accent1"/>
              </a:solidFill>
              <a:round/>
            </a:ln>
            <a:effectLst/>
          </c:spPr>
          <c:marker>
            <c:symbol val="none"/>
          </c:marker>
          <c:cat>
            <c:strRef>
              <c:f>'Data Review'!$K$2:$K$665</c:f>
              <c:strCache>
                <c:ptCount val="663"/>
                <c:pt idx="0">
                  <c:v>1/1/2021 0:00</c:v>
                </c:pt>
                <c:pt idx="1">
                  <c:v>1/2/2021 0:00</c:v>
                </c:pt>
                <c:pt idx="2">
                  <c:v>1/3/2021 0:00</c:v>
                </c:pt>
                <c:pt idx="3">
                  <c:v>1/4/2021 0:00</c:v>
                </c:pt>
                <c:pt idx="4">
                  <c:v>1/5/2021 0:00</c:v>
                </c:pt>
                <c:pt idx="5">
                  <c:v>1/6/2021 0:00</c:v>
                </c:pt>
                <c:pt idx="6">
                  <c:v>1/7/2021 0:00</c:v>
                </c:pt>
                <c:pt idx="7">
                  <c:v>1/8/2021 0:00</c:v>
                </c:pt>
                <c:pt idx="8">
                  <c:v>1/9/2021 0:00</c:v>
                </c:pt>
                <c:pt idx="9">
                  <c:v>1/10/2021 0:00</c:v>
                </c:pt>
                <c:pt idx="10">
                  <c:v>1/11/2021 0:00</c:v>
                </c:pt>
                <c:pt idx="11">
                  <c:v>1/12/2021 0:00</c:v>
                </c:pt>
                <c:pt idx="12">
                  <c:v>1/13/2021 0:00</c:v>
                </c:pt>
                <c:pt idx="13">
                  <c:v>1/14/2021 0:00</c:v>
                </c:pt>
                <c:pt idx="14">
                  <c:v>1/15/2021 0:00</c:v>
                </c:pt>
                <c:pt idx="15">
                  <c:v>1/16/2021 0:00</c:v>
                </c:pt>
                <c:pt idx="16">
                  <c:v>1/17/2021 0:00</c:v>
                </c:pt>
                <c:pt idx="17">
                  <c:v>1/18/2021 0:00</c:v>
                </c:pt>
                <c:pt idx="18">
                  <c:v>1/19/2021 0:00</c:v>
                </c:pt>
                <c:pt idx="19">
                  <c:v>1/20/2021 0:00</c:v>
                </c:pt>
                <c:pt idx="20">
                  <c:v>1/21/2021 0:00</c:v>
                </c:pt>
                <c:pt idx="21">
                  <c:v>1/22/2021 0:00</c:v>
                </c:pt>
                <c:pt idx="22">
                  <c:v>1/23/2021 0:00</c:v>
                </c:pt>
                <c:pt idx="23">
                  <c:v>1/24/2021 0:00</c:v>
                </c:pt>
                <c:pt idx="24">
                  <c:v>1/25/2021 0:00</c:v>
                </c:pt>
                <c:pt idx="25">
                  <c:v>1/26/2021 0:00</c:v>
                </c:pt>
                <c:pt idx="26">
                  <c:v>1/27/2021 0:00</c:v>
                </c:pt>
                <c:pt idx="27">
                  <c:v>1/28/2021 0:00</c:v>
                </c:pt>
                <c:pt idx="28">
                  <c:v>1/29/2021 0:00</c:v>
                </c:pt>
                <c:pt idx="29">
                  <c:v>1/30/2021 0:00</c:v>
                </c:pt>
                <c:pt idx="30">
                  <c:v>1/31/2021 0:00</c:v>
                </c:pt>
                <c:pt idx="31">
                  <c:v>2/1/2021 0:00</c:v>
                </c:pt>
                <c:pt idx="32">
                  <c:v>2/2/2021 0:00</c:v>
                </c:pt>
                <c:pt idx="33">
                  <c:v>2/3/2021 0:00</c:v>
                </c:pt>
                <c:pt idx="34">
                  <c:v>2/4/2021 0:00</c:v>
                </c:pt>
                <c:pt idx="35">
                  <c:v>2/5/2021 0:00</c:v>
                </c:pt>
                <c:pt idx="36">
                  <c:v>2/6/2021 0:00</c:v>
                </c:pt>
                <c:pt idx="37">
                  <c:v>2/7/2021 0:00</c:v>
                </c:pt>
                <c:pt idx="38">
                  <c:v>2/8/2021 0:00</c:v>
                </c:pt>
                <c:pt idx="39">
                  <c:v>2/9/2021 0:00</c:v>
                </c:pt>
                <c:pt idx="40">
                  <c:v>2/10/2021 0:00</c:v>
                </c:pt>
                <c:pt idx="41">
                  <c:v>2/11/2021 0:00</c:v>
                </c:pt>
                <c:pt idx="42">
                  <c:v>2/12/2021 0:00</c:v>
                </c:pt>
                <c:pt idx="43">
                  <c:v>2/13/2021 0:00</c:v>
                </c:pt>
                <c:pt idx="44">
                  <c:v>2/14/2021 0:00</c:v>
                </c:pt>
                <c:pt idx="45">
                  <c:v>2/15/2021 0:00</c:v>
                </c:pt>
                <c:pt idx="46">
                  <c:v>2/16/2021 0:00</c:v>
                </c:pt>
                <c:pt idx="47">
                  <c:v>2/17/2021 0:00</c:v>
                </c:pt>
                <c:pt idx="48">
                  <c:v>2/18/2021 0:00</c:v>
                </c:pt>
                <c:pt idx="49">
                  <c:v>2/19/2021 0:00</c:v>
                </c:pt>
                <c:pt idx="50">
                  <c:v>2/20/2021 0:00</c:v>
                </c:pt>
                <c:pt idx="51">
                  <c:v>2/21/2021 0:00</c:v>
                </c:pt>
                <c:pt idx="52">
                  <c:v>2/22/2021 0:00</c:v>
                </c:pt>
                <c:pt idx="53">
                  <c:v>2/23/2021 0:00</c:v>
                </c:pt>
                <c:pt idx="54">
                  <c:v>2/24/2021 0:00</c:v>
                </c:pt>
                <c:pt idx="55">
                  <c:v>2/25/2021 0:00</c:v>
                </c:pt>
                <c:pt idx="56">
                  <c:v>2/26/2021 0:00</c:v>
                </c:pt>
                <c:pt idx="57">
                  <c:v>2/27/2021 0:00</c:v>
                </c:pt>
                <c:pt idx="58">
                  <c:v>2/28/2021 0:00</c:v>
                </c:pt>
                <c:pt idx="59">
                  <c:v>3/1/2021 0:00</c:v>
                </c:pt>
                <c:pt idx="60">
                  <c:v>3/2/2021 0:00</c:v>
                </c:pt>
                <c:pt idx="61">
                  <c:v>3/3/2021 0:00</c:v>
                </c:pt>
                <c:pt idx="62">
                  <c:v>3/4/2021 0:00</c:v>
                </c:pt>
                <c:pt idx="63">
                  <c:v>3/5/2021 0:00</c:v>
                </c:pt>
                <c:pt idx="64">
                  <c:v>3/6/2021 0:00</c:v>
                </c:pt>
                <c:pt idx="65">
                  <c:v>3/7/2021 0:00</c:v>
                </c:pt>
                <c:pt idx="66">
                  <c:v>3/8/2021 0:00</c:v>
                </c:pt>
                <c:pt idx="67">
                  <c:v>3/9/2021 0:00</c:v>
                </c:pt>
                <c:pt idx="68">
                  <c:v>3/10/2021 0:00</c:v>
                </c:pt>
                <c:pt idx="69">
                  <c:v>3/11/2021 0:00</c:v>
                </c:pt>
                <c:pt idx="70">
                  <c:v>3/12/2021 0:00</c:v>
                </c:pt>
                <c:pt idx="71">
                  <c:v>3/13/2021 0:00</c:v>
                </c:pt>
                <c:pt idx="72">
                  <c:v>3/14/2021 0:00</c:v>
                </c:pt>
                <c:pt idx="73">
                  <c:v>3/15/2021 0:00</c:v>
                </c:pt>
                <c:pt idx="74">
                  <c:v>3/16/2021 0:00</c:v>
                </c:pt>
                <c:pt idx="75">
                  <c:v>3/17/2021 0:00</c:v>
                </c:pt>
                <c:pt idx="76">
                  <c:v>3/18/2021 0:00</c:v>
                </c:pt>
                <c:pt idx="77">
                  <c:v>3/19/2021 0:00</c:v>
                </c:pt>
                <c:pt idx="78">
                  <c:v>3/20/2021 0:00</c:v>
                </c:pt>
                <c:pt idx="79">
                  <c:v>3/21/2021 0:00</c:v>
                </c:pt>
                <c:pt idx="80">
                  <c:v>3/22/2021 0:00</c:v>
                </c:pt>
                <c:pt idx="81">
                  <c:v>3/23/2021 0:00</c:v>
                </c:pt>
                <c:pt idx="82">
                  <c:v>3/24/2021 0:00</c:v>
                </c:pt>
                <c:pt idx="83">
                  <c:v>3/25/2021 0:00</c:v>
                </c:pt>
                <c:pt idx="84">
                  <c:v>3/26/2021 0:00</c:v>
                </c:pt>
                <c:pt idx="85">
                  <c:v>3/27/2021 0:00</c:v>
                </c:pt>
                <c:pt idx="86">
                  <c:v>3/28/2021 0:00</c:v>
                </c:pt>
                <c:pt idx="87">
                  <c:v>3/29/2021 0:00</c:v>
                </c:pt>
                <c:pt idx="88">
                  <c:v>3/30/2021 0:00</c:v>
                </c:pt>
                <c:pt idx="89">
                  <c:v>3/31/2021 0:00</c:v>
                </c:pt>
                <c:pt idx="90">
                  <c:v>4/1/2021 0:00</c:v>
                </c:pt>
                <c:pt idx="91">
                  <c:v>4/2/2021 0:00</c:v>
                </c:pt>
                <c:pt idx="92">
                  <c:v>4/3/2021 0:00</c:v>
                </c:pt>
                <c:pt idx="93">
                  <c:v>4/4/2021 0:00</c:v>
                </c:pt>
                <c:pt idx="94">
                  <c:v>4/5/2021 0:00</c:v>
                </c:pt>
                <c:pt idx="95">
                  <c:v>4/6/2021 0:00</c:v>
                </c:pt>
                <c:pt idx="96">
                  <c:v>4/7/2021 0:00</c:v>
                </c:pt>
                <c:pt idx="97">
                  <c:v>4/8/2021 0:00</c:v>
                </c:pt>
                <c:pt idx="98">
                  <c:v>4/9/2021 0:00</c:v>
                </c:pt>
                <c:pt idx="99">
                  <c:v>4/10/2021 0:00</c:v>
                </c:pt>
                <c:pt idx="100">
                  <c:v>4/11/2021 0:00</c:v>
                </c:pt>
                <c:pt idx="101">
                  <c:v>4/12/2021 0:00</c:v>
                </c:pt>
                <c:pt idx="102">
                  <c:v>4/13/2021 0:00</c:v>
                </c:pt>
                <c:pt idx="103">
                  <c:v>4/14/2021 0:00</c:v>
                </c:pt>
                <c:pt idx="104">
                  <c:v>4/15/2021 0:00</c:v>
                </c:pt>
                <c:pt idx="105">
                  <c:v>4/16/2021 0:00</c:v>
                </c:pt>
                <c:pt idx="106">
                  <c:v>4/17/2021 0:00</c:v>
                </c:pt>
                <c:pt idx="107">
                  <c:v>4/18/2021 0:00</c:v>
                </c:pt>
                <c:pt idx="108">
                  <c:v>4/19/2021 0:00</c:v>
                </c:pt>
                <c:pt idx="109">
                  <c:v>4/20/2021 0:00</c:v>
                </c:pt>
                <c:pt idx="110">
                  <c:v>4/21/2021 0:00</c:v>
                </c:pt>
                <c:pt idx="111">
                  <c:v>4/22/2021 0:00</c:v>
                </c:pt>
                <c:pt idx="112">
                  <c:v>4/23/2021 0:00</c:v>
                </c:pt>
                <c:pt idx="113">
                  <c:v>4/24/2021 0:00</c:v>
                </c:pt>
                <c:pt idx="114">
                  <c:v>4/25/2021 0:00</c:v>
                </c:pt>
                <c:pt idx="115">
                  <c:v>4/26/2021 0:00</c:v>
                </c:pt>
                <c:pt idx="116">
                  <c:v>4/27/2021 0:00</c:v>
                </c:pt>
                <c:pt idx="117">
                  <c:v>4/28/2021 0:00</c:v>
                </c:pt>
                <c:pt idx="118">
                  <c:v>4/29/2021 0:00</c:v>
                </c:pt>
                <c:pt idx="119">
                  <c:v>4/30/2021 0:00</c:v>
                </c:pt>
                <c:pt idx="120">
                  <c:v>5/1/2021 0:00</c:v>
                </c:pt>
                <c:pt idx="121">
                  <c:v>5/2/2021 0:00</c:v>
                </c:pt>
                <c:pt idx="122">
                  <c:v>5/3/2021 0:00</c:v>
                </c:pt>
                <c:pt idx="123">
                  <c:v>5/4/2021 0:00</c:v>
                </c:pt>
                <c:pt idx="124">
                  <c:v>5/5/2021 0:00</c:v>
                </c:pt>
                <c:pt idx="125">
                  <c:v>5/6/2021 0:00</c:v>
                </c:pt>
                <c:pt idx="126">
                  <c:v>5/7/2021 0:00</c:v>
                </c:pt>
                <c:pt idx="127">
                  <c:v>5/8/2021 0:00</c:v>
                </c:pt>
                <c:pt idx="128">
                  <c:v>5/9/2021 0:00</c:v>
                </c:pt>
                <c:pt idx="129">
                  <c:v>5/10/2021 0:00</c:v>
                </c:pt>
                <c:pt idx="130">
                  <c:v>5/11/2021 0:00</c:v>
                </c:pt>
                <c:pt idx="131">
                  <c:v>5/12/2021 0:00</c:v>
                </c:pt>
                <c:pt idx="132">
                  <c:v>5/13/2021 0:00</c:v>
                </c:pt>
                <c:pt idx="133">
                  <c:v>5/14/2021 0:00</c:v>
                </c:pt>
                <c:pt idx="134">
                  <c:v>5/15/2021 0:00</c:v>
                </c:pt>
                <c:pt idx="135">
                  <c:v>5/16/2021 0:00</c:v>
                </c:pt>
                <c:pt idx="136">
                  <c:v>5/17/2021 0:00</c:v>
                </c:pt>
                <c:pt idx="137">
                  <c:v>5/18/2021 0:00</c:v>
                </c:pt>
                <c:pt idx="138">
                  <c:v>5/19/2021 0:00</c:v>
                </c:pt>
                <c:pt idx="139">
                  <c:v>5/20/2021 0:00</c:v>
                </c:pt>
                <c:pt idx="140">
                  <c:v>5/21/2021 0:00</c:v>
                </c:pt>
                <c:pt idx="141">
                  <c:v>5/22/2021 0:00</c:v>
                </c:pt>
                <c:pt idx="142">
                  <c:v>5/23/2021 0:00</c:v>
                </c:pt>
                <c:pt idx="143">
                  <c:v>5/24/2021 0:00</c:v>
                </c:pt>
                <c:pt idx="144">
                  <c:v>5/25/2021 0:00</c:v>
                </c:pt>
                <c:pt idx="145">
                  <c:v>5/26/2021 0:00</c:v>
                </c:pt>
                <c:pt idx="146">
                  <c:v>5/27/2021 0:00</c:v>
                </c:pt>
                <c:pt idx="147">
                  <c:v>5/28/2021 0:00</c:v>
                </c:pt>
                <c:pt idx="148">
                  <c:v>5/29/2021 0:00</c:v>
                </c:pt>
                <c:pt idx="149">
                  <c:v>5/30/2021 0:00</c:v>
                </c:pt>
                <c:pt idx="150">
                  <c:v>5/31/2021 0:00</c:v>
                </c:pt>
                <c:pt idx="151">
                  <c:v>6/1/2021 0:00</c:v>
                </c:pt>
                <c:pt idx="152">
                  <c:v>6/2/2021 0:00</c:v>
                </c:pt>
                <c:pt idx="153">
                  <c:v>6/3/2021 0:00</c:v>
                </c:pt>
                <c:pt idx="154">
                  <c:v>6/4/2021 0:00</c:v>
                </c:pt>
                <c:pt idx="155">
                  <c:v>6/5/2021 0:00</c:v>
                </c:pt>
                <c:pt idx="156">
                  <c:v>6/6/2021 0:00</c:v>
                </c:pt>
                <c:pt idx="157">
                  <c:v>6/7/2021 0:00</c:v>
                </c:pt>
                <c:pt idx="158">
                  <c:v>6/8/2021 0:00</c:v>
                </c:pt>
                <c:pt idx="159">
                  <c:v>6/9/2021 0:00</c:v>
                </c:pt>
                <c:pt idx="160">
                  <c:v>6/10/2021 0:00</c:v>
                </c:pt>
                <c:pt idx="161">
                  <c:v>6/11/2021 0:00</c:v>
                </c:pt>
                <c:pt idx="162">
                  <c:v>6/12/2021 0:00</c:v>
                </c:pt>
                <c:pt idx="163">
                  <c:v>6/13/2021 0:00</c:v>
                </c:pt>
                <c:pt idx="164">
                  <c:v>6/14/2021 0:00</c:v>
                </c:pt>
                <c:pt idx="165">
                  <c:v>6/15/2021 0:00</c:v>
                </c:pt>
                <c:pt idx="166">
                  <c:v>6/16/2021 0:00</c:v>
                </c:pt>
                <c:pt idx="167">
                  <c:v>6/17/2021 0:00</c:v>
                </c:pt>
                <c:pt idx="168">
                  <c:v>6/18/2021 0:00</c:v>
                </c:pt>
                <c:pt idx="169">
                  <c:v>6/19/2021 0:00</c:v>
                </c:pt>
                <c:pt idx="170">
                  <c:v>6/20/2021 0:00</c:v>
                </c:pt>
                <c:pt idx="171">
                  <c:v>6/21/2021 0:00</c:v>
                </c:pt>
                <c:pt idx="172">
                  <c:v>6/22/2021 0:00</c:v>
                </c:pt>
                <c:pt idx="173">
                  <c:v>6/23/2021 0:00</c:v>
                </c:pt>
                <c:pt idx="174">
                  <c:v>6/24/2021 0:00</c:v>
                </c:pt>
                <c:pt idx="175">
                  <c:v>6/25/2021 0:00</c:v>
                </c:pt>
                <c:pt idx="176">
                  <c:v>6/26/2021 0:00</c:v>
                </c:pt>
                <c:pt idx="177">
                  <c:v>6/27/2021 0:00</c:v>
                </c:pt>
                <c:pt idx="178">
                  <c:v>6/28/2021 0:00</c:v>
                </c:pt>
                <c:pt idx="179">
                  <c:v>6/29/2021 0:00</c:v>
                </c:pt>
                <c:pt idx="180">
                  <c:v>6/30/2021 0:00</c:v>
                </c:pt>
                <c:pt idx="181">
                  <c:v>7/1/2021 0:00</c:v>
                </c:pt>
                <c:pt idx="182">
                  <c:v>7/2/2021 0:00</c:v>
                </c:pt>
                <c:pt idx="183">
                  <c:v>7/3/2021 0:00</c:v>
                </c:pt>
                <c:pt idx="184">
                  <c:v>7/4/2021 0:00</c:v>
                </c:pt>
                <c:pt idx="185">
                  <c:v>7/5/2021 0:00</c:v>
                </c:pt>
                <c:pt idx="186">
                  <c:v>7/6/2021 0:00</c:v>
                </c:pt>
                <c:pt idx="187">
                  <c:v>7/7/2021 0:00</c:v>
                </c:pt>
                <c:pt idx="188">
                  <c:v>7/8/2021 0:00</c:v>
                </c:pt>
                <c:pt idx="189">
                  <c:v>7/9/2021 0:00</c:v>
                </c:pt>
                <c:pt idx="190">
                  <c:v>7/10/2021 0:00</c:v>
                </c:pt>
                <c:pt idx="191">
                  <c:v>7/11/2021 0:00</c:v>
                </c:pt>
                <c:pt idx="192">
                  <c:v>7/12/2021 0:00</c:v>
                </c:pt>
                <c:pt idx="193">
                  <c:v>7/13/2021 0:00</c:v>
                </c:pt>
                <c:pt idx="194">
                  <c:v>7/14/2021 0:00</c:v>
                </c:pt>
                <c:pt idx="195">
                  <c:v>7/15/2021 0:00</c:v>
                </c:pt>
                <c:pt idx="196">
                  <c:v>7/16/2021 0:00</c:v>
                </c:pt>
                <c:pt idx="197">
                  <c:v>7/17/2021 0:00</c:v>
                </c:pt>
                <c:pt idx="198">
                  <c:v>7/18/2021 0:00</c:v>
                </c:pt>
                <c:pt idx="199">
                  <c:v>7/19/2021 0:00</c:v>
                </c:pt>
                <c:pt idx="200">
                  <c:v>7/20/2021 0:00</c:v>
                </c:pt>
                <c:pt idx="201">
                  <c:v>7/21/2021 0:00</c:v>
                </c:pt>
                <c:pt idx="202">
                  <c:v>7/22/2021 0:00</c:v>
                </c:pt>
                <c:pt idx="203">
                  <c:v>7/23/2021 0:00</c:v>
                </c:pt>
                <c:pt idx="204">
                  <c:v>7/24/2021 0:00</c:v>
                </c:pt>
                <c:pt idx="205">
                  <c:v>7/25/2021 0:00</c:v>
                </c:pt>
                <c:pt idx="206">
                  <c:v>7/26/2021 0:00</c:v>
                </c:pt>
                <c:pt idx="207">
                  <c:v>7/27/2021 0:00</c:v>
                </c:pt>
                <c:pt idx="208">
                  <c:v>7/28/2021 0:00</c:v>
                </c:pt>
                <c:pt idx="209">
                  <c:v>7/29/2021 0:00</c:v>
                </c:pt>
                <c:pt idx="210">
                  <c:v>7/30/2021 0:00</c:v>
                </c:pt>
                <c:pt idx="211">
                  <c:v>7/31/2021 0:00</c:v>
                </c:pt>
                <c:pt idx="212">
                  <c:v>8/1/2021 0:00</c:v>
                </c:pt>
                <c:pt idx="213">
                  <c:v>8/2/2021 0:00</c:v>
                </c:pt>
                <c:pt idx="214">
                  <c:v>8/3/2021 0:00</c:v>
                </c:pt>
                <c:pt idx="215">
                  <c:v>8/4/2021 0:00</c:v>
                </c:pt>
                <c:pt idx="216">
                  <c:v>8/5/2021 0:00</c:v>
                </c:pt>
                <c:pt idx="217">
                  <c:v>8/6/2021 0:00</c:v>
                </c:pt>
                <c:pt idx="218">
                  <c:v>8/7/2021 0:00</c:v>
                </c:pt>
                <c:pt idx="219">
                  <c:v>8/8/2021 0:00</c:v>
                </c:pt>
                <c:pt idx="220">
                  <c:v>8/9/2021 0:00</c:v>
                </c:pt>
                <c:pt idx="221">
                  <c:v>8/10/2021 0:00</c:v>
                </c:pt>
                <c:pt idx="222">
                  <c:v>8/11/2021 0:00</c:v>
                </c:pt>
                <c:pt idx="223">
                  <c:v>8/12/2021 0:00</c:v>
                </c:pt>
                <c:pt idx="224">
                  <c:v>8/13/2021 0:00</c:v>
                </c:pt>
                <c:pt idx="225">
                  <c:v>8/14/2021 0:00</c:v>
                </c:pt>
                <c:pt idx="226">
                  <c:v>8/15/2021 0:00</c:v>
                </c:pt>
                <c:pt idx="227">
                  <c:v>8/16/2021 0:00</c:v>
                </c:pt>
                <c:pt idx="228">
                  <c:v>8/17/2021 0:00</c:v>
                </c:pt>
                <c:pt idx="229">
                  <c:v>8/18/2021 0:00</c:v>
                </c:pt>
                <c:pt idx="230">
                  <c:v>8/19/2021 0:00</c:v>
                </c:pt>
                <c:pt idx="231">
                  <c:v>8/20/2021 0:00</c:v>
                </c:pt>
                <c:pt idx="232">
                  <c:v>8/21/2021 0:00</c:v>
                </c:pt>
                <c:pt idx="233">
                  <c:v>8/22/2021 0:00</c:v>
                </c:pt>
                <c:pt idx="234">
                  <c:v>8/23/2021 0:00</c:v>
                </c:pt>
                <c:pt idx="235">
                  <c:v>8/24/2021 0:00</c:v>
                </c:pt>
                <c:pt idx="236">
                  <c:v>8/25/2021 0:00</c:v>
                </c:pt>
                <c:pt idx="237">
                  <c:v>8/26/2021 0:00</c:v>
                </c:pt>
                <c:pt idx="238">
                  <c:v>8/27/2021 0:00</c:v>
                </c:pt>
                <c:pt idx="239">
                  <c:v>8/28/2021 0:00</c:v>
                </c:pt>
                <c:pt idx="240">
                  <c:v>8/29/2021 0:00</c:v>
                </c:pt>
                <c:pt idx="241">
                  <c:v>8/30/2021 0:00</c:v>
                </c:pt>
                <c:pt idx="242">
                  <c:v>8/31/2021 0:00</c:v>
                </c:pt>
                <c:pt idx="243">
                  <c:v>9/1/2021 0:00</c:v>
                </c:pt>
                <c:pt idx="244">
                  <c:v>9/2/2021 0:00</c:v>
                </c:pt>
                <c:pt idx="245">
                  <c:v>9/3/2021 0:00</c:v>
                </c:pt>
                <c:pt idx="246">
                  <c:v>9/4/2021 0:00</c:v>
                </c:pt>
                <c:pt idx="247">
                  <c:v>9/5/2021 0:00</c:v>
                </c:pt>
                <c:pt idx="248">
                  <c:v>9/6/2021 0:00</c:v>
                </c:pt>
                <c:pt idx="249">
                  <c:v>9/7/2021 0:00</c:v>
                </c:pt>
                <c:pt idx="250">
                  <c:v>9/8/2021 0:00</c:v>
                </c:pt>
                <c:pt idx="251">
                  <c:v>9/9/2021 0:00</c:v>
                </c:pt>
                <c:pt idx="252">
                  <c:v>9/10/2021 0:00</c:v>
                </c:pt>
                <c:pt idx="253">
                  <c:v>9/11/2021 0:00</c:v>
                </c:pt>
                <c:pt idx="254">
                  <c:v>9/12/2021 0:00</c:v>
                </c:pt>
                <c:pt idx="255">
                  <c:v>9/13/2021 0:00</c:v>
                </c:pt>
                <c:pt idx="256">
                  <c:v>9/14/2021 0:00</c:v>
                </c:pt>
                <c:pt idx="257">
                  <c:v>9/15/2021 0:00</c:v>
                </c:pt>
                <c:pt idx="258">
                  <c:v>9/16/2021 0:00</c:v>
                </c:pt>
                <c:pt idx="259">
                  <c:v>9/17/2021 0:00</c:v>
                </c:pt>
                <c:pt idx="260">
                  <c:v>9/18/2021 0:00</c:v>
                </c:pt>
                <c:pt idx="261">
                  <c:v>9/19/2021 0:00</c:v>
                </c:pt>
                <c:pt idx="262">
                  <c:v>9/20/2021 0:00</c:v>
                </c:pt>
                <c:pt idx="263">
                  <c:v>9/21/2021 0:00</c:v>
                </c:pt>
                <c:pt idx="264">
                  <c:v>9/22/2021 0:00</c:v>
                </c:pt>
                <c:pt idx="265">
                  <c:v>9/23/2021 0:00</c:v>
                </c:pt>
                <c:pt idx="266">
                  <c:v>9/24/2021 0:00</c:v>
                </c:pt>
                <c:pt idx="267">
                  <c:v>9/25/2021 0:00</c:v>
                </c:pt>
                <c:pt idx="268">
                  <c:v>9/26/2021 0:00</c:v>
                </c:pt>
                <c:pt idx="269">
                  <c:v>9/27/2021 0:00</c:v>
                </c:pt>
                <c:pt idx="270">
                  <c:v>9/28/2021 0:00</c:v>
                </c:pt>
                <c:pt idx="271">
                  <c:v>9/29/2021 0:00</c:v>
                </c:pt>
                <c:pt idx="272">
                  <c:v>9/30/2021 0:00</c:v>
                </c:pt>
                <c:pt idx="273">
                  <c:v>10/1/2021 0:00</c:v>
                </c:pt>
                <c:pt idx="274">
                  <c:v>10/2/2021 0:00</c:v>
                </c:pt>
                <c:pt idx="275">
                  <c:v>10/3/2021 0:00</c:v>
                </c:pt>
                <c:pt idx="276">
                  <c:v>10/4/2021 0:00</c:v>
                </c:pt>
                <c:pt idx="277">
                  <c:v>10/5/2021 0:00</c:v>
                </c:pt>
                <c:pt idx="278">
                  <c:v>10/6/2021 0:00</c:v>
                </c:pt>
                <c:pt idx="279">
                  <c:v>10/7/2021 0:00</c:v>
                </c:pt>
                <c:pt idx="280">
                  <c:v>10/8/2021 0:00</c:v>
                </c:pt>
                <c:pt idx="281">
                  <c:v>10/9/2021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11/1/2021 0:00</c:v>
                </c:pt>
                <c:pt idx="305">
                  <c:v>11/2/2021 0:00</c:v>
                </c:pt>
                <c:pt idx="306">
                  <c:v>11/3/2021 0:00</c:v>
                </c:pt>
                <c:pt idx="307">
                  <c:v>11/4/2021 0:00</c:v>
                </c:pt>
                <c:pt idx="308">
                  <c:v>11/5/2021 0:00</c:v>
                </c:pt>
                <c:pt idx="309">
                  <c:v>11/6/2021 0:00</c:v>
                </c:pt>
                <c:pt idx="310">
                  <c:v>11/7/2021 0:00</c:v>
                </c:pt>
                <c:pt idx="311">
                  <c:v>11/8/2021 0:00</c:v>
                </c:pt>
                <c:pt idx="312">
                  <c:v>11/9/2021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12/1/2021 0:00</c:v>
                </c:pt>
                <c:pt idx="335">
                  <c:v>12/2/2021 0:00</c:v>
                </c:pt>
                <c:pt idx="336">
                  <c:v>12/3/2021 0:00</c:v>
                </c:pt>
                <c:pt idx="337">
                  <c:v>12/4/2021 0:00</c:v>
                </c:pt>
                <c:pt idx="338">
                  <c:v>12/5/2021 0:00</c:v>
                </c:pt>
                <c:pt idx="339">
                  <c:v>12/6/2021 0:00</c:v>
                </c:pt>
                <c:pt idx="340">
                  <c:v>12/7/2021 0:00</c:v>
                </c:pt>
                <c:pt idx="341">
                  <c:v>12/8/2021 0:00</c:v>
                </c:pt>
                <c:pt idx="342">
                  <c:v>12/9/2021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1/1/2022 0:00</c:v>
                </c:pt>
                <c:pt idx="366">
                  <c:v>1/2/2022 0:00</c:v>
                </c:pt>
                <c:pt idx="367">
                  <c:v>1/3/2022 0:00</c:v>
                </c:pt>
                <c:pt idx="368">
                  <c:v>1/4/2022 0:00</c:v>
                </c:pt>
                <c:pt idx="369">
                  <c:v>1/5/2022 0:00</c:v>
                </c:pt>
                <c:pt idx="370">
                  <c:v>1/6/2022 0:00</c:v>
                </c:pt>
                <c:pt idx="371">
                  <c:v>1/7/2022 0:00</c:v>
                </c:pt>
                <c:pt idx="372">
                  <c:v>1/8/2022 0:00</c:v>
                </c:pt>
                <c:pt idx="373">
                  <c:v>1/9/2022 0:00</c:v>
                </c:pt>
                <c:pt idx="374">
                  <c:v>1/10/2022 0:00</c:v>
                </c:pt>
                <c:pt idx="375">
                  <c:v>1/11/2022 0:00</c:v>
                </c:pt>
                <c:pt idx="376">
                  <c:v>1/12/2022 0:00</c:v>
                </c:pt>
                <c:pt idx="377">
                  <c:v>1/13/2022 0:00</c:v>
                </c:pt>
                <c:pt idx="378">
                  <c:v>1/14/2022 0:00</c:v>
                </c:pt>
                <c:pt idx="379">
                  <c:v>1/15/2022 0:00</c:v>
                </c:pt>
                <c:pt idx="380">
                  <c:v>1/16/2022 0:00</c:v>
                </c:pt>
                <c:pt idx="381">
                  <c:v>1/17/2022 0:00</c:v>
                </c:pt>
                <c:pt idx="382">
                  <c:v>1/18/2022 0:00</c:v>
                </c:pt>
                <c:pt idx="383">
                  <c:v>1/19/2022 0:00</c:v>
                </c:pt>
                <c:pt idx="384">
                  <c:v>1/20/2022 0:00</c:v>
                </c:pt>
                <c:pt idx="385">
                  <c:v>1/21/2022 0:00</c:v>
                </c:pt>
                <c:pt idx="386">
                  <c:v>1/22/2022 0:00</c:v>
                </c:pt>
                <c:pt idx="387">
                  <c:v>1/23/2022 0:00</c:v>
                </c:pt>
                <c:pt idx="388">
                  <c:v>1/24/2022 0:00</c:v>
                </c:pt>
                <c:pt idx="389">
                  <c:v>1/25/2022 0:00</c:v>
                </c:pt>
                <c:pt idx="390">
                  <c:v>1/26/2022 0:00</c:v>
                </c:pt>
                <c:pt idx="391">
                  <c:v>1/27/2022 0:00</c:v>
                </c:pt>
                <c:pt idx="392">
                  <c:v>1/28/2022 0:00</c:v>
                </c:pt>
                <c:pt idx="393">
                  <c:v>1/29/2022 0:00</c:v>
                </c:pt>
                <c:pt idx="394">
                  <c:v>1/30/2022 0:00</c:v>
                </c:pt>
                <c:pt idx="395">
                  <c:v>1/31/2022 0:00</c:v>
                </c:pt>
                <c:pt idx="396">
                  <c:v>2/1/2022 0:00</c:v>
                </c:pt>
                <c:pt idx="397">
                  <c:v>2/2/2022 0:00</c:v>
                </c:pt>
                <c:pt idx="398">
                  <c:v>2/3/2022 0:00</c:v>
                </c:pt>
                <c:pt idx="399">
                  <c:v>2/4/2022 0:00</c:v>
                </c:pt>
                <c:pt idx="400">
                  <c:v>2/5/2022 0:00</c:v>
                </c:pt>
                <c:pt idx="401">
                  <c:v>2/6/2022 0:00</c:v>
                </c:pt>
                <c:pt idx="402">
                  <c:v>2/7/2022 0:00</c:v>
                </c:pt>
                <c:pt idx="403">
                  <c:v>2/8/2022 0:00</c:v>
                </c:pt>
                <c:pt idx="404">
                  <c:v>2/9/2022 0:00</c:v>
                </c:pt>
                <c:pt idx="405">
                  <c:v>2/10/2022 0:00</c:v>
                </c:pt>
                <c:pt idx="406">
                  <c:v>2/11/2022 0:00</c:v>
                </c:pt>
                <c:pt idx="407">
                  <c:v>2/12/2022 0:00</c:v>
                </c:pt>
                <c:pt idx="408">
                  <c:v>2/13/2022 0:00</c:v>
                </c:pt>
                <c:pt idx="409">
                  <c:v>2/14/2022 0:00</c:v>
                </c:pt>
                <c:pt idx="410">
                  <c:v>2/15/2022 0:00</c:v>
                </c:pt>
                <c:pt idx="411">
                  <c:v>2/16/2022 0:00</c:v>
                </c:pt>
                <c:pt idx="412">
                  <c:v>2/17/2022 0:00</c:v>
                </c:pt>
                <c:pt idx="413">
                  <c:v>2/18/2022 0:00</c:v>
                </c:pt>
                <c:pt idx="414">
                  <c:v>2/19/2022 0:00</c:v>
                </c:pt>
                <c:pt idx="415">
                  <c:v>2/20/2022 0:00</c:v>
                </c:pt>
                <c:pt idx="416">
                  <c:v>2/21/2022 0:00</c:v>
                </c:pt>
                <c:pt idx="417">
                  <c:v>2/22/2022 0:00</c:v>
                </c:pt>
                <c:pt idx="418">
                  <c:v>2/23/2022 0:00</c:v>
                </c:pt>
                <c:pt idx="419">
                  <c:v>2/24/2022 0:00</c:v>
                </c:pt>
                <c:pt idx="420">
                  <c:v>2/25/2022 0:00</c:v>
                </c:pt>
                <c:pt idx="421">
                  <c:v>2/26/2022 0:00</c:v>
                </c:pt>
                <c:pt idx="422">
                  <c:v>2/27/2022 0:00</c:v>
                </c:pt>
                <c:pt idx="423">
                  <c:v>2/28/2022 0:00</c:v>
                </c:pt>
                <c:pt idx="424">
                  <c:v>3/1/2022 0:00</c:v>
                </c:pt>
                <c:pt idx="425">
                  <c:v>3/2/2022 0:00</c:v>
                </c:pt>
                <c:pt idx="426">
                  <c:v>3/3/2022 0:00</c:v>
                </c:pt>
                <c:pt idx="427">
                  <c:v>3/4/2022 0:00</c:v>
                </c:pt>
                <c:pt idx="428">
                  <c:v>3/5/2022 0:00</c:v>
                </c:pt>
                <c:pt idx="429">
                  <c:v>3/6/2022 0:00</c:v>
                </c:pt>
                <c:pt idx="430">
                  <c:v>3/7/2022 0:00</c:v>
                </c:pt>
                <c:pt idx="431">
                  <c:v>3/8/2022 0:00</c:v>
                </c:pt>
                <c:pt idx="432">
                  <c:v>3/9/2022 0:00</c:v>
                </c:pt>
                <c:pt idx="433">
                  <c:v>3/10/2022 0:00</c:v>
                </c:pt>
                <c:pt idx="434">
                  <c:v>3/11/2022 0:00</c:v>
                </c:pt>
                <c:pt idx="435">
                  <c:v>3/12/2022 0:00</c:v>
                </c:pt>
                <c:pt idx="436">
                  <c:v>3/13/2022 0:00</c:v>
                </c:pt>
                <c:pt idx="437">
                  <c:v>3/14/2022 0:00</c:v>
                </c:pt>
                <c:pt idx="438">
                  <c:v>3/15/2022 0:00</c:v>
                </c:pt>
                <c:pt idx="439">
                  <c:v>3/16/2022 0:00</c:v>
                </c:pt>
                <c:pt idx="440">
                  <c:v>3/17/2022 0:00</c:v>
                </c:pt>
                <c:pt idx="441">
                  <c:v>3/18/2022 0:00</c:v>
                </c:pt>
                <c:pt idx="442">
                  <c:v>3/19/2022 0:00</c:v>
                </c:pt>
                <c:pt idx="443">
                  <c:v>3/20/2022 0:00</c:v>
                </c:pt>
                <c:pt idx="444">
                  <c:v>3/21/2022 0:00</c:v>
                </c:pt>
                <c:pt idx="445">
                  <c:v>3/22/2022 0:00</c:v>
                </c:pt>
                <c:pt idx="446">
                  <c:v>3/23/2022 0:00</c:v>
                </c:pt>
                <c:pt idx="447">
                  <c:v>3/24/2022 0:00</c:v>
                </c:pt>
                <c:pt idx="448">
                  <c:v>3/25/2022 0:00</c:v>
                </c:pt>
                <c:pt idx="449">
                  <c:v>3/26/2022 0:00</c:v>
                </c:pt>
                <c:pt idx="450">
                  <c:v>3/27/2022 0:00</c:v>
                </c:pt>
                <c:pt idx="451">
                  <c:v>3/28/2022 0:00</c:v>
                </c:pt>
                <c:pt idx="452">
                  <c:v>3/29/2022 0:00</c:v>
                </c:pt>
                <c:pt idx="453">
                  <c:v>3/30/2022 0:00</c:v>
                </c:pt>
                <c:pt idx="454">
                  <c:v>3/31/2022 0:00</c:v>
                </c:pt>
                <c:pt idx="455">
                  <c:v>4/1/2022 0:00</c:v>
                </c:pt>
                <c:pt idx="456">
                  <c:v>4/2/2022 0:00</c:v>
                </c:pt>
                <c:pt idx="457">
                  <c:v>4/3/2022 0:00</c:v>
                </c:pt>
                <c:pt idx="458">
                  <c:v>4/4/2022 0:00</c:v>
                </c:pt>
                <c:pt idx="459">
                  <c:v>4/5/2022 0:00</c:v>
                </c:pt>
                <c:pt idx="460">
                  <c:v>4/6/2022 0:00</c:v>
                </c:pt>
                <c:pt idx="461">
                  <c:v>4/7/2022 0:00</c:v>
                </c:pt>
                <c:pt idx="462">
                  <c:v>4/8/2022 0:00</c:v>
                </c:pt>
                <c:pt idx="463">
                  <c:v>4/9/2022 0:00</c:v>
                </c:pt>
                <c:pt idx="464">
                  <c:v>4/10/2022 0:00</c:v>
                </c:pt>
                <c:pt idx="465">
                  <c:v>4/11/2022 0:00</c:v>
                </c:pt>
                <c:pt idx="466">
                  <c:v>4/12/2022 0:00</c:v>
                </c:pt>
                <c:pt idx="467">
                  <c:v>4/13/2022 0:00</c:v>
                </c:pt>
                <c:pt idx="468">
                  <c:v>4/14/2022 0:00</c:v>
                </c:pt>
                <c:pt idx="469">
                  <c:v>4/15/2022 0:00</c:v>
                </c:pt>
                <c:pt idx="470">
                  <c:v>4/16/2022 0:00</c:v>
                </c:pt>
                <c:pt idx="471">
                  <c:v>4/17/2022 0:00</c:v>
                </c:pt>
                <c:pt idx="472">
                  <c:v>4/18/2022 0:00</c:v>
                </c:pt>
                <c:pt idx="473">
                  <c:v>4/19/2022 0:00</c:v>
                </c:pt>
                <c:pt idx="474">
                  <c:v>4/20/2022 0:00</c:v>
                </c:pt>
                <c:pt idx="475">
                  <c:v>4/21/2022 0:00</c:v>
                </c:pt>
                <c:pt idx="476">
                  <c:v>4/22/2022 0:00</c:v>
                </c:pt>
                <c:pt idx="477">
                  <c:v>4/23/2022 0:00</c:v>
                </c:pt>
                <c:pt idx="478">
                  <c:v>4/24/2022 0:00</c:v>
                </c:pt>
                <c:pt idx="479">
                  <c:v>4/25/2022 0:00</c:v>
                </c:pt>
                <c:pt idx="480">
                  <c:v>4/26/2022 0:00</c:v>
                </c:pt>
                <c:pt idx="481">
                  <c:v>4/27/2022 0:00</c:v>
                </c:pt>
                <c:pt idx="482">
                  <c:v>4/28/2022 0:00</c:v>
                </c:pt>
                <c:pt idx="483">
                  <c:v>4/29/2022 0:00</c:v>
                </c:pt>
                <c:pt idx="484">
                  <c:v>4/30/2022 0:00</c:v>
                </c:pt>
                <c:pt idx="485">
                  <c:v>5/1/2022 0:00</c:v>
                </c:pt>
                <c:pt idx="486">
                  <c:v>5/2/2022 0:00</c:v>
                </c:pt>
                <c:pt idx="487">
                  <c:v>5/3/2022 0:00</c:v>
                </c:pt>
                <c:pt idx="488">
                  <c:v>5/4/2022 0:00</c:v>
                </c:pt>
                <c:pt idx="489">
                  <c:v>5/5/2022 0:00</c:v>
                </c:pt>
                <c:pt idx="490">
                  <c:v>5/6/2022 0:00</c:v>
                </c:pt>
                <c:pt idx="491">
                  <c:v>5/7/2022 0:00</c:v>
                </c:pt>
                <c:pt idx="492">
                  <c:v>5/8/2022 0:00</c:v>
                </c:pt>
                <c:pt idx="493">
                  <c:v>5/9/2022 0:00</c:v>
                </c:pt>
                <c:pt idx="494">
                  <c:v>5/10/2022 0:00</c:v>
                </c:pt>
                <c:pt idx="495">
                  <c:v>5/11/2022 0:00</c:v>
                </c:pt>
                <c:pt idx="496">
                  <c:v>5/12/2022 0:00</c:v>
                </c:pt>
                <c:pt idx="497">
                  <c:v>5/13/2022 0:00</c:v>
                </c:pt>
                <c:pt idx="498">
                  <c:v>5/14/2022 0:00</c:v>
                </c:pt>
                <c:pt idx="499">
                  <c:v>5/15/2022 0:00</c:v>
                </c:pt>
                <c:pt idx="500">
                  <c:v>5/16/2022 0:00</c:v>
                </c:pt>
                <c:pt idx="501">
                  <c:v>5/17/2022 0:00</c:v>
                </c:pt>
                <c:pt idx="502">
                  <c:v>5/18/2022 0:00</c:v>
                </c:pt>
                <c:pt idx="503">
                  <c:v>5/19/2022 0:00</c:v>
                </c:pt>
                <c:pt idx="504">
                  <c:v>5/20/2022 0:00</c:v>
                </c:pt>
                <c:pt idx="505">
                  <c:v>5/21/2022 0:00</c:v>
                </c:pt>
                <c:pt idx="506">
                  <c:v>5/22/2022 0:00</c:v>
                </c:pt>
                <c:pt idx="507">
                  <c:v>5/23/2022 0:00</c:v>
                </c:pt>
                <c:pt idx="508">
                  <c:v>5/24/2022 0:00</c:v>
                </c:pt>
                <c:pt idx="509">
                  <c:v>5/25/2022 0:00</c:v>
                </c:pt>
                <c:pt idx="510">
                  <c:v>5/26/2022 0:00</c:v>
                </c:pt>
                <c:pt idx="511">
                  <c:v>5/27/2022 0:00</c:v>
                </c:pt>
                <c:pt idx="512">
                  <c:v>5/28/2022 0:00</c:v>
                </c:pt>
                <c:pt idx="513">
                  <c:v>5/29/2022 0:00</c:v>
                </c:pt>
                <c:pt idx="514">
                  <c:v>5/30/2022 0:00</c:v>
                </c:pt>
                <c:pt idx="515">
                  <c:v>5/31/2022 0:00</c:v>
                </c:pt>
                <c:pt idx="516">
                  <c:v>6/1/2022 0:00</c:v>
                </c:pt>
                <c:pt idx="517">
                  <c:v>6/2/2022 0:00</c:v>
                </c:pt>
                <c:pt idx="518">
                  <c:v>6/3/2022 0:00</c:v>
                </c:pt>
                <c:pt idx="519">
                  <c:v>6/4/2022 0:00</c:v>
                </c:pt>
                <c:pt idx="520">
                  <c:v>6/5/2022 0:00</c:v>
                </c:pt>
                <c:pt idx="521">
                  <c:v>6/6/2022 0:00</c:v>
                </c:pt>
                <c:pt idx="522">
                  <c:v>6/7/2022 0:00</c:v>
                </c:pt>
                <c:pt idx="523">
                  <c:v>6/8/2022 0:00</c:v>
                </c:pt>
                <c:pt idx="524">
                  <c:v>6/9/2022 0:00</c:v>
                </c:pt>
                <c:pt idx="525">
                  <c:v>6/10/2022 0:00</c:v>
                </c:pt>
                <c:pt idx="526">
                  <c:v>6/11/2022 0:00</c:v>
                </c:pt>
                <c:pt idx="527">
                  <c:v>6/12/2022 0:00</c:v>
                </c:pt>
                <c:pt idx="528">
                  <c:v>6/13/2022 0:00</c:v>
                </c:pt>
                <c:pt idx="529">
                  <c:v>6/14/2022 0:00</c:v>
                </c:pt>
                <c:pt idx="530">
                  <c:v>6/15/2022 0:00</c:v>
                </c:pt>
                <c:pt idx="531">
                  <c:v>6/16/2022 0:00</c:v>
                </c:pt>
                <c:pt idx="532">
                  <c:v>6/17/2022 0:00</c:v>
                </c:pt>
                <c:pt idx="533">
                  <c:v>6/18/2022 0:00</c:v>
                </c:pt>
                <c:pt idx="534">
                  <c:v>6/19/2022 0:00</c:v>
                </c:pt>
                <c:pt idx="535">
                  <c:v>6/20/2022 0:00</c:v>
                </c:pt>
                <c:pt idx="536">
                  <c:v>6/21/2022 0:00</c:v>
                </c:pt>
                <c:pt idx="537">
                  <c:v>6/22/2022 0:00</c:v>
                </c:pt>
                <c:pt idx="538">
                  <c:v>6/23/2022 0:00</c:v>
                </c:pt>
                <c:pt idx="539">
                  <c:v>6/24/2022 0:00</c:v>
                </c:pt>
                <c:pt idx="540">
                  <c:v>6/25/2022 0:00</c:v>
                </c:pt>
                <c:pt idx="541">
                  <c:v>6/26/2022 0:00</c:v>
                </c:pt>
                <c:pt idx="542">
                  <c:v>6/27/2022 0:00</c:v>
                </c:pt>
                <c:pt idx="543">
                  <c:v>6/28/2022 0:00</c:v>
                </c:pt>
                <c:pt idx="544">
                  <c:v>6/29/2022 0:00</c:v>
                </c:pt>
                <c:pt idx="545">
                  <c:v>6/30/2022 0:00</c:v>
                </c:pt>
                <c:pt idx="546">
                  <c:v>7/1/2022 0:00</c:v>
                </c:pt>
                <c:pt idx="547">
                  <c:v>7/2/2022 0:00</c:v>
                </c:pt>
                <c:pt idx="548">
                  <c:v>7/3/2022 0:00</c:v>
                </c:pt>
                <c:pt idx="549">
                  <c:v>7/4/2022 0:00</c:v>
                </c:pt>
                <c:pt idx="550">
                  <c:v>7/5/2022 0:00</c:v>
                </c:pt>
                <c:pt idx="551">
                  <c:v>7/6/2022 0:00</c:v>
                </c:pt>
                <c:pt idx="552">
                  <c:v>7/7/2022 0:00</c:v>
                </c:pt>
                <c:pt idx="553">
                  <c:v>7/8/2022 0:00</c:v>
                </c:pt>
                <c:pt idx="554">
                  <c:v>7/9/2022 0:00</c:v>
                </c:pt>
                <c:pt idx="555">
                  <c:v>7/10/2022 0:00</c:v>
                </c:pt>
                <c:pt idx="556">
                  <c:v>7/11/2022 0:00</c:v>
                </c:pt>
                <c:pt idx="557">
                  <c:v>7/12/2022 0:00</c:v>
                </c:pt>
                <c:pt idx="558">
                  <c:v>7/13/2022 0:00</c:v>
                </c:pt>
                <c:pt idx="559">
                  <c:v>7/14/2022 0:00</c:v>
                </c:pt>
                <c:pt idx="560">
                  <c:v>7/15/2022 0:00</c:v>
                </c:pt>
                <c:pt idx="561">
                  <c:v>7/16/2022 0:00</c:v>
                </c:pt>
                <c:pt idx="562">
                  <c:v>7/17/2022 0:00</c:v>
                </c:pt>
                <c:pt idx="563">
                  <c:v>7/18/2022 0:00</c:v>
                </c:pt>
                <c:pt idx="564">
                  <c:v>7/19/2022 0:00</c:v>
                </c:pt>
                <c:pt idx="565">
                  <c:v>7/20/2022 0:00</c:v>
                </c:pt>
                <c:pt idx="566">
                  <c:v>7/21/2022 0:00</c:v>
                </c:pt>
                <c:pt idx="567">
                  <c:v>7/22/2022 0:00</c:v>
                </c:pt>
                <c:pt idx="568">
                  <c:v>7/23/2022 0:00</c:v>
                </c:pt>
                <c:pt idx="569">
                  <c:v>7/24/2022 0:00</c:v>
                </c:pt>
                <c:pt idx="570">
                  <c:v>7/25/2022 0:00</c:v>
                </c:pt>
                <c:pt idx="571">
                  <c:v>7/26/2022 0:00</c:v>
                </c:pt>
                <c:pt idx="572">
                  <c:v>7/27/2022 0:00</c:v>
                </c:pt>
                <c:pt idx="573">
                  <c:v>7/28/2022 0:00</c:v>
                </c:pt>
                <c:pt idx="574">
                  <c:v>7/29/2022 0:00</c:v>
                </c:pt>
                <c:pt idx="575">
                  <c:v>7/30/2022 0:00</c:v>
                </c:pt>
                <c:pt idx="576">
                  <c:v>7/31/2022 0:00</c:v>
                </c:pt>
                <c:pt idx="577">
                  <c:v>8/1/2022 0:00</c:v>
                </c:pt>
                <c:pt idx="578">
                  <c:v>8/2/2022 0:00</c:v>
                </c:pt>
                <c:pt idx="579">
                  <c:v>8/3/2022 0:00</c:v>
                </c:pt>
                <c:pt idx="580">
                  <c:v>8/4/2022 0:00</c:v>
                </c:pt>
                <c:pt idx="581">
                  <c:v>8/5/2022 0:00</c:v>
                </c:pt>
                <c:pt idx="582">
                  <c:v>8/6/2022 0:00</c:v>
                </c:pt>
                <c:pt idx="583">
                  <c:v>8/7/2022 0:00</c:v>
                </c:pt>
                <c:pt idx="584">
                  <c:v>8/8/2022 0:00</c:v>
                </c:pt>
                <c:pt idx="585">
                  <c:v>8/9/2022 0:00</c:v>
                </c:pt>
                <c:pt idx="586">
                  <c:v>8/10/2022 0:00</c:v>
                </c:pt>
                <c:pt idx="587">
                  <c:v>8/11/2022 0:00</c:v>
                </c:pt>
                <c:pt idx="588">
                  <c:v>8/12/2022 0:00</c:v>
                </c:pt>
                <c:pt idx="589">
                  <c:v>8/13/2022 0:00</c:v>
                </c:pt>
                <c:pt idx="590">
                  <c:v>8/14/2022 0:00</c:v>
                </c:pt>
                <c:pt idx="591">
                  <c:v>8/15/2022 0:00</c:v>
                </c:pt>
                <c:pt idx="592">
                  <c:v>8/16/2022 0:00</c:v>
                </c:pt>
                <c:pt idx="593">
                  <c:v>8/17/2022 0:00</c:v>
                </c:pt>
                <c:pt idx="594">
                  <c:v>8/18/2022 0:00</c:v>
                </c:pt>
                <c:pt idx="595">
                  <c:v>8/19/2022 0:00</c:v>
                </c:pt>
                <c:pt idx="596">
                  <c:v>8/20/2022 0:00</c:v>
                </c:pt>
                <c:pt idx="597">
                  <c:v>8/21/2022 0:00</c:v>
                </c:pt>
                <c:pt idx="598">
                  <c:v>8/22/2022 0:00</c:v>
                </c:pt>
                <c:pt idx="599">
                  <c:v>8/23/2022 0:00</c:v>
                </c:pt>
                <c:pt idx="600">
                  <c:v>8/24/2022 0:00</c:v>
                </c:pt>
                <c:pt idx="601">
                  <c:v>8/25/2022 0:00</c:v>
                </c:pt>
                <c:pt idx="602">
                  <c:v>8/26/2022 0:00</c:v>
                </c:pt>
                <c:pt idx="603">
                  <c:v>8/27/2022 0:00</c:v>
                </c:pt>
                <c:pt idx="604">
                  <c:v>8/28/2022 0:00</c:v>
                </c:pt>
                <c:pt idx="605">
                  <c:v>8/29/2022 0:00</c:v>
                </c:pt>
                <c:pt idx="606">
                  <c:v>8/30/2022 0:00</c:v>
                </c:pt>
                <c:pt idx="607">
                  <c:v>8/31/2022 0:00</c:v>
                </c:pt>
                <c:pt idx="608">
                  <c:v>9/1/2022 0:00</c:v>
                </c:pt>
                <c:pt idx="609">
                  <c:v>9/2/2022 0:00</c:v>
                </c:pt>
                <c:pt idx="610">
                  <c:v>9/3/2022 0:00</c:v>
                </c:pt>
                <c:pt idx="611">
                  <c:v>9/4/2022 0:00</c:v>
                </c:pt>
                <c:pt idx="612">
                  <c:v>9/5/2022 0:00</c:v>
                </c:pt>
                <c:pt idx="613">
                  <c:v>9/6/2022 0:00</c:v>
                </c:pt>
                <c:pt idx="614">
                  <c:v>9/7/2022 0:00</c:v>
                </c:pt>
                <c:pt idx="615">
                  <c:v>9/8/2022 0:00</c:v>
                </c:pt>
                <c:pt idx="616">
                  <c:v>9/9/2022 0:00</c:v>
                </c:pt>
                <c:pt idx="617">
                  <c:v>9/10/2022 0:00</c:v>
                </c:pt>
                <c:pt idx="618">
                  <c:v>9/11/2022 0:00</c:v>
                </c:pt>
                <c:pt idx="619">
                  <c:v>9/12/2022 0:00</c:v>
                </c:pt>
                <c:pt idx="620">
                  <c:v>9/13/2022 0:00</c:v>
                </c:pt>
                <c:pt idx="621">
                  <c:v>9/14/2022 0:00</c:v>
                </c:pt>
                <c:pt idx="622">
                  <c:v>9/15/2022 0:00</c:v>
                </c:pt>
                <c:pt idx="623">
                  <c:v>9/16/2022 0:00</c:v>
                </c:pt>
                <c:pt idx="624">
                  <c:v>9/17/2022 0:00</c:v>
                </c:pt>
                <c:pt idx="625">
                  <c:v>9/18/2022 0:00</c:v>
                </c:pt>
                <c:pt idx="626">
                  <c:v>9/19/2022 0:00</c:v>
                </c:pt>
                <c:pt idx="627">
                  <c:v>9/20/2022 0:00</c:v>
                </c:pt>
                <c:pt idx="628">
                  <c:v>9/21/2022 0:00</c:v>
                </c:pt>
                <c:pt idx="629">
                  <c:v>9/22/2022 0:00</c:v>
                </c:pt>
                <c:pt idx="630">
                  <c:v>9/23/2022 0:00</c:v>
                </c:pt>
                <c:pt idx="631">
                  <c:v>9/24/2022 0:00</c:v>
                </c:pt>
                <c:pt idx="632">
                  <c:v>9/25/2022 0:00</c:v>
                </c:pt>
                <c:pt idx="633">
                  <c:v>9/26/2022 0:00</c:v>
                </c:pt>
                <c:pt idx="634">
                  <c:v>9/27/2022 0:00</c:v>
                </c:pt>
                <c:pt idx="635">
                  <c:v>9/28/2022 0:00</c:v>
                </c:pt>
                <c:pt idx="636">
                  <c:v>9/29/2022 0:00</c:v>
                </c:pt>
                <c:pt idx="637">
                  <c:v>9/30/2022 0:00</c:v>
                </c:pt>
                <c:pt idx="638">
                  <c:v>10/1/2022 0:00</c:v>
                </c:pt>
                <c:pt idx="639">
                  <c:v>10/2/2022 0:00</c:v>
                </c:pt>
                <c:pt idx="640">
                  <c:v>10/3/2022 0:00</c:v>
                </c:pt>
                <c:pt idx="641">
                  <c:v>10/4/2022 0:00</c:v>
                </c:pt>
                <c:pt idx="642">
                  <c:v>10/5/2022 0:00</c:v>
                </c:pt>
                <c:pt idx="643">
                  <c:v>10/6/2022 0:00</c:v>
                </c:pt>
                <c:pt idx="644">
                  <c:v>10/7/2022 0:00</c:v>
                </c:pt>
                <c:pt idx="645">
                  <c:v>10/8/2022 0:00</c:v>
                </c:pt>
                <c:pt idx="646">
                  <c:v>10/9/2022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Review'!$L$2:$L$665</c:f>
              <c:numCache>
                <c:formatCode>#,##0</c:formatCode>
                <c:ptCount val="663"/>
                <c:pt idx="0">
                  <c:v>225882.59</c:v>
                </c:pt>
                <c:pt idx="1">
                  <c:v>143107.06</c:v>
                </c:pt>
                <c:pt idx="2">
                  <c:v>111572.69</c:v>
                </c:pt>
                <c:pt idx="3">
                  <c:v>94175.19</c:v>
                </c:pt>
                <c:pt idx="4">
                  <c:v>103362.38</c:v>
                </c:pt>
                <c:pt idx="5">
                  <c:v>109987.54</c:v>
                </c:pt>
                <c:pt idx="6">
                  <c:v>104450.63</c:v>
                </c:pt>
                <c:pt idx="7">
                  <c:v>182047.19</c:v>
                </c:pt>
                <c:pt idx="8">
                  <c:v>156829.88</c:v>
                </c:pt>
                <c:pt idx="9">
                  <c:v>118951.99</c:v>
                </c:pt>
                <c:pt idx="10">
                  <c:v>83607.789999999994</c:v>
                </c:pt>
                <c:pt idx="11">
                  <c:v>95616.84</c:v>
                </c:pt>
                <c:pt idx="12">
                  <c:v>103627.8</c:v>
                </c:pt>
                <c:pt idx="13">
                  <c:v>97967.07</c:v>
                </c:pt>
                <c:pt idx="14">
                  <c:v>169995.51</c:v>
                </c:pt>
                <c:pt idx="15">
                  <c:v>169564.49</c:v>
                </c:pt>
                <c:pt idx="16">
                  <c:v>143511.82</c:v>
                </c:pt>
                <c:pt idx="17">
                  <c:v>99955.95</c:v>
                </c:pt>
                <c:pt idx="18">
                  <c:v>90580.02</c:v>
                </c:pt>
                <c:pt idx="19">
                  <c:v>97436.55</c:v>
                </c:pt>
                <c:pt idx="20">
                  <c:v>95579.13</c:v>
                </c:pt>
                <c:pt idx="21">
                  <c:v>284965.25</c:v>
                </c:pt>
                <c:pt idx="22">
                  <c:v>181803.18</c:v>
                </c:pt>
                <c:pt idx="23">
                  <c:v>141633.12</c:v>
                </c:pt>
                <c:pt idx="24">
                  <c:v>98424.38</c:v>
                </c:pt>
                <c:pt idx="25">
                  <c:v>93452.74</c:v>
                </c:pt>
                <c:pt idx="26">
                  <c:v>96916.47</c:v>
                </c:pt>
                <c:pt idx="27">
                  <c:v>97395.28</c:v>
                </c:pt>
                <c:pt idx="28">
                  <c:v>191257.46</c:v>
                </c:pt>
                <c:pt idx="29">
                  <c:v>162939.9</c:v>
                </c:pt>
                <c:pt idx="30">
                  <c:v>159738.21</c:v>
                </c:pt>
                <c:pt idx="31">
                  <c:v>124732.91</c:v>
                </c:pt>
                <c:pt idx="32">
                  <c:v>96620.34</c:v>
                </c:pt>
                <c:pt idx="33">
                  <c:v>100259.73</c:v>
                </c:pt>
                <c:pt idx="34">
                  <c:v>92842.53</c:v>
                </c:pt>
                <c:pt idx="35">
                  <c:v>260410.49</c:v>
                </c:pt>
                <c:pt idx="36">
                  <c:v>174823.84</c:v>
                </c:pt>
                <c:pt idx="37">
                  <c:v>144475.54</c:v>
                </c:pt>
                <c:pt idx="38">
                  <c:v>102561.12</c:v>
                </c:pt>
                <c:pt idx="39">
                  <c:v>107216.14</c:v>
                </c:pt>
                <c:pt idx="40">
                  <c:v>112954.41</c:v>
                </c:pt>
                <c:pt idx="41">
                  <c:v>105903.3</c:v>
                </c:pt>
                <c:pt idx="42">
                  <c:v>179983.95</c:v>
                </c:pt>
                <c:pt idx="43">
                  <c:v>165077.10999999999</c:v>
                </c:pt>
                <c:pt idx="44">
                  <c:v>144132.79</c:v>
                </c:pt>
                <c:pt idx="45">
                  <c:v>122839.71</c:v>
                </c:pt>
                <c:pt idx="46">
                  <c:v>113068.87</c:v>
                </c:pt>
                <c:pt idx="47">
                  <c:v>127833.43</c:v>
                </c:pt>
                <c:pt idx="48">
                  <c:v>125265.37</c:v>
                </c:pt>
                <c:pt idx="49">
                  <c:v>206752.69</c:v>
                </c:pt>
                <c:pt idx="50">
                  <c:v>178273.24</c:v>
                </c:pt>
                <c:pt idx="51">
                  <c:v>172790.46</c:v>
                </c:pt>
                <c:pt idx="52">
                  <c:v>80796.679999999993</c:v>
                </c:pt>
                <c:pt idx="53">
                  <c:v>96933.63</c:v>
                </c:pt>
                <c:pt idx="54">
                  <c:v>112910.72</c:v>
                </c:pt>
                <c:pt idx="55">
                  <c:v>111880.82</c:v>
                </c:pt>
                <c:pt idx="56">
                  <c:v>315173.77</c:v>
                </c:pt>
                <c:pt idx="57">
                  <c:v>219729.19</c:v>
                </c:pt>
                <c:pt idx="58">
                  <c:v>184941.81</c:v>
                </c:pt>
                <c:pt idx="59">
                  <c:v>135910.56</c:v>
                </c:pt>
                <c:pt idx="60">
                  <c:v>139414.46</c:v>
                </c:pt>
                <c:pt idx="61">
                  <c:v>138795.91</c:v>
                </c:pt>
                <c:pt idx="62">
                  <c:v>150062.95000000001</c:v>
                </c:pt>
                <c:pt idx="63">
                  <c:v>226049.79</c:v>
                </c:pt>
                <c:pt idx="64">
                  <c:v>176138.42</c:v>
                </c:pt>
                <c:pt idx="65">
                  <c:v>161686.64000000001</c:v>
                </c:pt>
                <c:pt idx="66">
                  <c:v>120854.85</c:v>
                </c:pt>
                <c:pt idx="67">
                  <c:v>91516.5</c:v>
                </c:pt>
                <c:pt idx="68">
                  <c:v>100384.49</c:v>
                </c:pt>
                <c:pt idx="69">
                  <c:v>99392.8</c:v>
                </c:pt>
                <c:pt idx="70">
                  <c:v>273070.7</c:v>
                </c:pt>
                <c:pt idx="71">
                  <c:v>210558.69</c:v>
                </c:pt>
                <c:pt idx="72">
                  <c:v>170634.35</c:v>
                </c:pt>
                <c:pt idx="73">
                  <c:v>133506.15</c:v>
                </c:pt>
                <c:pt idx="74">
                  <c:v>158362.35999999999</c:v>
                </c:pt>
                <c:pt idx="75">
                  <c:v>206725.78</c:v>
                </c:pt>
                <c:pt idx="76">
                  <c:v>188391.45</c:v>
                </c:pt>
                <c:pt idx="77">
                  <c:v>275882.59000000003</c:v>
                </c:pt>
                <c:pt idx="78">
                  <c:v>204895.39</c:v>
                </c:pt>
                <c:pt idx="79">
                  <c:v>209583.56</c:v>
                </c:pt>
                <c:pt idx="80">
                  <c:v>100464.6</c:v>
                </c:pt>
                <c:pt idx="81">
                  <c:v>99618.12</c:v>
                </c:pt>
                <c:pt idx="82">
                  <c:v>111789.73</c:v>
                </c:pt>
                <c:pt idx="83">
                  <c:v>99785.25</c:v>
                </c:pt>
                <c:pt idx="84">
                  <c:v>298148.59999999998</c:v>
                </c:pt>
                <c:pt idx="85">
                  <c:v>203252.53</c:v>
                </c:pt>
                <c:pt idx="86">
                  <c:v>181676.89</c:v>
                </c:pt>
                <c:pt idx="87">
                  <c:v>135261.32999999999</c:v>
                </c:pt>
                <c:pt idx="88">
                  <c:v>130169.33</c:v>
                </c:pt>
                <c:pt idx="89">
                  <c:v>163542.6</c:v>
                </c:pt>
                <c:pt idx="90">
                  <c:v>155430.96</c:v>
                </c:pt>
                <c:pt idx="91">
                  <c:v>264040.40000000002</c:v>
                </c:pt>
                <c:pt idx="92">
                  <c:v>179424.5</c:v>
                </c:pt>
                <c:pt idx="93">
                  <c:v>154376.16</c:v>
                </c:pt>
                <c:pt idx="94">
                  <c:v>113817.89</c:v>
                </c:pt>
                <c:pt idx="95">
                  <c:v>126147.58</c:v>
                </c:pt>
                <c:pt idx="96">
                  <c:v>142847.91</c:v>
                </c:pt>
                <c:pt idx="97">
                  <c:v>138278.9</c:v>
                </c:pt>
                <c:pt idx="98">
                  <c:v>217000.57</c:v>
                </c:pt>
                <c:pt idx="99">
                  <c:v>208171.03</c:v>
                </c:pt>
                <c:pt idx="100">
                  <c:v>195143.42</c:v>
                </c:pt>
                <c:pt idx="101">
                  <c:v>112479.55</c:v>
                </c:pt>
                <c:pt idx="102">
                  <c:v>122253.8</c:v>
                </c:pt>
                <c:pt idx="103">
                  <c:v>138642</c:v>
                </c:pt>
                <c:pt idx="104">
                  <c:v>124439.87</c:v>
                </c:pt>
                <c:pt idx="105">
                  <c:v>342996</c:v>
                </c:pt>
                <c:pt idx="106">
                  <c:v>217341.52</c:v>
                </c:pt>
                <c:pt idx="107">
                  <c:v>178663.4</c:v>
                </c:pt>
                <c:pt idx="108">
                  <c:v>128558.45</c:v>
                </c:pt>
                <c:pt idx="109">
                  <c:v>133755.93</c:v>
                </c:pt>
                <c:pt idx="110">
                  <c:v>152057.28</c:v>
                </c:pt>
                <c:pt idx="111">
                  <c:v>130210.91</c:v>
                </c:pt>
                <c:pt idx="112">
                  <c:v>227561.62</c:v>
                </c:pt>
                <c:pt idx="113">
                  <c:v>212311.75</c:v>
                </c:pt>
                <c:pt idx="114">
                  <c:v>208046.25</c:v>
                </c:pt>
                <c:pt idx="115">
                  <c:v>152125.25</c:v>
                </c:pt>
                <c:pt idx="116">
                  <c:v>149985.28</c:v>
                </c:pt>
                <c:pt idx="117">
                  <c:v>151349.34</c:v>
                </c:pt>
                <c:pt idx="118">
                  <c:v>157876.20000000001</c:v>
                </c:pt>
                <c:pt idx="119">
                  <c:v>325912.63</c:v>
                </c:pt>
                <c:pt idx="120">
                  <c:v>221192.23</c:v>
                </c:pt>
                <c:pt idx="121">
                  <c:v>213071.22</c:v>
                </c:pt>
                <c:pt idx="122">
                  <c:v>179054.92</c:v>
                </c:pt>
                <c:pt idx="123">
                  <c:v>147540.26</c:v>
                </c:pt>
                <c:pt idx="124">
                  <c:v>157602.41</c:v>
                </c:pt>
                <c:pt idx="125">
                  <c:v>136007.39000000001</c:v>
                </c:pt>
                <c:pt idx="126">
                  <c:v>228712.57</c:v>
                </c:pt>
                <c:pt idx="127">
                  <c:v>191464.15</c:v>
                </c:pt>
                <c:pt idx="128">
                  <c:v>180756.68</c:v>
                </c:pt>
                <c:pt idx="129">
                  <c:v>162978.48000000001</c:v>
                </c:pt>
                <c:pt idx="130">
                  <c:v>110890.56</c:v>
                </c:pt>
                <c:pt idx="131">
                  <c:v>127597.5</c:v>
                </c:pt>
                <c:pt idx="132">
                  <c:v>111975.98</c:v>
                </c:pt>
                <c:pt idx="133">
                  <c:v>309326.03999999998</c:v>
                </c:pt>
                <c:pt idx="134">
                  <c:v>211021.78</c:v>
                </c:pt>
                <c:pt idx="135">
                  <c:v>189088.02</c:v>
                </c:pt>
                <c:pt idx="136">
                  <c:v>129962.42</c:v>
                </c:pt>
                <c:pt idx="137">
                  <c:v>132148.95000000001</c:v>
                </c:pt>
                <c:pt idx="138">
                  <c:v>142897.76999999999</c:v>
                </c:pt>
                <c:pt idx="139">
                  <c:v>132523.24</c:v>
                </c:pt>
                <c:pt idx="140">
                  <c:v>216525.97</c:v>
                </c:pt>
                <c:pt idx="141">
                  <c:v>207829.54</c:v>
                </c:pt>
                <c:pt idx="142">
                  <c:v>196571.86</c:v>
                </c:pt>
                <c:pt idx="143">
                  <c:v>92378.57</c:v>
                </c:pt>
                <c:pt idx="144">
                  <c:v>105121.36</c:v>
                </c:pt>
                <c:pt idx="145">
                  <c:v>107600.89</c:v>
                </c:pt>
                <c:pt idx="146">
                  <c:v>106006.62</c:v>
                </c:pt>
                <c:pt idx="147">
                  <c:v>353804.6</c:v>
                </c:pt>
                <c:pt idx="148">
                  <c:v>220299.45</c:v>
                </c:pt>
                <c:pt idx="149">
                  <c:v>186125.11</c:v>
                </c:pt>
                <c:pt idx="150">
                  <c:v>133494.45000000001</c:v>
                </c:pt>
                <c:pt idx="151">
                  <c:v>124556.41</c:v>
                </c:pt>
                <c:pt idx="152">
                  <c:v>138248.29999999999</c:v>
                </c:pt>
                <c:pt idx="153">
                  <c:v>123792.4</c:v>
                </c:pt>
                <c:pt idx="154">
                  <c:v>211982.47</c:v>
                </c:pt>
                <c:pt idx="155">
                  <c:v>196676.16</c:v>
                </c:pt>
                <c:pt idx="156">
                  <c:v>177856.06</c:v>
                </c:pt>
                <c:pt idx="157">
                  <c:v>162459.28</c:v>
                </c:pt>
                <c:pt idx="158">
                  <c:v>153213.26999999999</c:v>
                </c:pt>
                <c:pt idx="159">
                  <c:v>195884.76</c:v>
                </c:pt>
                <c:pt idx="160">
                  <c:v>144386.14000000001</c:v>
                </c:pt>
                <c:pt idx="161">
                  <c:v>286897.96000000002</c:v>
                </c:pt>
                <c:pt idx="162">
                  <c:v>186764.93</c:v>
                </c:pt>
                <c:pt idx="163">
                  <c:v>173945.27</c:v>
                </c:pt>
                <c:pt idx="164">
                  <c:v>107256.46</c:v>
                </c:pt>
                <c:pt idx="165">
                  <c:v>127494.43</c:v>
                </c:pt>
                <c:pt idx="166">
                  <c:v>135783.98000000001</c:v>
                </c:pt>
                <c:pt idx="167">
                  <c:v>118331.35</c:v>
                </c:pt>
                <c:pt idx="168">
                  <c:v>197984.93</c:v>
                </c:pt>
                <c:pt idx="169">
                  <c:v>186364.86</c:v>
                </c:pt>
                <c:pt idx="170">
                  <c:v>170711.42</c:v>
                </c:pt>
                <c:pt idx="171">
                  <c:v>135724.78</c:v>
                </c:pt>
                <c:pt idx="172">
                  <c:v>157215.09</c:v>
                </c:pt>
                <c:pt idx="173">
                  <c:v>142961.29999999999</c:v>
                </c:pt>
                <c:pt idx="174">
                  <c:v>121354.74</c:v>
                </c:pt>
                <c:pt idx="175">
                  <c:v>364496.21</c:v>
                </c:pt>
                <c:pt idx="176">
                  <c:v>224673.43</c:v>
                </c:pt>
                <c:pt idx="177">
                  <c:v>209089.92000000001</c:v>
                </c:pt>
                <c:pt idx="178">
                  <c:v>136198.98000000001</c:v>
                </c:pt>
                <c:pt idx="179">
                  <c:v>148454.66</c:v>
                </c:pt>
                <c:pt idx="180">
                  <c:v>150525.75</c:v>
                </c:pt>
                <c:pt idx="181">
                  <c:v>146137.10999999999</c:v>
                </c:pt>
                <c:pt idx="182">
                  <c:v>235819.56</c:v>
                </c:pt>
                <c:pt idx="183">
                  <c:v>216161.68</c:v>
                </c:pt>
                <c:pt idx="184">
                  <c:v>206714.34</c:v>
                </c:pt>
                <c:pt idx="185">
                  <c:v>221173.79</c:v>
                </c:pt>
                <c:pt idx="186">
                  <c:v>125364.79</c:v>
                </c:pt>
                <c:pt idx="187">
                  <c:v>134607.96</c:v>
                </c:pt>
                <c:pt idx="188">
                  <c:v>148913.92000000001</c:v>
                </c:pt>
                <c:pt idx="189">
                  <c:v>286324.03999999998</c:v>
                </c:pt>
                <c:pt idx="190">
                  <c:v>190784.94</c:v>
                </c:pt>
                <c:pt idx="191">
                  <c:v>171716.42</c:v>
                </c:pt>
                <c:pt idx="192">
                  <c:v>124990.11</c:v>
                </c:pt>
                <c:pt idx="193">
                  <c:v>130081.86</c:v>
                </c:pt>
                <c:pt idx="194">
                  <c:v>133970.93</c:v>
                </c:pt>
                <c:pt idx="195">
                  <c:v>142889.78</c:v>
                </c:pt>
                <c:pt idx="196">
                  <c:v>218375.56</c:v>
                </c:pt>
                <c:pt idx="197">
                  <c:v>208550.1</c:v>
                </c:pt>
                <c:pt idx="198">
                  <c:v>190446.31</c:v>
                </c:pt>
                <c:pt idx="199">
                  <c:v>143975.29999999999</c:v>
                </c:pt>
                <c:pt idx="200">
                  <c:v>136134.98000000001</c:v>
                </c:pt>
                <c:pt idx="201">
                  <c:v>141904.78</c:v>
                </c:pt>
                <c:pt idx="202">
                  <c:v>134566.47</c:v>
                </c:pt>
                <c:pt idx="203">
                  <c:v>328686.64</c:v>
                </c:pt>
                <c:pt idx="204">
                  <c:v>216991.61</c:v>
                </c:pt>
                <c:pt idx="205">
                  <c:v>198129.36</c:v>
                </c:pt>
                <c:pt idx="206">
                  <c:v>131490.04999999999</c:v>
                </c:pt>
                <c:pt idx="207">
                  <c:v>139501.51</c:v>
                </c:pt>
                <c:pt idx="208">
                  <c:v>134381.01</c:v>
                </c:pt>
                <c:pt idx="209">
                  <c:v>142142.43</c:v>
                </c:pt>
                <c:pt idx="210">
                  <c:v>274176.34000000003</c:v>
                </c:pt>
                <c:pt idx="211">
                  <c:v>232616.33</c:v>
                </c:pt>
                <c:pt idx="212">
                  <c:v>252265.66</c:v>
                </c:pt>
                <c:pt idx="213">
                  <c:v>137255.99</c:v>
                </c:pt>
                <c:pt idx="214">
                  <c:v>142249.94</c:v>
                </c:pt>
                <c:pt idx="215">
                  <c:v>145979.57</c:v>
                </c:pt>
                <c:pt idx="216">
                  <c:v>141794.9</c:v>
                </c:pt>
                <c:pt idx="217">
                  <c:v>303501.51</c:v>
                </c:pt>
                <c:pt idx="218">
                  <c:v>217344.76</c:v>
                </c:pt>
                <c:pt idx="219">
                  <c:v>198993.05</c:v>
                </c:pt>
                <c:pt idx="220">
                  <c:v>168213.22</c:v>
                </c:pt>
                <c:pt idx="221">
                  <c:v>147628.51</c:v>
                </c:pt>
                <c:pt idx="222">
                  <c:v>171030.96</c:v>
                </c:pt>
                <c:pt idx="223">
                  <c:v>143061.65</c:v>
                </c:pt>
                <c:pt idx="224">
                  <c:v>231756.28</c:v>
                </c:pt>
                <c:pt idx="225">
                  <c:v>203095.75</c:v>
                </c:pt>
                <c:pt idx="226">
                  <c:v>191260.55</c:v>
                </c:pt>
                <c:pt idx="227">
                  <c:v>116546.42</c:v>
                </c:pt>
                <c:pt idx="228">
                  <c:v>127490.04</c:v>
                </c:pt>
                <c:pt idx="229">
                  <c:v>133212.32999999999</c:v>
                </c:pt>
                <c:pt idx="230">
                  <c:v>126849.23</c:v>
                </c:pt>
                <c:pt idx="231">
                  <c:v>374540.63</c:v>
                </c:pt>
                <c:pt idx="232">
                  <c:v>229479.92</c:v>
                </c:pt>
                <c:pt idx="233">
                  <c:v>212775.67</c:v>
                </c:pt>
                <c:pt idx="234">
                  <c:v>154059.12</c:v>
                </c:pt>
                <c:pt idx="235">
                  <c:v>102690.72</c:v>
                </c:pt>
                <c:pt idx="236">
                  <c:v>118038.95</c:v>
                </c:pt>
                <c:pt idx="237">
                  <c:v>233977.37</c:v>
                </c:pt>
                <c:pt idx="238">
                  <c:v>284056.69</c:v>
                </c:pt>
                <c:pt idx="239">
                  <c:v>238284.06</c:v>
                </c:pt>
                <c:pt idx="240">
                  <c:v>210261.85</c:v>
                </c:pt>
                <c:pt idx="241">
                  <c:v>149409.79999999999</c:v>
                </c:pt>
                <c:pt idx="242">
                  <c:v>156921.22</c:v>
                </c:pt>
                <c:pt idx="243">
                  <c:v>172858.97</c:v>
                </c:pt>
                <c:pt idx="244">
                  <c:v>184843.83</c:v>
                </c:pt>
                <c:pt idx="245">
                  <c:v>298680.40000000002</c:v>
                </c:pt>
                <c:pt idx="246">
                  <c:v>236912.95</c:v>
                </c:pt>
                <c:pt idx="247">
                  <c:v>257318.7</c:v>
                </c:pt>
                <c:pt idx="248">
                  <c:v>111187.08</c:v>
                </c:pt>
                <c:pt idx="249">
                  <c:v>110255.83</c:v>
                </c:pt>
                <c:pt idx="250">
                  <c:v>123365.95</c:v>
                </c:pt>
                <c:pt idx="251">
                  <c:v>208225.38</c:v>
                </c:pt>
                <c:pt idx="252">
                  <c:v>241541.44</c:v>
                </c:pt>
                <c:pt idx="253">
                  <c:v>224998.44</c:v>
                </c:pt>
                <c:pt idx="254">
                  <c:v>198848.77</c:v>
                </c:pt>
                <c:pt idx="255">
                  <c:v>166799.46</c:v>
                </c:pt>
                <c:pt idx="256">
                  <c:v>159517.22</c:v>
                </c:pt>
                <c:pt idx="257">
                  <c:v>174966.07</c:v>
                </c:pt>
                <c:pt idx="258">
                  <c:v>172553.91</c:v>
                </c:pt>
                <c:pt idx="259">
                  <c:v>273335.59000000003</c:v>
                </c:pt>
                <c:pt idx="260">
                  <c:v>230292.67</c:v>
                </c:pt>
                <c:pt idx="261">
                  <c:v>205214.58</c:v>
                </c:pt>
                <c:pt idx="262">
                  <c:v>92286.64</c:v>
                </c:pt>
                <c:pt idx="263">
                  <c:v>112687.02</c:v>
                </c:pt>
                <c:pt idx="264">
                  <c:v>141210.95000000001</c:v>
                </c:pt>
                <c:pt idx="265">
                  <c:v>324190.42</c:v>
                </c:pt>
                <c:pt idx="266">
                  <c:v>320051.95</c:v>
                </c:pt>
                <c:pt idx="267">
                  <c:v>292948.28000000003</c:v>
                </c:pt>
                <c:pt idx="268">
                  <c:v>246049.71</c:v>
                </c:pt>
                <c:pt idx="269">
                  <c:v>171113.14</c:v>
                </c:pt>
                <c:pt idx="270">
                  <c:v>172233.5</c:v>
                </c:pt>
                <c:pt idx="271">
                  <c:v>191003.32</c:v>
                </c:pt>
                <c:pt idx="272">
                  <c:v>186311.1</c:v>
                </c:pt>
                <c:pt idx="273">
                  <c:v>331360.28999999998</c:v>
                </c:pt>
                <c:pt idx="274">
                  <c:v>279019.27</c:v>
                </c:pt>
                <c:pt idx="275">
                  <c:v>249382.34</c:v>
                </c:pt>
                <c:pt idx="276">
                  <c:v>220154.26</c:v>
                </c:pt>
                <c:pt idx="277">
                  <c:v>153066.21</c:v>
                </c:pt>
                <c:pt idx="278">
                  <c:v>148623.60999999999</c:v>
                </c:pt>
                <c:pt idx="279">
                  <c:v>149855.51</c:v>
                </c:pt>
                <c:pt idx="280">
                  <c:v>428738.34</c:v>
                </c:pt>
                <c:pt idx="281">
                  <c:v>305989.83</c:v>
                </c:pt>
                <c:pt idx="282">
                  <c:v>251286.75</c:v>
                </c:pt>
                <c:pt idx="283">
                  <c:v>180503.27</c:v>
                </c:pt>
                <c:pt idx="284">
                  <c:v>176732.06</c:v>
                </c:pt>
                <c:pt idx="285">
                  <c:v>211118.18</c:v>
                </c:pt>
                <c:pt idx="286">
                  <c:v>189420.46</c:v>
                </c:pt>
                <c:pt idx="287">
                  <c:v>334921.34000000003</c:v>
                </c:pt>
                <c:pt idx="288">
                  <c:v>256364.38</c:v>
                </c:pt>
                <c:pt idx="289">
                  <c:v>244465.53</c:v>
                </c:pt>
                <c:pt idx="290">
                  <c:v>125949.44</c:v>
                </c:pt>
                <c:pt idx="291">
                  <c:v>159950.32</c:v>
                </c:pt>
                <c:pt idx="292">
                  <c:v>168909.01</c:v>
                </c:pt>
                <c:pt idx="293">
                  <c:v>309003.55</c:v>
                </c:pt>
                <c:pt idx="294">
                  <c:v>334538.17</c:v>
                </c:pt>
                <c:pt idx="295">
                  <c:v>306608.84999999998</c:v>
                </c:pt>
                <c:pt idx="296">
                  <c:v>283807.87</c:v>
                </c:pt>
                <c:pt idx="297">
                  <c:v>210731.74</c:v>
                </c:pt>
                <c:pt idx="298">
                  <c:v>206415.29</c:v>
                </c:pt>
                <c:pt idx="299">
                  <c:v>248276.6</c:v>
                </c:pt>
                <c:pt idx="300">
                  <c:v>162944.89000000001</c:v>
                </c:pt>
                <c:pt idx="301">
                  <c:v>417424.72</c:v>
                </c:pt>
                <c:pt idx="302">
                  <c:v>321449.18</c:v>
                </c:pt>
                <c:pt idx="303">
                  <c:v>289205.75</c:v>
                </c:pt>
                <c:pt idx="304">
                  <c:v>232028.77</c:v>
                </c:pt>
                <c:pt idx="305">
                  <c:v>139706.26</c:v>
                </c:pt>
                <c:pt idx="306">
                  <c:v>177470.57</c:v>
                </c:pt>
                <c:pt idx="307">
                  <c:v>276888.7</c:v>
                </c:pt>
                <c:pt idx="308">
                  <c:v>502383.35</c:v>
                </c:pt>
                <c:pt idx="309">
                  <c:v>371858.14</c:v>
                </c:pt>
                <c:pt idx="310">
                  <c:v>302147.62</c:v>
                </c:pt>
                <c:pt idx="311">
                  <c:v>203548.13</c:v>
                </c:pt>
                <c:pt idx="312">
                  <c:v>213433.86</c:v>
                </c:pt>
                <c:pt idx="313">
                  <c:v>217348.99</c:v>
                </c:pt>
                <c:pt idx="314">
                  <c:v>221846.34</c:v>
                </c:pt>
                <c:pt idx="315">
                  <c:v>323845.28999999998</c:v>
                </c:pt>
                <c:pt idx="316">
                  <c:v>266136.32000000001</c:v>
                </c:pt>
                <c:pt idx="317">
                  <c:v>251875.63</c:v>
                </c:pt>
                <c:pt idx="318">
                  <c:v>163531.35</c:v>
                </c:pt>
                <c:pt idx="319">
                  <c:v>158878.82</c:v>
                </c:pt>
                <c:pt idx="320">
                  <c:v>179654.92</c:v>
                </c:pt>
                <c:pt idx="321">
                  <c:v>385286.01</c:v>
                </c:pt>
                <c:pt idx="322">
                  <c:v>393579.86</c:v>
                </c:pt>
                <c:pt idx="323">
                  <c:v>348280.69</c:v>
                </c:pt>
                <c:pt idx="324">
                  <c:v>314126.36</c:v>
                </c:pt>
                <c:pt idx="325">
                  <c:v>212473.27</c:v>
                </c:pt>
                <c:pt idx="326">
                  <c:v>229266.17</c:v>
                </c:pt>
                <c:pt idx="327">
                  <c:v>189540.6</c:v>
                </c:pt>
                <c:pt idx="328">
                  <c:v>660261.54</c:v>
                </c:pt>
                <c:pt idx="329">
                  <c:v>597503.43999999994</c:v>
                </c:pt>
                <c:pt idx="330">
                  <c:v>322458.71000000002</c:v>
                </c:pt>
                <c:pt idx="331">
                  <c:v>354891.49</c:v>
                </c:pt>
                <c:pt idx="332">
                  <c:v>136284.81</c:v>
                </c:pt>
                <c:pt idx="333">
                  <c:v>136186.16</c:v>
                </c:pt>
                <c:pt idx="334">
                  <c:v>171706.77</c:v>
                </c:pt>
                <c:pt idx="335">
                  <c:v>531329.48</c:v>
                </c:pt>
                <c:pt idx="336">
                  <c:v>537148.42000000004</c:v>
                </c:pt>
                <c:pt idx="337">
                  <c:v>387005.08</c:v>
                </c:pt>
                <c:pt idx="338">
                  <c:v>305082.03000000003</c:v>
                </c:pt>
                <c:pt idx="339">
                  <c:v>206438.39999999999</c:v>
                </c:pt>
                <c:pt idx="340">
                  <c:v>215417.61</c:v>
                </c:pt>
                <c:pt idx="341">
                  <c:v>214389.1</c:v>
                </c:pt>
                <c:pt idx="342">
                  <c:v>233780.94</c:v>
                </c:pt>
                <c:pt idx="343">
                  <c:v>685276.41</c:v>
                </c:pt>
                <c:pt idx="344">
                  <c:v>418783.06</c:v>
                </c:pt>
                <c:pt idx="345">
                  <c:v>444318.42</c:v>
                </c:pt>
                <c:pt idx="346">
                  <c:v>178672.11</c:v>
                </c:pt>
                <c:pt idx="347">
                  <c:v>152546.53</c:v>
                </c:pt>
                <c:pt idx="348">
                  <c:v>499421.77</c:v>
                </c:pt>
                <c:pt idx="349">
                  <c:v>270978.57</c:v>
                </c:pt>
                <c:pt idx="350">
                  <c:v>456679.67</c:v>
                </c:pt>
                <c:pt idx="351">
                  <c:v>322390.03999999998</c:v>
                </c:pt>
                <c:pt idx="352">
                  <c:v>277073.3</c:v>
                </c:pt>
                <c:pt idx="353">
                  <c:v>189388.14</c:v>
                </c:pt>
                <c:pt idx="354">
                  <c:v>237657.31</c:v>
                </c:pt>
                <c:pt idx="355">
                  <c:v>234171.85</c:v>
                </c:pt>
                <c:pt idx="356">
                  <c:v>253931.13</c:v>
                </c:pt>
                <c:pt idx="357">
                  <c:v>699534.25</c:v>
                </c:pt>
                <c:pt idx="358">
                  <c:v>351553.17</c:v>
                </c:pt>
                <c:pt idx="359">
                  <c:v>341404.94</c:v>
                </c:pt>
                <c:pt idx="360">
                  <c:v>243400.15</c:v>
                </c:pt>
                <c:pt idx="361">
                  <c:v>304453.88</c:v>
                </c:pt>
                <c:pt idx="362">
                  <c:v>195899.07</c:v>
                </c:pt>
                <c:pt idx="363">
                  <c:v>188631</c:v>
                </c:pt>
                <c:pt idx="364">
                  <c:v>787439.2</c:v>
                </c:pt>
                <c:pt idx="365">
                  <c:v>432969.44</c:v>
                </c:pt>
                <c:pt idx="366">
                  <c:v>349226.06</c:v>
                </c:pt>
                <c:pt idx="367">
                  <c:v>242148.63</c:v>
                </c:pt>
                <c:pt idx="368">
                  <c:v>237961.5</c:v>
                </c:pt>
                <c:pt idx="369">
                  <c:v>241259.54</c:v>
                </c:pt>
                <c:pt idx="370">
                  <c:v>249909.13</c:v>
                </c:pt>
                <c:pt idx="371">
                  <c:v>677321.34</c:v>
                </c:pt>
                <c:pt idx="372">
                  <c:v>381628.12</c:v>
                </c:pt>
                <c:pt idx="373">
                  <c:v>335805.9</c:v>
                </c:pt>
                <c:pt idx="374">
                  <c:v>265067.61</c:v>
                </c:pt>
                <c:pt idx="375">
                  <c:v>122484.29</c:v>
                </c:pt>
                <c:pt idx="376">
                  <c:v>139561.5</c:v>
                </c:pt>
                <c:pt idx="377">
                  <c:v>145573.1</c:v>
                </c:pt>
                <c:pt idx="378">
                  <c:v>768141.96</c:v>
                </c:pt>
                <c:pt idx="379">
                  <c:v>447425.72</c:v>
                </c:pt>
                <c:pt idx="380">
                  <c:v>358438.76</c:v>
                </c:pt>
                <c:pt idx="381">
                  <c:v>226761.35</c:v>
                </c:pt>
                <c:pt idx="382">
                  <c:v>272998.59000000003</c:v>
                </c:pt>
                <c:pt idx="383">
                  <c:v>285240.40000000002</c:v>
                </c:pt>
                <c:pt idx="384">
                  <c:v>298618.43</c:v>
                </c:pt>
                <c:pt idx="385">
                  <c:v>793549.95</c:v>
                </c:pt>
                <c:pt idx="386">
                  <c:v>456867.61</c:v>
                </c:pt>
                <c:pt idx="387">
                  <c:v>505718.28</c:v>
                </c:pt>
                <c:pt idx="388">
                  <c:v>154401.45000000001</c:v>
                </c:pt>
                <c:pt idx="389">
                  <c:v>160539.34</c:v>
                </c:pt>
                <c:pt idx="390">
                  <c:v>166653.29999999999</c:v>
                </c:pt>
                <c:pt idx="391">
                  <c:v>483533.47</c:v>
                </c:pt>
                <c:pt idx="392">
                  <c:v>486619.53</c:v>
                </c:pt>
                <c:pt idx="393">
                  <c:v>389651.25</c:v>
                </c:pt>
                <c:pt idx="394">
                  <c:v>304381.7</c:v>
                </c:pt>
                <c:pt idx="395">
                  <c:v>205520.3</c:v>
                </c:pt>
                <c:pt idx="396">
                  <c:v>221942.08</c:v>
                </c:pt>
                <c:pt idx="397">
                  <c:v>228150.8</c:v>
                </c:pt>
                <c:pt idx="398">
                  <c:v>255422.92</c:v>
                </c:pt>
                <c:pt idx="399">
                  <c:v>749319.33</c:v>
                </c:pt>
                <c:pt idx="400">
                  <c:v>414176.22</c:v>
                </c:pt>
                <c:pt idx="401">
                  <c:v>406334.71999999997</c:v>
                </c:pt>
                <c:pt idx="402">
                  <c:v>140083.38</c:v>
                </c:pt>
                <c:pt idx="403">
                  <c:v>160218.74</c:v>
                </c:pt>
                <c:pt idx="404">
                  <c:v>187994.77</c:v>
                </c:pt>
                <c:pt idx="405">
                  <c:v>500059.89</c:v>
                </c:pt>
                <c:pt idx="406">
                  <c:v>467739.36</c:v>
                </c:pt>
                <c:pt idx="407">
                  <c:v>391319.07</c:v>
                </c:pt>
                <c:pt idx="408">
                  <c:v>303446.43</c:v>
                </c:pt>
                <c:pt idx="409">
                  <c:v>246395.2</c:v>
                </c:pt>
                <c:pt idx="410">
                  <c:v>316457.12</c:v>
                </c:pt>
                <c:pt idx="411">
                  <c:v>338978.41</c:v>
                </c:pt>
                <c:pt idx="412">
                  <c:v>478943.51</c:v>
                </c:pt>
                <c:pt idx="413">
                  <c:v>562392.01</c:v>
                </c:pt>
                <c:pt idx="414">
                  <c:v>412774.68</c:v>
                </c:pt>
                <c:pt idx="415">
                  <c:v>365044.92</c:v>
                </c:pt>
                <c:pt idx="416">
                  <c:v>293618.71000000002</c:v>
                </c:pt>
                <c:pt idx="417">
                  <c:v>356729.67</c:v>
                </c:pt>
                <c:pt idx="418">
                  <c:v>291053.36</c:v>
                </c:pt>
                <c:pt idx="419">
                  <c:v>269636.33</c:v>
                </c:pt>
                <c:pt idx="420">
                  <c:v>631002.06000000006</c:v>
                </c:pt>
                <c:pt idx="421">
                  <c:v>407671.49</c:v>
                </c:pt>
                <c:pt idx="422">
                  <c:v>317628.71000000002</c:v>
                </c:pt>
                <c:pt idx="423">
                  <c:v>246970.44</c:v>
                </c:pt>
                <c:pt idx="424">
                  <c:v>255011.67</c:v>
                </c:pt>
                <c:pt idx="425">
                  <c:v>261992.75</c:v>
                </c:pt>
                <c:pt idx="426">
                  <c:v>238381.32</c:v>
                </c:pt>
                <c:pt idx="427">
                  <c:v>689096.9</c:v>
                </c:pt>
                <c:pt idx="428">
                  <c:v>384620.87</c:v>
                </c:pt>
                <c:pt idx="429">
                  <c:v>334780.53999999998</c:v>
                </c:pt>
                <c:pt idx="430">
                  <c:v>231423.8</c:v>
                </c:pt>
                <c:pt idx="431">
                  <c:v>284681.96000000002</c:v>
                </c:pt>
                <c:pt idx="432">
                  <c:v>321047.49</c:v>
                </c:pt>
                <c:pt idx="433">
                  <c:v>256187.11</c:v>
                </c:pt>
                <c:pt idx="434">
                  <c:v>701195.35</c:v>
                </c:pt>
                <c:pt idx="435">
                  <c:v>388348.68</c:v>
                </c:pt>
                <c:pt idx="436">
                  <c:v>306113.53999999998</c:v>
                </c:pt>
                <c:pt idx="437">
                  <c:v>291305.21999999997</c:v>
                </c:pt>
                <c:pt idx="438">
                  <c:v>255787.2</c:v>
                </c:pt>
                <c:pt idx="439">
                  <c:v>262983.21000000002</c:v>
                </c:pt>
                <c:pt idx="440">
                  <c:v>246066.41</c:v>
                </c:pt>
                <c:pt idx="441">
                  <c:v>687306.15</c:v>
                </c:pt>
                <c:pt idx="442">
                  <c:v>381920.34</c:v>
                </c:pt>
                <c:pt idx="443">
                  <c:v>326186.51</c:v>
                </c:pt>
                <c:pt idx="444">
                  <c:v>271422.34999999998</c:v>
                </c:pt>
                <c:pt idx="445">
                  <c:v>303648.93</c:v>
                </c:pt>
                <c:pt idx="446">
                  <c:v>245292.64</c:v>
                </c:pt>
                <c:pt idx="447">
                  <c:v>205811.04</c:v>
                </c:pt>
                <c:pt idx="448">
                  <c:v>855061.37</c:v>
                </c:pt>
                <c:pt idx="449">
                  <c:v>467550.28</c:v>
                </c:pt>
                <c:pt idx="450">
                  <c:v>346548.31</c:v>
                </c:pt>
                <c:pt idx="451">
                  <c:v>262509.21000000002</c:v>
                </c:pt>
                <c:pt idx="452">
                  <c:v>271127.58</c:v>
                </c:pt>
                <c:pt idx="453">
                  <c:v>268842.94</c:v>
                </c:pt>
                <c:pt idx="454">
                  <c:v>269676.57</c:v>
                </c:pt>
                <c:pt idx="455">
                  <c:v>875561.71</c:v>
                </c:pt>
                <c:pt idx="456">
                  <c:v>474294.78</c:v>
                </c:pt>
                <c:pt idx="457">
                  <c:v>424050.86</c:v>
                </c:pt>
                <c:pt idx="458">
                  <c:v>270084.21999999997</c:v>
                </c:pt>
                <c:pt idx="459">
                  <c:v>222536.1</c:v>
                </c:pt>
                <c:pt idx="460">
                  <c:v>233444.53</c:v>
                </c:pt>
                <c:pt idx="461">
                  <c:v>324280.42</c:v>
                </c:pt>
                <c:pt idx="462">
                  <c:v>733922.71</c:v>
                </c:pt>
                <c:pt idx="463">
                  <c:v>394188.03</c:v>
                </c:pt>
                <c:pt idx="464">
                  <c:v>321623.27</c:v>
                </c:pt>
                <c:pt idx="465">
                  <c:v>228699.09</c:v>
                </c:pt>
                <c:pt idx="466">
                  <c:v>236695.22</c:v>
                </c:pt>
                <c:pt idx="467">
                  <c:v>237752.09</c:v>
                </c:pt>
                <c:pt idx="468">
                  <c:v>232726.62</c:v>
                </c:pt>
                <c:pt idx="469">
                  <c:v>822764.55</c:v>
                </c:pt>
                <c:pt idx="470">
                  <c:v>411508.52</c:v>
                </c:pt>
                <c:pt idx="471">
                  <c:v>343281.08</c:v>
                </c:pt>
                <c:pt idx="472">
                  <c:v>365321.98</c:v>
                </c:pt>
                <c:pt idx="473">
                  <c:v>327973.52</c:v>
                </c:pt>
                <c:pt idx="474">
                  <c:v>372740.04</c:v>
                </c:pt>
                <c:pt idx="475">
                  <c:v>262678.42</c:v>
                </c:pt>
                <c:pt idx="476">
                  <c:v>769554.61</c:v>
                </c:pt>
                <c:pt idx="477">
                  <c:v>387417.99</c:v>
                </c:pt>
                <c:pt idx="478">
                  <c:v>295085.46000000002</c:v>
                </c:pt>
                <c:pt idx="479">
                  <c:v>223915.59</c:v>
                </c:pt>
                <c:pt idx="480">
                  <c:v>236835.93</c:v>
                </c:pt>
                <c:pt idx="481">
                  <c:v>244449.16</c:v>
                </c:pt>
                <c:pt idx="482">
                  <c:v>232421.85</c:v>
                </c:pt>
                <c:pt idx="483">
                  <c:v>761619.13</c:v>
                </c:pt>
                <c:pt idx="484">
                  <c:v>406121.47</c:v>
                </c:pt>
                <c:pt idx="485">
                  <c:v>352595.99</c:v>
                </c:pt>
                <c:pt idx="486">
                  <c:v>268576.32</c:v>
                </c:pt>
                <c:pt idx="487">
                  <c:v>289722.01</c:v>
                </c:pt>
                <c:pt idx="488">
                  <c:v>237845.92</c:v>
                </c:pt>
                <c:pt idx="489">
                  <c:v>225068.47</c:v>
                </c:pt>
                <c:pt idx="490">
                  <c:v>620889.97</c:v>
                </c:pt>
                <c:pt idx="491">
                  <c:v>378300.36</c:v>
                </c:pt>
                <c:pt idx="492">
                  <c:v>301893.75</c:v>
                </c:pt>
                <c:pt idx="493">
                  <c:v>212914.92</c:v>
                </c:pt>
                <c:pt idx="494">
                  <c:v>213656.54</c:v>
                </c:pt>
                <c:pt idx="495">
                  <c:v>223398.24</c:v>
                </c:pt>
                <c:pt idx="496">
                  <c:v>222704.19</c:v>
                </c:pt>
                <c:pt idx="497">
                  <c:v>738213.52</c:v>
                </c:pt>
                <c:pt idx="498">
                  <c:v>388659.14</c:v>
                </c:pt>
                <c:pt idx="499">
                  <c:v>328063.92</c:v>
                </c:pt>
                <c:pt idx="500">
                  <c:v>256921.62</c:v>
                </c:pt>
                <c:pt idx="501">
                  <c:v>274763.89</c:v>
                </c:pt>
                <c:pt idx="502">
                  <c:v>284755.13</c:v>
                </c:pt>
                <c:pt idx="503">
                  <c:v>231855.22</c:v>
                </c:pt>
                <c:pt idx="504">
                  <c:v>776836.82</c:v>
                </c:pt>
                <c:pt idx="505">
                  <c:v>433578.31</c:v>
                </c:pt>
                <c:pt idx="506">
                  <c:v>340427.4</c:v>
                </c:pt>
                <c:pt idx="507">
                  <c:v>236324</c:v>
                </c:pt>
                <c:pt idx="508">
                  <c:v>257858.39</c:v>
                </c:pt>
                <c:pt idx="509">
                  <c:v>249448.04</c:v>
                </c:pt>
                <c:pt idx="510">
                  <c:v>246223.12</c:v>
                </c:pt>
                <c:pt idx="511">
                  <c:v>888932.68</c:v>
                </c:pt>
                <c:pt idx="512">
                  <c:v>488412.06</c:v>
                </c:pt>
                <c:pt idx="513">
                  <c:v>481873.01</c:v>
                </c:pt>
                <c:pt idx="514">
                  <c:v>287635.44</c:v>
                </c:pt>
                <c:pt idx="515">
                  <c:v>223042.99</c:v>
                </c:pt>
                <c:pt idx="516">
                  <c:v>354530.42</c:v>
                </c:pt>
                <c:pt idx="517">
                  <c:v>237867.98</c:v>
                </c:pt>
                <c:pt idx="518">
                  <c:v>657835.31999999995</c:v>
                </c:pt>
                <c:pt idx="519">
                  <c:v>372474.37</c:v>
                </c:pt>
                <c:pt idx="520">
                  <c:v>276084.02</c:v>
                </c:pt>
                <c:pt idx="521">
                  <c:v>208848.55</c:v>
                </c:pt>
                <c:pt idx="522">
                  <c:v>214817.94</c:v>
                </c:pt>
                <c:pt idx="523">
                  <c:v>238034.6</c:v>
                </c:pt>
                <c:pt idx="524">
                  <c:v>219719.5</c:v>
                </c:pt>
                <c:pt idx="525">
                  <c:v>734831.57</c:v>
                </c:pt>
                <c:pt idx="526">
                  <c:v>419093.34</c:v>
                </c:pt>
                <c:pt idx="527">
                  <c:v>375650.79</c:v>
                </c:pt>
                <c:pt idx="528">
                  <c:v>388178.35</c:v>
                </c:pt>
                <c:pt idx="529">
                  <c:v>248533.56</c:v>
                </c:pt>
                <c:pt idx="530">
                  <c:v>259600.33</c:v>
                </c:pt>
                <c:pt idx="531">
                  <c:v>203973.54</c:v>
                </c:pt>
                <c:pt idx="532">
                  <c:v>781034.95</c:v>
                </c:pt>
                <c:pt idx="533">
                  <c:v>387857.64</c:v>
                </c:pt>
                <c:pt idx="534">
                  <c:v>307934.99</c:v>
                </c:pt>
                <c:pt idx="535">
                  <c:v>248666.52</c:v>
                </c:pt>
                <c:pt idx="536">
                  <c:v>229981.62</c:v>
                </c:pt>
                <c:pt idx="537">
                  <c:v>257651.13</c:v>
                </c:pt>
                <c:pt idx="538">
                  <c:v>218384.81</c:v>
                </c:pt>
                <c:pt idx="539">
                  <c:v>787762.37</c:v>
                </c:pt>
                <c:pt idx="540">
                  <c:v>435899.41</c:v>
                </c:pt>
                <c:pt idx="541">
                  <c:v>470857.96</c:v>
                </c:pt>
                <c:pt idx="542">
                  <c:v>205762.68</c:v>
                </c:pt>
                <c:pt idx="543">
                  <c:v>192836.31</c:v>
                </c:pt>
                <c:pt idx="544">
                  <c:v>334109.46999999997</c:v>
                </c:pt>
                <c:pt idx="545">
                  <c:v>195158.57</c:v>
                </c:pt>
                <c:pt idx="546">
                  <c:v>742015.04</c:v>
                </c:pt>
                <c:pt idx="547">
                  <c:v>374165.34</c:v>
                </c:pt>
                <c:pt idx="548">
                  <c:v>303522.37</c:v>
                </c:pt>
                <c:pt idx="549">
                  <c:v>232116.02</c:v>
                </c:pt>
                <c:pt idx="550">
                  <c:v>246143.3</c:v>
                </c:pt>
                <c:pt idx="551">
                  <c:v>249482.37</c:v>
                </c:pt>
                <c:pt idx="552">
                  <c:v>222476.72</c:v>
                </c:pt>
                <c:pt idx="553">
                  <c:v>790138.98</c:v>
                </c:pt>
                <c:pt idx="554">
                  <c:v>404832.74</c:v>
                </c:pt>
                <c:pt idx="555">
                  <c:v>352931.59</c:v>
                </c:pt>
                <c:pt idx="556">
                  <c:v>290253.07</c:v>
                </c:pt>
                <c:pt idx="557">
                  <c:v>272315.06</c:v>
                </c:pt>
                <c:pt idx="558">
                  <c:v>263762.71999999997</c:v>
                </c:pt>
                <c:pt idx="559">
                  <c:v>226208.09</c:v>
                </c:pt>
                <c:pt idx="560">
                  <c:v>624597.46</c:v>
                </c:pt>
                <c:pt idx="561">
                  <c:v>364223.03</c:v>
                </c:pt>
                <c:pt idx="562">
                  <c:v>300600.81</c:v>
                </c:pt>
                <c:pt idx="563">
                  <c:v>218433.8</c:v>
                </c:pt>
                <c:pt idx="564">
                  <c:v>232753.53</c:v>
                </c:pt>
                <c:pt idx="565">
                  <c:v>207163.38</c:v>
                </c:pt>
                <c:pt idx="566">
                  <c:v>261378</c:v>
                </c:pt>
                <c:pt idx="567">
                  <c:v>806681.99</c:v>
                </c:pt>
                <c:pt idx="568">
                  <c:v>440961.84</c:v>
                </c:pt>
                <c:pt idx="569">
                  <c:v>420894.06</c:v>
                </c:pt>
                <c:pt idx="570">
                  <c:v>205199.58</c:v>
                </c:pt>
                <c:pt idx="571">
                  <c:v>223491.97</c:v>
                </c:pt>
                <c:pt idx="572">
                  <c:v>206147.65</c:v>
                </c:pt>
                <c:pt idx="573">
                  <c:v>207576.55</c:v>
                </c:pt>
                <c:pt idx="574">
                  <c:v>604034.61</c:v>
                </c:pt>
                <c:pt idx="575">
                  <c:v>374642.34</c:v>
                </c:pt>
                <c:pt idx="576">
                  <c:v>307763.77</c:v>
                </c:pt>
                <c:pt idx="577">
                  <c:v>182355.73</c:v>
                </c:pt>
                <c:pt idx="578">
                  <c:v>183686.17</c:v>
                </c:pt>
                <c:pt idx="579">
                  <c:v>206152.3</c:v>
                </c:pt>
                <c:pt idx="580">
                  <c:v>220405.16</c:v>
                </c:pt>
                <c:pt idx="581">
                  <c:v>865549.19</c:v>
                </c:pt>
                <c:pt idx="582">
                  <c:v>521304.76</c:v>
                </c:pt>
                <c:pt idx="583">
                  <c:v>464615.78</c:v>
                </c:pt>
                <c:pt idx="584">
                  <c:v>306597.07</c:v>
                </c:pt>
                <c:pt idx="585">
                  <c:v>248566.05</c:v>
                </c:pt>
                <c:pt idx="586">
                  <c:v>255691.39</c:v>
                </c:pt>
                <c:pt idx="587">
                  <c:v>271118.05</c:v>
                </c:pt>
                <c:pt idx="588">
                  <c:v>654391.86</c:v>
                </c:pt>
                <c:pt idx="589">
                  <c:v>413800.71</c:v>
                </c:pt>
                <c:pt idx="590">
                  <c:v>311610.45</c:v>
                </c:pt>
                <c:pt idx="591">
                  <c:v>248682.71</c:v>
                </c:pt>
                <c:pt idx="592">
                  <c:v>208546</c:v>
                </c:pt>
                <c:pt idx="593">
                  <c:v>205425.67</c:v>
                </c:pt>
                <c:pt idx="594">
                  <c:v>221373.09</c:v>
                </c:pt>
                <c:pt idx="595">
                  <c:v>767762.64</c:v>
                </c:pt>
                <c:pt idx="596">
                  <c:v>472096.51</c:v>
                </c:pt>
                <c:pt idx="597">
                  <c:v>504591.89</c:v>
                </c:pt>
                <c:pt idx="598">
                  <c:v>284761.74</c:v>
                </c:pt>
                <c:pt idx="599">
                  <c:v>206485.33</c:v>
                </c:pt>
                <c:pt idx="600">
                  <c:v>238647.71</c:v>
                </c:pt>
                <c:pt idx="601">
                  <c:v>224927.58</c:v>
                </c:pt>
                <c:pt idx="602">
                  <c:v>748945.71</c:v>
                </c:pt>
                <c:pt idx="603">
                  <c:v>380112.27</c:v>
                </c:pt>
                <c:pt idx="604">
                  <c:v>309872.32</c:v>
                </c:pt>
                <c:pt idx="605">
                  <c:v>221837.41</c:v>
                </c:pt>
                <c:pt idx="606">
                  <c:v>233166.81</c:v>
                </c:pt>
                <c:pt idx="607">
                  <c:v>235040.2</c:v>
                </c:pt>
                <c:pt idx="608">
                  <c:v>224463.2</c:v>
                </c:pt>
                <c:pt idx="609">
                  <c:v>662117.35</c:v>
                </c:pt>
                <c:pt idx="610">
                  <c:v>401638.22</c:v>
                </c:pt>
                <c:pt idx="611">
                  <c:v>425368.01</c:v>
                </c:pt>
                <c:pt idx="612">
                  <c:v>263154.8</c:v>
                </c:pt>
                <c:pt idx="613">
                  <c:v>207043.16</c:v>
                </c:pt>
                <c:pt idx="614">
                  <c:v>218326.52</c:v>
                </c:pt>
                <c:pt idx="615">
                  <c:v>247831.56</c:v>
                </c:pt>
                <c:pt idx="616">
                  <c:v>504171.3</c:v>
                </c:pt>
                <c:pt idx="617">
                  <c:v>382618.28</c:v>
                </c:pt>
                <c:pt idx="618">
                  <c:v>281399.17</c:v>
                </c:pt>
                <c:pt idx="619">
                  <c:v>222031.05</c:v>
                </c:pt>
                <c:pt idx="620">
                  <c:v>214809.19</c:v>
                </c:pt>
                <c:pt idx="621">
                  <c:v>232816.2</c:v>
                </c:pt>
                <c:pt idx="622">
                  <c:v>237095.97</c:v>
                </c:pt>
                <c:pt idx="623">
                  <c:v>742881.11</c:v>
                </c:pt>
                <c:pt idx="624">
                  <c:v>444580.05</c:v>
                </c:pt>
                <c:pt idx="625">
                  <c:v>430123.73</c:v>
                </c:pt>
                <c:pt idx="626">
                  <c:v>231895.95</c:v>
                </c:pt>
                <c:pt idx="627">
                  <c:v>200211.54</c:v>
                </c:pt>
                <c:pt idx="628">
                  <c:v>206383.49</c:v>
                </c:pt>
                <c:pt idx="629">
                  <c:v>260254.13</c:v>
                </c:pt>
                <c:pt idx="630">
                  <c:v>679634.16</c:v>
                </c:pt>
                <c:pt idx="631">
                  <c:v>375666.39</c:v>
                </c:pt>
                <c:pt idx="632">
                  <c:v>310210.46000000002</c:v>
                </c:pt>
                <c:pt idx="633">
                  <c:v>222902.51</c:v>
                </c:pt>
                <c:pt idx="634">
                  <c:v>237341.79</c:v>
                </c:pt>
                <c:pt idx="635">
                  <c:v>241009.54</c:v>
                </c:pt>
                <c:pt idx="636">
                  <c:v>220492.31</c:v>
                </c:pt>
                <c:pt idx="637">
                  <c:v>707291.35</c:v>
                </c:pt>
                <c:pt idx="638">
                  <c:v>435826.31</c:v>
                </c:pt>
                <c:pt idx="639">
                  <c:v>384583.33</c:v>
                </c:pt>
                <c:pt idx="640">
                  <c:v>223562.44</c:v>
                </c:pt>
                <c:pt idx="641">
                  <c:v>284885.7</c:v>
                </c:pt>
                <c:pt idx="642">
                  <c:v>242761.99</c:v>
                </c:pt>
                <c:pt idx="643">
                  <c:v>205497.17</c:v>
                </c:pt>
                <c:pt idx="644">
                  <c:v>588506.59</c:v>
                </c:pt>
                <c:pt idx="645">
                  <c:v>381777.04</c:v>
                </c:pt>
                <c:pt idx="646">
                  <c:v>289994.31</c:v>
                </c:pt>
                <c:pt idx="647">
                  <c:v>209525.64</c:v>
                </c:pt>
                <c:pt idx="648">
                  <c:v>213141.19</c:v>
                </c:pt>
                <c:pt idx="649">
                  <c:v>239041.68</c:v>
                </c:pt>
                <c:pt idx="650">
                  <c:v>259287.03</c:v>
                </c:pt>
                <c:pt idx="651">
                  <c:v>709500.6</c:v>
                </c:pt>
                <c:pt idx="652">
                  <c:v>414802.71</c:v>
                </c:pt>
                <c:pt idx="653">
                  <c:v>433535.21</c:v>
                </c:pt>
                <c:pt idx="654">
                  <c:v>263259.93</c:v>
                </c:pt>
                <c:pt idx="655">
                  <c:v>227344.33</c:v>
                </c:pt>
                <c:pt idx="656">
                  <c:v>236847.52</c:v>
                </c:pt>
                <c:pt idx="657">
                  <c:v>217965.71</c:v>
                </c:pt>
                <c:pt idx="658">
                  <c:v>525914.76</c:v>
                </c:pt>
                <c:pt idx="659">
                  <c:v>385232.3</c:v>
                </c:pt>
                <c:pt idx="660">
                  <c:v>297741.63</c:v>
                </c:pt>
                <c:pt idx="661">
                  <c:v>231869.41</c:v>
                </c:pt>
                <c:pt idx="662">
                  <c:v>215104.37</c:v>
                </c:pt>
              </c:numCache>
            </c:numRef>
          </c:val>
          <c:smooth val="0"/>
          <c:extLst>
            <c:ext xmlns:c16="http://schemas.microsoft.com/office/drawing/2014/chart" uri="{C3380CC4-5D6E-409C-BE32-E72D297353CC}">
              <c16:uniqueId val="{00000001-383F-4BD9-9CEC-3B84ED11A784}"/>
            </c:ext>
          </c:extLst>
        </c:ser>
        <c:dLbls>
          <c:showLegendKey val="0"/>
          <c:showVal val="0"/>
          <c:showCatName val="0"/>
          <c:showSerName val="0"/>
          <c:showPercent val="0"/>
          <c:showBubbleSize val="0"/>
        </c:dLbls>
        <c:marker val="1"/>
        <c:smooth val="0"/>
        <c:axId val="88545071"/>
        <c:axId val="88547151"/>
      </c:lineChart>
      <c:catAx>
        <c:axId val="8854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7151"/>
        <c:crosses val="autoZero"/>
        <c:auto val="1"/>
        <c:lblAlgn val="ctr"/>
        <c:lblOffset val="100"/>
        <c:noMultiLvlLbl val="0"/>
      </c:catAx>
      <c:valAx>
        <c:axId val="8854715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5071"/>
        <c:crosses val="autoZero"/>
        <c:crossBetween val="between"/>
      </c:valAx>
      <c:valAx>
        <c:axId val="8343010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01488"/>
        <c:crosses val="max"/>
        <c:crossBetween val="between"/>
      </c:valAx>
      <c:catAx>
        <c:axId val="834301488"/>
        <c:scaling>
          <c:orientation val="minMax"/>
        </c:scaling>
        <c:delete val="1"/>
        <c:axPos val="b"/>
        <c:numFmt formatCode="General" sourceLinked="1"/>
        <c:majorTickMark val="out"/>
        <c:minorTickMark val="none"/>
        <c:tickLblPos val="nextTo"/>
        <c:crossAx val="834301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Project Summary'!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95250</xdr:colOff>
      <xdr:row>6</xdr:row>
      <xdr:rowOff>128028</xdr:rowOff>
    </xdr:from>
    <xdr:to>
      <xdr:col>25</xdr:col>
      <xdr:colOff>11205</xdr:colOff>
      <xdr:row>26</xdr:row>
      <xdr:rowOff>145677</xdr:rowOff>
    </xdr:to>
    <xdr:graphicFrame macro="">
      <xdr:nvGraphicFramePr>
        <xdr:cNvPr id="2" name="Chart 1">
          <a:extLst>
            <a:ext uri="{FF2B5EF4-FFF2-40B4-BE49-F238E27FC236}">
              <a16:creationId xmlns:a16="http://schemas.microsoft.com/office/drawing/2014/main" id="{02E17ECF-641B-47DA-A4B0-0D50CF699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0</xdr:row>
      <xdr:rowOff>44824</xdr:rowOff>
    </xdr:from>
    <xdr:to>
      <xdr:col>3</xdr:col>
      <xdr:colOff>392205</xdr:colOff>
      <xdr:row>1</xdr:row>
      <xdr:rowOff>187800</xdr:rowOff>
    </xdr:to>
    <xdr:pic>
      <xdr:nvPicPr>
        <xdr:cNvPr id="3" name="Picture 2">
          <a:hlinkClick xmlns:r="http://schemas.openxmlformats.org/officeDocument/2006/relationships" r:id="rId2"/>
          <a:extLst>
            <a:ext uri="{FF2B5EF4-FFF2-40B4-BE49-F238E27FC236}">
              <a16:creationId xmlns:a16="http://schemas.microsoft.com/office/drawing/2014/main" id="{2A7366AC-1C98-4B6C-9AF0-F34B7126B6EC}"/>
            </a:ext>
          </a:extLst>
        </xdr:cNvPr>
        <xdr:cNvPicPr>
          <a:picLocks noChangeAspect="1" noChangeArrowheads="1"/>
        </xdr:cNvPicPr>
      </xdr:nvPicPr>
      <xdr:blipFill>
        <a:blip xmlns:r="http://schemas.openxmlformats.org/officeDocument/2006/relationships" r:embed="rId3"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a:xfrm>
          <a:off x="1457325" y="44824"/>
          <a:ext cx="392205" cy="390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369794</xdr:colOff>
      <xdr:row>0</xdr:row>
      <xdr:rowOff>101044</xdr:rowOff>
    </xdr:from>
    <xdr:ext cx="600293" cy="277064"/>
    <xdr:sp macro="" textlink="">
      <xdr:nvSpPr>
        <xdr:cNvPr id="4" name="TextBox 3">
          <a:hlinkClick xmlns:r="http://schemas.openxmlformats.org/officeDocument/2006/relationships" r:id="rId2"/>
          <a:extLst>
            <a:ext uri="{FF2B5EF4-FFF2-40B4-BE49-F238E27FC236}">
              <a16:creationId xmlns:a16="http://schemas.microsoft.com/office/drawing/2014/main" id="{B9458979-E20B-43FA-8BB5-03A33C724240}"/>
            </a:ext>
          </a:extLst>
        </xdr:cNvPr>
        <xdr:cNvSpPr txBox="1"/>
      </xdr:nvSpPr>
      <xdr:spPr>
        <a:xfrm>
          <a:off x="1827119" y="101044"/>
          <a:ext cx="600293"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en-IN" sz="1200">
              <a:solidFill>
                <a:schemeClr val="accent3">
                  <a:lumMod val="50000"/>
                </a:schemeClr>
              </a:solidFill>
            </a:rPr>
            <a:t>HOME</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14</xdr:col>
      <xdr:colOff>57150</xdr:colOff>
      <xdr:row>0</xdr:row>
      <xdr:rowOff>166687</xdr:rowOff>
    </xdr:from>
    <xdr:to>
      <xdr:col>26</xdr:col>
      <xdr:colOff>542925</xdr:colOff>
      <xdr:row>15</xdr:row>
      <xdr:rowOff>52387</xdr:rowOff>
    </xdr:to>
    <xdr:graphicFrame macro="">
      <xdr:nvGraphicFramePr>
        <xdr:cNvPr id="2" name="Chart 1">
          <a:extLst>
            <a:ext uri="{FF2B5EF4-FFF2-40B4-BE49-F238E27FC236}">
              <a16:creationId xmlns:a16="http://schemas.microsoft.com/office/drawing/2014/main" id="{41479215-11C6-4A8A-907E-120896225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27</xdr:col>
      <xdr:colOff>28575</xdr:colOff>
      <xdr:row>1</xdr:row>
      <xdr:rowOff>0</xdr:rowOff>
    </xdr:from>
    <xdr:to>
      <xdr:col>30</xdr:col>
      <xdr:colOff>28575</xdr:colOff>
      <xdr:row>14</xdr:row>
      <xdr:rowOff>47625</xdr:rowOff>
    </xdr:to>
    <mc:AlternateContent xmlns:mc="http://schemas.openxmlformats.org/markup-compatibility/2006" xmlns:a14="http://schemas.microsoft.com/office/drawing/2010/main">
      <mc:Choice Requires="a14">
        <xdr:graphicFrame macro="">
          <xdr:nvGraphicFramePr>
            <xdr:cNvPr id="3" name="Level1">
              <a:extLst>
                <a:ext uri="{FF2B5EF4-FFF2-40B4-BE49-F238E27FC236}">
                  <a16:creationId xmlns:a16="http://schemas.microsoft.com/office/drawing/2014/main" id="{47581034-8C01-4BBD-8058-A0E3169341E3}"/>
                </a:ext>
              </a:extLst>
            </xdr:cNvPr>
            <xdr:cNvGraphicFramePr/>
          </xdr:nvGraphicFramePr>
          <xdr:xfrm>
            <a:off x="0" y="0"/>
            <a:ext cx="0" cy="0"/>
          </xdr:xfrm>
          <a:graphic>
            <a:graphicData uri="http://schemas.microsoft.com/office/drawing/2010/slicer">
              <sle:slicer xmlns:sle="http://schemas.microsoft.com/office/drawing/2010/slicer" name="Level1"/>
            </a:graphicData>
          </a:graphic>
        </xdr:graphicFrame>
      </mc:Choice>
      <mc:Fallback xmlns="">
        <xdr:sp macro="" textlink="">
          <xdr:nvSpPr>
            <xdr:cNvPr id="0" name=""/>
            <xdr:cNvSpPr>
              <a:spLocks noTextEdit="1"/>
            </xdr:cNvSpPr>
          </xdr:nvSpPr>
          <xdr:spPr>
            <a:xfrm>
              <a:off x="18802350" y="19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114300</xdr:colOff>
      <xdr:row>1</xdr:row>
      <xdr:rowOff>9525</xdr:rowOff>
    </xdr:from>
    <xdr:to>
      <xdr:col>33</xdr:col>
      <xdr:colOff>114300</xdr:colOff>
      <xdr:row>14</xdr:row>
      <xdr:rowOff>57150</xdr:rowOff>
    </xdr:to>
    <mc:AlternateContent xmlns:mc="http://schemas.openxmlformats.org/markup-compatibility/2006" xmlns:a14="http://schemas.microsoft.com/office/drawing/2010/main">
      <mc:Choice Requires="a14">
        <xdr:graphicFrame macro="">
          <xdr:nvGraphicFramePr>
            <xdr:cNvPr id="4" name="Level2">
              <a:extLst>
                <a:ext uri="{FF2B5EF4-FFF2-40B4-BE49-F238E27FC236}">
                  <a16:creationId xmlns:a16="http://schemas.microsoft.com/office/drawing/2014/main" id="{3D54F8EE-D69E-4AB0-B597-C18AA1F909CB}"/>
                </a:ext>
              </a:extLst>
            </xdr:cNvPr>
            <xdr:cNvGraphicFramePr/>
          </xdr:nvGraphicFramePr>
          <xdr:xfrm>
            <a:off x="0" y="0"/>
            <a:ext cx="0" cy="0"/>
          </xdr:xfrm>
          <a:graphic>
            <a:graphicData uri="http://schemas.microsoft.com/office/drawing/2010/slicer">
              <sle:slicer xmlns:sle="http://schemas.microsoft.com/office/drawing/2010/slicer" name="Level2"/>
            </a:graphicData>
          </a:graphic>
        </xdr:graphicFrame>
      </mc:Choice>
      <mc:Fallback xmlns="">
        <xdr:sp macro="" textlink="">
          <xdr:nvSpPr>
            <xdr:cNvPr id="0" name=""/>
            <xdr:cNvSpPr>
              <a:spLocks noTextEdit="1"/>
            </xdr:cNvSpPr>
          </xdr:nvSpPr>
          <xdr:spPr>
            <a:xfrm>
              <a:off x="20716875" y="200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4T152437.98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5T104149.19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6T153258.81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9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7T092126.61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7T162012.16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8T181004.48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9T104953.8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6">
          <cell r="L16" t="str">
            <v>Apple_Search</v>
          </cell>
          <cell r="M16">
            <v>1963123.3616123716</v>
          </cell>
        </row>
        <row r="17">
          <cell r="L17" t="str">
            <v>Applovin</v>
          </cell>
          <cell r="M17">
            <v>658550.56614329526</v>
          </cell>
        </row>
        <row r="18">
          <cell r="L18" t="str">
            <v>FB_AEO</v>
          </cell>
          <cell r="M18">
            <v>2941114.8058748124</v>
          </cell>
        </row>
        <row r="19">
          <cell r="L19" t="str">
            <v>FB_CEO</v>
          </cell>
          <cell r="M19">
            <v>1180663.4338416392</v>
          </cell>
        </row>
        <row r="20">
          <cell r="L20" t="str">
            <v>FB_Others</v>
          </cell>
          <cell r="M20">
            <v>2426195.8346882211</v>
          </cell>
        </row>
        <row r="21">
          <cell r="L21" t="str">
            <v>FB_VO</v>
          </cell>
          <cell r="M21">
            <v>2110036.2285686121</v>
          </cell>
        </row>
        <row r="22">
          <cell r="L22" t="str">
            <v>Game_Event_PY1</v>
          </cell>
          <cell r="M22">
            <v>-902051.03444552119</v>
          </cell>
        </row>
        <row r="23">
          <cell r="L23" t="str">
            <v>Game_Event_PY2</v>
          </cell>
          <cell r="M23">
            <v>18011048.064557023</v>
          </cell>
        </row>
        <row r="24">
          <cell r="L24" t="str">
            <v>Game_Updates_PY1</v>
          </cell>
          <cell r="M24">
            <v>102829.68466114755</v>
          </cell>
        </row>
        <row r="25">
          <cell r="L25" t="str">
            <v>Game_Updates_PY2</v>
          </cell>
          <cell r="M25">
            <v>2571105.3065121043</v>
          </cell>
        </row>
        <row r="26">
          <cell r="L26" t="str">
            <v>Google_UAC</v>
          </cell>
          <cell r="M26">
            <v>1286017.3353750631</v>
          </cell>
        </row>
        <row r="27">
          <cell r="L27" t="str">
            <v>Intercept</v>
          </cell>
          <cell r="M27">
            <v>95321196.224699587</v>
          </cell>
        </row>
        <row r="28">
          <cell r="L28" t="str">
            <v>Ironsource</v>
          </cell>
          <cell r="M28">
            <v>4588121.2105888296</v>
          </cell>
        </row>
        <row r="29">
          <cell r="L29" t="str">
            <v>Kaden</v>
          </cell>
          <cell r="M29">
            <v>135820.03053323898</v>
          </cell>
        </row>
        <row r="30">
          <cell r="L30" t="str">
            <v>Mintegral</v>
          </cell>
          <cell r="M30">
            <v>2193568.1475236895</v>
          </cell>
        </row>
        <row r="31">
          <cell r="L31" t="str">
            <v>Mobupps</v>
          </cell>
          <cell r="M31">
            <v>14032704.191171424</v>
          </cell>
        </row>
        <row r="32">
          <cell r="L32" t="str">
            <v>MOLOCO</v>
          </cell>
          <cell r="M32">
            <v>2630730.6305450834</v>
          </cell>
        </row>
        <row r="33">
          <cell r="L33" t="str">
            <v>Other_channels</v>
          </cell>
          <cell r="M33">
            <v>44440.415461951263</v>
          </cell>
        </row>
        <row r="34">
          <cell r="L34" t="str">
            <v>Predicted_Revenue</v>
          </cell>
          <cell r="M34">
            <v>174392052.16959581</v>
          </cell>
        </row>
        <row r="35">
          <cell r="L35" t="str">
            <v>Revenue</v>
          </cell>
          <cell r="M35">
            <v>174392051</v>
          </cell>
        </row>
        <row r="36">
          <cell r="L36" t="str">
            <v>Snapchat</v>
          </cell>
          <cell r="M36">
            <v>3924813.6875974331</v>
          </cell>
        </row>
        <row r="37">
          <cell r="L37" t="str">
            <v>Tiktok</v>
          </cell>
          <cell r="M37">
            <v>1086071.927916036</v>
          </cell>
        </row>
        <row r="38">
          <cell r="L38" t="str">
            <v>Twitter</v>
          </cell>
          <cell r="M38">
            <v>6371510.7397481622</v>
          </cell>
        </row>
        <row r="39">
          <cell r="L39" t="str">
            <v>Unity</v>
          </cell>
          <cell r="M39">
            <v>6514663.597139148</v>
          </cell>
        </row>
        <row r="40">
          <cell r="L40" t="str">
            <v>Vungle</v>
          </cell>
          <cell r="M40">
            <v>3671205.749778307</v>
          </cell>
        </row>
        <row r="41">
          <cell r="L41" t="str">
            <v>YT_AEO</v>
          </cell>
          <cell r="M41">
            <v>895244.54375585949</v>
          </cell>
        </row>
        <row r="42">
          <cell r="L42" t="str">
            <v>YT_MAI</v>
          </cell>
          <cell r="M42">
            <v>184515.70052250772</v>
          </cell>
        </row>
        <row r="43">
          <cell r="L43" t="str">
            <v>YT_VO</v>
          </cell>
          <cell r="M43">
            <v>448810.61562995968</v>
          </cell>
        </row>
        <row r="44">
          <cell r="L44" t="str">
            <v>Grand Total</v>
          </cell>
          <cell r="M44">
            <v>523176154.1695959</v>
          </cell>
        </row>
      </sheetData>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M14" t="str">
            <v>Apple_Search</v>
          </cell>
          <cell r="N14">
            <v>1957587.8548442617</v>
          </cell>
        </row>
        <row r="15">
          <cell r="M15" t="str">
            <v>Applovin</v>
          </cell>
          <cell r="N15">
            <v>658550.56446924468</v>
          </cell>
        </row>
        <row r="16">
          <cell r="M16" t="str">
            <v>FB_AEO</v>
          </cell>
          <cell r="N16">
            <v>2941114.7983984263</v>
          </cell>
        </row>
        <row r="17">
          <cell r="M17" t="str">
            <v>FB_CEO</v>
          </cell>
          <cell r="N17">
            <v>1180663.430840364</v>
          </cell>
        </row>
        <row r="18">
          <cell r="M18" t="str">
            <v>FB_Others</v>
          </cell>
          <cell r="N18">
            <v>2426195.8285207744</v>
          </cell>
        </row>
        <row r="19">
          <cell r="M19" t="str">
            <v>FB_VO</v>
          </cell>
          <cell r="N19">
            <v>2110036.223204846</v>
          </cell>
        </row>
        <row r="20">
          <cell r="M20" t="str">
            <v>Game_Event_PY1</v>
          </cell>
          <cell r="N20">
            <v>-51119.825342792668</v>
          </cell>
        </row>
        <row r="21">
          <cell r="M21" t="str">
            <v>Game_Event_PY2</v>
          </cell>
          <cell r="N21">
            <v>18832280.082708478</v>
          </cell>
        </row>
        <row r="22">
          <cell r="M22" t="str">
            <v>Game_Updates_PY1</v>
          </cell>
          <cell r="N22">
            <v>764536.28615616076</v>
          </cell>
        </row>
        <row r="23">
          <cell r="M23" t="str">
            <v>Game_Updates_PY2</v>
          </cell>
          <cell r="N23">
            <v>2674555.0157914315</v>
          </cell>
        </row>
        <row r="24">
          <cell r="M24" t="str">
            <v>Google_UAC</v>
          </cell>
          <cell r="N24">
            <v>1929025.9981589625</v>
          </cell>
        </row>
        <row r="25">
          <cell r="M25" t="str">
            <v>Instagram</v>
          </cell>
          <cell r="N25">
            <v>-7357740.7740271045</v>
          </cell>
        </row>
        <row r="26">
          <cell r="M26" t="str">
            <v>Intercept</v>
          </cell>
          <cell r="N26">
            <v>101665697.27196559</v>
          </cell>
        </row>
        <row r="27">
          <cell r="M27" t="str">
            <v>Ironsource</v>
          </cell>
          <cell r="N27">
            <v>4588121.1989257103</v>
          </cell>
        </row>
        <row r="28">
          <cell r="M28" t="str">
            <v>Kaden</v>
          </cell>
          <cell r="N28">
            <v>465447.09850402124</v>
          </cell>
        </row>
        <row r="29">
          <cell r="M29" t="str">
            <v>Mintegral</v>
          </cell>
          <cell r="N29">
            <v>1555184.3893415108</v>
          </cell>
        </row>
        <row r="30">
          <cell r="M30" t="str">
            <v>Mobupps</v>
          </cell>
          <cell r="N30">
            <v>13366555.454335894</v>
          </cell>
        </row>
        <row r="31">
          <cell r="M31" t="str">
            <v>MOLOCO</v>
          </cell>
          <cell r="N31">
            <v>1367760.2552974324</v>
          </cell>
        </row>
        <row r="32">
          <cell r="M32" t="str">
            <v>Other_channels</v>
          </cell>
          <cell r="N32">
            <v>66660.623023473978</v>
          </cell>
        </row>
        <row r="33">
          <cell r="M33" t="str">
            <v>Predicted_Revenue</v>
          </cell>
          <cell r="N33">
            <v>174392052.61290491</v>
          </cell>
        </row>
        <row r="34">
          <cell r="M34" t="str">
            <v>Revenue</v>
          </cell>
          <cell r="N34">
            <v>174392051</v>
          </cell>
        </row>
        <row r="35">
          <cell r="M35" t="str">
            <v>Snapchat</v>
          </cell>
          <cell r="N35">
            <v>3924813.6776204645</v>
          </cell>
        </row>
        <row r="36">
          <cell r="M36" t="str">
            <v>Tiktok</v>
          </cell>
          <cell r="N36">
            <v>1086071.9251552152</v>
          </cell>
        </row>
        <row r="37">
          <cell r="M37" t="str">
            <v>Twitter</v>
          </cell>
          <cell r="N37">
            <v>6371510.7235516207</v>
          </cell>
        </row>
        <row r="38">
          <cell r="M38" t="str">
            <v>Unity</v>
          </cell>
          <cell r="N38">
            <v>6597377.2225835156</v>
          </cell>
        </row>
        <row r="39">
          <cell r="M39" t="str">
            <v>Vungle</v>
          </cell>
          <cell r="N39">
            <v>3671205.7404460125</v>
          </cell>
        </row>
        <row r="40">
          <cell r="M40" t="str">
            <v>YT_AEO</v>
          </cell>
          <cell r="N40">
            <v>895244.54148012586</v>
          </cell>
        </row>
        <row r="41">
          <cell r="M41" t="str">
            <v>YT_MAI</v>
          </cell>
          <cell r="N41">
            <v>255904.77955658367</v>
          </cell>
        </row>
        <row r="42">
          <cell r="M42" t="str">
            <v>YT_VO</v>
          </cell>
          <cell r="N42">
            <v>448810.6144890727</v>
          </cell>
        </row>
        <row r="43">
          <cell r="M43" t="str">
            <v>Grand Total</v>
          </cell>
          <cell r="N43">
            <v>523176154.61290425</v>
          </cell>
        </row>
      </sheetData>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4">
          <cell r="M14" t="str">
            <v>Apple_Search</v>
          </cell>
          <cell r="N14">
            <v>3123999.2522587264</v>
          </cell>
        </row>
        <row r="15">
          <cell r="M15" t="str">
            <v>Applovin</v>
          </cell>
          <cell r="N15">
            <v>188110.89312000002</v>
          </cell>
        </row>
        <row r="16">
          <cell r="M16" t="str">
            <v>Dec_121</v>
          </cell>
          <cell r="N16">
            <v>708647.13121010805</v>
          </cell>
        </row>
        <row r="17">
          <cell r="M17" t="str">
            <v>Dec_21</v>
          </cell>
          <cell r="N17">
            <v>536454.74545222044</v>
          </cell>
        </row>
        <row r="18">
          <cell r="M18" t="str">
            <v>FB_AEO</v>
          </cell>
          <cell r="N18">
            <v>559153.80696000019</v>
          </cell>
        </row>
        <row r="19">
          <cell r="M19" t="str">
            <v>FB_CEO</v>
          </cell>
          <cell r="N19">
            <v>971691.87588065339</v>
          </cell>
        </row>
        <row r="20">
          <cell r="M20" t="str">
            <v>FB_Others</v>
          </cell>
          <cell r="N20">
            <v>1499112.8835200004</v>
          </cell>
        </row>
        <row r="21">
          <cell r="M21" t="str">
            <v>FB_VO</v>
          </cell>
          <cell r="N21">
            <v>8937144.0480504036</v>
          </cell>
        </row>
        <row r="22">
          <cell r="M22" t="str">
            <v>Feb_122</v>
          </cell>
          <cell r="N22">
            <v>200557.48579774189</v>
          </cell>
        </row>
        <row r="23">
          <cell r="M23" t="str">
            <v>Feb_22</v>
          </cell>
          <cell r="N23">
            <v>486077.83707080199</v>
          </cell>
        </row>
        <row r="24">
          <cell r="M24" t="str">
            <v>Game_Event_PY1</v>
          </cell>
          <cell r="N24">
            <v>-2379003.3048943994</v>
          </cell>
        </row>
        <row r="25">
          <cell r="M25" t="str">
            <v>Game_Event_PY2</v>
          </cell>
          <cell r="N25">
            <v>19406694.465816285</v>
          </cell>
        </row>
        <row r="26">
          <cell r="M26" t="str">
            <v>Game_Updates_PY1</v>
          </cell>
          <cell r="N26">
            <v>681118.56696039415</v>
          </cell>
        </row>
        <row r="27">
          <cell r="M27" t="str">
            <v>Game_Updates_PY2</v>
          </cell>
          <cell r="N27">
            <v>574717.78819704417</v>
          </cell>
        </row>
        <row r="28">
          <cell r="M28" t="str">
            <v>Google_UAC</v>
          </cell>
          <cell r="N28">
            <v>8522507.7418939844</v>
          </cell>
        </row>
        <row r="29">
          <cell r="M29" t="str">
            <v>Instagram</v>
          </cell>
          <cell r="N29">
            <v>449518.49639999989</v>
          </cell>
        </row>
        <row r="30">
          <cell r="M30" t="str">
            <v>Intercept</v>
          </cell>
          <cell r="N30">
            <v>86806558.635055169</v>
          </cell>
        </row>
        <row r="31">
          <cell r="M31" t="str">
            <v>Ironsource</v>
          </cell>
          <cell r="N31">
            <v>-3557776.9928573119</v>
          </cell>
        </row>
        <row r="32">
          <cell r="M32" t="str">
            <v>Jan_22</v>
          </cell>
          <cell r="N32">
            <v>170555.4306161181</v>
          </cell>
        </row>
        <row r="33">
          <cell r="M33" t="str">
            <v>Kaden</v>
          </cell>
          <cell r="N33">
            <v>279471.38222779665</v>
          </cell>
        </row>
        <row r="34">
          <cell r="M34" t="str">
            <v>Mintegral</v>
          </cell>
          <cell r="N34">
            <v>429347.91456000024</v>
          </cell>
        </row>
        <row r="35">
          <cell r="M35" t="str">
            <v>Mobupps</v>
          </cell>
          <cell r="N35">
            <v>2266567.7545919986</v>
          </cell>
        </row>
        <row r="36">
          <cell r="M36" t="str">
            <v>MOLOCO_PY1</v>
          </cell>
          <cell r="N36">
            <v>1297616.5040640002</v>
          </cell>
        </row>
        <row r="37">
          <cell r="M37" t="str">
            <v>MOLOCO_PY2</v>
          </cell>
          <cell r="N37">
            <v>11013016.096345829</v>
          </cell>
        </row>
        <row r="38">
          <cell r="M38" t="str">
            <v>Nov_21</v>
          </cell>
          <cell r="N38">
            <v>198695.93917176139</v>
          </cell>
        </row>
        <row r="39">
          <cell r="M39" t="str">
            <v>Other_channels</v>
          </cell>
          <cell r="N39">
            <v>311082.91031999979</v>
          </cell>
        </row>
        <row r="40">
          <cell r="M40" t="str">
            <v>Predicted_Revenue</v>
          </cell>
          <cell r="N40">
            <v>176818149</v>
          </cell>
        </row>
        <row r="41">
          <cell r="M41" t="str">
            <v>Revenue</v>
          </cell>
          <cell r="N41">
            <v>176818149</v>
          </cell>
        </row>
        <row r="42">
          <cell r="M42" t="str">
            <v>Sep_21</v>
          </cell>
          <cell r="N42">
            <v>399108.48610432138</v>
          </cell>
        </row>
        <row r="43">
          <cell r="M43" t="str">
            <v>Snapchat</v>
          </cell>
          <cell r="N43">
            <v>669002.33759999974</v>
          </cell>
        </row>
        <row r="44">
          <cell r="M44" t="str">
            <v>Tiktok</v>
          </cell>
          <cell r="N44">
            <v>3081484.4559929254</v>
          </cell>
        </row>
        <row r="45">
          <cell r="M45" t="str">
            <v>Twitter</v>
          </cell>
          <cell r="N45">
            <v>3848179.2545170709</v>
          </cell>
        </row>
        <row r="46">
          <cell r="M46" t="str">
            <v>Unity_PY1</v>
          </cell>
          <cell r="N46">
            <v>9321630.6022400036</v>
          </cell>
        </row>
        <row r="47">
          <cell r="M47" t="str">
            <v>Unity_PY2</v>
          </cell>
          <cell r="N47">
            <v>6585600.15568511</v>
          </cell>
        </row>
        <row r="48">
          <cell r="M48" t="str">
            <v>Vungle</v>
          </cell>
          <cell r="N48">
            <v>4772567.5067200046</v>
          </cell>
        </row>
        <row r="49">
          <cell r="M49" t="str">
            <v>YT_AEO</v>
          </cell>
          <cell r="N49">
            <v>3874833.5097704045</v>
          </cell>
        </row>
        <row r="50">
          <cell r="M50" t="str">
            <v>YT_MAI</v>
          </cell>
          <cell r="N50">
            <v>1922.0385599999997</v>
          </cell>
        </row>
        <row r="51">
          <cell r="M51" t="str">
            <v>YT_VO</v>
          </cell>
          <cell r="N51">
            <v>582181.36501959607</v>
          </cell>
        </row>
        <row r="52">
          <cell r="M52" t="str">
            <v>Grand Total</v>
          </cell>
          <cell r="N52">
            <v>530454446.99999881</v>
          </cell>
        </row>
      </sheetData>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N15"/>
          <cell r="O15"/>
        </row>
        <row r="16">
          <cell r="N16"/>
          <cell r="O16"/>
        </row>
        <row r="17">
          <cell r="N17"/>
          <cell r="O17"/>
        </row>
        <row r="18">
          <cell r="N18"/>
          <cell r="O18"/>
        </row>
        <row r="19">
          <cell r="N19"/>
          <cell r="O19"/>
        </row>
        <row r="20">
          <cell r="N20"/>
          <cell r="O20"/>
        </row>
        <row r="21">
          <cell r="N21"/>
          <cell r="O21"/>
        </row>
        <row r="22">
          <cell r="N22"/>
          <cell r="O22"/>
        </row>
        <row r="23">
          <cell r="N23"/>
          <cell r="O23"/>
        </row>
        <row r="24">
          <cell r="N24"/>
          <cell r="O24"/>
        </row>
        <row r="25">
          <cell r="N25"/>
          <cell r="O25"/>
        </row>
        <row r="26">
          <cell r="N26"/>
          <cell r="O26"/>
        </row>
        <row r="27">
          <cell r="N27"/>
          <cell r="O27"/>
        </row>
        <row r="28">
          <cell r="N28"/>
          <cell r="O28"/>
        </row>
        <row r="29">
          <cell r="N29"/>
          <cell r="O29"/>
        </row>
        <row r="30">
          <cell r="N30"/>
          <cell r="O30"/>
        </row>
        <row r="31">
          <cell r="N31"/>
          <cell r="O31"/>
        </row>
        <row r="32">
          <cell r="N32"/>
          <cell r="O32"/>
        </row>
        <row r="33">
          <cell r="N33"/>
          <cell r="O33"/>
        </row>
        <row r="34">
          <cell r="N34"/>
          <cell r="O34"/>
        </row>
        <row r="35">
          <cell r="N35"/>
          <cell r="O35"/>
        </row>
        <row r="36">
          <cell r="N36"/>
          <cell r="O36"/>
        </row>
        <row r="37">
          <cell r="N37"/>
          <cell r="O37"/>
        </row>
        <row r="38">
          <cell r="N38"/>
          <cell r="O38"/>
        </row>
        <row r="39">
          <cell r="N39"/>
          <cell r="O39"/>
        </row>
        <row r="40">
          <cell r="N40"/>
          <cell r="O40"/>
        </row>
        <row r="41">
          <cell r="N41"/>
          <cell r="O41"/>
        </row>
        <row r="42">
          <cell r="N42"/>
          <cell r="O42"/>
        </row>
        <row r="43">
          <cell r="N43"/>
          <cell r="O43"/>
        </row>
        <row r="44">
          <cell r="N44"/>
          <cell r="O44"/>
        </row>
        <row r="45">
          <cell r="N45"/>
          <cell r="O45"/>
        </row>
        <row r="46">
          <cell r="N46"/>
          <cell r="O46"/>
        </row>
        <row r="47">
          <cell r="N47"/>
          <cell r="O47"/>
        </row>
        <row r="48">
          <cell r="N48"/>
          <cell r="O48"/>
        </row>
      </sheetData>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3">
          <cell r="L13" t="str">
            <v>Apple_Search</v>
          </cell>
          <cell r="M13">
            <v>1507861.3267792335</v>
          </cell>
        </row>
        <row r="14">
          <cell r="L14" t="str">
            <v>Applovin</v>
          </cell>
          <cell r="M14">
            <v>148172.0232975517</v>
          </cell>
        </row>
        <row r="15">
          <cell r="L15" t="str">
            <v>FB_AEO</v>
          </cell>
          <cell r="M15">
            <v>305592.58917486359</v>
          </cell>
        </row>
        <row r="16">
          <cell r="L16" t="str">
            <v>FB_CEO</v>
          </cell>
          <cell r="M16">
            <v>157703.96761574617</v>
          </cell>
        </row>
        <row r="17">
          <cell r="L17" t="str">
            <v>FB_Others</v>
          </cell>
          <cell r="M17">
            <v>2605220.6706650211</v>
          </cell>
        </row>
        <row r="18">
          <cell r="L18" t="str">
            <v>FB_VO</v>
          </cell>
          <cell r="M18">
            <v>13444520.995601153</v>
          </cell>
        </row>
        <row r="19">
          <cell r="L19" t="str">
            <v>Fri_PY1</v>
          </cell>
          <cell r="M19">
            <v>5254484.1990768956</v>
          </cell>
        </row>
        <row r="20">
          <cell r="L20" t="str">
            <v>Fri_PY2</v>
          </cell>
          <cell r="M20">
            <v>18827119.642688185</v>
          </cell>
        </row>
        <row r="21">
          <cell r="L21" t="str">
            <v>Game_Event_PY1</v>
          </cell>
          <cell r="M21">
            <v>6935741.6169599826</v>
          </cell>
        </row>
        <row r="22">
          <cell r="L22" t="str">
            <v>Game_Event_PY2</v>
          </cell>
          <cell r="M22">
            <v>9156601.5950080119</v>
          </cell>
        </row>
        <row r="23">
          <cell r="L23" t="str">
            <v>Game_Updates_PY1</v>
          </cell>
          <cell r="M23">
            <v>3353031.3717360012</v>
          </cell>
        </row>
        <row r="24">
          <cell r="L24" t="str">
            <v>Game_Updates_PY2</v>
          </cell>
          <cell r="M24">
            <v>1289662.1964799988</v>
          </cell>
        </row>
        <row r="25">
          <cell r="L25" t="str">
            <v>Google_UAC</v>
          </cell>
          <cell r="M25">
            <v>10863551.10703611</v>
          </cell>
        </row>
        <row r="26">
          <cell r="L26" t="str">
            <v>Instagram</v>
          </cell>
          <cell r="M26">
            <v>399713.89840185881</v>
          </cell>
        </row>
        <row r="27">
          <cell r="L27" t="str">
            <v>Intercept</v>
          </cell>
          <cell r="M27">
            <v>37565613.038938068</v>
          </cell>
        </row>
        <row r="28">
          <cell r="L28" t="str">
            <v>Ironsource</v>
          </cell>
          <cell r="M28">
            <v>3556892.860941133</v>
          </cell>
        </row>
        <row r="29">
          <cell r="L29" t="str">
            <v>Kaden</v>
          </cell>
          <cell r="M29">
            <v>431836.84005085414</v>
          </cell>
        </row>
        <row r="30">
          <cell r="L30" t="str">
            <v>Mintegral</v>
          </cell>
          <cell r="M30">
            <v>287188.21593473293</v>
          </cell>
        </row>
        <row r="31">
          <cell r="L31" t="str">
            <v>Mobupps</v>
          </cell>
          <cell r="M31">
            <v>2044167.1773403767</v>
          </cell>
        </row>
        <row r="32">
          <cell r="L32" t="str">
            <v>MOLOCO</v>
          </cell>
          <cell r="M32">
            <v>21809838.338391609</v>
          </cell>
        </row>
        <row r="33">
          <cell r="L33" t="str">
            <v>Other_channels</v>
          </cell>
          <cell r="M33">
            <v>244816.91186627542</v>
          </cell>
        </row>
        <row r="34">
          <cell r="L34" t="str">
            <v>Predicted_Revenue</v>
          </cell>
          <cell r="M34">
            <v>177692164.17000014</v>
          </cell>
        </row>
        <row r="35">
          <cell r="L35" t="str">
            <v>Revenue</v>
          </cell>
          <cell r="M35">
            <v>177692164.17000011</v>
          </cell>
        </row>
        <row r="36">
          <cell r="L36" t="str">
            <v>Sat_PY1</v>
          </cell>
          <cell r="M36">
            <v>2543500.6734436131</v>
          </cell>
        </row>
        <row r="37">
          <cell r="L37" t="str">
            <v>Sat_PY2</v>
          </cell>
          <cell r="M37">
            <v>4723470.6588455662</v>
          </cell>
        </row>
        <row r="38">
          <cell r="L38" t="str">
            <v>Snapchat</v>
          </cell>
          <cell r="M38">
            <v>476174.14785604004</v>
          </cell>
        </row>
        <row r="39">
          <cell r="L39" t="str">
            <v>Sun_PY1</v>
          </cell>
          <cell r="M39">
            <v>3540444.1326114666</v>
          </cell>
        </row>
        <row r="40">
          <cell r="L40" t="str">
            <v>Tiktok</v>
          </cell>
          <cell r="M40">
            <v>5943444.3205827922</v>
          </cell>
        </row>
        <row r="41">
          <cell r="L41" t="str">
            <v>Twitter</v>
          </cell>
          <cell r="M41">
            <v>4163439.157175004</v>
          </cell>
        </row>
        <row r="42">
          <cell r="L42" t="str">
            <v>Unity_PY1</v>
          </cell>
          <cell r="M42">
            <v>1384836.7141307911</v>
          </cell>
        </row>
        <row r="43">
          <cell r="L43" t="str">
            <v>Unity_PY2</v>
          </cell>
          <cell r="M43">
            <v>13494445.480252456</v>
          </cell>
        </row>
        <row r="44">
          <cell r="L44" t="str">
            <v>Vungle</v>
          </cell>
          <cell r="M44">
            <v>8482706.2422636263</v>
          </cell>
        </row>
        <row r="45">
          <cell r="L45" t="str">
            <v>Weekdays_PY1</v>
          </cell>
          <cell r="M45">
            <v>-1148869.748434467</v>
          </cell>
        </row>
        <row r="46">
          <cell r="L46" t="str">
            <v>Weekdays_PY2</v>
          </cell>
          <cell r="M46">
            <v>-11971396.300812803</v>
          </cell>
        </row>
        <row r="47">
          <cell r="L47" t="str">
            <v>YT_AEO</v>
          </cell>
          <cell r="M47">
            <v>5314427.2581360983</v>
          </cell>
        </row>
        <row r="48">
          <cell r="L48" t="str">
            <v>YT_MAI</v>
          </cell>
          <cell r="M48">
            <v>72588.183559942932</v>
          </cell>
        </row>
        <row r="49">
          <cell r="L49" t="str">
            <v>YT_VO</v>
          </cell>
          <cell r="M49">
            <v>483622.66640607209</v>
          </cell>
        </row>
        <row r="50">
          <cell r="L50" t="str">
            <v>Grand Total</v>
          </cell>
          <cell r="M50">
            <v>533076492.51000023</v>
          </cell>
        </row>
      </sheetData>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v>
          </cell>
          <cell r="N15">
            <v>4759430.3537856303</v>
          </cell>
        </row>
        <row r="16">
          <cell r="M16" t="str">
            <v>Applovin</v>
          </cell>
          <cell r="N16">
            <v>146457.86656568677</v>
          </cell>
        </row>
        <row r="17">
          <cell r="M17" t="str">
            <v>FB_AEO</v>
          </cell>
          <cell r="N17">
            <v>198724.31626665627</v>
          </cell>
        </row>
        <row r="18">
          <cell r="M18" t="str">
            <v>FB_CEO</v>
          </cell>
          <cell r="N18">
            <v>157828.43289624591</v>
          </cell>
        </row>
        <row r="19">
          <cell r="M19" t="str">
            <v>FB_Others</v>
          </cell>
          <cell r="N19">
            <v>2595485.30634662</v>
          </cell>
        </row>
        <row r="20">
          <cell r="M20" t="str">
            <v>FB_VO</v>
          </cell>
          <cell r="N20">
            <v>13299886.419064013</v>
          </cell>
        </row>
        <row r="21">
          <cell r="M21" t="str">
            <v>Fri_PY1</v>
          </cell>
          <cell r="N21">
            <v>5438672.0673673349</v>
          </cell>
        </row>
        <row r="22">
          <cell r="M22" t="str">
            <v>Fri_PY2</v>
          </cell>
          <cell r="N22">
            <v>18376084.742059235</v>
          </cell>
        </row>
        <row r="23">
          <cell r="M23" t="str">
            <v>Game_Event_PY1</v>
          </cell>
          <cell r="N23">
            <v>9370337.6725968532</v>
          </cell>
        </row>
        <row r="24">
          <cell r="M24" t="str">
            <v>Game_Event_PY2</v>
          </cell>
          <cell r="N24">
            <v>9156601.5950080156</v>
          </cell>
        </row>
        <row r="25">
          <cell r="M25" t="str">
            <v>Game_Updates_PY1</v>
          </cell>
          <cell r="N25">
            <v>3595313.091210403</v>
          </cell>
        </row>
        <row r="26">
          <cell r="M26" t="str">
            <v>Game_Updates_PY2</v>
          </cell>
          <cell r="N26">
            <v>1289662.196480002</v>
          </cell>
        </row>
        <row r="27">
          <cell r="M27" t="str">
            <v>Google_UAC</v>
          </cell>
          <cell r="N27">
            <v>12780041.513852065</v>
          </cell>
        </row>
        <row r="28">
          <cell r="M28" t="str">
            <v>Instagram</v>
          </cell>
          <cell r="N28">
            <v>392447.58014446503</v>
          </cell>
        </row>
        <row r="29">
          <cell r="M29" t="str">
            <v>Intercept</v>
          </cell>
          <cell r="N29">
            <v>7794167.6786557771</v>
          </cell>
        </row>
        <row r="30">
          <cell r="M30" t="str">
            <v>Ironsource</v>
          </cell>
          <cell r="N30">
            <v>4475586.9358224571</v>
          </cell>
        </row>
        <row r="31">
          <cell r="M31" t="str">
            <v>Kaden</v>
          </cell>
          <cell r="N31">
            <v>436613.51420739136</v>
          </cell>
        </row>
        <row r="32">
          <cell r="M32" t="str">
            <v>Mintegral</v>
          </cell>
          <cell r="N32">
            <v>271640.6279476537</v>
          </cell>
        </row>
        <row r="33">
          <cell r="M33" t="str">
            <v>Mobupps</v>
          </cell>
          <cell r="N33">
            <v>2054487.8229993219</v>
          </cell>
        </row>
        <row r="34">
          <cell r="M34" t="str">
            <v>MOLOCO</v>
          </cell>
          <cell r="N34">
            <v>16978396.85981667</v>
          </cell>
        </row>
        <row r="35">
          <cell r="M35" t="str">
            <v>Other_channels</v>
          </cell>
          <cell r="N35">
            <v>219136.43576268904</v>
          </cell>
        </row>
        <row r="36">
          <cell r="M36" t="str">
            <v>Predicted_Revenue</v>
          </cell>
          <cell r="N36">
            <v>177692164.16999972</v>
          </cell>
        </row>
        <row r="37">
          <cell r="M37" t="str">
            <v>Revenue</v>
          </cell>
          <cell r="N37">
            <v>177692164.17000011</v>
          </cell>
        </row>
        <row r="38">
          <cell r="M38" t="str">
            <v>Sat_PY1</v>
          </cell>
          <cell r="N38">
            <v>2711704.4735789974</v>
          </cell>
        </row>
        <row r="39">
          <cell r="M39" t="str">
            <v>Sat_PY2</v>
          </cell>
          <cell r="N39">
            <v>3943159.9761408139</v>
          </cell>
        </row>
        <row r="40">
          <cell r="M40" t="str">
            <v>Snapchat</v>
          </cell>
          <cell r="N40">
            <v>466524.07005038933</v>
          </cell>
        </row>
        <row r="41">
          <cell r="M41" t="str">
            <v>Sun_PY1</v>
          </cell>
          <cell r="N41">
            <v>2833577.9991900357</v>
          </cell>
        </row>
        <row r="42">
          <cell r="M42" t="str">
            <v>Tiktok</v>
          </cell>
          <cell r="N42">
            <v>5745941.7500736061</v>
          </cell>
        </row>
        <row r="43">
          <cell r="M43" t="str">
            <v>Twitter</v>
          </cell>
          <cell r="N43">
            <v>4119374.6207505427</v>
          </cell>
        </row>
        <row r="44">
          <cell r="M44" t="str">
            <v>Unity_PY1</v>
          </cell>
          <cell r="N44">
            <v>8977501.2593219336</v>
          </cell>
        </row>
        <row r="45">
          <cell r="M45" t="str">
            <v>Unity_PY2</v>
          </cell>
          <cell r="N45">
            <v>32369753.848558944</v>
          </cell>
        </row>
        <row r="46">
          <cell r="M46" t="str">
            <v>Vungle</v>
          </cell>
          <cell r="N46">
            <v>8915122.4043085165</v>
          </cell>
        </row>
        <row r="47">
          <cell r="M47" t="str">
            <v>Weekdays_PY1</v>
          </cell>
          <cell r="N47">
            <v>573787.653162478</v>
          </cell>
        </row>
        <row r="48">
          <cell r="M48" t="str">
            <v>Weekdays_PY2</v>
          </cell>
          <cell r="N48">
            <v>-14167180.519483216</v>
          </cell>
        </row>
        <row r="49">
          <cell r="M49" t="str">
            <v>YT_AEO</v>
          </cell>
          <cell r="N49">
            <v>6877238.5204566587</v>
          </cell>
        </row>
        <row r="50">
          <cell r="M50" t="str">
            <v>YT_MAI</v>
          </cell>
          <cell r="N50">
            <v>63097.488716324086</v>
          </cell>
        </row>
        <row r="51">
          <cell r="M51" t="str">
            <v>YT_VO</v>
          </cell>
          <cell r="N51">
            <v>475557.5963187741</v>
          </cell>
        </row>
        <row r="52">
          <cell r="M52" t="str">
            <v>Grand Total</v>
          </cell>
          <cell r="N52">
            <v>533076492.50999987</v>
          </cell>
        </row>
      </sheetData>
      <sheetData sheetId="3"/>
      <sheetData sheetId="4"/>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Apple_Search_PY1</v>
          </cell>
          <cell r="N15">
            <v>427875.94172663084</v>
          </cell>
        </row>
        <row r="16">
          <cell r="M16" t="str">
            <v>Apple_Search_PY2</v>
          </cell>
          <cell r="N16">
            <v>2755138.6015335545</v>
          </cell>
        </row>
        <row r="17">
          <cell r="M17" t="str">
            <v>Applovin</v>
          </cell>
          <cell r="N17">
            <v>219686.79984323159</v>
          </cell>
        </row>
        <row r="18">
          <cell r="M18" t="str">
            <v>FB_AEO</v>
          </cell>
          <cell r="N18">
            <v>298086.47439281049</v>
          </cell>
        </row>
        <row r="19">
          <cell r="M19" t="str">
            <v>FB_CEO_PY2</v>
          </cell>
          <cell r="N19">
            <v>1164034.379171927</v>
          </cell>
        </row>
        <row r="20">
          <cell r="M20" t="str">
            <v>FB_Others_PY1</v>
          </cell>
          <cell r="N20">
            <v>852194.40439584095</v>
          </cell>
        </row>
        <row r="21">
          <cell r="M21" t="str">
            <v>FB_Others_PY2</v>
          </cell>
          <cell r="N21">
            <v>979553.19805637619</v>
          </cell>
        </row>
        <row r="22">
          <cell r="M22" t="str">
            <v>FB_VO_PY1</v>
          </cell>
          <cell r="N22">
            <v>3335473.9164635586</v>
          </cell>
        </row>
        <row r="23">
          <cell r="M23" t="str">
            <v>FB_VO_PY2</v>
          </cell>
          <cell r="N23">
            <v>6821308.4238354908</v>
          </cell>
        </row>
        <row r="24">
          <cell r="M24" t="str">
            <v>Fri_PY1</v>
          </cell>
          <cell r="N24">
            <v>5406400.3767573973</v>
          </cell>
        </row>
        <row r="25">
          <cell r="M25" t="str">
            <v>Fri_PY2</v>
          </cell>
          <cell r="N25">
            <v>18860568.790622659</v>
          </cell>
        </row>
        <row r="26">
          <cell r="M26" t="str">
            <v>Game_Event_PY1</v>
          </cell>
          <cell r="N26">
            <v>7723064.3932105983</v>
          </cell>
        </row>
        <row r="27">
          <cell r="M27" t="str">
            <v>Game_Event_PY2</v>
          </cell>
          <cell r="N27">
            <v>9156601.5947871488</v>
          </cell>
        </row>
        <row r="28">
          <cell r="M28" t="str">
            <v>Game_Updates_PY1</v>
          </cell>
          <cell r="N28">
            <v>3399920.7393385312</v>
          </cell>
        </row>
        <row r="29">
          <cell r="M29" t="str">
            <v>Game_Updates_PY2</v>
          </cell>
          <cell r="N29">
            <v>1308197.2504400827</v>
          </cell>
        </row>
        <row r="30">
          <cell r="M30" t="str">
            <v>Google_UAC_PY1</v>
          </cell>
          <cell r="N30">
            <v>1343941.9305275893</v>
          </cell>
        </row>
        <row r="31">
          <cell r="M31" t="str">
            <v>Google_UAC_PY2</v>
          </cell>
          <cell r="N31">
            <v>11206488.109469725</v>
          </cell>
        </row>
        <row r="32">
          <cell r="M32" t="str">
            <v>Instagram</v>
          </cell>
          <cell r="N32">
            <v>392447.58013500005</v>
          </cell>
        </row>
        <row r="33">
          <cell r="M33" t="str">
            <v>Intercept</v>
          </cell>
          <cell r="N33">
            <v>14880688.65548531</v>
          </cell>
        </row>
        <row r="34">
          <cell r="M34" t="str">
            <v>Ironsource_PY1</v>
          </cell>
          <cell r="N34">
            <v>558377.5607865334</v>
          </cell>
        </row>
        <row r="35">
          <cell r="M35" t="str">
            <v>Ironsource_PY2</v>
          </cell>
          <cell r="N35">
            <v>3153931.3527239366</v>
          </cell>
        </row>
        <row r="36">
          <cell r="M36" t="str">
            <v>Kaden</v>
          </cell>
          <cell r="N36">
            <v>436613.51419687143</v>
          </cell>
        </row>
        <row r="37">
          <cell r="M37" t="str">
            <v>Mintegral</v>
          </cell>
          <cell r="N37">
            <v>271640.62794110226</v>
          </cell>
        </row>
        <row r="38">
          <cell r="M38" t="str">
            <v>Mobupps_PY1</v>
          </cell>
          <cell r="N38">
            <v>4012.589182463229</v>
          </cell>
        </row>
        <row r="39">
          <cell r="M39" t="str">
            <v>Mobupps_PY2</v>
          </cell>
          <cell r="N39">
            <v>1369844.4883457636</v>
          </cell>
        </row>
        <row r="40">
          <cell r="M40" t="str">
            <v>MOLOCO_PY1</v>
          </cell>
          <cell r="N40">
            <v>1876455.2386747452</v>
          </cell>
        </row>
        <row r="41">
          <cell r="M41" t="str">
            <v>MOLOCO_PY2</v>
          </cell>
          <cell r="N41">
            <v>16417952.700634057</v>
          </cell>
        </row>
        <row r="42">
          <cell r="M42" t="str">
            <v>Other_Channels_PY1</v>
          </cell>
          <cell r="N42">
            <v>120577.50314109205</v>
          </cell>
        </row>
        <row r="43">
          <cell r="M43" t="str">
            <v>Other_Channels_PY2</v>
          </cell>
          <cell r="N43">
            <v>81969.02805882314</v>
          </cell>
        </row>
        <row r="44">
          <cell r="M44" t="str">
            <v>Predicted_Revenue</v>
          </cell>
          <cell r="N44">
            <v>177692164.17428541</v>
          </cell>
        </row>
        <row r="45">
          <cell r="M45" t="str">
            <v>Revenue</v>
          </cell>
          <cell r="N45">
            <v>177692164.17000011</v>
          </cell>
        </row>
        <row r="46">
          <cell r="M46" t="str">
            <v>Sat_PY1</v>
          </cell>
          <cell r="N46">
            <v>2709796.4039822705</v>
          </cell>
        </row>
        <row r="47">
          <cell r="M47" t="str">
            <v>Sat_PY2</v>
          </cell>
          <cell r="N47">
            <v>4512884.7006534301</v>
          </cell>
        </row>
        <row r="48">
          <cell r="M48" t="str">
            <v>Snapchat</v>
          </cell>
          <cell r="N48">
            <v>466524.07003913779</v>
          </cell>
        </row>
        <row r="49">
          <cell r="M49" t="str">
            <v>Sun_PY1</v>
          </cell>
          <cell r="N49">
            <v>3303782.6871866947</v>
          </cell>
        </row>
        <row r="50">
          <cell r="M50" t="str">
            <v>Tiktok_PY1</v>
          </cell>
          <cell r="N50">
            <v>9790.8859057638729</v>
          </cell>
        </row>
        <row r="51">
          <cell r="M51" t="str">
            <v>Tiktok_PY2</v>
          </cell>
          <cell r="N51">
            <v>3959039.8387045185</v>
          </cell>
        </row>
        <row r="52">
          <cell r="M52" t="str">
            <v>Twitter_PY1</v>
          </cell>
          <cell r="N52">
            <v>1125479.2144688573</v>
          </cell>
        </row>
        <row r="53">
          <cell r="M53" t="str">
            <v>Twitter_PY2</v>
          </cell>
          <cell r="N53">
            <v>1776511.9491709103</v>
          </cell>
        </row>
        <row r="54">
          <cell r="M54" t="str">
            <v>Unity_PY1</v>
          </cell>
          <cell r="N54">
            <v>12568552.130173467</v>
          </cell>
        </row>
        <row r="55">
          <cell r="M55" t="str">
            <v>Unity_PY2</v>
          </cell>
          <cell r="N55">
            <v>30261003.80057659</v>
          </cell>
        </row>
        <row r="56">
          <cell r="M56" t="str">
            <v>Vungle_PY1</v>
          </cell>
          <cell r="N56">
            <v>2065583.9080301819</v>
          </cell>
        </row>
        <row r="57">
          <cell r="M57" t="str">
            <v>Vungle_PY2</v>
          </cell>
          <cell r="N57">
            <v>4836448.0418913588</v>
          </cell>
        </row>
        <row r="58">
          <cell r="M58" t="str">
            <v>Weekdays_PY1</v>
          </cell>
          <cell r="N58">
            <v>-85866.395139050379</v>
          </cell>
        </row>
        <row r="59">
          <cell r="M59" t="str">
            <v>Weekdays_PY2</v>
          </cell>
          <cell r="N59">
            <v>-11601456.744416323</v>
          </cell>
        </row>
        <row r="60">
          <cell r="M60" t="str">
            <v>YT_AEO_PY1</v>
          </cell>
          <cell r="N60">
            <v>1176138.3699976346</v>
          </cell>
        </row>
        <row r="61">
          <cell r="M61" t="str">
            <v>YT_AEO_PY2</v>
          </cell>
          <cell r="N61">
            <v>5246250.0598734813</v>
          </cell>
        </row>
        <row r="62">
          <cell r="M62" t="str">
            <v>YT_MAI</v>
          </cell>
          <cell r="N62">
            <v>63097.488714802254</v>
          </cell>
        </row>
        <row r="63">
          <cell r="M63" t="str">
            <v>YT_VO</v>
          </cell>
          <cell r="N63">
            <v>475557.5963073048</v>
          </cell>
        </row>
        <row r="64">
          <cell r="M64" t="str">
            <v>Grand Total</v>
          </cell>
          <cell r="N64">
            <v>533076492.51428527</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N14" t="str">
            <v>Apple_Search_PY1</v>
          </cell>
          <cell r="O14">
            <v>427875.94172663084</v>
          </cell>
        </row>
        <row r="15">
          <cell r="N15" t="str">
            <v>Apple_Search_PY2</v>
          </cell>
          <cell r="O15">
            <v>2755138.6015335545</v>
          </cell>
        </row>
        <row r="16">
          <cell r="N16" t="str">
            <v>Applovin</v>
          </cell>
          <cell r="O16">
            <v>219686.79984323159</v>
          </cell>
        </row>
        <row r="17">
          <cell r="N17" t="str">
            <v>FB_AEO</v>
          </cell>
          <cell r="O17">
            <v>298086.47439281049</v>
          </cell>
        </row>
        <row r="18">
          <cell r="N18" t="str">
            <v>FB_CEO_PY2</v>
          </cell>
          <cell r="O18">
            <v>1164034.379171927</v>
          </cell>
        </row>
        <row r="19">
          <cell r="N19" t="str">
            <v>FB_Others_PY1</v>
          </cell>
          <cell r="O19">
            <v>852194.40439584095</v>
          </cell>
        </row>
        <row r="20">
          <cell r="N20" t="str">
            <v>FB_Others_PY2</v>
          </cell>
          <cell r="O20">
            <v>979553.19805637619</v>
          </cell>
        </row>
        <row r="21">
          <cell r="N21" t="str">
            <v>FB_VO_PY1</v>
          </cell>
          <cell r="O21">
            <v>3335473.9164635586</v>
          </cell>
        </row>
        <row r="22">
          <cell r="N22" t="str">
            <v>FB_VO_PY2</v>
          </cell>
          <cell r="O22">
            <v>6821308.4238354908</v>
          </cell>
        </row>
        <row r="23">
          <cell r="N23" t="str">
            <v>Fri_PY1</v>
          </cell>
          <cell r="O23">
            <v>5406400.3767573973</v>
          </cell>
        </row>
        <row r="24">
          <cell r="N24" t="str">
            <v>Fri_PY2</v>
          </cell>
          <cell r="O24">
            <v>18860568.790622659</v>
          </cell>
        </row>
        <row r="25">
          <cell r="N25" t="str">
            <v>Game_Event_PY1</v>
          </cell>
          <cell r="O25">
            <v>7723064.3932105983</v>
          </cell>
        </row>
        <row r="26">
          <cell r="N26" t="str">
            <v>Game_Event_PY2</v>
          </cell>
          <cell r="O26">
            <v>9156601.5947871488</v>
          </cell>
        </row>
        <row r="27">
          <cell r="N27" t="str">
            <v>Game_Updates_PY1</v>
          </cell>
          <cell r="O27">
            <v>3399920.7393385312</v>
          </cell>
        </row>
        <row r="28">
          <cell r="N28" t="str">
            <v>Game_Updates_PY2</v>
          </cell>
          <cell r="O28">
            <v>1308197.2504400827</v>
          </cell>
        </row>
        <row r="29">
          <cell r="N29" t="str">
            <v>Google_UAC_PY1</v>
          </cell>
          <cell r="O29">
            <v>1343941.9305275893</v>
          </cell>
        </row>
        <row r="30">
          <cell r="N30" t="str">
            <v>Google_UAC_PY2</v>
          </cell>
          <cell r="O30">
            <v>11206488.109469725</v>
          </cell>
        </row>
        <row r="31">
          <cell r="N31" t="str">
            <v>Instagram</v>
          </cell>
          <cell r="O31">
            <v>392447.58013500005</v>
          </cell>
        </row>
        <row r="32">
          <cell r="N32" t="str">
            <v>Intercept</v>
          </cell>
          <cell r="O32">
            <v>14880688.65548531</v>
          </cell>
        </row>
        <row r="33">
          <cell r="N33" t="str">
            <v>Ironsource_PY1</v>
          </cell>
          <cell r="O33">
            <v>558377.5607865334</v>
          </cell>
        </row>
        <row r="34">
          <cell r="N34" t="str">
            <v>Ironsource_PY2</v>
          </cell>
          <cell r="O34">
            <v>3153931.3527239366</v>
          </cell>
        </row>
        <row r="35">
          <cell r="N35" t="str">
            <v>Kaden</v>
          </cell>
          <cell r="O35">
            <v>436613.51419687143</v>
          </cell>
        </row>
        <row r="36">
          <cell r="N36" t="str">
            <v>Mintegral</v>
          </cell>
          <cell r="O36">
            <v>271640.62794110226</v>
          </cell>
        </row>
        <row r="37">
          <cell r="N37" t="str">
            <v>Mobupps_PY1</v>
          </cell>
          <cell r="O37">
            <v>4012.589182463229</v>
          </cell>
        </row>
        <row r="38">
          <cell r="N38" t="str">
            <v>Mobupps_PY2</v>
          </cell>
          <cell r="O38">
            <v>1369844.4883457636</v>
          </cell>
        </row>
        <row r="39">
          <cell r="N39" t="str">
            <v>MOLOCO_PY1</v>
          </cell>
          <cell r="O39">
            <v>1876455.2386747452</v>
          </cell>
        </row>
        <row r="40">
          <cell r="N40" t="str">
            <v>MOLOCO_PY2</v>
          </cell>
          <cell r="O40">
            <v>16417952.700634057</v>
          </cell>
        </row>
        <row r="41">
          <cell r="N41" t="str">
            <v>Other_Channels_PY1</v>
          </cell>
          <cell r="O41">
            <v>120577.50314109205</v>
          </cell>
        </row>
        <row r="42">
          <cell r="N42" t="str">
            <v>Other_Channels_PY2</v>
          </cell>
          <cell r="O42">
            <v>81969.02805882314</v>
          </cell>
        </row>
        <row r="43">
          <cell r="N43" t="str">
            <v>Predicted_Revenue</v>
          </cell>
          <cell r="O43">
            <v>177692164.17428541</v>
          </cell>
        </row>
        <row r="44">
          <cell r="N44" t="str">
            <v>Revenue</v>
          </cell>
          <cell r="O44">
            <v>177692164.17000011</v>
          </cell>
        </row>
        <row r="45">
          <cell r="N45" t="str">
            <v>Sat_PY1</v>
          </cell>
          <cell r="O45">
            <v>2709796.4039822705</v>
          </cell>
        </row>
        <row r="46">
          <cell r="N46" t="str">
            <v>Sat_PY2</v>
          </cell>
          <cell r="O46">
            <v>4512884.7006534301</v>
          </cell>
        </row>
        <row r="47">
          <cell r="N47" t="str">
            <v>Snapchat</v>
          </cell>
          <cell r="O47">
            <v>466524.07003913779</v>
          </cell>
        </row>
        <row r="48">
          <cell r="N48" t="str">
            <v>Sun_PY1</v>
          </cell>
          <cell r="O48">
            <v>3303782.6871866947</v>
          </cell>
        </row>
        <row r="49">
          <cell r="N49" t="str">
            <v>Tiktok_PY1</v>
          </cell>
          <cell r="O49">
            <v>9790.8859057638729</v>
          </cell>
        </row>
        <row r="50">
          <cell r="N50" t="str">
            <v>Tiktok_PY2</v>
          </cell>
          <cell r="O50">
            <v>3959039.8387045185</v>
          </cell>
        </row>
        <row r="51">
          <cell r="N51" t="str">
            <v>Twitter_PY1</v>
          </cell>
          <cell r="O51">
            <v>1125479.2144688573</v>
          </cell>
        </row>
        <row r="52">
          <cell r="N52" t="str">
            <v>Twitter_PY2</v>
          </cell>
          <cell r="O52">
            <v>1776511.9491709103</v>
          </cell>
        </row>
        <row r="53">
          <cell r="N53" t="str">
            <v>Unity_PY1</v>
          </cell>
          <cell r="O53">
            <v>12568552.130173467</v>
          </cell>
        </row>
        <row r="54">
          <cell r="N54" t="str">
            <v>Unity_PY2</v>
          </cell>
          <cell r="O54">
            <v>30261003.80057659</v>
          </cell>
        </row>
        <row r="55">
          <cell r="N55" t="str">
            <v>Vungle_PY1</v>
          </cell>
          <cell r="O55">
            <v>2065583.9080301819</v>
          </cell>
        </row>
        <row r="56">
          <cell r="N56" t="str">
            <v>Vungle_PY2</v>
          </cell>
          <cell r="O56">
            <v>4836448.0418913588</v>
          </cell>
        </row>
        <row r="57">
          <cell r="N57" t="str">
            <v>Weekdays_PY1</v>
          </cell>
          <cell r="O57">
            <v>-85866.395139050379</v>
          </cell>
        </row>
        <row r="58">
          <cell r="N58" t="str">
            <v>Weekdays_PY2</v>
          </cell>
          <cell r="O58">
            <v>-11601456.744416323</v>
          </cell>
        </row>
        <row r="59">
          <cell r="N59" t="str">
            <v>YT_AEO_PY1</v>
          </cell>
          <cell r="O59">
            <v>1176138.3699976346</v>
          </cell>
        </row>
        <row r="60">
          <cell r="N60" t="str">
            <v>YT_AEO_PY2</v>
          </cell>
          <cell r="O60">
            <v>5246250.0598734813</v>
          </cell>
        </row>
        <row r="61">
          <cell r="N61" t="str">
            <v>YT_MAI</v>
          </cell>
          <cell r="O61">
            <v>63097.488714802254</v>
          </cell>
        </row>
        <row r="62">
          <cell r="N62" t="str">
            <v>YT_VO</v>
          </cell>
          <cell r="O62">
            <v>475557.5963073048</v>
          </cell>
        </row>
        <row r="63">
          <cell r="N63" t="str">
            <v>Grand Total</v>
          </cell>
          <cell r="O63">
            <v>533076492.51428527</v>
          </cell>
        </row>
      </sheetData>
      <sheetData sheetId="3" refreshError="1"/>
      <sheetData sheetId="4" refreshError="1"/>
      <sheetData sheetId="5"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KavyaBhat\Downloads\Summary%20Sheet%20Topgames%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ar Farookh Nadaf" refreshedDate="44932.745461921295" createdVersion="8" refreshedVersion="8" minRefreshableVersion="3" recordCount="21879" xr:uid="{6380384D-34C9-4070-ABA8-D41EAAFAAB88}">
  <cacheSource type="worksheet">
    <worksheetSource name="Table2_2" r:id="rId2"/>
  </cacheSource>
  <cacheFields count="6">
    <cacheField name="DATE" numFmtId="22">
      <sharedItems containsSemiMixedTypes="0" containsNonDate="0" containsDate="1" containsString="0" minDate="2021-01-01T00:00:00" maxDate="2022-10-26T00:00:00" count="663">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sharedItems>
    </cacheField>
    <cacheField name="Region" numFmtId="0">
      <sharedItems/>
    </cacheField>
    <cacheField name="Revenue" numFmtId="0">
      <sharedItems containsSemiMixedTypes="0" containsString="0" containsNumber="1" minValue="80796.679999999993" maxValue="888932.68"/>
    </cacheField>
    <cacheField name="Level1" numFmtId="0">
      <sharedItems count="22">
        <s v="Facebook"/>
        <s v="Instagram"/>
        <s v="YouTube"/>
        <s v="Snapchat"/>
        <s v="Tiktok"/>
        <s v="Twitter"/>
        <s v="Google_UAC"/>
        <s v="Apple_Search"/>
        <s v="Chartboost"/>
        <s v="Unity"/>
        <s v="MOLOCO"/>
        <s v="Vungle"/>
        <s v="Ironsource"/>
        <s v="Mobupps"/>
        <s v="Mintegral"/>
        <s v="Kaden"/>
        <s v="Applovin"/>
        <s v="Liftoff"/>
        <s v="Clearpier"/>
        <s v="Reddit"/>
        <s v="Adcolony"/>
        <s v="Movable"/>
      </sharedItems>
    </cacheField>
    <cacheField name="Level2" numFmtId="0">
      <sharedItems count="33">
        <s v="Facebook"/>
        <s v="FB_VO"/>
        <s v="FB_AEO"/>
        <s v="FB_CEO"/>
        <s v="FB_Others"/>
        <s v="Instagram"/>
        <s v="IG_VO"/>
        <s v="IG_AEO"/>
        <s v="IG_MAI"/>
        <s v="IG_Others"/>
        <s v="YouTube"/>
        <s v="YT_AEO"/>
        <s v="YT_VO"/>
        <s v="YT_MAI"/>
        <s v="Snapchat"/>
        <s v="Tiktok"/>
        <s v="Twitter"/>
        <s v="Google_UAC"/>
        <s v="Apple_Search"/>
        <s v="Chartboost"/>
        <s v="Unity"/>
        <s v="MOLOCO"/>
        <s v="Vungle"/>
        <s v="Ironsource"/>
        <s v="Mobupps"/>
        <s v="Mintegral"/>
        <s v="Kaden"/>
        <s v="Applovin"/>
        <s v="Liftoff"/>
        <s v="Clearpier"/>
        <s v="Reddit"/>
        <s v="Adcolony"/>
        <s v="Movable"/>
      </sharedItems>
    </cacheField>
    <cacheField name="Value" numFmtId="0">
      <sharedItems containsSemiMixedTypes="0" containsString="0" containsNumber="1" containsInteger="1" minValue="0" maxValue="489333831"/>
    </cacheField>
  </cacheFields>
  <extLst>
    <ext xmlns:x14="http://schemas.microsoft.com/office/spreadsheetml/2009/9/main" uri="{725AE2AE-9491-48be-B2B4-4EB974FC3084}">
      <x14:pivotCacheDefinition pivotCacheId="14717961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79">
  <r>
    <x v="0"/>
    <s v="US"/>
    <n v="225882.59"/>
    <x v="0"/>
    <x v="0"/>
    <n v="250315"/>
  </r>
  <r>
    <x v="0"/>
    <s v="US"/>
    <n v="225882.59"/>
    <x v="0"/>
    <x v="1"/>
    <n v="209894"/>
  </r>
  <r>
    <x v="0"/>
    <s v="US"/>
    <n v="225882.59"/>
    <x v="0"/>
    <x v="2"/>
    <n v="38183"/>
  </r>
  <r>
    <x v="0"/>
    <s v="US"/>
    <n v="225882.59"/>
    <x v="0"/>
    <x v="3"/>
    <n v="0"/>
  </r>
  <r>
    <x v="0"/>
    <s v="US"/>
    <n v="225882.59"/>
    <x v="0"/>
    <x v="4"/>
    <n v="2238"/>
  </r>
  <r>
    <x v="0"/>
    <s v="US"/>
    <n v="225882.59"/>
    <x v="1"/>
    <x v="5"/>
    <n v="88272"/>
  </r>
  <r>
    <x v="0"/>
    <s v="US"/>
    <n v="225882.59"/>
    <x v="1"/>
    <x v="6"/>
    <n v="76948"/>
  </r>
  <r>
    <x v="0"/>
    <s v="US"/>
    <n v="225882.59"/>
    <x v="1"/>
    <x v="7"/>
    <n v="11151"/>
  </r>
  <r>
    <x v="0"/>
    <s v="US"/>
    <n v="225882.59"/>
    <x v="1"/>
    <x v="8"/>
    <n v="173"/>
  </r>
  <r>
    <x v="0"/>
    <s v="US"/>
    <n v="225882.59"/>
    <x v="1"/>
    <x v="9"/>
    <n v="0"/>
  </r>
  <r>
    <x v="0"/>
    <s v="US"/>
    <n v="225882.59"/>
    <x v="2"/>
    <x v="10"/>
    <n v="1613392"/>
  </r>
  <r>
    <x v="0"/>
    <s v="US"/>
    <n v="225882.59"/>
    <x v="2"/>
    <x v="11"/>
    <n v="31279"/>
  </r>
  <r>
    <x v="0"/>
    <s v="US"/>
    <n v="225882.59"/>
    <x v="2"/>
    <x v="12"/>
    <n v="1582113"/>
  </r>
  <r>
    <x v="0"/>
    <s v="US"/>
    <n v="225882.59"/>
    <x v="2"/>
    <x v="13"/>
    <n v="0"/>
  </r>
  <r>
    <x v="0"/>
    <s v="US"/>
    <n v="225882.59"/>
    <x v="3"/>
    <x v="14"/>
    <n v="0"/>
  </r>
  <r>
    <x v="0"/>
    <s v="US"/>
    <n v="225882.59"/>
    <x v="4"/>
    <x v="15"/>
    <n v="374786"/>
  </r>
  <r>
    <x v="0"/>
    <s v="US"/>
    <n v="225882.59"/>
    <x v="5"/>
    <x v="16"/>
    <n v="1744806"/>
  </r>
  <r>
    <x v="0"/>
    <s v="US"/>
    <n v="225882.59"/>
    <x v="6"/>
    <x v="17"/>
    <n v="1810261"/>
  </r>
  <r>
    <x v="0"/>
    <s v="US"/>
    <n v="225882.59"/>
    <x v="7"/>
    <x v="18"/>
    <n v="3777"/>
  </r>
  <r>
    <x v="0"/>
    <s v="US"/>
    <n v="225882.59"/>
    <x v="8"/>
    <x v="19"/>
    <n v="0"/>
  </r>
  <r>
    <x v="0"/>
    <s v="US"/>
    <n v="225882.59"/>
    <x v="9"/>
    <x v="20"/>
    <n v="979267"/>
  </r>
  <r>
    <x v="0"/>
    <s v="US"/>
    <n v="225882.59"/>
    <x v="10"/>
    <x v="21"/>
    <n v="0"/>
  </r>
  <r>
    <x v="0"/>
    <s v="US"/>
    <n v="225882.59"/>
    <x v="11"/>
    <x v="22"/>
    <n v="0"/>
  </r>
  <r>
    <x v="0"/>
    <s v="US"/>
    <n v="225882.59"/>
    <x v="12"/>
    <x v="23"/>
    <n v="0"/>
  </r>
  <r>
    <x v="0"/>
    <s v="US"/>
    <n v="225882.59"/>
    <x v="13"/>
    <x v="24"/>
    <n v="49391981"/>
  </r>
  <r>
    <x v="0"/>
    <s v="US"/>
    <n v="225882.59"/>
    <x v="14"/>
    <x v="25"/>
    <n v="117213"/>
  </r>
  <r>
    <x v="0"/>
    <s v="US"/>
    <n v="225882.59"/>
    <x v="15"/>
    <x v="26"/>
    <n v="0"/>
  </r>
  <r>
    <x v="0"/>
    <s v="US"/>
    <n v="225882.59"/>
    <x v="16"/>
    <x v="27"/>
    <n v="0"/>
  </r>
  <r>
    <x v="0"/>
    <s v="US"/>
    <n v="225882.59"/>
    <x v="17"/>
    <x v="28"/>
    <n v="0"/>
  </r>
  <r>
    <x v="0"/>
    <s v="US"/>
    <n v="225882.59"/>
    <x v="18"/>
    <x v="29"/>
    <n v="0"/>
  </r>
  <r>
    <x v="0"/>
    <s v="US"/>
    <n v="225882.59"/>
    <x v="19"/>
    <x v="30"/>
    <n v="0"/>
  </r>
  <r>
    <x v="0"/>
    <s v="US"/>
    <n v="225882.59"/>
    <x v="20"/>
    <x v="31"/>
    <n v="0"/>
  </r>
  <r>
    <x v="0"/>
    <s v="US"/>
    <n v="225882.59"/>
    <x v="21"/>
    <x v="32"/>
    <n v="0"/>
  </r>
  <r>
    <x v="1"/>
    <s v="US"/>
    <n v="143107.06"/>
    <x v="0"/>
    <x v="0"/>
    <n v="216603"/>
  </r>
  <r>
    <x v="1"/>
    <s v="US"/>
    <n v="143107.06"/>
    <x v="0"/>
    <x v="1"/>
    <n v="190150"/>
  </r>
  <r>
    <x v="1"/>
    <s v="US"/>
    <n v="143107.06"/>
    <x v="0"/>
    <x v="2"/>
    <n v="23726"/>
  </r>
  <r>
    <x v="1"/>
    <s v="US"/>
    <n v="143107.06"/>
    <x v="0"/>
    <x v="3"/>
    <n v="0"/>
  </r>
  <r>
    <x v="1"/>
    <s v="US"/>
    <n v="143107.06"/>
    <x v="0"/>
    <x v="4"/>
    <n v="2727"/>
  </r>
  <r>
    <x v="1"/>
    <s v="US"/>
    <n v="143107.06"/>
    <x v="1"/>
    <x v="5"/>
    <n v="66460"/>
  </r>
  <r>
    <x v="1"/>
    <s v="US"/>
    <n v="143107.06"/>
    <x v="1"/>
    <x v="6"/>
    <n v="59322"/>
  </r>
  <r>
    <x v="1"/>
    <s v="US"/>
    <n v="143107.06"/>
    <x v="1"/>
    <x v="7"/>
    <n v="6935"/>
  </r>
  <r>
    <x v="1"/>
    <s v="US"/>
    <n v="143107.06"/>
    <x v="1"/>
    <x v="8"/>
    <n v="202"/>
  </r>
  <r>
    <x v="1"/>
    <s v="US"/>
    <n v="143107.06"/>
    <x v="1"/>
    <x v="9"/>
    <n v="0"/>
  </r>
  <r>
    <x v="1"/>
    <s v="US"/>
    <n v="143107.06"/>
    <x v="2"/>
    <x v="10"/>
    <n v="1056053"/>
  </r>
  <r>
    <x v="1"/>
    <s v="US"/>
    <n v="143107.06"/>
    <x v="2"/>
    <x v="11"/>
    <n v="5468"/>
  </r>
  <r>
    <x v="1"/>
    <s v="US"/>
    <n v="143107.06"/>
    <x v="2"/>
    <x v="12"/>
    <n v="1050585"/>
  </r>
  <r>
    <x v="1"/>
    <s v="US"/>
    <n v="143107.06"/>
    <x v="2"/>
    <x v="13"/>
    <n v="0"/>
  </r>
  <r>
    <x v="1"/>
    <s v="US"/>
    <n v="143107.06"/>
    <x v="3"/>
    <x v="14"/>
    <n v="0"/>
  </r>
  <r>
    <x v="1"/>
    <s v="US"/>
    <n v="143107.06"/>
    <x v="4"/>
    <x v="15"/>
    <n v="312525"/>
  </r>
  <r>
    <x v="1"/>
    <s v="US"/>
    <n v="143107.06"/>
    <x v="5"/>
    <x v="16"/>
    <n v="1886013"/>
  </r>
  <r>
    <x v="1"/>
    <s v="US"/>
    <n v="143107.06"/>
    <x v="6"/>
    <x v="17"/>
    <n v="1225590"/>
  </r>
  <r>
    <x v="1"/>
    <s v="US"/>
    <n v="143107.06"/>
    <x v="7"/>
    <x v="18"/>
    <n v="4371"/>
  </r>
  <r>
    <x v="1"/>
    <s v="US"/>
    <n v="143107.06"/>
    <x v="8"/>
    <x v="19"/>
    <n v="0"/>
  </r>
  <r>
    <x v="1"/>
    <s v="US"/>
    <n v="143107.06"/>
    <x v="9"/>
    <x v="20"/>
    <n v="869288"/>
  </r>
  <r>
    <x v="1"/>
    <s v="US"/>
    <n v="143107.06"/>
    <x v="10"/>
    <x v="21"/>
    <n v="0"/>
  </r>
  <r>
    <x v="1"/>
    <s v="US"/>
    <n v="143107.06"/>
    <x v="11"/>
    <x v="22"/>
    <n v="0"/>
  </r>
  <r>
    <x v="1"/>
    <s v="US"/>
    <n v="143107.06"/>
    <x v="12"/>
    <x v="23"/>
    <n v="0"/>
  </r>
  <r>
    <x v="1"/>
    <s v="US"/>
    <n v="143107.06"/>
    <x v="13"/>
    <x v="24"/>
    <n v="45152415"/>
  </r>
  <r>
    <x v="1"/>
    <s v="US"/>
    <n v="143107.06"/>
    <x v="14"/>
    <x v="25"/>
    <n v="105824"/>
  </r>
  <r>
    <x v="1"/>
    <s v="US"/>
    <n v="143107.06"/>
    <x v="15"/>
    <x v="26"/>
    <n v="0"/>
  </r>
  <r>
    <x v="1"/>
    <s v="US"/>
    <n v="143107.06"/>
    <x v="16"/>
    <x v="27"/>
    <n v="0"/>
  </r>
  <r>
    <x v="1"/>
    <s v="US"/>
    <n v="143107.06"/>
    <x v="17"/>
    <x v="28"/>
    <n v="0"/>
  </r>
  <r>
    <x v="1"/>
    <s v="US"/>
    <n v="143107.06"/>
    <x v="18"/>
    <x v="29"/>
    <n v="0"/>
  </r>
  <r>
    <x v="1"/>
    <s v="US"/>
    <n v="143107.06"/>
    <x v="19"/>
    <x v="30"/>
    <n v="0"/>
  </r>
  <r>
    <x v="1"/>
    <s v="US"/>
    <n v="143107.06"/>
    <x v="20"/>
    <x v="31"/>
    <n v="0"/>
  </r>
  <r>
    <x v="1"/>
    <s v="US"/>
    <n v="143107.06"/>
    <x v="21"/>
    <x v="32"/>
    <n v="0"/>
  </r>
  <r>
    <x v="2"/>
    <s v="US"/>
    <n v="111572.69"/>
    <x v="0"/>
    <x v="0"/>
    <n v="120116"/>
  </r>
  <r>
    <x v="2"/>
    <s v="US"/>
    <n v="111572.69"/>
    <x v="0"/>
    <x v="1"/>
    <n v="103881"/>
  </r>
  <r>
    <x v="2"/>
    <s v="US"/>
    <n v="111572.69"/>
    <x v="0"/>
    <x v="2"/>
    <n v="15239"/>
  </r>
  <r>
    <x v="2"/>
    <s v="US"/>
    <n v="111572.69"/>
    <x v="0"/>
    <x v="3"/>
    <n v="0"/>
  </r>
  <r>
    <x v="2"/>
    <s v="US"/>
    <n v="111572.69"/>
    <x v="0"/>
    <x v="4"/>
    <n v="996"/>
  </r>
  <r>
    <x v="2"/>
    <s v="US"/>
    <n v="111572.69"/>
    <x v="1"/>
    <x v="5"/>
    <n v="39663"/>
  </r>
  <r>
    <x v="2"/>
    <s v="US"/>
    <n v="111572.69"/>
    <x v="1"/>
    <x v="6"/>
    <n v="34947"/>
  </r>
  <r>
    <x v="2"/>
    <s v="US"/>
    <n v="111572.69"/>
    <x v="1"/>
    <x v="7"/>
    <n v="4637"/>
  </r>
  <r>
    <x v="2"/>
    <s v="US"/>
    <n v="111572.69"/>
    <x v="1"/>
    <x v="8"/>
    <n v="80"/>
  </r>
  <r>
    <x v="2"/>
    <s v="US"/>
    <n v="111572.69"/>
    <x v="1"/>
    <x v="9"/>
    <n v="0"/>
  </r>
  <r>
    <x v="2"/>
    <s v="US"/>
    <n v="111572.69"/>
    <x v="2"/>
    <x v="10"/>
    <n v="304030"/>
  </r>
  <r>
    <x v="2"/>
    <s v="US"/>
    <n v="111572.69"/>
    <x v="2"/>
    <x v="11"/>
    <n v="62004"/>
  </r>
  <r>
    <x v="2"/>
    <s v="US"/>
    <n v="111572.69"/>
    <x v="2"/>
    <x v="12"/>
    <n v="242026"/>
  </r>
  <r>
    <x v="2"/>
    <s v="US"/>
    <n v="111572.69"/>
    <x v="2"/>
    <x v="13"/>
    <n v="0"/>
  </r>
  <r>
    <x v="2"/>
    <s v="US"/>
    <n v="111572.69"/>
    <x v="3"/>
    <x v="14"/>
    <n v="0"/>
  </r>
  <r>
    <x v="2"/>
    <s v="US"/>
    <n v="111572.69"/>
    <x v="4"/>
    <x v="15"/>
    <n v="153733"/>
  </r>
  <r>
    <x v="2"/>
    <s v="US"/>
    <n v="111572.69"/>
    <x v="5"/>
    <x v="16"/>
    <n v="702944"/>
  </r>
  <r>
    <x v="2"/>
    <s v="US"/>
    <n v="111572.69"/>
    <x v="6"/>
    <x v="17"/>
    <n v="342875"/>
  </r>
  <r>
    <x v="2"/>
    <s v="US"/>
    <n v="111572.69"/>
    <x v="7"/>
    <x v="18"/>
    <n v="4225"/>
  </r>
  <r>
    <x v="2"/>
    <s v="US"/>
    <n v="111572.69"/>
    <x v="8"/>
    <x v="19"/>
    <n v="0"/>
  </r>
  <r>
    <x v="2"/>
    <s v="US"/>
    <n v="111572.69"/>
    <x v="9"/>
    <x v="20"/>
    <n v="313857"/>
  </r>
  <r>
    <x v="2"/>
    <s v="US"/>
    <n v="111572.69"/>
    <x v="10"/>
    <x v="21"/>
    <n v="0"/>
  </r>
  <r>
    <x v="2"/>
    <s v="US"/>
    <n v="111572.69"/>
    <x v="11"/>
    <x v="22"/>
    <n v="0"/>
  </r>
  <r>
    <x v="2"/>
    <s v="US"/>
    <n v="111572.69"/>
    <x v="12"/>
    <x v="23"/>
    <n v="0"/>
  </r>
  <r>
    <x v="2"/>
    <s v="US"/>
    <n v="111572.69"/>
    <x v="13"/>
    <x v="24"/>
    <n v="43682163"/>
  </r>
  <r>
    <x v="2"/>
    <s v="US"/>
    <n v="111572.69"/>
    <x v="14"/>
    <x v="25"/>
    <n v="119550"/>
  </r>
  <r>
    <x v="2"/>
    <s v="US"/>
    <n v="111572.69"/>
    <x v="15"/>
    <x v="26"/>
    <n v="0"/>
  </r>
  <r>
    <x v="2"/>
    <s v="US"/>
    <n v="111572.69"/>
    <x v="16"/>
    <x v="27"/>
    <n v="0"/>
  </r>
  <r>
    <x v="2"/>
    <s v="US"/>
    <n v="111572.69"/>
    <x v="17"/>
    <x v="28"/>
    <n v="0"/>
  </r>
  <r>
    <x v="2"/>
    <s v="US"/>
    <n v="111572.69"/>
    <x v="18"/>
    <x v="29"/>
    <n v="0"/>
  </r>
  <r>
    <x v="2"/>
    <s v="US"/>
    <n v="111572.69"/>
    <x v="19"/>
    <x v="30"/>
    <n v="0"/>
  </r>
  <r>
    <x v="2"/>
    <s v="US"/>
    <n v="111572.69"/>
    <x v="20"/>
    <x v="31"/>
    <n v="0"/>
  </r>
  <r>
    <x v="2"/>
    <s v="US"/>
    <n v="111572.69"/>
    <x v="21"/>
    <x v="32"/>
    <n v="0"/>
  </r>
  <r>
    <x v="3"/>
    <s v="US"/>
    <n v="94175.19"/>
    <x v="0"/>
    <x v="0"/>
    <n v="291925"/>
  </r>
  <r>
    <x v="3"/>
    <s v="US"/>
    <n v="94175.19"/>
    <x v="0"/>
    <x v="1"/>
    <n v="243486"/>
  </r>
  <r>
    <x v="3"/>
    <s v="US"/>
    <n v="94175.19"/>
    <x v="0"/>
    <x v="2"/>
    <n v="44023"/>
  </r>
  <r>
    <x v="3"/>
    <s v="US"/>
    <n v="94175.19"/>
    <x v="0"/>
    <x v="3"/>
    <n v="0"/>
  </r>
  <r>
    <x v="3"/>
    <s v="US"/>
    <n v="94175.19"/>
    <x v="0"/>
    <x v="4"/>
    <n v="4416"/>
  </r>
  <r>
    <x v="3"/>
    <s v="US"/>
    <n v="94175.19"/>
    <x v="1"/>
    <x v="5"/>
    <n v="93814"/>
  </r>
  <r>
    <x v="3"/>
    <s v="US"/>
    <n v="94175.19"/>
    <x v="1"/>
    <x v="6"/>
    <n v="78954"/>
  </r>
  <r>
    <x v="3"/>
    <s v="US"/>
    <n v="94175.19"/>
    <x v="1"/>
    <x v="7"/>
    <n v="14442"/>
  </r>
  <r>
    <x v="3"/>
    <s v="US"/>
    <n v="94175.19"/>
    <x v="1"/>
    <x v="8"/>
    <n v="418"/>
  </r>
  <r>
    <x v="3"/>
    <s v="US"/>
    <n v="94175.19"/>
    <x v="1"/>
    <x v="9"/>
    <n v="0"/>
  </r>
  <r>
    <x v="3"/>
    <s v="US"/>
    <n v="94175.19"/>
    <x v="2"/>
    <x v="10"/>
    <n v="1550103"/>
  </r>
  <r>
    <x v="3"/>
    <s v="US"/>
    <n v="94175.19"/>
    <x v="2"/>
    <x v="11"/>
    <n v="760351"/>
  </r>
  <r>
    <x v="3"/>
    <s v="US"/>
    <n v="94175.19"/>
    <x v="2"/>
    <x v="12"/>
    <n v="789752"/>
  </r>
  <r>
    <x v="3"/>
    <s v="US"/>
    <n v="94175.19"/>
    <x v="2"/>
    <x v="13"/>
    <n v="0"/>
  </r>
  <r>
    <x v="3"/>
    <s v="US"/>
    <n v="94175.19"/>
    <x v="3"/>
    <x v="14"/>
    <n v="0"/>
  </r>
  <r>
    <x v="3"/>
    <s v="US"/>
    <n v="94175.19"/>
    <x v="4"/>
    <x v="15"/>
    <n v="334538"/>
  </r>
  <r>
    <x v="3"/>
    <s v="US"/>
    <n v="94175.19"/>
    <x v="5"/>
    <x v="16"/>
    <n v="1945359"/>
  </r>
  <r>
    <x v="3"/>
    <s v="US"/>
    <n v="94175.19"/>
    <x v="6"/>
    <x v="17"/>
    <n v="1579918"/>
  </r>
  <r>
    <x v="3"/>
    <s v="US"/>
    <n v="94175.19"/>
    <x v="7"/>
    <x v="18"/>
    <n v="3384"/>
  </r>
  <r>
    <x v="3"/>
    <s v="US"/>
    <n v="94175.19"/>
    <x v="8"/>
    <x v="19"/>
    <n v="0"/>
  </r>
  <r>
    <x v="3"/>
    <s v="US"/>
    <n v="94175.19"/>
    <x v="9"/>
    <x v="20"/>
    <n v="875343"/>
  </r>
  <r>
    <x v="3"/>
    <s v="US"/>
    <n v="94175.19"/>
    <x v="10"/>
    <x v="21"/>
    <n v="0"/>
  </r>
  <r>
    <x v="3"/>
    <s v="US"/>
    <n v="94175.19"/>
    <x v="11"/>
    <x v="22"/>
    <n v="0"/>
  </r>
  <r>
    <x v="3"/>
    <s v="US"/>
    <n v="94175.19"/>
    <x v="12"/>
    <x v="23"/>
    <n v="0"/>
  </r>
  <r>
    <x v="3"/>
    <s v="US"/>
    <n v="94175.19"/>
    <x v="13"/>
    <x v="24"/>
    <n v="43533169"/>
  </r>
  <r>
    <x v="3"/>
    <s v="US"/>
    <n v="94175.19"/>
    <x v="14"/>
    <x v="25"/>
    <n v="94180"/>
  </r>
  <r>
    <x v="3"/>
    <s v="US"/>
    <n v="94175.19"/>
    <x v="15"/>
    <x v="26"/>
    <n v="0"/>
  </r>
  <r>
    <x v="3"/>
    <s v="US"/>
    <n v="94175.19"/>
    <x v="16"/>
    <x v="27"/>
    <n v="0"/>
  </r>
  <r>
    <x v="3"/>
    <s v="US"/>
    <n v="94175.19"/>
    <x v="17"/>
    <x v="28"/>
    <n v="0"/>
  </r>
  <r>
    <x v="3"/>
    <s v="US"/>
    <n v="94175.19"/>
    <x v="18"/>
    <x v="29"/>
    <n v="0"/>
  </r>
  <r>
    <x v="3"/>
    <s v="US"/>
    <n v="94175.19"/>
    <x v="19"/>
    <x v="30"/>
    <n v="0"/>
  </r>
  <r>
    <x v="3"/>
    <s v="US"/>
    <n v="94175.19"/>
    <x v="20"/>
    <x v="31"/>
    <n v="0"/>
  </r>
  <r>
    <x v="3"/>
    <s v="US"/>
    <n v="94175.19"/>
    <x v="21"/>
    <x v="32"/>
    <n v="0"/>
  </r>
  <r>
    <x v="4"/>
    <s v="US"/>
    <n v="103362.38"/>
    <x v="0"/>
    <x v="0"/>
    <n v="282681"/>
  </r>
  <r>
    <x v="4"/>
    <s v="US"/>
    <n v="103362.38"/>
    <x v="0"/>
    <x v="1"/>
    <n v="237909"/>
  </r>
  <r>
    <x v="4"/>
    <s v="US"/>
    <n v="103362.38"/>
    <x v="0"/>
    <x v="2"/>
    <n v="40056"/>
  </r>
  <r>
    <x v="4"/>
    <s v="US"/>
    <n v="103362.38"/>
    <x v="0"/>
    <x v="3"/>
    <n v="0"/>
  </r>
  <r>
    <x v="4"/>
    <s v="US"/>
    <n v="103362.38"/>
    <x v="0"/>
    <x v="4"/>
    <n v="4716"/>
  </r>
  <r>
    <x v="4"/>
    <s v="US"/>
    <n v="103362.38"/>
    <x v="1"/>
    <x v="5"/>
    <n v="73358"/>
  </r>
  <r>
    <x v="4"/>
    <s v="US"/>
    <n v="103362.38"/>
    <x v="1"/>
    <x v="6"/>
    <n v="61841"/>
  </r>
  <r>
    <x v="4"/>
    <s v="US"/>
    <n v="103362.38"/>
    <x v="1"/>
    <x v="7"/>
    <n v="11151"/>
  </r>
  <r>
    <x v="4"/>
    <s v="US"/>
    <n v="103362.38"/>
    <x v="1"/>
    <x v="8"/>
    <n v="366"/>
  </r>
  <r>
    <x v="4"/>
    <s v="US"/>
    <n v="103362.38"/>
    <x v="1"/>
    <x v="9"/>
    <n v="0"/>
  </r>
  <r>
    <x v="4"/>
    <s v="US"/>
    <n v="103362.38"/>
    <x v="2"/>
    <x v="10"/>
    <n v="426274"/>
  </r>
  <r>
    <x v="4"/>
    <s v="US"/>
    <n v="103362.38"/>
    <x v="2"/>
    <x v="11"/>
    <n v="133339"/>
  </r>
  <r>
    <x v="4"/>
    <s v="US"/>
    <n v="103362.38"/>
    <x v="2"/>
    <x v="12"/>
    <n v="292935"/>
  </r>
  <r>
    <x v="4"/>
    <s v="US"/>
    <n v="103362.38"/>
    <x v="2"/>
    <x v="13"/>
    <n v="0"/>
  </r>
  <r>
    <x v="4"/>
    <s v="US"/>
    <n v="103362.38"/>
    <x v="3"/>
    <x v="14"/>
    <n v="0"/>
  </r>
  <r>
    <x v="4"/>
    <s v="US"/>
    <n v="103362.38"/>
    <x v="4"/>
    <x v="15"/>
    <n v="400581"/>
  </r>
  <r>
    <x v="4"/>
    <s v="US"/>
    <n v="103362.38"/>
    <x v="5"/>
    <x v="16"/>
    <n v="2086418"/>
  </r>
  <r>
    <x v="4"/>
    <s v="US"/>
    <n v="103362.38"/>
    <x v="6"/>
    <x v="17"/>
    <n v="442605"/>
  </r>
  <r>
    <x v="4"/>
    <s v="US"/>
    <n v="103362.38"/>
    <x v="7"/>
    <x v="18"/>
    <n v="7451"/>
  </r>
  <r>
    <x v="4"/>
    <s v="US"/>
    <n v="103362.38"/>
    <x v="8"/>
    <x v="19"/>
    <n v="0"/>
  </r>
  <r>
    <x v="4"/>
    <s v="US"/>
    <n v="103362.38"/>
    <x v="9"/>
    <x v="20"/>
    <n v="957607"/>
  </r>
  <r>
    <x v="4"/>
    <s v="US"/>
    <n v="103362.38"/>
    <x v="10"/>
    <x v="21"/>
    <n v="0"/>
  </r>
  <r>
    <x v="4"/>
    <s v="US"/>
    <n v="103362.38"/>
    <x v="11"/>
    <x v="22"/>
    <n v="0"/>
  </r>
  <r>
    <x v="4"/>
    <s v="US"/>
    <n v="103362.38"/>
    <x v="12"/>
    <x v="23"/>
    <n v="0"/>
  </r>
  <r>
    <x v="4"/>
    <s v="US"/>
    <n v="103362.38"/>
    <x v="13"/>
    <x v="24"/>
    <n v="43040613"/>
  </r>
  <r>
    <x v="4"/>
    <s v="US"/>
    <n v="103362.38"/>
    <x v="14"/>
    <x v="25"/>
    <n v="81541"/>
  </r>
  <r>
    <x v="4"/>
    <s v="US"/>
    <n v="103362.38"/>
    <x v="15"/>
    <x v="26"/>
    <n v="0"/>
  </r>
  <r>
    <x v="4"/>
    <s v="US"/>
    <n v="103362.38"/>
    <x v="16"/>
    <x v="27"/>
    <n v="0"/>
  </r>
  <r>
    <x v="4"/>
    <s v="US"/>
    <n v="103362.38"/>
    <x v="17"/>
    <x v="28"/>
    <n v="0"/>
  </r>
  <r>
    <x v="4"/>
    <s v="US"/>
    <n v="103362.38"/>
    <x v="18"/>
    <x v="29"/>
    <n v="0"/>
  </r>
  <r>
    <x v="4"/>
    <s v="US"/>
    <n v="103362.38"/>
    <x v="19"/>
    <x v="30"/>
    <n v="0"/>
  </r>
  <r>
    <x v="4"/>
    <s v="US"/>
    <n v="103362.38"/>
    <x v="20"/>
    <x v="31"/>
    <n v="0"/>
  </r>
  <r>
    <x v="4"/>
    <s v="US"/>
    <n v="103362.38"/>
    <x v="21"/>
    <x v="32"/>
    <n v="0"/>
  </r>
  <r>
    <x v="5"/>
    <s v="US"/>
    <n v="109987.54"/>
    <x v="0"/>
    <x v="0"/>
    <n v="465269"/>
  </r>
  <r>
    <x v="5"/>
    <s v="US"/>
    <n v="109987.54"/>
    <x v="0"/>
    <x v="1"/>
    <n v="387631"/>
  </r>
  <r>
    <x v="5"/>
    <s v="US"/>
    <n v="109987.54"/>
    <x v="0"/>
    <x v="2"/>
    <n v="71804"/>
  </r>
  <r>
    <x v="5"/>
    <s v="US"/>
    <n v="109987.54"/>
    <x v="0"/>
    <x v="3"/>
    <n v="0"/>
  </r>
  <r>
    <x v="5"/>
    <s v="US"/>
    <n v="109987.54"/>
    <x v="0"/>
    <x v="4"/>
    <n v="5834"/>
  </r>
  <r>
    <x v="5"/>
    <s v="US"/>
    <n v="109987.54"/>
    <x v="1"/>
    <x v="5"/>
    <n v="132633"/>
  </r>
  <r>
    <x v="5"/>
    <s v="US"/>
    <n v="109987.54"/>
    <x v="1"/>
    <x v="6"/>
    <n v="109368"/>
  </r>
  <r>
    <x v="5"/>
    <s v="US"/>
    <n v="109987.54"/>
    <x v="1"/>
    <x v="7"/>
    <n v="22788"/>
  </r>
  <r>
    <x v="5"/>
    <s v="US"/>
    <n v="109987.54"/>
    <x v="1"/>
    <x v="8"/>
    <n v="476"/>
  </r>
  <r>
    <x v="5"/>
    <s v="US"/>
    <n v="109987.54"/>
    <x v="1"/>
    <x v="9"/>
    <n v="0"/>
  </r>
  <r>
    <x v="5"/>
    <s v="US"/>
    <n v="109987.54"/>
    <x v="2"/>
    <x v="10"/>
    <n v="515686"/>
  </r>
  <r>
    <x v="5"/>
    <s v="US"/>
    <n v="109987.54"/>
    <x v="2"/>
    <x v="11"/>
    <n v="58886"/>
  </r>
  <r>
    <x v="5"/>
    <s v="US"/>
    <n v="109987.54"/>
    <x v="2"/>
    <x v="12"/>
    <n v="456800"/>
  </r>
  <r>
    <x v="5"/>
    <s v="US"/>
    <n v="109987.54"/>
    <x v="2"/>
    <x v="13"/>
    <n v="0"/>
  </r>
  <r>
    <x v="5"/>
    <s v="US"/>
    <n v="109987.54"/>
    <x v="3"/>
    <x v="14"/>
    <n v="0"/>
  </r>
  <r>
    <x v="5"/>
    <s v="US"/>
    <n v="109987.54"/>
    <x v="4"/>
    <x v="15"/>
    <n v="317674"/>
  </r>
  <r>
    <x v="5"/>
    <s v="US"/>
    <n v="109987.54"/>
    <x v="5"/>
    <x v="16"/>
    <n v="2592969"/>
  </r>
  <r>
    <x v="5"/>
    <s v="US"/>
    <n v="109987.54"/>
    <x v="6"/>
    <x v="17"/>
    <n v="538212"/>
  </r>
  <r>
    <x v="5"/>
    <s v="US"/>
    <n v="109987.54"/>
    <x v="7"/>
    <x v="18"/>
    <n v="16743"/>
  </r>
  <r>
    <x v="5"/>
    <s v="US"/>
    <n v="109987.54"/>
    <x v="8"/>
    <x v="19"/>
    <n v="0"/>
  </r>
  <r>
    <x v="5"/>
    <s v="US"/>
    <n v="109987.54"/>
    <x v="9"/>
    <x v="20"/>
    <n v="3558956"/>
  </r>
  <r>
    <x v="5"/>
    <s v="US"/>
    <n v="109987.54"/>
    <x v="10"/>
    <x v="21"/>
    <n v="0"/>
  </r>
  <r>
    <x v="5"/>
    <s v="US"/>
    <n v="109987.54"/>
    <x v="11"/>
    <x v="22"/>
    <n v="0"/>
  </r>
  <r>
    <x v="5"/>
    <s v="US"/>
    <n v="109987.54"/>
    <x v="12"/>
    <x v="23"/>
    <n v="0"/>
  </r>
  <r>
    <x v="5"/>
    <s v="US"/>
    <n v="109987.54"/>
    <x v="13"/>
    <x v="24"/>
    <n v="0"/>
  </r>
  <r>
    <x v="5"/>
    <s v="US"/>
    <n v="109987.54"/>
    <x v="14"/>
    <x v="25"/>
    <n v="74208"/>
  </r>
  <r>
    <x v="5"/>
    <s v="US"/>
    <n v="109987.54"/>
    <x v="15"/>
    <x v="26"/>
    <n v="0"/>
  </r>
  <r>
    <x v="5"/>
    <s v="US"/>
    <n v="109987.54"/>
    <x v="16"/>
    <x v="27"/>
    <n v="0"/>
  </r>
  <r>
    <x v="5"/>
    <s v="US"/>
    <n v="109987.54"/>
    <x v="17"/>
    <x v="28"/>
    <n v="0"/>
  </r>
  <r>
    <x v="5"/>
    <s v="US"/>
    <n v="109987.54"/>
    <x v="18"/>
    <x v="29"/>
    <n v="0"/>
  </r>
  <r>
    <x v="5"/>
    <s v="US"/>
    <n v="109987.54"/>
    <x v="19"/>
    <x v="30"/>
    <n v="0"/>
  </r>
  <r>
    <x v="5"/>
    <s v="US"/>
    <n v="109987.54"/>
    <x v="20"/>
    <x v="31"/>
    <n v="0"/>
  </r>
  <r>
    <x v="5"/>
    <s v="US"/>
    <n v="109987.54"/>
    <x v="21"/>
    <x v="32"/>
    <n v="0"/>
  </r>
  <r>
    <x v="6"/>
    <s v="US"/>
    <n v="104450.63"/>
    <x v="0"/>
    <x v="0"/>
    <n v="678170"/>
  </r>
  <r>
    <x v="6"/>
    <s v="US"/>
    <n v="104450.63"/>
    <x v="0"/>
    <x v="1"/>
    <n v="597358"/>
  </r>
  <r>
    <x v="6"/>
    <s v="US"/>
    <n v="104450.63"/>
    <x v="0"/>
    <x v="2"/>
    <n v="75458"/>
  </r>
  <r>
    <x v="6"/>
    <s v="US"/>
    <n v="104450.63"/>
    <x v="0"/>
    <x v="3"/>
    <n v="0"/>
  </r>
  <r>
    <x v="6"/>
    <s v="US"/>
    <n v="104450.63"/>
    <x v="0"/>
    <x v="4"/>
    <n v="5354"/>
  </r>
  <r>
    <x v="6"/>
    <s v="US"/>
    <n v="104450.63"/>
    <x v="1"/>
    <x v="5"/>
    <n v="185705"/>
  </r>
  <r>
    <x v="6"/>
    <s v="US"/>
    <n v="104450.63"/>
    <x v="1"/>
    <x v="6"/>
    <n v="163314"/>
  </r>
  <r>
    <x v="6"/>
    <s v="US"/>
    <n v="104450.63"/>
    <x v="1"/>
    <x v="7"/>
    <n v="21914"/>
  </r>
  <r>
    <x v="6"/>
    <s v="US"/>
    <n v="104450.63"/>
    <x v="1"/>
    <x v="8"/>
    <n v="477"/>
  </r>
  <r>
    <x v="6"/>
    <s v="US"/>
    <n v="104450.63"/>
    <x v="1"/>
    <x v="9"/>
    <n v="0"/>
  </r>
  <r>
    <x v="6"/>
    <s v="US"/>
    <n v="104450.63"/>
    <x v="2"/>
    <x v="10"/>
    <n v="1306792"/>
  </r>
  <r>
    <x v="6"/>
    <s v="US"/>
    <n v="104450.63"/>
    <x v="2"/>
    <x v="11"/>
    <n v="199231"/>
  </r>
  <r>
    <x v="6"/>
    <s v="US"/>
    <n v="104450.63"/>
    <x v="2"/>
    <x v="12"/>
    <n v="1107561"/>
  </r>
  <r>
    <x v="6"/>
    <s v="US"/>
    <n v="104450.63"/>
    <x v="2"/>
    <x v="13"/>
    <n v="0"/>
  </r>
  <r>
    <x v="6"/>
    <s v="US"/>
    <n v="104450.63"/>
    <x v="3"/>
    <x v="14"/>
    <n v="0"/>
  </r>
  <r>
    <x v="6"/>
    <s v="US"/>
    <n v="104450.63"/>
    <x v="4"/>
    <x v="15"/>
    <n v="406489"/>
  </r>
  <r>
    <x v="6"/>
    <s v="US"/>
    <n v="104450.63"/>
    <x v="5"/>
    <x v="16"/>
    <n v="2609468"/>
  </r>
  <r>
    <x v="6"/>
    <s v="US"/>
    <n v="104450.63"/>
    <x v="6"/>
    <x v="17"/>
    <n v="1351345"/>
  </r>
  <r>
    <x v="6"/>
    <s v="US"/>
    <n v="104450.63"/>
    <x v="7"/>
    <x v="18"/>
    <n v="12533"/>
  </r>
  <r>
    <x v="6"/>
    <s v="US"/>
    <n v="104450.63"/>
    <x v="8"/>
    <x v="19"/>
    <n v="0"/>
  </r>
  <r>
    <x v="6"/>
    <s v="US"/>
    <n v="104450.63"/>
    <x v="9"/>
    <x v="20"/>
    <n v="3255546"/>
  </r>
  <r>
    <x v="6"/>
    <s v="US"/>
    <n v="104450.63"/>
    <x v="10"/>
    <x v="21"/>
    <n v="0"/>
  </r>
  <r>
    <x v="6"/>
    <s v="US"/>
    <n v="104450.63"/>
    <x v="11"/>
    <x v="22"/>
    <n v="0"/>
  </r>
  <r>
    <x v="6"/>
    <s v="US"/>
    <n v="104450.63"/>
    <x v="12"/>
    <x v="23"/>
    <n v="0"/>
  </r>
  <r>
    <x v="6"/>
    <s v="US"/>
    <n v="104450.63"/>
    <x v="13"/>
    <x v="24"/>
    <n v="0"/>
  </r>
  <r>
    <x v="6"/>
    <s v="US"/>
    <n v="104450.63"/>
    <x v="14"/>
    <x v="25"/>
    <n v="86392"/>
  </r>
  <r>
    <x v="6"/>
    <s v="US"/>
    <n v="104450.63"/>
    <x v="15"/>
    <x v="26"/>
    <n v="0"/>
  </r>
  <r>
    <x v="6"/>
    <s v="US"/>
    <n v="104450.63"/>
    <x v="16"/>
    <x v="27"/>
    <n v="0"/>
  </r>
  <r>
    <x v="6"/>
    <s v="US"/>
    <n v="104450.63"/>
    <x v="17"/>
    <x v="28"/>
    <n v="0"/>
  </r>
  <r>
    <x v="6"/>
    <s v="US"/>
    <n v="104450.63"/>
    <x v="18"/>
    <x v="29"/>
    <n v="0"/>
  </r>
  <r>
    <x v="6"/>
    <s v="US"/>
    <n v="104450.63"/>
    <x v="19"/>
    <x v="30"/>
    <n v="0"/>
  </r>
  <r>
    <x v="6"/>
    <s v="US"/>
    <n v="104450.63"/>
    <x v="20"/>
    <x v="31"/>
    <n v="0"/>
  </r>
  <r>
    <x v="6"/>
    <s v="US"/>
    <n v="104450.63"/>
    <x v="21"/>
    <x v="32"/>
    <n v="0"/>
  </r>
  <r>
    <x v="7"/>
    <s v="US"/>
    <n v="182047.19"/>
    <x v="0"/>
    <x v="0"/>
    <n v="467799"/>
  </r>
  <r>
    <x v="7"/>
    <s v="US"/>
    <n v="182047.19"/>
    <x v="0"/>
    <x v="1"/>
    <n v="413810"/>
  </r>
  <r>
    <x v="7"/>
    <s v="US"/>
    <n v="182047.19"/>
    <x v="0"/>
    <x v="2"/>
    <n v="51835"/>
  </r>
  <r>
    <x v="7"/>
    <s v="US"/>
    <n v="182047.19"/>
    <x v="0"/>
    <x v="3"/>
    <n v="0"/>
  </r>
  <r>
    <x v="7"/>
    <s v="US"/>
    <n v="182047.19"/>
    <x v="0"/>
    <x v="4"/>
    <n v="2154"/>
  </r>
  <r>
    <x v="7"/>
    <s v="US"/>
    <n v="182047.19"/>
    <x v="1"/>
    <x v="5"/>
    <n v="97165"/>
  </r>
  <r>
    <x v="7"/>
    <s v="US"/>
    <n v="182047.19"/>
    <x v="1"/>
    <x v="6"/>
    <n v="83494"/>
  </r>
  <r>
    <x v="7"/>
    <s v="US"/>
    <n v="182047.19"/>
    <x v="1"/>
    <x v="7"/>
    <n v="13504"/>
  </r>
  <r>
    <x v="7"/>
    <s v="US"/>
    <n v="182047.19"/>
    <x v="1"/>
    <x v="8"/>
    <n v="167"/>
  </r>
  <r>
    <x v="7"/>
    <s v="US"/>
    <n v="182047.19"/>
    <x v="1"/>
    <x v="9"/>
    <n v="0"/>
  </r>
  <r>
    <x v="7"/>
    <s v="US"/>
    <n v="182047.19"/>
    <x v="2"/>
    <x v="10"/>
    <n v="466165"/>
  </r>
  <r>
    <x v="7"/>
    <s v="US"/>
    <n v="182047.19"/>
    <x v="2"/>
    <x v="11"/>
    <n v="197085"/>
  </r>
  <r>
    <x v="7"/>
    <s v="US"/>
    <n v="182047.19"/>
    <x v="2"/>
    <x v="12"/>
    <n v="269080"/>
  </r>
  <r>
    <x v="7"/>
    <s v="US"/>
    <n v="182047.19"/>
    <x v="2"/>
    <x v="13"/>
    <n v="0"/>
  </r>
  <r>
    <x v="7"/>
    <s v="US"/>
    <n v="182047.19"/>
    <x v="3"/>
    <x v="14"/>
    <n v="0"/>
  </r>
  <r>
    <x v="7"/>
    <s v="US"/>
    <n v="182047.19"/>
    <x v="4"/>
    <x v="15"/>
    <n v="274711"/>
  </r>
  <r>
    <x v="7"/>
    <s v="US"/>
    <n v="182047.19"/>
    <x v="5"/>
    <x v="16"/>
    <n v="2581339"/>
  </r>
  <r>
    <x v="7"/>
    <s v="US"/>
    <n v="182047.19"/>
    <x v="6"/>
    <x v="17"/>
    <n v="504367"/>
  </r>
  <r>
    <x v="7"/>
    <s v="US"/>
    <n v="182047.19"/>
    <x v="7"/>
    <x v="18"/>
    <n v="6828"/>
  </r>
  <r>
    <x v="7"/>
    <s v="US"/>
    <n v="182047.19"/>
    <x v="8"/>
    <x v="19"/>
    <n v="0"/>
  </r>
  <r>
    <x v="7"/>
    <s v="US"/>
    <n v="182047.19"/>
    <x v="9"/>
    <x v="20"/>
    <n v="3870416"/>
  </r>
  <r>
    <x v="7"/>
    <s v="US"/>
    <n v="182047.19"/>
    <x v="10"/>
    <x v="21"/>
    <n v="0"/>
  </r>
  <r>
    <x v="7"/>
    <s v="US"/>
    <n v="182047.19"/>
    <x v="11"/>
    <x v="22"/>
    <n v="0"/>
  </r>
  <r>
    <x v="7"/>
    <s v="US"/>
    <n v="182047.19"/>
    <x v="12"/>
    <x v="23"/>
    <n v="0"/>
  </r>
  <r>
    <x v="7"/>
    <s v="US"/>
    <n v="182047.19"/>
    <x v="13"/>
    <x v="24"/>
    <n v="39653363"/>
  </r>
  <r>
    <x v="7"/>
    <s v="US"/>
    <n v="182047.19"/>
    <x v="14"/>
    <x v="25"/>
    <n v="65736"/>
  </r>
  <r>
    <x v="7"/>
    <s v="US"/>
    <n v="182047.19"/>
    <x v="15"/>
    <x v="26"/>
    <n v="0"/>
  </r>
  <r>
    <x v="7"/>
    <s v="US"/>
    <n v="182047.19"/>
    <x v="16"/>
    <x v="27"/>
    <n v="0"/>
  </r>
  <r>
    <x v="7"/>
    <s v="US"/>
    <n v="182047.19"/>
    <x v="17"/>
    <x v="28"/>
    <n v="0"/>
  </r>
  <r>
    <x v="7"/>
    <s v="US"/>
    <n v="182047.19"/>
    <x v="18"/>
    <x v="29"/>
    <n v="0"/>
  </r>
  <r>
    <x v="7"/>
    <s v="US"/>
    <n v="182047.19"/>
    <x v="19"/>
    <x v="30"/>
    <n v="0"/>
  </r>
  <r>
    <x v="7"/>
    <s v="US"/>
    <n v="182047.19"/>
    <x v="20"/>
    <x v="31"/>
    <n v="0"/>
  </r>
  <r>
    <x v="7"/>
    <s v="US"/>
    <n v="182047.19"/>
    <x v="21"/>
    <x v="32"/>
    <n v="0"/>
  </r>
  <r>
    <x v="8"/>
    <s v="US"/>
    <n v="156829.88"/>
    <x v="0"/>
    <x v="0"/>
    <n v="533406"/>
  </r>
  <r>
    <x v="8"/>
    <s v="US"/>
    <n v="156829.88"/>
    <x v="0"/>
    <x v="1"/>
    <n v="470061"/>
  </r>
  <r>
    <x v="8"/>
    <s v="US"/>
    <n v="156829.88"/>
    <x v="0"/>
    <x v="2"/>
    <n v="60882"/>
  </r>
  <r>
    <x v="8"/>
    <s v="US"/>
    <n v="156829.88"/>
    <x v="0"/>
    <x v="3"/>
    <n v="0"/>
  </r>
  <r>
    <x v="8"/>
    <s v="US"/>
    <n v="156829.88"/>
    <x v="0"/>
    <x v="4"/>
    <n v="2463"/>
  </r>
  <r>
    <x v="8"/>
    <s v="US"/>
    <n v="156829.88"/>
    <x v="1"/>
    <x v="5"/>
    <n v="102593"/>
  </r>
  <r>
    <x v="8"/>
    <s v="US"/>
    <n v="156829.88"/>
    <x v="1"/>
    <x v="6"/>
    <n v="85768"/>
  </r>
  <r>
    <x v="8"/>
    <s v="US"/>
    <n v="156829.88"/>
    <x v="1"/>
    <x v="7"/>
    <n v="16643"/>
  </r>
  <r>
    <x v="8"/>
    <s v="US"/>
    <n v="156829.88"/>
    <x v="1"/>
    <x v="8"/>
    <n v="181"/>
  </r>
  <r>
    <x v="8"/>
    <s v="US"/>
    <n v="156829.88"/>
    <x v="1"/>
    <x v="9"/>
    <n v="0"/>
  </r>
  <r>
    <x v="8"/>
    <s v="US"/>
    <n v="156829.88"/>
    <x v="2"/>
    <x v="10"/>
    <n v="446555"/>
  </r>
  <r>
    <x v="8"/>
    <s v="US"/>
    <n v="156829.88"/>
    <x v="2"/>
    <x v="11"/>
    <n v="274380"/>
  </r>
  <r>
    <x v="8"/>
    <s v="US"/>
    <n v="156829.88"/>
    <x v="2"/>
    <x v="12"/>
    <n v="172175"/>
  </r>
  <r>
    <x v="8"/>
    <s v="US"/>
    <n v="156829.88"/>
    <x v="2"/>
    <x v="13"/>
    <n v="0"/>
  </r>
  <r>
    <x v="8"/>
    <s v="US"/>
    <n v="156829.88"/>
    <x v="3"/>
    <x v="14"/>
    <n v="0"/>
  </r>
  <r>
    <x v="8"/>
    <s v="US"/>
    <n v="156829.88"/>
    <x v="4"/>
    <x v="15"/>
    <n v="263323"/>
  </r>
  <r>
    <x v="8"/>
    <s v="US"/>
    <n v="156829.88"/>
    <x v="5"/>
    <x v="16"/>
    <n v="2265465"/>
  </r>
  <r>
    <x v="8"/>
    <s v="US"/>
    <n v="156829.88"/>
    <x v="6"/>
    <x v="17"/>
    <n v="484413"/>
  </r>
  <r>
    <x v="8"/>
    <s v="US"/>
    <n v="156829.88"/>
    <x v="7"/>
    <x v="18"/>
    <n v="7937"/>
  </r>
  <r>
    <x v="8"/>
    <s v="US"/>
    <n v="156829.88"/>
    <x v="8"/>
    <x v="19"/>
    <n v="0"/>
  </r>
  <r>
    <x v="8"/>
    <s v="US"/>
    <n v="156829.88"/>
    <x v="9"/>
    <x v="20"/>
    <n v="2852369"/>
  </r>
  <r>
    <x v="8"/>
    <s v="US"/>
    <n v="156829.88"/>
    <x v="10"/>
    <x v="21"/>
    <n v="0"/>
  </r>
  <r>
    <x v="8"/>
    <s v="US"/>
    <n v="156829.88"/>
    <x v="11"/>
    <x v="22"/>
    <n v="0"/>
  </r>
  <r>
    <x v="8"/>
    <s v="US"/>
    <n v="156829.88"/>
    <x v="12"/>
    <x v="23"/>
    <n v="0"/>
  </r>
  <r>
    <x v="8"/>
    <s v="US"/>
    <n v="156829.88"/>
    <x v="13"/>
    <x v="24"/>
    <n v="41000126"/>
  </r>
  <r>
    <x v="8"/>
    <s v="US"/>
    <n v="156829.88"/>
    <x v="14"/>
    <x v="25"/>
    <n v="105778"/>
  </r>
  <r>
    <x v="8"/>
    <s v="US"/>
    <n v="156829.88"/>
    <x v="15"/>
    <x v="26"/>
    <n v="0"/>
  </r>
  <r>
    <x v="8"/>
    <s v="US"/>
    <n v="156829.88"/>
    <x v="16"/>
    <x v="27"/>
    <n v="0"/>
  </r>
  <r>
    <x v="8"/>
    <s v="US"/>
    <n v="156829.88"/>
    <x v="17"/>
    <x v="28"/>
    <n v="0"/>
  </r>
  <r>
    <x v="8"/>
    <s v="US"/>
    <n v="156829.88"/>
    <x v="18"/>
    <x v="29"/>
    <n v="0"/>
  </r>
  <r>
    <x v="8"/>
    <s v="US"/>
    <n v="156829.88"/>
    <x v="19"/>
    <x v="30"/>
    <n v="0"/>
  </r>
  <r>
    <x v="8"/>
    <s v="US"/>
    <n v="156829.88"/>
    <x v="20"/>
    <x v="31"/>
    <n v="0"/>
  </r>
  <r>
    <x v="8"/>
    <s v="US"/>
    <n v="156829.88"/>
    <x v="21"/>
    <x v="32"/>
    <n v="0"/>
  </r>
  <r>
    <x v="9"/>
    <s v="US"/>
    <n v="118951.99"/>
    <x v="0"/>
    <x v="0"/>
    <n v="539432"/>
  </r>
  <r>
    <x v="9"/>
    <s v="US"/>
    <n v="118951.99"/>
    <x v="0"/>
    <x v="1"/>
    <n v="482673"/>
  </r>
  <r>
    <x v="9"/>
    <s v="US"/>
    <n v="118951.99"/>
    <x v="0"/>
    <x v="2"/>
    <n v="54407"/>
  </r>
  <r>
    <x v="9"/>
    <s v="US"/>
    <n v="118951.99"/>
    <x v="0"/>
    <x v="3"/>
    <n v="0"/>
  </r>
  <r>
    <x v="9"/>
    <s v="US"/>
    <n v="118951.99"/>
    <x v="0"/>
    <x v="4"/>
    <n v="2352"/>
  </r>
  <r>
    <x v="9"/>
    <s v="US"/>
    <n v="118951.99"/>
    <x v="1"/>
    <x v="5"/>
    <n v="115183"/>
  </r>
  <r>
    <x v="9"/>
    <s v="US"/>
    <n v="118951.99"/>
    <x v="1"/>
    <x v="6"/>
    <n v="98684"/>
  </r>
  <r>
    <x v="9"/>
    <s v="US"/>
    <n v="118951.99"/>
    <x v="1"/>
    <x v="7"/>
    <n v="16328"/>
  </r>
  <r>
    <x v="9"/>
    <s v="US"/>
    <n v="118951.99"/>
    <x v="1"/>
    <x v="8"/>
    <n v="171"/>
  </r>
  <r>
    <x v="9"/>
    <s v="US"/>
    <n v="118951.99"/>
    <x v="1"/>
    <x v="9"/>
    <n v="0"/>
  </r>
  <r>
    <x v="9"/>
    <s v="US"/>
    <n v="118951.99"/>
    <x v="2"/>
    <x v="10"/>
    <n v="1684576"/>
  </r>
  <r>
    <x v="9"/>
    <s v="US"/>
    <n v="118951.99"/>
    <x v="2"/>
    <x v="11"/>
    <n v="1115412"/>
  </r>
  <r>
    <x v="9"/>
    <s v="US"/>
    <n v="118951.99"/>
    <x v="2"/>
    <x v="12"/>
    <n v="569164"/>
  </r>
  <r>
    <x v="9"/>
    <s v="US"/>
    <n v="118951.99"/>
    <x v="2"/>
    <x v="13"/>
    <n v="0"/>
  </r>
  <r>
    <x v="9"/>
    <s v="US"/>
    <n v="118951.99"/>
    <x v="3"/>
    <x v="14"/>
    <n v="0"/>
  </r>
  <r>
    <x v="9"/>
    <s v="US"/>
    <n v="118951.99"/>
    <x v="4"/>
    <x v="15"/>
    <n v="318557"/>
  </r>
  <r>
    <x v="9"/>
    <s v="US"/>
    <n v="118951.99"/>
    <x v="5"/>
    <x v="16"/>
    <n v="2169695"/>
  </r>
  <r>
    <x v="9"/>
    <s v="US"/>
    <n v="118951.99"/>
    <x v="6"/>
    <x v="17"/>
    <n v="1731789"/>
  </r>
  <r>
    <x v="9"/>
    <s v="US"/>
    <n v="118951.99"/>
    <x v="7"/>
    <x v="18"/>
    <n v="11219"/>
  </r>
  <r>
    <x v="9"/>
    <s v="US"/>
    <n v="118951.99"/>
    <x v="8"/>
    <x v="19"/>
    <n v="0"/>
  </r>
  <r>
    <x v="9"/>
    <s v="US"/>
    <n v="118951.99"/>
    <x v="9"/>
    <x v="20"/>
    <n v="5058199"/>
  </r>
  <r>
    <x v="9"/>
    <s v="US"/>
    <n v="118951.99"/>
    <x v="10"/>
    <x v="21"/>
    <n v="0"/>
  </r>
  <r>
    <x v="9"/>
    <s v="US"/>
    <n v="118951.99"/>
    <x v="11"/>
    <x v="22"/>
    <n v="0"/>
  </r>
  <r>
    <x v="9"/>
    <s v="US"/>
    <n v="118951.99"/>
    <x v="12"/>
    <x v="23"/>
    <n v="0"/>
  </r>
  <r>
    <x v="9"/>
    <s v="US"/>
    <n v="118951.99"/>
    <x v="13"/>
    <x v="24"/>
    <n v="0"/>
  </r>
  <r>
    <x v="9"/>
    <s v="US"/>
    <n v="118951.99"/>
    <x v="14"/>
    <x v="25"/>
    <n v="101824"/>
  </r>
  <r>
    <x v="9"/>
    <s v="US"/>
    <n v="118951.99"/>
    <x v="15"/>
    <x v="26"/>
    <n v="0"/>
  </r>
  <r>
    <x v="9"/>
    <s v="US"/>
    <n v="118951.99"/>
    <x v="16"/>
    <x v="27"/>
    <n v="0"/>
  </r>
  <r>
    <x v="9"/>
    <s v="US"/>
    <n v="118951.99"/>
    <x v="17"/>
    <x v="28"/>
    <n v="0"/>
  </r>
  <r>
    <x v="9"/>
    <s v="US"/>
    <n v="118951.99"/>
    <x v="18"/>
    <x v="29"/>
    <n v="0"/>
  </r>
  <r>
    <x v="9"/>
    <s v="US"/>
    <n v="118951.99"/>
    <x v="19"/>
    <x v="30"/>
    <n v="0"/>
  </r>
  <r>
    <x v="9"/>
    <s v="US"/>
    <n v="118951.99"/>
    <x v="20"/>
    <x v="31"/>
    <n v="0"/>
  </r>
  <r>
    <x v="9"/>
    <s v="US"/>
    <n v="118951.99"/>
    <x v="21"/>
    <x v="32"/>
    <n v="0"/>
  </r>
  <r>
    <x v="10"/>
    <s v="US"/>
    <n v="83607.789999999994"/>
    <x v="0"/>
    <x v="0"/>
    <n v="425659"/>
  </r>
  <r>
    <x v="10"/>
    <s v="US"/>
    <n v="83607.789999999994"/>
    <x v="0"/>
    <x v="1"/>
    <n v="353373"/>
  </r>
  <r>
    <x v="10"/>
    <s v="US"/>
    <n v="83607.789999999994"/>
    <x v="0"/>
    <x v="2"/>
    <n v="58648"/>
  </r>
  <r>
    <x v="10"/>
    <s v="US"/>
    <n v="83607.789999999994"/>
    <x v="0"/>
    <x v="3"/>
    <n v="0"/>
  </r>
  <r>
    <x v="10"/>
    <s v="US"/>
    <n v="83607.789999999994"/>
    <x v="0"/>
    <x v="4"/>
    <n v="13638"/>
  </r>
  <r>
    <x v="10"/>
    <s v="US"/>
    <n v="83607.789999999994"/>
    <x v="1"/>
    <x v="5"/>
    <n v="85033"/>
  </r>
  <r>
    <x v="10"/>
    <s v="US"/>
    <n v="83607.789999999994"/>
    <x v="1"/>
    <x v="6"/>
    <n v="69714"/>
  </r>
  <r>
    <x v="10"/>
    <s v="US"/>
    <n v="83607.789999999994"/>
    <x v="1"/>
    <x v="7"/>
    <n v="14086"/>
  </r>
  <r>
    <x v="10"/>
    <s v="US"/>
    <n v="83607.789999999994"/>
    <x v="1"/>
    <x v="8"/>
    <n v="1233"/>
  </r>
  <r>
    <x v="10"/>
    <s v="US"/>
    <n v="83607.789999999994"/>
    <x v="1"/>
    <x v="9"/>
    <n v="0"/>
  </r>
  <r>
    <x v="10"/>
    <s v="US"/>
    <n v="83607.789999999994"/>
    <x v="2"/>
    <x v="10"/>
    <n v="606377"/>
  </r>
  <r>
    <x v="10"/>
    <s v="US"/>
    <n v="83607.789999999994"/>
    <x v="2"/>
    <x v="11"/>
    <n v="128079"/>
  </r>
  <r>
    <x v="10"/>
    <s v="US"/>
    <n v="83607.789999999994"/>
    <x v="2"/>
    <x v="12"/>
    <n v="478298"/>
  </r>
  <r>
    <x v="10"/>
    <s v="US"/>
    <n v="83607.789999999994"/>
    <x v="2"/>
    <x v="13"/>
    <n v="0"/>
  </r>
  <r>
    <x v="10"/>
    <s v="US"/>
    <n v="83607.789999999994"/>
    <x v="3"/>
    <x v="14"/>
    <n v="0"/>
  </r>
  <r>
    <x v="10"/>
    <s v="US"/>
    <n v="83607.789999999994"/>
    <x v="4"/>
    <x v="15"/>
    <n v="276783"/>
  </r>
  <r>
    <x v="10"/>
    <s v="US"/>
    <n v="83607.789999999994"/>
    <x v="5"/>
    <x v="16"/>
    <n v="2311297"/>
  </r>
  <r>
    <x v="10"/>
    <s v="US"/>
    <n v="83607.789999999994"/>
    <x v="6"/>
    <x v="17"/>
    <n v="635757"/>
  </r>
  <r>
    <x v="10"/>
    <s v="US"/>
    <n v="83607.789999999994"/>
    <x v="7"/>
    <x v="18"/>
    <n v="7349"/>
  </r>
  <r>
    <x v="10"/>
    <s v="US"/>
    <n v="83607.789999999994"/>
    <x v="8"/>
    <x v="19"/>
    <n v="0"/>
  </r>
  <r>
    <x v="10"/>
    <s v="US"/>
    <n v="83607.789999999994"/>
    <x v="9"/>
    <x v="20"/>
    <n v="1040665"/>
  </r>
  <r>
    <x v="10"/>
    <s v="US"/>
    <n v="83607.789999999994"/>
    <x v="10"/>
    <x v="21"/>
    <n v="0"/>
  </r>
  <r>
    <x v="10"/>
    <s v="US"/>
    <n v="83607.789999999994"/>
    <x v="11"/>
    <x v="22"/>
    <n v="0"/>
  </r>
  <r>
    <x v="10"/>
    <s v="US"/>
    <n v="83607.789999999994"/>
    <x v="12"/>
    <x v="23"/>
    <n v="0"/>
  </r>
  <r>
    <x v="10"/>
    <s v="US"/>
    <n v="83607.789999999994"/>
    <x v="13"/>
    <x v="24"/>
    <n v="39225421"/>
  </r>
  <r>
    <x v="10"/>
    <s v="US"/>
    <n v="83607.789999999994"/>
    <x v="14"/>
    <x v="25"/>
    <n v="39865"/>
  </r>
  <r>
    <x v="10"/>
    <s v="US"/>
    <n v="83607.789999999994"/>
    <x v="15"/>
    <x v="26"/>
    <n v="0"/>
  </r>
  <r>
    <x v="10"/>
    <s v="US"/>
    <n v="83607.789999999994"/>
    <x v="16"/>
    <x v="27"/>
    <n v="0"/>
  </r>
  <r>
    <x v="10"/>
    <s v="US"/>
    <n v="83607.789999999994"/>
    <x v="17"/>
    <x v="28"/>
    <n v="0"/>
  </r>
  <r>
    <x v="10"/>
    <s v="US"/>
    <n v="83607.789999999994"/>
    <x v="18"/>
    <x v="29"/>
    <n v="0"/>
  </r>
  <r>
    <x v="10"/>
    <s v="US"/>
    <n v="83607.789999999994"/>
    <x v="19"/>
    <x v="30"/>
    <n v="0"/>
  </r>
  <r>
    <x v="10"/>
    <s v="US"/>
    <n v="83607.789999999994"/>
    <x v="20"/>
    <x v="31"/>
    <n v="0"/>
  </r>
  <r>
    <x v="10"/>
    <s v="US"/>
    <n v="83607.789999999994"/>
    <x v="21"/>
    <x v="32"/>
    <n v="0"/>
  </r>
  <r>
    <x v="11"/>
    <s v="US"/>
    <n v="95616.84"/>
    <x v="0"/>
    <x v="0"/>
    <n v="424852"/>
  </r>
  <r>
    <x v="11"/>
    <s v="US"/>
    <n v="95616.84"/>
    <x v="0"/>
    <x v="1"/>
    <n v="362073"/>
  </r>
  <r>
    <x v="11"/>
    <s v="US"/>
    <n v="95616.84"/>
    <x v="0"/>
    <x v="2"/>
    <n v="53598"/>
  </r>
  <r>
    <x v="11"/>
    <s v="US"/>
    <n v="95616.84"/>
    <x v="0"/>
    <x v="3"/>
    <n v="0"/>
  </r>
  <r>
    <x v="11"/>
    <s v="US"/>
    <n v="95616.84"/>
    <x v="0"/>
    <x v="4"/>
    <n v="9181"/>
  </r>
  <r>
    <x v="11"/>
    <s v="US"/>
    <n v="95616.84"/>
    <x v="1"/>
    <x v="5"/>
    <n v="63016"/>
  </r>
  <r>
    <x v="11"/>
    <s v="US"/>
    <n v="95616.84"/>
    <x v="1"/>
    <x v="6"/>
    <n v="51698"/>
  </r>
  <r>
    <x v="11"/>
    <s v="US"/>
    <n v="95616.84"/>
    <x v="1"/>
    <x v="7"/>
    <n v="10647"/>
  </r>
  <r>
    <x v="11"/>
    <s v="US"/>
    <n v="95616.84"/>
    <x v="1"/>
    <x v="8"/>
    <n v="671"/>
  </r>
  <r>
    <x v="11"/>
    <s v="US"/>
    <n v="95616.84"/>
    <x v="1"/>
    <x v="9"/>
    <n v="0"/>
  </r>
  <r>
    <x v="11"/>
    <s v="US"/>
    <n v="95616.84"/>
    <x v="2"/>
    <x v="10"/>
    <n v="297066"/>
  </r>
  <r>
    <x v="11"/>
    <s v="US"/>
    <n v="95616.84"/>
    <x v="2"/>
    <x v="11"/>
    <n v="151525"/>
  </r>
  <r>
    <x v="11"/>
    <s v="US"/>
    <n v="95616.84"/>
    <x v="2"/>
    <x v="12"/>
    <n v="145541"/>
  </r>
  <r>
    <x v="11"/>
    <s v="US"/>
    <n v="95616.84"/>
    <x v="2"/>
    <x v="13"/>
    <n v="0"/>
  </r>
  <r>
    <x v="11"/>
    <s v="US"/>
    <n v="95616.84"/>
    <x v="3"/>
    <x v="14"/>
    <n v="0"/>
  </r>
  <r>
    <x v="11"/>
    <s v="US"/>
    <n v="95616.84"/>
    <x v="4"/>
    <x v="15"/>
    <n v="246963"/>
  </r>
  <r>
    <x v="11"/>
    <s v="US"/>
    <n v="95616.84"/>
    <x v="5"/>
    <x v="16"/>
    <n v="1350143"/>
  </r>
  <r>
    <x v="11"/>
    <s v="US"/>
    <n v="95616.84"/>
    <x v="6"/>
    <x v="17"/>
    <n v="327012"/>
  </r>
  <r>
    <x v="11"/>
    <s v="US"/>
    <n v="95616.84"/>
    <x v="7"/>
    <x v="18"/>
    <n v="11373"/>
  </r>
  <r>
    <x v="11"/>
    <s v="US"/>
    <n v="95616.84"/>
    <x v="8"/>
    <x v="19"/>
    <n v="0"/>
  </r>
  <r>
    <x v="11"/>
    <s v="US"/>
    <n v="95616.84"/>
    <x v="9"/>
    <x v="20"/>
    <n v="776990"/>
  </r>
  <r>
    <x v="11"/>
    <s v="US"/>
    <n v="95616.84"/>
    <x v="10"/>
    <x v="21"/>
    <n v="0"/>
  </r>
  <r>
    <x v="11"/>
    <s v="US"/>
    <n v="95616.84"/>
    <x v="11"/>
    <x v="22"/>
    <n v="0"/>
  </r>
  <r>
    <x v="11"/>
    <s v="US"/>
    <n v="95616.84"/>
    <x v="12"/>
    <x v="23"/>
    <n v="0"/>
  </r>
  <r>
    <x v="11"/>
    <s v="US"/>
    <n v="95616.84"/>
    <x v="13"/>
    <x v="24"/>
    <n v="36716944"/>
  </r>
  <r>
    <x v="11"/>
    <s v="US"/>
    <n v="95616.84"/>
    <x v="14"/>
    <x v="25"/>
    <n v="56843"/>
  </r>
  <r>
    <x v="11"/>
    <s v="US"/>
    <n v="95616.84"/>
    <x v="15"/>
    <x v="26"/>
    <n v="0"/>
  </r>
  <r>
    <x v="11"/>
    <s v="US"/>
    <n v="95616.84"/>
    <x v="16"/>
    <x v="27"/>
    <n v="0"/>
  </r>
  <r>
    <x v="11"/>
    <s v="US"/>
    <n v="95616.84"/>
    <x v="17"/>
    <x v="28"/>
    <n v="0"/>
  </r>
  <r>
    <x v="11"/>
    <s v="US"/>
    <n v="95616.84"/>
    <x v="18"/>
    <x v="29"/>
    <n v="0"/>
  </r>
  <r>
    <x v="11"/>
    <s v="US"/>
    <n v="95616.84"/>
    <x v="19"/>
    <x v="30"/>
    <n v="0"/>
  </r>
  <r>
    <x v="11"/>
    <s v="US"/>
    <n v="95616.84"/>
    <x v="20"/>
    <x v="31"/>
    <n v="0"/>
  </r>
  <r>
    <x v="11"/>
    <s v="US"/>
    <n v="95616.84"/>
    <x v="21"/>
    <x v="32"/>
    <n v="0"/>
  </r>
  <r>
    <x v="12"/>
    <s v="US"/>
    <n v="103627.8"/>
    <x v="0"/>
    <x v="0"/>
    <n v="501818"/>
  </r>
  <r>
    <x v="12"/>
    <s v="US"/>
    <n v="103627.8"/>
    <x v="0"/>
    <x v="1"/>
    <n v="357967"/>
  </r>
  <r>
    <x v="12"/>
    <s v="US"/>
    <n v="103627.8"/>
    <x v="0"/>
    <x v="2"/>
    <n v="60085"/>
  </r>
  <r>
    <x v="12"/>
    <s v="US"/>
    <n v="103627.8"/>
    <x v="0"/>
    <x v="3"/>
    <n v="0"/>
  </r>
  <r>
    <x v="12"/>
    <s v="US"/>
    <n v="103627.8"/>
    <x v="0"/>
    <x v="4"/>
    <n v="83766"/>
  </r>
  <r>
    <x v="12"/>
    <s v="US"/>
    <n v="103627.8"/>
    <x v="1"/>
    <x v="5"/>
    <n v="61124"/>
  </r>
  <r>
    <x v="12"/>
    <s v="US"/>
    <n v="103627.8"/>
    <x v="1"/>
    <x v="6"/>
    <n v="48839"/>
  </r>
  <r>
    <x v="12"/>
    <s v="US"/>
    <n v="103627.8"/>
    <x v="1"/>
    <x v="7"/>
    <n v="11681"/>
  </r>
  <r>
    <x v="12"/>
    <s v="US"/>
    <n v="103627.8"/>
    <x v="1"/>
    <x v="8"/>
    <n v="604"/>
  </r>
  <r>
    <x v="12"/>
    <s v="US"/>
    <n v="103627.8"/>
    <x v="1"/>
    <x v="9"/>
    <n v="0"/>
  </r>
  <r>
    <x v="12"/>
    <s v="US"/>
    <n v="103627.8"/>
    <x v="2"/>
    <x v="10"/>
    <n v="280080"/>
  </r>
  <r>
    <x v="12"/>
    <s v="US"/>
    <n v="103627.8"/>
    <x v="2"/>
    <x v="11"/>
    <n v="53111"/>
  </r>
  <r>
    <x v="12"/>
    <s v="US"/>
    <n v="103627.8"/>
    <x v="2"/>
    <x v="12"/>
    <n v="226969"/>
  </r>
  <r>
    <x v="12"/>
    <s v="US"/>
    <n v="103627.8"/>
    <x v="2"/>
    <x v="13"/>
    <n v="0"/>
  </r>
  <r>
    <x v="12"/>
    <s v="US"/>
    <n v="103627.8"/>
    <x v="3"/>
    <x v="14"/>
    <n v="0"/>
  </r>
  <r>
    <x v="12"/>
    <s v="US"/>
    <n v="103627.8"/>
    <x v="4"/>
    <x v="15"/>
    <n v="259820"/>
  </r>
  <r>
    <x v="12"/>
    <s v="US"/>
    <n v="103627.8"/>
    <x v="5"/>
    <x v="16"/>
    <n v="2315574"/>
  </r>
  <r>
    <x v="12"/>
    <s v="US"/>
    <n v="103627.8"/>
    <x v="6"/>
    <x v="17"/>
    <n v="342972"/>
  </r>
  <r>
    <x v="12"/>
    <s v="US"/>
    <n v="103627.8"/>
    <x v="7"/>
    <x v="18"/>
    <n v="11506"/>
  </r>
  <r>
    <x v="12"/>
    <s v="US"/>
    <n v="103627.8"/>
    <x v="8"/>
    <x v="19"/>
    <n v="0"/>
  </r>
  <r>
    <x v="12"/>
    <s v="US"/>
    <n v="103627.8"/>
    <x v="9"/>
    <x v="20"/>
    <n v="1141484"/>
  </r>
  <r>
    <x v="12"/>
    <s v="US"/>
    <n v="103627.8"/>
    <x v="10"/>
    <x v="21"/>
    <n v="0"/>
  </r>
  <r>
    <x v="12"/>
    <s v="US"/>
    <n v="103627.8"/>
    <x v="11"/>
    <x v="22"/>
    <n v="0"/>
  </r>
  <r>
    <x v="12"/>
    <s v="US"/>
    <n v="103627.8"/>
    <x v="12"/>
    <x v="23"/>
    <n v="0"/>
  </r>
  <r>
    <x v="12"/>
    <s v="US"/>
    <n v="103627.8"/>
    <x v="13"/>
    <x v="24"/>
    <n v="37896002"/>
  </r>
  <r>
    <x v="12"/>
    <s v="US"/>
    <n v="103627.8"/>
    <x v="14"/>
    <x v="25"/>
    <n v="38990"/>
  </r>
  <r>
    <x v="12"/>
    <s v="US"/>
    <n v="103627.8"/>
    <x v="15"/>
    <x v="26"/>
    <n v="0"/>
  </r>
  <r>
    <x v="12"/>
    <s v="US"/>
    <n v="103627.8"/>
    <x v="16"/>
    <x v="27"/>
    <n v="0"/>
  </r>
  <r>
    <x v="12"/>
    <s v="US"/>
    <n v="103627.8"/>
    <x v="17"/>
    <x v="28"/>
    <n v="0"/>
  </r>
  <r>
    <x v="12"/>
    <s v="US"/>
    <n v="103627.8"/>
    <x v="18"/>
    <x v="29"/>
    <n v="0"/>
  </r>
  <r>
    <x v="12"/>
    <s v="US"/>
    <n v="103627.8"/>
    <x v="19"/>
    <x v="30"/>
    <n v="0"/>
  </r>
  <r>
    <x v="12"/>
    <s v="US"/>
    <n v="103627.8"/>
    <x v="20"/>
    <x v="31"/>
    <n v="0"/>
  </r>
  <r>
    <x v="12"/>
    <s v="US"/>
    <n v="103627.8"/>
    <x v="21"/>
    <x v="32"/>
    <n v="0"/>
  </r>
  <r>
    <x v="13"/>
    <s v="US"/>
    <n v="97967.07"/>
    <x v="0"/>
    <x v="0"/>
    <n v="544780"/>
  </r>
  <r>
    <x v="13"/>
    <s v="US"/>
    <n v="97967.07"/>
    <x v="0"/>
    <x v="1"/>
    <n v="400307"/>
  </r>
  <r>
    <x v="13"/>
    <s v="US"/>
    <n v="97967.07"/>
    <x v="0"/>
    <x v="2"/>
    <n v="64568"/>
  </r>
  <r>
    <x v="13"/>
    <s v="US"/>
    <n v="97967.07"/>
    <x v="0"/>
    <x v="3"/>
    <n v="0"/>
  </r>
  <r>
    <x v="13"/>
    <s v="US"/>
    <n v="97967.07"/>
    <x v="0"/>
    <x v="4"/>
    <n v="79905"/>
  </r>
  <r>
    <x v="13"/>
    <s v="US"/>
    <n v="97967.07"/>
    <x v="1"/>
    <x v="5"/>
    <n v="66756"/>
  </r>
  <r>
    <x v="13"/>
    <s v="US"/>
    <n v="97967.07"/>
    <x v="1"/>
    <x v="6"/>
    <n v="54567"/>
  </r>
  <r>
    <x v="13"/>
    <s v="US"/>
    <n v="97967.07"/>
    <x v="1"/>
    <x v="7"/>
    <n v="11707"/>
  </r>
  <r>
    <x v="13"/>
    <s v="US"/>
    <n v="97967.07"/>
    <x v="1"/>
    <x v="8"/>
    <n v="482"/>
  </r>
  <r>
    <x v="13"/>
    <s v="US"/>
    <n v="97967.07"/>
    <x v="1"/>
    <x v="9"/>
    <n v="0"/>
  </r>
  <r>
    <x v="13"/>
    <s v="US"/>
    <n v="97967.07"/>
    <x v="2"/>
    <x v="10"/>
    <n v="688238"/>
  </r>
  <r>
    <x v="13"/>
    <s v="US"/>
    <n v="97967.07"/>
    <x v="2"/>
    <x v="11"/>
    <n v="50952"/>
  </r>
  <r>
    <x v="13"/>
    <s v="US"/>
    <n v="97967.07"/>
    <x v="2"/>
    <x v="12"/>
    <n v="637286"/>
  </r>
  <r>
    <x v="13"/>
    <s v="US"/>
    <n v="97967.07"/>
    <x v="2"/>
    <x v="13"/>
    <n v="0"/>
  </r>
  <r>
    <x v="13"/>
    <s v="US"/>
    <n v="97967.07"/>
    <x v="3"/>
    <x v="14"/>
    <n v="0"/>
  </r>
  <r>
    <x v="13"/>
    <s v="US"/>
    <n v="97967.07"/>
    <x v="4"/>
    <x v="15"/>
    <n v="327544"/>
  </r>
  <r>
    <x v="13"/>
    <s v="US"/>
    <n v="97967.07"/>
    <x v="5"/>
    <x v="16"/>
    <n v="2067624"/>
  </r>
  <r>
    <x v="13"/>
    <s v="US"/>
    <n v="97967.07"/>
    <x v="6"/>
    <x v="17"/>
    <n v="765268"/>
  </r>
  <r>
    <x v="13"/>
    <s v="US"/>
    <n v="97967.07"/>
    <x v="7"/>
    <x v="18"/>
    <n v="15229"/>
  </r>
  <r>
    <x v="13"/>
    <s v="US"/>
    <n v="97967.07"/>
    <x v="8"/>
    <x v="19"/>
    <n v="0"/>
  </r>
  <r>
    <x v="13"/>
    <s v="US"/>
    <n v="97967.07"/>
    <x v="9"/>
    <x v="20"/>
    <n v="1281334"/>
  </r>
  <r>
    <x v="13"/>
    <s v="US"/>
    <n v="97967.07"/>
    <x v="10"/>
    <x v="21"/>
    <n v="0"/>
  </r>
  <r>
    <x v="13"/>
    <s v="US"/>
    <n v="97967.07"/>
    <x v="11"/>
    <x v="22"/>
    <n v="0"/>
  </r>
  <r>
    <x v="13"/>
    <s v="US"/>
    <n v="97967.07"/>
    <x v="12"/>
    <x v="23"/>
    <n v="0"/>
  </r>
  <r>
    <x v="13"/>
    <s v="US"/>
    <n v="97967.07"/>
    <x v="13"/>
    <x v="24"/>
    <n v="37655211"/>
  </r>
  <r>
    <x v="13"/>
    <s v="US"/>
    <n v="97967.07"/>
    <x v="14"/>
    <x v="25"/>
    <n v="44230"/>
  </r>
  <r>
    <x v="13"/>
    <s v="US"/>
    <n v="97967.07"/>
    <x v="15"/>
    <x v="26"/>
    <n v="0"/>
  </r>
  <r>
    <x v="13"/>
    <s v="US"/>
    <n v="97967.07"/>
    <x v="16"/>
    <x v="27"/>
    <n v="0"/>
  </r>
  <r>
    <x v="13"/>
    <s v="US"/>
    <n v="97967.07"/>
    <x v="17"/>
    <x v="28"/>
    <n v="0"/>
  </r>
  <r>
    <x v="13"/>
    <s v="US"/>
    <n v="97967.07"/>
    <x v="18"/>
    <x v="29"/>
    <n v="0"/>
  </r>
  <r>
    <x v="13"/>
    <s v="US"/>
    <n v="97967.07"/>
    <x v="19"/>
    <x v="30"/>
    <n v="0"/>
  </r>
  <r>
    <x v="13"/>
    <s v="US"/>
    <n v="97967.07"/>
    <x v="20"/>
    <x v="31"/>
    <n v="0"/>
  </r>
  <r>
    <x v="13"/>
    <s v="US"/>
    <n v="97967.07"/>
    <x v="21"/>
    <x v="32"/>
    <n v="0"/>
  </r>
  <r>
    <x v="14"/>
    <s v="US"/>
    <n v="169995.51"/>
    <x v="0"/>
    <x v="0"/>
    <n v="563281"/>
  </r>
  <r>
    <x v="14"/>
    <s v="US"/>
    <n v="169995.51"/>
    <x v="0"/>
    <x v="1"/>
    <n v="398618"/>
  </r>
  <r>
    <x v="14"/>
    <s v="US"/>
    <n v="169995.51"/>
    <x v="0"/>
    <x v="2"/>
    <n v="73167"/>
  </r>
  <r>
    <x v="14"/>
    <s v="US"/>
    <n v="169995.51"/>
    <x v="0"/>
    <x v="3"/>
    <n v="0"/>
  </r>
  <r>
    <x v="14"/>
    <s v="US"/>
    <n v="169995.51"/>
    <x v="0"/>
    <x v="4"/>
    <n v="91496"/>
  </r>
  <r>
    <x v="14"/>
    <s v="US"/>
    <n v="169995.51"/>
    <x v="1"/>
    <x v="5"/>
    <n v="101186"/>
  </r>
  <r>
    <x v="14"/>
    <s v="US"/>
    <n v="169995.51"/>
    <x v="1"/>
    <x v="6"/>
    <n v="81208"/>
  </r>
  <r>
    <x v="14"/>
    <s v="US"/>
    <n v="169995.51"/>
    <x v="1"/>
    <x v="7"/>
    <n v="18994"/>
  </r>
  <r>
    <x v="14"/>
    <s v="US"/>
    <n v="169995.51"/>
    <x v="1"/>
    <x v="8"/>
    <n v="984"/>
  </r>
  <r>
    <x v="14"/>
    <s v="US"/>
    <n v="169995.51"/>
    <x v="1"/>
    <x v="9"/>
    <n v="0"/>
  </r>
  <r>
    <x v="14"/>
    <s v="US"/>
    <n v="169995.51"/>
    <x v="2"/>
    <x v="10"/>
    <n v="1554934"/>
  </r>
  <r>
    <x v="14"/>
    <s v="US"/>
    <n v="169995.51"/>
    <x v="2"/>
    <x v="11"/>
    <n v="42117"/>
  </r>
  <r>
    <x v="14"/>
    <s v="US"/>
    <n v="169995.51"/>
    <x v="2"/>
    <x v="12"/>
    <n v="1512817"/>
  </r>
  <r>
    <x v="14"/>
    <s v="US"/>
    <n v="169995.51"/>
    <x v="2"/>
    <x v="13"/>
    <n v="0"/>
  </r>
  <r>
    <x v="14"/>
    <s v="US"/>
    <n v="169995.51"/>
    <x v="3"/>
    <x v="14"/>
    <n v="0"/>
  </r>
  <r>
    <x v="14"/>
    <s v="US"/>
    <n v="169995.51"/>
    <x v="4"/>
    <x v="15"/>
    <n v="255428"/>
  </r>
  <r>
    <x v="14"/>
    <s v="US"/>
    <n v="169995.51"/>
    <x v="5"/>
    <x v="16"/>
    <n v="2193448"/>
  </r>
  <r>
    <x v="14"/>
    <s v="US"/>
    <n v="169995.51"/>
    <x v="6"/>
    <x v="17"/>
    <n v="1637565"/>
  </r>
  <r>
    <x v="14"/>
    <s v="US"/>
    <n v="169995.51"/>
    <x v="7"/>
    <x v="18"/>
    <n v="15845"/>
  </r>
  <r>
    <x v="14"/>
    <s v="US"/>
    <n v="169995.51"/>
    <x v="8"/>
    <x v="19"/>
    <n v="0"/>
  </r>
  <r>
    <x v="14"/>
    <s v="US"/>
    <n v="169995.51"/>
    <x v="9"/>
    <x v="20"/>
    <n v="1044207"/>
  </r>
  <r>
    <x v="14"/>
    <s v="US"/>
    <n v="169995.51"/>
    <x v="10"/>
    <x v="21"/>
    <n v="0"/>
  </r>
  <r>
    <x v="14"/>
    <s v="US"/>
    <n v="169995.51"/>
    <x v="11"/>
    <x v="22"/>
    <n v="0"/>
  </r>
  <r>
    <x v="14"/>
    <s v="US"/>
    <n v="169995.51"/>
    <x v="12"/>
    <x v="23"/>
    <n v="0"/>
  </r>
  <r>
    <x v="14"/>
    <s v="US"/>
    <n v="169995.51"/>
    <x v="13"/>
    <x v="24"/>
    <n v="7437829"/>
  </r>
  <r>
    <x v="14"/>
    <s v="US"/>
    <n v="169995.51"/>
    <x v="14"/>
    <x v="25"/>
    <n v="78729"/>
  </r>
  <r>
    <x v="14"/>
    <s v="US"/>
    <n v="169995.51"/>
    <x v="15"/>
    <x v="26"/>
    <n v="0"/>
  </r>
  <r>
    <x v="14"/>
    <s v="US"/>
    <n v="169995.51"/>
    <x v="16"/>
    <x v="27"/>
    <n v="0"/>
  </r>
  <r>
    <x v="14"/>
    <s v="US"/>
    <n v="169995.51"/>
    <x v="17"/>
    <x v="28"/>
    <n v="0"/>
  </r>
  <r>
    <x v="14"/>
    <s v="US"/>
    <n v="169995.51"/>
    <x v="18"/>
    <x v="29"/>
    <n v="0"/>
  </r>
  <r>
    <x v="14"/>
    <s v="US"/>
    <n v="169995.51"/>
    <x v="19"/>
    <x v="30"/>
    <n v="0"/>
  </r>
  <r>
    <x v="14"/>
    <s v="US"/>
    <n v="169995.51"/>
    <x v="20"/>
    <x v="31"/>
    <n v="0"/>
  </r>
  <r>
    <x v="14"/>
    <s v="US"/>
    <n v="169995.51"/>
    <x v="21"/>
    <x v="32"/>
    <n v="0"/>
  </r>
  <r>
    <x v="15"/>
    <s v="US"/>
    <n v="169564.49"/>
    <x v="0"/>
    <x v="0"/>
    <n v="533483"/>
  </r>
  <r>
    <x v="15"/>
    <s v="US"/>
    <n v="169564.49"/>
    <x v="0"/>
    <x v="1"/>
    <n v="363874"/>
  </r>
  <r>
    <x v="15"/>
    <s v="US"/>
    <n v="169564.49"/>
    <x v="0"/>
    <x v="2"/>
    <n v="77510"/>
  </r>
  <r>
    <x v="15"/>
    <s v="US"/>
    <n v="169564.49"/>
    <x v="0"/>
    <x v="3"/>
    <n v="0"/>
  </r>
  <r>
    <x v="15"/>
    <s v="US"/>
    <n v="169564.49"/>
    <x v="0"/>
    <x v="4"/>
    <n v="92099"/>
  </r>
  <r>
    <x v="15"/>
    <s v="US"/>
    <n v="169564.49"/>
    <x v="1"/>
    <x v="5"/>
    <n v="93953"/>
  </r>
  <r>
    <x v="15"/>
    <s v="US"/>
    <n v="169564.49"/>
    <x v="1"/>
    <x v="6"/>
    <n v="72222"/>
  </r>
  <r>
    <x v="15"/>
    <s v="US"/>
    <n v="169564.49"/>
    <x v="1"/>
    <x v="7"/>
    <n v="21113"/>
  </r>
  <r>
    <x v="15"/>
    <s v="US"/>
    <n v="169564.49"/>
    <x v="1"/>
    <x v="8"/>
    <n v="618"/>
  </r>
  <r>
    <x v="15"/>
    <s v="US"/>
    <n v="169564.49"/>
    <x v="1"/>
    <x v="9"/>
    <n v="0"/>
  </r>
  <r>
    <x v="15"/>
    <s v="US"/>
    <n v="169564.49"/>
    <x v="2"/>
    <x v="10"/>
    <n v="2186048"/>
  </r>
  <r>
    <x v="15"/>
    <s v="US"/>
    <n v="169564.49"/>
    <x v="2"/>
    <x v="11"/>
    <n v="48430"/>
  </r>
  <r>
    <x v="15"/>
    <s v="US"/>
    <n v="169564.49"/>
    <x v="2"/>
    <x v="12"/>
    <n v="2137618"/>
  </r>
  <r>
    <x v="15"/>
    <s v="US"/>
    <n v="169564.49"/>
    <x v="2"/>
    <x v="13"/>
    <n v="0"/>
  </r>
  <r>
    <x v="15"/>
    <s v="US"/>
    <n v="169564.49"/>
    <x v="3"/>
    <x v="14"/>
    <n v="0"/>
  </r>
  <r>
    <x v="15"/>
    <s v="US"/>
    <n v="169564.49"/>
    <x v="4"/>
    <x v="15"/>
    <n v="301564"/>
  </r>
  <r>
    <x v="15"/>
    <s v="US"/>
    <n v="169564.49"/>
    <x v="5"/>
    <x v="16"/>
    <n v="2057310"/>
  </r>
  <r>
    <x v="15"/>
    <s v="US"/>
    <n v="169564.49"/>
    <x v="6"/>
    <x v="17"/>
    <n v="2303886"/>
  </r>
  <r>
    <x v="15"/>
    <s v="US"/>
    <n v="169564.49"/>
    <x v="7"/>
    <x v="18"/>
    <n v="20710"/>
  </r>
  <r>
    <x v="15"/>
    <s v="US"/>
    <n v="169564.49"/>
    <x v="8"/>
    <x v="19"/>
    <n v="0"/>
  </r>
  <r>
    <x v="15"/>
    <s v="US"/>
    <n v="169564.49"/>
    <x v="9"/>
    <x v="20"/>
    <n v="2207414"/>
  </r>
  <r>
    <x v="15"/>
    <s v="US"/>
    <n v="169564.49"/>
    <x v="10"/>
    <x v="21"/>
    <n v="0"/>
  </r>
  <r>
    <x v="15"/>
    <s v="US"/>
    <n v="169564.49"/>
    <x v="11"/>
    <x v="22"/>
    <n v="0"/>
  </r>
  <r>
    <x v="15"/>
    <s v="US"/>
    <n v="169564.49"/>
    <x v="12"/>
    <x v="23"/>
    <n v="0"/>
  </r>
  <r>
    <x v="15"/>
    <s v="US"/>
    <n v="169564.49"/>
    <x v="13"/>
    <x v="24"/>
    <n v="0"/>
  </r>
  <r>
    <x v="15"/>
    <s v="US"/>
    <n v="169564.49"/>
    <x v="14"/>
    <x v="25"/>
    <n v="69452"/>
  </r>
  <r>
    <x v="15"/>
    <s v="US"/>
    <n v="169564.49"/>
    <x v="15"/>
    <x v="26"/>
    <n v="0"/>
  </r>
  <r>
    <x v="15"/>
    <s v="US"/>
    <n v="169564.49"/>
    <x v="16"/>
    <x v="27"/>
    <n v="0"/>
  </r>
  <r>
    <x v="15"/>
    <s v="US"/>
    <n v="169564.49"/>
    <x v="17"/>
    <x v="28"/>
    <n v="0"/>
  </r>
  <r>
    <x v="15"/>
    <s v="US"/>
    <n v="169564.49"/>
    <x v="18"/>
    <x v="29"/>
    <n v="0"/>
  </r>
  <r>
    <x v="15"/>
    <s v="US"/>
    <n v="169564.49"/>
    <x v="19"/>
    <x v="30"/>
    <n v="0"/>
  </r>
  <r>
    <x v="15"/>
    <s v="US"/>
    <n v="169564.49"/>
    <x v="20"/>
    <x v="31"/>
    <n v="0"/>
  </r>
  <r>
    <x v="15"/>
    <s v="US"/>
    <n v="169564.49"/>
    <x v="21"/>
    <x v="32"/>
    <n v="0"/>
  </r>
  <r>
    <x v="16"/>
    <s v="US"/>
    <n v="143511.82"/>
    <x v="0"/>
    <x v="0"/>
    <n v="523728"/>
  </r>
  <r>
    <x v="16"/>
    <s v="US"/>
    <n v="143511.82"/>
    <x v="0"/>
    <x v="1"/>
    <n v="361784"/>
  </r>
  <r>
    <x v="16"/>
    <s v="US"/>
    <n v="143511.82"/>
    <x v="0"/>
    <x v="2"/>
    <n v="79165"/>
  </r>
  <r>
    <x v="16"/>
    <s v="US"/>
    <n v="143511.82"/>
    <x v="0"/>
    <x v="3"/>
    <n v="0"/>
  </r>
  <r>
    <x v="16"/>
    <s v="US"/>
    <n v="143511.82"/>
    <x v="0"/>
    <x v="4"/>
    <n v="82779"/>
  </r>
  <r>
    <x v="16"/>
    <s v="US"/>
    <n v="143511.82"/>
    <x v="1"/>
    <x v="5"/>
    <n v="110400"/>
  </r>
  <r>
    <x v="16"/>
    <s v="US"/>
    <n v="143511.82"/>
    <x v="1"/>
    <x v="6"/>
    <n v="84675"/>
  </r>
  <r>
    <x v="16"/>
    <s v="US"/>
    <n v="143511.82"/>
    <x v="1"/>
    <x v="7"/>
    <n v="25212"/>
  </r>
  <r>
    <x v="16"/>
    <s v="US"/>
    <n v="143511.82"/>
    <x v="1"/>
    <x v="8"/>
    <n v="513"/>
  </r>
  <r>
    <x v="16"/>
    <s v="US"/>
    <n v="143511.82"/>
    <x v="1"/>
    <x v="9"/>
    <n v="0"/>
  </r>
  <r>
    <x v="16"/>
    <s v="US"/>
    <n v="143511.82"/>
    <x v="2"/>
    <x v="10"/>
    <n v="1871804"/>
  </r>
  <r>
    <x v="16"/>
    <s v="US"/>
    <n v="143511.82"/>
    <x v="2"/>
    <x v="11"/>
    <n v="89714"/>
  </r>
  <r>
    <x v="16"/>
    <s v="US"/>
    <n v="143511.82"/>
    <x v="2"/>
    <x v="12"/>
    <n v="1782090"/>
  </r>
  <r>
    <x v="16"/>
    <s v="US"/>
    <n v="143511.82"/>
    <x v="2"/>
    <x v="13"/>
    <n v="0"/>
  </r>
  <r>
    <x v="16"/>
    <s v="US"/>
    <n v="143511.82"/>
    <x v="3"/>
    <x v="14"/>
    <n v="0"/>
  </r>
  <r>
    <x v="16"/>
    <s v="US"/>
    <n v="143511.82"/>
    <x v="4"/>
    <x v="15"/>
    <n v="292762"/>
  </r>
  <r>
    <x v="16"/>
    <s v="US"/>
    <n v="143511.82"/>
    <x v="5"/>
    <x v="16"/>
    <n v="2053099"/>
  </r>
  <r>
    <x v="16"/>
    <s v="US"/>
    <n v="143511.82"/>
    <x v="6"/>
    <x v="17"/>
    <n v="1947808"/>
  </r>
  <r>
    <x v="16"/>
    <s v="US"/>
    <n v="143511.82"/>
    <x v="7"/>
    <x v="18"/>
    <n v="19430"/>
  </r>
  <r>
    <x v="16"/>
    <s v="US"/>
    <n v="143511.82"/>
    <x v="8"/>
    <x v="19"/>
    <n v="0"/>
  </r>
  <r>
    <x v="16"/>
    <s v="US"/>
    <n v="143511.82"/>
    <x v="9"/>
    <x v="20"/>
    <n v="1555970"/>
  </r>
  <r>
    <x v="16"/>
    <s v="US"/>
    <n v="143511.82"/>
    <x v="10"/>
    <x v="21"/>
    <n v="0"/>
  </r>
  <r>
    <x v="16"/>
    <s v="US"/>
    <n v="143511.82"/>
    <x v="11"/>
    <x v="22"/>
    <n v="0"/>
  </r>
  <r>
    <x v="16"/>
    <s v="US"/>
    <n v="143511.82"/>
    <x v="12"/>
    <x v="23"/>
    <n v="0"/>
  </r>
  <r>
    <x v="16"/>
    <s v="US"/>
    <n v="143511.82"/>
    <x v="13"/>
    <x v="24"/>
    <n v="0"/>
  </r>
  <r>
    <x v="16"/>
    <s v="US"/>
    <n v="143511.82"/>
    <x v="14"/>
    <x v="25"/>
    <n v="69597"/>
  </r>
  <r>
    <x v="16"/>
    <s v="US"/>
    <n v="143511.82"/>
    <x v="15"/>
    <x v="26"/>
    <n v="0"/>
  </r>
  <r>
    <x v="16"/>
    <s v="US"/>
    <n v="143511.82"/>
    <x v="16"/>
    <x v="27"/>
    <n v="0"/>
  </r>
  <r>
    <x v="16"/>
    <s v="US"/>
    <n v="143511.82"/>
    <x v="17"/>
    <x v="28"/>
    <n v="0"/>
  </r>
  <r>
    <x v="16"/>
    <s v="US"/>
    <n v="143511.82"/>
    <x v="18"/>
    <x v="29"/>
    <n v="0"/>
  </r>
  <r>
    <x v="16"/>
    <s v="US"/>
    <n v="143511.82"/>
    <x v="19"/>
    <x v="30"/>
    <n v="0"/>
  </r>
  <r>
    <x v="16"/>
    <s v="US"/>
    <n v="143511.82"/>
    <x v="20"/>
    <x v="31"/>
    <n v="0"/>
  </r>
  <r>
    <x v="16"/>
    <s v="US"/>
    <n v="143511.82"/>
    <x v="21"/>
    <x v="32"/>
    <n v="0"/>
  </r>
  <r>
    <x v="17"/>
    <s v="US"/>
    <n v="99955.95"/>
    <x v="0"/>
    <x v="0"/>
    <n v="731467"/>
  </r>
  <r>
    <x v="17"/>
    <s v="US"/>
    <n v="99955.95"/>
    <x v="0"/>
    <x v="1"/>
    <n v="547580"/>
  </r>
  <r>
    <x v="17"/>
    <s v="US"/>
    <n v="99955.95"/>
    <x v="0"/>
    <x v="2"/>
    <n v="91721"/>
  </r>
  <r>
    <x v="17"/>
    <s v="US"/>
    <n v="99955.95"/>
    <x v="0"/>
    <x v="3"/>
    <n v="0"/>
  </r>
  <r>
    <x v="17"/>
    <s v="US"/>
    <n v="99955.95"/>
    <x v="0"/>
    <x v="4"/>
    <n v="92166"/>
  </r>
  <r>
    <x v="17"/>
    <s v="US"/>
    <n v="99955.95"/>
    <x v="1"/>
    <x v="5"/>
    <n v="151425"/>
  </r>
  <r>
    <x v="17"/>
    <s v="US"/>
    <n v="99955.95"/>
    <x v="1"/>
    <x v="6"/>
    <n v="127208"/>
  </r>
  <r>
    <x v="17"/>
    <s v="US"/>
    <n v="99955.95"/>
    <x v="1"/>
    <x v="7"/>
    <n v="23805"/>
  </r>
  <r>
    <x v="17"/>
    <s v="US"/>
    <n v="99955.95"/>
    <x v="1"/>
    <x v="8"/>
    <n v="412"/>
  </r>
  <r>
    <x v="17"/>
    <s v="US"/>
    <n v="99955.95"/>
    <x v="1"/>
    <x v="9"/>
    <n v="0"/>
  </r>
  <r>
    <x v="17"/>
    <s v="US"/>
    <n v="99955.95"/>
    <x v="2"/>
    <x v="10"/>
    <n v="1782558"/>
  </r>
  <r>
    <x v="17"/>
    <s v="US"/>
    <n v="99955.95"/>
    <x v="2"/>
    <x v="11"/>
    <n v="709094"/>
  </r>
  <r>
    <x v="17"/>
    <s v="US"/>
    <n v="99955.95"/>
    <x v="2"/>
    <x v="12"/>
    <n v="1073464"/>
  </r>
  <r>
    <x v="17"/>
    <s v="US"/>
    <n v="99955.95"/>
    <x v="2"/>
    <x v="13"/>
    <n v="0"/>
  </r>
  <r>
    <x v="17"/>
    <s v="US"/>
    <n v="99955.95"/>
    <x v="3"/>
    <x v="14"/>
    <n v="0"/>
  </r>
  <r>
    <x v="17"/>
    <s v="US"/>
    <n v="99955.95"/>
    <x v="4"/>
    <x v="15"/>
    <n v="0"/>
  </r>
  <r>
    <x v="17"/>
    <s v="US"/>
    <n v="99955.95"/>
    <x v="5"/>
    <x v="16"/>
    <n v="2108369"/>
  </r>
  <r>
    <x v="17"/>
    <s v="US"/>
    <n v="99955.95"/>
    <x v="6"/>
    <x v="17"/>
    <n v="2328326"/>
  </r>
  <r>
    <x v="17"/>
    <s v="US"/>
    <n v="99955.95"/>
    <x v="7"/>
    <x v="18"/>
    <n v="13531"/>
  </r>
  <r>
    <x v="17"/>
    <s v="US"/>
    <n v="99955.95"/>
    <x v="8"/>
    <x v="19"/>
    <n v="0"/>
  </r>
  <r>
    <x v="17"/>
    <s v="US"/>
    <n v="99955.95"/>
    <x v="9"/>
    <x v="20"/>
    <n v="2692159"/>
  </r>
  <r>
    <x v="17"/>
    <s v="US"/>
    <n v="99955.95"/>
    <x v="10"/>
    <x v="21"/>
    <n v="0"/>
  </r>
  <r>
    <x v="17"/>
    <s v="US"/>
    <n v="99955.95"/>
    <x v="11"/>
    <x v="22"/>
    <n v="0"/>
  </r>
  <r>
    <x v="17"/>
    <s v="US"/>
    <n v="99955.95"/>
    <x v="12"/>
    <x v="23"/>
    <n v="0"/>
  </r>
  <r>
    <x v="17"/>
    <s v="US"/>
    <n v="99955.95"/>
    <x v="13"/>
    <x v="24"/>
    <n v="0"/>
  </r>
  <r>
    <x v="17"/>
    <s v="US"/>
    <n v="99955.95"/>
    <x v="14"/>
    <x v="25"/>
    <n v="45782"/>
  </r>
  <r>
    <x v="17"/>
    <s v="US"/>
    <n v="99955.95"/>
    <x v="15"/>
    <x v="26"/>
    <n v="0"/>
  </r>
  <r>
    <x v="17"/>
    <s v="US"/>
    <n v="99955.95"/>
    <x v="16"/>
    <x v="27"/>
    <n v="0"/>
  </r>
  <r>
    <x v="17"/>
    <s v="US"/>
    <n v="99955.95"/>
    <x v="17"/>
    <x v="28"/>
    <n v="0"/>
  </r>
  <r>
    <x v="17"/>
    <s v="US"/>
    <n v="99955.95"/>
    <x v="18"/>
    <x v="29"/>
    <n v="0"/>
  </r>
  <r>
    <x v="17"/>
    <s v="US"/>
    <n v="99955.95"/>
    <x v="19"/>
    <x v="30"/>
    <n v="0"/>
  </r>
  <r>
    <x v="17"/>
    <s v="US"/>
    <n v="99955.95"/>
    <x v="20"/>
    <x v="31"/>
    <n v="0"/>
  </r>
  <r>
    <x v="17"/>
    <s v="US"/>
    <n v="99955.95"/>
    <x v="21"/>
    <x v="32"/>
    <n v="0"/>
  </r>
  <r>
    <x v="18"/>
    <s v="US"/>
    <n v="90580.02"/>
    <x v="0"/>
    <x v="0"/>
    <n v="752196"/>
  </r>
  <r>
    <x v="18"/>
    <s v="US"/>
    <n v="90580.02"/>
    <x v="0"/>
    <x v="1"/>
    <n v="531068"/>
  </r>
  <r>
    <x v="18"/>
    <s v="US"/>
    <n v="90580.02"/>
    <x v="0"/>
    <x v="2"/>
    <n v="123835"/>
  </r>
  <r>
    <x v="18"/>
    <s v="US"/>
    <n v="90580.02"/>
    <x v="0"/>
    <x v="3"/>
    <n v="0"/>
  </r>
  <r>
    <x v="18"/>
    <s v="US"/>
    <n v="90580.02"/>
    <x v="0"/>
    <x v="4"/>
    <n v="97293"/>
  </r>
  <r>
    <x v="18"/>
    <s v="US"/>
    <n v="90580.02"/>
    <x v="1"/>
    <x v="5"/>
    <n v="127338"/>
  </r>
  <r>
    <x v="18"/>
    <s v="US"/>
    <n v="90580.02"/>
    <x v="1"/>
    <x v="6"/>
    <n v="98785"/>
  </r>
  <r>
    <x v="18"/>
    <s v="US"/>
    <n v="90580.02"/>
    <x v="1"/>
    <x v="7"/>
    <n v="28182"/>
  </r>
  <r>
    <x v="18"/>
    <s v="US"/>
    <n v="90580.02"/>
    <x v="1"/>
    <x v="8"/>
    <n v="371"/>
  </r>
  <r>
    <x v="18"/>
    <s v="US"/>
    <n v="90580.02"/>
    <x v="1"/>
    <x v="9"/>
    <n v="0"/>
  </r>
  <r>
    <x v="18"/>
    <s v="US"/>
    <n v="90580.02"/>
    <x v="2"/>
    <x v="10"/>
    <n v="2987837"/>
  </r>
  <r>
    <x v="18"/>
    <s v="US"/>
    <n v="90580.02"/>
    <x v="2"/>
    <x v="11"/>
    <n v="1767308"/>
  </r>
  <r>
    <x v="18"/>
    <s v="US"/>
    <n v="90580.02"/>
    <x v="2"/>
    <x v="12"/>
    <n v="1220529"/>
  </r>
  <r>
    <x v="18"/>
    <s v="US"/>
    <n v="90580.02"/>
    <x v="2"/>
    <x v="13"/>
    <n v="0"/>
  </r>
  <r>
    <x v="18"/>
    <s v="US"/>
    <n v="90580.02"/>
    <x v="3"/>
    <x v="14"/>
    <n v="0"/>
  </r>
  <r>
    <x v="18"/>
    <s v="US"/>
    <n v="90580.02"/>
    <x v="4"/>
    <x v="15"/>
    <n v="228685"/>
  </r>
  <r>
    <x v="18"/>
    <s v="US"/>
    <n v="90580.02"/>
    <x v="5"/>
    <x v="16"/>
    <n v="2338126"/>
  </r>
  <r>
    <x v="18"/>
    <s v="US"/>
    <n v="90580.02"/>
    <x v="6"/>
    <x v="17"/>
    <n v="3274972"/>
  </r>
  <r>
    <x v="18"/>
    <s v="US"/>
    <n v="90580.02"/>
    <x v="7"/>
    <x v="18"/>
    <n v="19345"/>
  </r>
  <r>
    <x v="18"/>
    <s v="US"/>
    <n v="90580.02"/>
    <x v="8"/>
    <x v="19"/>
    <n v="52801"/>
  </r>
  <r>
    <x v="18"/>
    <s v="US"/>
    <n v="90580.02"/>
    <x v="9"/>
    <x v="20"/>
    <n v="2450958"/>
  </r>
  <r>
    <x v="18"/>
    <s v="US"/>
    <n v="90580.02"/>
    <x v="10"/>
    <x v="21"/>
    <n v="0"/>
  </r>
  <r>
    <x v="18"/>
    <s v="US"/>
    <n v="90580.02"/>
    <x v="11"/>
    <x v="22"/>
    <n v="0"/>
  </r>
  <r>
    <x v="18"/>
    <s v="US"/>
    <n v="90580.02"/>
    <x v="12"/>
    <x v="23"/>
    <n v="0"/>
  </r>
  <r>
    <x v="18"/>
    <s v="US"/>
    <n v="90580.02"/>
    <x v="13"/>
    <x v="24"/>
    <n v="0"/>
  </r>
  <r>
    <x v="18"/>
    <s v="US"/>
    <n v="90580.02"/>
    <x v="14"/>
    <x v="25"/>
    <n v="44632"/>
  </r>
  <r>
    <x v="18"/>
    <s v="US"/>
    <n v="90580.02"/>
    <x v="15"/>
    <x v="26"/>
    <n v="0"/>
  </r>
  <r>
    <x v="18"/>
    <s v="US"/>
    <n v="90580.02"/>
    <x v="16"/>
    <x v="27"/>
    <n v="0"/>
  </r>
  <r>
    <x v="18"/>
    <s v="US"/>
    <n v="90580.02"/>
    <x v="17"/>
    <x v="28"/>
    <n v="0"/>
  </r>
  <r>
    <x v="18"/>
    <s v="US"/>
    <n v="90580.02"/>
    <x v="18"/>
    <x v="29"/>
    <n v="0"/>
  </r>
  <r>
    <x v="18"/>
    <s v="US"/>
    <n v="90580.02"/>
    <x v="19"/>
    <x v="30"/>
    <n v="0"/>
  </r>
  <r>
    <x v="18"/>
    <s v="US"/>
    <n v="90580.02"/>
    <x v="20"/>
    <x v="31"/>
    <n v="0"/>
  </r>
  <r>
    <x v="18"/>
    <s v="US"/>
    <n v="90580.02"/>
    <x v="21"/>
    <x v="32"/>
    <n v="0"/>
  </r>
  <r>
    <x v="19"/>
    <s v="US"/>
    <n v="97436.55"/>
    <x v="0"/>
    <x v="0"/>
    <n v="764205"/>
  </r>
  <r>
    <x v="19"/>
    <s v="US"/>
    <n v="97436.55"/>
    <x v="0"/>
    <x v="1"/>
    <n v="557223"/>
  </r>
  <r>
    <x v="19"/>
    <s v="US"/>
    <n v="97436.55"/>
    <x v="0"/>
    <x v="2"/>
    <n v="123695"/>
  </r>
  <r>
    <x v="19"/>
    <s v="US"/>
    <n v="97436.55"/>
    <x v="0"/>
    <x v="3"/>
    <n v="0"/>
  </r>
  <r>
    <x v="19"/>
    <s v="US"/>
    <n v="97436.55"/>
    <x v="0"/>
    <x v="4"/>
    <n v="83287"/>
  </r>
  <r>
    <x v="19"/>
    <s v="US"/>
    <n v="97436.55"/>
    <x v="1"/>
    <x v="5"/>
    <n v="124236"/>
  </r>
  <r>
    <x v="19"/>
    <s v="US"/>
    <n v="97436.55"/>
    <x v="1"/>
    <x v="6"/>
    <n v="97353"/>
  </r>
  <r>
    <x v="19"/>
    <s v="US"/>
    <n v="97436.55"/>
    <x v="1"/>
    <x v="7"/>
    <n v="26416"/>
  </r>
  <r>
    <x v="19"/>
    <s v="US"/>
    <n v="97436.55"/>
    <x v="1"/>
    <x v="8"/>
    <n v="467"/>
  </r>
  <r>
    <x v="19"/>
    <s v="US"/>
    <n v="97436.55"/>
    <x v="1"/>
    <x v="9"/>
    <n v="0"/>
  </r>
  <r>
    <x v="19"/>
    <s v="US"/>
    <n v="97436.55"/>
    <x v="2"/>
    <x v="10"/>
    <n v="2025182"/>
  </r>
  <r>
    <x v="19"/>
    <s v="US"/>
    <n v="97436.55"/>
    <x v="2"/>
    <x v="11"/>
    <n v="658130"/>
  </r>
  <r>
    <x v="19"/>
    <s v="US"/>
    <n v="97436.55"/>
    <x v="2"/>
    <x v="12"/>
    <n v="1367052"/>
  </r>
  <r>
    <x v="19"/>
    <s v="US"/>
    <n v="97436.55"/>
    <x v="2"/>
    <x v="13"/>
    <n v="0"/>
  </r>
  <r>
    <x v="19"/>
    <s v="US"/>
    <n v="97436.55"/>
    <x v="3"/>
    <x v="14"/>
    <n v="0"/>
  </r>
  <r>
    <x v="19"/>
    <s v="US"/>
    <n v="97436.55"/>
    <x v="4"/>
    <x v="15"/>
    <n v="219208"/>
  </r>
  <r>
    <x v="19"/>
    <s v="US"/>
    <n v="97436.55"/>
    <x v="5"/>
    <x v="16"/>
    <n v="2704221"/>
  </r>
  <r>
    <x v="19"/>
    <s v="US"/>
    <n v="97436.55"/>
    <x v="6"/>
    <x v="17"/>
    <n v="2428836"/>
  </r>
  <r>
    <x v="19"/>
    <s v="US"/>
    <n v="97436.55"/>
    <x v="7"/>
    <x v="18"/>
    <n v="18560"/>
  </r>
  <r>
    <x v="19"/>
    <s v="US"/>
    <n v="97436.55"/>
    <x v="8"/>
    <x v="19"/>
    <n v="11"/>
  </r>
  <r>
    <x v="19"/>
    <s v="US"/>
    <n v="97436.55"/>
    <x v="9"/>
    <x v="20"/>
    <n v="1966256"/>
  </r>
  <r>
    <x v="19"/>
    <s v="US"/>
    <n v="97436.55"/>
    <x v="10"/>
    <x v="21"/>
    <n v="0"/>
  </r>
  <r>
    <x v="19"/>
    <s v="US"/>
    <n v="97436.55"/>
    <x v="11"/>
    <x v="22"/>
    <n v="0"/>
  </r>
  <r>
    <x v="19"/>
    <s v="US"/>
    <n v="97436.55"/>
    <x v="12"/>
    <x v="23"/>
    <n v="19131"/>
  </r>
  <r>
    <x v="19"/>
    <s v="US"/>
    <n v="97436.55"/>
    <x v="13"/>
    <x v="24"/>
    <n v="0"/>
  </r>
  <r>
    <x v="19"/>
    <s v="US"/>
    <n v="97436.55"/>
    <x v="14"/>
    <x v="25"/>
    <n v="45243"/>
  </r>
  <r>
    <x v="19"/>
    <s v="US"/>
    <n v="97436.55"/>
    <x v="15"/>
    <x v="26"/>
    <n v="0"/>
  </r>
  <r>
    <x v="19"/>
    <s v="US"/>
    <n v="97436.55"/>
    <x v="16"/>
    <x v="27"/>
    <n v="0"/>
  </r>
  <r>
    <x v="19"/>
    <s v="US"/>
    <n v="97436.55"/>
    <x v="17"/>
    <x v="28"/>
    <n v="0"/>
  </r>
  <r>
    <x v="19"/>
    <s v="US"/>
    <n v="97436.55"/>
    <x v="18"/>
    <x v="29"/>
    <n v="0"/>
  </r>
  <r>
    <x v="19"/>
    <s v="US"/>
    <n v="97436.55"/>
    <x v="19"/>
    <x v="30"/>
    <n v="0"/>
  </r>
  <r>
    <x v="19"/>
    <s v="US"/>
    <n v="97436.55"/>
    <x v="20"/>
    <x v="31"/>
    <n v="0"/>
  </r>
  <r>
    <x v="19"/>
    <s v="US"/>
    <n v="97436.55"/>
    <x v="21"/>
    <x v="32"/>
    <n v="0"/>
  </r>
  <r>
    <x v="20"/>
    <s v="US"/>
    <n v="95579.13"/>
    <x v="0"/>
    <x v="0"/>
    <n v="607510"/>
  </r>
  <r>
    <x v="20"/>
    <s v="US"/>
    <n v="95579.13"/>
    <x v="0"/>
    <x v="1"/>
    <n v="507258"/>
  </r>
  <r>
    <x v="20"/>
    <s v="US"/>
    <n v="95579.13"/>
    <x v="0"/>
    <x v="2"/>
    <n v="95615"/>
  </r>
  <r>
    <x v="20"/>
    <s v="US"/>
    <n v="95579.13"/>
    <x v="0"/>
    <x v="3"/>
    <n v="0"/>
  </r>
  <r>
    <x v="20"/>
    <s v="US"/>
    <n v="95579.13"/>
    <x v="0"/>
    <x v="4"/>
    <n v="4637"/>
  </r>
  <r>
    <x v="20"/>
    <s v="US"/>
    <n v="95579.13"/>
    <x v="1"/>
    <x v="5"/>
    <n v="94977"/>
  </r>
  <r>
    <x v="20"/>
    <s v="US"/>
    <n v="95579.13"/>
    <x v="1"/>
    <x v="6"/>
    <n v="75476"/>
  </r>
  <r>
    <x v="20"/>
    <s v="US"/>
    <n v="95579.13"/>
    <x v="1"/>
    <x v="7"/>
    <n v="19215"/>
  </r>
  <r>
    <x v="20"/>
    <s v="US"/>
    <n v="95579.13"/>
    <x v="1"/>
    <x v="8"/>
    <n v="286"/>
  </r>
  <r>
    <x v="20"/>
    <s v="US"/>
    <n v="95579.13"/>
    <x v="1"/>
    <x v="9"/>
    <n v="0"/>
  </r>
  <r>
    <x v="20"/>
    <s v="US"/>
    <n v="95579.13"/>
    <x v="2"/>
    <x v="10"/>
    <n v="1664825"/>
  </r>
  <r>
    <x v="20"/>
    <s v="US"/>
    <n v="95579.13"/>
    <x v="2"/>
    <x v="11"/>
    <n v="53421"/>
  </r>
  <r>
    <x v="20"/>
    <s v="US"/>
    <n v="95579.13"/>
    <x v="2"/>
    <x v="12"/>
    <n v="1611404"/>
  </r>
  <r>
    <x v="20"/>
    <s v="US"/>
    <n v="95579.13"/>
    <x v="2"/>
    <x v="13"/>
    <n v="0"/>
  </r>
  <r>
    <x v="20"/>
    <s v="US"/>
    <n v="95579.13"/>
    <x v="3"/>
    <x v="14"/>
    <n v="0"/>
  </r>
  <r>
    <x v="20"/>
    <s v="US"/>
    <n v="95579.13"/>
    <x v="4"/>
    <x v="15"/>
    <n v="231793"/>
  </r>
  <r>
    <x v="20"/>
    <s v="US"/>
    <n v="95579.13"/>
    <x v="5"/>
    <x v="16"/>
    <n v="2116134"/>
  </r>
  <r>
    <x v="20"/>
    <s v="US"/>
    <n v="95579.13"/>
    <x v="6"/>
    <x v="17"/>
    <n v="1753810"/>
  </r>
  <r>
    <x v="20"/>
    <s v="US"/>
    <n v="95579.13"/>
    <x v="7"/>
    <x v="18"/>
    <n v="23382"/>
  </r>
  <r>
    <x v="20"/>
    <s v="US"/>
    <n v="95579.13"/>
    <x v="8"/>
    <x v="19"/>
    <n v="0"/>
  </r>
  <r>
    <x v="20"/>
    <s v="US"/>
    <n v="95579.13"/>
    <x v="9"/>
    <x v="20"/>
    <n v="2264236"/>
  </r>
  <r>
    <x v="20"/>
    <s v="US"/>
    <n v="95579.13"/>
    <x v="10"/>
    <x v="21"/>
    <n v="0"/>
  </r>
  <r>
    <x v="20"/>
    <s v="US"/>
    <n v="95579.13"/>
    <x v="11"/>
    <x v="22"/>
    <n v="0"/>
  </r>
  <r>
    <x v="20"/>
    <s v="US"/>
    <n v="95579.13"/>
    <x v="12"/>
    <x v="23"/>
    <n v="122341"/>
  </r>
  <r>
    <x v="20"/>
    <s v="US"/>
    <n v="95579.13"/>
    <x v="13"/>
    <x v="24"/>
    <n v="0"/>
  </r>
  <r>
    <x v="20"/>
    <s v="US"/>
    <n v="95579.13"/>
    <x v="14"/>
    <x v="25"/>
    <n v="48038"/>
  </r>
  <r>
    <x v="20"/>
    <s v="US"/>
    <n v="95579.13"/>
    <x v="15"/>
    <x v="26"/>
    <n v="0"/>
  </r>
  <r>
    <x v="20"/>
    <s v="US"/>
    <n v="95579.13"/>
    <x v="16"/>
    <x v="27"/>
    <n v="0"/>
  </r>
  <r>
    <x v="20"/>
    <s v="US"/>
    <n v="95579.13"/>
    <x v="17"/>
    <x v="28"/>
    <n v="0"/>
  </r>
  <r>
    <x v="20"/>
    <s v="US"/>
    <n v="95579.13"/>
    <x v="18"/>
    <x v="29"/>
    <n v="0"/>
  </r>
  <r>
    <x v="20"/>
    <s v="US"/>
    <n v="95579.13"/>
    <x v="19"/>
    <x v="30"/>
    <n v="0"/>
  </r>
  <r>
    <x v="20"/>
    <s v="US"/>
    <n v="95579.13"/>
    <x v="20"/>
    <x v="31"/>
    <n v="0"/>
  </r>
  <r>
    <x v="20"/>
    <s v="US"/>
    <n v="95579.13"/>
    <x v="21"/>
    <x v="32"/>
    <n v="0"/>
  </r>
  <r>
    <x v="21"/>
    <s v="US"/>
    <n v="284965.25"/>
    <x v="0"/>
    <x v="0"/>
    <n v="507590"/>
  </r>
  <r>
    <x v="21"/>
    <s v="US"/>
    <n v="284965.25"/>
    <x v="0"/>
    <x v="1"/>
    <n v="417889"/>
  </r>
  <r>
    <x v="21"/>
    <s v="US"/>
    <n v="284965.25"/>
    <x v="0"/>
    <x v="2"/>
    <n v="84721"/>
  </r>
  <r>
    <x v="21"/>
    <s v="US"/>
    <n v="284965.25"/>
    <x v="0"/>
    <x v="3"/>
    <n v="0"/>
  </r>
  <r>
    <x v="21"/>
    <s v="US"/>
    <n v="284965.25"/>
    <x v="0"/>
    <x v="4"/>
    <n v="4980"/>
  </r>
  <r>
    <x v="21"/>
    <s v="US"/>
    <n v="284965.25"/>
    <x v="1"/>
    <x v="5"/>
    <n v="84245"/>
  </r>
  <r>
    <x v="21"/>
    <s v="US"/>
    <n v="284965.25"/>
    <x v="1"/>
    <x v="6"/>
    <n v="67436"/>
  </r>
  <r>
    <x v="21"/>
    <s v="US"/>
    <n v="284965.25"/>
    <x v="1"/>
    <x v="7"/>
    <n v="16460"/>
  </r>
  <r>
    <x v="21"/>
    <s v="US"/>
    <n v="284965.25"/>
    <x v="1"/>
    <x v="8"/>
    <n v="349"/>
  </r>
  <r>
    <x v="21"/>
    <s v="US"/>
    <n v="284965.25"/>
    <x v="1"/>
    <x v="9"/>
    <n v="0"/>
  </r>
  <r>
    <x v="21"/>
    <s v="US"/>
    <n v="284965.25"/>
    <x v="2"/>
    <x v="10"/>
    <n v="650317"/>
  </r>
  <r>
    <x v="21"/>
    <s v="US"/>
    <n v="284965.25"/>
    <x v="2"/>
    <x v="11"/>
    <n v="28198"/>
  </r>
  <r>
    <x v="21"/>
    <s v="US"/>
    <n v="284965.25"/>
    <x v="2"/>
    <x v="12"/>
    <n v="622119"/>
  </r>
  <r>
    <x v="21"/>
    <s v="US"/>
    <n v="284965.25"/>
    <x v="2"/>
    <x v="13"/>
    <n v="0"/>
  </r>
  <r>
    <x v="21"/>
    <s v="US"/>
    <n v="284965.25"/>
    <x v="3"/>
    <x v="14"/>
    <n v="0"/>
  </r>
  <r>
    <x v="21"/>
    <s v="US"/>
    <n v="284965.25"/>
    <x v="4"/>
    <x v="15"/>
    <n v="249814"/>
  </r>
  <r>
    <x v="21"/>
    <s v="US"/>
    <n v="284965.25"/>
    <x v="5"/>
    <x v="16"/>
    <n v="1939001"/>
  </r>
  <r>
    <x v="21"/>
    <s v="US"/>
    <n v="284965.25"/>
    <x v="6"/>
    <x v="17"/>
    <n v="689328"/>
  </r>
  <r>
    <x v="21"/>
    <s v="US"/>
    <n v="284965.25"/>
    <x v="7"/>
    <x v="18"/>
    <n v="18032"/>
  </r>
  <r>
    <x v="21"/>
    <s v="US"/>
    <n v="284965.25"/>
    <x v="8"/>
    <x v="19"/>
    <n v="0"/>
  </r>
  <r>
    <x v="21"/>
    <s v="US"/>
    <n v="284965.25"/>
    <x v="9"/>
    <x v="20"/>
    <n v="1559774"/>
  </r>
  <r>
    <x v="21"/>
    <s v="US"/>
    <n v="284965.25"/>
    <x v="10"/>
    <x v="21"/>
    <n v="0"/>
  </r>
  <r>
    <x v="21"/>
    <s v="US"/>
    <n v="284965.25"/>
    <x v="11"/>
    <x v="22"/>
    <n v="0"/>
  </r>
  <r>
    <x v="21"/>
    <s v="US"/>
    <n v="284965.25"/>
    <x v="12"/>
    <x v="23"/>
    <n v="58476"/>
  </r>
  <r>
    <x v="21"/>
    <s v="US"/>
    <n v="284965.25"/>
    <x v="13"/>
    <x v="24"/>
    <n v="0"/>
  </r>
  <r>
    <x v="21"/>
    <s v="US"/>
    <n v="284965.25"/>
    <x v="14"/>
    <x v="25"/>
    <n v="65555"/>
  </r>
  <r>
    <x v="21"/>
    <s v="US"/>
    <n v="284965.25"/>
    <x v="15"/>
    <x v="26"/>
    <n v="0"/>
  </r>
  <r>
    <x v="21"/>
    <s v="US"/>
    <n v="284965.25"/>
    <x v="16"/>
    <x v="27"/>
    <n v="0"/>
  </r>
  <r>
    <x v="21"/>
    <s v="US"/>
    <n v="284965.25"/>
    <x v="17"/>
    <x v="28"/>
    <n v="0"/>
  </r>
  <r>
    <x v="21"/>
    <s v="US"/>
    <n v="284965.25"/>
    <x v="18"/>
    <x v="29"/>
    <n v="0"/>
  </r>
  <r>
    <x v="21"/>
    <s v="US"/>
    <n v="284965.25"/>
    <x v="19"/>
    <x v="30"/>
    <n v="0"/>
  </r>
  <r>
    <x v="21"/>
    <s v="US"/>
    <n v="284965.25"/>
    <x v="20"/>
    <x v="31"/>
    <n v="0"/>
  </r>
  <r>
    <x v="21"/>
    <s v="US"/>
    <n v="284965.25"/>
    <x v="21"/>
    <x v="32"/>
    <n v="0"/>
  </r>
  <r>
    <x v="22"/>
    <s v="US"/>
    <n v="181803.18"/>
    <x v="0"/>
    <x v="0"/>
    <n v="383848"/>
  </r>
  <r>
    <x v="22"/>
    <s v="US"/>
    <n v="181803.18"/>
    <x v="0"/>
    <x v="1"/>
    <n v="310877"/>
  </r>
  <r>
    <x v="22"/>
    <s v="US"/>
    <n v="181803.18"/>
    <x v="0"/>
    <x v="2"/>
    <n v="70061"/>
  </r>
  <r>
    <x v="22"/>
    <s v="US"/>
    <n v="181803.18"/>
    <x v="0"/>
    <x v="3"/>
    <n v="0"/>
  </r>
  <r>
    <x v="22"/>
    <s v="US"/>
    <n v="181803.18"/>
    <x v="0"/>
    <x v="4"/>
    <n v="2910"/>
  </r>
  <r>
    <x v="22"/>
    <s v="US"/>
    <n v="181803.18"/>
    <x v="1"/>
    <x v="5"/>
    <n v="54969"/>
  </r>
  <r>
    <x v="22"/>
    <s v="US"/>
    <n v="181803.18"/>
    <x v="1"/>
    <x v="6"/>
    <n v="44656"/>
  </r>
  <r>
    <x v="22"/>
    <s v="US"/>
    <n v="181803.18"/>
    <x v="1"/>
    <x v="7"/>
    <n v="10133"/>
  </r>
  <r>
    <x v="22"/>
    <s v="US"/>
    <n v="181803.18"/>
    <x v="1"/>
    <x v="8"/>
    <n v="180"/>
  </r>
  <r>
    <x v="22"/>
    <s v="US"/>
    <n v="181803.18"/>
    <x v="1"/>
    <x v="9"/>
    <n v="0"/>
  </r>
  <r>
    <x v="22"/>
    <s v="US"/>
    <n v="181803.18"/>
    <x v="2"/>
    <x v="10"/>
    <n v="767055"/>
  </r>
  <r>
    <x v="22"/>
    <s v="US"/>
    <n v="181803.18"/>
    <x v="2"/>
    <x v="11"/>
    <n v="2786"/>
  </r>
  <r>
    <x v="22"/>
    <s v="US"/>
    <n v="181803.18"/>
    <x v="2"/>
    <x v="12"/>
    <n v="764269"/>
  </r>
  <r>
    <x v="22"/>
    <s v="US"/>
    <n v="181803.18"/>
    <x v="2"/>
    <x v="13"/>
    <n v="0"/>
  </r>
  <r>
    <x v="22"/>
    <s v="US"/>
    <n v="181803.18"/>
    <x v="3"/>
    <x v="14"/>
    <n v="0"/>
  </r>
  <r>
    <x v="22"/>
    <s v="US"/>
    <n v="181803.18"/>
    <x v="4"/>
    <x v="15"/>
    <n v="238153"/>
  </r>
  <r>
    <x v="22"/>
    <s v="US"/>
    <n v="181803.18"/>
    <x v="5"/>
    <x v="16"/>
    <n v="2044297"/>
  </r>
  <r>
    <x v="22"/>
    <s v="US"/>
    <n v="181803.18"/>
    <x v="6"/>
    <x v="17"/>
    <n v="891580"/>
  </r>
  <r>
    <x v="22"/>
    <s v="US"/>
    <n v="181803.18"/>
    <x v="7"/>
    <x v="18"/>
    <n v="14806"/>
  </r>
  <r>
    <x v="22"/>
    <s v="US"/>
    <n v="181803.18"/>
    <x v="8"/>
    <x v="19"/>
    <n v="0"/>
  </r>
  <r>
    <x v="22"/>
    <s v="US"/>
    <n v="181803.18"/>
    <x v="9"/>
    <x v="20"/>
    <n v="2063190"/>
  </r>
  <r>
    <x v="22"/>
    <s v="US"/>
    <n v="181803.18"/>
    <x v="10"/>
    <x v="21"/>
    <n v="0"/>
  </r>
  <r>
    <x v="22"/>
    <s v="US"/>
    <n v="181803.18"/>
    <x v="11"/>
    <x v="22"/>
    <n v="0"/>
  </r>
  <r>
    <x v="22"/>
    <s v="US"/>
    <n v="181803.18"/>
    <x v="12"/>
    <x v="23"/>
    <n v="60673"/>
  </r>
  <r>
    <x v="22"/>
    <s v="US"/>
    <n v="181803.18"/>
    <x v="13"/>
    <x v="24"/>
    <n v="0"/>
  </r>
  <r>
    <x v="22"/>
    <s v="US"/>
    <n v="181803.18"/>
    <x v="14"/>
    <x v="25"/>
    <n v="88490"/>
  </r>
  <r>
    <x v="22"/>
    <s v="US"/>
    <n v="181803.18"/>
    <x v="15"/>
    <x v="26"/>
    <n v="0"/>
  </r>
  <r>
    <x v="22"/>
    <s v="US"/>
    <n v="181803.18"/>
    <x v="16"/>
    <x v="27"/>
    <n v="0"/>
  </r>
  <r>
    <x v="22"/>
    <s v="US"/>
    <n v="181803.18"/>
    <x v="17"/>
    <x v="28"/>
    <n v="0"/>
  </r>
  <r>
    <x v="22"/>
    <s v="US"/>
    <n v="181803.18"/>
    <x v="18"/>
    <x v="29"/>
    <n v="0"/>
  </r>
  <r>
    <x v="22"/>
    <s v="US"/>
    <n v="181803.18"/>
    <x v="19"/>
    <x v="30"/>
    <n v="0"/>
  </r>
  <r>
    <x v="22"/>
    <s v="US"/>
    <n v="181803.18"/>
    <x v="20"/>
    <x v="31"/>
    <n v="0"/>
  </r>
  <r>
    <x v="22"/>
    <s v="US"/>
    <n v="181803.18"/>
    <x v="21"/>
    <x v="32"/>
    <n v="0"/>
  </r>
  <r>
    <x v="23"/>
    <s v="US"/>
    <n v="141633.12"/>
    <x v="0"/>
    <x v="0"/>
    <n v="407516"/>
  </r>
  <r>
    <x v="23"/>
    <s v="US"/>
    <n v="141633.12"/>
    <x v="0"/>
    <x v="1"/>
    <n v="323650"/>
  </r>
  <r>
    <x v="23"/>
    <s v="US"/>
    <n v="141633.12"/>
    <x v="0"/>
    <x v="2"/>
    <n v="79837"/>
  </r>
  <r>
    <x v="23"/>
    <s v="US"/>
    <n v="141633.12"/>
    <x v="0"/>
    <x v="3"/>
    <n v="0"/>
  </r>
  <r>
    <x v="23"/>
    <s v="US"/>
    <n v="141633.12"/>
    <x v="0"/>
    <x v="4"/>
    <n v="4029"/>
  </r>
  <r>
    <x v="23"/>
    <s v="US"/>
    <n v="141633.12"/>
    <x v="1"/>
    <x v="5"/>
    <n v="75464"/>
  </r>
  <r>
    <x v="23"/>
    <s v="US"/>
    <n v="141633.12"/>
    <x v="1"/>
    <x v="6"/>
    <n v="56707"/>
  </r>
  <r>
    <x v="23"/>
    <s v="US"/>
    <n v="141633.12"/>
    <x v="1"/>
    <x v="7"/>
    <n v="18442"/>
  </r>
  <r>
    <x v="23"/>
    <s v="US"/>
    <n v="141633.12"/>
    <x v="1"/>
    <x v="8"/>
    <n v="315"/>
  </r>
  <r>
    <x v="23"/>
    <s v="US"/>
    <n v="141633.12"/>
    <x v="1"/>
    <x v="9"/>
    <n v="0"/>
  </r>
  <r>
    <x v="23"/>
    <s v="US"/>
    <n v="141633.12"/>
    <x v="2"/>
    <x v="10"/>
    <n v="986383"/>
  </r>
  <r>
    <x v="23"/>
    <s v="US"/>
    <n v="141633.12"/>
    <x v="2"/>
    <x v="11"/>
    <n v="193337"/>
  </r>
  <r>
    <x v="23"/>
    <s v="US"/>
    <n v="141633.12"/>
    <x v="2"/>
    <x v="12"/>
    <n v="793046"/>
  </r>
  <r>
    <x v="23"/>
    <s v="US"/>
    <n v="141633.12"/>
    <x v="2"/>
    <x v="13"/>
    <n v="0"/>
  </r>
  <r>
    <x v="23"/>
    <s v="US"/>
    <n v="141633.12"/>
    <x v="3"/>
    <x v="14"/>
    <n v="0"/>
  </r>
  <r>
    <x v="23"/>
    <s v="US"/>
    <n v="141633.12"/>
    <x v="4"/>
    <x v="15"/>
    <n v="262771"/>
  </r>
  <r>
    <x v="23"/>
    <s v="US"/>
    <n v="141633.12"/>
    <x v="5"/>
    <x v="16"/>
    <n v="1780472"/>
  </r>
  <r>
    <x v="23"/>
    <s v="US"/>
    <n v="141633.12"/>
    <x v="6"/>
    <x v="17"/>
    <n v="1352423"/>
  </r>
  <r>
    <x v="23"/>
    <s v="US"/>
    <n v="141633.12"/>
    <x v="7"/>
    <x v="18"/>
    <n v="18295"/>
  </r>
  <r>
    <x v="23"/>
    <s v="US"/>
    <n v="141633.12"/>
    <x v="8"/>
    <x v="19"/>
    <n v="0"/>
  </r>
  <r>
    <x v="23"/>
    <s v="US"/>
    <n v="141633.12"/>
    <x v="9"/>
    <x v="20"/>
    <n v="2741338"/>
  </r>
  <r>
    <x v="23"/>
    <s v="US"/>
    <n v="141633.12"/>
    <x v="10"/>
    <x v="21"/>
    <n v="0"/>
  </r>
  <r>
    <x v="23"/>
    <s v="US"/>
    <n v="141633.12"/>
    <x v="11"/>
    <x v="22"/>
    <n v="0"/>
  </r>
  <r>
    <x v="23"/>
    <s v="US"/>
    <n v="141633.12"/>
    <x v="12"/>
    <x v="23"/>
    <n v="72492"/>
  </r>
  <r>
    <x v="23"/>
    <s v="US"/>
    <n v="141633.12"/>
    <x v="13"/>
    <x v="24"/>
    <n v="0"/>
  </r>
  <r>
    <x v="23"/>
    <s v="US"/>
    <n v="141633.12"/>
    <x v="14"/>
    <x v="25"/>
    <n v="83693"/>
  </r>
  <r>
    <x v="23"/>
    <s v="US"/>
    <n v="141633.12"/>
    <x v="15"/>
    <x v="26"/>
    <n v="0"/>
  </r>
  <r>
    <x v="23"/>
    <s v="US"/>
    <n v="141633.12"/>
    <x v="16"/>
    <x v="27"/>
    <n v="0"/>
  </r>
  <r>
    <x v="23"/>
    <s v="US"/>
    <n v="141633.12"/>
    <x v="17"/>
    <x v="28"/>
    <n v="0"/>
  </r>
  <r>
    <x v="23"/>
    <s v="US"/>
    <n v="141633.12"/>
    <x v="18"/>
    <x v="29"/>
    <n v="0"/>
  </r>
  <r>
    <x v="23"/>
    <s v="US"/>
    <n v="141633.12"/>
    <x v="19"/>
    <x v="30"/>
    <n v="0"/>
  </r>
  <r>
    <x v="23"/>
    <s v="US"/>
    <n v="141633.12"/>
    <x v="20"/>
    <x v="31"/>
    <n v="0"/>
  </r>
  <r>
    <x v="23"/>
    <s v="US"/>
    <n v="141633.12"/>
    <x v="21"/>
    <x v="32"/>
    <n v="0"/>
  </r>
  <r>
    <x v="24"/>
    <s v="US"/>
    <n v="98424.38"/>
    <x v="0"/>
    <x v="0"/>
    <n v="405903"/>
  </r>
  <r>
    <x v="24"/>
    <s v="US"/>
    <n v="98424.38"/>
    <x v="0"/>
    <x v="1"/>
    <n v="328789"/>
  </r>
  <r>
    <x v="24"/>
    <s v="US"/>
    <n v="98424.38"/>
    <x v="0"/>
    <x v="2"/>
    <n v="73374"/>
  </r>
  <r>
    <x v="24"/>
    <s v="US"/>
    <n v="98424.38"/>
    <x v="0"/>
    <x v="3"/>
    <n v="0"/>
  </r>
  <r>
    <x v="24"/>
    <s v="US"/>
    <n v="98424.38"/>
    <x v="0"/>
    <x v="4"/>
    <n v="3740"/>
  </r>
  <r>
    <x v="24"/>
    <s v="US"/>
    <n v="98424.38"/>
    <x v="1"/>
    <x v="5"/>
    <n v="81036"/>
  </r>
  <r>
    <x v="24"/>
    <s v="US"/>
    <n v="98424.38"/>
    <x v="1"/>
    <x v="6"/>
    <n v="64724"/>
  </r>
  <r>
    <x v="24"/>
    <s v="US"/>
    <n v="98424.38"/>
    <x v="1"/>
    <x v="7"/>
    <n v="16042"/>
  </r>
  <r>
    <x v="24"/>
    <s v="US"/>
    <n v="98424.38"/>
    <x v="1"/>
    <x v="8"/>
    <n v="270"/>
  </r>
  <r>
    <x v="24"/>
    <s v="US"/>
    <n v="98424.38"/>
    <x v="1"/>
    <x v="9"/>
    <n v="0"/>
  </r>
  <r>
    <x v="24"/>
    <s v="US"/>
    <n v="98424.38"/>
    <x v="2"/>
    <x v="10"/>
    <n v="860366"/>
  </r>
  <r>
    <x v="24"/>
    <s v="US"/>
    <n v="98424.38"/>
    <x v="2"/>
    <x v="11"/>
    <n v="210351"/>
  </r>
  <r>
    <x v="24"/>
    <s v="US"/>
    <n v="98424.38"/>
    <x v="2"/>
    <x v="12"/>
    <n v="650015"/>
  </r>
  <r>
    <x v="24"/>
    <s v="US"/>
    <n v="98424.38"/>
    <x v="2"/>
    <x v="13"/>
    <n v="0"/>
  </r>
  <r>
    <x v="24"/>
    <s v="US"/>
    <n v="98424.38"/>
    <x v="3"/>
    <x v="14"/>
    <n v="0"/>
  </r>
  <r>
    <x v="24"/>
    <s v="US"/>
    <n v="98424.38"/>
    <x v="4"/>
    <x v="15"/>
    <n v="257591"/>
  </r>
  <r>
    <x v="24"/>
    <s v="US"/>
    <n v="98424.38"/>
    <x v="5"/>
    <x v="16"/>
    <n v="1964094"/>
  </r>
  <r>
    <x v="24"/>
    <s v="US"/>
    <n v="98424.38"/>
    <x v="6"/>
    <x v="17"/>
    <n v="1342579"/>
  </r>
  <r>
    <x v="24"/>
    <s v="US"/>
    <n v="98424.38"/>
    <x v="7"/>
    <x v="18"/>
    <n v="6340"/>
  </r>
  <r>
    <x v="24"/>
    <s v="US"/>
    <n v="98424.38"/>
    <x v="8"/>
    <x v="19"/>
    <n v="0"/>
  </r>
  <r>
    <x v="24"/>
    <s v="US"/>
    <n v="98424.38"/>
    <x v="9"/>
    <x v="20"/>
    <n v="1754125"/>
  </r>
  <r>
    <x v="24"/>
    <s v="US"/>
    <n v="98424.38"/>
    <x v="10"/>
    <x v="21"/>
    <n v="0"/>
  </r>
  <r>
    <x v="24"/>
    <s v="US"/>
    <n v="98424.38"/>
    <x v="11"/>
    <x v="22"/>
    <n v="0"/>
  </r>
  <r>
    <x v="24"/>
    <s v="US"/>
    <n v="98424.38"/>
    <x v="12"/>
    <x v="23"/>
    <n v="57067"/>
  </r>
  <r>
    <x v="24"/>
    <s v="US"/>
    <n v="98424.38"/>
    <x v="13"/>
    <x v="24"/>
    <n v="0"/>
  </r>
  <r>
    <x v="24"/>
    <s v="US"/>
    <n v="98424.38"/>
    <x v="14"/>
    <x v="25"/>
    <n v="58607"/>
  </r>
  <r>
    <x v="24"/>
    <s v="US"/>
    <n v="98424.38"/>
    <x v="15"/>
    <x v="26"/>
    <n v="0"/>
  </r>
  <r>
    <x v="24"/>
    <s v="US"/>
    <n v="98424.38"/>
    <x v="16"/>
    <x v="27"/>
    <n v="0"/>
  </r>
  <r>
    <x v="24"/>
    <s v="US"/>
    <n v="98424.38"/>
    <x v="17"/>
    <x v="28"/>
    <n v="0"/>
  </r>
  <r>
    <x v="24"/>
    <s v="US"/>
    <n v="98424.38"/>
    <x v="18"/>
    <x v="29"/>
    <n v="0"/>
  </r>
  <r>
    <x v="24"/>
    <s v="US"/>
    <n v="98424.38"/>
    <x v="19"/>
    <x v="30"/>
    <n v="0"/>
  </r>
  <r>
    <x v="24"/>
    <s v="US"/>
    <n v="98424.38"/>
    <x v="20"/>
    <x v="31"/>
    <n v="0"/>
  </r>
  <r>
    <x v="24"/>
    <s v="US"/>
    <n v="98424.38"/>
    <x v="21"/>
    <x v="32"/>
    <n v="0"/>
  </r>
  <r>
    <x v="25"/>
    <s v="US"/>
    <n v="93452.74"/>
    <x v="0"/>
    <x v="0"/>
    <n v="373283"/>
  </r>
  <r>
    <x v="25"/>
    <s v="US"/>
    <n v="93452.74"/>
    <x v="0"/>
    <x v="1"/>
    <n v="311341"/>
  </r>
  <r>
    <x v="25"/>
    <s v="US"/>
    <n v="93452.74"/>
    <x v="0"/>
    <x v="2"/>
    <n v="58928"/>
  </r>
  <r>
    <x v="25"/>
    <s v="US"/>
    <n v="93452.74"/>
    <x v="0"/>
    <x v="3"/>
    <n v="0"/>
  </r>
  <r>
    <x v="25"/>
    <s v="US"/>
    <n v="93452.74"/>
    <x v="0"/>
    <x v="4"/>
    <n v="3014"/>
  </r>
  <r>
    <x v="25"/>
    <s v="US"/>
    <n v="93452.74"/>
    <x v="1"/>
    <x v="5"/>
    <n v="67204"/>
  </r>
  <r>
    <x v="25"/>
    <s v="US"/>
    <n v="93452.74"/>
    <x v="1"/>
    <x v="6"/>
    <n v="57113"/>
  </r>
  <r>
    <x v="25"/>
    <s v="US"/>
    <n v="93452.74"/>
    <x v="1"/>
    <x v="7"/>
    <n v="9901"/>
  </r>
  <r>
    <x v="25"/>
    <s v="US"/>
    <n v="93452.74"/>
    <x v="1"/>
    <x v="8"/>
    <n v="190"/>
  </r>
  <r>
    <x v="25"/>
    <s v="US"/>
    <n v="93452.74"/>
    <x v="1"/>
    <x v="9"/>
    <n v="0"/>
  </r>
  <r>
    <x v="25"/>
    <s v="US"/>
    <n v="93452.74"/>
    <x v="2"/>
    <x v="10"/>
    <n v="1157237"/>
  </r>
  <r>
    <x v="25"/>
    <s v="US"/>
    <n v="93452.74"/>
    <x v="2"/>
    <x v="11"/>
    <n v="356843"/>
  </r>
  <r>
    <x v="25"/>
    <s v="US"/>
    <n v="93452.74"/>
    <x v="2"/>
    <x v="12"/>
    <n v="800394"/>
  </r>
  <r>
    <x v="25"/>
    <s v="US"/>
    <n v="93452.74"/>
    <x v="2"/>
    <x v="13"/>
    <n v="0"/>
  </r>
  <r>
    <x v="25"/>
    <s v="US"/>
    <n v="93452.74"/>
    <x v="3"/>
    <x v="14"/>
    <n v="0"/>
  </r>
  <r>
    <x v="25"/>
    <s v="US"/>
    <n v="93452.74"/>
    <x v="4"/>
    <x v="15"/>
    <n v="318773"/>
  </r>
  <r>
    <x v="25"/>
    <s v="US"/>
    <n v="93452.74"/>
    <x v="5"/>
    <x v="16"/>
    <n v="1737784"/>
  </r>
  <r>
    <x v="25"/>
    <s v="US"/>
    <n v="93452.74"/>
    <x v="6"/>
    <x v="17"/>
    <n v="1521447"/>
  </r>
  <r>
    <x v="25"/>
    <s v="US"/>
    <n v="93452.74"/>
    <x v="7"/>
    <x v="18"/>
    <n v="14430"/>
  </r>
  <r>
    <x v="25"/>
    <s v="US"/>
    <n v="93452.74"/>
    <x v="8"/>
    <x v="19"/>
    <n v="0"/>
  </r>
  <r>
    <x v="25"/>
    <s v="US"/>
    <n v="93452.74"/>
    <x v="9"/>
    <x v="20"/>
    <n v="1598275"/>
  </r>
  <r>
    <x v="25"/>
    <s v="US"/>
    <n v="93452.74"/>
    <x v="10"/>
    <x v="21"/>
    <n v="0"/>
  </r>
  <r>
    <x v="25"/>
    <s v="US"/>
    <n v="93452.74"/>
    <x v="11"/>
    <x v="22"/>
    <n v="0"/>
  </r>
  <r>
    <x v="25"/>
    <s v="US"/>
    <n v="93452.74"/>
    <x v="12"/>
    <x v="23"/>
    <n v="65950"/>
  </r>
  <r>
    <x v="25"/>
    <s v="US"/>
    <n v="93452.74"/>
    <x v="13"/>
    <x v="24"/>
    <n v="0"/>
  </r>
  <r>
    <x v="25"/>
    <s v="US"/>
    <n v="93452.74"/>
    <x v="14"/>
    <x v="25"/>
    <n v="55817"/>
  </r>
  <r>
    <x v="25"/>
    <s v="US"/>
    <n v="93452.74"/>
    <x v="15"/>
    <x v="26"/>
    <n v="0"/>
  </r>
  <r>
    <x v="25"/>
    <s v="US"/>
    <n v="93452.74"/>
    <x v="16"/>
    <x v="27"/>
    <n v="0"/>
  </r>
  <r>
    <x v="25"/>
    <s v="US"/>
    <n v="93452.74"/>
    <x v="17"/>
    <x v="28"/>
    <n v="0"/>
  </r>
  <r>
    <x v="25"/>
    <s v="US"/>
    <n v="93452.74"/>
    <x v="18"/>
    <x v="29"/>
    <n v="0"/>
  </r>
  <r>
    <x v="25"/>
    <s v="US"/>
    <n v="93452.74"/>
    <x v="19"/>
    <x v="30"/>
    <n v="0"/>
  </r>
  <r>
    <x v="25"/>
    <s v="US"/>
    <n v="93452.74"/>
    <x v="20"/>
    <x v="31"/>
    <n v="0"/>
  </r>
  <r>
    <x v="25"/>
    <s v="US"/>
    <n v="93452.74"/>
    <x v="21"/>
    <x v="32"/>
    <n v="0"/>
  </r>
  <r>
    <x v="26"/>
    <s v="US"/>
    <n v="96916.47"/>
    <x v="0"/>
    <x v="0"/>
    <n v="382015"/>
  </r>
  <r>
    <x v="26"/>
    <s v="US"/>
    <n v="96916.47"/>
    <x v="0"/>
    <x v="1"/>
    <n v="329185"/>
  </r>
  <r>
    <x v="26"/>
    <s v="US"/>
    <n v="96916.47"/>
    <x v="0"/>
    <x v="2"/>
    <n v="51707"/>
  </r>
  <r>
    <x v="26"/>
    <s v="US"/>
    <n v="96916.47"/>
    <x v="0"/>
    <x v="3"/>
    <n v="0"/>
  </r>
  <r>
    <x v="26"/>
    <s v="US"/>
    <n v="96916.47"/>
    <x v="0"/>
    <x v="4"/>
    <n v="1123"/>
  </r>
  <r>
    <x v="26"/>
    <s v="US"/>
    <n v="96916.47"/>
    <x v="1"/>
    <x v="5"/>
    <n v="82496"/>
  </r>
  <r>
    <x v="26"/>
    <s v="US"/>
    <n v="96916.47"/>
    <x v="1"/>
    <x v="6"/>
    <n v="72224"/>
  </r>
  <r>
    <x v="26"/>
    <s v="US"/>
    <n v="96916.47"/>
    <x v="1"/>
    <x v="7"/>
    <n v="10193"/>
  </r>
  <r>
    <x v="26"/>
    <s v="US"/>
    <n v="96916.47"/>
    <x v="1"/>
    <x v="8"/>
    <n v="79"/>
  </r>
  <r>
    <x v="26"/>
    <s v="US"/>
    <n v="96916.47"/>
    <x v="1"/>
    <x v="9"/>
    <n v="0"/>
  </r>
  <r>
    <x v="26"/>
    <s v="US"/>
    <n v="96916.47"/>
    <x v="2"/>
    <x v="10"/>
    <n v="1516919"/>
  </r>
  <r>
    <x v="26"/>
    <s v="US"/>
    <n v="96916.47"/>
    <x v="2"/>
    <x v="11"/>
    <n v="294189"/>
  </r>
  <r>
    <x v="26"/>
    <s v="US"/>
    <n v="96916.47"/>
    <x v="2"/>
    <x v="12"/>
    <n v="1222730"/>
  </r>
  <r>
    <x v="26"/>
    <s v="US"/>
    <n v="96916.47"/>
    <x v="2"/>
    <x v="13"/>
    <n v="0"/>
  </r>
  <r>
    <x v="26"/>
    <s v="US"/>
    <n v="96916.47"/>
    <x v="3"/>
    <x v="14"/>
    <n v="0"/>
  </r>
  <r>
    <x v="26"/>
    <s v="US"/>
    <n v="96916.47"/>
    <x v="4"/>
    <x v="15"/>
    <n v="203053"/>
  </r>
  <r>
    <x v="26"/>
    <s v="US"/>
    <n v="96916.47"/>
    <x v="5"/>
    <x v="16"/>
    <n v="5105237"/>
  </r>
  <r>
    <x v="26"/>
    <s v="US"/>
    <n v="96916.47"/>
    <x v="6"/>
    <x v="17"/>
    <n v="1857571"/>
  </r>
  <r>
    <x v="26"/>
    <s v="US"/>
    <n v="96916.47"/>
    <x v="7"/>
    <x v="18"/>
    <n v="12660"/>
  </r>
  <r>
    <x v="26"/>
    <s v="US"/>
    <n v="96916.47"/>
    <x v="8"/>
    <x v="19"/>
    <n v="0"/>
  </r>
  <r>
    <x v="26"/>
    <s v="US"/>
    <n v="96916.47"/>
    <x v="9"/>
    <x v="20"/>
    <n v="1769201"/>
  </r>
  <r>
    <x v="26"/>
    <s v="US"/>
    <n v="96916.47"/>
    <x v="10"/>
    <x v="21"/>
    <n v="0"/>
  </r>
  <r>
    <x v="26"/>
    <s v="US"/>
    <n v="96916.47"/>
    <x v="11"/>
    <x v="22"/>
    <n v="0"/>
  </r>
  <r>
    <x v="26"/>
    <s v="US"/>
    <n v="96916.47"/>
    <x v="12"/>
    <x v="23"/>
    <n v="142629"/>
  </r>
  <r>
    <x v="26"/>
    <s v="US"/>
    <n v="96916.47"/>
    <x v="13"/>
    <x v="24"/>
    <n v="0"/>
  </r>
  <r>
    <x v="26"/>
    <s v="US"/>
    <n v="96916.47"/>
    <x v="14"/>
    <x v="25"/>
    <n v="55528"/>
  </r>
  <r>
    <x v="26"/>
    <s v="US"/>
    <n v="96916.47"/>
    <x v="15"/>
    <x v="26"/>
    <n v="0"/>
  </r>
  <r>
    <x v="26"/>
    <s v="US"/>
    <n v="96916.47"/>
    <x v="16"/>
    <x v="27"/>
    <n v="0"/>
  </r>
  <r>
    <x v="26"/>
    <s v="US"/>
    <n v="96916.47"/>
    <x v="17"/>
    <x v="28"/>
    <n v="0"/>
  </r>
  <r>
    <x v="26"/>
    <s v="US"/>
    <n v="96916.47"/>
    <x v="18"/>
    <x v="29"/>
    <n v="0"/>
  </r>
  <r>
    <x v="26"/>
    <s v="US"/>
    <n v="96916.47"/>
    <x v="19"/>
    <x v="30"/>
    <n v="0"/>
  </r>
  <r>
    <x v="26"/>
    <s v="US"/>
    <n v="96916.47"/>
    <x v="20"/>
    <x v="31"/>
    <n v="0"/>
  </r>
  <r>
    <x v="26"/>
    <s v="US"/>
    <n v="96916.47"/>
    <x v="21"/>
    <x v="32"/>
    <n v="0"/>
  </r>
  <r>
    <x v="27"/>
    <s v="US"/>
    <n v="97395.28"/>
    <x v="0"/>
    <x v="0"/>
    <n v="350054"/>
  </r>
  <r>
    <x v="27"/>
    <s v="US"/>
    <n v="97395.28"/>
    <x v="0"/>
    <x v="1"/>
    <n v="303776"/>
  </r>
  <r>
    <x v="27"/>
    <s v="US"/>
    <n v="97395.28"/>
    <x v="0"/>
    <x v="2"/>
    <n v="43841"/>
  </r>
  <r>
    <x v="27"/>
    <s v="US"/>
    <n v="97395.28"/>
    <x v="0"/>
    <x v="3"/>
    <n v="0"/>
  </r>
  <r>
    <x v="27"/>
    <s v="US"/>
    <n v="97395.28"/>
    <x v="0"/>
    <x v="4"/>
    <n v="2437"/>
  </r>
  <r>
    <x v="27"/>
    <s v="US"/>
    <n v="97395.28"/>
    <x v="1"/>
    <x v="5"/>
    <n v="74378"/>
  </r>
  <r>
    <x v="27"/>
    <s v="US"/>
    <n v="97395.28"/>
    <x v="1"/>
    <x v="6"/>
    <n v="66231"/>
  </r>
  <r>
    <x v="27"/>
    <s v="US"/>
    <n v="97395.28"/>
    <x v="1"/>
    <x v="7"/>
    <n v="7975"/>
  </r>
  <r>
    <x v="27"/>
    <s v="US"/>
    <n v="97395.28"/>
    <x v="1"/>
    <x v="8"/>
    <n v="172"/>
  </r>
  <r>
    <x v="27"/>
    <s v="US"/>
    <n v="97395.28"/>
    <x v="1"/>
    <x v="9"/>
    <n v="0"/>
  </r>
  <r>
    <x v="27"/>
    <s v="US"/>
    <n v="97395.28"/>
    <x v="2"/>
    <x v="10"/>
    <n v="982516"/>
  </r>
  <r>
    <x v="27"/>
    <s v="US"/>
    <n v="97395.28"/>
    <x v="2"/>
    <x v="11"/>
    <n v="107234"/>
  </r>
  <r>
    <x v="27"/>
    <s v="US"/>
    <n v="97395.28"/>
    <x v="2"/>
    <x v="12"/>
    <n v="875282"/>
  </r>
  <r>
    <x v="27"/>
    <s v="US"/>
    <n v="97395.28"/>
    <x v="2"/>
    <x v="13"/>
    <n v="0"/>
  </r>
  <r>
    <x v="27"/>
    <s v="US"/>
    <n v="97395.28"/>
    <x v="3"/>
    <x v="14"/>
    <n v="0"/>
  </r>
  <r>
    <x v="27"/>
    <s v="US"/>
    <n v="97395.28"/>
    <x v="4"/>
    <x v="15"/>
    <n v="202828"/>
  </r>
  <r>
    <x v="27"/>
    <s v="US"/>
    <n v="97395.28"/>
    <x v="5"/>
    <x v="16"/>
    <n v="5113261"/>
  </r>
  <r>
    <x v="27"/>
    <s v="US"/>
    <n v="97395.28"/>
    <x v="6"/>
    <x v="17"/>
    <n v="1446618"/>
  </r>
  <r>
    <x v="27"/>
    <s v="US"/>
    <n v="97395.28"/>
    <x v="7"/>
    <x v="18"/>
    <n v="19245"/>
  </r>
  <r>
    <x v="27"/>
    <s v="US"/>
    <n v="97395.28"/>
    <x v="8"/>
    <x v="19"/>
    <n v="0"/>
  </r>
  <r>
    <x v="27"/>
    <s v="US"/>
    <n v="97395.28"/>
    <x v="9"/>
    <x v="20"/>
    <n v="1316643"/>
  </r>
  <r>
    <x v="27"/>
    <s v="US"/>
    <n v="97395.28"/>
    <x v="10"/>
    <x v="21"/>
    <n v="0"/>
  </r>
  <r>
    <x v="27"/>
    <s v="US"/>
    <n v="97395.28"/>
    <x v="11"/>
    <x v="22"/>
    <n v="0"/>
  </r>
  <r>
    <x v="27"/>
    <s v="US"/>
    <n v="97395.28"/>
    <x v="12"/>
    <x v="23"/>
    <n v="99730"/>
  </r>
  <r>
    <x v="27"/>
    <s v="US"/>
    <n v="97395.28"/>
    <x v="13"/>
    <x v="24"/>
    <n v="0"/>
  </r>
  <r>
    <x v="27"/>
    <s v="US"/>
    <n v="97395.28"/>
    <x v="14"/>
    <x v="25"/>
    <n v="38733"/>
  </r>
  <r>
    <x v="27"/>
    <s v="US"/>
    <n v="97395.28"/>
    <x v="15"/>
    <x v="26"/>
    <n v="0"/>
  </r>
  <r>
    <x v="27"/>
    <s v="US"/>
    <n v="97395.28"/>
    <x v="16"/>
    <x v="27"/>
    <n v="0"/>
  </r>
  <r>
    <x v="27"/>
    <s v="US"/>
    <n v="97395.28"/>
    <x v="17"/>
    <x v="28"/>
    <n v="0"/>
  </r>
  <r>
    <x v="27"/>
    <s v="US"/>
    <n v="97395.28"/>
    <x v="18"/>
    <x v="29"/>
    <n v="0"/>
  </r>
  <r>
    <x v="27"/>
    <s v="US"/>
    <n v="97395.28"/>
    <x v="19"/>
    <x v="30"/>
    <n v="0"/>
  </r>
  <r>
    <x v="27"/>
    <s v="US"/>
    <n v="97395.28"/>
    <x v="20"/>
    <x v="31"/>
    <n v="0"/>
  </r>
  <r>
    <x v="27"/>
    <s v="US"/>
    <n v="97395.28"/>
    <x v="21"/>
    <x v="32"/>
    <n v="0"/>
  </r>
  <r>
    <x v="28"/>
    <s v="US"/>
    <n v="191257.46"/>
    <x v="0"/>
    <x v="0"/>
    <n v="311417"/>
  </r>
  <r>
    <x v="28"/>
    <s v="US"/>
    <n v="191257.46"/>
    <x v="0"/>
    <x v="1"/>
    <n v="275843"/>
  </r>
  <r>
    <x v="28"/>
    <s v="US"/>
    <n v="191257.46"/>
    <x v="0"/>
    <x v="2"/>
    <n v="34422"/>
  </r>
  <r>
    <x v="28"/>
    <s v="US"/>
    <n v="191257.46"/>
    <x v="0"/>
    <x v="3"/>
    <n v="0"/>
  </r>
  <r>
    <x v="28"/>
    <s v="US"/>
    <n v="191257.46"/>
    <x v="0"/>
    <x v="4"/>
    <n v="1152"/>
  </r>
  <r>
    <x v="28"/>
    <s v="US"/>
    <n v="191257.46"/>
    <x v="1"/>
    <x v="5"/>
    <n v="84179"/>
  </r>
  <r>
    <x v="28"/>
    <s v="US"/>
    <n v="191257.46"/>
    <x v="1"/>
    <x v="6"/>
    <n v="75645"/>
  </r>
  <r>
    <x v="28"/>
    <s v="US"/>
    <n v="191257.46"/>
    <x v="1"/>
    <x v="7"/>
    <n v="8457"/>
  </r>
  <r>
    <x v="28"/>
    <s v="US"/>
    <n v="191257.46"/>
    <x v="1"/>
    <x v="8"/>
    <n v="77"/>
  </r>
  <r>
    <x v="28"/>
    <s v="US"/>
    <n v="191257.46"/>
    <x v="1"/>
    <x v="9"/>
    <n v="0"/>
  </r>
  <r>
    <x v="28"/>
    <s v="US"/>
    <n v="191257.46"/>
    <x v="2"/>
    <x v="10"/>
    <n v="350215"/>
  </r>
  <r>
    <x v="28"/>
    <s v="US"/>
    <n v="191257.46"/>
    <x v="2"/>
    <x v="11"/>
    <n v="19660"/>
  </r>
  <r>
    <x v="28"/>
    <s v="US"/>
    <n v="191257.46"/>
    <x v="2"/>
    <x v="12"/>
    <n v="330555"/>
  </r>
  <r>
    <x v="28"/>
    <s v="US"/>
    <n v="191257.46"/>
    <x v="2"/>
    <x v="13"/>
    <n v="0"/>
  </r>
  <r>
    <x v="28"/>
    <s v="US"/>
    <n v="191257.46"/>
    <x v="3"/>
    <x v="14"/>
    <n v="0"/>
  </r>
  <r>
    <x v="28"/>
    <s v="US"/>
    <n v="191257.46"/>
    <x v="4"/>
    <x v="15"/>
    <n v="176344"/>
  </r>
  <r>
    <x v="28"/>
    <s v="US"/>
    <n v="191257.46"/>
    <x v="5"/>
    <x v="16"/>
    <n v="4624049"/>
  </r>
  <r>
    <x v="28"/>
    <s v="US"/>
    <n v="191257.46"/>
    <x v="6"/>
    <x v="17"/>
    <n v="765311"/>
  </r>
  <r>
    <x v="28"/>
    <s v="US"/>
    <n v="191257.46"/>
    <x v="7"/>
    <x v="18"/>
    <n v="17794"/>
  </r>
  <r>
    <x v="28"/>
    <s v="US"/>
    <n v="191257.46"/>
    <x v="8"/>
    <x v="19"/>
    <n v="0"/>
  </r>
  <r>
    <x v="28"/>
    <s v="US"/>
    <n v="191257.46"/>
    <x v="9"/>
    <x v="20"/>
    <n v="936468"/>
  </r>
  <r>
    <x v="28"/>
    <s v="US"/>
    <n v="191257.46"/>
    <x v="10"/>
    <x v="21"/>
    <n v="0"/>
  </r>
  <r>
    <x v="28"/>
    <s v="US"/>
    <n v="191257.46"/>
    <x v="11"/>
    <x v="22"/>
    <n v="0"/>
  </r>
  <r>
    <x v="28"/>
    <s v="US"/>
    <n v="191257.46"/>
    <x v="12"/>
    <x v="23"/>
    <n v="159693"/>
  </r>
  <r>
    <x v="28"/>
    <s v="US"/>
    <n v="191257.46"/>
    <x v="13"/>
    <x v="24"/>
    <n v="0"/>
  </r>
  <r>
    <x v="28"/>
    <s v="US"/>
    <n v="191257.46"/>
    <x v="14"/>
    <x v="25"/>
    <n v="49413"/>
  </r>
  <r>
    <x v="28"/>
    <s v="US"/>
    <n v="191257.46"/>
    <x v="15"/>
    <x v="26"/>
    <n v="0"/>
  </r>
  <r>
    <x v="28"/>
    <s v="US"/>
    <n v="191257.46"/>
    <x v="16"/>
    <x v="27"/>
    <n v="0"/>
  </r>
  <r>
    <x v="28"/>
    <s v="US"/>
    <n v="191257.46"/>
    <x v="17"/>
    <x v="28"/>
    <n v="0"/>
  </r>
  <r>
    <x v="28"/>
    <s v="US"/>
    <n v="191257.46"/>
    <x v="18"/>
    <x v="29"/>
    <n v="0"/>
  </r>
  <r>
    <x v="28"/>
    <s v="US"/>
    <n v="191257.46"/>
    <x v="19"/>
    <x v="30"/>
    <n v="0"/>
  </r>
  <r>
    <x v="28"/>
    <s v="US"/>
    <n v="191257.46"/>
    <x v="20"/>
    <x v="31"/>
    <n v="0"/>
  </r>
  <r>
    <x v="28"/>
    <s v="US"/>
    <n v="191257.46"/>
    <x v="21"/>
    <x v="32"/>
    <n v="0"/>
  </r>
  <r>
    <x v="29"/>
    <s v="US"/>
    <n v="162939.9"/>
    <x v="0"/>
    <x v="0"/>
    <n v="294447"/>
  </r>
  <r>
    <x v="29"/>
    <s v="US"/>
    <n v="162939.9"/>
    <x v="0"/>
    <x v="1"/>
    <n v="262762"/>
  </r>
  <r>
    <x v="29"/>
    <s v="US"/>
    <n v="162939.9"/>
    <x v="0"/>
    <x v="2"/>
    <n v="30777"/>
  </r>
  <r>
    <x v="29"/>
    <s v="US"/>
    <n v="162939.9"/>
    <x v="0"/>
    <x v="3"/>
    <n v="0"/>
  </r>
  <r>
    <x v="29"/>
    <s v="US"/>
    <n v="162939.9"/>
    <x v="0"/>
    <x v="4"/>
    <n v="908"/>
  </r>
  <r>
    <x v="29"/>
    <s v="US"/>
    <n v="162939.9"/>
    <x v="1"/>
    <x v="5"/>
    <n v="70877"/>
  </r>
  <r>
    <x v="29"/>
    <s v="US"/>
    <n v="162939.9"/>
    <x v="1"/>
    <x v="6"/>
    <n v="63214"/>
  </r>
  <r>
    <x v="29"/>
    <s v="US"/>
    <n v="162939.9"/>
    <x v="1"/>
    <x v="7"/>
    <n v="7611"/>
  </r>
  <r>
    <x v="29"/>
    <s v="US"/>
    <n v="162939.9"/>
    <x v="1"/>
    <x v="8"/>
    <n v="53"/>
  </r>
  <r>
    <x v="29"/>
    <s v="US"/>
    <n v="162939.9"/>
    <x v="1"/>
    <x v="9"/>
    <n v="0"/>
  </r>
  <r>
    <x v="29"/>
    <s v="US"/>
    <n v="162939.9"/>
    <x v="2"/>
    <x v="10"/>
    <n v="250735"/>
  </r>
  <r>
    <x v="29"/>
    <s v="US"/>
    <n v="162939.9"/>
    <x v="2"/>
    <x v="11"/>
    <n v="15688"/>
  </r>
  <r>
    <x v="29"/>
    <s v="US"/>
    <n v="162939.9"/>
    <x v="2"/>
    <x v="12"/>
    <n v="235047"/>
  </r>
  <r>
    <x v="29"/>
    <s v="US"/>
    <n v="162939.9"/>
    <x v="2"/>
    <x v="13"/>
    <n v="0"/>
  </r>
  <r>
    <x v="29"/>
    <s v="US"/>
    <n v="162939.9"/>
    <x v="3"/>
    <x v="14"/>
    <n v="0"/>
  </r>
  <r>
    <x v="29"/>
    <s v="US"/>
    <n v="162939.9"/>
    <x v="4"/>
    <x v="15"/>
    <n v="170561"/>
  </r>
  <r>
    <x v="29"/>
    <s v="US"/>
    <n v="162939.9"/>
    <x v="5"/>
    <x v="16"/>
    <n v="4281202"/>
  </r>
  <r>
    <x v="29"/>
    <s v="US"/>
    <n v="162939.9"/>
    <x v="6"/>
    <x v="17"/>
    <n v="657589"/>
  </r>
  <r>
    <x v="29"/>
    <s v="US"/>
    <n v="162939.9"/>
    <x v="7"/>
    <x v="18"/>
    <n v="14418"/>
  </r>
  <r>
    <x v="29"/>
    <s v="US"/>
    <n v="162939.9"/>
    <x v="8"/>
    <x v="19"/>
    <n v="0"/>
  </r>
  <r>
    <x v="29"/>
    <s v="US"/>
    <n v="162939.9"/>
    <x v="9"/>
    <x v="20"/>
    <n v="1960121"/>
  </r>
  <r>
    <x v="29"/>
    <s v="US"/>
    <n v="162939.9"/>
    <x v="10"/>
    <x v="21"/>
    <n v="0"/>
  </r>
  <r>
    <x v="29"/>
    <s v="US"/>
    <n v="162939.9"/>
    <x v="11"/>
    <x v="22"/>
    <n v="0"/>
  </r>
  <r>
    <x v="29"/>
    <s v="US"/>
    <n v="162939.9"/>
    <x v="12"/>
    <x v="23"/>
    <n v="153661"/>
  </r>
  <r>
    <x v="29"/>
    <s v="US"/>
    <n v="162939.9"/>
    <x v="13"/>
    <x v="24"/>
    <n v="0"/>
  </r>
  <r>
    <x v="29"/>
    <s v="US"/>
    <n v="162939.9"/>
    <x v="14"/>
    <x v="25"/>
    <n v="46739"/>
  </r>
  <r>
    <x v="29"/>
    <s v="US"/>
    <n v="162939.9"/>
    <x v="15"/>
    <x v="26"/>
    <n v="0"/>
  </r>
  <r>
    <x v="29"/>
    <s v="US"/>
    <n v="162939.9"/>
    <x v="16"/>
    <x v="27"/>
    <n v="0"/>
  </r>
  <r>
    <x v="29"/>
    <s v="US"/>
    <n v="162939.9"/>
    <x v="17"/>
    <x v="28"/>
    <n v="0"/>
  </r>
  <r>
    <x v="29"/>
    <s v="US"/>
    <n v="162939.9"/>
    <x v="18"/>
    <x v="29"/>
    <n v="0"/>
  </r>
  <r>
    <x v="29"/>
    <s v="US"/>
    <n v="162939.9"/>
    <x v="19"/>
    <x v="30"/>
    <n v="0"/>
  </r>
  <r>
    <x v="29"/>
    <s v="US"/>
    <n v="162939.9"/>
    <x v="20"/>
    <x v="31"/>
    <n v="0"/>
  </r>
  <r>
    <x v="29"/>
    <s v="US"/>
    <n v="162939.9"/>
    <x v="21"/>
    <x v="32"/>
    <n v="0"/>
  </r>
  <r>
    <x v="30"/>
    <s v="US"/>
    <n v="159738.21"/>
    <x v="0"/>
    <x v="0"/>
    <n v="305350"/>
  </r>
  <r>
    <x v="30"/>
    <s v="US"/>
    <n v="159738.21"/>
    <x v="0"/>
    <x v="1"/>
    <n v="274399"/>
  </r>
  <r>
    <x v="30"/>
    <s v="US"/>
    <n v="159738.21"/>
    <x v="0"/>
    <x v="2"/>
    <n v="29760"/>
  </r>
  <r>
    <x v="30"/>
    <s v="US"/>
    <n v="159738.21"/>
    <x v="0"/>
    <x v="3"/>
    <n v="0"/>
  </r>
  <r>
    <x v="30"/>
    <s v="US"/>
    <n v="159738.21"/>
    <x v="0"/>
    <x v="4"/>
    <n v="1191"/>
  </r>
  <r>
    <x v="30"/>
    <s v="US"/>
    <n v="159738.21"/>
    <x v="1"/>
    <x v="5"/>
    <n v="64072"/>
  </r>
  <r>
    <x v="30"/>
    <s v="US"/>
    <n v="159738.21"/>
    <x v="1"/>
    <x v="6"/>
    <n v="57719"/>
  </r>
  <r>
    <x v="30"/>
    <s v="US"/>
    <n v="159738.21"/>
    <x v="1"/>
    <x v="7"/>
    <n v="6287"/>
  </r>
  <r>
    <x v="30"/>
    <s v="US"/>
    <n v="159738.21"/>
    <x v="1"/>
    <x v="8"/>
    <n v="66"/>
  </r>
  <r>
    <x v="30"/>
    <s v="US"/>
    <n v="159738.21"/>
    <x v="1"/>
    <x v="9"/>
    <n v="0"/>
  </r>
  <r>
    <x v="30"/>
    <s v="US"/>
    <n v="159738.21"/>
    <x v="2"/>
    <x v="10"/>
    <n v="436295"/>
  </r>
  <r>
    <x v="30"/>
    <s v="US"/>
    <n v="159738.21"/>
    <x v="2"/>
    <x v="11"/>
    <n v="149340"/>
  </r>
  <r>
    <x v="30"/>
    <s v="US"/>
    <n v="159738.21"/>
    <x v="2"/>
    <x v="12"/>
    <n v="286955"/>
  </r>
  <r>
    <x v="30"/>
    <s v="US"/>
    <n v="159738.21"/>
    <x v="2"/>
    <x v="13"/>
    <n v="0"/>
  </r>
  <r>
    <x v="30"/>
    <s v="US"/>
    <n v="159738.21"/>
    <x v="3"/>
    <x v="14"/>
    <n v="0"/>
  </r>
  <r>
    <x v="30"/>
    <s v="US"/>
    <n v="159738.21"/>
    <x v="4"/>
    <x v="15"/>
    <n v="167317"/>
  </r>
  <r>
    <x v="30"/>
    <s v="US"/>
    <n v="159738.21"/>
    <x v="5"/>
    <x v="16"/>
    <n v="4957404"/>
  </r>
  <r>
    <x v="30"/>
    <s v="US"/>
    <n v="159738.21"/>
    <x v="6"/>
    <x v="17"/>
    <n v="1531223"/>
  </r>
  <r>
    <x v="30"/>
    <s v="US"/>
    <n v="159738.21"/>
    <x v="7"/>
    <x v="18"/>
    <n v="12443"/>
  </r>
  <r>
    <x v="30"/>
    <s v="US"/>
    <n v="159738.21"/>
    <x v="8"/>
    <x v="19"/>
    <n v="0"/>
  </r>
  <r>
    <x v="30"/>
    <s v="US"/>
    <n v="159738.21"/>
    <x v="9"/>
    <x v="20"/>
    <n v="934419"/>
  </r>
  <r>
    <x v="30"/>
    <s v="US"/>
    <n v="159738.21"/>
    <x v="10"/>
    <x v="21"/>
    <n v="0"/>
  </r>
  <r>
    <x v="30"/>
    <s v="US"/>
    <n v="159738.21"/>
    <x v="11"/>
    <x v="22"/>
    <n v="0"/>
  </r>
  <r>
    <x v="30"/>
    <s v="US"/>
    <n v="159738.21"/>
    <x v="12"/>
    <x v="23"/>
    <n v="119277"/>
  </r>
  <r>
    <x v="30"/>
    <s v="US"/>
    <n v="159738.21"/>
    <x v="13"/>
    <x v="24"/>
    <n v="0"/>
  </r>
  <r>
    <x v="30"/>
    <s v="US"/>
    <n v="159738.21"/>
    <x v="14"/>
    <x v="25"/>
    <n v="44003"/>
  </r>
  <r>
    <x v="30"/>
    <s v="US"/>
    <n v="159738.21"/>
    <x v="15"/>
    <x v="26"/>
    <n v="0"/>
  </r>
  <r>
    <x v="30"/>
    <s v="US"/>
    <n v="159738.21"/>
    <x v="16"/>
    <x v="27"/>
    <n v="0"/>
  </r>
  <r>
    <x v="30"/>
    <s v="US"/>
    <n v="159738.21"/>
    <x v="17"/>
    <x v="28"/>
    <n v="0"/>
  </r>
  <r>
    <x v="30"/>
    <s v="US"/>
    <n v="159738.21"/>
    <x v="18"/>
    <x v="29"/>
    <n v="0"/>
  </r>
  <r>
    <x v="30"/>
    <s v="US"/>
    <n v="159738.21"/>
    <x v="19"/>
    <x v="30"/>
    <n v="0"/>
  </r>
  <r>
    <x v="30"/>
    <s v="US"/>
    <n v="159738.21"/>
    <x v="20"/>
    <x v="31"/>
    <n v="0"/>
  </r>
  <r>
    <x v="30"/>
    <s v="US"/>
    <n v="159738.21"/>
    <x v="21"/>
    <x v="32"/>
    <n v="0"/>
  </r>
  <r>
    <x v="31"/>
    <s v="US"/>
    <n v="124732.91"/>
    <x v="0"/>
    <x v="0"/>
    <n v="320333"/>
  </r>
  <r>
    <x v="31"/>
    <s v="US"/>
    <n v="124732.91"/>
    <x v="0"/>
    <x v="1"/>
    <n v="294943"/>
  </r>
  <r>
    <x v="31"/>
    <s v="US"/>
    <n v="124732.91"/>
    <x v="0"/>
    <x v="2"/>
    <n v="23483"/>
  </r>
  <r>
    <x v="31"/>
    <s v="US"/>
    <n v="124732.91"/>
    <x v="0"/>
    <x v="3"/>
    <n v="0"/>
  </r>
  <r>
    <x v="31"/>
    <s v="US"/>
    <n v="124732.91"/>
    <x v="0"/>
    <x v="4"/>
    <n v="1907"/>
  </r>
  <r>
    <x v="31"/>
    <s v="US"/>
    <n v="124732.91"/>
    <x v="1"/>
    <x v="5"/>
    <n v="57824"/>
  </r>
  <r>
    <x v="31"/>
    <s v="US"/>
    <n v="124732.91"/>
    <x v="1"/>
    <x v="6"/>
    <n v="53870"/>
  </r>
  <r>
    <x v="31"/>
    <s v="US"/>
    <n v="124732.91"/>
    <x v="1"/>
    <x v="7"/>
    <n v="3821"/>
  </r>
  <r>
    <x v="31"/>
    <s v="US"/>
    <n v="124732.91"/>
    <x v="1"/>
    <x v="8"/>
    <n v="132"/>
  </r>
  <r>
    <x v="31"/>
    <s v="US"/>
    <n v="124732.91"/>
    <x v="1"/>
    <x v="9"/>
    <n v="0"/>
  </r>
  <r>
    <x v="31"/>
    <s v="US"/>
    <n v="124732.91"/>
    <x v="2"/>
    <x v="10"/>
    <n v="573591"/>
  </r>
  <r>
    <x v="31"/>
    <s v="US"/>
    <n v="124732.91"/>
    <x v="2"/>
    <x v="11"/>
    <n v="201538"/>
  </r>
  <r>
    <x v="31"/>
    <s v="US"/>
    <n v="124732.91"/>
    <x v="2"/>
    <x v="12"/>
    <n v="372053"/>
  </r>
  <r>
    <x v="31"/>
    <s v="US"/>
    <n v="124732.91"/>
    <x v="2"/>
    <x v="13"/>
    <n v="0"/>
  </r>
  <r>
    <x v="31"/>
    <s v="US"/>
    <n v="124732.91"/>
    <x v="3"/>
    <x v="14"/>
    <n v="0"/>
  </r>
  <r>
    <x v="31"/>
    <s v="US"/>
    <n v="124732.91"/>
    <x v="4"/>
    <x v="15"/>
    <n v="191293"/>
  </r>
  <r>
    <x v="31"/>
    <s v="US"/>
    <n v="124732.91"/>
    <x v="5"/>
    <x v="16"/>
    <n v="3016709"/>
  </r>
  <r>
    <x v="31"/>
    <s v="US"/>
    <n v="124732.91"/>
    <x v="6"/>
    <x v="17"/>
    <n v="2102174"/>
  </r>
  <r>
    <x v="31"/>
    <s v="US"/>
    <n v="124732.91"/>
    <x v="7"/>
    <x v="18"/>
    <n v="11741"/>
  </r>
  <r>
    <x v="31"/>
    <s v="US"/>
    <n v="124732.91"/>
    <x v="8"/>
    <x v="19"/>
    <n v="0"/>
  </r>
  <r>
    <x v="31"/>
    <s v="US"/>
    <n v="124732.91"/>
    <x v="9"/>
    <x v="20"/>
    <n v="1188752"/>
  </r>
  <r>
    <x v="31"/>
    <s v="US"/>
    <n v="124732.91"/>
    <x v="10"/>
    <x v="21"/>
    <n v="0"/>
  </r>
  <r>
    <x v="31"/>
    <s v="US"/>
    <n v="124732.91"/>
    <x v="11"/>
    <x v="22"/>
    <n v="0"/>
  </r>
  <r>
    <x v="31"/>
    <s v="US"/>
    <n v="124732.91"/>
    <x v="12"/>
    <x v="23"/>
    <n v="112687"/>
  </r>
  <r>
    <x v="31"/>
    <s v="US"/>
    <n v="124732.91"/>
    <x v="13"/>
    <x v="24"/>
    <n v="0"/>
  </r>
  <r>
    <x v="31"/>
    <s v="US"/>
    <n v="124732.91"/>
    <x v="14"/>
    <x v="25"/>
    <n v="35864"/>
  </r>
  <r>
    <x v="31"/>
    <s v="US"/>
    <n v="124732.91"/>
    <x v="15"/>
    <x v="26"/>
    <n v="0"/>
  </r>
  <r>
    <x v="31"/>
    <s v="US"/>
    <n v="124732.91"/>
    <x v="16"/>
    <x v="27"/>
    <n v="0"/>
  </r>
  <r>
    <x v="31"/>
    <s v="US"/>
    <n v="124732.91"/>
    <x v="17"/>
    <x v="28"/>
    <n v="0"/>
  </r>
  <r>
    <x v="31"/>
    <s v="US"/>
    <n v="124732.91"/>
    <x v="18"/>
    <x v="29"/>
    <n v="0"/>
  </r>
  <r>
    <x v="31"/>
    <s v="US"/>
    <n v="124732.91"/>
    <x v="19"/>
    <x v="30"/>
    <n v="0"/>
  </r>
  <r>
    <x v="31"/>
    <s v="US"/>
    <n v="124732.91"/>
    <x v="20"/>
    <x v="31"/>
    <n v="0"/>
  </r>
  <r>
    <x v="31"/>
    <s v="US"/>
    <n v="124732.91"/>
    <x v="21"/>
    <x v="32"/>
    <n v="0"/>
  </r>
  <r>
    <x v="32"/>
    <s v="US"/>
    <n v="96620.34"/>
    <x v="0"/>
    <x v="0"/>
    <n v="285695"/>
  </r>
  <r>
    <x v="32"/>
    <s v="US"/>
    <n v="96620.34"/>
    <x v="0"/>
    <x v="1"/>
    <n v="268629"/>
  </r>
  <r>
    <x v="32"/>
    <s v="US"/>
    <n v="96620.34"/>
    <x v="0"/>
    <x v="2"/>
    <n v="16600"/>
  </r>
  <r>
    <x v="32"/>
    <s v="US"/>
    <n v="96620.34"/>
    <x v="0"/>
    <x v="3"/>
    <n v="0"/>
  </r>
  <r>
    <x v="32"/>
    <s v="US"/>
    <n v="96620.34"/>
    <x v="0"/>
    <x v="4"/>
    <n v="466"/>
  </r>
  <r>
    <x v="32"/>
    <s v="US"/>
    <n v="96620.34"/>
    <x v="1"/>
    <x v="5"/>
    <n v="43474"/>
  </r>
  <r>
    <x v="32"/>
    <s v="US"/>
    <n v="96620.34"/>
    <x v="1"/>
    <x v="6"/>
    <n v="41429"/>
  </r>
  <r>
    <x v="32"/>
    <s v="US"/>
    <n v="96620.34"/>
    <x v="1"/>
    <x v="7"/>
    <n v="2016"/>
  </r>
  <r>
    <x v="32"/>
    <s v="US"/>
    <n v="96620.34"/>
    <x v="1"/>
    <x v="8"/>
    <n v="28"/>
  </r>
  <r>
    <x v="32"/>
    <s v="US"/>
    <n v="96620.34"/>
    <x v="1"/>
    <x v="9"/>
    <n v="0"/>
  </r>
  <r>
    <x v="32"/>
    <s v="US"/>
    <n v="96620.34"/>
    <x v="2"/>
    <x v="10"/>
    <n v="483389"/>
  </r>
  <r>
    <x v="32"/>
    <s v="US"/>
    <n v="96620.34"/>
    <x v="2"/>
    <x v="11"/>
    <n v="78736"/>
  </r>
  <r>
    <x v="32"/>
    <s v="US"/>
    <n v="96620.34"/>
    <x v="2"/>
    <x v="12"/>
    <n v="404653"/>
  </r>
  <r>
    <x v="32"/>
    <s v="US"/>
    <n v="96620.34"/>
    <x v="2"/>
    <x v="13"/>
    <n v="0"/>
  </r>
  <r>
    <x v="32"/>
    <s v="US"/>
    <n v="96620.34"/>
    <x v="3"/>
    <x v="14"/>
    <n v="0"/>
  </r>
  <r>
    <x v="32"/>
    <s v="US"/>
    <n v="96620.34"/>
    <x v="4"/>
    <x v="15"/>
    <n v="190858"/>
  </r>
  <r>
    <x v="32"/>
    <s v="US"/>
    <n v="96620.34"/>
    <x v="5"/>
    <x v="16"/>
    <n v="2302228"/>
  </r>
  <r>
    <x v="32"/>
    <s v="US"/>
    <n v="96620.34"/>
    <x v="6"/>
    <x v="17"/>
    <n v="1460925"/>
  </r>
  <r>
    <x v="32"/>
    <s v="US"/>
    <n v="96620.34"/>
    <x v="7"/>
    <x v="18"/>
    <n v="11711"/>
  </r>
  <r>
    <x v="32"/>
    <s v="US"/>
    <n v="96620.34"/>
    <x v="8"/>
    <x v="19"/>
    <n v="0"/>
  </r>
  <r>
    <x v="32"/>
    <s v="US"/>
    <n v="96620.34"/>
    <x v="9"/>
    <x v="20"/>
    <n v="1197905"/>
  </r>
  <r>
    <x v="32"/>
    <s v="US"/>
    <n v="96620.34"/>
    <x v="10"/>
    <x v="21"/>
    <n v="0"/>
  </r>
  <r>
    <x v="32"/>
    <s v="US"/>
    <n v="96620.34"/>
    <x v="11"/>
    <x v="22"/>
    <n v="0"/>
  </r>
  <r>
    <x v="32"/>
    <s v="US"/>
    <n v="96620.34"/>
    <x v="12"/>
    <x v="23"/>
    <n v="63621"/>
  </r>
  <r>
    <x v="32"/>
    <s v="US"/>
    <n v="96620.34"/>
    <x v="13"/>
    <x v="24"/>
    <n v="0"/>
  </r>
  <r>
    <x v="32"/>
    <s v="US"/>
    <n v="96620.34"/>
    <x v="14"/>
    <x v="25"/>
    <n v="30066"/>
  </r>
  <r>
    <x v="32"/>
    <s v="US"/>
    <n v="96620.34"/>
    <x v="15"/>
    <x v="26"/>
    <n v="0"/>
  </r>
  <r>
    <x v="32"/>
    <s v="US"/>
    <n v="96620.34"/>
    <x v="16"/>
    <x v="27"/>
    <n v="0"/>
  </r>
  <r>
    <x v="32"/>
    <s v="US"/>
    <n v="96620.34"/>
    <x v="17"/>
    <x v="28"/>
    <n v="0"/>
  </r>
  <r>
    <x v="32"/>
    <s v="US"/>
    <n v="96620.34"/>
    <x v="18"/>
    <x v="29"/>
    <n v="0"/>
  </r>
  <r>
    <x v="32"/>
    <s v="US"/>
    <n v="96620.34"/>
    <x v="19"/>
    <x v="30"/>
    <n v="0"/>
  </r>
  <r>
    <x v="32"/>
    <s v="US"/>
    <n v="96620.34"/>
    <x v="20"/>
    <x v="31"/>
    <n v="0"/>
  </r>
  <r>
    <x v="32"/>
    <s v="US"/>
    <n v="96620.34"/>
    <x v="21"/>
    <x v="32"/>
    <n v="0"/>
  </r>
  <r>
    <x v="33"/>
    <s v="US"/>
    <n v="100259.73"/>
    <x v="0"/>
    <x v="0"/>
    <n v="281895"/>
  </r>
  <r>
    <x v="33"/>
    <s v="US"/>
    <n v="100259.73"/>
    <x v="0"/>
    <x v="1"/>
    <n v="264191"/>
  </r>
  <r>
    <x v="33"/>
    <s v="US"/>
    <n v="100259.73"/>
    <x v="0"/>
    <x v="2"/>
    <n v="17400"/>
  </r>
  <r>
    <x v="33"/>
    <s v="US"/>
    <n v="100259.73"/>
    <x v="0"/>
    <x v="3"/>
    <n v="0"/>
  </r>
  <r>
    <x v="33"/>
    <s v="US"/>
    <n v="100259.73"/>
    <x v="0"/>
    <x v="4"/>
    <n v="304"/>
  </r>
  <r>
    <x v="33"/>
    <s v="US"/>
    <n v="100259.73"/>
    <x v="1"/>
    <x v="5"/>
    <n v="44356"/>
  </r>
  <r>
    <x v="33"/>
    <s v="US"/>
    <n v="100259.73"/>
    <x v="1"/>
    <x v="6"/>
    <n v="41493"/>
  </r>
  <r>
    <x v="33"/>
    <s v="US"/>
    <n v="100259.73"/>
    <x v="1"/>
    <x v="7"/>
    <n v="2849"/>
  </r>
  <r>
    <x v="33"/>
    <s v="US"/>
    <n v="100259.73"/>
    <x v="1"/>
    <x v="8"/>
    <n v="15"/>
  </r>
  <r>
    <x v="33"/>
    <s v="US"/>
    <n v="100259.73"/>
    <x v="1"/>
    <x v="9"/>
    <n v="0"/>
  </r>
  <r>
    <x v="33"/>
    <s v="US"/>
    <n v="100259.73"/>
    <x v="2"/>
    <x v="10"/>
    <n v="379772"/>
  </r>
  <r>
    <x v="33"/>
    <s v="US"/>
    <n v="100259.73"/>
    <x v="2"/>
    <x v="11"/>
    <n v="22911"/>
  </r>
  <r>
    <x v="33"/>
    <s v="US"/>
    <n v="100259.73"/>
    <x v="2"/>
    <x v="12"/>
    <n v="356861"/>
  </r>
  <r>
    <x v="33"/>
    <s v="US"/>
    <n v="100259.73"/>
    <x v="2"/>
    <x v="13"/>
    <n v="0"/>
  </r>
  <r>
    <x v="33"/>
    <s v="US"/>
    <n v="100259.73"/>
    <x v="3"/>
    <x v="14"/>
    <n v="0"/>
  </r>
  <r>
    <x v="33"/>
    <s v="US"/>
    <n v="100259.73"/>
    <x v="4"/>
    <x v="15"/>
    <n v="0"/>
  </r>
  <r>
    <x v="33"/>
    <s v="US"/>
    <n v="100259.73"/>
    <x v="5"/>
    <x v="16"/>
    <n v="2019066"/>
  </r>
  <r>
    <x v="33"/>
    <s v="US"/>
    <n v="100259.73"/>
    <x v="6"/>
    <x v="17"/>
    <n v="805356"/>
  </r>
  <r>
    <x v="33"/>
    <s v="US"/>
    <n v="100259.73"/>
    <x v="7"/>
    <x v="18"/>
    <n v="14785"/>
  </r>
  <r>
    <x v="33"/>
    <s v="US"/>
    <n v="100259.73"/>
    <x v="8"/>
    <x v="19"/>
    <n v="0"/>
  </r>
  <r>
    <x v="33"/>
    <s v="US"/>
    <n v="100259.73"/>
    <x v="9"/>
    <x v="20"/>
    <n v="1239134"/>
  </r>
  <r>
    <x v="33"/>
    <s v="US"/>
    <n v="100259.73"/>
    <x v="10"/>
    <x v="21"/>
    <n v="0"/>
  </r>
  <r>
    <x v="33"/>
    <s v="US"/>
    <n v="100259.73"/>
    <x v="11"/>
    <x v="22"/>
    <n v="0"/>
  </r>
  <r>
    <x v="33"/>
    <s v="US"/>
    <n v="100259.73"/>
    <x v="12"/>
    <x v="23"/>
    <n v="111022"/>
  </r>
  <r>
    <x v="33"/>
    <s v="US"/>
    <n v="100259.73"/>
    <x v="13"/>
    <x v="24"/>
    <n v="0"/>
  </r>
  <r>
    <x v="33"/>
    <s v="US"/>
    <n v="100259.73"/>
    <x v="14"/>
    <x v="25"/>
    <n v="33040"/>
  </r>
  <r>
    <x v="33"/>
    <s v="US"/>
    <n v="100259.73"/>
    <x v="15"/>
    <x v="26"/>
    <n v="0"/>
  </r>
  <r>
    <x v="33"/>
    <s v="US"/>
    <n v="100259.73"/>
    <x v="16"/>
    <x v="27"/>
    <n v="0"/>
  </r>
  <r>
    <x v="33"/>
    <s v="US"/>
    <n v="100259.73"/>
    <x v="17"/>
    <x v="28"/>
    <n v="0"/>
  </r>
  <r>
    <x v="33"/>
    <s v="US"/>
    <n v="100259.73"/>
    <x v="18"/>
    <x v="29"/>
    <n v="0"/>
  </r>
  <r>
    <x v="33"/>
    <s v="US"/>
    <n v="100259.73"/>
    <x v="19"/>
    <x v="30"/>
    <n v="0"/>
  </r>
  <r>
    <x v="33"/>
    <s v="US"/>
    <n v="100259.73"/>
    <x v="20"/>
    <x v="31"/>
    <n v="0"/>
  </r>
  <r>
    <x v="33"/>
    <s v="US"/>
    <n v="100259.73"/>
    <x v="21"/>
    <x v="32"/>
    <n v="0"/>
  </r>
  <r>
    <x v="34"/>
    <s v="US"/>
    <n v="92842.53"/>
    <x v="0"/>
    <x v="0"/>
    <n v="307800"/>
  </r>
  <r>
    <x v="34"/>
    <s v="US"/>
    <n v="92842.53"/>
    <x v="0"/>
    <x v="1"/>
    <n v="290511"/>
  </r>
  <r>
    <x v="34"/>
    <s v="US"/>
    <n v="92842.53"/>
    <x v="0"/>
    <x v="2"/>
    <n v="16983"/>
  </r>
  <r>
    <x v="34"/>
    <s v="US"/>
    <n v="92842.53"/>
    <x v="0"/>
    <x v="3"/>
    <n v="0"/>
  </r>
  <r>
    <x v="34"/>
    <s v="US"/>
    <n v="92842.53"/>
    <x v="0"/>
    <x v="4"/>
    <n v="306"/>
  </r>
  <r>
    <x v="34"/>
    <s v="US"/>
    <n v="92842.53"/>
    <x v="1"/>
    <x v="5"/>
    <n v="52200"/>
  </r>
  <r>
    <x v="34"/>
    <s v="US"/>
    <n v="92842.53"/>
    <x v="1"/>
    <x v="6"/>
    <n v="49625"/>
  </r>
  <r>
    <x v="34"/>
    <s v="US"/>
    <n v="92842.53"/>
    <x v="1"/>
    <x v="7"/>
    <n v="2558"/>
  </r>
  <r>
    <x v="34"/>
    <s v="US"/>
    <n v="92842.53"/>
    <x v="1"/>
    <x v="8"/>
    <n v="17"/>
  </r>
  <r>
    <x v="34"/>
    <s v="US"/>
    <n v="92842.53"/>
    <x v="1"/>
    <x v="9"/>
    <n v="0"/>
  </r>
  <r>
    <x v="34"/>
    <s v="US"/>
    <n v="92842.53"/>
    <x v="2"/>
    <x v="10"/>
    <n v="150074"/>
  </r>
  <r>
    <x v="34"/>
    <s v="US"/>
    <n v="92842.53"/>
    <x v="2"/>
    <x v="11"/>
    <n v="95115"/>
  </r>
  <r>
    <x v="34"/>
    <s v="US"/>
    <n v="92842.53"/>
    <x v="2"/>
    <x v="12"/>
    <n v="54959"/>
  </r>
  <r>
    <x v="34"/>
    <s v="US"/>
    <n v="92842.53"/>
    <x v="2"/>
    <x v="13"/>
    <n v="0"/>
  </r>
  <r>
    <x v="34"/>
    <s v="US"/>
    <n v="92842.53"/>
    <x v="3"/>
    <x v="14"/>
    <n v="0"/>
  </r>
  <r>
    <x v="34"/>
    <s v="US"/>
    <n v="92842.53"/>
    <x v="4"/>
    <x v="15"/>
    <n v="0"/>
  </r>
  <r>
    <x v="34"/>
    <s v="US"/>
    <n v="92842.53"/>
    <x v="5"/>
    <x v="16"/>
    <n v="1304603"/>
  </r>
  <r>
    <x v="34"/>
    <s v="US"/>
    <n v="92842.53"/>
    <x v="6"/>
    <x v="17"/>
    <n v="228581"/>
  </r>
  <r>
    <x v="34"/>
    <s v="US"/>
    <n v="92842.53"/>
    <x v="7"/>
    <x v="18"/>
    <n v="13041"/>
  </r>
  <r>
    <x v="34"/>
    <s v="US"/>
    <n v="92842.53"/>
    <x v="8"/>
    <x v="19"/>
    <n v="0"/>
  </r>
  <r>
    <x v="34"/>
    <s v="US"/>
    <n v="92842.53"/>
    <x v="9"/>
    <x v="20"/>
    <n v="893154"/>
  </r>
  <r>
    <x v="34"/>
    <s v="US"/>
    <n v="92842.53"/>
    <x v="10"/>
    <x v="21"/>
    <n v="0"/>
  </r>
  <r>
    <x v="34"/>
    <s v="US"/>
    <n v="92842.53"/>
    <x v="11"/>
    <x v="22"/>
    <n v="0"/>
  </r>
  <r>
    <x v="34"/>
    <s v="US"/>
    <n v="92842.53"/>
    <x v="12"/>
    <x v="23"/>
    <n v="132143"/>
  </r>
  <r>
    <x v="34"/>
    <s v="US"/>
    <n v="92842.53"/>
    <x v="13"/>
    <x v="24"/>
    <n v="0"/>
  </r>
  <r>
    <x v="34"/>
    <s v="US"/>
    <n v="92842.53"/>
    <x v="14"/>
    <x v="25"/>
    <n v="30905"/>
  </r>
  <r>
    <x v="34"/>
    <s v="US"/>
    <n v="92842.53"/>
    <x v="15"/>
    <x v="26"/>
    <n v="0"/>
  </r>
  <r>
    <x v="34"/>
    <s v="US"/>
    <n v="92842.53"/>
    <x v="16"/>
    <x v="27"/>
    <n v="0"/>
  </r>
  <r>
    <x v="34"/>
    <s v="US"/>
    <n v="92842.53"/>
    <x v="17"/>
    <x v="28"/>
    <n v="0"/>
  </r>
  <r>
    <x v="34"/>
    <s v="US"/>
    <n v="92842.53"/>
    <x v="18"/>
    <x v="29"/>
    <n v="0"/>
  </r>
  <r>
    <x v="34"/>
    <s v="US"/>
    <n v="92842.53"/>
    <x v="19"/>
    <x v="30"/>
    <n v="0"/>
  </r>
  <r>
    <x v="34"/>
    <s v="US"/>
    <n v="92842.53"/>
    <x v="20"/>
    <x v="31"/>
    <n v="0"/>
  </r>
  <r>
    <x v="34"/>
    <s v="US"/>
    <n v="92842.53"/>
    <x v="21"/>
    <x v="32"/>
    <n v="0"/>
  </r>
  <r>
    <x v="35"/>
    <s v="US"/>
    <n v="260410.49"/>
    <x v="0"/>
    <x v="0"/>
    <n v="244361"/>
  </r>
  <r>
    <x v="35"/>
    <s v="US"/>
    <n v="260410.49"/>
    <x v="0"/>
    <x v="1"/>
    <n v="229381"/>
  </r>
  <r>
    <x v="35"/>
    <s v="US"/>
    <n v="260410.49"/>
    <x v="0"/>
    <x v="2"/>
    <n v="14811"/>
  </r>
  <r>
    <x v="35"/>
    <s v="US"/>
    <n v="260410.49"/>
    <x v="0"/>
    <x v="3"/>
    <n v="0"/>
  </r>
  <r>
    <x v="35"/>
    <s v="US"/>
    <n v="260410.49"/>
    <x v="0"/>
    <x v="4"/>
    <n v="169"/>
  </r>
  <r>
    <x v="35"/>
    <s v="US"/>
    <n v="260410.49"/>
    <x v="1"/>
    <x v="5"/>
    <n v="50412"/>
  </r>
  <r>
    <x v="35"/>
    <s v="US"/>
    <n v="260410.49"/>
    <x v="1"/>
    <x v="6"/>
    <n v="46253"/>
  </r>
  <r>
    <x v="35"/>
    <s v="US"/>
    <n v="260410.49"/>
    <x v="1"/>
    <x v="7"/>
    <n v="4153"/>
  </r>
  <r>
    <x v="35"/>
    <s v="US"/>
    <n v="260410.49"/>
    <x v="1"/>
    <x v="8"/>
    <n v="6"/>
  </r>
  <r>
    <x v="35"/>
    <s v="US"/>
    <n v="260410.49"/>
    <x v="1"/>
    <x v="9"/>
    <n v="0"/>
  </r>
  <r>
    <x v="35"/>
    <s v="US"/>
    <n v="260410.49"/>
    <x v="2"/>
    <x v="10"/>
    <n v="108332"/>
  </r>
  <r>
    <x v="35"/>
    <s v="US"/>
    <n v="260410.49"/>
    <x v="2"/>
    <x v="11"/>
    <n v="74335"/>
  </r>
  <r>
    <x v="35"/>
    <s v="US"/>
    <n v="260410.49"/>
    <x v="2"/>
    <x v="12"/>
    <n v="33997"/>
  </r>
  <r>
    <x v="35"/>
    <s v="US"/>
    <n v="260410.49"/>
    <x v="2"/>
    <x v="13"/>
    <n v="0"/>
  </r>
  <r>
    <x v="35"/>
    <s v="US"/>
    <n v="260410.49"/>
    <x v="3"/>
    <x v="14"/>
    <n v="0"/>
  </r>
  <r>
    <x v="35"/>
    <s v="US"/>
    <n v="260410.49"/>
    <x v="4"/>
    <x v="15"/>
    <n v="0"/>
  </r>
  <r>
    <x v="35"/>
    <s v="US"/>
    <n v="260410.49"/>
    <x v="5"/>
    <x v="16"/>
    <n v="1001830"/>
  </r>
  <r>
    <x v="35"/>
    <s v="US"/>
    <n v="260410.49"/>
    <x v="6"/>
    <x v="17"/>
    <n v="165264"/>
  </r>
  <r>
    <x v="35"/>
    <s v="US"/>
    <n v="260410.49"/>
    <x v="7"/>
    <x v="18"/>
    <n v="15773"/>
  </r>
  <r>
    <x v="35"/>
    <s v="US"/>
    <n v="260410.49"/>
    <x v="8"/>
    <x v="19"/>
    <n v="0"/>
  </r>
  <r>
    <x v="35"/>
    <s v="US"/>
    <n v="260410.49"/>
    <x v="9"/>
    <x v="20"/>
    <n v="1266254"/>
  </r>
  <r>
    <x v="35"/>
    <s v="US"/>
    <n v="260410.49"/>
    <x v="10"/>
    <x v="21"/>
    <n v="0"/>
  </r>
  <r>
    <x v="35"/>
    <s v="US"/>
    <n v="260410.49"/>
    <x v="11"/>
    <x v="22"/>
    <n v="0"/>
  </r>
  <r>
    <x v="35"/>
    <s v="US"/>
    <n v="260410.49"/>
    <x v="12"/>
    <x v="23"/>
    <n v="203120"/>
  </r>
  <r>
    <x v="35"/>
    <s v="US"/>
    <n v="260410.49"/>
    <x v="13"/>
    <x v="24"/>
    <n v="0"/>
  </r>
  <r>
    <x v="35"/>
    <s v="US"/>
    <n v="260410.49"/>
    <x v="14"/>
    <x v="25"/>
    <n v="37450"/>
  </r>
  <r>
    <x v="35"/>
    <s v="US"/>
    <n v="260410.49"/>
    <x v="15"/>
    <x v="26"/>
    <n v="0"/>
  </r>
  <r>
    <x v="35"/>
    <s v="US"/>
    <n v="260410.49"/>
    <x v="16"/>
    <x v="27"/>
    <n v="0"/>
  </r>
  <r>
    <x v="35"/>
    <s v="US"/>
    <n v="260410.49"/>
    <x v="17"/>
    <x v="28"/>
    <n v="0"/>
  </r>
  <r>
    <x v="35"/>
    <s v="US"/>
    <n v="260410.49"/>
    <x v="18"/>
    <x v="29"/>
    <n v="0"/>
  </r>
  <r>
    <x v="35"/>
    <s v="US"/>
    <n v="260410.49"/>
    <x v="19"/>
    <x v="30"/>
    <n v="0"/>
  </r>
  <r>
    <x v="35"/>
    <s v="US"/>
    <n v="260410.49"/>
    <x v="20"/>
    <x v="31"/>
    <n v="0"/>
  </r>
  <r>
    <x v="35"/>
    <s v="US"/>
    <n v="260410.49"/>
    <x v="21"/>
    <x v="32"/>
    <n v="0"/>
  </r>
  <r>
    <x v="36"/>
    <s v="US"/>
    <n v="174823.84"/>
    <x v="0"/>
    <x v="0"/>
    <n v="241924"/>
  </r>
  <r>
    <x v="36"/>
    <s v="US"/>
    <n v="174823.84"/>
    <x v="0"/>
    <x v="1"/>
    <n v="223690"/>
  </r>
  <r>
    <x v="36"/>
    <s v="US"/>
    <n v="174823.84"/>
    <x v="0"/>
    <x v="2"/>
    <n v="18062"/>
  </r>
  <r>
    <x v="36"/>
    <s v="US"/>
    <n v="174823.84"/>
    <x v="0"/>
    <x v="3"/>
    <n v="0"/>
  </r>
  <r>
    <x v="36"/>
    <s v="US"/>
    <n v="174823.84"/>
    <x v="0"/>
    <x v="4"/>
    <n v="172"/>
  </r>
  <r>
    <x v="36"/>
    <s v="US"/>
    <n v="174823.84"/>
    <x v="1"/>
    <x v="5"/>
    <n v="49023"/>
  </r>
  <r>
    <x v="36"/>
    <s v="US"/>
    <n v="174823.84"/>
    <x v="1"/>
    <x v="6"/>
    <n v="44136"/>
  </r>
  <r>
    <x v="36"/>
    <s v="US"/>
    <n v="174823.84"/>
    <x v="1"/>
    <x v="7"/>
    <n v="4881"/>
  </r>
  <r>
    <x v="36"/>
    <s v="US"/>
    <n v="174823.84"/>
    <x v="1"/>
    <x v="8"/>
    <n v="6"/>
  </r>
  <r>
    <x v="36"/>
    <s v="US"/>
    <n v="174823.84"/>
    <x v="1"/>
    <x v="9"/>
    <n v="0"/>
  </r>
  <r>
    <x v="36"/>
    <s v="US"/>
    <n v="174823.84"/>
    <x v="2"/>
    <x v="10"/>
    <n v="55716"/>
  </r>
  <r>
    <x v="36"/>
    <s v="US"/>
    <n v="174823.84"/>
    <x v="2"/>
    <x v="11"/>
    <n v="36561"/>
  </r>
  <r>
    <x v="36"/>
    <s v="US"/>
    <n v="174823.84"/>
    <x v="2"/>
    <x v="12"/>
    <n v="19155"/>
  </r>
  <r>
    <x v="36"/>
    <s v="US"/>
    <n v="174823.84"/>
    <x v="2"/>
    <x v="13"/>
    <n v="0"/>
  </r>
  <r>
    <x v="36"/>
    <s v="US"/>
    <n v="174823.84"/>
    <x v="3"/>
    <x v="14"/>
    <n v="0"/>
  </r>
  <r>
    <x v="36"/>
    <s v="US"/>
    <n v="174823.84"/>
    <x v="4"/>
    <x v="15"/>
    <n v="0"/>
  </r>
  <r>
    <x v="36"/>
    <s v="US"/>
    <n v="174823.84"/>
    <x v="5"/>
    <x v="16"/>
    <n v="1204172"/>
  </r>
  <r>
    <x v="36"/>
    <s v="US"/>
    <n v="174823.84"/>
    <x v="6"/>
    <x v="17"/>
    <n v="90642"/>
  </r>
  <r>
    <x v="36"/>
    <s v="US"/>
    <n v="174823.84"/>
    <x v="7"/>
    <x v="18"/>
    <n v="11104"/>
  </r>
  <r>
    <x v="36"/>
    <s v="US"/>
    <n v="174823.84"/>
    <x v="8"/>
    <x v="19"/>
    <n v="0"/>
  </r>
  <r>
    <x v="36"/>
    <s v="US"/>
    <n v="174823.84"/>
    <x v="9"/>
    <x v="20"/>
    <n v="858766"/>
  </r>
  <r>
    <x v="36"/>
    <s v="US"/>
    <n v="174823.84"/>
    <x v="10"/>
    <x v="21"/>
    <n v="0"/>
  </r>
  <r>
    <x v="36"/>
    <s v="US"/>
    <n v="174823.84"/>
    <x v="11"/>
    <x v="22"/>
    <n v="0"/>
  </r>
  <r>
    <x v="36"/>
    <s v="US"/>
    <n v="174823.84"/>
    <x v="12"/>
    <x v="23"/>
    <n v="174555"/>
  </r>
  <r>
    <x v="36"/>
    <s v="US"/>
    <n v="174823.84"/>
    <x v="13"/>
    <x v="24"/>
    <n v="0"/>
  </r>
  <r>
    <x v="36"/>
    <s v="US"/>
    <n v="174823.84"/>
    <x v="14"/>
    <x v="25"/>
    <n v="45851"/>
  </r>
  <r>
    <x v="36"/>
    <s v="US"/>
    <n v="174823.84"/>
    <x v="15"/>
    <x v="26"/>
    <n v="0"/>
  </r>
  <r>
    <x v="36"/>
    <s v="US"/>
    <n v="174823.84"/>
    <x v="16"/>
    <x v="27"/>
    <n v="0"/>
  </r>
  <r>
    <x v="36"/>
    <s v="US"/>
    <n v="174823.84"/>
    <x v="17"/>
    <x v="28"/>
    <n v="0"/>
  </r>
  <r>
    <x v="36"/>
    <s v="US"/>
    <n v="174823.84"/>
    <x v="18"/>
    <x v="29"/>
    <n v="0"/>
  </r>
  <r>
    <x v="36"/>
    <s v="US"/>
    <n v="174823.84"/>
    <x v="19"/>
    <x v="30"/>
    <n v="0"/>
  </r>
  <r>
    <x v="36"/>
    <s v="US"/>
    <n v="174823.84"/>
    <x v="20"/>
    <x v="31"/>
    <n v="0"/>
  </r>
  <r>
    <x v="36"/>
    <s v="US"/>
    <n v="174823.84"/>
    <x v="21"/>
    <x v="32"/>
    <n v="0"/>
  </r>
  <r>
    <x v="37"/>
    <s v="US"/>
    <n v="144475.54"/>
    <x v="0"/>
    <x v="0"/>
    <n v="244548"/>
  </r>
  <r>
    <x v="37"/>
    <s v="US"/>
    <n v="144475.54"/>
    <x v="0"/>
    <x v="1"/>
    <n v="227330"/>
  </r>
  <r>
    <x v="37"/>
    <s v="US"/>
    <n v="144475.54"/>
    <x v="0"/>
    <x v="2"/>
    <n v="17059"/>
  </r>
  <r>
    <x v="37"/>
    <s v="US"/>
    <n v="144475.54"/>
    <x v="0"/>
    <x v="3"/>
    <n v="0"/>
  </r>
  <r>
    <x v="37"/>
    <s v="US"/>
    <n v="144475.54"/>
    <x v="0"/>
    <x v="4"/>
    <n v="159"/>
  </r>
  <r>
    <x v="37"/>
    <s v="US"/>
    <n v="144475.54"/>
    <x v="1"/>
    <x v="5"/>
    <n v="73649"/>
  </r>
  <r>
    <x v="37"/>
    <s v="US"/>
    <n v="144475.54"/>
    <x v="1"/>
    <x v="6"/>
    <n v="67367"/>
  </r>
  <r>
    <x v="37"/>
    <s v="US"/>
    <n v="144475.54"/>
    <x v="1"/>
    <x v="7"/>
    <n v="6270"/>
  </r>
  <r>
    <x v="37"/>
    <s v="US"/>
    <n v="144475.54"/>
    <x v="1"/>
    <x v="8"/>
    <n v="12"/>
  </r>
  <r>
    <x v="37"/>
    <s v="US"/>
    <n v="144475.54"/>
    <x v="1"/>
    <x v="9"/>
    <n v="0"/>
  </r>
  <r>
    <x v="37"/>
    <s v="US"/>
    <n v="144475.54"/>
    <x v="2"/>
    <x v="10"/>
    <n v="36931"/>
  </r>
  <r>
    <x v="37"/>
    <s v="US"/>
    <n v="144475.54"/>
    <x v="2"/>
    <x v="11"/>
    <n v="34438"/>
  </r>
  <r>
    <x v="37"/>
    <s v="US"/>
    <n v="144475.54"/>
    <x v="2"/>
    <x v="12"/>
    <n v="2493"/>
  </r>
  <r>
    <x v="37"/>
    <s v="US"/>
    <n v="144475.54"/>
    <x v="2"/>
    <x v="13"/>
    <n v="0"/>
  </r>
  <r>
    <x v="37"/>
    <s v="US"/>
    <n v="144475.54"/>
    <x v="3"/>
    <x v="14"/>
    <n v="0"/>
  </r>
  <r>
    <x v="37"/>
    <s v="US"/>
    <n v="144475.54"/>
    <x v="4"/>
    <x v="15"/>
    <n v="0"/>
  </r>
  <r>
    <x v="37"/>
    <s v="US"/>
    <n v="144475.54"/>
    <x v="5"/>
    <x v="16"/>
    <n v="667220"/>
  </r>
  <r>
    <x v="37"/>
    <s v="US"/>
    <n v="144475.54"/>
    <x v="6"/>
    <x v="17"/>
    <n v="87019"/>
  </r>
  <r>
    <x v="37"/>
    <s v="US"/>
    <n v="144475.54"/>
    <x v="7"/>
    <x v="18"/>
    <n v="6457"/>
  </r>
  <r>
    <x v="37"/>
    <s v="US"/>
    <n v="144475.54"/>
    <x v="8"/>
    <x v="19"/>
    <n v="0"/>
  </r>
  <r>
    <x v="37"/>
    <s v="US"/>
    <n v="144475.54"/>
    <x v="9"/>
    <x v="20"/>
    <n v="709693"/>
  </r>
  <r>
    <x v="37"/>
    <s v="US"/>
    <n v="144475.54"/>
    <x v="10"/>
    <x v="21"/>
    <n v="0"/>
  </r>
  <r>
    <x v="37"/>
    <s v="US"/>
    <n v="144475.54"/>
    <x v="11"/>
    <x v="22"/>
    <n v="0"/>
  </r>
  <r>
    <x v="37"/>
    <s v="US"/>
    <n v="144475.54"/>
    <x v="12"/>
    <x v="23"/>
    <n v="158685"/>
  </r>
  <r>
    <x v="37"/>
    <s v="US"/>
    <n v="144475.54"/>
    <x v="13"/>
    <x v="24"/>
    <n v="0"/>
  </r>
  <r>
    <x v="37"/>
    <s v="US"/>
    <n v="144475.54"/>
    <x v="14"/>
    <x v="25"/>
    <n v="54275"/>
  </r>
  <r>
    <x v="37"/>
    <s v="US"/>
    <n v="144475.54"/>
    <x v="15"/>
    <x v="26"/>
    <n v="0"/>
  </r>
  <r>
    <x v="37"/>
    <s v="US"/>
    <n v="144475.54"/>
    <x v="16"/>
    <x v="27"/>
    <n v="0"/>
  </r>
  <r>
    <x v="37"/>
    <s v="US"/>
    <n v="144475.54"/>
    <x v="17"/>
    <x v="28"/>
    <n v="0"/>
  </r>
  <r>
    <x v="37"/>
    <s v="US"/>
    <n v="144475.54"/>
    <x v="18"/>
    <x v="29"/>
    <n v="0"/>
  </r>
  <r>
    <x v="37"/>
    <s v="US"/>
    <n v="144475.54"/>
    <x v="19"/>
    <x v="30"/>
    <n v="0"/>
  </r>
  <r>
    <x v="37"/>
    <s v="US"/>
    <n v="144475.54"/>
    <x v="20"/>
    <x v="31"/>
    <n v="0"/>
  </r>
  <r>
    <x v="37"/>
    <s v="US"/>
    <n v="144475.54"/>
    <x v="21"/>
    <x v="32"/>
    <n v="0"/>
  </r>
  <r>
    <x v="38"/>
    <s v="US"/>
    <n v="102561.12"/>
    <x v="0"/>
    <x v="0"/>
    <n v="233198"/>
  </r>
  <r>
    <x v="38"/>
    <s v="US"/>
    <n v="102561.12"/>
    <x v="0"/>
    <x v="1"/>
    <n v="219674"/>
  </r>
  <r>
    <x v="38"/>
    <s v="US"/>
    <n v="102561.12"/>
    <x v="0"/>
    <x v="2"/>
    <n v="13382"/>
  </r>
  <r>
    <x v="38"/>
    <s v="US"/>
    <n v="102561.12"/>
    <x v="0"/>
    <x v="3"/>
    <n v="0"/>
  </r>
  <r>
    <x v="38"/>
    <s v="US"/>
    <n v="102561.12"/>
    <x v="0"/>
    <x v="4"/>
    <n v="142"/>
  </r>
  <r>
    <x v="38"/>
    <s v="US"/>
    <n v="102561.12"/>
    <x v="1"/>
    <x v="5"/>
    <n v="75124"/>
  </r>
  <r>
    <x v="38"/>
    <s v="US"/>
    <n v="102561.12"/>
    <x v="1"/>
    <x v="6"/>
    <n v="72107"/>
  </r>
  <r>
    <x v="38"/>
    <s v="US"/>
    <n v="102561.12"/>
    <x v="1"/>
    <x v="7"/>
    <n v="3001"/>
  </r>
  <r>
    <x v="38"/>
    <s v="US"/>
    <n v="102561.12"/>
    <x v="1"/>
    <x v="8"/>
    <n v="16"/>
  </r>
  <r>
    <x v="38"/>
    <s v="US"/>
    <n v="102561.12"/>
    <x v="1"/>
    <x v="9"/>
    <n v="0"/>
  </r>
  <r>
    <x v="38"/>
    <s v="US"/>
    <n v="102561.12"/>
    <x v="2"/>
    <x v="10"/>
    <n v="124081"/>
  </r>
  <r>
    <x v="38"/>
    <s v="US"/>
    <n v="102561.12"/>
    <x v="2"/>
    <x v="11"/>
    <n v="69868"/>
  </r>
  <r>
    <x v="38"/>
    <s v="US"/>
    <n v="102561.12"/>
    <x v="2"/>
    <x v="12"/>
    <n v="54213"/>
  </r>
  <r>
    <x v="38"/>
    <s v="US"/>
    <n v="102561.12"/>
    <x v="2"/>
    <x v="13"/>
    <n v="0"/>
  </r>
  <r>
    <x v="38"/>
    <s v="US"/>
    <n v="102561.12"/>
    <x v="3"/>
    <x v="14"/>
    <n v="0"/>
  </r>
  <r>
    <x v="38"/>
    <s v="US"/>
    <n v="102561.12"/>
    <x v="4"/>
    <x v="15"/>
    <n v="0"/>
  </r>
  <r>
    <x v="38"/>
    <s v="US"/>
    <n v="102561.12"/>
    <x v="5"/>
    <x v="16"/>
    <n v="334491"/>
  </r>
  <r>
    <x v="38"/>
    <s v="US"/>
    <n v="102561.12"/>
    <x v="6"/>
    <x v="17"/>
    <n v="159615"/>
  </r>
  <r>
    <x v="38"/>
    <s v="US"/>
    <n v="102561.12"/>
    <x v="7"/>
    <x v="18"/>
    <n v="9989"/>
  </r>
  <r>
    <x v="38"/>
    <s v="US"/>
    <n v="102561.12"/>
    <x v="8"/>
    <x v="19"/>
    <n v="0"/>
  </r>
  <r>
    <x v="38"/>
    <s v="US"/>
    <n v="102561.12"/>
    <x v="9"/>
    <x v="20"/>
    <n v="602043"/>
  </r>
  <r>
    <x v="38"/>
    <s v="US"/>
    <n v="102561.12"/>
    <x v="10"/>
    <x v="21"/>
    <n v="0"/>
  </r>
  <r>
    <x v="38"/>
    <s v="US"/>
    <n v="102561.12"/>
    <x v="11"/>
    <x v="22"/>
    <n v="0"/>
  </r>
  <r>
    <x v="38"/>
    <s v="US"/>
    <n v="102561.12"/>
    <x v="12"/>
    <x v="23"/>
    <n v="183664"/>
  </r>
  <r>
    <x v="38"/>
    <s v="US"/>
    <n v="102561.12"/>
    <x v="13"/>
    <x v="24"/>
    <n v="0"/>
  </r>
  <r>
    <x v="38"/>
    <s v="US"/>
    <n v="102561.12"/>
    <x v="14"/>
    <x v="25"/>
    <n v="60004"/>
  </r>
  <r>
    <x v="38"/>
    <s v="US"/>
    <n v="102561.12"/>
    <x v="15"/>
    <x v="26"/>
    <n v="0"/>
  </r>
  <r>
    <x v="38"/>
    <s v="US"/>
    <n v="102561.12"/>
    <x v="16"/>
    <x v="27"/>
    <n v="0"/>
  </r>
  <r>
    <x v="38"/>
    <s v="US"/>
    <n v="102561.12"/>
    <x v="17"/>
    <x v="28"/>
    <n v="0"/>
  </r>
  <r>
    <x v="38"/>
    <s v="US"/>
    <n v="102561.12"/>
    <x v="18"/>
    <x v="29"/>
    <n v="0"/>
  </r>
  <r>
    <x v="38"/>
    <s v="US"/>
    <n v="102561.12"/>
    <x v="19"/>
    <x v="30"/>
    <n v="0"/>
  </r>
  <r>
    <x v="38"/>
    <s v="US"/>
    <n v="102561.12"/>
    <x v="20"/>
    <x v="31"/>
    <n v="0"/>
  </r>
  <r>
    <x v="38"/>
    <s v="US"/>
    <n v="102561.12"/>
    <x v="21"/>
    <x v="32"/>
    <n v="0"/>
  </r>
  <r>
    <x v="39"/>
    <s v="US"/>
    <n v="107216.14"/>
    <x v="0"/>
    <x v="0"/>
    <n v="242504"/>
  </r>
  <r>
    <x v="39"/>
    <s v="US"/>
    <n v="107216.14"/>
    <x v="0"/>
    <x v="1"/>
    <n v="227072"/>
  </r>
  <r>
    <x v="39"/>
    <s v="US"/>
    <n v="107216.14"/>
    <x v="0"/>
    <x v="2"/>
    <n v="13472"/>
  </r>
  <r>
    <x v="39"/>
    <s v="US"/>
    <n v="107216.14"/>
    <x v="0"/>
    <x v="3"/>
    <n v="0"/>
  </r>
  <r>
    <x v="39"/>
    <s v="US"/>
    <n v="107216.14"/>
    <x v="0"/>
    <x v="4"/>
    <n v="1960"/>
  </r>
  <r>
    <x v="39"/>
    <s v="US"/>
    <n v="107216.14"/>
    <x v="1"/>
    <x v="5"/>
    <n v="62816"/>
  </r>
  <r>
    <x v="39"/>
    <s v="US"/>
    <n v="107216.14"/>
    <x v="1"/>
    <x v="6"/>
    <n v="59286"/>
  </r>
  <r>
    <x v="39"/>
    <s v="US"/>
    <n v="107216.14"/>
    <x v="1"/>
    <x v="7"/>
    <n v="3365"/>
  </r>
  <r>
    <x v="39"/>
    <s v="US"/>
    <n v="107216.14"/>
    <x v="1"/>
    <x v="8"/>
    <n v="166"/>
  </r>
  <r>
    <x v="39"/>
    <s v="US"/>
    <n v="107216.14"/>
    <x v="1"/>
    <x v="9"/>
    <n v="0"/>
  </r>
  <r>
    <x v="39"/>
    <s v="US"/>
    <n v="107216.14"/>
    <x v="2"/>
    <x v="10"/>
    <n v="40727"/>
  </r>
  <r>
    <x v="39"/>
    <s v="US"/>
    <n v="107216.14"/>
    <x v="2"/>
    <x v="11"/>
    <n v="5697"/>
  </r>
  <r>
    <x v="39"/>
    <s v="US"/>
    <n v="107216.14"/>
    <x v="2"/>
    <x v="12"/>
    <n v="35030"/>
  </r>
  <r>
    <x v="39"/>
    <s v="US"/>
    <n v="107216.14"/>
    <x v="2"/>
    <x v="13"/>
    <n v="0"/>
  </r>
  <r>
    <x v="39"/>
    <s v="US"/>
    <n v="107216.14"/>
    <x v="3"/>
    <x v="14"/>
    <n v="0"/>
  </r>
  <r>
    <x v="39"/>
    <s v="US"/>
    <n v="107216.14"/>
    <x v="4"/>
    <x v="15"/>
    <n v="0"/>
  </r>
  <r>
    <x v="39"/>
    <s v="US"/>
    <n v="107216.14"/>
    <x v="5"/>
    <x v="16"/>
    <n v="133156"/>
  </r>
  <r>
    <x v="39"/>
    <s v="US"/>
    <n v="107216.14"/>
    <x v="6"/>
    <x v="17"/>
    <n v="64986"/>
  </r>
  <r>
    <x v="39"/>
    <s v="US"/>
    <n v="107216.14"/>
    <x v="7"/>
    <x v="18"/>
    <n v="9680"/>
  </r>
  <r>
    <x v="39"/>
    <s v="US"/>
    <n v="107216.14"/>
    <x v="8"/>
    <x v="19"/>
    <n v="0"/>
  </r>
  <r>
    <x v="39"/>
    <s v="US"/>
    <n v="107216.14"/>
    <x v="9"/>
    <x v="20"/>
    <n v="652477"/>
  </r>
  <r>
    <x v="39"/>
    <s v="US"/>
    <n v="107216.14"/>
    <x v="10"/>
    <x v="21"/>
    <n v="0"/>
  </r>
  <r>
    <x v="39"/>
    <s v="US"/>
    <n v="107216.14"/>
    <x v="11"/>
    <x v="22"/>
    <n v="0"/>
  </r>
  <r>
    <x v="39"/>
    <s v="US"/>
    <n v="107216.14"/>
    <x v="12"/>
    <x v="23"/>
    <n v="188139"/>
  </r>
  <r>
    <x v="39"/>
    <s v="US"/>
    <n v="107216.14"/>
    <x v="13"/>
    <x v="24"/>
    <n v="0"/>
  </r>
  <r>
    <x v="39"/>
    <s v="US"/>
    <n v="107216.14"/>
    <x v="14"/>
    <x v="25"/>
    <n v="42803"/>
  </r>
  <r>
    <x v="39"/>
    <s v="US"/>
    <n v="107216.14"/>
    <x v="15"/>
    <x v="26"/>
    <n v="0"/>
  </r>
  <r>
    <x v="39"/>
    <s v="US"/>
    <n v="107216.14"/>
    <x v="16"/>
    <x v="27"/>
    <n v="0"/>
  </r>
  <r>
    <x v="39"/>
    <s v="US"/>
    <n v="107216.14"/>
    <x v="17"/>
    <x v="28"/>
    <n v="0"/>
  </r>
  <r>
    <x v="39"/>
    <s v="US"/>
    <n v="107216.14"/>
    <x v="18"/>
    <x v="29"/>
    <n v="0"/>
  </r>
  <r>
    <x v="39"/>
    <s v="US"/>
    <n v="107216.14"/>
    <x v="19"/>
    <x v="30"/>
    <n v="0"/>
  </r>
  <r>
    <x v="39"/>
    <s v="US"/>
    <n v="107216.14"/>
    <x v="20"/>
    <x v="31"/>
    <n v="0"/>
  </r>
  <r>
    <x v="39"/>
    <s v="US"/>
    <n v="107216.14"/>
    <x v="21"/>
    <x v="32"/>
    <n v="0"/>
  </r>
  <r>
    <x v="40"/>
    <s v="US"/>
    <n v="112954.41"/>
    <x v="0"/>
    <x v="0"/>
    <n v="228119"/>
  </r>
  <r>
    <x v="40"/>
    <s v="US"/>
    <n v="112954.41"/>
    <x v="0"/>
    <x v="1"/>
    <n v="203922"/>
  </r>
  <r>
    <x v="40"/>
    <s v="US"/>
    <n v="112954.41"/>
    <x v="0"/>
    <x v="2"/>
    <n v="15212"/>
  </r>
  <r>
    <x v="40"/>
    <s v="US"/>
    <n v="112954.41"/>
    <x v="0"/>
    <x v="3"/>
    <n v="0"/>
  </r>
  <r>
    <x v="40"/>
    <s v="US"/>
    <n v="112954.41"/>
    <x v="0"/>
    <x v="4"/>
    <n v="8985"/>
  </r>
  <r>
    <x v="40"/>
    <s v="US"/>
    <n v="112954.41"/>
    <x v="1"/>
    <x v="5"/>
    <n v="54889"/>
  </r>
  <r>
    <x v="40"/>
    <s v="US"/>
    <n v="112954.41"/>
    <x v="1"/>
    <x v="6"/>
    <n v="50531"/>
  </r>
  <r>
    <x v="40"/>
    <s v="US"/>
    <n v="112954.41"/>
    <x v="1"/>
    <x v="7"/>
    <n v="3747"/>
  </r>
  <r>
    <x v="40"/>
    <s v="US"/>
    <n v="112954.41"/>
    <x v="1"/>
    <x v="8"/>
    <n v="611"/>
  </r>
  <r>
    <x v="40"/>
    <s v="US"/>
    <n v="112954.41"/>
    <x v="1"/>
    <x v="9"/>
    <n v="0"/>
  </r>
  <r>
    <x v="40"/>
    <s v="US"/>
    <n v="112954.41"/>
    <x v="2"/>
    <x v="10"/>
    <n v="19220"/>
  </r>
  <r>
    <x v="40"/>
    <s v="US"/>
    <n v="112954.41"/>
    <x v="2"/>
    <x v="11"/>
    <n v="6627"/>
  </r>
  <r>
    <x v="40"/>
    <s v="US"/>
    <n v="112954.41"/>
    <x v="2"/>
    <x v="12"/>
    <n v="12593"/>
  </r>
  <r>
    <x v="40"/>
    <s v="US"/>
    <n v="112954.41"/>
    <x v="2"/>
    <x v="13"/>
    <n v="0"/>
  </r>
  <r>
    <x v="40"/>
    <s v="US"/>
    <n v="112954.41"/>
    <x v="3"/>
    <x v="14"/>
    <n v="0"/>
  </r>
  <r>
    <x v="40"/>
    <s v="US"/>
    <n v="112954.41"/>
    <x v="4"/>
    <x v="15"/>
    <n v="110488"/>
  </r>
  <r>
    <x v="40"/>
    <s v="US"/>
    <n v="112954.41"/>
    <x v="5"/>
    <x v="16"/>
    <n v="2002683"/>
  </r>
  <r>
    <x v="40"/>
    <s v="US"/>
    <n v="112954.41"/>
    <x v="6"/>
    <x v="17"/>
    <n v="44796"/>
  </r>
  <r>
    <x v="40"/>
    <s v="US"/>
    <n v="112954.41"/>
    <x v="7"/>
    <x v="18"/>
    <n v="10003"/>
  </r>
  <r>
    <x v="40"/>
    <s v="US"/>
    <n v="112954.41"/>
    <x v="8"/>
    <x v="19"/>
    <n v="0"/>
  </r>
  <r>
    <x v="40"/>
    <s v="US"/>
    <n v="112954.41"/>
    <x v="9"/>
    <x v="20"/>
    <n v="1136106"/>
  </r>
  <r>
    <x v="40"/>
    <s v="US"/>
    <n v="112954.41"/>
    <x v="10"/>
    <x v="21"/>
    <n v="0"/>
  </r>
  <r>
    <x v="40"/>
    <s v="US"/>
    <n v="112954.41"/>
    <x v="11"/>
    <x v="22"/>
    <n v="0"/>
  </r>
  <r>
    <x v="40"/>
    <s v="US"/>
    <n v="112954.41"/>
    <x v="12"/>
    <x v="23"/>
    <n v="149168"/>
  </r>
  <r>
    <x v="40"/>
    <s v="US"/>
    <n v="112954.41"/>
    <x v="13"/>
    <x v="24"/>
    <n v="0"/>
  </r>
  <r>
    <x v="40"/>
    <s v="US"/>
    <n v="112954.41"/>
    <x v="14"/>
    <x v="25"/>
    <n v="47273"/>
  </r>
  <r>
    <x v="40"/>
    <s v="US"/>
    <n v="112954.41"/>
    <x v="15"/>
    <x v="26"/>
    <n v="0"/>
  </r>
  <r>
    <x v="40"/>
    <s v="US"/>
    <n v="112954.41"/>
    <x v="16"/>
    <x v="27"/>
    <n v="0"/>
  </r>
  <r>
    <x v="40"/>
    <s v="US"/>
    <n v="112954.41"/>
    <x v="17"/>
    <x v="28"/>
    <n v="0"/>
  </r>
  <r>
    <x v="40"/>
    <s v="US"/>
    <n v="112954.41"/>
    <x v="18"/>
    <x v="29"/>
    <n v="0"/>
  </r>
  <r>
    <x v="40"/>
    <s v="US"/>
    <n v="112954.41"/>
    <x v="19"/>
    <x v="30"/>
    <n v="0"/>
  </r>
  <r>
    <x v="40"/>
    <s v="US"/>
    <n v="112954.41"/>
    <x v="20"/>
    <x v="31"/>
    <n v="0"/>
  </r>
  <r>
    <x v="40"/>
    <s v="US"/>
    <n v="112954.41"/>
    <x v="21"/>
    <x v="32"/>
    <n v="0"/>
  </r>
  <r>
    <x v="41"/>
    <s v="US"/>
    <n v="105903.3"/>
    <x v="0"/>
    <x v="0"/>
    <n v="231197"/>
  </r>
  <r>
    <x v="41"/>
    <s v="US"/>
    <n v="105903.3"/>
    <x v="0"/>
    <x v="1"/>
    <n v="210309"/>
  </r>
  <r>
    <x v="41"/>
    <s v="US"/>
    <n v="105903.3"/>
    <x v="0"/>
    <x v="2"/>
    <n v="14687"/>
  </r>
  <r>
    <x v="41"/>
    <s v="US"/>
    <n v="105903.3"/>
    <x v="0"/>
    <x v="3"/>
    <n v="0"/>
  </r>
  <r>
    <x v="41"/>
    <s v="US"/>
    <n v="105903.3"/>
    <x v="0"/>
    <x v="4"/>
    <n v="6201"/>
  </r>
  <r>
    <x v="41"/>
    <s v="US"/>
    <n v="105903.3"/>
    <x v="1"/>
    <x v="5"/>
    <n v="41706"/>
  </r>
  <r>
    <x v="41"/>
    <s v="US"/>
    <n v="105903.3"/>
    <x v="1"/>
    <x v="6"/>
    <n v="38869"/>
  </r>
  <r>
    <x v="41"/>
    <s v="US"/>
    <n v="105903.3"/>
    <x v="1"/>
    <x v="7"/>
    <n v="2475"/>
  </r>
  <r>
    <x v="41"/>
    <s v="US"/>
    <n v="105903.3"/>
    <x v="1"/>
    <x v="8"/>
    <n v="361"/>
  </r>
  <r>
    <x v="41"/>
    <s v="US"/>
    <n v="105903.3"/>
    <x v="1"/>
    <x v="9"/>
    <n v="0"/>
  </r>
  <r>
    <x v="41"/>
    <s v="US"/>
    <n v="105903.3"/>
    <x v="2"/>
    <x v="10"/>
    <n v="10411"/>
  </r>
  <r>
    <x v="41"/>
    <s v="US"/>
    <n v="105903.3"/>
    <x v="2"/>
    <x v="11"/>
    <n v="6323"/>
  </r>
  <r>
    <x v="41"/>
    <s v="US"/>
    <n v="105903.3"/>
    <x v="2"/>
    <x v="12"/>
    <n v="4088"/>
  </r>
  <r>
    <x v="41"/>
    <s v="US"/>
    <n v="105903.3"/>
    <x v="2"/>
    <x v="13"/>
    <n v="0"/>
  </r>
  <r>
    <x v="41"/>
    <s v="US"/>
    <n v="105903.3"/>
    <x v="3"/>
    <x v="14"/>
    <n v="0"/>
  </r>
  <r>
    <x v="41"/>
    <s v="US"/>
    <n v="105903.3"/>
    <x v="4"/>
    <x v="15"/>
    <n v="113878"/>
  </r>
  <r>
    <x v="41"/>
    <s v="US"/>
    <n v="105903.3"/>
    <x v="5"/>
    <x v="16"/>
    <n v="1801594"/>
  </r>
  <r>
    <x v="41"/>
    <s v="US"/>
    <n v="105903.3"/>
    <x v="6"/>
    <x v="17"/>
    <n v="20283"/>
  </r>
  <r>
    <x v="41"/>
    <s v="US"/>
    <n v="105903.3"/>
    <x v="7"/>
    <x v="18"/>
    <n v="13389"/>
  </r>
  <r>
    <x v="41"/>
    <s v="US"/>
    <n v="105903.3"/>
    <x v="8"/>
    <x v="19"/>
    <n v="0"/>
  </r>
  <r>
    <x v="41"/>
    <s v="US"/>
    <n v="105903.3"/>
    <x v="9"/>
    <x v="20"/>
    <n v="1253835"/>
  </r>
  <r>
    <x v="41"/>
    <s v="US"/>
    <n v="105903.3"/>
    <x v="10"/>
    <x v="21"/>
    <n v="0"/>
  </r>
  <r>
    <x v="41"/>
    <s v="US"/>
    <n v="105903.3"/>
    <x v="11"/>
    <x v="22"/>
    <n v="0"/>
  </r>
  <r>
    <x v="41"/>
    <s v="US"/>
    <n v="105903.3"/>
    <x v="12"/>
    <x v="23"/>
    <n v="143996"/>
  </r>
  <r>
    <x v="41"/>
    <s v="US"/>
    <n v="105903.3"/>
    <x v="13"/>
    <x v="24"/>
    <n v="0"/>
  </r>
  <r>
    <x v="41"/>
    <s v="US"/>
    <n v="105903.3"/>
    <x v="14"/>
    <x v="25"/>
    <n v="56017"/>
  </r>
  <r>
    <x v="41"/>
    <s v="US"/>
    <n v="105903.3"/>
    <x v="15"/>
    <x v="26"/>
    <n v="0"/>
  </r>
  <r>
    <x v="41"/>
    <s v="US"/>
    <n v="105903.3"/>
    <x v="16"/>
    <x v="27"/>
    <n v="0"/>
  </r>
  <r>
    <x v="41"/>
    <s v="US"/>
    <n v="105903.3"/>
    <x v="17"/>
    <x v="28"/>
    <n v="0"/>
  </r>
  <r>
    <x v="41"/>
    <s v="US"/>
    <n v="105903.3"/>
    <x v="18"/>
    <x v="29"/>
    <n v="0"/>
  </r>
  <r>
    <x v="41"/>
    <s v="US"/>
    <n v="105903.3"/>
    <x v="19"/>
    <x v="30"/>
    <n v="0"/>
  </r>
  <r>
    <x v="41"/>
    <s v="US"/>
    <n v="105903.3"/>
    <x v="20"/>
    <x v="31"/>
    <n v="0"/>
  </r>
  <r>
    <x v="41"/>
    <s v="US"/>
    <n v="105903.3"/>
    <x v="21"/>
    <x v="32"/>
    <n v="0"/>
  </r>
  <r>
    <x v="42"/>
    <s v="US"/>
    <n v="179983.95"/>
    <x v="0"/>
    <x v="0"/>
    <n v="174565"/>
  </r>
  <r>
    <x v="42"/>
    <s v="US"/>
    <n v="179983.95"/>
    <x v="0"/>
    <x v="1"/>
    <n v="160205"/>
  </r>
  <r>
    <x v="42"/>
    <s v="US"/>
    <n v="179983.95"/>
    <x v="0"/>
    <x v="2"/>
    <n v="14039"/>
  </r>
  <r>
    <x v="42"/>
    <s v="US"/>
    <n v="179983.95"/>
    <x v="0"/>
    <x v="3"/>
    <n v="0"/>
  </r>
  <r>
    <x v="42"/>
    <s v="US"/>
    <n v="179983.95"/>
    <x v="0"/>
    <x v="4"/>
    <n v="321"/>
  </r>
  <r>
    <x v="42"/>
    <s v="US"/>
    <n v="179983.95"/>
    <x v="1"/>
    <x v="5"/>
    <n v="17412"/>
  </r>
  <r>
    <x v="42"/>
    <s v="US"/>
    <n v="179983.95"/>
    <x v="1"/>
    <x v="6"/>
    <n v="15792"/>
  </r>
  <r>
    <x v="42"/>
    <s v="US"/>
    <n v="179983.95"/>
    <x v="1"/>
    <x v="7"/>
    <n v="1612"/>
  </r>
  <r>
    <x v="42"/>
    <s v="US"/>
    <n v="179983.95"/>
    <x v="1"/>
    <x v="8"/>
    <n v="9"/>
  </r>
  <r>
    <x v="42"/>
    <s v="US"/>
    <n v="179983.95"/>
    <x v="1"/>
    <x v="9"/>
    <n v="0"/>
  </r>
  <r>
    <x v="42"/>
    <s v="US"/>
    <n v="179983.95"/>
    <x v="2"/>
    <x v="10"/>
    <n v="80511"/>
  </r>
  <r>
    <x v="42"/>
    <s v="US"/>
    <n v="179983.95"/>
    <x v="2"/>
    <x v="11"/>
    <n v="80079"/>
  </r>
  <r>
    <x v="42"/>
    <s v="US"/>
    <n v="179983.95"/>
    <x v="2"/>
    <x v="12"/>
    <n v="432"/>
  </r>
  <r>
    <x v="42"/>
    <s v="US"/>
    <n v="179983.95"/>
    <x v="2"/>
    <x v="13"/>
    <n v="0"/>
  </r>
  <r>
    <x v="42"/>
    <s v="US"/>
    <n v="179983.95"/>
    <x v="3"/>
    <x v="14"/>
    <n v="0"/>
  </r>
  <r>
    <x v="42"/>
    <s v="US"/>
    <n v="179983.95"/>
    <x v="4"/>
    <x v="15"/>
    <n v="117354"/>
  </r>
  <r>
    <x v="42"/>
    <s v="US"/>
    <n v="179983.95"/>
    <x v="5"/>
    <x v="16"/>
    <n v="1892813"/>
  </r>
  <r>
    <x v="42"/>
    <s v="US"/>
    <n v="179983.95"/>
    <x v="6"/>
    <x v="17"/>
    <n v="95376"/>
  </r>
  <r>
    <x v="42"/>
    <s v="US"/>
    <n v="179983.95"/>
    <x v="7"/>
    <x v="18"/>
    <n v="10397"/>
  </r>
  <r>
    <x v="42"/>
    <s v="US"/>
    <n v="179983.95"/>
    <x v="8"/>
    <x v="19"/>
    <n v="0"/>
  </r>
  <r>
    <x v="42"/>
    <s v="US"/>
    <n v="179983.95"/>
    <x v="9"/>
    <x v="20"/>
    <n v="1004272"/>
  </r>
  <r>
    <x v="42"/>
    <s v="US"/>
    <n v="179983.95"/>
    <x v="10"/>
    <x v="21"/>
    <n v="0"/>
  </r>
  <r>
    <x v="42"/>
    <s v="US"/>
    <n v="179983.95"/>
    <x v="11"/>
    <x v="22"/>
    <n v="0"/>
  </r>
  <r>
    <x v="42"/>
    <s v="US"/>
    <n v="179983.95"/>
    <x v="12"/>
    <x v="23"/>
    <n v="149624"/>
  </r>
  <r>
    <x v="42"/>
    <s v="US"/>
    <n v="179983.95"/>
    <x v="13"/>
    <x v="24"/>
    <n v="0"/>
  </r>
  <r>
    <x v="42"/>
    <s v="US"/>
    <n v="179983.95"/>
    <x v="14"/>
    <x v="25"/>
    <n v="66550"/>
  </r>
  <r>
    <x v="42"/>
    <s v="US"/>
    <n v="179983.95"/>
    <x v="15"/>
    <x v="26"/>
    <n v="0"/>
  </r>
  <r>
    <x v="42"/>
    <s v="US"/>
    <n v="179983.95"/>
    <x v="16"/>
    <x v="27"/>
    <n v="0"/>
  </r>
  <r>
    <x v="42"/>
    <s v="US"/>
    <n v="179983.95"/>
    <x v="17"/>
    <x v="28"/>
    <n v="0"/>
  </r>
  <r>
    <x v="42"/>
    <s v="US"/>
    <n v="179983.95"/>
    <x v="18"/>
    <x v="29"/>
    <n v="0"/>
  </r>
  <r>
    <x v="42"/>
    <s v="US"/>
    <n v="179983.95"/>
    <x v="19"/>
    <x v="30"/>
    <n v="0"/>
  </r>
  <r>
    <x v="42"/>
    <s v="US"/>
    <n v="179983.95"/>
    <x v="20"/>
    <x v="31"/>
    <n v="0"/>
  </r>
  <r>
    <x v="42"/>
    <s v="US"/>
    <n v="179983.95"/>
    <x v="21"/>
    <x v="32"/>
    <n v="0"/>
  </r>
  <r>
    <x v="43"/>
    <s v="US"/>
    <n v="165077.10999999999"/>
    <x v="0"/>
    <x v="0"/>
    <n v="225272"/>
  </r>
  <r>
    <x v="43"/>
    <s v="US"/>
    <n v="165077.10999999999"/>
    <x v="0"/>
    <x v="1"/>
    <n v="210983"/>
  </r>
  <r>
    <x v="43"/>
    <s v="US"/>
    <n v="165077.10999999999"/>
    <x v="0"/>
    <x v="2"/>
    <n v="12901"/>
  </r>
  <r>
    <x v="43"/>
    <s v="US"/>
    <n v="165077.10999999999"/>
    <x v="0"/>
    <x v="3"/>
    <n v="0"/>
  </r>
  <r>
    <x v="43"/>
    <s v="US"/>
    <n v="165077.10999999999"/>
    <x v="0"/>
    <x v="4"/>
    <n v="1388"/>
  </r>
  <r>
    <x v="43"/>
    <s v="US"/>
    <n v="165077.10999999999"/>
    <x v="1"/>
    <x v="5"/>
    <n v="31765"/>
  </r>
  <r>
    <x v="43"/>
    <s v="US"/>
    <n v="165077.10999999999"/>
    <x v="1"/>
    <x v="6"/>
    <n v="29825"/>
  </r>
  <r>
    <x v="43"/>
    <s v="US"/>
    <n v="165077.10999999999"/>
    <x v="1"/>
    <x v="7"/>
    <n v="1901"/>
  </r>
  <r>
    <x v="43"/>
    <s v="US"/>
    <n v="165077.10999999999"/>
    <x v="1"/>
    <x v="8"/>
    <n v="40"/>
  </r>
  <r>
    <x v="43"/>
    <s v="US"/>
    <n v="165077.10999999999"/>
    <x v="1"/>
    <x v="9"/>
    <n v="0"/>
  </r>
  <r>
    <x v="43"/>
    <s v="US"/>
    <n v="165077.10999999999"/>
    <x v="2"/>
    <x v="10"/>
    <n v="239144"/>
  </r>
  <r>
    <x v="43"/>
    <s v="US"/>
    <n v="165077.10999999999"/>
    <x v="2"/>
    <x v="11"/>
    <n v="238986"/>
  </r>
  <r>
    <x v="43"/>
    <s v="US"/>
    <n v="165077.10999999999"/>
    <x v="2"/>
    <x v="12"/>
    <n v="158"/>
  </r>
  <r>
    <x v="43"/>
    <s v="US"/>
    <n v="165077.10999999999"/>
    <x v="2"/>
    <x v="13"/>
    <n v="0"/>
  </r>
  <r>
    <x v="43"/>
    <s v="US"/>
    <n v="165077.10999999999"/>
    <x v="3"/>
    <x v="14"/>
    <n v="0"/>
  </r>
  <r>
    <x v="43"/>
    <s v="US"/>
    <n v="165077.10999999999"/>
    <x v="4"/>
    <x v="15"/>
    <n v="82585"/>
  </r>
  <r>
    <x v="43"/>
    <s v="US"/>
    <n v="165077.10999999999"/>
    <x v="5"/>
    <x v="16"/>
    <n v="2005839"/>
  </r>
  <r>
    <x v="43"/>
    <s v="US"/>
    <n v="165077.10999999999"/>
    <x v="6"/>
    <x v="17"/>
    <n v="279258"/>
  </r>
  <r>
    <x v="43"/>
    <s v="US"/>
    <n v="165077.10999999999"/>
    <x v="7"/>
    <x v="18"/>
    <n v="11874"/>
  </r>
  <r>
    <x v="43"/>
    <s v="US"/>
    <n v="165077.10999999999"/>
    <x v="8"/>
    <x v="19"/>
    <n v="0"/>
  </r>
  <r>
    <x v="43"/>
    <s v="US"/>
    <n v="165077.10999999999"/>
    <x v="9"/>
    <x v="20"/>
    <n v="722373"/>
  </r>
  <r>
    <x v="43"/>
    <s v="US"/>
    <n v="165077.10999999999"/>
    <x v="10"/>
    <x v="21"/>
    <n v="0"/>
  </r>
  <r>
    <x v="43"/>
    <s v="US"/>
    <n v="165077.10999999999"/>
    <x v="11"/>
    <x v="22"/>
    <n v="0"/>
  </r>
  <r>
    <x v="43"/>
    <s v="US"/>
    <n v="165077.10999999999"/>
    <x v="12"/>
    <x v="23"/>
    <n v="100126"/>
  </r>
  <r>
    <x v="43"/>
    <s v="US"/>
    <n v="165077.10999999999"/>
    <x v="13"/>
    <x v="24"/>
    <n v="0"/>
  </r>
  <r>
    <x v="43"/>
    <s v="US"/>
    <n v="165077.10999999999"/>
    <x v="14"/>
    <x v="25"/>
    <n v="58426"/>
  </r>
  <r>
    <x v="43"/>
    <s v="US"/>
    <n v="165077.10999999999"/>
    <x v="15"/>
    <x v="26"/>
    <n v="0"/>
  </r>
  <r>
    <x v="43"/>
    <s v="US"/>
    <n v="165077.10999999999"/>
    <x v="16"/>
    <x v="27"/>
    <n v="0"/>
  </r>
  <r>
    <x v="43"/>
    <s v="US"/>
    <n v="165077.10999999999"/>
    <x v="17"/>
    <x v="28"/>
    <n v="0"/>
  </r>
  <r>
    <x v="43"/>
    <s v="US"/>
    <n v="165077.10999999999"/>
    <x v="18"/>
    <x v="29"/>
    <n v="0"/>
  </r>
  <r>
    <x v="43"/>
    <s v="US"/>
    <n v="165077.10999999999"/>
    <x v="19"/>
    <x v="30"/>
    <n v="0"/>
  </r>
  <r>
    <x v="43"/>
    <s v="US"/>
    <n v="165077.10999999999"/>
    <x v="20"/>
    <x v="31"/>
    <n v="0"/>
  </r>
  <r>
    <x v="43"/>
    <s v="US"/>
    <n v="165077.10999999999"/>
    <x v="21"/>
    <x v="32"/>
    <n v="0"/>
  </r>
  <r>
    <x v="44"/>
    <s v="US"/>
    <n v="144132.79"/>
    <x v="0"/>
    <x v="0"/>
    <n v="284543"/>
  </r>
  <r>
    <x v="44"/>
    <s v="US"/>
    <n v="144132.79"/>
    <x v="0"/>
    <x v="1"/>
    <n v="254404"/>
  </r>
  <r>
    <x v="44"/>
    <s v="US"/>
    <n v="144132.79"/>
    <x v="0"/>
    <x v="2"/>
    <n v="28504"/>
  </r>
  <r>
    <x v="44"/>
    <s v="US"/>
    <n v="144132.79"/>
    <x v="0"/>
    <x v="3"/>
    <n v="0"/>
  </r>
  <r>
    <x v="44"/>
    <s v="US"/>
    <n v="144132.79"/>
    <x v="0"/>
    <x v="4"/>
    <n v="1635"/>
  </r>
  <r>
    <x v="44"/>
    <s v="US"/>
    <n v="144132.79"/>
    <x v="1"/>
    <x v="5"/>
    <n v="35757"/>
  </r>
  <r>
    <x v="44"/>
    <s v="US"/>
    <n v="144132.79"/>
    <x v="1"/>
    <x v="6"/>
    <n v="31781"/>
  </r>
  <r>
    <x v="44"/>
    <s v="US"/>
    <n v="144132.79"/>
    <x v="1"/>
    <x v="7"/>
    <n v="3919"/>
  </r>
  <r>
    <x v="44"/>
    <s v="US"/>
    <n v="144132.79"/>
    <x v="1"/>
    <x v="8"/>
    <n v="58"/>
  </r>
  <r>
    <x v="44"/>
    <s v="US"/>
    <n v="144132.79"/>
    <x v="1"/>
    <x v="9"/>
    <n v="0"/>
  </r>
  <r>
    <x v="44"/>
    <s v="US"/>
    <n v="144132.79"/>
    <x v="2"/>
    <x v="10"/>
    <n v="288031"/>
  </r>
  <r>
    <x v="44"/>
    <s v="US"/>
    <n v="144132.79"/>
    <x v="2"/>
    <x v="11"/>
    <n v="287850"/>
  </r>
  <r>
    <x v="44"/>
    <s v="US"/>
    <n v="144132.79"/>
    <x v="2"/>
    <x v="12"/>
    <n v="181"/>
  </r>
  <r>
    <x v="44"/>
    <s v="US"/>
    <n v="144132.79"/>
    <x v="2"/>
    <x v="13"/>
    <n v="0"/>
  </r>
  <r>
    <x v="44"/>
    <s v="US"/>
    <n v="144132.79"/>
    <x v="3"/>
    <x v="14"/>
    <n v="0"/>
  </r>
  <r>
    <x v="44"/>
    <s v="US"/>
    <n v="144132.79"/>
    <x v="4"/>
    <x v="15"/>
    <n v="185454"/>
  </r>
  <r>
    <x v="44"/>
    <s v="US"/>
    <n v="144132.79"/>
    <x v="5"/>
    <x v="16"/>
    <n v="1899777"/>
  </r>
  <r>
    <x v="44"/>
    <s v="US"/>
    <n v="144132.79"/>
    <x v="6"/>
    <x v="17"/>
    <n v="303142"/>
  </r>
  <r>
    <x v="44"/>
    <s v="US"/>
    <n v="144132.79"/>
    <x v="7"/>
    <x v="18"/>
    <n v="11933"/>
  </r>
  <r>
    <x v="44"/>
    <s v="US"/>
    <n v="144132.79"/>
    <x v="8"/>
    <x v="19"/>
    <n v="0"/>
  </r>
  <r>
    <x v="44"/>
    <s v="US"/>
    <n v="144132.79"/>
    <x v="9"/>
    <x v="20"/>
    <n v="628004"/>
  </r>
  <r>
    <x v="44"/>
    <s v="US"/>
    <n v="144132.79"/>
    <x v="10"/>
    <x v="21"/>
    <n v="0"/>
  </r>
  <r>
    <x v="44"/>
    <s v="US"/>
    <n v="144132.79"/>
    <x v="11"/>
    <x v="22"/>
    <n v="0"/>
  </r>
  <r>
    <x v="44"/>
    <s v="US"/>
    <n v="144132.79"/>
    <x v="12"/>
    <x v="23"/>
    <n v="76420"/>
  </r>
  <r>
    <x v="44"/>
    <s v="US"/>
    <n v="144132.79"/>
    <x v="13"/>
    <x v="24"/>
    <n v="0"/>
  </r>
  <r>
    <x v="44"/>
    <s v="US"/>
    <n v="144132.79"/>
    <x v="14"/>
    <x v="25"/>
    <n v="42076"/>
  </r>
  <r>
    <x v="44"/>
    <s v="US"/>
    <n v="144132.79"/>
    <x v="15"/>
    <x v="26"/>
    <n v="0"/>
  </r>
  <r>
    <x v="44"/>
    <s v="US"/>
    <n v="144132.79"/>
    <x v="16"/>
    <x v="27"/>
    <n v="0"/>
  </r>
  <r>
    <x v="44"/>
    <s v="US"/>
    <n v="144132.79"/>
    <x v="17"/>
    <x v="28"/>
    <n v="0"/>
  </r>
  <r>
    <x v="44"/>
    <s v="US"/>
    <n v="144132.79"/>
    <x v="18"/>
    <x v="29"/>
    <n v="0"/>
  </r>
  <r>
    <x v="44"/>
    <s v="US"/>
    <n v="144132.79"/>
    <x v="19"/>
    <x v="30"/>
    <n v="0"/>
  </r>
  <r>
    <x v="44"/>
    <s v="US"/>
    <n v="144132.79"/>
    <x v="20"/>
    <x v="31"/>
    <n v="0"/>
  </r>
  <r>
    <x v="44"/>
    <s v="US"/>
    <n v="144132.79"/>
    <x v="21"/>
    <x v="32"/>
    <n v="0"/>
  </r>
  <r>
    <x v="45"/>
    <s v="US"/>
    <n v="122839.71"/>
    <x v="0"/>
    <x v="0"/>
    <n v="185310"/>
  </r>
  <r>
    <x v="45"/>
    <s v="US"/>
    <n v="122839.71"/>
    <x v="0"/>
    <x v="1"/>
    <n v="163016"/>
  </r>
  <r>
    <x v="45"/>
    <s v="US"/>
    <n v="122839.71"/>
    <x v="0"/>
    <x v="2"/>
    <n v="20708"/>
  </r>
  <r>
    <x v="45"/>
    <s v="US"/>
    <n v="122839.71"/>
    <x v="0"/>
    <x v="3"/>
    <n v="0"/>
  </r>
  <r>
    <x v="45"/>
    <s v="US"/>
    <n v="122839.71"/>
    <x v="0"/>
    <x v="4"/>
    <n v="1586"/>
  </r>
  <r>
    <x v="45"/>
    <s v="US"/>
    <n v="122839.71"/>
    <x v="1"/>
    <x v="5"/>
    <n v="22403"/>
  </r>
  <r>
    <x v="45"/>
    <s v="US"/>
    <n v="122839.71"/>
    <x v="1"/>
    <x v="6"/>
    <n v="19202"/>
  </r>
  <r>
    <x v="45"/>
    <s v="US"/>
    <n v="122839.71"/>
    <x v="1"/>
    <x v="7"/>
    <n v="3142"/>
  </r>
  <r>
    <x v="45"/>
    <s v="US"/>
    <n v="122839.71"/>
    <x v="1"/>
    <x v="8"/>
    <n v="58"/>
  </r>
  <r>
    <x v="45"/>
    <s v="US"/>
    <n v="122839.71"/>
    <x v="1"/>
    <x v="9"/>
    <n v="0"/>
  </r>
  <r>
    <x v="45"/>
    <s v="US"/>
    <n v="122839.71"/>
    <x v="2"/>
    <x v="10"/>
    <n v="157751"/>
  </r>
  <r>
    <x v="45"/>
    <s v="US"/>
    <n v="122839.71"/>
    <x v="2"/>
    <x v="11"/>
    <n v="157470"/>
  </r>
  <r>
    <x v="45"/>
    <s v="US"/>
    <n v="122839.71"/>
    <x v="2"/>
    <x v="12"/>
    <n v="281"/>
  </r>
  <r>
    <x v="45"/>
    <s v="US"/>
    <n v="122839.71"/>
    <x v="2"/>
    <x v="13"/>
    <n v="0"/>
  </r>
  <r>
    <x v="45"/>
    <s v="US"/>
    <n v="122839.71"/>
    <x v="3"/>
    <x v="14"/>
    <n v="0"/>
  </r>
  <r>
    <x v="45"/>
    <s v="US"/>
    <n v="122839.71"/>
    <x v="4"/>
    <x v="15"/>
    <n v="259829"/>
  </r>
  <r>
    <x v="45"/>
    <s v="US"/>
    <n v="122839.71"/>
    <x v="5"/>
    <x v="16"/>
    <n v="2461390"/>
  </r>
  <r>
    <x v="45"/>
    <s v="US"/>
    <n v="122839.71"/>
    <x v="6"/>
    <x v="17"/>
    <n v="176636"/>
  </r>
  <r>
    <x v="45"/>
    <s v="US"/>
    <n v="122839.71"/>
    <x v="7"/>
    <x v="18"/>
    <n v="10740"/>
  </r>
  <r>
    <x v="45"/>
    <s v="US"/>
    <n v="122839.71"/>
    <x v="8"/>
    <x v="19"/>
    <n v="0"/>
  </r>
  <r>
    <x v="45"/>
    <s v="US"/>
    <n v="122839.71"/>
    <x v="9"/>
    <x v="20"/>
    <n v="826780"/>
  </r>
  <r>
    <x v="45"/>
    <s v="US"/>
    <n v="122839.71"/>
    <x v="10"/>
    <x v="21"/>
    <n v="0"/>
  </r>
  <r>
    <x v="45"/>
    <s v="US"/>
    <n v="122839.71"/>
    <x v="11"/>
    <x v="22"/>
    <n v="0"/>
  </r>
  <r>
    <x v="45"/>
    <s v="US"/>
    <n v="122839.71"/>
    <x v="12"/>
    <x v="23"/>
    <n v="61272"/>
  </r>
  <r>
    <x v="45"/>
    <s v="US"/>
    <n v="122839.71"/>
    <x v="13"/>
    <x v="24"/>
    <n v="0"/>
  </r>
  <r>
    <x v="45"/>
    <s v="US"/>
    <n v="122839.71"/>
    <x v="14"/>
    <x v="25"/>
    <n v="66167"/>
  </r>
  <r>
    <x v="45"/>
    <s v="US"/>
    <n v="122839.71"/>
    <x v="15"/>
    <x v="26"/>
    <n v="0"/>
  </r>
  <r>
    <x v="45"/>
    <s v="US"/>
    <n v="122839.71"/>
    <x v="16"/>
    <x v="27"/>
    <n v="0"/>
  </r>
  <r>
    <x v="45"/>
    <s v="US"/>
    <n v="122839.71"/>
    <x v="17"/>
    <x v="28"/>
    <n v="0"/>
  </r>
  <r>
    <x v="45"/>
    <s v="US"/>
    <n v="122839.71"/>
    <x v="18"/>
    <x v="29"/>
    <n v="0"/>
  </r>
  <r>
    <x v="45"/>
    <s v="US"/>
    <n v="122839.71"/>
    <x v="19"/>
    <x v="30"/>
    <n v="0"/>
  </r>
  <r>
    <x v="45"/>
    <s v="US"/>
    <n v="122839.71"/>
    <x v="20"/>
    <x v="31"/>
    <n v="0"/>
  </r>
  <r>
    <x v="45"/>
    <s v="US"/>
    <n v="122839.71"/>
    <x v="21"/>
    <x v="32"/>
    <n v="0"/>
  </r>
  <r>
    <x v="46"/>
    <s v="US"/>
    <n v="113068.87"/>
    <x v="0"/>
    <x v="0"/>
    <n v="175073"/>
  </r>
  <r>
    <x v="46"/>
    <s v="US"/>
    <n v="113068.87"/>
    <x v="0"/>
    <x v="1"/>
    <n v="156131"/>
  </r>
  <r>
    <x v="46"/>
    <s v="US"/>
    <n v="113068.87"/>
    <x v="0"/>
    <x v="2"/>
    <n v="17181"/>
  </r>
  <r>
    <x v="46"/>
    <s v="US"/>
    <n v="113068.87"/>
    <x v="0"/>
    <x v="3"/>
    <n v="0"/>
  </r>
  <r>
    <x v="46"/>
    <s v="US"/>
    <n v="113068.87"/>
    <x v="0"/>
    <x v="4"/>
    <n v="1761"/>
  </r>
  <r>
    <x v="46"/>
    <s v="US"/>
    <n v="113068.87"/>
    <x v="1"/>
    <x v="5"/>
    <n v="22811"/>
  </r>
  <r>
    <x v="46"/>
    <s v="US"/>
    <n v="113068.87"/>
    <x v="1"/>
    <x v="6"/>
    <n v="19256"/>
  </r>
  <r>
    <x v="46"/>
    <s v="US"/>
    <n v="113068.87"/>
    <x v="1"/>
    <x v="7"/>
    <n v="3478"/>
  </r>
  <r>
    <x v="46"/>
    <s v="US"/>
    <n v="113068.87"/>
    <x v="1"/>
    <x v="8"/>
    <n v="77"/>
  </r>
  <r>
    <x v="46"/>
    <s v="US"/>
    <n v="113068.87"/>
    <x v="1"/>
    <x v="9"/>
    <n v="0"/>
  </r>
  <r>
    <x v="46"/>
    <s v="US"/>
    <n v="113068.87"/>
    <x v="2"/>
    <x v="10"/>
    <n v="185026"/>
  </r>
  <r>
    <x v="46"/>
    <s v="US"/>
    <n v="113068.87"/>
    <x v="2"/>
    <x v="11"/>
    <n v="184460"/>
  </r>
  <r>
    <x v="46"/>
    <s v="US"/>
    <n v="113068.87"/>
    <x v="2"/>
    <x v="12"/>
    <n v="566"/>
  </r>
  <r>
    <x v="46"/>
    <s v="US"/>
    <n v="113068.87"/>
    <x v="2"/>
    <x v="13"/>
    <n v="0"/>
  </r>
  <r>
    <x v="46"/>
    <s v="US"/>
    <n v="113068.87"/>
    <x v="3"/>
    <x v="14"/>
    <n v="0"/>
  </r>
  <r>
    <x v="46"/>
    <s v="US"/>
    <n v="113068.87"/>
    <x v="4"/>
    <x v="15"/>
    <n v="146945"/>
  </r>
  <r>
    <x v="46"/>
    <s v="US"/>
    <n v="113068.87"/>
    <x v="5"/>
    <x v="16"/>
    <n v="2168779"/>
  </r>
  <r>
    <x v="46"/>
    <s v="US"/>
    <n v="113068.87"/>
    <x v="6"/>
    <x v="17"/>
    <n v="208907"/>
  </r>
  <r>
    <x v="46"/>
    <s v="US"/>
    <n v="113068.87"/>
    <x v="7"/>
    <x v="18"/>
    <n v="669"/>
  </r>
  <r>
    <x v="46"/>
    <s v="US"/>
    <n v="113068.87"/>
    <x v="8"/>
    <x v="19"/>
    <n v="0"/>
  </r>
  <r>
    <x v="46"/>
    <s v="US"/>
    <n v="113068.87"/>
    <x v="9"/>
    <x v="20"/>
    <n v="655049"/>
  </r>
  <r>
    <x v="46"/>
    <s v="US"/>
    <n v="113068.87"/>
    <x v="10"/>
    <x v="21"/>
    <n v="0"/>
  </r>
  <r>
    <x v="46"/>
    <s v="US"/>
    <n v="113068.87"/>
    <x v="11"/>
    <x v="22"/>
    <n v="0"/>
  </r>
  <r>
    <x v="46"/>
    <s v="US"/>
    <n v="113068.87"/>
    <x v="12"/>
    <x v="23"/>
    <n v="91998"/>
  </r>
  <r>
    <x v="46"/>
    <s v="US"/>
    <n v="113068.87"/>
    <x v="13"/>
    <x v="24"/>
    <n v="0"/>
  </r>
  <r>
    <x v="46"/>
    <s v="US"/>
    <n v="113068.87"/>
    <x v="14"/>
    <x v="25"/>
    <n v="57070"/>
  </r>
  <r>
    <x v="46"/>
    <s v="US"/>
    <n v="113068.87"/>
    <x v="15"/>
    <x v="26"/>
    <n v="0"/>
  </r>
  <r>
    <x v="46"/>
    <s v="US"/>
    <n v="113068.87"/>
    <x v="16"/>
    <x v="27"/>
    <n v="0"/>
  </r>
  <r>
    <x v="46"/>
    <s v="US"/>
    <n v="113068.87"/>
    <x v="17"/>
    <x v="28"/>
    <n v="0"/>
  </r>
  <r>
    <x v="46"/>
    <s v="US"/>
    <n v="113068.87"/>
    <x v="18"/>
    <x v="29"/>
    <n v="0"/>
  </r>
  <r>
    <x v="46"/>
    <s v="US"/>
    <n v="113068.87"/>
    <x v="19"/>
    <x v="30"/>
    <n v="0"/>
  </r>
  <r>
    <x v="46"/>
    <s v="US"/>
    <n v="113068.87"/>
    <x v="20"/>
    <x v="31"/>
    <n v="0"/>
  </r>
  <r>
    <x v="46"/>
    <s v="US"/>
    <n v="113068.87"/>
    <x v="21"/>
    <x v="32"/>
    <n v="0"/>
  </r>
  <r>
    <x v="47"/>
    <s v="US"/>
    <n v="127833.43"/>
    <x v="0"/>
    <x v="0"/>
    <n v="187642"/>
  </r>
  <r>
    <x v="47"/>
    <s v="US"/>
    <n v="127833.43"/>
    <x v="0"/>
    <x v="1"/>
    <n v="170254"/>
  </r>
  <r>
    <x v="47"/>
    <s v="US"/>
    <n v="127833.43"/>
    <x v="0"/>
    <x v="2"/>
    <n v="15646"/>
  </r>
  <r>
    <x v="47"/>
    <s v="US"/>
    <n v="127833.43"/>
    <x v="0"/>
    <x v="3"/>
    <n v="0"/>
  </r>
  <r>
    <x v="47"/>
    <s v="US"/>
    <n v="127833.43"/>
    <x v="0"/>
    <x v="4"/>
    <n v="1742"/>
  </r>
  <r>
    <x v="47"/>
    <s v="US"/>
    <n v="127833.43"/>
    <x v="1"/>
    <x v="5"/>
    <n v="39261"/>
  </r>
  <r>
    <x v="47"/>
    <s v="US"/>
    <n v="127833.43"/>
    <x v="1"/>
    <x v="6"/>
    <n v="37608"/>
  </r>
  <r>
    <x v="47"/>
    <s v="US"/>
    <n v="127833.43"/>
    <x v="1"/>
    <x v="7"/>
    <n v="1563"/>
  </r>
  <r>
    <x v="47"/>
    <s v="US"/>
    <n v="127833.43"/>
    <x v="1"/>
    <x v="8"/>
    <n v="90"/>
  </r>
  <r>
    <x v="47"/>
    <s v="US"/>
    <n v="127833.43"/>
    <x v="1"/>
    <x v="9"/>
    <n v="0"/>
  </r>
  <r>
    <x v="47"/>
    <s v="US"/>
    <n v="127833.43"/>
    <x v="2"/>
    <x v="10"/>
    <n v="262879"/>
  </r>
  <r>
    <x v="47"/>
    <s v="US"/>
    <n v="127833.43"/>
    <x v="2"/>
    <x v="11"/>
    <n v="262152"/>
  </r>
  <r>
    <x v="47"/>
    <s v="US"/>
    <n v="127833.43"/>
    <x v="2"/>
    <x v="12"/>
    <n v="727"/>
  </r>
  <r>
    <x v="47"/>
    <s v="US"/>
    <n v="127833.43"/>
    <x v="2"/>
    <x v="13"/>
    <n v="0"/>
  </r>
  <r>
    <x v="47"/>
    <s v="US"/>
    <n v="127833.43"/>
    <x v="3"/>
    <x v="14"/>
    <n v="0"/>
  </r>
  <r>
    <x v="47"/>
    <s v="US"/>
    <n v="127833.43"/>
    <x v="4"/>
    <x v="15"/>
    <n v="124820"/>
  </r>
  <r>
    <x v="47"/>
    <s v="US"/>
    <n v="127833.43"/>
    <x v="5"/>
    <x v="16"/>
    <n v="1089628"/>
  </r>
  <r>
    <x v="47"/>
    <s v="US"/>
    <n v="127833.43"/>
    <x v="6"/>
    <x v="17"/>
    <n v="298821"/>
  </r>
  <r>
    <x v="47"/>
    <s v="US"/>
    <n v="127833.43"/>
    <x v="7"/>
    <x v="18"/>
    <n v="0"/>
  </r>
  <r>
    <x v="47"/>
    <s v="US"/>
    <n v="127833.43"/>
    <x v="8"/>
    <x v="19"/>
    <n v="0"/>
  </r>
  <r>
    <x v="47"/>
    <s v="US"/>
    <n v="127833.43"/>
    <x v="9"/>
    <x v="20"/>
    <n v="916704"/>
  </r>
  <r>
    <x v="47"/>
    <s v="US"/>
    <n v="127833.43"/>
    <x v="10"/>
    <x v="21"/>
    <n v="0"/>
  </r>
  <r>
    <x v="47"/>
    <s v="US"/>
    <n v="127833.43"/>
    <x v="11"/>
    <x v="22"/>
    <n v="0"/>
  </r>
  <r>
    <x v="47"/>
    <s v="US"/>
    <n v="127833.43"/>
    <x v="12"/>
    <x v="23"/>
    <n v="83898"/>
  </r>
  <r>
    <x v="47"/>
    <s v="US"/>
    <n v="127833.43"/>
    <x v="13"/>
    <x v="24"/>
    <n v="0"/>
  </r>
  <r>
    <x v="47"/>
    <s v="US"/>
    <n v="127833.43"/>
    <x v="14"/>
    <x v="25"/>
    <n v="69377"/>
  </r>
  <r>
    <x v="47"/>
    <s v="US"/>
    <n v="127833.43"/>
    <x v="15"/>
    <x v="26"/>
    <n v="0"/>
  </r>
  <r>
    <x v="47"/>
    <s v="US"/>
    <n v="127833.43"/>
    <x v="16"/>
    <x v="27"/>
    <n v="0"/>
  </r>
  <r>
    <x v="47"/>
    <s v="US"/>
    <n v="127833.43"/>
    <x v="17"/>
    <x v="28"/>
    <n v="0"/>
  </r>
  <r>
    <x v="47"/>
    <s v="US"/>
    <n v="127833.43"/>
    <x v="18"/>
    <x v="29"/>
    <n v="0"/>
  </r>
  <r>
    <x v="47"/>
    <s v="US"/>
    <n v="127833.43"/>
    <x v="19"/>
    <x v="30"/>
    <n v="0"/>
  </r>
  <r>
    <x v="47"/>
    <s v="US"/>
    <n v="127833.43"/>
    <x v="20"/>
    <x v="31"/>
    <n v="0"/>
  </r>
  <r>
    <x v="47"/>
    <s v="US"/>
    <n v="127833.43"/>
    <x v="21"/>
    <x v="32"/>
    <n v="0"/>
  </r>
  <r>
    <x v="48"/>
    <s v="US"/>
    <n v="125265.37"/>
    <x v="0"/>
    <x v="0"/>
    <n v="120337"/>
  </r>
  <r>
    <x v="48"/>
    <s v="US"/>
    <n v="125265.37"/>
    <x v="0"/>
    <x v="1"/>
    <n v="112261"/>
  </r>
  <r>
    <x v="48"/>
    <s v="US"/>
    <n v="125265.37"/>
    <x v="0"/>
    <x v="2"/>
    <n v="7689"/>
  </r>
  <r>
    <x v="48"/>
    <s v="US"/>
    <n v="125265.37"/>
    <x v="0"/>
    <x v="3"/>
    <n v="0"/>
  </r>
  <r>
    <x v="48"/>
    <s v="US"/>
    <n v="125265.37"/>
    <x v="0"/>
    <x v="4"/>
    <n v="387"/>
  </r>
  <r>
    <x v="48"/>
    <s v="US"/>
    <n v="125265.37"/>
    <x v="1"/>
    <x v="5"/>
    <n v="17548"/>
  </r>
  <r>
    <x v="48"/>
    <s v="US"/>
    <n v="125265.37"/>
    <x v="1"/>
    <x v="6"/>
    <n v="16223"/>
  </r>
  <r>
    <x v="48"/>
    <s v="US"/>
    <n v="125265.37"/>
    <x v="1"/>
    <x v="7"/>
    <n v="1308"/>
  </r>
  <r>
    <x v="48"/>
    <s v="US"/>
    <n v="125265.37"/>
    <x v="1"/>
    <x v="8"/>
    <n v="17"/>
  </r>
  <r>
    <x v="48"/>
    <s v="US"/>
    <n v="125265.37"/>
    <x v="1"/>
    <x v="9"/>
    <n v="0"/>
  </r>
  <r>
    <x v="48"/>
    <s v="US"/>
    <n v="125265.37"/>
    <x v="2"/>
    <x v="10"/>
    <n v="241656"/>
  </r>
  <r>
    <x v="48"/>
    <s v="US"/>
    <n v="125265.37"/>
    <x v="2"/>
    <x v="11"/>
    <n v="241017"/>
  </r>
  <r>
    <x v="48"/>
    <s v="US"/>
    <n v="125265.37"/>
    <x v="2"/>
    <x v="12"/>
    <n v="639"/>
  </r>
  <r>
    <x v="48"/>
    <s v="US"/>
    <n v="125265.37"/>
    <x v="2"/>
    <x v="13"/>
    <n v="0"/>
  </r>
  <r>
    <x v="48"/>
    <s v="US"/>
    <n v="125265.37"/>
    <x v="3"/>
    <x v="14"/>
    <n v="0"/>
  </r>
  <r>
    <x v="48"/>
    <s v="US"/>
    <n v="125265.37"/>
    <x v="4"/>
    <x v="15"/>
    <n v="174066"/>
  </r>
  <r>
    <x v="48"/>
    <s v="US"/>
    <n v="125265.37"/>
    <x v="5"/>
    <x v="16"/>
    <n v="1042240"/>
  </r>
  <r>
    <x v="48"/>
    <s v="US"/>
    <n v="125265.37"/>
    <x v="6"/>
    <x v="17"/>
    <n v="322065"/>
  </r>
  <r>
    <x v="48"/>
    <s v="US"/>
    <n v="125265.37"/>
    <x v="7"/>
    <x v="18"/>
    <n v="8556"/>
  </r>
  <r>
    <x v="48"/>
    <s v="US"/>
    <n v="125265.37"/>
    <x v="8"/>
    <x v="19"/>
    <n v="0"/>
  </r>
  <r>
    <x v="48"/>
    <s v="US"/>
    <n v="125265.37"/>
    <x v="9"/>
    <x v="20"/>
    <n v="693502"/>
  </r>
  <r>
    <x v="48"/>
    <s v="US"/>
    <n v="125265.37"/>
    <x v="10"/>
    <x v="21"/>
    <n v="0"/>
  </r>
  <r>
    <x v="48"/>
    <s v="US"/>
    <n v="125265.37"/>
    <x v="11"/>
    <x v="22"/>
    <n v="0"/>
  </r>
  <r>
    <x v="48"/>
    <s v="US"/>
    <n v="125265.37"/>
    <x v="12"/>
    <x v="23"/>
    <n v="99618"/>
  </r>
  <r>
    <x v="48"/>
    <s v="US"/>
    <n v="125265.37"/>
    <x v="13"/>
    <x v="24"/>
    <n v="0"/>
  </r>
  <r>
    <x v="48"/>
    <s v="US"/>
    <n v="125265.37"/>
    <x v="14"/>
    <x v="25"/>
    <n v="63843"/>
  </r>
  <r>
    <x v="48"/>
    <s v="US"/>
    <n v="125265.37"/>
    <x v="15"/>
    <x v="26"/>
    <n v="0"/>
  </r>
  <r>
    <x v="48"/>
    <s v="US"/>
    <n v="125265.37"/>
    <x v="16"/>
    <x v="27"/>
    <n v="0"/>
  </r>
  <r>
    <x v="48"/>
    <s v="US"/>
    <n v="125265.37"/>
    <x v="17"/>
    <x v="28"/>
    <n v="0"/>
  </r>
  <r>
    <x v="48"/>
    <s v="US"/>
    <n v="125265.37"/>
    <x v="18"/>
    <x v="29"/>
    <n v="0"/>
  </r>
  <r>
    <x v="48"/>
    <s v="US"/>
    <n v="125265.37"/>
    <x v="19"/>
    <x v="30"/>
    <n v="0"/>
  </r>
  <r>
    <x v="48"/>
    <s v="US"/>
    <n v="125265.37"/>
    <x v="20"/>
    <x v="31"/>
    <n v="0"/>
  </r>
  <r>
    <x v="48"/>
    <s v="US"/>
    <n v="125265.37"/>
    <x v="21"/>
    <x v="32"/>
    <n v="0"/>
  </r>
  <r>
    <x v="49"/>
    <s v="US"/>
    <n v="206752.69"/>
    <x v="0"/>
    <x v="0"/>
    <n v="115909"/>
  </r>
  <r>
    <x v="49"/>
    <s v="US"/>
    <n v="206752.69"/>
    <x v="0"/>
    <x v="1"/>
    <n v="110561"/>
  </r>
  <r>
    <x v="49"/>
    <s v="US"/>
    <n v="206752.69"/>
    <x v="0"/>
    <x v="2"/>
    <n v="5214"/>
  </r>
  <r>
    <x v="49"/>
    <s v="US"/>
    <n v="206752.69"/>
    <x v="0"/>
    <x v="3"/>
    <n v="0"/>
  </r>
  <r>
    <x v="49"/>
    <s v="US"/>
    <n v="206752.69"/>
    <x v="0"/>
    <x v="4"/>
    <n v="134"/>
  </r>
  <r>
    <x v="49"/>
    <s v="US"/>
    <n v="206752.69"/>
    <x v="1"/>
    <x v="5"/>
    <n v="15341"/>
  </r>
  <r>
    <x v="49"/>
    <s v="US"/>
    <n v="206752.69"/>
    <x v="1"/>
    <x v="6"/>
    <n v="14412"/>
  </r>
  <r>
    <x v="49"/>
    <s v="US"/>
    <n v="206752.69"/>
    <x v="1"/>
    <x v="7"/>
    <n v="924"/>
  </r>
  <r>
    <x v="49"/>
    <s v="US"/>
    <n v="206752.69"/>
    <x v="1"/>
    <x v="8"/>
    <n v="6"/>
  </r>
  <r>
    <x v="49"/>
    <s v="US"/>
    <n v="206752.69"/>
    <x v="1"/>
    <x v="9"/>
    <n v="0"/>
  </r>
  <r>
    <x v="49"/>
    <s v="US"/>
    <n v="206752.69"/>
    <x v="2"/>
    <x v="10"/>
    <n v="43897"/>
  </r>
  <r>
    <x v="49"/>
    <s v="US"/>
    <n v="206752.69"/>
    <x v="2"/>
    <x v="11"/>
    <n v="43459"/>
  </r>
  <r>
    <x v="49"/>
    <s v="US"/>
    <n v="206752.69"/>
    <x v="2"/>
    <x v="12"/>
    <n v="438"/>
  </r>
  <r>
    <x v="49"/>
    <s v="US"/>
    <n v="206752.69"/>
    <x v="2"/>
    <x v="13"/>
    <n v="0"/>
  </r>
  <r>
    <x v="49"/>
    <s v="US"/>
    <n v="206752.69"/>
    <x v="3"/>
    <x v="14"/>
    <n v="0"/>
  </r>
  <r>
    <x v="49"/>
    <s v="US"/>
    <n v="206752.69"/>
    <x v="4"/>
    <x v="15"/>
    <n v="220713"/>
  </r>
  <r>
    <x v="49"/>
    <s v="US"/>
    <n v="206752.69"/>
    <x v="5"/>
    <x v="16"/>
    <n v="1190000"/>
  </r>
  <r>
    <x v="49"/>
    <s v="US"/>
    <n v="206752.69"/>
    <x v="6"/>
    <x v="17"/>
    <n v="86938"/>
  </r>
  <r>
    <x v="49"/>
    <s v="US"/>
    <n v="206752.69"/>
    <x v="7"/>
    <x v="18"/>
    <n v="14248"/>
  </r>
  <r>
    <x v="49"/>
    <s v="US"/>
    <n v="206752.69"/>
    <x v="8"/>
    <x v="19"/>
    <n v="0"/>
  </r>
  <r>
    <x v="49"/>
    <s v="US"/>
    <n v="206752.69"/>
    <x v="9"/>
    <x v="20"/>
    <n v="744700"/>
  </r>
  <r>
    <x v="49"/>
    <s v="US"/>
    <n v="206752.69"/>
    <x v="10"/>
    <x v="21"/>
    <n v="0"/>
  </r>
  <r>
    <x v="49"/>
    <s v="US"/>
    <n v="206752.69"/>
    <x v="11"/>
    <x v="22"/>
    <n v="0"/>
  </r>
  <r>
    <x v="49"/>
    <s v="US"/>
    <n v="206752.69"/>
    <x v="12"/>
    <x v="23"/>
    <n v="117595"/>
  </r>
  <r>
    <x v="49"/>
    <s v="US"/>
    <n v="206752.69"/>
    <x v="13"/>
    <x v="24"/>
    <n v="0"/>
  </r>
  <r>
    <x v="49"/>
    <s v="US"/>
    <n v="206752.69"/>
    <x v="14"/>
    <x v="25"/>
    <n v="66810"/>
  </r>
  <r>
    <x v="49"/>
    <s v="US"/>
    <n v="206752.69"/>
    <x v="15"/>
    <x v="26"/>
    <n v="0"/>
  </r>
  <r>
    <x v="49"/>
    <s v="US"/>
    <n v="206752.69"/>
    <x v="16"/>
    <x v="27"/>
    <n v="0"/>
  </r>
  <r>
    <x v="49"/>
    <s v="US"/>
    <n v="206752.69"/>
    <x v="17"/>
    <x v="28"/>
    <n v="0"/>
  </r>
  <r>
    <x v="49"/>
    <s v="US"/>
    <n v="206752.69"/>
    <x v="18"/>
    <x v="29"/>
    <n v="0"/>
  </r>
  <r>
    <x v="49"/>
    <s v="US"/>
    <n v="206752.69"/>
    <x v="19"/>
    <x v="30"/>
    <n v="0"/>
  </r>
  <r>
    <x v="49"/>
    <s v="US"/>
    <n v="206752.69"/>
    <x v="20"/>
    <x v="31"/>
    <n v="0"/>
  </r>
  <r>
    <x v="49"/>
    <s v="US"/>
    <n v="206752.69"/>
    <x v="21"/>
    <x v="32"/>
    <n v="0"/>
  </r>
  <r>
    <x v="50"/>
    <s v="US"/>
    <n v="178273.24"/>
    <x v="0"/>
    <x v="0"/>
    <n v="220068"/>
  </r>
  <r>
    <x v="50"/>
    <s v="US"/>
    <n v="178273.24"/>
    <x v="0"/>
    <x v="1"/>
    <n v="212696"/>
  </r>
  <r>
    <x v="50"/>
    <s v="US"/>
    <n v="178273.24"/>
    <x v="0"/>
    <x v="2"/>
    <n v="7231"/>
  </r>
  <r>
    <x v="50"/>
    <s v="US"/>
    <n v="178273.24"/>
    <x v="0"/>
    <x v="3"/>
    <n v="0"/>
  </r>
  <r>
    <x v="50"/>
    <s v="US"/>
    <n v="178273.24"/>
    <x v="0"/>
    <x v="4"/>
    <n v="141"/>
  </r>
  <r>
    <x v="50"/>
    <s v="US"/>
    <n v="178273.24"/>
    <x v="1"/>
    <x v="5"/>
    <n v="38552"/>
  </r>
  <r>
    <x v="50"/>
    <s v="US"/>
    <n v="178273.24"/>
    <x v="1"/>
    <x v="6"/>
    <n v="36868"/>
  </r>
  <r>
    <x v="50"/>
    <s v="US"/>
    <n v="178273.24"/>
    <x v="1"/>
    <x v="7"/>
    <n v="1677"/>
  </r>
  <r>
    <x v="50"/>
    <s v="US"/>
    <n v="178273.24"/>
    <x v="1"/>
    <x v="8"/>
    <n v="7"/>
  </r>
  <r>
    <x v="50"/>
    <s v="US"/>
    <n v="178273.24"/>
    <x v="1"/>
    <x v="9"/>
    <n v="0"/>
  </r>
  <r>
    <x v="50"/>
    <s v="US"/>
    <n v="178273.24"/>
    <x v="2"/>
    <x v="10"/>
    <n v="12007"/>
  </r>
  <r>
    <x v="50"/>
    <s v="US"/>
    <n v="178273.24"/>
    <x v="2"/>
    <x v="11"/>
    <n v="11431"/>
  </r>
  <r>
    <x v="50"/>
    <s v="US"/>
    <n v="178273.24"/>
    <x v="2"/>
    <x v="12"/>
    <n v="576"/>
  </r>
  <r>
    <x v="50"/>
    <s v="US"/>
    <n v="178273.24"/>
    <x v="2"/>
    <x v="13"/>
    <n v="0"/>
  </r>
  <r>
    <x v="50"/>
    <s v="US"/>
    <n v="178273.24"/>
    <x v="3"/>
    <x v="14"/>
    <n v="0"/>
  </r>
  <r>
    <x v="50"/>
    <s v="US"/>
    <n v="178273.24"/>
    <x v="4"/>
    <x v="15"/>
    <n v="172473"/>
  </r>
  <r>
    <x v="50"/>
    <s v="US"/>
    <n v="178273.24"/>
    <x v="5"/>
    <x v="16"/>
    <n v="930179"/>
  </r>
  <r>
    <x v="50"/>
    <s v="US"/>
    <n v="178273.24"/>
    <x v="6"/>
    <x v="17"/>
    <n v="42367"/>
  </r>
  <r>
    <x v="50"/>
    <s v="US"/>
    <n v="178273.24"/>
    <x v="7"/>
    <x v="18"/>
    <n v="8188"/>
  </r>
  <r>
    <x v="50"/>
    <s v="US"/>
    <n v="178273.24"/>
    <x v="8"/>
    <x v="19"/>
    <n v="0"/>
  </r>
  <r>
    <x v="50"/>
    <s v="US"/>
    <n v="178273.24"/>
    <x v="9"/>
    <x v="20"/>
    <n v="1929614"/>
  </r>
  <r>
    <x v="50"/>
    <s v="US"/>
    <n v="178273.24"/>
    <x v="10"/>
    <x v="21"/>
    <n v="0"/>
  </r>
  <r>
    <x v="50"/>
    <s v="US"/>
    <n v="178273.24"/>
    <x v="11"/>
    <x v="22"/>
    <n v="0"/>
  </r>
  <r>
    <x v="50"/>
    <s v="US"/>
    <n v="178273.24"/>
    <x v="12"/>
    <x v="23"/>
    <n v="40569"/>
  </r>
  <r>
    <x v="50"/>
    <s v="US"/>
    <n v="178273.24"/>
    <x v="13"/>
    <x v="24"/>
    <n v="0"/>
  </r>
  <r>
    <x v="50"/>
    <s v="US"/>
    <n v="178273.24"/>
    <x v="14"/>
    <x v="25"/>
    <n v="54004"/>
  </r>
  <r>
    <x v="50"/>
    <s v="US"/>
    <n v="178273.24"/>
    <x v="15"/>
    <x v="26"/>
    <n v="0"/>
  </r>
  <r>
    <x v="50"/>
    <s v="US"/>
    <n v="178273.24"/>
    <x v="16"/>
    <x v="27"/>
    <n v="0"/>
  </r>
  <r>
    <x v="50"/>
    <s v="US"/>
    <n v="178273.24"/>
    <x v="17"/>
    <x v="28"/>
    <n v="0"/>
  </r>
  <r>
    <x v="50"/>
    <s v="US"/>
    <n v="178273.24"/>
    <x v="18"/>
    <x v="29"/>
    <n v="0"/>
  </r>
  <r>
    <x v="50"/>
    <s v="US"/>
    <n v="178273.24"/>
    <x v="19"/>
    <x v="30"/>
    <n v="0"/>
  </r>
  <r>
    <x v="50"/>
    <s v="US"/>
    <n v="178273.24"/>
    <x v="20"/>
    <x v="31"/>
    <n v="0"/>
  </r>
  <r>
    <x v="50"/>
    <s v="US"/>
    <n v="178273.24"/>
    <x v="21"/>
    <x v="32"/>
    <n v="0"/>
  </r>
  <r>
    <x v="51"/>
    <s v="US"/>
    <n v="172790.46"/>
    <x v="0"/>
    <x v="0"/>
    <n v="387884"/>
  </r>
  <r>
    <x v="51"/>
    <s v="US"/>
    <n v="172790.46"/>
    <x v="0"/>
    <x v="1"/>
    <n v="376888"/>
  </r>
  <r>
    <x v="51"/>
    <s v="US"/>
    <n v="172790.46"/>
    <x v="0"/>
    <x v="2"/>
    <n v="10664"/>
  </r>
  <r>
    <x v="51"/>
    <s v="US"/>
    <n v="172790.46"/>
    <x v="0"/>
    <x v="3"/>
    <n v="0"/>
  </r>
  <r>
    <x v="51"/>
    <s v="US"/>
    <n v="172790.46"/>
    <x v="0"/>
    <x v="4"/>
    <n v="332"/>
  </r>
  <r>
    <x v="51"/>
    <s v="US"/>
    <n v="172790.46"/>
    <x v="1"/>
    <x v="5"/>
    <n v="61851"/>
  </r>
  <r>
    <x v="51"/>
    <s v="US"/>
    <n v="172790.46"/>
    <x v="1"/>
    <x v="6"/>
    <n v="56947"/>
  </r>
  <r>
    <x v="51"/>
    <s v="US"/>
    <n v="172790.46"/>
    <x v="1"/>
    <x v="7"/>
    <n v="4887"/>
  </r>
  <r>
    <x v="51"/>
    <s v="US"/>
    <n v="172790.46"/>
    <x v="1"/>
    <x v="8"/>
    <n v="17"/>
  </r>
  <r>
    <x v="51"/>
    <s v="US"/>
    <n v="172790.46"/>
    <x v="1"/>
    <x v="9"/>
    <n v="0"/>
  </r>
  <r>
    <x v="51"/>
    <s v="US"/>
    <n v="172790.46"/>
    <x v="2"/>
    <x v="10"/>
    <n v="1910"/>
  </r>
  <r>
    <x v="51"/>
    <s v="US"/>
    <n v="172790.46"/>
    <x v="2"/>
    <x v="11"/>
    <n v="1733"/>
  </r>
  <r>
    <x v="51"/>
    <s v="US"/>
    <n v="172790.46"/>
    <x v="2"/>
    <x v="12"/>
    <n v="177"/>
  </r>
  <r>
    <x v="51"/>
    <s v="US"/>
    <n v="172790.46"/>
    <x v="2"/>
    <x v="13"/>
    <n v="0"/>
  </r>
  <r>
    <x v="51"/>
    <s v="US"/>
    <n v="172790.46"/>
    <x v="3"/>
    <x v="14"/>
    <n v="0"/>
  </r>
  <r>
    <x v="51"/>
    <s v="US"/>
    <n v="172790.46"/>
    <x v="4"/>
    <x v="15"/>
    <n v="202031"/>
  </r>
  <r>
    <x v="51"/>
    <s v="US"/>
    <n v="172790.46"/>
    <x v="5"/>
    <x v="16"/>
    <n v="1166000"/>
  </r>
  <r>
    <x v="51"/>
    <s v="US"/>
    <n v="172790.46"/>
    <x v="6"/>
    <x v="17"/>
    <n v="15267"/>
  </r>
  <r>
    <x v="51"/>
    <s v="US"/>
    <n v="172790.46"/>
    <x v="7"/>
    <x v="18"/>
    <n v="8988"/>
  </r>
  <r>
    <x v="51"/>
    <s v="US"/>
    <n v="172790.46"/>
    <x v="8"/>
    <x v="19"/>
    <n v="0"/>
  </r>
  <r>
    <x v="51"/>
    <s v="US"/>
    <n v="172790.46"/>
    <x v="9"/>
    <x v="20"/>
    <n v="2152901"/>
  </r>
  <r>
    <x v="51"/>
    <s v="US"/>
    <n v="172790.46"/>
    <x v="10"/>
    <x v="21"/>
    <n v="0"/>
  </r>
  <r>
    <x v="51"/>
    <s v="US"/>
    <n v="172790.46"/>
    <x v="11"/>
    <x v="22"/>
    <n v="0"/>
  </r>
  <r>
    <x v="51"/>
    <s v="US"/>
    <n v="172790.46"/>
    <x v="12"/>
    <x v="23"/>
    <n v="56255"/>
  </r>
  <r>
    <x v="51"/>
    <s v="US"/>
    <n v="172790.46"/>
    <x v="13"/>
    <x v="24"/>
    <n v="0"/>
  </r>
  <r>
    <x v="51"/>
    <s v="US"/>
    <n v="172790.46"/>
    <x v="14"/>
    <x v="25"/>
    <n v="69502"/>
  </r>
  <r>
    <x v="51"/>
    <s v="US"/>
    <n v="172790.46"/>
    <x v="15"/>
    <x v="26"/>
    <n v="0"/>
  </r>
  <r>
    <x v="51"/>
    <s v="US"/>
    <n v="172790.46"/>
    <x v="16"/>
    <x v="27"/>
    <n v="0"/>
  </r>
  <r>
    <x v="51"/>
    <s v="US"/>
    <n v="172790.46"/>
    <x v="17"/>
    <x v="28"/>
    <n v="0"/>
  </r>
  <r>
    <x v="51"/>
    <s v="US"/>
    <n v="172790.46"/>
    <x v="18"/>
    <x v="29"/>
    <n v="0"/>
  </r>
  <r>
    <x v="51"/>
    <s v="US"/>
    <n v="172790.46"/>
    <x v="19"/>
    <x v="30"/>
    <n v="0"/>
  </r>
  <r>
    <x v="51"/>
    <s v="US"/>
    <n v="172790.46"/>
    <x v="20"/>
    <x v="31"/>
    <n v="0"/>
  </r>
  <r>
    <x v="51"/>
    <s v="US"/>
    <n v="172790.46"/>
    <x v="21"/>
    <x v="32"/>
    <n v="0"/>
  </r>
  <r>
    <x v="52"/>
    <s v="US"/>
    <n v="80796.679999999993"/>
    <x v="0"/>
    <x v="0"/>
    <n v="424249"/>
  </r>
  <r>
    <x v="52"/>
    <s v="US"/>
    <n v="80796.679999999993"/>
    <x v="0"/>
    <x v="1"/>
    <n v="415765"/>
  </r>
  <r>
    <x v="52"/>
    <s v="US"/>
    <n v="80796.679999999993"/>
    <x v="0"/>
    <x v="2"/>
    <n v="8285"/>
  </r>
  <r>
    <x v="52"/>
    <s v="US"/>
    <n v="80796.679999999993"/>
    <x v="0"/>
    <x v="3"/>
    <n v="0"/>
  </r>
  <r>
    <x v="52"/>
    <s v="US"/>
    <n v="80796.679999999993"/>
    <x v="0"/>
    <x v="4"/>
    <n v="199"/>
  </r>
  <r>
    <x v="52"/>
    <s v="US"/>
    <n v="80796.679999999993"/>
    <x v="1"/>
    <x v="5"/>
    <n v="47422"/>
  </r>
  <r>
    <x v="52"/>
    <s v="US"/>
    <n v="80796.679999999993"/>
    <x v="1"/>
    <x v="6"/>
    <n v="45188"/>
  </r>
  <r>
    <x v="52"/>
    <s v="US"/>
    <n v="80796.679999999993"/>
    <x v="1"/>
    <x v="7"/>
    <n v="2220"/>
  </r>
  <r>
    <x v="52"/>
    <s v="US"/>
    <n v="80796.679999999993"/>
    <x v="1"/>
    <x v="8"/>
    <n v="14"/>
  </r>
  <r>
    <x v="52"/>
    <s v="US"/>
    <n v="80796.679999999993"/>
    <x v="1"/>
    <x v="9"/>
    <n v="0"/>
  </r>
  <r>
    <x v="52"/>
    <s v="US"/>
    <n v="80796.679999999993"/>
    <x v="2"/>
    <x v="10"/>
    <n v="264"/>
  </r>
  <r>
    <x v="52"/>
    <s v="US"/>
    <n v="80796.679999999993"/>
    <x v="2"/>
    <x v="11"/>
    <n v="158"/>
  </r>
  <r>
    <x v="52"/>
    <s v="US"/>
    <n v="80796.679999999993"/>
    <x v="2"/>
    <x v="12"/>
    <n v="106"/>
  </r>
  <r>
    <x v="52"/>
    <s v="US"/>
    <n v="80796.679999999993"/>
    <x v="2"/>
    <x v="13"/>
    <n v="0"/>
  </r>
  <r>
    <x v="52"/>
    <s v="US"/>
    <n v="80796.679999999993"/>
    <x v="3"/>
    <x v="14"/>
    <n v="0"/>
  </r>
  <r>
    <x v="52"/>
    <s v="US"/>
    <n v="80796.679999999993"/>
    <x v="4"/>
    <x v="15"/>
    <n v="267008"/>
  </r>
  <r>
    <x v="52"/>
    <s v="US"/>
    <n v="80796.679999999993"/>
    <x v="5"/>
    <x v="16"/>
    <n v="1342363"/>
  </r>
  <r>
    <x v="52"/>
    <s v="US"/>
    <n v="80796.679999999993"/>
    <x v="6"/>
    <x v="17"/>
    <n v="11184"/>
  </r>
  <r>
    <x v="52"/>
    <s v="US"/>
    <n v="80796.679999999993"/>
    <x v="7"/>
    <x v="18"/>
    <n v="8729"/>
  </r>
  <r>
    <x v="52"/>
    <s v="US"/>
    <n v="80796.679999999993"/>
    <x v="8"/>
    <x v="19"/>
    <n v="0"/>
  </r>
  <r>
    <x v="52"/>
    <s v="US"/>
    <n v="80796.679999999993"/>
    <x v="9"/>
    <x v="20"/>
    <n v="1897899"/>
  </r>
  <r>
    <x v="52"/>
    <s v="US"/>
    <n v="80796.679999999993"/>
    <x v="10"/>
    <x v="21"/>
    <n v="0"/>
  </r>
  <r>
    <x v="52"/>
    <s v="US"/>
    <n v="80796.679999999993"/>
    <x v="11"/>
    <x v="22"/>
    <n v="0"/>
  </r>
  <r>
    <x v="52"/>
    <s v="US"/>
    <n v="80796.679999999993"/>
    <x v="12"/>
    <x v="23"/>
    <n v="88526"/>
  </r>
  <r>
    <x v="52"/>
    <s v="US"/>
    <n v="80796.679999999993"/>
    <x v="13"/>
    <x v="24"/>
    <n v="0"/>
  </r>
  <r>
    <x v="52"/>
    <s v="US"/>
    <n v="80796.679999999993"/>
    <x v="14"/>
    <x v="25"/>
    <n v="58786"/>
  </r>
  <r>
    <x v="52"/>
    <s v="US"/>
    <n v="80796.679999999993"/>
    <x v="15"/>
    <x v="26"/>
    <n v="0"/>
  </r>
  <r>
    <x v="52"/>
    <s v="US"/>
    <n v="80796.679999999993"/>
    <x v="16"/>
    <x v="27"/>
    <n v="0"/>
  </r>
  <r>
    <x v="52"/>
    <s v="US"/>
    <n v="80796.679999999993"/>
    <x v="17"/>
    <x v="28"/>
    <n v="0"/>
  </r>
  <r>
    <x v="52"/>
    <s v="US"/>
    <n v="80796.679999999993"/>
    <x v="18"/>
    <x v="29"/>
    <n v="0"/>
  </r>
  <r>
    <x v="52"/>
    <s v="US"/>
    <n v="80796.679999999993"/>
    <x v="19"/>
    <x v="30"/>
    <n v="0"/>
  </r>
  <r>
    <x v="52"/>
    <s v="US"/>
    <n v="80796.679999999993"/>
    <x v="20"/>
    <x v="31"/>
    <n v="0"/>
  </r>
  <r>
    <x v="52"/>
    <s v="US"/>
    <n v="80796.679999999993"/>
    <x v="21"/>
    <x v="32"/>
    <n v="0"/>
  </r>
  <r>
    <x v="53"/>
    <s v="US"/>
    <n v="96933.63"/>
    <x v="0"/>
    <x v="0"/>
    <n v="401950"/>
  </r>
  <r>
    <x v="53"/>
    <s v="US"/>
    <n v="96933.63"/>
    <x v="0"/>
    <x v="1"/>
    <n v="390202"/>
  </r>
  <r>
    <x v="53"/>
    <s v="US"/>
    <n v="96933.63"/>
    <x v="0"/>
    <x v="2"/>
    <n v="7449"/>
  </r>
  <r>
    <x v="53"/>
    <s v="US"/>
    <n v="96933.63"/>
    <x v="0"/>
    <x v="3"/>
    <n v="0"/>
  </r>
  <r>
    <x v="53"/>
    <s v="US"/>
    <n v="96933.63"/>
    <x v="0"/>
    <x v="4"/>
    <n v="4299"/>
  </r>
  <r>
    <x v="53"/>
    <s v="US"/>
    <n v="96933.63"/>
    <x v="1"/>
    <x v="5"/>
    <n v="34989"/>
  </r>
  <r>
    <x v="53"/>
    <s v="US"/>
    <n v="96933.63"/>
    <x v="1"/>
    <x v="6"/>
    <n v="33572"/>
  </r>
  <r>
    <x v="53"/>
    <s v="US"/>
    <n v="96933.63"/>
    <x v="1"/>
    <x v="7"/>
    <n v="1080"/>
  </r>
  <r>
    <x v="53"/>
    <s v="US"/>
    <n v="96933.63"/>
    <x v="1"/>
    <x v="8"/>
    <n v="336"/>
  </r>
  <r>
    <x v="53"/>
    <s v="US"/>
    <n v="96933.63"/>
    <x v="1"/>
    <x v="9"/>
    <n v="0"/>
  </r>
  <r>
    <x v="53"/>
    <s v="US"/>
    <n v="96933.63"/>
    <x v="2"/>
    <x v="10"/>
    <n v="305"/>
  </r>
  <r>
    <x v="53"/>
    <s v="US"/>
    <n v="96933.63"/>
    <x v="2"/>
    <x v="11"/>
    <n v="153"/>
  </r>
  <r>
    <x v="53"/>
    <s v="US"/>
    <n v="96933.63"/>
    <x v="2"/>
    <x v="12"/>
    <n v="152"/>
  </r>
  <r>
    <x v="53"/>
    <s v="US"/>
    <n v="96933.63"/>
    <x v="2"/>
    <x v="13"/>
    <n v="0"/>
  </r>
  <r>
    <x v="53"/>
    <s v="US"/>
    <n v="96933.63"/>
    <x v="3"/>
    <x v="14"/>
    <n v="0"/>
  </r>
  <r>
    <x v="53"/>
    <s v="US"/>
    <n v="96933.63"/>
    <x v="4"/>
    <x v="15"/>
    <n v="69596"/>
  </r>
  <r>
    <x v="53"/>
    <s v="US"/>
    <n v="96933.63"/>
    <x v="5"/>
    <x v="16"/>
    <n v="718898"/>
  </r>
  <r>
    <x v="53"/>
    <s v="US"/>
    <n v="96933.63"/>
    <x v="6"/>
    <x v="17"/>
    <n v="8542"/>
  </r>
  <r>
    <x v="53"/>
    <s v="US"/>
    <n v="96933.63"/>
    <x v="7"/>
    <x v="18"/>
    <n v="8341"/>
  </r>
  <r>
    <x v="53"/>
    <s v="US"/>
    <n v="96933.63"/>
    <x v="8"/>
    <x v="19"/>
    <n v="0"/>
  </r>
  <r>
    <x v="53"/>
    <s v="US"/>
    <n v="96933.63"/>
    <x v="9"/>
    <x v="20"/>
    <n v="1481512"/>
  </r>
  <r>
    <x v="53"/>
    <s v="US"/>
    <n v="96933.63"/>
    <x v="10"/>
    <x v="21"/>
    <n v="0"/>
  </r>
  <r>
    <x v="53"/>
    <s v="US"/>
    <n v="96933.63"/>
    <x v="11"/>
    <x v="22"/>
    <n v="0"/>
  </r>
  <r>
    <x v="53"/>
    <s v="US"/>
    <n v="96933.63"/>
    <x v="12"/>
    <x v="23"/>
    <n v="37521"/>
  </r>
  <r>
    <x v="53"/>
    <s v="US"/>
    <n v="96933.63"/>
    <x v="13"/>
    <x v="24"/>
    <n v="0"/>
  </r>
  <r>
    <x v="53"/>
    <s v="US"/>
    <n v="96933.63"/>
    <x v="14"/>
    <x v="25"/>
    <n v="35333"/>
  </r>
  <r>
    <x v="53"/>
    <s v="US"/>
    <n v="96933.63"/>
    <x v="15"/>
    <x v="26"/>
    <n v="0"/>
  </r>
  <r>
    <x v="53"/>
    <s v="US"/>
    <n v="96933.63"/>
    <x v="16"/>
    <x v="27"/>
    <n v="0"/>
  </r>
  <r>
    <x v="53"/>
    <s v="US"/>
    <n v="96933.63"/>
    <x v="17"/>
    <x v="28"/>
    <n v="0"/>
  </r>
  <r>
    <x v="53"/>
    <s v="US"/>
    <n v="96933.63"/>
    <x v="18"/>
    <x v="29"/>
    <n v="0"/>
  </r>
  <r>
    <x v="53"/>
    <s v="US"/>
    <n v="96933.63"/>
    <x v="19"/>
    <x v="30"/>
    <n v="0"/>
  </r>
  <r>
    <x v="53"/>
    <s v="US"/>
    <n v="96933.63"/>
    <x v="20"/>
    <x v="31"/>
    <n v="0"/>
  </r>
  <r>
    <x v="53"/>
    <s v="US"/>
    <n v="96933.63"/>
    <x v="21"/>
    <x v="32"/>
    <n v="0"/>
  </r>
  <r>
    <x v="54"/>
    <s v="US"/>
    <n v="112910.72"/>
    <x v="0"/>
    <x v="0"/>
    <n v="434414"/>
  </r>
  <r>
    <x v="54"/>
    <s v="US"/>
    <n v="112910.72"/>
    <x v="0"/>
    <x v="1"/>
    <n v="425168"/>
  </r>
  <r>
    <x v="54"/>
    <s v="US"/>
    <n v="112910.72"/>
    <x v="0"/>
    <x v="2"/>
    <n v="6131"/>
  </r>
  <r>
    <x v="54"/>
    <s v="US"/>
    <n v="112910.72"/>
    <x v="0"/>
    <x v="3"/>
    <n v="0"/>
  </r>
  <r>
    <x v="54"/>
    <s v="US"/>
    <n v="112910.72"/>
    <x v="0"/>
    <x v="4"/>
    <n v="3115"/>
  </r>
  <r>
    <x v="54"/>
    <s v="US"/>
    <n v="112910.72"/>
    <x v="1"/>
    <x v="5"/>
    <n v="102518"/>
  </r>
  <r>
    <x v="54"/>
    <s v="US"/>
    <n v="112910.72"/>
    <x v="1"/>
    <x v="6"/>
    <n v="101792"/>
  </r>
  <r>
    <x v="54"/>
    <s v="US"/>
    <n v="112910.72"/>
    <x v="1"/>
    <x v="7"/>
    <n v="547"/>
  </r>
  <r>
    <x v="54"/>
    <s v="US"/>
    <n v="112910.72"/>
    <x v="1"/>
    <x v="8"/>
    <n v="179"/>
  </r>
  <r>
    <x v="54"/>
    <s v="US"/>
    <n v="112910.72"/>
    <x v="1"/>
    <x v="9"/>
    <n v="0"/>
  </r>
  <r>
    <x v="54"/>
    <s v="US"/>
    <n v="112910.72"/>
    <x v="2"/>
    <x v="10"/>
    <n v="176"/>
  </r>
  <r>
    <x v="54"/>
    <s v="US"/>
    <n v="112910.72"/>
    <x v="2"/>
    <x v="11"/>
    <n v="108"/>
  </r>
  <r>
    <x v="54"/>
    <s v="US"/>
    <n v="112910.72"/>
    <x v="2"/>
    <x v="12"/>
    <n v="68"/>
  </r>
  <r>
    <x v="54"/>
    <s v="US"/>
    <n v="112910.72"/>
    <x v="2"/>
    <x v="13"/>
    <n v="0"/>
  </r>
  <r>
    <x v="54"/>
    <s v="US"/>
    <n v="112910.72"/>
    <x v="3"/>
    <x v="14"/>
    <n v="0"/>
  </r>
  <r>
    <x v="54"/>
    <s v="US"/>
    <n v="112910.72"/>
    <x v="4"/>
    <x v="15"/>
    <n v="141768"/>
  </r>
  <r>
    <x v="54"/>
    <s v="US"/>
    <n v="112910.72"/>
    <x v="5"/>
    <x v="16"/>
    <n v="545360"/>
  </r>
  <r>
    <x v="54"/>
    <s v="US"/>
    <n v="112910.72"/>
    <x v="6"/>
    <x v="17"/>
    <n v="10148"/>
  </r>
  <r>
    <x v="54"/>
    <s v="US"/>
    <n v="112910.72"/>
    <x v="7"/>
    <x v="18"/>
    <n v="8561"/>
  </r>
  <r>
    <x v="54"/>
    <s v="US"/>
    <n v="112910.72"/>
    <x v="8"/>
    <x v="19"/>
    <n v="0"/>
  </r>
  <r>
    <x v="54"/>
    <s v="US"/>
    <n v="112910.72"/>
    <x v="9"/>
    <x v="20"/>
    <n v="1303193"/>
  </r>
  <r>
    <x v="54"/>
    <s v="US"/>
    <n v="112910.72"/>
    <x v="10"/>
    <x v="21"/>
    <n v="0"/>
  </r>
  <r>
    <x v="54"/>
    <s v="US"/>
    <n v="112910.72"/>
    <x v="11"/>
    <x v="22"/>
    <n v="0"/>
  </r>
  <r>
    <x v="54"/>
    <s v="US"/>
    <n v="112910.72"/>
    <x v="12"/>
    <x v="23"/>
    <n v="81004"/>
  </r>
  <r>
    <x v="54"/>
    <s v="US"/>
    <n v="112910.72"/>
    <x v="13"/>
    <x v="24"/>
    <n v="0"/>
  </r>
  <r>
    <x v="54"/>
    <s v="US"/>
    <n v="112910.72"/>
    <x v="14"/>
    <x v="25"/>
    <n v="36996"/>
  </r>
  <r>
    <x v="54"/>
    <s v="US"/>
    <n v="112910.72"/>
    <x v="15"/>
    <x v="26"/>
    <n v="0"/>
  </r>
  <r>
    <x v="54"/>
    <s v="US"/>
    <n v="112910.72"/>
    <x v="16"/>
    <x v="27"/>
    <n v="0"/>
  </r>
  <r>
    <x v="54"/>
    <s v="US"/>
    <n v="112910.72"/>
    <x v="17"/>
    <x v="28"/>
    <n v="0"/>
  </r>
  <r>
    <x v="54"/>
    <s v="US"/>
    <n v="112910.72"/>
    <x v="18"/>
    <x v="29"/>
    <n v="0"/>
  </r>
  <r>
    <x v="54"/>
    <s v="US"/>
    <n v="112910.72"/>
    <x v="19"/>
    <x v="30"/>
    <n v="0"/>
  </r>
  <r>
    <x v="54"/>
    <s v="US"/>
    <n v="112910.72"/>
    <x v="20"/>
    <x v="31"/>
    <n v="0"/>
  </r>
  <r>
    <x v="54"/>
    <s v="US"/>
    <n v="112910.72"/>
    <x v="21"/>
    <x v="32"/>
    <n v="0"/>
  </r>
  <r>
    <x v="55"/>
    <s v="US"/>
    <n v="111880.82"/>
    <x v="0"/>
    <x v="0"/>
    <n v="433640"/>
  </r>
  <r>
    <x v="55"/>
    <s v="US"/>
    <n v="111880.82"/>
    <x v="0"/>
    <x v="1"/>
    <n v="418560"/>
  </r>
  <r>
    <x v="55"/>
    <s v="US"/>
    <n v="111880.82"/>
    <x v="0"/>
    <x v="2"/>
    <n v="6642"/>
  </r>
  <r>
    <x v="55"/>
    <s v="US"/>
    <n v="111880.82"/>
    <x v="0"/>
    <x v="3"/>
    <n v="0"/>
  </r>
  <r>
    <x v="55"/>
    <s v="US"/>
    <n v="111880.82"/>
    <x v="0"/>
    <x v="4"/>
    <n v="8438"/>
  </r>
  <r>
    <x v="55"/>
    <s v="US"/>
    <n v="111880.82"/>
    <x v="1"/>
    <x v="5"/>
    <n v="103396"/>
  </r>
  <r>
    <x v="55"/>
    <s v="US"/>
    <n v="111880.82"/>
    <x v="1"/>
    <x v="6"/>
    <n v="101845"/>
  </r>
  <r>
    <x v="55"/>
    <s v="US"/>
    <n v="111880.82"/>
    <x v="1"/>
    <x v="7"/>
    <n v="806"/>
  </r>
  <r>
    <x v="55"/>
    <s v="US"/>
    <n v="111880.82"/>
    <x v="1"/>
    <x v="8"/>
    <n v="745"/>
  </r>
  <r>
    <x v="55"/>
    <s v="US"/>
    <n v="111880.82"/>
    <x v="1"/>
    <x v="9"/>
    <n v="0"/>
  </r>
  <r>
    <x v="55"/>
    <s v="US"/>
    <n v="111880.82"/>
    <x v="2"/>
    <x v="10"/>
    <n v="215"/>
  </r>
  <r>
    <x v="55"/>
    <s v="US"/>
    <n v="111880.82"/>
    <x v="2"/>
    <x v="11"/>
    <n v="107"/>
  </r>
  <r>
    <x v="55"/>
    <s v="US"/>
    <n v="111880.82"/>
    <x v="2"/>
    <x v="12"/>
    <n v="108"/>
  </r>
  <r>
    <x v="55"/>
    <s v="US"/>
    <n v="111880.82"/>
    <x v="2"/>
    <x v="13"/>
    <n v="0"/>
  </r>
  <r>
    <x v="55"/>
    <s v="US"/>
    <n v="111880.82"/>
    <x v="3"/>
    <x v="14"/>
    <n v="0"/>
  </r>
  <r>
    <x v="55"/>
    <s v="US"/>
    <n v="111880.82"/>
    <x v="4"/>
    <x v="15"/>
    <n v="133639"/>
  </r>
  <r>
    <x v="55"/>
    <s v="US"/>
    <n v="111880.82"/>
    <x v="5"/>
    <x v="16"/>
    <n v="1175609"/>
  </r>
  <r>
    <x v="55"/>
    <s v="US"/>
    <n v="111880.82"/>
    <x v="6"/>
    <x v="17"/>
    <n v="10696"/>
  </r>
  <r>
    <x v="55"/>
    <s v="US"/>
    <n v="111880.82"/>
    <x v="7"/>
    <x v="18"/>
    <n v="13799"/>
  </r>
  <r>
    <x v="55"/>
    <s v="US"/>
    <n v="111880.82"/>
    <x v="8"/>
    <x v="19"/>
    <n v="0"/>
  </r>
  <r>
    <x v="55"/>
    <s v="US"/>
    <n v="111880.82"/>
    <x v="9"/>
    <x v="20"/>
    <n v="1225052"/>
  </r>
  <r>
    <x v="55"/>
    <s v="US"/>
    <n v="111880.82"/>
    <x v="10"/>
    <x v="21"/>
    <n v="0"/>
  </r>
  <r>
    <x v="55"/>
    <s v="US"/>
    <n v="111880.82"/>
    <x v="11"/>
    <x v="22"/>
    <n v="0"/>
  </r>
  <r>
    <x v="55"/>
    <s v="US"/>
    <n v="111880.82"/>
    <x v="12"/>
    <x v="23"/>
    <n v="62318"/>
  </r>
  <r>
    <x v="55"/>
    <s v="US"/>
    <n v="111880.82"/>
    <x v="13"/>
    <x v="24"/>
    <n v="0"/>
  </r>
  <r>
    <x v="55"/>
    <s v="US"/>
    <n v="111880.82"/>
    <x v="14"/>
    <x v="25"/>
    <n v="31417"/>
  </r>
  <r>
    <x v="55"/>
    <s v="US"/>
    <n v="111880.82"/>
    <x v="15"/>
    <x v="26"/>
    <n v="0"/>
  </r>
  <r>
    <x v="55"/>
    <s v="US"/>
    <n v="111880.82"/>
    <x v="16"/>
    <x v="27"/>
    <n v="0"/>
  </r>
  <r>
    <x v="55"/>
    <s v="US"/>
    <n v="111880.82"/>
    <x v="17"/>
    <x v="28"/>
    <n v="0"/>
  </r>
  <r>
    <x v="55"/>
    <s v="US"/>
    <n v="111880.82"/>
    <x v="18"/>
    <x v="29"/>
    <n v="0"/>
  </r>
  <r>
    <x v="55"/>
    <s v="US"/>
    <n v="111880.82"/>
    <x v="19"/>
    <x v="30"/>
    <n v="0"/>
  </r>
  <r>
    <x v="55"/>
    <s v="US"/>
    <n v="111880.82"/>
    <x v="20"/>
    <x v="31"/>
    <n v="0"/>
  </r>
  <r>
    <x v="55"/>
    <s v="US"/>
    <n v="111880.82"/>
    <x v="21"/>
    <x v="32"/>
    <n v="0"/>
  </r>
  <r>
    <x v="56"/>
    <s v="US"/>
    <n v="315173.77"/>
    <x v="0"/>
    <x v="0"/>
    <n v="398522"/>
  </r>
  <r>
    <x v="56"/>
    <s v="US"/>
    <n v="315173.77"/>
    <x v="0"/>
    <x v="1"/>
    <n v="386760"/>
  </r>
  <r>
    <x v="56"/>
    <s v="US"/>
    <n v="315173.77"/>
    <x v="0"/>
    <x v="2"/>
    <n v="7999"/>
  </r>
  <r>
    <x v="56"/>
    <s v="US"/>
    <n v="315173.77"/>
    <x v="0"/>
    <x v="3"/>
    <n v="0"/>
  </r>
  <r>
    <x v="56"/>
    <s v="US"/>
    <n v="315173.77"/>
    <x v="0"/>
    <x v="4"/>
    <n v="3763"/>
  </r>
  <r>
    <x v="56"/>
    <s v="US"/>
    <n v="315173.77"/>
    <x v="1"/>
    <x v="5"/>
    <n v="98752"/>
  </r>
  <r>
    <x v="56"/>
    <s v="US"/>
    <n v="315173.77"/>
    <x v="1"/>
    <x v="6"/>
    <n v="97785"/>
  </r>
  <r>
    <x v="56"/>
    <s v="US"/>
    <n v="315173.77"/>
    <x v="1"/>
    <x v="7"/>
    <n v="795"/>
  </r>
  <r>
    <x v="56"/>
    <s v="US"/>
    <n v="315173.77"/>
    <x v="1"/>
    <x v="8"/>
    <n v="172"/>
  </r>
  <r>
    <x v="56"/>
    <s v="US"/>
    <n v="315173.77"/>
    <x v="1"/>
    <x v="9"/>
    <n v="0"/>
  </r>
  <r>
    <x v="56"/>
    <s v="US"/>
    <n v="315173.77"/>
    <x v="2"/>
    <x v="10"/>
    <n v="388"/>
  </r>
  <r>
    <x v="56"/>
    <s v="US"/>
    <n v="315173.77"/>
    <x v="2"/>
    <x v="11"/>
    <n v="281"/>
  </r>
  <r>
    <x v="56"/>
    <s v="US"/>
    <n v="315173.77"/>
    <x v="2"/>
    <x v="12"/>
    <n v="107"/>
  </r>
  <r>
    <x v="56"/>
    <s v="US"/>
    <n v="315173.77"/>
    <x v="2"/>
    <x v="13"/>
    <n v="0"/>
  </r>
  <r>
    <x v="56"/>
    <s v="US"/>
    <n v="315173.77"/>
    <x v="3"/>
    <x v="14"/>
    <n v="0"/>
  </r>
  <r>
    <x v="56"/>
    <s v="US"/>
    <n v="315173.77"/>
    <x v="4"/>
    <x v="15"/>
    <n v="116241"/>
  </r>
  <r>
    <x v="56"/>
    <s v="US"/>
    <n v="315173.77"/>
    <x v="5"/>
    <x v="16"/>
    <n v="984893"/>
  </r>
  <r>
    <x v="56"/>
    <s v="US"/>
    <n v="315173.77"/>
    <x v="6"/>
    <x v="17"/>
    <n v="11514"/>
  </r>
  <r>
    <x v="56"/>
    <s v="US"/>
    <n v="315173.77"/>
    <x v="7"/>
    <x v="18"/>
    <n v="9917"/>
  </r>
  <r>
    <x v="56"/>
    <s v="US"/>
    <n v="315173.77"/>
    <x v="8"/>
    <x v="19"/>
    <n v="0"/>
  </r>
  <r>
    <x v="56"/>
    <s v="US"/>
    <n v="315173.77"/>
    <x v="9"/>
    <x v="20"/>
    <n v="1398020"/>
  </r>
  <r>
    <x v="56"/>
    <s v="US"/>
    <n v="315173.77"/>
    <x v="10"/>
    <x v="21"/>
    <n v="0"/>
  </r>
  <r>
    <x v="56"/>
    <s v="US"/>
    <n v="315173.77"/>
    <x v="11"/>
    <x v="22"/>
    <n v="0"/>
  </r>
  <r>
    <x v="56"/>
    <s v="US"/>
    <n v="315173.77"/>
    <x v="12"/>
    <x v="23"/>
    <n v="31065"/>
  </r>
  <r>
    <x v="56"/>
    <s v="US"/>
    <n v="315173.77"/>
    <x v="13"/>
    <x v="24"/>
    <n v="0"/>
  </r>
  <r>
    <x v="56"/>
    <s v="US"/>
    <n v="315173.77"/>
    <x v="14"/>
    <x v="25"/>
    <n v="36746"/>
  </r>
  <r>
    <x v="56"/>
    <s v="US"/>
    <n v="315173.77"/>
    <x v="15"/>
    <x v="26"/>
    <n v="0"/>
  </r>
  <r>
    <x v="56"/>
    <s v="US"/>
    <n v="315173.77"/>
    <x v="16"/>
    <x v="27"/>
    <n v="0"/>
  </r>
  <r>
    <x v="56"/>
    <s v="US"/>
    <n v="315173.77"/>
    <x v="17"/>
    <x v="28"/>
    <n v="0"/>
  </r>
  <r>
    <x v="56"/>
    <s v="US"/>
    <n v="315173.77"/>
    <x v="18"/>
    <x v="29"/>
    <n v="0"/>
  </r>
  <r>
    <x v="56"/>
    <s v="US"/>
    <n v="315173.77"/>
    <x v="19"/>
    <x v="30"/>
    <n v="0"/>
  </r>
  <r>
    <x v="56"/>
    <s v="US"/>
    <n v="315173.77"/>
    <x v="20"/>
    <x v="31"/>
    <n v="0"/>
  </r>
  <r>
    <x v="56"/>
    <s v="US"/>
    <n v="315173.77"/>
    <x v="21"/>
    <x v="32"/>
    <n v="0"/>
  </r>
  <r>
    <x v="57"/>
    <s v="US"/>
    <n v="219729.19"/>
    <x v="0"/>
    <x v="0"/>
    <n v="443695"/>
  </r>
  <r>
    <x v="57"/>
    <s v="US"/>
    <n v="219729.19"/>
    <x v="0"/>
    <x v="1"/>
    <n v="435939"/>
  </r>
  <r>
    <x v="57"/>
    <s v="US"/>
    <n v="219729.19"/>
    <x v="0"/>
    <x v="2"/>
    <n v="6726"/>
  </r>
  <r>
    <x v="57"/>
    <s v="US"/>
    <n v="219729.19"/>
    <x v="0"/>
    <x v="3"/>
    <n v="0"/>
  </r>
  <r>
    <x v="57"/>
    <s v="US"/>
    <n v="219729.19"/>
    <x v="0"/>
    <x v="4"/>
    <n v="1030"/>
  </r>
  <r>
    <x v="57"/>
    <s v="US"/>
    <n v="219729.19"/>
    <x v="1"/>
    <x v="5"/>
    <n v="119335"/>
  </r>
  <r>
    <x v="57"/>
    <s v="US"/>
    <n v="219729.19"/>
    <x v="1"/>
    <x v="6"/>
    <n v="118910"/>
  </r>
  <r>
    <x v="57"/>
    <s v="US"/>
    <n v="219729.19"/>
    <x v="1"/>
    <x v="7"/>
    <n v="386"/>
  </r>
  <r>
    <x v="57"/>
    <s v="US"/>
    <n v="219729.19"/>
    <x v="1"/>
    <x v="8"/>
    <n v="39"/>
  </r>
  <r>
    <x v="57"/>
    <s v="US"/>
    <n v="219729.19"/>
    <x v="1"/>
    <x v="9"/>
    <n v="0"/>
  </r>
  <r>
    <x v="57"/>
    <s v="US"/>
    <n v="219729.19"/>
    <x v="2"/>
    <x v="10"/>
    <n v="947"/>
  </r>
  <r>
    <x v="57"/>
    <s v="US"/>
    <n v="219729.19"/>
    <x v="2"/>
    <x v="11"/>
    <n v="749"/>
  </r>
  <r>
    <x v="57"/>
    <s v="US"/>
    <n v="219729.19"/>
    <x v="2"/>
    <x v="12"/>
    <n v="198"/>
  </r>
  <r>
    <x v="57"/>
    <s v="US"/>
    <n v="219729.19"/>
    <x v="2"/>
    <x v="13"/>
    <n v="0"/>
  </r>
  <r>
    <x v="57"/>
    <s v="US"/>
    <n v="219729.19"/>
    <x v="3"/>
    <x v="14"/>
    <n v="0"/>
  </r>
  <r>
    <x v="57"/>
    <s v="US"/>
    <n v="219729.19"/>
    <x v="4"/>
    <x v="15"/>
    <n v="94059"/>
  </r>
  <r>
    <x v="57"/>
    <s v="US"/>
    <n v="219729.19"/>
    <x v="5"/>
    <x v="16"/>
    <n v="1054243"/>
  </r>
  <r>
    <x v="57"/>
    <s v="US"/>
    <n v="219729.19"/>
    <x v="6"/>
    <x v="17"/>
    <n v="11804"/>
  </r>
  <r>
    <x v="57"/>
    <s v="US"/>
    <n v="219729.19"/>
    <x v="7"/>
    <x v="18"/>
    <n v="8199"/>
  </r>
  <r>
    <x v="57"/>
    <s v="US"/>
    <n v="219729.19"/>
    <x v="8"/>
    <x v="19"/>
    <n v="0"/>
  </r>
  <r>
    <x v="57"/>
    <s v="US"/>
    <n v="219729.19"/>
    <x v="9"/>
    <x v="20"/>
    <n v="1496197"/>
  </r>
  <r>
    <x v="57"/>
    <s v="US"/>
    <n v="219729.19"/>
    <x v="10"/>
    <x v="21"/>
    <n v="0"/>
  </r>
  <r>
    <x v="57"/>
    <s v="US"/>
    <n v="219729.19"/>
    <x v="11"/>
    <x v="22"/>
    <n v="0"/>
  </r>
  <r>
    <x v="57"/>
    <s v="US"/>
    <n v="219729.19"/>
    <x v="12"/>
    <x v="23"/>
    <n v="16835"/>
  </r>
  <r>
    <x v="57"/>
    <s v="US"/>
    <n v="219729.19"/>
    <x v="13"/>
    <x v="24"/>
    <n v="0"/>
  </r>
  <r>
    <x v="57"/>
    <s v="US"/>
    <n v="219729.19"/>
    <x v="14"/>
    <x v="25"/>
    <n v="32925"/>
  </r>
  <r>
    <x v="57"/>
    <s v="US"/>
    <n v="219729.19"/>
    <x v="15"/>
    <x v="26"/>
    <n v="0"/>
  </r>
  <r>
    <x v="57"/>
    <s v="US"/>
    <n v="219729.19"/>
    <x v="16"/>
    <x v="27"/>
    <n v="0"/>
  </r>
  <r>
    <x v="57"/>
    <s v="US"/>
    <n v="219729.19"/>
    <x v="17"/>
    <x v="28"/>
    <n v="0"/>
  </r>
  <r>
    <x v="57"/>
    <s v="US"/>
    <n v="219729.19"/>
    <x v="18"/>
    <x v="29"/>
    <n v="0"/>
  </r>
  <r>
    <x v="57"/>
    <s v="US"/>
    <n v="219729.19"/>
    <x v="19"/>
    <x v="30"/>
    <n v="0"/>
  </r>
  <r>
    <x v="57"/>
    <s v="US"/>
    <n v="219729.19"/>
    <x v="20"/>
    <x v="31"/>
    <n v="0"/>
  </r>
  <r>
    <x v="57"/>
    <s v="US"/>
    <n v="219729.19"/>
    <x v="21"/>
    <x v="32"/>
    <n v="0"/>
  </r>
  <r>
    <x v="58"/>
    <s v="US"/>
    <n v="184941.81"/>
    <x v="0"/>
    <x v="0"/>
    <n v="164982"/>
  </r>
  <r>
    <x v="58"/>
    <s v="US"/>
    <n v="184941.81"/>
    <x v="0"/>
    <x v="1"/>
    <n v="156094"/>
  </r>
  <r>
    <x v="58"/>
    <s v="US"/>
    <n v="184941.81"/>
    <x v="0"/>
    <x v="2"/>
    <n v="7543"/>
  </r>
  <r>
    <x v="58"/>
    <s v="US"/>
    <n v="184941.81"/>
    <x v="0"/>
    <x v="3"/>
    <n v="0"/>
  </r>
  <r>
    <x v="58"/>
    <s v="US"/>
    <n v="184941.81"/>
    <x v="0"/>
    <x v="4"/>
    <n v="1345"/>
  </r>
  <r>
    <x v="58"/>
    <s v="US"/>
    <n v="184941.81"/>
    <x v="1"/>
    <x v="5"/>
    <n v="92995"/>
  </r>
  <r>
    <x v="58"/>
    <s v="US"/>
    <n v="184941.81"/>
    <x v="1"/>
    <x v="6"/>
    <n v="92609"/>
  </r>
  <r>
    <x v="58"/>
    <s v="US"/>
    <n v="184941.81"/>
    <x v="1"/>
    <x v="7"/>
    <n v="310"/>
  </r>
  <r>
    <x v="58"/>
    <s v="US"/>
    <n v="184941.81"/>
    <x v="1"/>
    <x v="8"/>
    <n v="76"/>
  </r>
  <r>
    <x v="58"/>
    <s v="US"/>
    <n v="184941.81"/>
    <x v="1"/>
    <x v="9"/>
    <n v="0"/>
  </r>
  <r>
    <x v="58"/>
    <s v="US"/>
    <n v="184941.81"/>
    <x v="2"/>
    <x v="10"/>
    <n v="18285"/>
  </r>
  <r>
    <x v="58"/>
    <s v="US"/>
    <n v="184941.81"/>
    <x v="2"/>
    <x v="11"/>
    <n v="18210"/>
  </r>
  <r>
    <x v="58"/>
    <s v="US"/>
    <n v="184941.81"/>
    <x v="2"/>
    <x v="12"/>
    <n v="75"/>
  </r>
  <r>
    <x v="58"/>
    <s v="US"/>
    <n v="184941.81"/>
    <x v="2"/>
    <x v="13"/>
    <n v="0"/>
  </r>
  <r>
    <x v="58"/>
    <s v="US"/>
    <n v="184941.81"/>
    <x v="3"/>
    <x v="14"/>
    <n v="0"/>
  </r>
  <r>
    <x v="58"/>
    <s v="US"/>
    <n v="184941.81"/>
    <x v="4"/>
    <x v="15"/>
    <n v="85562"/>
  </r>
  <r>
    <x v="58"/>
    <s v="US"/>
    <n v="184941.81"/>
    <x v="5"/>
    <x v="16"/>
    <n v="1087316"/>
  </r>
  <r>
    <x v="58"/>
    <s v="US"/>
    <n v="184941.81"/>
    <x v="6"/>
    <x v="17"/>
    <n v="31702"/>
  </r>
  <r>
    <x v="58"/>
    <s v="US"/>
    <n v="184941.81"/>
    <x v="7"/>
    <x v="18"/>
    <n v="9316"/>
  </r>
  <r>
    <x v="58"/>
    <s v="US"/>
    <n v="184941.81"/>
    <x v="8"/>
    <x v="19"/>
    <n v="0"/>
  </r>
  <r>
    <x v="58"/>
    <s v="US"/>
    <n v="184941.81"/>
    <x v="9"/>
    <x v="20"/>
    <n v="1698251"/>
  </r>
  <r>
    <x v="58"/>
    <s v="US"/>
    <n v="184941.81"/>
    <x v="10"/>
    <x v="21"/>
    <n v="0"/>
  </r>
  <r>
    <x v="58"/>
    <s v="US"/>
    <n v="184941.81"/>
    <x v="11"/>
    <x v="22"/>
    <n v="0"/>
  </r>
  <r>
    <x v="58"/>
    <s v="US"/>
    <n v="184941.81"/>
    <x v="12"/>
    <x v="23"/>
    <n v="21197"/>
  </r>
  <r>
    <x v="58"/>
    <s v="US"/>
    <n v="184941.81"/>
    <x v="13"/>
    <x v="24"/>
    <n v="0"/>
  </r>
  <r>
    <x v="58"/>
    <s v="US"/>
    <n v="184941.81"/>
    <x v="14"/>
    <x v="25"/>
    <n v="41878"/>
  </r>
  <r>
    <x v="58"/>
    <s v="US"/>
    <n v="184941.81"/>
    <x v="15"/>
    <x v="26"/>
    <n v="0"/>
  </r>
  <r>
    <x v="58"/>
    <s v="US"/>
    <n v="184941.81"/>
    <x v="16"/>
    <x v="27"/>
    <n v="0"/>
  </r>
  <r>
    <x v="58"/>
    <s v="US"/>
    <n v="184941.81"/>
    <x v="17"/>
    <x v="28"/>
    <n v="0"/>
  </r>
  <r>
    <x v="58"/>
    <s v="US"/>
    <n v="184941.81"/>
    <x v="18"/>
    <x v="29"/>
    <n v="0"/>
  </r>
  <r>
    <x v="58"/>
    <s v="US"/>
    <n v="184941.81"/>
    <x v="19"/>
    <x v="30"/>
    <n v="0"/>
  </r>
  <r>
    <x v="58"/>
    <s v="US"/>
    <n v="184941.81"/>
    <x v="20"/>
    <x v="31"/>
    <n v="0"/>
  </r>
  <r>
    <x v="58"/>
    <s v="US"/>
    <n v="184941.81"/>
    <x v="21"/>
    <x v="32"/>
    <n v="0"/>
  </r>
  <r>
    <x v="59"/>
    <s v="US"/>
    <n v="135910.56"/>
    <x v="0"/>
    <x v="0"/>
    <n v="307785"/>
  </r>
  <r>
    <x v="59"/>
    <s v="US"/>
    <n v="135910.56"/>
    <x v="0"/>
    <x v="1"/>
    <n v="288825"/>
  </r>
  <r>
    <x v="59"/>
    <s v="US"/>
    <n v="135910.56"/>
    <x v="0"/>
    <x v="2"/>
    <n v="17459"/>
  </r>
  <r>
    <x v="59"/>
    <s v="US"/>
    <n v="135910.56"/>
    <x v="0"/>
    <x v="3"/>
    <n v="0"/>
  </r>
  <r>
    <x v="59"/>
    <s v="US"/>
    <n v="135910.56"/>
    <x v="0"/>
    <x v="4"/>
    <n v="1501"/>
  </r>
  <r>
    <x v="59"/>
    <s v="US"/>
    <n v="135910.56"/>
    <x v="1"/>
    <x v="5"/>
    <n v="131694"/>
  </r>
  <r>
    <x v="59"/>
    <s v="US"/>
    <n v="135910.56"/>
    <x v="1"/>
    <x v="6"/>
    <n v="131154"/>
  </r>
  <r>
    <x v="59"/>
    <s v="US"/>
    <n v="135910.56"/>
    <x v="1"/>
    <x v="7"/>
    <n v="465"/>
  </r>
  <r>
    <x v="59"/>
    <s v="US"/>
    <n v="135910.56"/>
    <x v="1"/>
    <x v="8"/>
    <n v="76"/>
  </r>
  <r>
    <x v="59"/>
    <s v="US"/>
    <n v="135910.56"/>
    <x v="1"/>
    <x v="9"/>
    <n v="0"/>
  </r>
  <r>
    <x v="59"/>
    <s v="US"/>
    <n v="135910.56"/>
    <x v="2"/>
    <x v="10"/>
    <n v="21110"/>
  </r>
  <r>
    <x v="59"/>
    <s v="US"/>
    <n v="135910.56"/>
    <x v="2"/>
    <x v="11"/>
    <n v="21033"/>
  </r>
  <r>
    <x v="59"/>
    <s v="US"/>
    <n v="135910.56"/>
    <x v="2"/>
    <x v="12"/>
    <n v="77"/>
  </r>
  <r>
    <x v="59"/>
    <s v="US"/>
    <n v="135910.56"/>
    <x v="2"/>
    <x v="13"/>
    <n v="0"/>
  </r>
  <r>
    <x v="59"/>
    <s v="US"/>
    <n v="135910.56"/>
    <x v="3"/>
    <x v="14"/>
    <n v="0"/>
  </r>
  <r>
    <x v="59"/>
    <s v="US"/>
    <n v="135910.56"/>
    <x v="4"/>
    <x v="15"/>
    <n v="135778"/>
  </r>
  <r>
    <x v="59"/>
    <s v="US"/>
    <n v="135910.56"/>
    <x v="5"/>
    <x v="16"/>
    <n v="552655"/>
  </r>
  <r>
    <x v="59"/>
    <s v="US"/>
    <n v="135910.56"/>
    <x v="6"/>
    <x v="17"/>
    <n v="31407"/>
  </r>
  <r>
    <x v="59"/>
    <s v="US"/>
    <n v="135910.56"/>
    <x v="7"/>
    <x v="18"/>
    <n v="8724"/>
  </r>
  <r>
    <x v="59"/>
    <s v="US"/>
    <n v="135910.56"/>
    <x v="8"/>
    <x v="19"/>
    <n v="0"/>
  </r>
  <r>
    <x v="59"/>
    <s v="US"/>
    <n v="135910.56"/>
    <x v="9"/>
    <x v="20"/>
    <n v="1288598"/>
  </r>
  <r>
    <x v="59"/>
    <s v="US"/>
    <n v="135910.56"/>
    <x v="10"/>
    <x v="21"/>
    <n v="0"/>
  </r>
  <r>
    <x v="59"/>
    <s v="US"/>
    <n v="135910.56"/>
    <x v="11"/>
    <x v="22"/>
    <n v="0"/>
  </r>
  <r>
    <x v="59"/>
    <s v="US"/>
    <n v="135910.56"/>
    <x v="12"/>
    <x v="23"/>
    <n v="23797"/>
  </r>
  <r>
    <x v="59"/>
    <s v="US"/>
    <n v="135910.56"/>
    <x v="13"/>
    <x v="24"/>
    <n v="0"/>
  </r>
  <r>
    <x v="59"/>
    <s v="US"/>
    <n v="135910.56"/>
    <x v="14"/>
    <x v="25"/>
    <n v="19479"/>
  </r>
  <r>
    <x v="59"/>
    <s v="US"/>
    <n v="135910.56"/>
    <x v="15"/>
    <x v="26"/>
    <n v="0"/>
  </r>
  <r>
    <x v="59"/>
    <s v="US"/>
    <n v="135910.56"/>
    <x v="16"/>
    <x v="27"/>
    <n v="0"/>
  </r>
  <r>
    <x v="59"/>
    <s v="US"/>
    <n v="135910.56"/>
    <x v="17"/>
    <x v="28"/>
    <n v="0"/>
  </r>
  <r>
    <x v="59"/>
    <s v="US"/>
    <n v="135910.56"/>
    <x v="18"/>
    <x v="29"/>
    <n v="0"/>
  </r>
  <r>
    <x v="59"/>
    <s v="US"/>
    <n v="135910.56"/>
    <x v="19"/>
    <x v="30"/>
    <n v="0"/>
  </r>
  <r>
    <x v="59"/>
    <s v="US"/>
    <n v="135910.56"/>
    <x v="20"/>
    <x v="31"/>
    <n v="0"/>
  </r>
  <r>
    <x v="59"/>
    <s v="US"/>
    <n v="135910.56"/>
    <x v="21"/>
    <x v="32"/>
    <n v="0"/>
  </r>
  <r>
    <x v="60"/>
    <s v="US"/>
    <n v="139414.46"/>
    <x v="0"/>
    <x v="0"/>
    <n v="428127"/>
  </r>
  <r>
    <x v="60"/>
    <s v="US"/>
    <n v="139414.46"/>
    <x v="0"/>
    <x v="1"/>
    <n v="409445"/>
  </r>
  <r>
    <x v="60"/>
    <s v="US"/>
    <n v="139414.46"/>
    <x v="0"/>
    <x v="2"/>
    <n v="17190"/>
  </r>
  <r>
    <x v="60"/>
    <s v="US"/>
    <n v="139414.46"/>
    <x v="0"/>
    <x v="3"/>
    <n v="0"/>
  </r>
  <r>
    <x v="60"/>
    <s v="US"/>
    <n v="139414.46"/>
    <x v="0"/>
    <x v="4"/>
    <n v="1492"/>
  </r>
  <r>
    <x v="60"/>
    <s v="US"/>
    <n v="139414.46"/>
    <x v="1"/>
    <x v="5"/>
    <n v="115663"/>
  </r>
  <r>
    <x v="60"/>
    <s v="US"/>
    <n v="139414.46"/>
    <x v="1"/>
    <x v="6"/>
    <n v="114726"/>
  </r>
  <r>
    <x v="60"/>
    <s v="US"/>
    <n v="139414.46"/>
    <x v="1"/>
    <x v="7"/>
    <n v="839"/>
  </r>
  <r>
    <x v="60"/>
    <s v="US"/>
    <n v="139414.46"/>
    <x v="1"/>
    <x v="8"/>
    <n v="98"/>
  </r>
  <r>
    <x v="60"/>
    <s v="US"/>
    <n v="139414.46"/>
    <x v="1"/>
    <x v="9"/>
    <n v="0"/>
  </r>
  <r>
    <x v="60"/>
    <s v="US"/>
    <n v="139414.46"/>
    <x v="2"/>
    <x v="10"/>
    <n v="12105"/>
  </r>
  <r>
    <x v="60"/>
    <s v="US"/>
    <n v="139414.46"/>
    <x v="2"/>
    <x v="11"/>
    <n v="12083"/>
  </r>
  <r>
    <x v="60"/>
    <s v="US"/>
    <n v="139414.46"/>
    <x v="2"/>
    <x v="12"/>
    <n v="22"/>
  </r>
  <r>
    <x v="60"/>
    <s v="US"/>
    <n v="139414.46"/>
    <x v="2"/>
    <x v="13"/>
    <n v="0"/>
  </r>
  <r>
    <x v="60"/>
    <s v="US"/>
    <n v="139414.46"/>
    <x v="3"/>
    <x v="14"/>
    <n v="0"/>
  </r>
  <r>
    <x v="60"/>
    <s v="US"/>
    <n v="139414.46"/>
    <x v="4"/>
    <x v="15"/>
    <n v="107603"/>
  </r>
  <r>
    <x v="60"/>
    <s v="US"/>
    <n v="139414.46"/>
    <x v="5"/>
    <x v="16"/>
    <n v="307953"/>
  </r>
  <r>
    <x v="60"/>
    <s v="US"/>
    <n v="139414.46"/>
    <x v="6"/>
    <x v="17"/>
    <n v="15902"/>
  </r>
  <r>
    <x v="60"/>
    <s v="US"/>
    <n v="139414.46"/>
    <x v="7"/>
    <x v="18"/>
    <n v="8471"/>
  </r>
  <r>
    <x v="60"/>
    <s v="US"/>
    <n v="139414.46"/>
    <x v="8"/>
    <x v="19"/>
    <n v="0"/>
  </r>
  <r>
    <x v="60"/>
    <s v="US"/>
    <n v="139414.46"/>
    <x v="9"/>
    <x v="20"/>
    <n v="967788"/>
  </r>
  <r>
    <x v="60"/>
    <s v="US"/>
    <n v="139414.46"/>
    <x v="10"/>
    <x v="21"/>
    <n v="0"/>
  </r>
  <r>
    <x v="60"/>
    <s v="US"/>
    <n v="139414.46"/>
    <x v="11"/>
    <x v="22"/>
    <n v="0"/>
  </r>
  <r>
    <x v="60"/>
    <s v="US"/>
    <n v="139414.46"/>
    <x v="12"/>
    <x v="23"/>
    <n v="21976"/>
  </r>
  <r>
    <x v="60"/>
    <s v="US"/>
    <n v="139414.46"/>
    <x v="13"/>
    <x v="24"/>
    <n v="0"/>
  </r>
  <r>
    <x v="60"/>
    <s v="US"/>
    <n v="139414.46"/>
    <x v="14"/>
    <x v="25"/>
    <n v="30953"/>
  </r>
  <r>
    <x v="60"/>
    <s v="US"/>
    <n v="139414.46"/>
    <x v="15"/>
    <x v="26"/>
    <n v="0"/>
  </r>
  <r>
    <x v="60"/>
    <s v="US"/>
    <n v="139414.46"/>
    <x v="16"/>
    <x v="27"/>
    <n v="0"/>
  </r>
  <r>
    <x v="60"/>
    <s v="US"/>
    <n v="139414.46"/>
    <x v="17"/>
    <x v="28"/>
    <n v="0"/>
  </r>
  <r>
    <x v="60"/>
    <s v="US"/>
    <n v="139414.46"/>
    <x v="18"/>
    <x v="29"/>
    <n v="0"/>
  </r>
  <r>
    <x v="60"/>
    <s v="US"/>
    <n v="139414.46"/>
    <x v="19"/>
    <x v="30"/>
    <n v="0"/>
  </r>
  <r>
    <x v="60"/>
    <s v="US"/>
    <n v="139414.46"/>
    <x v="20"/>
    <x v="31"/>
    <n v="0"/>
  </r>
  <r>
    <x v="60"/>
    <s v="US"/>
    <n v="139414.46"/>
    <x v="21"/>
    <x v="32"/>
    <n v="0"/>
  </r>
  <r>
    <x v="61"/>
    <s v="US"/>
    <n v="138795.91"/>
    <x v="0"/>
    <x v="0"/>
    <n v="450019"/>
  </r>
  <r>
    <x v="61"/>
    <s v="US"/>
    <n v="138795.91"/>
    <x v="0"/>
    <x v="1"/>
    <n v="431511"/>
  </r>
  <r>
    <x v="61"/>
    <s v="US"/>
    <n v="138795.91"/>
    <x v="0"/>
    <x v="2"/>
    <n v="17341"/>
  </r>
  <r>
    <x v="61"/>
    <s v="US"/>
    <n v="138795.91"/>
    <x v="0"/>
    <x v="3"/>
    <n v="0"/>
  </r>
  <r>
    <x v="61"/>
    <s v="US"/>
    <n v="138795.91"/>
    <x v="0"/>
    <x v="4"/>
    <n v="1167"/>
  </r>
  <r>
    <x v="61"/>
    <s v="US"/>
    <n v="138795.91"/>
    <x v="1"/>
    <x v="5"/>
    <n v="97600"/>
  </r>
  <r>
    <x v="61"/>
    <s v="US"/>
    <n v="138795.91"/>
    <x v="1"/>
    <x v="6"/>
    <n v="96971"/>
  </r>
  <r>
    <x v="61"/>
    <s v="US"/>
    <n v="138795.91"/>
    <x v="1"/>
    <x v="7"/>
    <n v="570"/>
  </r>
  <r>
    <x v="61"/>
    <s v="US"/>
    <n v="138795.91"/>
    <x v="1"/>
    <x v="8"/>
    <n v="59"/>
  </r>
  <r>
    <x v="61"/>
    <s v="US"/>
    <n v="138795.91"/>
    <x v="1"/>
    <x v="9"/>
    <n v="0"/>
  </r>
  <r>
    <x v="61"/>
    <s v="US"/>
    <n v="138795.91"/>
    <x v="2"/>
    <x v="10"/>
    <n v="6146"/>
  </r>
  <r>
    <x v="61"/>
    <s v="US"/>
    <n v="138795.91"/>
    <x v="2"/>
    <x v="11"/>
    <n v="6117"/>
  </r>
  <r>
    <x v="61"/>
    <s v="US"/>
    <n v="138795.91"/>
    <x v="2"/>
    <x v="12"/>
    <n v="29"/>
  </r>
  <r>
    <x v="61"/>
    <s v="US"/>
    <n v="138795.91"/>
    <x v="2"/>
    <x v="13"/>
    <n v="0"/>
  </r>
  <r>
    <x v="61"/>
    <s v="US"/>
    <n v="138795.91"/>
    <x v="3"/>
    <x v="14"/>
    <n v="0"/>
  </r>
  <r>
    <x v="61"/>
    <s v="US"/>
    <n v="138795.91"/>
    <x v="4"/>
    <x v="15"/>
    <n v="109371"/>
  </r>
  <r>
    <x v="61"/>
    <s v="US"/>
    <n v="138795.91"/>
    <x v="5"/>
    <x v="16"/>
    <n v="396493"/>
  </r>
  <r>
    <x v="61"/>
    <s v="US"/>
    <n v="138795.91"/>
    <x v="6"/>
    <x v="17"/>
    <n v="11458"/>
  </r>
  <r>
    <x v="61"/>
    <s v="US"/>
    <n v="138795.91"/>
    <x v="7"/>
    <x v="18"/>
    <n v="9448"/>
  </r>
  <r>
    <x v="61"/>
    <s v="US"/>
    <n v="138795.91"/>
    <x v="8"/>
    <x v="19"/>
    <n v="0"/>
  </r>
  <r>
    <x v="61"/>
    <s v="US"/>
    <n v="138795.91"/>
    <x v="9"/>
    <x v="20"/>
    <n v="1049920"/>
  </r>
  <r>
    <x v="61"/>
    <s v="US"/>
    <n v="138795.91"/>
    <x v="10"/>
    <x v="21"/>
    <n v="0"/>
  </r>
  <r>
    <x v="61"/>
    <s v="US"/>
    <n v="138795.91"/>
    <x v="11"/>
    <x v="22"/>
    <n v="0"/>
  </r>
  <r>
    <x v="61"/>
    <s v="US"/>
    <n v="138795.91"/>
    <x v="12"/>
    <x v="23"/>
    <n v="234390"/>
  </r>
  <r>
    <x v="61"/>
    <s v="US"/>
    <n v="138795.91"/>
    <x v="13"/>
    <x v="24"/>
    <n v="0"/>
  </r>
  <r>
    <x v="61"/>
    <s v="US"/>
    <n v="138795.91"/>
    <x v="14"/>
    <x v="25"/>
    <n v="27117"/>
  </r>
  <r>
    <x v="61"/>
    <s v="US"/>
    <n v="138795.91"/>
    <x v="15"/>
    <x v="26"/>
    <n v="0"/>
  </r>
  <r>
    <x v="61"/>
    <s v="US"/>
    <n v="138795.91"/>
    <x v="16"/>
    <x v="27"/>
    <n v="0"/>
  </r>
  <r>
    <x v="61"/>
    <s v="US"/>
    <n v="138795.91"/>
    <x v="17"/>
    <x v="28"/>
    <n v="0"/>
  </r>
  <r>
    <x v="61"/>
    <s v="US"/>
    <n v="138795.91"/>
    <x v="18"/>
    <x v="29"/>
    <n v="0"/>
  </r>
  <r>
    <x v="61"/>
    <s v="US"/>
    <n v="138795.91"/>
    <x v="19"/>
    <x v="30"/>
    <n v="0"/>
  </r>
  <r>
    <x v="61"/>
    <s v="US"/>
    <n v="138795.91"/>
    <x v="20"/>
    <x v="31"/>
    <n v="0"/>
  </r>
  <r>
    <x v="61"/>
    <s v="US"/>
    <n v="138795.91"/>
    <x v="21"/>
    <x v="32"/>
    <n v="0"/>
  </r>
  <r>
    <x v="62"/>
    <s v="US"/>
    <n v="150062.95000000001"/>
    <x v="0"/>
    <x v="0"/>
    <n v="640419"/>
  </r>
  <r>
    <x v="62"/>
    <s v="US"/>
    <n v="150062.95000000001"/>
    <x v="0"/>
    <x v="1"/>
    <n v="623459"/>
  </r>
  <r>
    <x v="62"/>
    <s v="US"/>
    <n v="150062.95000000001"/>
    <x v="0"/>
    <x v="2"/>
    <n v="16750"/>
  </r>
  <r>
    <x v="62"/>
    <s v="US"/>
    <n v="150062.95000000001"/>
    <x v="0"/>
    <x v="3"/>
    <n v="0"/>
  </r>
  <r>
    <x v="62"/>
    <s v="US"/>
    <n v="150062.95000000001"/>
    <x v="0"/>
    <x v="4"/>
    <n v="210"/>
  </r>
  <r>
    <x v="62"/>
    <s v="US"/>
    <n v="150062.95000000001"/>
    <x v="1"/>
    <x v="5"/>
    <n v="103683"/>
  </r>
  <r>
    <x v="62"/>
    <s v="US"/>
    <n v="150062.95000000001"/>
    <x v="1"/>
    <x v="6"/>
    <n v="103285"/>
  </r>
  <r>
    <x v="62"/>
    <s v="US"/>
    <n v="150062.95000000001"/>
    <x v="1"/>
    <x v="7"/>
    <n v="389"/>
  </r>
  <r>
    <x v="62"/>
    <s v="US"/>
    <n v="150062.95000000001"/>
    <x v="1"/>
    <x v="8"/>
    <n v="9"/>
  </r>
  <r>
    <x v="62"/>
    <s v="US"/>
    <n v="150062.95000000001"/>
    <x v="1"/>
    <x v="9"/>
    <n v="0"/>
  </r>
  <r>
    <x v="62"/>
    <s v="US"/>
    <n v="150062.95000000001"/>
    <x v="2"/>
    <x v="10"/>
    <n v="1255"/>
  </r>
  <r>
    <x v="62"/>
    <s v="US"/>
    <n v="150062.95000000001"/>
    <x v="2"/>
    <x v="11"/>
    <n v="1234"/>
  </r>
  <r>
    <x v="62"/>
    <s v="US"/>
    <n v="150062.95000000001"/>
    <x v="2"/>
    <x v="12"/>
    <n v="21"/>
  </r>
  <r>
    <x v="62"/>
    <s v="US"/>
    <n v="150062.95000000001"/>
    <x v="2"/>
    <x v="13"/>
    <n v="0"/>
  </r>
  <r>
    <x v="62"/>
    <s v="US"/>
    <n v="150062.95000000001"/>
    <x v="3"/>
    <x v="14"/>
    <n v="0"/>
  </r>
  <r>
    <x v="62"/>
    <s v="US"/>
    <n v="150062.95000000001"/>
    <x v="4"/>
    <x v="15"/>
    <n v="193150"/>
  </r>
  <r>
    <x v="62"/>
    <s v="US"/>
    <n v="150062.95000000001"/>
    <x v="5"/>
    <x v="16"/>
    <n v="503338"/>
  </r>
  <r>
    <x v="62"/>
    <s v="US"/>
    <n v="150062.95000000001"/>
    <x v="6"/>
    <x v="17"/>
    <n v="6233"/>
  </r>
  <r>
    <x v="62"/>
    <s v="US"/>
    <n v="150062.95000000001"/>
    <x v="7"/>
    <x v="18"/>
    <n v="8976"/>
  </r>
  <r>
    <x v="62"/>
    <s v="US"/>
    <n v="150062.95000000001"/>
    <x v="8"/>
    <x v="19"/>
    <n v="0"/>
  </r>
  <r>
    <x v="62"/>
    <s v="US"/>
    <n v="150062.95000000001"/>
    <x v="9"/>
    <x v="20"/>
    <n v="871822"/>
  </r>
  <r>
    <x v="62"/>
    <s v="US"/>
    <n v="150062.95000000001"/>
    <x v="10"/>
    <x v="21"/>
    <n v="0"/>
  </r>
  <r>
    <x v="62"/>
    <s v="US"/>
    <n v="150062.95000000001"/>
    <x v="11"/>
    <x v="22"/>
    <n v="0"/>
  </r>
  <r>
    <x v="62"/>
    <s v="US"/>
    <n v="150062.95000000001"/>
    <x v="12"/>
    <x v="23"/>
    <n v="150198"/>
  </r>
  <r>
    <x v="62"/>
    <s v="US"/>
    <n v="150062.95000000001"/>
    <x v="13"/>
    <x v="24"/>
    <n v="0"/>
  </r>
  <r>
    <x v="62"/>
    <s v="US"/>
    <n v="150062.95000000001"/>
    <x v="14"/>
    <x v="25"/>
    <n v="20293"/>
  </r>
  <r>
    <x v="62"/>
    <s v="US"/>
    <n v="150062.95000000001"/>
    <x v="15"/>
    <x v="26"/>
    <n v="0"/>
  </r>
  <r>
    <x v="62"/>
    <s v="US"/>
    <n v="150062.95000000001"/>
    <x v="16"/>
    <x v="27"/>
    <n v="0"/>
  </r>
  <r>
    <x v="62"/>
    <s v="US"/>
    <n v="150062.95000000001"/>
    <x v="17"/>
    <x v="28"/>
    <n v="0"/>
  </r>
  <r>
    <x v="62"/>
    <s v="US"/>
    <n v="150062.95000000001"/>
    <x v="18"/>
    <x v="29"/>
    <n v="0"/>
  </r>
  <r>
    <x v="62"/>
    <s v="US"/>
    <n v="150062.95000000001"/>
    <x v="19"/>
    <x v="30"/>
    <n v="0"/>
  </r>
  <r>
    <x v="62"/>
    <s v="US"/>
    <n v="150062.95000000001"/>
    <x v="20"/>
    <x v="31"/>
    <n v="0"/>
  </r>
  <r>
    <x v="62"/>
    <s v="US"/>
    <n v="150062.95000000001"/>
    <x v="21"/>
    <x v="32"/>
    <n v="0"/>
  </r>
  <r>
    <x v="63"/>
    <s v="US"/>
    <n v="226049.79"/>
    <x v="0"/>
    <x v="0"/>
    <n v="670097"/>
  </r>
  <r>
    <x v="63"/>
    <s v="US"/>
    <n v="226049.79"/>
    <x v="0"/>
    <x v="1"/>
    <n v="654818"/>
  </r>
  <r>
    <x v="63"/>
    <s v="US"/>
    <n v="226049.79"/>
    <x v="0"/>
    <x v="2"/>
    <n v="15139"/>
  </r>
  <r>
    <x v="63"/>
    <s v="US"/>
    <n v="226049.79"/>
    <x v="0"/>
    <x v="3"/>
    <n v="0"/>
  </r>
  <r>
    <x v="63"/>
    <s v="US"/>
    <n v="226049.79"/>
    <x v="0"/>
    <x v="4"/>
    <n v="140"/>
  </r>
  <r>
    <x v="63"/>
    <s v="US"/>
    <n v="226049.79"/>
    <x v="1"/>
    <x v="5"/>
    <n v="108406"/>
  </r>
  <r>
    <x v="63"/>
    <s v="US"/>
    <n v="226049.79"/>
    <x v="1"/>
    <x v="6"/>
    <n v="107983"/>
  </r>
  <r>
    <x v="63"/>
    <s v="US"/>
    <n v="226049.79"/>
    <x v="1"/>
    <x v="7"/>
    <n v="415"/>
  </r>
  <r>
    <x v="63"/>
    <s v="US"/>
    <n v="226049.79"/>
    <x v="1"/>
    <x v="8"/>
    <n v="8"/>
  </r>
  <r>
    <x v="63"/>
    <s v="US"/>
    <n v="226049.79"/>
    <x v="1"/>
    <x v="9"/>
    <n v="0"/>
  </r>
  <r>
    <x v="63"/>
    <s v="US"/>
    <n v="226049.79"/>
    <x v="2"/>
    <x v="10"/>
    <n v="1025"/>
  </r>
  <r>
    <x v="63"/>
    <s v="US"/>
    <n v="226049.79"/>
    <x v="2"/>
    <x v="11"/>
    <n v="887"/>
  </r>
  <r>
    <x v="63"/>
    <s v="US"/>
    <n v="226049.79"/>
    <x v="2"/>
    <x v="12"/>
    <n v="138"/>
  </r>
  <r>
    <x v="63"/>
    <s v="US"/>
    <n v="226049.79"/>
    <x v="2"/>
    <x v="13"/>
    <n v="0"/>
  </r>
  <r>
    <x v="63"/>
    <s v="US"/>
    <n v="226049.79"/>
    <x v="3"/>
    <x v="14"/>
    <n v="0"/>
  </r>
  <r>
    <x v="63"/>
    <s v="US"/>
    <n v="226049.79"/>
    <x v="4"/>
    <x v="15"/>
    <n v="87648"/>
  </r>
  <r>
    <x v="63"/>
    <s v="US"/>
    <n v="226049.79"/>
    <x v="5"/>
    <x v="16"/>
    <n v="734460"/>
  </r>
  <r>
    <x v="63"/>
    <s v="US"/>
    <n v="226049.79"/>
    <x v="6"/>
    <x v="17"/>
    <n v="46310"/>
  </r>
  <r>
    <x v="63"/>
    <s v="US"/>
    <n v="226049.79"/>
    <x v="7"/>
    <x v="18"/>
    <n v="9848"/>
  </r>
  <r>
    <x v="63"/>
    <s v="US"/>
    <n v="226049.79"/>
    <x v="8"/>
    <x v="19"/>
    <n v="0"/>
  </r>
  <r>
    <x v="63"/>
    <s v="US"/>
    <n v="226049.79"/>
    <x v="9"/>
    <x v="20"/>
    <n v="1252159"/>
  </r>
  <r>
    <x v="63"/>
    <s v="US"/>
    <n v="226049.79"/>
    <x v="10"/>
    <x v="21"/>
    <n v="0"/>
  </r>
  <r>
    <x v="63"/>
    <s v="US"/>
    <n v="226049.79"/>
    <x v="11"/>
    <x v="22"/>
    <n v="0"/>
  </r>
  <r>
    <x v="63"/>
    <s v="US"/>
    <n v="226049.79"/>
    <x v="12"/>
    <x v="23"/>
    <n v="36091"/>
  </r>
  <r>
    <x v="63"/>
    <s v="US"/>
    <n v="226049.79"/>
    <x v="13"/>
    <x v="24"/>
    <n v="0"/>
  </r>
  <r>
    <x v="63"/>
    <s v="US"/>
    <n v="226049.79"/>
    <x v="14"/>
    <x v="25"/>
    <n v="17380"/>
  </r>
  <r>
    <x v="63"/>
    <s v="US"/>
    <n v="226049.79"/>
    <x v="15"/>
    <x v="26"/>
    <n v="0"/>
  </r>
  <r>
    <x v="63"/>
    <s v="US"/>
    <n v="226049.79"/>
    <x v="16"/>
    <x v="27"/>
    <n v="0"/>
  </r>
  <r>
    <x v="63"/>
    <s v="US"/>
    <n v="226049.79"/>
    <x v="17"/>
    <x v="28"/>
    <n v="0"/>
  </r>
  <r>
    <x v="63"/>
    <s v="US"/>
    <n v="226049.79"/>
    <x v="18"/>
    <x v="29"/>
    <n v="0"/>
  </r>
  <r>
    <x v="63"/>
    <s v="US"/>
    <n v="226049.79"/>
    <x v="19"/>
    <x v="30"/>
    <n v="0"/>
  </r>
  <r>
    <x v="63"/>
    <s v="US"/>
    <n v="226049.79"/>
    <x v="20"/>
    <x v="31"/>
    <n v="0"/>
  </r>
  <r>
    <x v="63"/>
    <s v="US"/>
    <n v="226049.79"/>
    <x v="21"/>
    <x v="32"/>
    <n v="0"/>
  </r>
  <r>
    <x v="64"/>
    <s v="US"/>
    <n v="176138.42"/>
    <x v="0"/>
    <x v="0"/>
    <n v="634191"/>
  </r>
  <r>
    <x v="64"/>
    <s v="US"/>
    <n v="176138.42"/>
    <x v="0"/>
    <x v="1"/>
    <n v="609694"/>
  </r>
  <r>
    <x v="64"/>
    <s v="US"/>
    <n v="176138.42"/>
    <x v="0"/>
    <x v="2"/>
    <n v="17135"/>
  </r>
  <r>
    <x v="64"/>
    <s v="US"/>
    <n v="176138.42"/>
    <x v="0"/>
    <x v="3"/>
    <n v="0"/>
  </r>
  <r>
    <x v="64"/>
    <s v="US"/>
    <n v="176138.42"/>
    <x v="0"/>
    <x v="4"/>
    <n v="7362"/>
  </r>
  <r>
    <x v="64"/>
    <s v="US"/>
    <n v="176138.42"/>
    <x v="1"/>
    <x v="5"/>
    <n v="97364"/>
  </r>
  <r>
    <x v="64"/>
    <s v="US"/>
    <n v="176138.42"/>
    <x v="1"/>
    <x v="6"/>
    <n v="96479"/>
  </r>
  <r>
    <x v="64"/>
    <s v="US"/>
    <n v="176138.42"/>
    <x v="1"/>
    <x v="7"/>
    <n v="308"/>
  </r>
  <r>
    <x v="64"/>
    <s v="US"/>
    <n v="176138.42"/>
    <x v="1"/>
    <x v="8"/>
    <n v="577"/>
  </r>
  <r>
    <x v="64"/>
    <s v="US"/>
    <n v="176138.42"/>
    <x v="1"/>
    <x v="9"/>
    <n v="0"/>
  </r>
  <r>
    <x v="64"/>
    <s v="US"/>
    <n v="176138.42"/>
    <x v="2"/>
    <x v="10"/>
    <n v="16550"/>
  </r>
  <r>
    <x v="64"/>
    <s v="US"/>
    <n v="176138.42"/>
    <x v="2"/>
    <x v="11"/>
    <n v="15658"/>
  </r>
  <r>
    <x v="64"/>
    <s v="US"/>
    <n v="176138.42"/>
    <x v="2"/>
    <x v="12"/>
    <n v="892"/>
  </r>
  <r>
    <x v="64"/>
    <s v="US"/>
    <n v="176138.42"/>
    <x v="2"/>
    <x v="13"/>
    <n v="0"/>
  </r>
  <r>
    <x v="64"/>
    <s v="US"/>
    <n v="176138.42"/>
    <x v="3"/>
    <x v="14"/>
    <n v="0"/>
  </r>
  <r>
    <x v="64"/>
    <s v="US"/>
    <n v="176138.42"/>
    <x v="4"/>
    <x v="15"/>
    <n v="93182"/>
  </r>
  <r>
    <x v="64"/>
    <s v="US"/>
    <n v="176138.42"/>
    <x v="5"/>
    <x v="16"/>
    <n v="803239"/>
  </r>
  <r>
    <x v="64"/>
    <s v="US"/>
    <n v="176138.42"/>
    <x v="6"/>
    <x v="17"/>
    <n v="691555"/>
  </r>
  <r>
    <x v="64"/>
    <s v="US"/>
    <n v="176138.42"/>
    <x v="7"/>
    <x v="18"/>
    <n v="8639"/>
  </r>
  <r>
    <x v="64"/>
    <s v="US"/>
    <n v="176138.42"/>
    <x v="8"/>
    <x v="19"/>
    <n v="0"/>
  </r>
  <r>
    <x v="64"/>
    <s v="US"/>
    <n v="176138.42"/>
    <x v="9"/>
    <x v="20"/>
    <n v="1383324"/>
  </r>
  <r>
    <x v="64"/>
    <s v="US"/>
    <n v="176138.42"/>
    <x v="10"/>
    <x v="21"/>
    <n v="0"/>
  </r>
  <r>
    <x v="64"/>
    <s v="US"/>
    <n v="176138.42"/>
    <x v="11"/>
    <x v="22"/>
    <n v="0"/>
  </r>
  <r>
    <x v="64"/>
    <s v="US"/>
    <n v="176138.42"/>
    <x v="12"/>
    <x v="23"/>
    <n v="30527"/>
  </r>
  <r>
    <x v="64"/>
    <s v="US"/>
    <n v="176138.42"/>
    <x v="13"/>
    <x v="24"/>
    <n v="0"/>
  </r>
  <r>
    <x v="64"/>
    <s v="US"/>
    <n v="176138.42"/>
    <x v="14"/>
    <x v="25"/>
    <n v="35212"/>
  </r>
  <r>
    <x v="64"/>
    <s v="US"/>
    <n v="176138.42"/>
    <x v="15"/>
    <x v="26"/>
    <n v="0"/>
  </r>
  <r>
    <x v="64"/>
    <s v="US"/>
    <n v="176138.42"/>
    <x v="16"/>
    <x v="27"/>
    <n v="0"/>
  </r>
  <r>
    <x v="64"/>
    <s v="US"/>
    <n v="176138.42"/>
    <x v="17"/>
    <x v="28"/>
    <n v="0"/>
  </r>
  <r>
    <x v="64"/>
    <s v="US"/>
    <n v="176138.42"/>
    <x v="18"/>
    <x v="29"/>
    <n v="0"/>
  </r>
  <r>
    <x v="64"/>
    <s v="US"/>
    <n v="176138.42"/>
    <x v="19"/>
    <x v="30"/>
    <n v="0"/>
  </r>
  <r>
    <x v="64"/>
    <s v="US"/>
    <n v="176138.42"/>
    <x v="20"/>
    <x v="31"/>
    <n v="0"/>
  </r>
  <r>
    <x v="64"/>
    <s v="US"/>
    <n v="176138.42"/>
    <x v="21"/>
    <x v="32"/>
    <n v="0"/>
  </r>
  <r>
    <x v="65"/>
    <s v="US"/>
    <n v="161686.64000000001"/>
    <x v="0"/>
    <x v="0"/>
    <n v="545146"/>
  </r>
  <r>
    <x v="65"/>
    <s v="US"/>
    <n v="161686.64000000001"/>
    <x v="0"/>
    <x v="1"/>
    <n v="519056"/>
  </r>
  <r>
    <x v="65"/>
    <s v="US"/>
    <n v="161686.64000000001"/>
    <x v="0"/>
    <x v="2"/>
    <n v="15920"/>
  </r>
  <r>
    <x v="65"/>
    <s v="US"/>
    <n v="161686.64000000001"/>
    <x v="0"/>
    <x v="3"/>
    <n v="0"/>
  </r>
  <r>
    <x v="65"/>
    <s v="US"/>
    <n v="161686.64000000001"/>
    <x v="0"/>
    <x v="4"/>
    <n v="10170"/>
  </r>
  <r>
    <x v="65"/>
    <s v="US"/>
    <n v="161686.64000000001"/>
    <x v="1"/>
    <x v="5"/>
    <n v="55696"/>
  </r>
  <r>
    <x v="65"/>
    <s v="US"/>
    <n v="161686.64000000001"/>
    <x v="1"/>
    <x v="6"/>
    <n v="54553"/>
  </r>
  <r>
    <x v="65"/>
    <s v="US"/>
    <n v="161686.64000000001"/>
    <x v="1"/>
    <x v="7"/>
    <n v="404"/>
  </r>
  <r>
    <x v="65"/>
    <s v="US"/>
    <n v="161686.64000000001"/>
    <x v="1"/>
    <x v="8"/>
    <n v="739"/>
  </r>
  <r>
    <x v="65"/>
    <s v="US"/>
    <n v="161686.64000000001"/>
    <x v="1"/>
    <x v="9"/>
    <n v="0"/>
  </r>
  <r>
    <x v="65"/>
    <s v="US"/>
    <n v="161686.64000000001"/>
    <x v="2"/>
    <x v="10"/>
    <n v="21941"/>
  </r>
  <r>
    <x v="65"/>
    <s v="US"/>
    <n v="161686.64000000001"/>
    <x v="2"/>
    <x v="11"/>
    <n v="8594"/>
  </r>
  <r>
    <x v="65"/>
    <s v="US"/>
    <n v="161686.64000000001"/>
    <x v="2"/>
    <x v="12"/>
    <n v="13347"/>
  </r>
  <r>
    <x v="65"/>
    <s v="US"/>
    <n v="161686.64000000001"/>
    <x v="2"/>
    <x v="13"/>
    <n v="0"/>
  </r>
  <r>
    <x v="65"/>
    <s v="US"/>
    <n v="161686.64000000001"/>
    <x v="3"/>
    <x v="14"/>
    <n v="0"/>
  </r>
  <r>
    <x v="65"/>
    <s v="US"/>
    <n v="161686.64000000001"/>
    <x v="4"/>
    <x v="15"/>
    <n v="92944"/>
  </r>
  <r>
    <x v="65"/>
    <s v="US"/>
    <n v="161686.64000000001"/>
    <x v="5"/>
    <x v="16"/>
    <n v="627327"/>
  </r>
  <r>
    <x v="65"/>
    <s v="US"/>
    <n v="161686.64000000001"/>
    <x v="6"/>
    <x v="17"/>
    <n v="1087796"/>
  </r>
  <r>
    <x v="65"/>
    <s v="US"/>
    <n v="161686.64000000001"/>
    <x v="7"/>
    <x v="18"/>
    <n v="9389"/>
  </r>
  <r>
    <x v="65"/>
    <s v="US"/>
    <n v="161686.64000000001"/>
    <x v="8"/>
    <x v="19"/>
    <n v="0"/>
  </r>
  <r>
    <x v="65"/>
    <s v="US"/>
    <n v="161686.64000000001"/>
    <x v="9"/>
    <x v="20"/>
    <n v="1038133"/>
  </r>
  <r>
    <x v="65"/>
    <s v="US"/>
    <n v="161686.64000000001"/>
    <x v="10"/>
    <x v="21"/>
    <n v="0"/>
  </r>
  <r>
    <x v="65"/>
    <s v="US"/>
    <n v="161686.64000000001"/>
    <x v="11"/>
    <x v="22"/>
    <n v="0"/>
  </r>
  <r>
    <x v="65"/>
    <s v="US"/>
    <n v="161686.64000000001"/>
    <x v="12"/>
    <x v="23"/>
    <n v="15830"/>
  </r>
  <r>
    <x v="65"/>
    <s v="US"/>
    <n v="161686.64000000001"/>
    <x v="13"/>
    <x v="24"/>
    <n v="0"/>
  </r>
  <r>
    <x v="65"/>
    <s v="US"/>
    <n v="161686.64000000001"/>
    <x v="14"/>
    <x v="25"/>
    <n v="27821"/>
  </r>
  <r>
    <x v="65"/>
    <s v="US"/>
    <n v="161686.64000000001"/>
    <x v="15"/>
    <x v="26"/>
    <n v="0"/>
  </r>
  <r>
    <x v="65"/>
    <s v="US"/>
    <n v="161686.64000000001"/>
    <x v="16"/>
    <x v="27"/>
    <n v="0"/>
  </r>
  <r>
    <x v="65"/>
    <s v="US"/>
    <n v="161686.64000000001"/>
    <x v="17"/>
    <x v="28"/>
    <n v="0"/>
  </r>
  <r>
    <x v="65"/>
    <s v="US"/>
    <n v="161686.64000000001"/>
    <x v="18"/>
    <x v="29"/>
    <n v="0"/>
  </r>
  <r>
    <x v="65"/>
    <s v="US"/>
    <n v="161686.64000000001"/>
    <x v="19"/>
    <x v="30"/>
    <n v="0"/>
  </r>
  <r>
    <x v="65"/>
    <s v="US"/>
    <n v="161686.64000000001"/>
    <x v="20"/>
    <x v="31"/>
    <n v="0"/>
  </r>
  <r>
    <x v="65"/>
    <s v="US"/>
    <n v="161686.64000000001"/>
    <x v="21"/>
    <x v="32"/>
    <n v="0"/>
  </r>
  <r>
    <x v="66"/>
    <s v="US"/>
    <n v="120854.85"/>
    <x v="0"/>
    <x v="0"/>
    <n v="448923"/>
  </r>
  <r>
    <x v="66"/>
    <s v="US"/>
    <n v="120854.85"/>
    <x v="0"/>
    <x v="1"/>
    <n v="423646"/>
  </r>
  <r>
    <x v="66"/>
    <s v="US"/>
    <n v="120854.85"/>
    <x v="0"/>
    <x v="2"/>
    <n v="24895"/>
  </r>
  <r>
    <x v="66"/>
    <s v="US"/>
    <n v="120854.85"/>
    <x v="0"/>
    <x v="3"/>
    <n v="0"/>
  </r>
  <r>
    <x v="66"/>
    <s v="US"/>
    <n v="120854.85"/>
    <x v="0"/>
    <x v="4"/>
    <n v="382"/>
  </r>
  <r>
    <x v="66"/>
    <s v="US"/>
    <n v="120854.85"/>
    <x v="1"/>
    <x v="5"/>
    <n v="39416"/>
  </r>
  <r>
    <x v="66"/>
    <s v="US"/>
    <n v="120854.85"/>
    <x v="1"/>
    <x v="6"/>
    <n v="38313"/>
  </r>
  <r>
    <x v="66"/>
    <s v="US"/>
    <n v="120854.85"/>
    <x v="1"/>
    <x v="7"/>
    <n v="1080"/>
  </r>
  <r>
    <x v="66"/>
    <s v="US"/>
    <n v="120854.85"/>
    <x v="1"/>
    <x v="8"/>
    <n v="23"/>
  </r>
  <r>
    <x v="66"/>
    <s v="US"/>
    <n v="120854.85"/>
    <x v="1"/>
    <x v="9"/>
    <n v="0"/>
  </r>
  <r>
    <x v="66"/>
    <s v="US"/>
    <n v="120854.85"/>
    <x v="2"/>
    <x v="10"/>
    <n v="47220"/>
  </r>
  <r>
    <x v="66"/>
    <s v="US"/>
    <n v="120854.85"/>
    <x v="2"/>
    <x v="11"/>
    <n v="8270"/>
  </r>
  <r>
    <x v="66"/>
    <s v="US"/>
    <n v="120854.85"/>
    <x v="2"/>
    <x v="12"/>
    <n v="38950"/>
  </r>
  <r>
    <x v="66"/>
    <s v="US"/>
    <n v="120854.85"/>
    <x v="2"/>
    <x v="13"/>
    <n v="0"/>
  </r>
  <r>
    <x v="66"/>
    <s v="US"/>
    <n v="120854.85"/>
    <x v="3"/>
    <x v="14"/>
    <n v="0"/>
  </r>
  <r>
    <x v="66"/>
    <s v="US"/>
    <n v="120854.85"/>
    <x v="4"/>
    <x v="15"/>
    <n v="74674"/>
  </r>
  <r>
    <x v="66"/>
    <s v="US"/>
    <n v="120854.85"/>
    <x v="5"/>
    <x v="16"/>
    <n v="429231"/>
  </r>
  <r>
    <x v="66"/>
    <s v="US"/>
    <n v="120854.85"/>
    <x v="6"/>
    <x v="17"/>
    <n v="1059087"/>
  </r>
  <r>
    <x v="66"/>
    <s v="US"/>
    <n v="120854.85"/>
    <x v="7"/>
    <x v="18"/>
    <n v="10486"/>
  </r>
  <r>
    <x v="66"/>
    <s v="US"/>
    <n v="120854.85"/>
    <x v="8"/>
    <x v="19"/>
    <n v="0"/>
  </r>
  <r>
    <x v="66"/>
    <s v="US"/>
    <n v="120854.85"/>
    <x v="9"/>
    <x v="20"/>
    <n v="1026426"/>
  </r>
  <r>
    <x v="66"/>
    <s v="US"/>
    <n v="120854.85"/>
    <x v="10"/>
    <x v="21"/>
    <n v="0"/>
  </r>
  <r>
    <x v="66"/>
    <s v="US"/>
    <n v="120854.85"/>
    <x v="11"/>
    <x v="22"/>
    <n v="0"/>
  </r>
  <r>
    <x v="66"/>
    <s v="US"/>
    <n v="120854.85"/>
    <x v="12"/>
    <x v="23"/>
    <n v="8663"/>
  </r>
  <r>
    <x v="66"/>
    <s v="US"/>
    <n v="120854.85"/>
    <x v="13"/>
    <x v="24"/>
    <n v="0"/>
  </r>
  <r>
    <x v="66"/>
    <s v="US"/>
    <n v="120854.85"/>
    <x v="14"/>
    <x v="25"/>
    <n v="25651"/>
  </r>
  <r>
    <x v="66"/>
    <s v="US"/>
    <n v="120854.85"/>
    <x v="15"/>
    <x v="26"/>
    <n v="0"/>
  </r>
  <r>
    <x v="66"/>
    <s v="US"/>
    <n v="120854.85"/>
    <x v="16"/>
    <x v="27"/>
    <n v="0"/>
  </r>
  <r>
    <x v="66"/>
    <s v="US"/>
    <n v="120854.85"/>
    <x v="17"/>
    <x v="28"/>
    <n v="0"/>
  </r>
  <r>
    <x v="66"/>
    <s v="US"/>
    <n v="120854.85"/>
    <x v="18"/>
    <x v="29"/>
    <n v="0"/>
  </r>
  <r>
    <x v="66"/>
    <s v="US"/>
    <n v="120854.85"/>
    <x v="19"/>
    <x v="30"/>
    <n v="0"/>
  </r>
  <r>
    <x v="66"/>
    <s v="US"/>
    <n v="120854.85"/>
    <x v="20"/>
    <x v="31"/>
    <n v="0"/>
  </r>
  <r>
    <x v="66"/>
    <s v="US"/>
    <n v="120854.85"/>
    <x v="21"/>
    <x v="32"/>
    <n v="0"/>
  </r>
  <r>
    <x v="67"/>
    <s v="US"/>
    <n v="91516.5"/>
    <x v="0"/>
    <x v="0"/>
    <n v="552104"/>
  </r>
  <r>
    <x v="67"/>
    <s v="US"/>
    <n v="91516.5"/>
    <x v="0"/>
    <x v="1"/>
    <n v="523650"/>
  </r>
  <r>
    <x v="67"/>
    <s v="US"/>
    <n v="91516.5"/>
    <x v="0"/>
    <x v="2"/>
    <n v="28118"/>
  </r>
  <r>
    <x v="67"/>
    <s v="US"/>
    <n v="91516.5"/>
    <x v="0"/>
    <x v="3"/>
    <n v="0"/>
  </r>
  <r>
    <x v="67"/>
    <s v="US"/>
    <n v="91516.5"/>
    <x v="0"/>
    <x v="4"/>
    <n v="336"/>
  </r>
  <r>
    <x v="67"/>
    <s v="US"/>
    <n v="91516.5"/>
    <x v="1"/>
    <x v="5"/>
    <n v="45413"/>
  </r>
  <r>
    <x v="67"/>
    <s v="US"/>
    <n v="91516.5"/>
    <x v="1"/>
    <x v="6"/>
    <n v="43497"/>
  </r>
  <r>
    <x v="67"/>
    <s v="US"/>
    <n v="91516.5"/>
    <x v="1"/>
    <x v="7"/>
    <n v="1903"/>
  </r>
  <r>
    <x v="67"/>
    <s v="US"/>
    <n v="91516.5"/>
    <x v="1"/>
    <x v="8"/>
    <n v="13"/>
  </r>
  <r>
    <x v="67"/>
    <s v="US"/>
    <n v="91516.5"/>
    <x v="1"/>
    <x v="9"/>
    <n v="0"/>
  </r>
  <r>
    <x v="67"/>
    <s v="US"/>
    <n v="91516.5"/>
    <x v="2"/>
    <x v="10"/>
    <n v="20558"/>
  </r>
  <r>
    <x v="67"/>
    <s v="US"/>
    <n v="91516.5"/>
    <x v="2"/>
    <x v="11"/>
    <n v="573"/>
  </r>
  <r>
    <x v="67"/>
    <s v="US"/>
    <n v="91516.5"/>
    <x v="2"/>
    <x v="12"/>
    <n v="19985"/>
  </r>
  <r>
    <x v="67"/>
    <s v="US"/>
    <n v="91516.5"/>
    <x v="2"/>
    <x v="13"/>
    <n v="0"/>
  </r>
  <r>
    <x v="67"/>
    <s v="US"/>
    <n v="91516.5"/>
    <x v="3"/>
    <x v="14"/>
    <n v="0"/>
  </r>
  <r>
    <x v="67"/>
    <s v="US"/>
    <n v="91516.5"/>
    <x v="4"/>
    <x v="15"/>
    <n v="107757"/>
  </r>
  <r>
    <x v="67"/>
    <s v="US"/>
    <n v="91516.5"/>
    <x v="5"/>
    <x v="16"/>
    <n v="160266"/>
  </r>
  <r>
    <x v="67"/>
    <s v="US"/>
    <n v="91516.5"/>
    <x v="6"/>
    <x v="17"/>
    <n v="338791"/>
  </r>
  <r>
    <x v="67"/>
    <s v="US"/>
    <n v="91516.5"/>
    <x v="7"/>
    <x v="18"/>
    <n v="6699"/>
  </r>
  <r>
    <x v="67"/>
    <s v="US"/>
    <n v="91516.5"/>
    <x v="8"/>
    <x v="19"/>
    <n v="0"/>
  </r>
  <r>
    <x v="67"/>
    <s v="US"/>
    <n v="91516.5"/>
    <x v="9"/>
    <x v="20"/>
    <n v="890769"/>
  </r>
  <r>
    <x v="67"/>
    <s v="US"/>
    <n v="91516.5"/>
    <x v="10"/>
    <x v="21"/>
    <n v="0"/>
  </r>
  <r>
    <x v="67"/>
    <s v="US"/>
    <n v="91516.5"/>
    <x v="11"/>
    <x v="22"/>
    <n v="0"/>
  </r>
  <r>
    <x v="67"/>
    <s v="US"/>
    <n v="91516.5"/>
    <x v="12"/>
    <x v="23"/>
    <n v="9633"/>
  </r>
  <r>
    <x v="67"/>
    <s v="US"/>
    <n v="91516.5"/>
    <x v="13"/>
    <x v="24"/>
    <n v="0"/>
  </r>
  <r>
    <x v="67"/>
    <s v="US"/>
    <n v="91516.5"/>
    <x v="14"/>
    <x v="25"/>
    <n v="22355"/>
  </r>
  <r>
    <x v="67"/>
    <s v="US"/>
    <n v="91516.5"/>
    <x v="15"/>
    <x v="26"/>
    <n v="0"/>
  </r>
  <r>
    <x v="67"/>
    <s v="US"/>
    <n v="91516.5"/>
    <x v="16"/>
    <x v="27"/>
    <n v="0"/>
  </r>
  <r>
    <x v="67"/>
    <s v="US"/>
    <n v="91516.5"/>
    <x v="17"/>
    <x v="28"/>
    <n v="0"/>
  </r>
  <r>
    <x v="67"/>
    <s v="US"/>
    <n v="91516.5"/>
    <x v="18"/>
    <x v="29"/>
    <n v="0"/>
  </r>
  <r>
    <x v="67"/>
    <s v="US"/>
    <n v="91516.5"/>
    <x v="19"/>
    <x v="30"/>
    <n v="0"/>
  </r>
  <r>
    <x v="67"/>
    <s v="US"/>
    <n v="91516.5"/>
    <x v="20"/>
    <x v="31"/>
    <n v="0"/>
  </r>
  <r>
    <x v="67"/>
    <s v="US"/>
    <n v="91516.5"/>
    <x v="21"/>
    <x v="32"/>
    <n v="0"/>
  </r>
  <r>
    <x v="68"/>
    <s v="US"/>
    <n v="100384.49"/>
    <x v="0"/>
    <x v="0"/>
    <n v="457211"/>
  </r>
  <r>
    <x v="68"/>
    <s v="US"/>
    <n v="100384.49"/>
    <x v="0"/>
    <x v="1"/>
    <n v="437783"/>
  </r>
  <r>
    <x v="68"/>
    <s v="US"/>
    <n v="100384.49"/>
    <x v="0"/>
    <x v="2"/>
    <n v="19132"/>
  </r>
  <r>
    <x v="68"/>
    <s v="US"/>
    <n v="100384.49"/>
    <x v="0"/>
    <x v="3"/>
    <n v="0"/>
  </r>
  <r>
    <x v="68"/>
    <s v="US"/>
    <n v="100384.49"/>
    <x v="0"/>
    <x v="4"/>
    <n v="296"/>
  </r>
  <r>
    <x v="68"/>
    <s v="US"/>
    <n v="100384.49"/>
    <x v="1"/>
    <x v="5"/>
    <n v="27109"/>
  </r>
  <r>
    <x v="68"/>
    <s v="US"/>
    <n v="100384.49"/>
    <x v="1"/>
    <x v="6"/>
    <n v="26052"/>
  </r>
  <r>
    <x v="68"/>
    <s v="US"/>
    <n v="100384.49"/>
    <x v="1"/>
    <x v="7"/>
    <n v="1041"/>
  </r>
  <r>
    <x v="68"/>
    <s v="US"/>
    <n v="100384.49"/>
    <x v="1"/>
    <x v="8"/>
    <n v="15"/>
  </r>
  <r>
    <x v="68"/>
    <s v="US"/>
    <n v="100384.49"/>
    <x v="1"/>
    <x v="9"/>
    <n v="0"/>
  </r>
  <r>
    <x v="68"/>
    <s v="US"/>
    <n v="100384.49"/>
    <x v="2"/>
    <x v="10"/>
    <n v="6558"/>
  </r>
  <r>
    <x v="68"/>
    <s v="US"/>
    <n v="100384.49"/>
    <x v="2"/>
    <x v="11"/>
    <n v="65"/>
  </r>
  <r>
    <x v="68"/>
    <s v="US"/>
    <n v="100384.49"/>
    <x v="2"/>
    <x v="12"/>
    <n v="6493"/>
  </r>
  <r>
    <x v="68"/>
    <s v="US"/>
    <n v="100384.49"/>
    <x v="2"/>
    <x v="13"/>
    <n v="0"/>
  </r>
  <r>
    <x v="68"/>
    <s v="US"/>
    <n v="100384.49"/>
    <x v="3"/>
    <x v="14"/>
    <n v="0"/>
  </r>
  <r>
    <x v="68"/>
    <s v="US"/>
    <n v="100384.49"/>
    <x v="4"/>
    <x v="15"/>
    <n v="87038"/>
  </r>
  <r>
    <x v="68"/>
    <s v="US"/>
    <n v="100384.49"/>
    <x v="5"/>
    <x v="16"/>
    <n v="236145"/>
  </r>
  <r>
    <x v="68"/>
    <s v="US"/>
    <n v="100384.49"/>
    <x v="6"/>
    <x v="17"/>
    <n v="96634"/>
  </r>
  <r>
    <x v="68"/>
    <s v="US"/>
    <n v="100384.49"/>
    <x v="7"/>
    <x v="18"/>
    <n v="6358"/>
  </r>
  <r>
    <x v="68"/>
    <s v="US"/>
    <n v="100384.49"/>
    <x v="8"/>
    <x v="19"/>
    <n v="0"/>
  </r>
  <r>
    <x v="68"/>
    <s v="US"/>
    <n v="100384.49"/>
    <x v="9"/>
    <x v="20"/>
    <n v="565015"/>
  </r>
  <r>
    <x v="68"/>
    <s v="US"/>
    <n v="100384.49"/>
    <x v="10"/>
    <x v="21"/>
    <n v="0"/>
  </r>
  <r>
    <x v="68"/>
    <s v="US"/>
    <n v="100384.49"/>
    <x v="11"/>
    <x v="22"/>
    <n v="0"/>
  </r>
  <r>
    <x v="68"/>
    <s v="US"/>
    <n v="100384.49"/>
    <x v="12"/>
    <x v="23"/>
    <n v="19245"/>
  </r>
  <r>
    <x v="68"/>
    <s v="US"/>
    <n v="100384.49"/>
    <x v="13"/>
    <x v="24"/>
    <n v="0"/>
  </r>
  <r>
    <x v="68"/>
    <s v="US"/>
    <n v="100384.49"/>
    <x v="14"/>
    <x v="25"/>
    <n v="25782"/>
  </r>
  <r>
    <x v="68"/>
    <s v="US"/>
    <n v="100384.49"/>
    <x v="15"/>
    <x v="26"/>
    <n v="0"/>
  </r>
  <r>
    <x v="68"/>
    <s v="US"/>
    <n v="100384.49"/>
    <x v="16"/>
    <x v="27"/>
    <n v="0"/>
  </r>
  <r>
    <x v="68"/>
    <s v="US"/>
    <n v="100384.49"/>
    <x v="17"/>
    <x v="28"/>
    <n v="0"/>
  </r>
  <r>
    <x v="68"/>
    <s v="US"/>
    <n v="100384.49"/>
    <x v="18"/>
    <x v="29"/>
    <n v="0"/>
  </r>
  <r>
    <x v="68"/>
    <s v="US"/>
    <n v="100384.49"/>
    <x v="19"/>
    <x v="30"/>
    <n v="0"/>
  </r>
  <r>
    <x v="68"/>
    <s v="US"/>
    <n v="100384.49"/>
    <x v="20"/>
    <x v="31"/>
    <n v="0"/>
  </r>
  <r>
    <x v="68"/>
    <s v="US"/>
    <n v="100384.49"/>
    <x v="21"/>
    <x v="32"/>
    <n v="0"/>
  </r>
  <r>
    <x v="69"/>
    <s v="US"/>
    <n v="99392.8"/>
    <x v="0"/>
    <x v="0"/>
    <n v="399028"/>
  </r>
  <r>
    <x v="69"/>
    <s v="US"/>
    <n v="99392.8"/>
    <x v="0"/>
    <x v="1"/>
    <n v="380770"/>
  </r>
  <r>
    <x v="69"/>
    <s v="US"/>
    <n v="99392.8"/>
    <x v="0"/>
    <x v="2"/>
    <n v="18121"/>
  </r>
  <r>
    <x v="69"/>
    <s v="US"/>
    <n v="99392.8"/>
    <x v="0"/>
    <x v="3"/>
    <n v="0"/>
  </r>
  <r>
    <x v="69"/>
    <s v="US"/>
    <n v="99392.8"/>
    <x v="0"/>
    <x v="4"/>
    <n v="137"/>
  </r>
  <r>
    <x v="69"/>
    <s v="US"/>
    <n v="99392.8"/>
    <x v="1"/>
    <x v="5"/>
    <n v="22719"/>
  </r>
  <r>
    <x v="69"/>
    <s v="US"/>
    <n v="99392.8"/>
    <x v="1"/>
    <x v="6"/>
    <n v="22013"/>
  </r>
  <r>
    <x v="69"/>
    <s v="US"/>
    <n v="99392.8"/>
    <x v="1"/>
    <x v="7"/>
    <n v="696"/>
  </r>
  <r>
    <x v="69"/>
    <s v="US"/>
    <n v="99392.8"/>
    <x v="1"/>
    <x v="8"/>
    <n v="9"/>
  </r>
  <r>
    <x v="69"/>
    <s v="US"/>
    <n v="99392.8"/>
    <x v="1"/>
    <x v="9"/>
    <n v="0"/>
  </r>
  <r>
    <x v="69"/>
    <s v="US"/>
    <n v="99392.8"/>
    <x v="2"/>
    <x v="10"/>
    <n v="298"/>
  </r>
  <r>
    <x v="69"/>
    <s v="US"/>
    <n v="99392.8"/>
    <x v="2"/>
    <x v="11"/>
    <n v="23"/>
  </r>
  <r>
    <x v="69"/>
    <s v="US"/>
    <n v="99392.8"/>
    <x v="2"/>
    <x v="12"/>
    <n v="275"/>
  </r>
  <r>
    <x v="69"/>
    <s v="US"/>
    <n v="99392.8"/>
    <x v="2"/>
    <x v="13"/>
    <n v="0"/>
  </r>
  <r>
    <x v="69"/>
    <s v="US"/>
    <n v="99392.8"/>
    <x v="3"/>
    <x v="14"/>
    <n v="0"/>
  </r>
  <r>
    <x v="69"/>
    <s v="US"/>
    <n v="99392.8"/>
    <x v="4"/>
    <x v="15"/>
    <n v="49992"/>
  </r>
  <r>
    <x v="69"/>
    <s v="US"/>
    <n v="99392.8"/>
    <x v="5"/>
    <x v="16"/>
    <n v="242531"/>
  </r>
  <r>
    <x v="69"/>
    <s v="US"/>
    <n v="99392.8"/>
    <x v="6"/>
    <x v="17"/>
    <n v="23045"/>
  </r>
  <r>
    <x v="69"/>
    <s v="US"/>
    <n v="99392.8"/>
    <x v="7"/>
    <x v="18"/>
    <n v="7240"/>
  </r>
  <r>
    <x v="69"/>
    <s v="US"/>
    <n v="99392.8"/>
    <x v="8"/>
    <x v="19"/>
    <n v="0"/>
  </r>
  <r>
    <x v="69"/>
    <s v="US"/>
    <n v="99392.8"/>
    <x v="9"/>
    <x v="20"/>
    <n v="686688"/>
  </r>
  <r>
    <x v="69"/>
    <s v="US"/>
    <n v="99392.8"/>
    <x v="10"/>
    <x v="21"/>
    <n v="0"/>
  </r>
  <r>
    <x v="69"/>
    <s v="US"/>
    <n v="99392.8"/>
    <x v="11"/>
    <x v="22"/>
    <n v="0"/>
  </r>
  <r>
    <x v="69"/>
    <s v="US"/>
    <n v="99392.8"/>
    <x v="12"/>
    <x v="23"/>
    <n v="28649"/>
  </r>
  <r>
    <x v="69"/>
    <s v="US"/>
    <n v="99392.8"/>
    <x v="13"/>
    <x v="24"/>
    <n v="0"/>
  </r>
  <r>
    <x v="69"/>
    <s v="US"/>
    <n v="99392.8"/>
    <x v="14"/>
    <x v="25"/>
    <n v="24218"/>
  </r>
  <r>
    <x v="69"/>
    <s v="US"/>
    <n v="99392.8"/>
    <x v="15"/>
    <x v="26"/>
    <n v="0"/>
  </r>
  <r>
    <x v="69"/>
    <s v="US"/>
    <n v="99392.8"/>
    <x v="16"/>
    <x v="27"/>
    <n v="0"/>
  </r>
  <r>
    <x v="69"/>
    <s v="US"/>
    <n v="99392.8"/>
    <x v="17"/>
    <x v="28"/>
    <n v="0"/>
  </r>
  <r>
    <x v="69"/>
    <s v="US"/>
    <n v="99392.8"/>
    <x v="18"/>
    <x v="29"/>
    <n v="0"/>
  </r>
  <r>
    <x v="69"/>
    <s v="US"/>
    <n v="99392.8"/>
    <x v="19"/>
    <x v="30"/>
    <n v="0"/>
  </r>
  <r>
    <x v="69"/>
    <s v="US"/>
    <n v="99392.8"/>
    <x v="20"/>
    <x v="31"/>
    <n v="0"/>
  </r>
  <r>
    <x v="69"/>
    <s v="US"/>
    <n v="99392.8"/>
    <x v="21"/>
    <x v="32"/>
    <n v="0"/>
  </r>
  <r>
    <x v="70"/>
    <s v="US"/>
    <n v="273070.7"/>
    <x v="0"/>
    <x v="0"/>
    <n v="402328"/>
  </r>
  <r>
    <x v="70"/>
    <s v="US"/>
    <n v="273070.7"/>
    <x v="0"/>
    <x v="1"/>
    <n v="375006"/>
  </r>
  <r>
    <x v="70"/>
    <s v="US"/>
    <n v="273070.7"/>
    <x v="0"/>
    <x v="2"/>
    <n v="27258"/>
  </r>
  <r>
    <x v="70"/>
    <s v="US"/>
    <n v="273070.7"/>
    <x v="0"/>
    <x v="3"/>
    <n v="0"/>
  </r>
  <r>
    <x v="70"/>
    <s v="US"/>
    <n v="273070.7"/>
    <x v="0"/>
    <x v="4"/>
    <n v="64"/>
  </r>
  <r>
    <x v="70"/>
    <s v="US"/>
    <n v="273070.7"/>
    <x v="1"/>
    <x v="5"/>
    <n v="39578"/>
  </r>
  <r>
    <x v="70"/>
    <s v="US"/>
    <n v="273070.7"/>
    <x v="1"/>
    <x v="6"/>
    <n v="36621"/>
  </r>
  <r>
    <x v="70"/>
    <s v="US"/>
    <n v="273070.7"/>
    <x v="1"/>
    <x v="7"/>
    <n v="2951"/>
  </r>
  <r>
    <x v="70"/>
    <s v="US"/>
    <n v="273070.7"/>
    <x v="1"/>
    <x v="8"/>
    <n v="6"/>
  </r>
  <r>
    <x v="70"/>
    <s v="US"/>
    <n v="273070.7"/>
    <x v="1"/>
    <x v="9"/>
    <n v="0"/>
  </r>
  <r>
    <x v="70"/>
    <s v="US"/>
    <n v="273070.7"/>
    <x v="2"/>
    <x v="10"/>
    <n v="10"/>
  </r>
  <r>
    <x v="70"/>
    <s v="US"/>
    <n v="273070.7"/>
    <x v="2"/>
    <x v="11"/>
    <n v="6"/>
  </r>
  <r>
    <x v="70"/>
    <s v="US"/>
    <n v="273070.7"/>
    <x v="2"/>
    <x v="12"/>
    <n v="4"/>
  </r>
  <r>
    <x v="70"/>
    <s v="US"/>
    <n v="273070.7"/>
    <x v="2"/>
    <x v="13"/>
    <n v="0"/>
  </r>
  <r>
    <x v="70"/>
    <s v="US"/>
    <n v="273070.7"/>
    <x v="3"/>
    <x v="14"/>
    <n v="0"/>
  </r>
  <r>
    <x v="70"/>
    <s v="US"/>
    <n v="273070.7"/>
    <x v="4"/>
    <x v="15"/>
    <n v="37490"/>
  </r>
  <r>
    <x v="70"/>
    <s v="US"/>
    <n v="273070.7"/>
    <x v="5"/>
    <x v="16"/>
    <n v="289130"/>
  </r>
  <r>
    <x v="70"/>
    <s v="US"/>
    <n v="273070.7"/>
    <x v="6"/>
    <x v="17"/>
    <n v="19420"/>
  </r>
  <r>
    <x v="70"/>
    <s v="US"/>
    <n v="273070.7"/>
    <x v="7"/>
    <x v="18"/>
    <n v="10289"/>
  </r>
  <r>
    <x v="70"/>
    <s v="US"/>
    <n v="273070.7"/>
    <x v="8"/>
    <x v="19"/>
    <n v="0"/>
  </r>
  <r>
    <x v="70"/>
    <s v="US"/>
    <n v="273070.7"/>
    <x v="9"/>
    <x v="20"/>
    <n v="868570"/>
  </r>
  <r>
    <x v="70"/>
    <s v="US"/>
    <n v="273070.7"/>
    <x v="10"/>
    <x v="21"/>
    <n v="0"/>
  </r>
  <r>
    <x v="70"/>
    <s v="US"/>
    <n v="273070.7"/>
    <x v="11"/>
    <x v="22"/>
    <n v="0"/>
  </r>
  <r>
    <x v="70"/>
    <s v="US"/>
    <n v="273070.7"/>
    <x v="12"/>
    <x v="23"/>
    <n v="51694"/>
  </r>
  <r>
    <x v="70"/>
    <s v="US"/>
    <n v="273070.7"/>
    <x v="13"/>
    <x v="24"/>
    <n v="0"/>
  </r>
  <r>
    <x v="70"/>
    <s v="US"/>
    <n v="273070.7"/>
    <x v="14"/>
    <x v="25"/>
    <n v="28848"/>
  </r>
  <r>
    <x v="70"/>
    <s v="US"/>
    <n v="273070.7"/>
    <x v="15"/>
    <x v="26"/>
    <n v="0"/>
  </r>
  <r>
    <x v="70"/>
    <s v="US"/>
    <n v="273070.7"/>
    <x v="16"/>
    <x v="27"/>
    <n v="0"/>
  </r>
  <r>
    <x v="70"/>
    <s v="US"/>
    <n v="273070.7"/>
    <x v="17"/>
    <x v="28"/>
    <n v="0"/>
  </r>
  <r>
    <x v="70"/>
    <s v="US"/>
    <n v="273070.7"/>
    <x v="18"/>
    <x v="29"/>
    <n v="0"/>
  </r>
  <r>
    <x v="70"/>
    <s v="US"/>
    <n v="273070.7"/>
    <x v="19"/>
    <x v="30"/>
    <n v="0"/>
  </r>
  <r>
    <x v="70"/>
    <s v="US"/>
    <n v="273070.7"/>
    <x v="20"/>
    <x v="31"/>
    <n v="0"/>
  </r>
  <r>
    <x v="70"/>
    <s v="US"/>
    <n v="273070.7"/>
    <x v="21"/>
    <x v="32"/>
    <n v="0"/>
  </r>
  <r>
    <x v="71"/>
    <s v="US"/>
    <n v="210558.69"/>
    <x v="0"/>
    <x v="0"/>
    <n v="435885"/>
  </r>
  <r>
    <x v="71"/>
    <s v="US"/>
    <n v="210558.69"/>
    <x v="0"/>
    <x v="1"/>
    <n v="411161"/>
  </r>
  <r>
    <x v="71"/>
    <s v="US"/>
    <n v="210558.69"/>
    <x v="0"/>
    <x v="2"/>
    <n v="24689"/>
  </r>
  <r>
    <x v="71"/>
    <s v="US"/>
    <n v="210558.69"/>
    <x v="0"/>
    <x v="3"/>
    <n v="0"/>
  </r>
  <r>
    <x v="71"/>
    <s v="US"/>
    <n v="210558.69"/>
    <x v="0"/>
    <x v="4"/>
    <n v="35"/>
  </r>
  <r>
    <x v="71"/>
    <s v="US"/>
    <n v="210558.69"/>
    <x v="1"/>
    <x v="5"/>
    <n v="46291"/>
  </r>
  <r>
    <x v="71"/>
    <s v="US"/>
    <n v="210558.69"/>
    <x v="1"/>
    <x v="6"/>
    <n v="44233"/>
  </r>
  <r>
    <x v="71"/>
    <s v="US"/>
    <n v="210558.69"/>
    <x v="1"/>
    <x v="7"/>
    <n v="2055"/>
  </r>
  <r>
    <x v="71"/>
    <s v="US"/>
    <n v="210558.69"/>
    <x v="1"/>
    <x v="8"/>
    <n v="3"/>
  </r>
  <r>
    <x v="71"/>
    <s v="US"/>
    <n v="210558.69"/>
    <x v="1"/>
    <x v="9"/>
    <n v="0"/>
  </r>
  <r>
    <x v="71"/>
    <s v="US"/>
    <n v="210558.69"/>
    <x v="2"/>
    <x v="10"/>
    <n v="0"/>
  </r>
  <r>
    <x v="71"/>
    <s v="US"/>
    <n v="210558.69"/>
    <x v="2"/>
    <x v="11"/>
    <n v="0"/>
  </r>
  <r>
    <x v="71"/>
    <s v="US"/>
    <n v="210558.69"/>
    <x v="2"/>
    <x v="12"/>
    <n v="0"/>
  </r>
  <r>
    <x v="71"/>
    <s v="US"/>
    <n v="210558.69"/>
    <x v="2"/>
    <x v="13"/>
    <n v="0"/>
  </r>
  <r>
    <x v="71"/>
    <s v="US"/>
    <n v="210558.69"/>
    <x v="3"/>
    <x v="14"/>
    <n v="0"/>
  </r>
  <r>
    <x v="71"/>
    <s v="US"/>
    <n v="210558.69"/>
    <x v="4"/>
    <x v="15"/>
    <n v="32528"/>
  </r>
  <r>
    <x v="71"/>
    <s v="US"/>
    <n v="210558.69"/>
    <x v="5"/>
    <x v="16"/>
    <n v="253945"/>
  </r>
  <r>
    <x v="71"/>
    <s v="US"/>
    <n v="210558.69"/>
    <x v="6"/>
    <x v="17"/>
    <n v="269"/>
  </r>
  <r>
    <x v="71"/>
    <s v="US"/>
    <n v="210558.69"/>
    <x v="7"/>
    <x v="18"/>
    <n v="12597"/>
  </r>
  <r>
    <x v="71"/>
    <s v="US"/>
    <n v="210558.69"/>
    <x v="8"/>
    <x v="19"/>
    <n v="0"/>
  </r>
  <r>
    <x v="71"/>
    <s v="US"/>
    <n v="210558.69"/>
    <x v="9"/>
    <x v="20"/>
    <n v="739027"/>
  </r>
  <r>
    <x v="71"/>
    <s v="US"/>
    <n v="210558.69"/>
    <x v="10"/>
    <x v="21"/>
    <n v="0"/>
  </r>
  <r>
    <x v="71"/>
    <s v="US"/>
    <n v="210558.69"/>
    <x v="11"/>
    <x v="22"/>
    <n v="0"/>
  </r>
  <r>
    <x v="71"/>
    <s v="US"/>
    <n v="210558.69"/>
    <x v="12"/>
    <x v="23"/>
    <n v="71199"/>
  </r>
  <r>
    <x v="71"/>
    <s v="US"/>
    <n v="210558.69"/>
    <x v="13"/>
    <x v="24"/>
    <n v="0"/>
  </r>
  <r>
    <x v="71"/>
    <s v="US"/>
    <n v="210558.69"/>
    <x v="14"/>
    <x v="25"/>
    <n v="38092"/>
  </r>
  <r>
    <x v="71"/>
    <s v="US"/>
    <n v="210558.69"/>
    <x v="15"/>
    <x v="26"/>
    <n v="0"/>
  </r>
  <r>
    <x v="71"/>
    <s v="US"/>
    <n v="210558.69"/>
    <x v="16"/>
    <x v="27"/>
    <n v="0"/>
  </r>
  <r>
    <x v="71"/>
    <s v="US"/>
    <n v="210558.69"/>
    <x v="17"/>
    <x v="28"/>
    <n v="0"/>
  </r>
  <r>
    <x v="71"/>
    <s v="US"/>
    <n v="210558.69"/>
    <x v="18"/>
    <x v="29"/>
    <n v="0"/>
  </r>
  <r>
    <x v="71"/>
    <s v="US"/>
    <n v="210558.69"/>
    <x v="19"/>
    <x v="30"/>
    <n v="0"/>
  </r>
  <r>
    <x v="71"/>
    <s v="US"/>
    <n v="210558.69"/>
    <x v="20"/>
    <x v="31"/>
    <n v="0"/>
  </r>
  <r>
    <x v="71"/>
    <s v="US"/>
    <n v="210558.69"/>
    <x v="21"/>
    <x v="32"/>
    <n v="0"/>
  </r>
  <r>
    <x v="72"/>
    <s v="US"/>
    <n v="170634.35"/>
    <x v="0"/>
    <x v="0"/>
    <n v="420617"/>
  </r>
  <r>
    <x v="72"/>
    <s v="US"/>
    <n v="170634.35"/>
    <x v="0"/>
    <x v="1"/>
    <n v="404598"/>
  </r>
  <r>
    <x v="72"/>
    <s v="US"/>
    <n v="170634.35"/>
    <x v="0"/>
    <x v="2"/>
    <n v="16002"/>
  </r>
  <r>
    <x v="72"/>
    <s v="US"/>
    <n v="170634.35"/>
    <x v="0"/>
    <x v="3"/>
    <n v="0"/>
  </r>
  <r>
    <x v="72"/>
    <s v="US"/>
    <n v="170634.35"/>
    <x v="0"/>
    <x v="4"/>
    <n v="17"/>
  </r>
  <r>
    <x v="72"/>
    <s v="US"/>
    <n v="170634.35"/>
    <x v="1"/>
    <x v="5"/>
    <n v="50034"/>
  </r>
  <r>
    <x v="72"/>
    <s v="US"/>
    <n v="170634.35"/>
    <x v="1"/>
    <x v="6"/>
    <n v="48646"/>
  </r>
  <r>
    <x v="72"/>
    <s v="US"/>
    <n v="170634.35"/>
    <x v="1"/>
    <x v="7"/>
    <n v="1387"/>
  </r>
  <r>
    <x v="72"/>
    <s v="US"/>
    <n v="170634.35"/>
    <x v="1"/>
    <x v="8"/>
    <n v="1"/>
  </r>
  <r>
    <x v="72"/>
    <s v="US"/>
    <n v="170634.35"/>
    <x v="1"/>
    <x v="9"/>
    <n v="0"/>
  </r>
  <r>
    <x v="72"/>
    <s v="US"/>
    <n v="170634.35"/>
    <x v="2"/>
    <x v="10"/>
    <n v="0"/>
  </r>
  <r>
    <x v="72"/>
    <s v="US"/>
    <n v="170634.35"/>
    <x v="2"/>
    <x v="11"/>
    <n v="0"/>
  </r>
  <r>
    <x v="72"/>
    <s v="US"/>
    <n v="170634.35"/>
    <x v="2"/>
    <x v="12"/>
    <n v="0"/>
  </r>
  <r>
    <x v="72"/>
    <s v="US"/>
    <n v="170634.35"/>
    <x v="2"/>
    <x v="13"/>
    <n v="0"/>
  </r>
  <r>
    <x v="72"/>
    <s v="US"/>
    <n v="170634.35"/>
    <x v="3"/>
    <x v="14"/>
    <n v="0"/>
  </r>
  <r>
    <x v="72"/>
    <s v="US"/>
    <n v="170634.35"/>
    <x v="4"/>
    <x v="15"/>
    <n v="1740"/>
  </r>
  <r>
    <x v="72"/>
    <s v="US"/>
    <n v="170634.35"/>
    <x v="5"/>
    <x v="16"/>
    <n v="275691"/>
  </r>
  <r>
    <x v="72"/>
    <s v="US"/>
    <n v="170634.35"/>
    <x v="6"/>
    <x v="17"/>
    <n v="319"/>
  </r>
  <r>
    <x v="72"/>
    <s v="US"/>
    <n v="170634.35"/>
    <x v="7"/>
    <x v="18"/>
    <n v="0"/>
  </r>
  <r>
    <x v="72"/>
    <s v="US"/>
    <n v="170634.35"/>
    <x v="8"/>
    <x v="19"/>
    <n v="0"/>
  </r>
  <r>
    <x v="72"/>
    <s v="US"/>
    <n v="170634.35"/>
    <x v="9"/>
    <x v="20"/>
    <n v="1039625"/>
  </r>
  <r>
    <x v="72"/>
    <s v="US"/>
    <n v="170634.35"/>
    <x v="10"/>
    <x v="21"/>
    <n v="0"/>
  </r>
  <r>
    <x v="72"/>
    <s v="US"/>
    <n v="170634.35"/>
    <x v="11"/>
    <x v="22"/>
    <n v="0"/>
  </r>
  <r>
    <x v="72"/>
    <s v="US"/>
    <n v="170634.35"/>
    <x v="12"/>
    <x v="23"/>
    <n v="41573"/>
  </r>
  <r>
    <x v="72"/>
    <s v="US"/>
    <n v="170634.35"/>
    <x v="13"/>
    <x v="24"/>
    <n v="0"/>
  </r>
  <r>
    <x v="72"/>
    <s v="US"/>
    <n v="170634.35"/>
    <x v="14"/>
    <x v="25"/>
    <n v="4411"/>
  </r>
  <r>
    <x v="72"/>
    <s v="US"/>
    <n v="170634.35"/>
    <x v="15"/>
    <x v="26"/>
    <n v="0"/>
  </r>
  <r>
    <x v="72"/>
    <s v="US"/>
    <n v="170634.35"/>
    <x v="16"/>
    <x v="27"/>
    <n v="0"/>
  </r>
  <r>
    <x v="72"/>
    <s v="US"/>
    <n v="170634.35"/>
    <x v="17"/>
    <x v="28"/>
    <n v="0"/>
  </r>
  <r>
    <x v="72"/>
    <s v="US"/>
    <n v="170634.35"/>
    <x v="18"/>
    <x v="29"/>
    <n v="0"/>
  </r>
  <r>
    <x v="72"/>
    <s v="US"/>
    <n v="170634.35"/>
    <x v="19"/>
    <x v="30"/>
    <n v="0"/>
  </r>
  <r>
    <x v="72"/>
    <s v="US"/>
    <n v="170634.35"/>
    <x v="20"/>
    <x v="31"/>
    <n v="0"/>
  </r>
  <r>
    <x v="72"/>
    <s v="US"/>
    <n v="170634.35"/>
    <x v="21"/>
    <x v="32"/>
    <n v="0"/>
  </r>
  <r>
    <x v="73"/>
    <s v="US"/>
    <n v="133506.15"/>
    <x v="0"/>
    <x v="0"/>
    <n v="339016"/>
  </r>
  <r>
    <x v="73"/>
    <s v="US"/>
    <n v="133506.15"/>
    <x v="0"/>
    <x v="1"/>
    <n v="328710"/>
  </r>
  <r>
    <x v="73"/>
    <s v="US"/>
    <n v="133506.15"/>
    <x v="0"/>
    <x v="2"/>
    <n v="10292"/>
  </r>
  <r>
    <x v="73"/>
    <s v="US"/>
    <n v="133506.15"/>
    <x v="0"/>
    <x v="3"/>
    <n v="0"/>
  </r>
  <r>
    <x v="73"/>
    <s v="US"/>
    <n v="133506.15"/>
    <x v="0"/>
    <x v="4"/>
    <n v="14"/>
  </r>
  <r>
    <x v="73"/>
    <s v="US"/>
    <n v="133506.15"/>
    <x v="1"/>
    <x v="5"/>
    <n v="38445"/>
  </r>
  <r>
    <x v="73"/>
    <s v="US"/>
    <n v="133506.15"/>
    <x v="1"/>
    <x v="6"/>
    <n v="37450"/>
  </r>
  <r>
    <x v="73"/>
    <s v="US"/>
    <n v="133506.15"/>
    <x v="1"/>
    <x v="7"/>
    <n v="993"/>
  </r>
  <r>
    <x v="73"/>
    <s v="US"/>
    <n v="133506.15"/>
    <x v="1"/>
    <x v="8"/>
    <n v="2"/>
  </r>
  <r>
    <x v="73"/>
    <s v="US"/>
    <n v="133506.15"/>
    <x v="1"/>
    <x v="9"/>
    <n v="0"/>
  </r>
  <r>
    <x v="73"/>
    <s v="US"/>
    <n v="133506.15"/>
    <x v="2"/>
    <x v="10"/>
    <n v="719292"/>
  </r>
  <r>
    <x v="73"/>
    <s v="US"/>
    <n v="133506.15"/>
    <x v="2"/>
    <x v="11"/>
    <n v="719292"/>
  </r>
  <r>
    <x v="73"/>
    <s v="US"/>
    <n v="133506.15"/>
    <x v="2"/>
    <x v="12"/>
    <n v="0"/>
  </r>
  <r>
    <x v="73"/>
    <s v="US"/>
    <n v="133506.15"/>
    <x v="2"/>
    <x v="13"/>
    <n v="0"/>
  </r>
  <r>
    <x v="73"/>
    <s v="US"/>
    <n v="133506.15"/>
    <x v="3"/>
    <x v="14"/>
    <n v="0"/>
  </r>
  <r>
    <x v="73"/>
    <s v="US"/>
    <n v="133506.15"/>
    <x v="4"/>
    <x v="15"/>
    <n v="144434"/>
  </r>
  <r>
    <x v="73"/>
    <s v="US"/>
    <n v="133506.15"/>
    <x v="5"/>
    <x v="16"/>
    <n v="347405"/>
  </r>
  <r>
    <x v="73"/>
    <s v="US"/>
    <n v="133506.15"/>
    <x v="6"/>
    <x v="17"/>
    <n v="931717"/>
  </r>
  <r>
    <x v="73"/>
    <s v="US"/>
    <n v="133506.15"/>
    <x v="7"/>
    <x v="18"/>
    <n v="17132"/>
  </r>
  <r>
    <x v="73"/>
    <s v="US"/>
    <n v="133506.15"/>
    <x v="8"/>
    <x v="19"/>
    <n v="0"/>
  </r>
  <r>
    <x v="73"/>
    <s v="US"/>
    <n v="133506.15"/>
    <x v="9"/>
    <x v="20"/>
    <n v="1060666"/>
  </r>
  <r>
    <x v="73"/>
    <s v="US"/>
    <n v="133506.15"/>
    <x v="10"/>
    <x v="21"/>
    <n v="0"/>
  </r>
  <r>
    <x v="73"/>
    <s v="US"/>
    <n v="133506.15"/>
    <x v="11"/>
    <x v="22"/>
    <n v="0"/>
  </r>
  <r>
    <x v="73"/>
    <s v="US"/>
    <n v="133506.15"/>
    <x v="12"/>
    <x v="23"/>
    <n v="25243"/>
  </r>
  <r>
    <x v="73"/>
    <s v="US"/>
    <n v="133506.15"/>
    <x v="13"/>
    <x v="24"/>
    <n v="0"/>
  </r>
  <r>
    <x v="73"/>
    <s v="US"/>
    <n v="133506.15"/>
    <x v="14"/>
    <x v="25"/>
    <n v="227"/>
  </r>
  <r>
    <x v="73"/>
    <s v="US"/>
    <n v="133506.15"/>
    <x v="15"/>
    <x v="26"/>
    <n v="0"/>
  </r>
  <r>
    <x v="73"/>
    <s v="US"/>
    <n v="133506.15"/>
    <x v="16"/>
    <x v="27"/>
    <n v="0"/>
  </r>
  <r>
    <x v="73"/>
    <s v="US"/>
    <n v="133506.15"/>
    <x v="17"/>
    <x v="28"/>
    <n v="0"/>
  </r>
  <r>
    <x v="73"/>
    <s v="US"/>
    <n v="133506.15"/>
    <x v="18"/>
    <x v="29"/>
    <n v="0"/>
  </r>
  <r>
    <x v="73"/>
    <s v="US"/>
    <n v="133506.15"/>
    <x v="19"/>
    <x v="30"/>
    <n v="0"/>
  </r>
  <r>
    <x v="73"/>
    <s v="US"/>
    <n v="133506.15"/>
    <x v="20"/>
    <x v="31"/>
    <n v="0"/>
  </r>
  <r>
    <x v="73"/>
    <s v="US"/>
    <n v="133506.15"/>
    <x v="21"/>
    <x v="32"/>
    <n v="0"/>
  </r>
  <r>
    <x v="74"/>
    <s v="US"/>
    <n v="158362.35999999999"/>
    <x v="0"/>
    <x v="0"/>
    <n v="315786"/>
  </r>
  <r>
    <x v="74"/>
    <s v="US"/>
    <n v="158362.35999999999"/>
    <x v="0"/>
    <x v="1"/>
    <n v="308498"/>
  </r>
  <r>
    <x v="74"/>
    <s v="US"/>
    <n v="158362.35999999999"/>
    <x v="0"/>
    <x v="2"/>
    <n v="7272"/>
  </r>
  <r>
    <x v="74"/>
    <s v="US"/>
    <n v="158362.35999999999"/>
    <x v="0"/>
    <x v="3"/>
    <n v="0"/>
  </r>
  <r>
    <x v="74"/>
    <s v="US"/>
    <n v="158362.35999999999"/>
    <x v="0"/>
    <x v="4"/>
    <n v="16"/>
  </r>
  <r>
    <x v="74"/>
    <s v="US"/>
    <n v="158362.35999999999"/>
    <x v="1"/>
    <x v="5"/>
    <n v="42640"/>
  </r>
  <r>
    <x v="74"/>
    <s v="US"/>
    <n v="158362.35999999999"/>
    <x v="1"/>
    <x v="6"/>
    <n v="41711"/>
  </r>
  <r>
    <x v="74"/>
    <s v="US"/>
    <n v="158362.35999999999"/>
    <x v="1"/>
    <x v="7"/>
    <n v="928"/>
  </r>
  <r>
    <x v="74"/>
    <s v="US"/>
    <n v="158362.35999999999"/>
    <x v="1"/>
    <x v="8"/>
    <n v="2"/>
  </r>
  <r>
    <x v="74"/>
    <s v="US"/>
    <n v="158362.35999999999"/>
    <x v="1"/>
    <x v="9"/>
    <n v="0"/>
  </r>
  <r>
    <x v="74"/>
    <s v="US"/>
    <n v="158362.35999999999"/>
    <x v="2"/>
    <x v="10"/>
    <n v="696507"/>
  </r>
  <r>
    <x v="74"/>
    <s v="US"/>
    <n v="158362.35999999999"/>
    <x v="2"/>
    <x v="11"/>
    <n v="696507"/>
  </r>
  <r>
    <x v="74"/>
    <s v="US"/>
    <n v="158362.35999999999"/>
    <x v="2"/>
    <x v="12"/>
    <n v="0"/>
  </r>
  <r>
    <x v="74"/>
    <s v="US"/>
    <n v="158362.35999999999"/>
    <x v="2"/>
    <x v="13"/>
    <n v="0"/>
  </r>
  <r>
    <x v="74"/>
    <s v="US"/>
    <n v="158362.35999999999"/>
    <x v="3"/>
    <x v="14"/>
    <n v="0"/>
  </r>
  <r>
    <x v="74"/>
    <s v="US"/>
    <n v="158362.35999999999"/>
    <x v="4"/>
    <x v="15"/>
    <n v="69115"/>
  </r>
  <r>
    <x v="74"/>
    <s v="US"/>
    <n v="158362.35999999999"/>
    <x v="5"/>
    <x v="16"/>
    <n v="282403"/>
  </r>
  <r>
    <x v="74"/>
    <s v="US"/>
    <n v="158362.35999999999"/>
    <x v="6"/>
    <x v="17"/>
    <n v="739530"/>
  </r>
  <r>
    <x v="74"/>
    <s v="US"/>
    <n v="158362.35999999999"/>
    <x v="7"/>
    <x v="18"/>
    <n v="20340"/>
  </r>
  <r>
    <x v="74"/>
    <s v="US"/>
    <n v="158362.35999999999"/>
    <x v="8"/>
    <x v="19"/>
    <n v="0"/>
  </r>
  <r>
    <x v="74"/>
    <s v="US"/>
    <n v="158362.35999999999"/>
    <x v="9"/>
    <x v="20"/>
    <n v="1180669"/>
  </r>
  <r>
    <x v="74"/>
    <s v="US"/>
    <n v="158362.35999999999"/>
    <x v="10"/>
    <x v="21"/>
    <n v="0"/>
  </r>
  <r>
    <x v="74"/>
    <s v="US"/>
    <n v="158362.35999999999"/>
    <x v="11"/>
    <x v="22"/>
    <n v="0"/>
  </r>
  <r>
    <x v="74"/>
    <s v="US"/>
    <n v="158362.35999999999"/>
    <x v="12"/>
    <x v="23"/>
    <n v="24727"/>
  </r>
  <r>
    <x v="74"/>
    <s v="US"/>
    <n v="158362.35999999999"/>
    <x v="13"/>
    <x v="24"/>
    <n v="0"/>
  </r>
  <r>
    <x v="74"/>
    <s v="US"/>
    <n v="158362.35999999999"/>
    <x v="14"/>
    <x v="25"/>
    <n v="172"/>
  </r>
  <r>
    <x v="74"/>
    <s v="US"/>
    <n v="158362.35999999999"/>
    <x v="15"/>
    <x v="26"/>
    <n v="0"/>
  </r>
  <r>
    <x v="74"/>
    <s v="US"/>
    <n v="158362.35999999999"/>
    <x v="16"/>
    <x v="27"/>
    <n v="0"/>
  </r>
  <r>
    <x v="74"/>
    <s v="US"/>
    <n v="158362.35999999999"/>
    <x v="17"/>
    <x v="28"/>
    <n v="0"/>
  </r>
  <r>
    <x v="74"/>
    <s v="US"/>
    <n v="158362.35999999999"/>
    <x v="18"/>
    <x v="29"/>
    <n v="0"/>
  </r>
  <r>
    <x v="74"/>
    <s v="US"/>
    <n v="158362.35999999999"/>
    <x v="19"/>
    <x v="30"/>
    <n v="0"/>
  </r>
  <r>
    <x v="74"/>
    <s v="US"/>
    <n v="158362.35999999999"/>
    <x v="20"/>
    <x v="31"/>
    <n v="0"/>
  </r>
  <r>
    <x v="74"/>
    <s v="US"/>
    <n v="158362.35999999999"/>
    <x v="21"/>
    <x v="32"/>
    <n v="0"/>
  </r>
  <r>
    <x v="75"/>
    <s v="US"/>
    <n v="206725.78"/>
    <x v="0"/>
    <x v="0"/>
    <n v="525678"/>
  </r>
  <r>
    <x v="75"/>
    <s v="US"/>
    <n v="206725.78"/>
    <x v="0"/>
    <x v="1"/>
    <n v="491667"/>
  </r>
  <r>
    <x v="75"/>
    <s v="US"/>
    <n v="206725.78"/>
    <x v="0"/>
    <x v="2"/>
    <n v="33984"/>
  </r>
  <r>
    <x v="75"/>
    <s v="US"/>
    <n v="206725.78"/>
    <x v="0"/>
    <x v="3"/>
    <n v="0"/>
  </r>
  <r>
    <x v="75"/>
    <s v="US"/>
    <n v="206725.78"/>
    <x v="0"/>
    <x v="4"/>
    <n v="27"/>
  </r>
  <r>
    <x v="75"/>
    <s v="US"/>
    <n v="206725.78"/>
    <x v="1"/>
    <x v="5"/>
    <n v="72817"/>
  </r>
  <r>
    <x v="75"/>
    <s v="US"/>
    <n v="206725.78"/>
    <x v="1"/>
    <x v="6"/>
    <n v="61580"/>
  </r>
  <r>
    <x v="75"/>
    <s v="US"/>
    <n v="206725.78"/>
    <x v="1"/>
    <x v="7"/>
    <n v="11233"/>
  </r>
  <r>
    <x v="75"/>
    <s v="US"/>
    <n v="206725.78"/>
    <x v="1"/>
    <x v="8"/>
    <n v="4"/>
  </r>
  <r>
    <x v="75"/>
    <s v="US"/>
    <n v="206725.78"/>
    <x v="1"/>
    <x v="9"/>
    <n v="0"/>
  </r>
  <r>
    <x v="75"/>
    <s v="US"/>
    <n v="206725.78"/>
    <x v="2"/>
    <x v="10"/>
    <n v="614121"/>
  </r>
  <r>
    <x v="75"/>
    <s v="US"/>
    <n v="206725.78"/>
    <x v="2"/>
    <x v="11"/>
    <n v="614121"/>
  </r>
  <r>
    <x v="75"/>
    <s v="US"/>
    <n v="206725.78"/>
    <x v="2"/>
    <x v="12"/>
    <n v="0"/>
  </r>
  <r>
    <x v="75"/>
    <s v="US"/>
    <n v="206725.78"/>
    <x v="2"/>
    <x v="13"/>
    <n v="0"/>
  </r>
  <r>
    <x v="75"/>
    <s v="US"/>
    <n v="206725.78"/>
    <x v="3"/>
    <x v="14"/>
    <n v="0"/>
  </r>
  <r>
    <x v="75"/>
    <s v="US"/>
    <n v="206725.78"/>
    <x v="4"/>
    <x v="15"/>
    <n v="161062"/>
  </r>
  <r>
    <x v="75"/>
    <s v="US"/>
    <n v="206725.78"/>
    <x v="5"/>
    <x v="16"/>
    <n v="479412"/>
  </r>
  <r>
    <x v="75"/>
    <s v="US"/>
    <n v="206725.78"/>
    <x v="6"/>
    <x v="17"/>
    <n v="648115"/>
  </r>
  <r>
    <x v="75"/>
    <s v="US"/>
    <n v="206725.78"/>
    <x v="7"/>
    <x v="18"/>
    <n v="13658"/>
  </r>
  <r>
    <x v="75"/>
    <s v="US"/>
    <n v="206725.78"/>
    <x v="8"/>
    <x v="19"/>
    <n v="0"/>
  </r>
  <r>
    <x v="75"/>
    <s v="US"/>
    <n v="206725.78"/>
    <x v="9"/>
    <x v="20"/>
    <n v="1696558"/>
  </r>
  <r>
    <x v="75"/>
    <s v="US"/>
    <n v="206725.78"/>
    <x v="10"/>
    <x v="21"/>
    <n v="0"/>
  </r>
  <r>
    <x v="75"/>
    <s v="US"/>
    <n v="206725.78"/>
    <x v="11"/>
    <x v="22"/>
    <n v="0"/>
  </r>
  <r>
    <x v="75"/>
    <s v="US"/>
    <n v="206725.78"/>
    <x v="12"/>
    <x v="23"/>
    <n v="26748"/>
  </r>
  <r>
    <x v="75"/>
    <s v="US"/>
    <n v="206725.78"/>
    <x v="13"/>
    <x v="24"/>
    <n v="0"/>
  </r>
  <r>
    <x v="75"/>
    <s v="US"/>
    <n v="206725.78"/>
    <x v="14"/>
    <x v="25"/>
    <n v="72"/>
  </r>
  <r>
    <x v="75"/>
    <s v="US"/>
    <n v="206725.78"/>
    <x v="15"/>
    <x v="26"/>
    <n v="0"/>
  </r>
  <r>
    <x v="75"/>
    <s v="US"/>
    <n v="206725.78"/>
    <x v="16"/>
    <x v="27"/>
    <n v="0"/>
  </r>
  <r>
    <x v="75"/>
    <s v="US"/>
    <n v="206725.78"/>
    <x v="17"/>
    <x v="28"/>
    <n v="0"/>
  </r>
  <r>
    <x v="75"/>
    <s v="US"/>
    <n v="206725.78"/>
    <x v="18"/>
    <x v="29"/>
    <n v="0"/>
  </r>
  <r>
    <x v="75"/>
    <s v="US"/>
    <n v="206725.78"/>
    <x v="19"/>
    <x v="30"/>
    <n v="0"/>
  </r>
  <r>
    <x v="75"/>
    <s v="US"/>
    <n v="206725.78"/>
    <x v="20"/>
    <x v="31"/>
    <n v="0"/>
  </r>
  <r>
    <x v="75"/>
    <s v="US"/>
    <n v="206725.78"/>
    <x v="21"/>
    <x v="32"/>
    <n v="0"/>
  </r>
  <r>
    <x v="76"/>
    <s v="US"/>
    <n v="188391.45"/>
    <x v="0"/>
    <x v="0"/>
    <n v="814476"/>
  </r>
  <r>
    <x v="76"/>
    <s v="US"/>
    <n v="188391.45"/>
    <x v="0"/>
    <x v="1"/>
    <n v="764266"/>
  </r>
  <r>
    <x v="76"/>
    <s v="US"/>
    <n v="188391.45"/>
    <x v="0"/>
    <x v="2"/>
    <n v="50188"/>
  </r>
  <r>
    <x v="76"/>
    <s v="US"/>
    <n v="188391.45"/>
    <x v="0"/>
    <x v="3"/>
    <n v="0"/>
  </r>
  <r>
    <x v="76"/>
    <s v="US"/>
    <n v="188391.45"/>
    <x v="0"/>
    <x v="4"/>
    <n v="22"/>
  </r>
  <r>
    <x v="76"/>
    <s v="US"/>
    <n v="188391.45"/>
    <x v="1"/>
    <x v="5"/>
    <n v="89373"/>
  </r>
  <r>
    <x v="76"/>
    <s v="US"/>
    <n v="188391.45"/>
    <x v="1"/>
    <x v="6"/>
    <n v="74012"/>
  </r>
  <r>
    <x v="76"/>
    <s v="US"/>
    <n v="188391.45"/>
    <x v="1"/>
    <x v="7"/>
    <n v="15357"/>
  </r>
  <r>
    <x v="76"/>
    <s v="US"/>
    <n v="188391.45"/>
    <x v="1"/>
    <x v="8"/>
    <n v="4"/>
  </r>
  <r>
    <x v="76"/>
    <s v="US"/>
    <n v="188391.45"/>
    <x v="1"/>
    <x v="9"/>
    <n v="0"/>
  </r>
  <r>
    <x v="76"/>
    <s v="US"/>
    <n v="188391.45"/>
    <x v="2"/>
    <x v="10"/>
    <n v="656966"/>
  </r>
  <r>
    <x v="76"/>
    <s v="US"/>
    <n v="188391.45"/>
    <x v="2"/>
    <x v="11"/>
    <n v="656966"/>
  </r>
  <r>
    <x v="76"/>
    <s v="US"/>
    <n v="188391.45"/>
    <x v="2"/>
    <x v="12"/>
    <n v="0"/>
  </r>
  <r>
    <x v="76"/>
    <s v="US"/>
    <n v="188391.45"/>
    <x v="2"/>
    <x v="13"/>
    <n v="0"/>
  </r>
  <r>
    <x v="76"/>
    <s v="US"/>
    <n v="188391.45"/>
    <x v="3"/>
    <x v="14"/>
    <n v="0"/>
  </r>
  <r>
    <x v="76"/>
    <s v="US"/>
    <n v="188391.45"/>
    <x v="4"/>
    <x v="15"/>
    <n v="183584"/>
  </r>
  <r>
    <x v="76"/>
    <s v="US"/>
    <n v="188391.45"/>
    <x v="5"/>
    <x v="16"/>
    <n v="536906"/>
  </r>
  <r>
    <x v="76"/>
    <s v="US"/>
    <n v="188391.45"/>
    <x v="6"/>
    <x v="17"/>
    <n v="683978"/>
  </r>
  <r>
    <x v="76"/>
    <s v="US"/>
    <n v="188391.45"/>
    <x v="7"/>
    <x v="18"/>
    <n v="10997"/>
  </r>
  <r>
    <x v="76"/>
    <s v="US"/>
    <n v="188391.45"/>
    <x v="8"/>
    <x v="19"/>
    <n v="0"/>
  </r>
  <r>
    <x v="76"/>
    <s v="US"/>
    <n v="188391.45"/>
    <x v="9"/>
    <x v="20"/>
    <n v="1689190"/>
  </r>
  <r>
    <x v="76"/>
    <s v="US"/>
    <n v="188391.45"/>
    <x v="10"/>
    <x v="21"/>
    <n v="0"/>
  </r>
  <r>
    <x v="76"/>
    <s v="US"/>
    <n v="188391.45"/>
    <x v="11"/>
    <x v="22"/>
    <n v="0"/>
  </r>
  <r>
    <x v="76"/>
    <s v="US"/>
    <n v="188391.45"/>
    <x v="12"/>
    <x v="23"/>
    <n v="27995"/>
  </r>
  <r>
    <x v="76"/>
    <s v="US"/>
    <n v="188391.45"/>
    <x v="13"/>
    <x v="24"/>
    <n v="0"/>
  </r>
  <r>
    <x v="76"/>
    <s v="US"/>
    <n v="188391.45"/>
    <x v="14"/>
    <x v="25"/>
    <n v="283"/>
  </r>
  <r>
    <x v="76"/>
    <s v="US"/>
    <n v="188391.45"/>
    <x v="15"/>
    <x v="26"/>
    <n v="0"/>
  </r>
  <r>
    <x v="76"/>
    <s v="US"/>
    <n v="188391.45"/>
    <x v="16"/>
    <x v="27"/>
    <n v="0"/>
  </r>
  <r>
    <x v="76"/>
    <s v="US"/>
    <n v="188391.45"/>
    <x v="17"/>
    <x v="28"/>
    <n v="0"/>
  </r>
  <r>
    <x v="76"/>
    <s v="US"/>
    <n v="188391.45"/>
    <x v="18"/>
    <x v="29"/>
    <n v="0"/>
  </r>
  <r>
    <x v="76"/>
    <s v="US"/>
    <n v="188391.45"/>
    <x v="19"/>
    <x v="30"/>
    <n v="0"/>
  </r>
  <r>
    <x v="76"/>
    <s v="US"/>
    <n v="188391.45"/>
    <x v="20"/>
    <x v="31"/>
    <n v="0"/>
  </r>
  <r>
    <x v="76"/>
    <s v="US"/>
    <n v="188391.45"/>
    <x v="21"/>
    <x v="32"/>
    <n v="0"/>
  </r>
  <r>
    <x v="77"/>
    <s v="US"/>
    <n v="275882.59000000003"/>
    <x v="0"/>
    <x v="0"/>
    <n v="884833"/>
  </r>
  <r>
    <x v="77"/>
    <s v="US"/>
    <n v="275882.59000000003"/>
    <x v="0"/>
    <x v="1"/>
    <n v="817773"/>
  </r>
  <r>
    <x v="77"/>
    <s v="US"/>
    <n v="275882.59000000003"/>
    <x v="0"/>
    <x v="2"/>
    <n v="67047"/>
  </r>
  <r>
    <x v="77"/>
    <s v="US"/>
    <n v="275882.59000000003"/>
    <x v="0"/>
    <x v="3"/>
    <n v="0"/>
  </r>
  <r>
    <x v="77"/>
    <s v="US"/>
    <n v="275882.59000000003"/>
    <x v="0"/>
    <x v="4"/>
    <n v="13"/>
  </r>
  <r>
    <x v="77"/>
    <s v="US"/>
    <n v="275882.59000000003"/>
    <x v="1"/>
    <x v="5"/>
    <n v="105940"/>
  </r>
  <r>
    <x v="77"/>
    <s v="US"/>
    <n v="275882.59000000003"/>
    <x v="1"/>
    <x v="6"/>
    <n v="93959"/>
  </r>
  <r>
    <x v="77"/>
    <s v="US"/>
    <n v="275882.59000000003"/>
    <x v="1"/>
    <x v="7"/>
    <n v="11979"/>
  </r>
  <r>
    <x v="77"/>
    <s v="US"/>
    <n v="275882.59000000003"/>
    <x v="1"/>
    <x v="8"/>
    <n v="2"/>
  </r>
  <r>
    <x v="77"/>
    <s v="US"/>
    <n v="275882.59000000003"/>
    <x v="1"/>
    <x v="9"/>
    <n v="0"/>
  </r>
  <r>
    <x v="77"/>
    <s v="US"/>
    <n v="275882.59000000003"/>
    <x v="2"/>
    <x v="10"/>
    <n v="245474"/>
  </r>
  <r>
    <x v="77"/>
    <s v="US"/>
    <n v="275882.59000000003"/>
    <x v="2"/>
    <x v="11"/>
    <n v="245474"/>
  </r>
  <r>
    <x v="77"/>
    <s v="US"/>
    <n v="275882.59000000003"/>
    <x v="2"/>
    <x v="12"/>
    <n v="0"/>
  </r>
  <r>
    <x v="77"/>
    <s v="US"/>
    <n v="275882.59000000003"/>
    <x v="2"/>
    <x v="13"/>
    <n v="0"/>
  </r>
  <r>
    <x v="77"/>
    <s v="US"/>
    <n v="275882.59000000003"/>
    <x v="3"/>
    <x v="14"/>
    <n v="0"/>
  </r>
  <r>
    <x v="77"/>
    <s v="US"/>
    <n v="275882.59000000003"/>
    <x v="4"/>
    <x v="15"/>
    <n v="192781"/>
  </r>
  <r>
    <x v="77"/>
    <s v="US"/>
    <n v="275882.59000000003"/>
    <x v="5"/>
    <x v="16"/>
    <n v="390697"/>
  </r>
  <r>
    <x v="77"/>
    <s v="US"/>
    <n v="275882.59000000003"/>
    <x v="6"/>
    <x v="17"/>
    <n v="255299"/>
  </r>
  <r>
    <x v="77"/>
    <s v="US"/>
    <n v="275882.59000000003"/>
    <x v="7"/>
    <x v="18"/>
    <n v="2506"/>
  </r>
  <r>
    <x v="77"/>
    <s v="US"/>
    <n v="275882.59000000003"/>
    <x v="8"/>
    <x v="19"/>
    <n v="0"/>
  </r>
  <r>
    <x v="77"/>
    <s v="US"/>
    <n v="275882.59000000003"/>
    <x v="9"/>
    <x v="20"/>
    <n v="1428563"/>
  </r>
  <r>
    <x v="77"/>
    <s v="US"/>
    <n v="275882.59000000003"/>
    <x v="10"/>
    <x v="21"/>
    <n v="0"/>
  </r>
  <r>
    <x v="77"/>
    <s v="US"/>
    <n v="275882.59000000003"/>
    <x v="11"/>
    <x v="22"/>
    <n v="0"/>
  </r>
  <r>
    <x v="77"/>
    <s v="US"/>
    <n v="275882.59000000003"/>
    <x v="12"/>
    <x v="23"/>
    <n v="60609"/>
  </r>
  <r>
    <x v="77"/>
    <s v="US"/>
    <n v="275882.59000000003"/>
    <x v="13"/>
    <x v="24"/>
    <n v="0"/>
  </r>
  <r>
    <x v="77"/>
    <s v="US"/>
    <n v="275882.59000000003"/>
    <x v="14"/>
    <x v="25"/>
    <n v="114"/>
  </r>
  <r>
    <x v="77"/>
    <s v="US"/>
    <n v="275882.59000000003"/>
    <x v="15"/>
    <x v="26"/>
    <n v="0"/>
  </r>
  <r>
    <x v="77"/>
    <s v="US"/>
    <n v="275882.59000000003"/>
    <x v="16"/>
    <x v="27"/>
    <n v="0"/>
  </r>
  <r>
    <x v="77"/>
    <s v="US"/>
    <n v="275882.59000000003"/>
    <x v="17"/>
    <x v="28"/>
    <n v="0"/>
  </r>
  <r>
    <x v="77"/>
    <s v="US"/>
    <n v="275882.59000000003"/>
    <x v="18"/>
    <x v="29"/>
    <n v="0"/>
  </r>
  <r>
    <x v="77"/>
    <s v="US"/>
    <n v="275882.59000000003"/>
    <x v="19"/>
    <x v="30"/>
    <n v="0"/>
  </r>
  <r>
    <x v="77"/>
    <s v="US"/>
    <n v="275882.59000000003"/>
    <x v="20"/>
    <x v="31"/>
    <n v="0"/>
  </r>
  <r>
    <x v="77"/>
    <s v="US"/>
    <n v="275882.59000000003"/>
    <x v="21"/>
    <x v="32"/>
    <n v="0"/>
  </r>
  <r>
    <x v="78"/>
    <s v="US"/>
    <n v="204895.39"/>
    <x v="0"/>
    <x v="0"/>
    <n v="1147111"/>
  </r>
  <r>
    <x v="78"/>
    <s v="US"/>
    <n v="204895.39"/>
    <x v="0"/>
    <x v="1"/>
    <n v="992417"/>
  </r>
  <r>
    <x v="78"/>
    <s v="US"/>
    <n v="204895.39"/>
    <x v="0"/>
    <x v="2"/>
    <n v="154679"/>
  </r>
  <r>
    <x v="78"/>
    <s v="US"/>
    <n v="204895.39"/>
    <x v="0"/>
    <x v="3"/>
    <n v="0"/>
  </r>
  <r>
    <x v="78"/>
    <s v="US"/>
    <n v="204895.39"/>
    <x v="0"/>
    <x v="4"/>
    <n v="15"/>
  </r>
  <r>
    <x v="78"/>
    <s v="US"/>
    <n v="204895.39"/>
    <x v="1"/>
    <x v="5"/>
    <n v="143094"/>
  </r>
  <r>
    <x v="78"/>
    <s v="US"/>
    <n v="204895.39"/>
    <x v="1"/>
    <x v="6"/>
    <n v="124316"/>
  </r>
  <r>
    <x v="78"/>
    <s v="US"/>
    <n v="204895.39"/>
    <x v="1"/>
    <x v="7"/>
    <n v="18777"/>
  </r>
  <r>
    <x v="78"/>
    <s v="US"/>
    <n v="204895.39"/>
    <x v="1"/>
    <x v="8"/>
    <n v="2"/>
  </r>
  <r>
    <x v="78"/>
    <s v="US"/>
    <n v="204895.39"/>
    <x v="1"/>
    <x v="9"/>
    <n v="0"/>
  </r>
  <r>
    <x v="78"/>
    <s v="US"/>
    <n v="204895.39"/>
    <x v="2"/>
    <x v="10"/>
    <n v="136036"/>
  </r>
  <r>
    <x v="78"/>
    <s v="US"/>
    <n v="204895.39"/>
    <x v="2"/>
    <x v="11"/>
    <n v="136036"/>
  </r>
  <r>
    <x v="78"/>
    <s v="US"/>
    <n v="204895.39"/>
    <x v="2"/>
    <x v="12"/>
    <n v="0"/>
  </r>
  <r>
    <x v="78"/>
    <s v="US"/>
    <n v="204895.39"/>
    <x v="2"/>
    <x v="13"/>
    <n v="0"/>
  </r>
  <r>
    <x v="78"/>
    <s v="US"/>
    <n v="204895.39"/>
    <x v="3"/>
    <x v="14"/>
    <n v="0"/>
  </r>
  <r>
    <x v="78"/>
    <s v="US"/>
    <n v="204895.39"/>
    <x v="4"/>
    <x v="15"/>
    <n v="227578"/>
  </r>
  <r>
    <x v="78"/>
    <s v="US"/>
    <n v="204895.39"/>
    <x v="5"/>
    <x v="16"/>
    <n v="562257"/>
  </r>
  <r>
    <x v="78"/>
    <s v="US"/>
    <n v="204895.39"/>
    <x v="6"/>
    <x v="17"/>
    <n v="156131"/>
  </r>
  <r>
    <x v="78"/>
    <s v="US"/>
    <n v="204895.39"/>
    <x v="7"/>
    <x v="18"/>
    <n v="2243"/>
  </r>
  <r>
    <x v="78"/>
    <s v="US"/>
    <n v="204895.39"/>
    <x v="8"/>
    <x v="19"/>
    <n v="0"/>
  </r>
  <r>
    <x v="78"/>
    <s v="US"/>
    <n v="204895.39"/>
    <x v="9"/>
    <x v="20"/>
    <n v="710909"/>
  </r>
  <r>
    <x v="78"/>
    <s v="US"/>
    <n v="204895.39"/>
    <x v="10"/>
    <x v="21"/>
    <n v="0"/>
  </r>
  <r>
    <x v="78"/>
    <s v="US"/>
    <n v="204895.39"/>
    <x v="11"/>
    <x v="22"/>
    <n v="0"/>
  </r>
  <r>
    <x v="78"/>
    <s v="US"/>
    <n v="204895.39"/>
    <x v="12"/>
    <x v="23"/>
    <n v="59129"/>
  </r>
  <r>
    <x v="78"/>
    <s v="US"/>
    <n v="204895.39"/>
    <x v="13"/>
    <x v="24"/>
    <n v="0"/>
  </r>
  <r>
    <x v="78"/>
    <s v="US"/>
    <n v="204895.39"/>
    <x v="14"/>
    <x v="25"/>
    <n v="216"/>
  </r>
  <r>
    <x v="78"/>
    <s v="US"/>
    <n v="204895.39"/>
    <x v="15"/>
    <x v="26"/>
    <n v="0"/>
  </r>
  <r>
    <x v="78"/>
    <s v="US"/>
    <n v="204895.39"/>
    <x v="16"/>
    <x v="27"/>
    <n v="0"/>
  </r>
  <r>
    <x v="78"/>
    <s v="US"/>
    <n v="204895.39"/>
    <x v="17"/>
    <x v="28"/>
    <n v="0"/>
  </r>
  <r>
    <x v="78"/>
    <s v="US"/>
    <n v="204895.39"/>
    <x v="18"/>
    <x v="29"/>
    <n v="0"/>
  </r>
  <r>
    <x v="78"/>
    <s v="US"/>
    <n v="204895.39"/>
    <x v="19"/>
    <x v="30"/>
    <n v="0"/>
  </r>
  <r>
    <x v="78"/>
    <s v="US"/>
    <n v="204895.39"/>
    <x v="20"/>
    <x v="31"/>
    <n v="0"/>
  </r>
  <r>
    <x v="78"/>
    <s v="US"/>
    <n v="204895.39"/>
    <x v="21"/>
    <x v="32"/>
    <n v="0"/>
  </r>
  <r>
    <x v="79"/>
    <s v="US"/>
    <n v="209583.56"/>
    <x v="0"/>
    <x v="0"/>
    <n v="549745"/>
  </r>
  <r>
    <x v="79"/>
    <s v="US"/>
    <n v="209583.56"/>
    <x v="0"/>
    <x v="1"/>
    <n v="493310"/>
  </r>
  <r>
    <x v="79"/>
    <s v="US"/>
    <n v="209583.56"/>
    <x v="0"/>
    <x v="2"/>
    <n v="56407"/>
  </r>
  <r>
    <x v="79"/>
    <s v="US"/>
    <n v="209583.56"/>
    <x v="0"/>
    <x v="3"/>
    <n v="0"/>
  </r>
  <r>
    <x v="79"/>
    <s v="US"/>
    <n v="209583.56"/>
    <x v="0"/>
    <x v="4"/>
    <n v="28"/>
  </r>
  <r>
    <x v="79"/>
    <s v="US"/>
    <n v="209583.56"/>
    <x v="1"/>
    <x v="5"/>
    <n v="44811"/>
  </r>
  <r>
    <x v="79"/>
    <s v="US"/>
    <n v="209583.56"/>
    <x v="1"/>
    <x v="6"/>
    <n v="40771"/>
  </r>
  <r>
    <x v="79"/>
    <s v="US"/>
    <n v="209583.56"/>
    <x v="1"/>
    <x v="7"/>
    <n v="4037"/>
  </r>
  <r>
    <x v="79"/>
    <s v="US"/>
    <n v="209583.56"/>
    <x v="1"/>
    <x v="8"/>
    <n v="3"/>
  </r>
  <r>
    <x v="79"/>
    <s v="US"/>
    <n v="209583.56"/>
    <x v="1"/>
    <x v="9"/>
    <n v="0"/>
  </r>
  <r>
    <x v="79"/>
    <s v="US"/>
    <n v="209583.56"/>
    <x v="2"/>
    <x v="10"/>
    <n v="96771"/>
  </r>
  <r>
    <x v="79"/>
    <s v="US"/>
    <n v="209583.56"/>
    <x v="2"/>
    <x v="11"/>
    <n v="96771"/>
  </r>
  <r>
    <x v="79"/>
    <s v="US"/>
    <n v="209583.56"/>
    <x v="2"/>
    <x v="12"/>
    <n v="0"/>
  </r>
  <r>
    <x v="79"/>
    <s v="US"/>
    <n v="209583.56"/>
    <x v="2"/>
    <x v="13"/>
    <n v="0"/>
  </r>
  <r>
    <x v="79"/>
    <s v="US"/>
    <n v="209583.56"/>
    <x v="3"/>
    <x v="14"/>
    <n v="0"/>
  </r>
  <r>
    <x v="79"/>
    <s v="US"/>
    <n v="209583.56"/>
    <x v="4"/>
    <x v="15"/>
    <n v="146725"/>
  </r>
  <r>
    <x v="79"/>
    <s v="US"/>
    <n v="209583.56"/>
    <x v="5"/>
    <x v="16"/>
    <n v="714756"/>
  </r>
  <r>
    <x v="79"/>
    <s v="US"/>
    <n v="209583.56"/>
    <x v="6"/>
    <x v="17"/>
    <n v="118837"/>
  </r>
  <r>
    <x v="79"/>
    <s v="US"/>
    <n v="209583.56"/>
    <x v="7"/>
    <x v="18"/>
    <n v="1818"/>
  </r>
  <r>
    <x v="79"/>
    <s v="US"/>
    <n v="209583.56"/>
    <x v="8"/>
    <x v="19"/>
    <n v="0"/>
  </r>
  <r>
    <x v="79"/>
    <s v="US"/>
    <n v="209583.56"/>
    <x v="9"/>
    <x v="20"/>
    <n v="586683"/>
  </r>
  <r>
    <x v="79"/>
    <s v="US"/>
    <n v="209583.56"/>
    <x v="10"/>
    <x v="21"/>
    <n v="0"/>
  </r>
  <r>
    <x v="79"/>
    <s v="US"/>
    <n v="209583.56"/>
    <x v="11"/>
    <x v="22"/>
    <n v="0"/>
  </r>
  <r>
    <x v="79"/>
    <s v="US"/>
    <n v="209583.56"/>
    <x v="12"/>
    <x v="23"/>
    <n v="26764"/>
  </r>
  <r>
    <x v="79"/>
    <s v="US"/>
    <n v="209583.56"/>
    <x v="13"/>
    <x v="24"/>
    <n v="0"/>
  </r>
  <r>
    <x v="79"/>
    <s v="US"/>
    <n v="209583.56"/>
    <x v="14"/>
    <x v="25"/>
    <n v="292"/>
  </r>
  <r>
    <x v="79"/>
    <s v="US"/>
    <n v="209583.56"/>
    <x v="15"/>
    <x v="26"/>
    <n v="0"/>
  </r>
  <r>
    <x v="79"/>
    <s v="US"/>
    <n v="209583.56"/>
    <x v="16"/>
    <x v="27"/>
    <n v="0"/>
  </r>
  <r>
    <x v="79"/>
    <s v="US"/>
    <n v="209583.56"/>
    <x v="17"/>
    <x v="28"/>
    <n v="0"/>
  </r>
  <r>
    <x v="79"/>
    <s v="US"/>
    <n v="209583.56"/>
    <x v="18"/>
    <x v="29"/>
    <n v="0"/>
  </r>
  <r>
    <x v="79"/>
    <s v="US"/>
    <n v="209583.56"/>
    <x v="19"/>
    <x v="30"/>
    <n v="0"/>
  </r>
  <r>
    <x v="79"/>
    <s v="US"/>
    <n v="209583.56"/>
    <x v="20"/>
    <x v="31"/>
    <n v="0"/>
  </r>
  <r>
    <x v="79"/>
    <s v="US"/>
    <n v="209583.56"/>
    <x v="21"/>
    <x v="32"/>
    <n v="0"/>
  </r>
  <r>
    <x v="80"/>
    <s v="US"/>
    <n v="100464.6"/>
    <x v="0"/>
    <x v="0"/>
    <n v="673066"/>
  </r>
  <r>
    <x v="80"/>
    <s v="US"/>
    <n v="100464.6"/>
    <x v="0"/>
    <x v="1"/>
    <n v="629717"/>
  </r>
  <r>
    <x v="80"/>
    <s v="US"/>
    <n v="100464.6"/>
    <x v="0"/>
    <x v="2"/>
    <n v="43330"/>
  </r>
  <r>
    <x v="80"/>
    <s v="US"/>
    <n v="100464.6"/>
    <x v="0"/>
    <x v="3"/>
    <n v="0"/>
  </r>
  <r>
    <x v="80"/>
    <s v="US"/>
    <n v="100464.6"/>
    <x v="0"/>
    <x v="4"/>
    <n v="19"/>
  </r>
  <r>
    <x v="80"/>
    <s v="US"/>
    <n v="100464.6"/>
    <x v="1"/>
    <x v="5"/>
    <n v="84553"/>
  </r>
  <r>
    <x v="80"/>
    <s v="US"/>
    <n v="100464.6"/>
    <x v="1"/>
    <x v="6"/>
    <n v="83260"/>
  </r>
  <r>
    <x v="80"/>
    <s v="US"/>
    <n v="100464.6"/>
    <x v="1"/>
    <x v="7"/>
    <n v="1291"/>
  </r>
  <r>
    <x v="80"/>
    <s v="US"/>
    <n v="100464.6"/>
    <x v="1"/>
    <x v="8"/>
    <n v="2"/>
  </r>
  <r>
    <x v="80"/>
    <s v="US"/>
    <n v="100464.6"/>
    <x v="1"/>
    <x v="9"/>
    <n v="0"/>
  </r>
  <r>
    <x v="80"/>
    <s v="US"/>
    <n v="100464.6"/>
    <x v="2"/>
    <x v="10"/>
    <n v="14623"/>
  </r>
  <r>
    <x v="80"/>
    <s v="US"/>
    <n v="100464.6"/>
    <x v="2"/>
    <x v="11"/>
    <n v="14623"/>
  </r>
  <r>
    <x v="80"/>
    <s v="US"/>
    <n v="100464.6"/>
    <x v="2"/>
    <x v="12"/>
    <n v="0"/>
  </r>
  <r>
    <x v="80"/>
    <s v="US"/>
    <n v="100464.6"/>
    <x v="2"/>
    <x v="13"/>
    <n v="0"/>
  </r>
  <r>
    <x v="80"/>
    <s v="US"/>
    <n v="100464.6"/>
    <x v="3"/>
    <x v="14"/>
    <n v="0"/>
  </r>
  <r>
    <x v="80"/>
    <s v="US"/>
    <n v="100464.6"/>
    <x v="4"/>
    <x v="15"/>
    <n v="189496"/>
  </r>
  <r>
    <x v="80"/>
    <s v="US"/>
    <n v="100464.6"/>
    <x v="5"/>
    <x v="16"/>
    <n v="770277"/>
  </r>
  <r>
    <x v="80"/>
    <s v="US"/>
    <n v="100464.6"/>
    <x v="6"/>
    <x v="17"/>
    <n v="27242"/>
  </r>
  <r>
    <x v="80"/>
    <s v="US"/>
    <n v="100464.6"/>
    <x v="7"/>
    <x v="18"/>
    <n v="10113"/>
  </r>
  <r>
    <x v="80"/>
    <s v="US"/>
    <n v="100464.6"/>
    <x v="8"/>
    <x v="19"/>
    <n v="0"/>
  </r>
  <r>
    <x v="80"/>
    <s v="US"/>
    <n v="100464.6"/>
    <x v="9"/>
    <x v="20"/>
    <n v="479952"/>
  </r>
  <r>
    <x v="80"/>
    <s v="US"/>
    <n v="100464.6"/>
    <x v="10"/>
    <x v="21"/>
    <n v="0"/>
  </r>
  <r>
    <x v="80"/>
    <s v="US"/>
    <n v="100464.6"/>
    <x v="11"/>
    <x v="22"/>
    <n v="0"/>
  </r>
  <r>
    <x v="80"/>
    <s v="US"/>
    <n v="100464.6"/>
    <x v="12"/>
    <x v="23"/>
    <n v="10129"/>
  </r>
  <r>
    <x v="80"/>
    <s v="US"/>
    <n v="100464.6"/>
    <x v="13"/>
    <x v="24"/>
    <n v="0"/>
  </r>
  <r>
    <x v="80"/>
    <s v="US"/>
    <n v="100464.6"/>
    <x v="14"/>
    <x v="25"/>
    <n v="331"/>
  </r>
  <r>
    <x v="80"/>
    <s v="US"/>
    <n v="100464.6"/>
    <x v="15"/>
    <x v="26"/>
    <n v="0"/>
  </r>
  <r>
    <x v="80"/>
    <s v="US"/>
    <n v="100464.6"/>
    <x v="16"/>
    <x v="27"/>
    <n v="0"/>
  </r>
  <r>
    <x v="80"/>
    <s v="US"/>
    <n v="100464.6"/>
    <x v="17"/>
    <x v="28"/>
    <n v="0"/>
  </r>
  <r>
    <x v="80"/>
    <s v="US"/>
    <n v="100464.6"/>
    <x v="18"/>
    <x v="29"/>
    <n v="0"/>
  </r>
  <r>
    <x v="80"/>
    <s v="US"/>
    <n v="100464.6"/>
    <x v="19"/>
    <x v="30"/>
    <n v="0"/>
  </r>
  <r>
    <x v="80"/>
    <s v="US"/>
    <n v="100464.6"/>
    <x v="20"/>
    <x v="31"/>
    <n v="0"/>
  </r>
  <r>
    <x v="80"/>
    <s v="US"/>
    <n v="100464.6"/>
    <x v="21"/>
    <x v="32"/>
    <n v="0"/>
  </r>
  <r>
    <x v="81"/>
    <s v="US"/>
    <n v="99618.12"/>
    <x v="0"/>
    <x v="0"/>
    <n v="348636"/>
  </r>
  <r>
    <x v="81"/>
    <s v="US"/>
    <n v="99618.12"/>
    <x v="0"/>
    <x v="1"/>
    <n v="301627"/>
  </r>
  <r>
    <x v="81"/>
    <s v="US"/>
    <n v="99618.12"/>
    <x v="0"/>
    <x v="2"/>
    <n v="39941"/>
  </r>
  <r>
    <x v="81"/>
    <s v="US"/>
    <n v="99618.12"/>
    <x v="0"/>
    <x v="3"/>
    <n v="0"/>
  </r>
  <r>
    <x v="81"/>
    <s v="US"/>
    <n v="99618.12"/>
    <x v="0"/>
    <x v="4"/>
    <n v="7068"/>
  </r>
  <r>
    <x v="81"/>
    <s v="US"/>
    <n v="99618.12"/>
    <x v="1"/>
    <x v="5"/>
    <n v="48849"/>
  </r>
  <r>
    <x v="81"/>
    <s v="US"/>
    <n v="99618.12"/>
    <x v="1"/>
    <x v="6"/>
    <n v="46634"/>
  </r>
  <r>
    <x v="81"/>
    <s v="US"/>
    <n v="99618.12"/>
    <x v="1"/>
    <x v="7"/>
    <n v="1481"/>
  </r>
  <r>
    <x v="81"/>
    <s v="US"/>
    <n v="99618.12"/>
    <x v="1"/>
    <x v="8"/>
    <n v="733"/>
  </r>
  <r>
    <x v="81"/>
    <s v="US"/>
    <n v="99618.12"/>
    <x v="1"/>
    <x v="9"/>
    <n v="0"/>
  </r>
  <r>
    <x v="81"/>
    <s v="US"/>
    <n v="99618.12"/>
    <x v="2"/>
    <x v="10"/>
    <n v="16823"/>
  </r>
  <r>
    <x v="81"/>
    <s v="US"/>
    <n v="99618.12"/>
    <x v="2"/>
    <x v="11"/>
    <n v="16823"/>
  </r>
  <r>
    <x v="81"/>
    <s v="US"/>
    <n v="99618.12"/>
    <x v="2"/>
    <x v="12"/>
    <n v="0"/>
  </r>
  <r>
    <x v="81"/>
    <s v="US"/>
    <n v="99618.12"/>
    <x v="2"/>
    <x v="13"/>
    <n v="0"/>
  </r>
  <r>
    <x v="81"/>
    <s v="US"/>
    <n v="99618.12"/>
    <x v="3"/>
    <x v="14"/>
    <n v="0"/>
  </r>
  <r>
    <x v="81"/>
    <s v="US"/>
    <n v="99618.12"/>
    <x v="4"/>
    <x v="15"/>
    <n v="154502"/>
  </r>
  <r>
    <x v="81"/>
    <s v="US"/>
    <n v="99618.12"/>
    <x v="5"/>
    <x v="16"/>
    <n v="415868"/>
  </r>
  <r>
    <x v="81"/>
    <s v="US"/>
    <n v="99618.12"/>
    <x v="6"/>
    <x v="17"/>
    <n v="30310"/>
  </r>
  <r>
    <x v="81"/>
    <s v="US"/>
    <n v="99618.12"/>
    <x v="7"/>
    <x v="18"/>
    <n v="8949"/>
  </r>
  <r>
    <x v="81"/>
    <s v="US"/>
    <n v="99618.12"/>
    <x v="8"/>
    <x v="19"/>
    <n v="0"/>
  </r>
  <r>
    <x v="81"/>
    <s v="US"/>
    <n v="99618.12"/>
    <x v="9"/>
    <x v="20"/>
    <n v="578580"/>
  </r>
  <r>
    <x v="81"/>
    <s v="US"/>
    <n v="99618.12"/>
    <x v="10"/>
    <x v="21"/>
    <n v="0"/>
  </r>
  <r>
    <x v="81"/>
    <s v="US"/>
    <n v="99618.12"/>
    <x v="11"/>
    <x v="22"/>
    <n v="0"/>
  </r>
  <r>
    <x v="81"/>
    <s v="US"/>
    <n v="99618.12"/>
    <x v="12"/>
    <x v="23"/>
    <n v="6959"/>
  </r>
  <r>
    <x v="81"/>
    <s v="US"/>
    <n v="99618.12"/>
    <x v="13"/>
    <x v="24"/>
    <n v="0"/>
  </r>
  <r>
    <x v="81"/>
    <s v="US"/>
    <n v="99618.12"/>
    <x v="14"/>
    <x v="25"/>
    <n v="292"/>
  </r>
  <r>
    <x v="81"/>
    <s v="US"/>
    <n v="99618.12"/>
    <x v="15"/>
    <x v="26"/>
    <n v="0"/>
  </r>
  <r>
    <x v="81"/>
    <s v="US"/>
    <n v="99618.12"/>
    <x v="16"/>
    <x v="27"/>
    <n v="0"/>
  </r>
  <r>
    <x v="81"/>
    <s v="US"/>
    <n v="99618.12"/>
    <x v="17"/>
    <x v="28"/>
    <n v="0"/>
  </r>
  <r>
    <x v="81"/>
    <s v="US"/>
    <n v="99618.12"/>
    <x v="18"/>
    <x v="29"/>
    <n v="0"/>
  </r>
  <r>
    <x v="81"/>
    <s v="US"/>
    <n v="99618.12"/>
    <x v="19"/>
    <x v="30"/>
    <n v="0"/>
  </r>
  <r>
    <x v="81"/>
    <s v="US"/>
    <n v="99618.12"/>
    <x v="20"/>
    <x v="31"/>
    <n v="0"/>
  </r>
  <r>
    <x v="81"/>
    <s v="US"/>
    <n v="99618.12"/>
    <x v="21"/>
    <x v="32"/>
    <n v="0"/>
  </r>
  <r>
    <x v="82"/>
    <s v="US"/>
    <n v="111789.73"/>
    <x v="0"/>
    <x v="0"/>
    <n v="457917"/>
  </r>
  <r>
    <x v="82"/>
    <s v="US"/>
    <n v="111789.73"/>
    <x v="0"/>
    <x v="1"/>
    <n v="311472"/>
  </r>
  <r>
    <x v="82"/>
    <s v="US"/>
    <n v="111789.73"/>
    <x v="0"/>
    <x v="2"/>
    <n v="134214"/>
  </r>
  <r>
    <x v="82"/>
    <s v="US"/>
    <n v="111789.73"/>
    <x v="0"/>
    <x v="3"/>
    <n v="0"/>
  </r>
  <r>
    <x v="82"/>
    <s v="US"/>
    <n v="111789.73"/>
    <x v="0"/>
    <x v="4"/>
    <n v="12231"/>
  </r>
  <r>
    <x v="82"/>
    <s v="US"/>
    <n v="111789.73"/>
    <x v="1"/>
    <x v="5"/>
    <n v="51850"/>
  </r>
  <r>
    <x v="82"/>
    <s v="US"/>
    <n v="111789.73"/>
    <x v="1"/>
    <x v="6"/>
    <n v="39542"/>
  </r>
  <r>
    <x v="82"/>
    <s v="US"/>
    <n v="111789.73"/>
    <x v="1"/>
    <x v="7"/>
    <n v="10707"/>
  </r>
  <r>
    <x v="82"/>
    <s v="US"/>
    <n v="111789.73"/>
    <x v="1"/>
    <x v="8"/>
    <n v="1600"/>
  </r>
  <r>
    <x v="82"/>
    <s v="US"/>
    <n v="111789.73"/>
    <x v="1"/>
    <x v="9"/>
    <n v="0"/>
  </r>
  <r>
    <x v="82"/>
    <s v="US"/>
    <n v="111789.73"/>
    <x v="2"/>
    <x v="10"/>
    <n v="12786"/>
  </r>
  <r>
    <x v="82"/>
    <s v="US"/>
    <n v="111789.73"/>
    <x v="2"/>
    <x v="11"/>
    <n v="12786"/>
  </r>
  <r>
    <x v="82"/>
    <s v="US"/>
    <n v="111789.73"/>
    <x v="2"/>
    <x v="12"/>
    <n v="0"/>
  </r>
  <r>
    <x v="82"/>
    <s v="US"/>
    <n v="111789.73"/>
    <x v="2"/>
    <x v="13"/>
    <n v="0"/>
  </r>
  <r>
    <x v="82"/>
    <s v="US"/>
    <n v="111789.73"/>
    <x v="3"/>
    <x v="14"/>
    <n v="0"/>
  </r>
  <r>
    <x v="82"/>
    <s v="US"/>
    <n v="111789.73"/>
    <x v="4"/>
    <x v="15"/>
    <n v="54930"/>
  </r>
  <r>
    <x v="82"/>
    <s v="US"/>
    <n v="111789.73"/>
    <x v="5"/>
    <x v="16"/>
    <n v="570606"/>
  </r>
  <r>
    <x v="82"/>
    <s v="US"/>
    <n v="111789.73"/>
    <x v="6"/>
    <x v="17"/>
    <n v="26542"/>
  </r>
  <r>
    <x v="82"/>
    <s v="US"/>
    <n v="111789.73"/>
    <x v="7"/>
    <x v="18"/>
    <n v="7492"/>
  </r>
  <r>
    <x v="82"/>
    <s v="US"/>
    <n v="111789.73"/>
    <x v="8"/>
    <x v="19"/>
    <n v="0"/>
  </r>
  <r>
    <x v="82"/>
    <s v="US"/>
    <n v="111789.73"/>
    <x v="9"/>
    <x v="20"/>
    <n v="768869"/>
  </r>
  <r>
    <x v="82"/>
    <s v="US"/>
    <n v="111789.73"/>
    <x v="10"/>
    <x v="21"/>
    <n v="0"/>
  </r>
  <r>
    <x v="82"/>
    <s v="US"/>
    <n v="111789.73"/>
    <x v="11"/>
    <x v="22"/>
    <n v="0"/>
  </r>
  <r>
    <x v="82"/>
    <s v="US"/>
    <n v="111789.73"/>
    <x v="12"/>
    <x v="23"/>
    <n v="7613"/>
  </r>
  <r>
    <x v="82"/>
    <s v="US"/>
    <n v="111789.73"/>
    <x v="13"/>
    <x v="24"/>
    <n v="0"/>
  </r>
  <r>
    <x v="82"/>
    <s v="US"/>
    <n v="111789.73"/>
    <x v="14"/>
    <x v="25"/>
    <n v="306"/>
  </r>
  <r>
    <x v="82"/>
    <s v="US"/>
    <n v="111789.73"/>
    <x v="15"/>
    <x v="26"/>
    <n v="0"/>
  </r>
  <r>
    <x v="82"/>
    <s v="US"/>
    <n v="111789.73"/>
    <x v="16"/>
    <x v="27"/>
    <n v="0"/>
  </r>
  <r>
    <x v="82"/>
    <s v="US"/>
    <n v="111789.73"/>
    <x v="17"/>
    <x v="28"/>
    <n v="0"/>
  </r>
  <r>
    <x v="82"/>
    <s v="US"/>
    <n v="111789.73"/>
    <x v="18"/>
    <x v="29"/>
    <n v="0"/>
  </r>
  <r>
    <x v="82"/>
    <s v="US"/>
    <n v="111789.73"/>
    <x v="19"/>
    <x v="30"/>
    <n v="0"/>
  </r>
  <r>
    <x v="82"/>
    <s v="US"/>
    <n v="111789.73"/>
    <x v="20"/>
    <x v="31"/>
    <n v="0"/>
  </r>
  <r>
    <x v="82"/>
    <s v="US"/>
    <n v="111789.73"/>
    <x v="21"/>
    <x v="32"/>
    <n v="0"/>
  </r>
  <r>
    <x v="83"/>
    <s v="US"/>
    <n v="99785.25"/>
    <x v="0"/>
    <x v="0"/>
    <n v="436258"/>
  </r>
  <r>
    <x v="83"/>
    <s v="US"/>
    <n v="99785.25"/>
    <x v="0"/>
    <x v="1"/>
    <n v="291814"/>
  </r>
  <r>
    <x v="83"/>
    <s v="US"/>
    <n v="99785.25"/>
    <x v="0"/>
    <x v="2"/>
    <n v="133785"/>
  </r>
  <r>
    <x v="83"/>
    <s v="US"/>
    <n v="99785.25"/>
    <x v="0"/>
    <x v="3"/>
    <n v="0"/>
  </r>
  <r>
    <x v="83"/>
    <s v="US"/>
    <n v="99785.25"/>
    <x v="0"/>
    <x v="4"/>
    <n v="10659"/>
  </r>
  <r>
    <x v="83"/>
    <s v="US"/>
    <n v="99785.25"/>
    <x v="1"/>
    <x v="5"/>
    <n v="62818"/>
  </r>
  <r>
    <x v="83"/>
    <s v="US"/>
    <n v="99785.25"/>
    <x v="1"/>
    <x v="6"/>
    <n v="48578"/>
  </r>
  <r>
    <x v="83"/>
    <s v="US"/>
    <n v="99785.25"/>
    <x v="1"/>
    <x v="7"/>
    <n v="12933"/>
  </r>
  <r>
    <x v="83"/>
    <s v="US"/>
    <n v="99785.25"/>
    <x v="1"/>
    <x v="8"/>
    <n v="1307"/>
  </r>
  <r>
    <x v="83"/>
    <s v="US"/>
    <n v="99785.25"/>
    <x v="1"/>
    <x v="9"/>
    <n v="0"/>
  </r>
  <r>
    <x v="83"/>
    <s v="US"/>
    <n v="99785.25"/>
    <x v="2"/>
    <x v="10"/>
    <n v="334936"/>
  </r>
  <r>
    <x v="83"/>
    <s v="US"/>
    <n v="99785.25"/>
    <x v="2"/>
    <x v="11"/>
    <n v="334936"/>
  </r>
  <r>
    <x v="83"/>
    <s v="US"/>
    <n v="99785.25"/>
    <x v="2"/>
    <x v="12"/>
    <n v="0"/>
  </r>
  <r>
    <x v="83"/>
    <s v="US"/>
    <n v="99785.25"/>
    <x v="2"/>
    <x v="13"/>
    <n v="0"/>
  </r>
  <r>
    <x v="83"/>
    <s v="US"/>
    <n v="99785.25"/>
    <x v="3"/>
    <x v="14"/>
    <n v="0"/>
  </r>
  <r>
    <x v="83"/>
    <s v="US"/>
    <n v="99785.25"/>
    <x v="4"/>
    <x v="15"/>
    <n v="0"/>
  </r>
  <r>
    <x v="83"/>
    <s v="US"/>
    <n v="99785.25"/>
    <x v="5"/>
    <x v="16"/>
    <n v="814193"/>
  </r>
  <r>
    <x v="83"/>
    <s v="US"/>
    <n v="99785.25"/>
    <x v="6"/>
    <x v="17"/>
    <n v="376142"/>
  </r>
  <r>
    <x v="83"/>
    <s v="US"/>
    <n v="99785.25"/>
    <x v="7"/>
    <x v="18"/>
    <n v="10964"/>
  </r>
  <r>
    <x v="83"/>
    <s v="US"/>
    <n v="99785.25"/>
    <x v="8"/>
    <x v="19"/>
    <n v="0"/>
  </r>
  <r>
    <x v="83"/>
    <s v="US"/>
    <n v="99785.25"/>
    <x v="9"/>
    <x v="20"/>
    <n v="2281019"/>
  </r>
  <r>
    <x v="83"/>
    <s v="US"/>
    <n v="99785.25"/>
    <x v="10"/>
    <x v="21"/>
    <n v="0"/>
  </r>
  <r>
    <x v="83"/>
    <s v="US"/>
    <n v="99785.25"/>
    <x v="11"/>
    <x v="22"/>
    <n v="0"/>
  </r>
  <r>
    <x v="83"/>
    <s v="US"/>
    <n v="99785.25"/>
    <x v="12"/>
    <x v="23"/>
    <n v="10675"/>
  </r>
  <r>
    <x v="83"/>
    <s v="US"/>
    <n v="99785.25"/>
    <x v="13"/>
    <x v="24"/>
    <n v="0"/>
  </r>
  <r>
    <x v="83"/>
    <s v="US"/>
    <n v="99785.25"/>
    <x v="14"/>
    <x v="25"/>
    <n v="397"/>
  </r>
  <r>
    <x v="83"/>
    <s v="US"/>
    <n v="99785.25"/>
    <x v="15"/>
    <x v="26"/>
    <n v="0"/>
  </r>
  <r>
    <x v="83"/>
    <s v="US"/>
    <n v="99785.25"/>
    <x v="16"/>
    <x v="27"/>
    <n v="0"/>
  </r>
  <r>
    <x v="83"/>
    <s v="US"/>
    <n v="99785.25"/>
    <x v="17"/>
    <x v="28"/>
    <n v="0"/>
  </r>
  <r>
    <x v="83"/>
    <s v="US"/>
    <n v="99785.25"/>
    <x v="18"/>
    <x v="29"/>
    <n v="0"/>
  </r>
  <r>
    <x v="83"/>
    <s v="US"/>
    <n v="99785.25"/>
    <x v="19"/>
    <x v="30"/>
    <n v="0"/>
  </r>
  <r>
    <x v="83"/>
    <s v="US"/>
    <n v="99785.25"/>
    <x v="20"/>
    <x v="31"/>
    <n v="0"/>
  </r>
  <r>
    <x v="83"/>
    <s v="US"/>
    <n v="99785.25"/>
    <x v="21"/>
    <x v="32"/>
    <n v="0"/>
  </r>
  <r>
    <x v="84"/>
    <s v="US"/>
    <n v="298148.59999999998"/>
    <x v="0"/>
    <x v="0"/>
    <n v="778726"/>
  </r>
  <r>
    <x v="84"/>
    <s v="US"/>
    <n v="298148.59999999998"/>
    <x v="0"/>
    <x v="1"/>
    <n v="517689"/>
  </r>
  <r>
    <x v="84"/>
    <s v="US"/>
    <n v="298148.59999999998"/>
    <x v="0"/>
    <x v="2"/>
    <n v="250348"/>
  </r>
  <r>
    <x v="84"/>
    <s v="US"/>
    <n v="298148.59999999998"/>
    <x v="0"/>
    <x v="3"/>
    <n v="0"/>
  </r>
  <r>
    <x v="84"/>
    <s v="US"/>
    <n v="298148.59999999998"/>
    <x v="0"/>
    <x v="4"/>
    <n v="10689"/>
  </r>
  <r>
    <x v="84"/>
    <s v="US"/>
    <n v="298148.59999999998"/>
    <x v="1"/>
    <x v="5"/>
    <n v="153227"/>
  </r>
  <r>
    <x v="84"/>
    <s v="US"/>
    <n v="298148.59999999998"/>
    <x v="1"/>
    <x v="6"/>
    <n v="109183"/>
  </r>
  <r>
    <x v="84"/>
    <s v="US"/>
    <n v="298148.59999999998"/>
    <x v="1"/>
    <x v="7"/>
    <n v="42787"/>
  </r>
  <r>
    <x v="84"/>
    <s v="US"/>
    <n v="298148.59999999998"/>
    <x v="1"/>
    <x v="8"/>
    <n v="1257"/>
  </r>
  <r>
    <x v="84"/>
    <s v="US"/>
    <n v="298148.59999999998"/>
    <x v="1"/>
    <x v="9"/>
    <n v="0"/>
  </r>
  <r>
    <x v="84"/>
    <s v="US"/>
    <n v="298148.59999999998"/>
    <x v="2"/>
    <x v="10"/>
    <n v="762740"/>
  </r>
  <r>
    <x v="84"/>
    <s v="US"/>
    <n v="298148.59999999998"/>
    <x v="2"/>
    <x v="11"/>
    <n v="762740"/>
  </r>
  <r>
    <x v="84"/>
    <s v="US"/>
    <n v="298148.59999999998"/>
    <x v="2"/>
    <x v="12"/>
    <n v="0"/>
  </r>
  <r>
    <x v="84"/>
    <s v="US"/>
    <n v="298148.59999999998"/>
    <x v="2"/>
    <x v="13"/>
    <n v="0"/>
  </r>
  <r>
    <x v="84"/>
    <s v="US"/>
    <n v="298148.59999999998"/>
    <x v="3"/>
    <x v="14"/>
    <n v="0"/>
  </r>
  <r>
    <x v="84"/>
    <s v="US"/>
    <n v="298148.59999999998"/>
    <x v="4"/>
    <x v="15"/>
    <n v="0"/>
  </r>
  <r>
    <x v="84"/>
    <s v="US"/>
    <n v="298148.59999999998"/>
    <x v="5"/>
    <x v="16"/>
    <n v="672364"/>
  </r>
  <r>
    <x v="84"/>
    <s v="US"/>
    <n v="298148.59999999998"/>
    <x v="6"/>
    <x v="17"/>
    <n v="801982"/>
  </r>
  <r>
    <x v="84"/>
    <s v="US"/>
    <n v="298148.59999999998"/>
    <x v="7"/>
    <x v="18"/>
    <n v="9714"/>
  </r>
  <r>
    <x v="84"/>
    <s v="US"/>
    <n v="298148.59999999998"/>
    <x v="8"/>
    <x v="19"/>
    <n v="0"/>
  </r>
  <r>
    <x v="84"/>
    <s v="US"/>
    <n v="298148.59999999998"/>
    <x v="9"/>
    <x v="20"/>
    <n v="3463614"/>
  </r>
  <r>
    <x v="84"/>
    <s v="US"/>
    <n v="298148.59999999998"/>
    <x v="10"/>
    <x v="21"/>
    <n v="0"/>
  </r>
  <r>
    <x v="84"/>
    <s v="US"/>
    <n v="298148.59999999998"/>
    <x v="11"/>
    <x v="22"/>
    <n v="0"/>
  </r>
  <r>
    <x v="84"/>
    <s v="US"/>
    <n v="298148.59999999998"/>
    <x v="12"/>
    <x v="23"/>
    <n v="10952"/>
  </r>
  <r>
    <x v="84"/>
    <s v="US"/>
    <n v="298148.59999999998"/>
    <x v="13"/>
    <x v="24"/>
    <n v="0"/>
  </r>
  <r>
    <x v="84"/>
    <s v="US"/>
    <n v="298148.59999999998"/>
    <x v="14"/>
    <x v="25"/>
    <n v="1119"/>
  </r>
  <r>
    <x v="84"/>
    <s v="US"/>
    <n v="298148.59999999998"/>
    <x v="15"/>
    <x v="26"/>
    <n v="0"/>
  </r>
  <r>
    <x v="84"/>
    <s v="US"/>
    <n v="298148.59999999998"/>
    <x v="16"/>
    <x v="27"/>
    <n v="0"/>
  </r>
  <r>
    <x v="84"/>
    <s v="US"/>
    <n v="298148.59999999998"/>
    <x v="17"/>
    <x v="28"/>
    <n v="0"/>
  </r>
  <r>
    <x v="84"/>
    <s v="US"/>
    <n v="298148.59999999998"/>
    <x v="18"/>
    <x v="29"/>
    <n v="0"/>
  </r>
  <r>
    <x v="84"/>
    <s v="US"/>
    <n v="298148.59999999998"/>
    <x v="19"/>
    <x v="30"/>
    <n v="0"/>
  </r>
  <r>
    <x v="84"/>
    <s v="US"/>
    <n v="298148.59999999998"/>
    <x v="20"/>
    <x v="31"/>
    <n v="0"/>
  </r>
  <r>
    <x v="84"/>
    <s v="US"/>
    <n v="298148.59999999998"/>
    <x v="21"/>
    <x v="32"/>
    <n v="0"/>
  </r>
  <r>
    <x v="85"/>
    <s v="US"/>
    <n v="203252.53"/>
    <x v="0"/>
    <x v="0"/>
    <n v="659693"/>
  </r>
  <r>
    <x v="85"/>
    <s v="US"/>
    <n v="203252.53"/>
    <x v="0"/>
    <x v="1"/>
    <n v="439062"/>
  </r>
  <r>
    <x v="85"/>
    <s v="US"/>
    <n v="203252.53"/>
    <x v="0"/>
    <x v="2"/>
    <n v="215623"/>
  </r>
  <r>
    <x v="85"/>
    <s v="US"/>
    <n v="203252.53"/>
    <x v="0"/>
    <x v="3"/>
    <n v="0"/>
  </r>
  <r>
    <x v="85"/>
    <s v="US"/>
    <n v="203252.53"/>
    <x v="0"/>
    <x v="4"/>
    <n v="5008"/>
  </r>
  <r>
    <x v="85"/>
    <s v="US"/>
    <n v="203252.53"/>
    <x v="1"/>
    <x v="5"/>
    <n v="116492"/>
  </r>
  <r>
    <x v="85"/>
    <s v="US"/>
    <n v="203252.53"/>
    <x v="1"/>
    <x v="6"/>
    <n v="78553"/>
  </r>
  <r>
    <x v="85"/>
    <s v="US"/>
    <n v="203252.53"/>
    <x v="1"/>
    <x v="7"/>
    <n v="37251"/>
  </r>
  <r>
    <x v="85"/>
    <s v="US"/>
    <n v="203252.53"/>
    <x v="1"/>
    <x v="8"/>
    <n v="688"/>
  </r>
  <r>
    <x v="85"/>
    <s v="US"/>
    <n v="203252.53"/>
    <x v="1"/>
    <x v="9"/>
    <n v="0"/>
  </r>
  <r>
    <x v="85"/>
    <s v="US"/>
    <n v="203252.53"/>
    <x v="2"/>
    <x v="10"/>
    <n v="650659"/>
  </r>
  <r>
    <x v="85"/>
    <s v="US"/>
    <n v="203252.53"/>
    <x v="2"/>
    <x v="11"/>
    <n v="650659"/>
  </r>
  <r>
    <x v="85"/>
    <s v="US"/>
    <n v="203252.53"/>
    <x v="2"/>
    <x v="12"/>
    <n v="0"/>
  </r>
  <r>
    <x v="85"/>
    <s v="US"/>
    <n v="203252.53"/>
    <x v="2"/>
    <x v="13"/>
    <n v="0"/>
  </r>
  <r>
    <x v="85"/>
    <s v="US"/>
    <n v="203252.53"/>
    <x v="3"/>
    <x v="14"/>
    <n v="0"/>
  </r>
  <r>
    <x v="85"/>
    <s v="US"/>
    <n v="203252.53"/>
    <x v="4"/>
    <x v="15"/>
    <n v="0"/>
  </r>
  <r>
    <x v="85"/>
    <s v="US"/>
    <n v="203252.53"/>
    <x v="5"/>
    <x v="16"/>
    <n v="561067"/>
  </r>
  <r>
    <x v="85"/>
    <s v="US"/>
    <n v="203252.53"/>
    <x v="6"/>
    <x v="17"/>
    <n v="693490"/>
  </r>
  <r>
    <x v="85"/>
    <s v="US"/>
    <n v="203252.53"/>
    <x v="7"/>
    <x v="18"/>
    <n v="8106"/>
  </r>
  <r>
    <x v="85"/>
    <s v="US"/>
    <n v="203252.53"/>
    <x v="8"/>
    <x v="19"/>
    <n v="0"/>
  </r>
  <r>
    <x v="85"/>
    <s v="US"/>
    <n v="203252.53"/>
    <x v="9"/>
    <x v="20"/>
    <n v="3544026"/>
  </r>
  <r>
    <x v="85"/>
    <s v="US"/>
    <n v="203252.53"/>
    <x v="10"/>
    <x v="21"/>
    <n v="0"/>
  </r>
  <r>
    <x v="85"/>
    <s v="US"/>
    <n v="203252.53"/>
    <x v="11"/>
    <x v="22"/>
    <n v="0"/>
  </r>
  <r>
    <x v="85"/>
    <s v="US"/>
    <n v="203252.53"/>
    <x v="12"/>
    <x v="23"/>
    <n v="3507"/>
  </r>
  <r>
    <x v="85"/>
    <s v="US"/>
    <n v="203252.53"/>
    <x v="13"/>
    <x v="24"/>
    <n v="0"/>
  </r>
  <r>
    <x v="85"/>
    <s v="US"/>
    <n v="203252.53"/>
    <x v="14"/>
    <x v="25"/>
    <n v="1602"/>
  </r>
  <r>
    <x v="85"/>
    <s v="US"/>
    <n v="203252.53"/>
    <x v="15"/>
    <x v="26"/>
    <n v="0"/>
  </r>
  <r>
    <x v="85"/>
    <s v="US"/>
    <n v="203252.53"/>
    <x v="16"/>
    <x v="27"/>
    <n v="0"/>
  </r>
  <r>
    <x v="85"/>
    <s v="US"/>
    <n v="203252.53"/>
    <x v="17"/>
    <x v="28"/>
    <n v="0"/>
  </r>
  <r>
    <x v="85"/>
    <s v="US"/>
    <n v="203252.53"/>
    <x v="18"/>
    <x v="29"/>
    <n v="0"/>
  </r>
  <r>
    <x v="85"/>
    <s v="US"/>
    <n v="203252.53"/>
    <x v="19"/>
    <x v="30"/>
    <n v="0"/>
  </r>
  <r>
    <x v="85"/>
    <s v="US"/>
    <n v="203252.53"/>
    <x v="20"/>
    <x v="31"/>
    <n v="0"/>
  </r>
  <r>
    <x v="85"/>
    <s v="US"/>
    <n v="203252.53"/>
    <x v="21"/>
    <x v="32"/>
    <n v="0"/>
  </r>
  <r>
    <x v="86"/>
    <s v="US"/>
    <n v="181676.89"/>
    <x v="0"/>
    <x v="0"/>
    <n v="735661"/>
  </r>
  <r>
    <x v="86"/>
    <s v="US"/>
    <n v="181676.89"/>
    <x v="0"/>
    <x v="1"/>
    <n v="528761"/>
  </r>
  <r>
    <x v="86"/>
    <s v="US"/>
    <n v="181676.89"/>
    <x v="0"/>
    <x v="2"/>
    <n v="113292"/>
  </r>
  <r>
    <x v="86"/>
    <s v="US"/>
    <n v="181676.89"/>
    <x v="0"/>
    <x v="3"/>
    <n v="0"/>
  </r>
  <r>
    <x v="86"/>
    <s v="US"/>
    <n v="181676.89"/>
    <x v="0"/>
    <x v="4"/>
    <n v="93608"/>
  </r>
  <r>
    <x v="86"/>
    <s v="US"/>
    <n v="181676.89"/>
    <x v="1"/>
    <x v="5"/>
    <n v="177022"/>
  </r>
  <r>
    <x v="86"/>
    <s v="US"/>
    <n v="181676.89"/>
    <x v="1"/>
    <x v="6"/>
    <n v="116809"/>
  </r>
  <r>
    <x v="86"/>
    <s v="US"/>
    <n v="181676.89"/>
    <x v="1"/>
    <x v="7"/>
    <n v="39897"/>
  </r>
  <r>
    <x v="86"/>
    <s v="US"/>
    <n v="181676.89"/>
    <x v="1"/>
    <x v="8"/>
    <n v="20316"/>
  </r>
  <r>
    <x v="86"/>
    <s v="US"/>
    <n v="181676.89"/>
    <x v="1"/>
    <x v="9"/>
    <n v="0"/>
  </r>
  <r>
    <x v="86"/>
    <s v="US"/>
    <n v="181676.89"/>
    <x v="2"/>
    <x v="10"/>
    <n v="468715"/>
  </r>
  <r>
    <x v="86"/>
    <s v="US"/>
    <n v="181676.89"/>
    <x v="2"/>
    <x v="11"/>
    <n v="468715"/>
  </r>
  <r>
    <x v="86"/>
    <s v="US"/>
    <n v="181676.89"/>
    <x v="2"/>
    <x v="12"/>
    <n v="0"/>
  </r>
  <r>
    <x v="86"/>
    <s v="US"/>
    <n v="181676.89"/>
    <x v="2"/>
    <x v="13"/>
    <n v="0"/>
  </r>
  <r>
    <x v="86"/>
    <s v="US"/>
    <n v="181676.89"/>
    <x v="3"/>
    <x v="14"/>
    <n v="0"/>
  </r>
  <r>
    <x v="86"/>
    <s v="US"/>
    <n v="181676.89"/>
    <x v="4"/>
    <x v="15"/>
    <n v="0"/>
  </r>
  <r>
    <x v="86"/>
    <s v="US"/>
    <n v="181676.89"/>
    <x v="5"/>
    <x v="16"/>
    <n v="444979"/>
  </r>
  <r>
    <x v="86"/>
    <s v="US"/>
    <n v="181676.89"/>
    <x v="6"/>
    <x v="17"/>
    <n v="536359"/>
  </r>
  <r>
    <x v="86"/>
    <s v="US"/>
    <n v="181676.89"/>
    <x v="7"/>
    <x v="18"/>
    <n v="4866"/>
  </r>
  <r>
    <x v="86"/>
    <s v="US"/>
    <n v="181676.89"/>
    <x v="8"/>
    <x v="19"/>
    <n v="0"/>
  </r>
  <r>
    <x v="86"/>
    <s v="US"/>
    <n v="181676.89"/>
    <x v="9"/>
    <x v="20"/>
    <n v="3098438"/>
  </r>
  <r>
    <x v="86"/>
    <s v="US"/>
    <n v="181676.89"/>
    <x v="10"/>
    <x v="21"/>
    <n v="0"/>
  </r>
  <r>
    <x v="86"/>
    <s v="US"/>
    <n v="181676.89"/>
    <x v="11"/>
    <x v="22"/>
    <n v="0"/>
  </r>
  <r>
    <x v="86"/>
    <s v="US"/>
    <n v="181676.89"/>
    <x v="12"/>
    <x v="23"/>
    <n v="0"/>
  </r>
  <r>
    <x v="86"/>
    <s v="US"/>
    <n v="181676.89"/>
    <x v="13"/>
    <x v="24"/>
    <n v="0"/>
  </r>
  <r>
    <x v="86"/>
    <s v="US"/>
    <n v="181676.89"/>
    <x v="14"/>
    <x v="25"/>
    <n v="1655"/>
  </r>
  <r>
    <x v="86"/>
    <s v="US"/>
    <n v="181676.89"/>
    <x v="15"/>
    <x v="26"/>
    <n v="0"/>
  </r>
  <r>
    <x v="86"/>
    <s v="US"/>
    <n v="181676.89"/>
    <x v="16"/>
    <x v="27"/>
    <n v="0"/>
  </r>
  <r>
    <x v="86"/>
    <s v="US"/>
    <n v="181676.89"/>
    <x v="17"/>
    <x v="28"/>
    <n v="0"/>
  </r>
  <r>
    <x v="86"/>
    <s v="US"/>
    <n v="181676.89"/>
    <x v="18"/>
    <x v="29"/>
    <n v="0"/>
  </r>
  <r>
    <x v="86"/>
    <s v="US"/>
    <n v="181676.89"/>
    <x v="19"/>
    <x v="30"/>
    <n v="0"/>
  </r>
  <r>
    <x v="86"/>
    <s v="US"/>
    <n v="181676.89"/>
    <x v="20"/>
    <x v="31"/>
    <n v="0"/>
  </r>
  <r>
    <x v="86"/>
    <s v="US"/>
    <n v="181676.89"/>
    <x v="21"/>
    <x v="32"/>
    <n v="0"/>
  </r>
  <r>
    <x v="87"/>
    <s v="US"/>
    <n v="135261.32999999999"/>
    <x v="0"/>
    <x v="0"/>
    <n v="1143618"/>
  </r>
  <r>
    <x v="87"/>
    <s v="US"/>
    <n v="135261.32999999999"/>
    <x v="0"/>
    <x v="1"/>
    <n v="477455"/>
  </r>
  <r>
    <x v="87"/>
    <s v="US"/>
    <n v="135261.32999999999"/>
    <x v="0"/>
    <x v="2"/>
    <n v="556000"/>
  </r>
  <r>
    <x v="87"/>
    <s v="US"/>
    <n v="135261.32999999999"/>
    <x v="0"/>
    <x v="3"/>
    <n v="0"/>
  </r>
  <r>
    <x v="87"/>
    <s v="US"/>
    <n v="135261.32999999999"/>
    <x v="0"/>
    <x v="4"/>
    <n v="110163"/>
  </r>
  <r>
    <x v="87"/>
    <s v="US"/>
    <n v="135261.32999999999"/>
    <x v="1"/>
    <x v="5"/>
    <n v="281855"/>
  </r>
  <r>
    <x v="87"/>
    <s v="US"/>
    <n v="135261.32999999999"/>
    <x v="1"/>
    <x v="6"/>
    <n v="112178"/>
  </r>
  <r>
    <x v="87"/>
    <s v="US"/>
    <n v="135261.32999999999"/>
    <x v="1"/>
    <x v="7"/>
    <n v="148802"/>
  </r>
  <r>
    <x v="87"/>
    <s v="US"/>
    <n v="135261.32999999999"/>
    <x v="1"/>
    <x v="8"/>
    <n v="20875"/>
  </r>
  <r>
    <x v="87"/>
    <s v="US"/>
    <n v="135261.32999999999"/>
    <x v="1"/>
    <x v="9"/>
    <n v="0"/>
  </r>
  <r>
    <x v="87"/>
    <s v="US"/>
    <n v="135261.32999999999"/>
    <x v="2"/>
    <x v="10"/>
    <n v="279788"/>
  </r>
  <r>
    <x v="87"/>
    <s v="US"/>
    <n v="135261.32999999999"/>
    <x v="2"/>
    <x v="11"/>
    <n v="279788"/>
  </r>
  <r>
    <x v="87"/>
    <s v="US"/>
    <n v="135261.32999999999"/>
    <x v="2"/>
    <x v="12"/>
    <n v="0"/>
  </r>
  <r>
    <x v="87"/>
    <s v="US"/>
    <n v="135261.32999999999"/>
    <x v="2"/>
    <x v="13"/>
    <n v="0"/>
  </r>
  <r>
    <x v="87"/>
    <s v="US"/>
    <n v="135261.32999999999"/>
    <x v="3"/>
    <x v="14"/>
    <n v="0"/>
  </r>
  <r>
    <x v="87"/>
    <s v="US"/>
    <n v="135261.32999999999"/>
    <x v="4"/>
    <x v="15"/>
    <n v="0"/>
  </r>
  <r>
    <x v="87"/>
    <s v="US"/>
    <n v="135261.32999999999"/>
    <x v="5"/>
    <x v="16"/>
    <n v="804545"/>
  </r>
  <r>
    <x v="87"/>
    <s v="US"/>
    <n v="135261.32999999999"/>
    <x v="6"/>
    <x v="17"/>
    <n v="347819"/>
  </r>
  <r>
    <x v="87"/>
    <s v="US"/>
    <n v="135261.32999999999"/>
    <x v="7"/>
    <x v="18"/>
    <n v="9461"/>
  </r>
  <r>
    <x v="87"/>
    <s v="US"/>
    <n v="135261.32999999999"/>
    <x v="8"/>
    <x v="19"/>
    <n v="0"/>
  </r>
  <r>
    <x v="87"/>
    <s v="US"/>
    <n v="135261.32999999999"/>
    <x v="9"/>
    <x v="20"/>
    <n v="3767771"/>
  </r>
  <r>
    <x v="87"/>
    <s v="US"/>
    <n v="135261.32999999999"/>
    <x v="10"/>
    <x v="21"/>
    <n v="0"/>
  </r>
  <r>
    <x v="87"/>
    <s v="US"/>
    <n v="135261.32999999999"/>
    <x v="11"/>
    <x v="22"/>
    <n v="0"/>
  </r>
  <r>
    <x v="87"/>
    <s v="US"/>
    <n v="135261.32999999999"/>
    <x v="12"/>
    <x v="23"/>
    <n v="0"/>
  </r>
  <r>
    <x v="87"/>
    <s v="US"/>
    <n v="135261.32999999999"/>
    <x v="13"/>
    <x v="24"/>
    <n v="0"/>
  </r>
  <r>
    <x v="87"/>
    <s v="US"/>
    <n v="135261.32999999999"/>
    <x v="14"/>
    <x v="25"/>
    <n v="45930"/>
  </r>
  <r>
    <x v="87"/>
    <s v="US"/>
    <n v="135261.32999999999"/>
    <x v="15"/>
    <x v="26"/>
    <n v="0"/>
  </r>
  <r>
    <x v="87"/>
    <s v="US"/>
    <n v="135261.32999999999"/>
    <x v="16"/>
    <x v="27"/>
    <n v="0"/>
  </r>
  <r>
    <x v="87"/>
    <s v="US"/>
    <n v="135261.32999999999"/>
    <x v="17"/>
    <x v="28"/>
    <n v="0"/>
  </r>
  <r>
    <x v="87"/>
    <s v="US"/>
    <n v="135261.32999999999"/>
    <x v="18"/>
    <x v="29"/>
    <n v="0"/>
  </r>
  <r>
    <x v="87"/>
    <s v="US"/>
    <n v="135261.32999999999"/>
    <x v="19"/>
    <x v="30"/>
    <n v="0"/>
  </r>
  <r>
    <x v="87"/>
    <s v="US"/>
    <n v="135261.32999999999"/>
    <x v="20"/>
    <x v="31"/>
    <n v="0"/>
  </r>
  <r>
    <x v="87"/>
    <s v="US"/>
    <n v="135261.32999999999"/>
    <x v="21"/>
    <x v="32"/>
    <n v="0"/>
  </r>
  <r>
    <x v="88"/>
    <s v="US"/>
    <n v="130169.33"/>
    <x v="0"/>
    <x v="0"/>
    <n v="1334252"/>
  </r>
  <r>
    <x v="88"/>
    <s v="US"/>
    <n v="130169.33"/>
    <x v="0"/>
    <x v="1"/>
    <n v="777850"/>
  </r>
  <r>
    <x v="88"/>
    <s v="US"/>
    <n v="130169.33"/>
    <x v="0"/>
    <x v="2"/>
    <n v="91833"/>
  </r>
  <r>
    <x v="88"/>
    <s v="US"/>
    <n v="130169.33"/>
    <x v="0"/>
    <x v="3"/>
    <n v="0"/>
  </r>
  <r>
    <x v="88"/>
    <s v="US"/>
    <n v="130169.33"/>
    <x v="0"/>
    <x v="4"/>
    <n v="464569"/>
  </r>
  <r>
    <x v="88"/>
    <s v="US"/>
    <n v="130169.33"/>
    <x v="1"/>
    <x v="5"/>
    <n v="325380"/>
  </r>
  <r>
    <x v="88"/>
    <s v="US"/>
    <n v="130169.33"/>
    <x v="1"/>
    <x v="6"/>
    <n v="212515"/>
  </r>
  <r>
    <x v="88"/>
    <s v="US"/>
    <n v="130169.33"/>
    <x v="1"/>
    <x v="7"/>
    <n v="22463"/>
  </r>
  <r>
    <x v="88"/>
    <s v="US"/>
    <n v="130169.33"/>
    <x v="1"/>
    <x v="8"/>
    <n v="90402"/>
  </r>
  <r>
    <x v="88"/>
    <s v="US"/>
    <n v="130169.33"/>
    <x v="1"/>
    <x v="9"/>
    <n v="0"/>
  </r>
  <r>
    <x v="88"/>
    <s v="US"/>
    <n v="130169.33"/>
    <x v="2"/>
    <x v="10"/>
    <n v="1910491"/>
  </r>
  <r>
    <x v="88"/>
    <s v="US"/>
    <n v="130169.33"/>
    <x v="2"/>
    <x v="11"/>
    <n v="1910491"/>
  </r>
  <r>
    <x v="88"/>
    <s v="US"/>
    <n v="130169.33"/>
    <x v="2"/>
    <x v="12"/>
    <n v="0"/>
  </r>
  <r>
    <x v="88"/>
    <s v="US"/>
    <n v="130169.33"/>
    <x v="2"/>
    <x v="13"/>
    <n v="0"/>
  </r>
  <r>
    <x v="88"/>
    <s v="US"/>
    <n v="130169.33"/>
    <x v="3"/>
    <x v="14"/>
    <n v="0"/>
  </r>
  <r>
    <x v="88"/>
    <s v="US"/>
    <n v="130169.33"/>
    <x v="4"/>
    <x v="15"/>
    <n v="0"/>
  </r>
  <r>
    <x v="88"/>
    <s v="US"/>
    <n v="130169.33"/>
    <x v="5"/>
    <x v="16"/>
    <n v="1123502"/>
  </r>
  <r>
    <x v="88"/>
    <s v="US"/>
    <n v="130169.33"/>
    <x v="6"/>
    <x v="17"/>
    <n v="1957833"/>
  </r>
  <r>
    <x v="88"/>
    <s v="US"/>
    <n v="130169.33"/>
    <x v="7"/>
    <x v="18"/>
    <n v="7107"/>
  </r>
  <r>
    <x v="88"/>
    <s v="US"/>
    <n v="130169.33"/>
    <x v="8"/>
    <x v="19"/>
    <n v="0"/>
  </r>
  <r>
    <x v="88"/>
    <s v="US"/>
    <n v="130169.33"/>
    <x v="9"/>
    <x v="20"/>
    <n v="3332393"/>
  </r>
  <r>
    <x v="88"/>
    <s v="US"/>
    <n v="130169.33"/>
    <x v="10"/>
    <x v="21"/>
    <n v="0"/>
  </r>
  <r>
    <x v="88"/>
    <s v="US"/>
    <n v="130169.33"/>
    <x v="11"/>
    <x v="22"/>
    <n v="0"/>
  </r>
  <r>
    <x v="88"/>
    <s v="US"/>
    <n v="130169.33"/>
    <x v="12"/>
    <x v="23"/>
    <n v="0"/>
  </r>
  <r>
    <x v="88"/>
    <s v="US"/>
    <n v="130169.33"/>
    <x v="13"/>
    <x v="24"/>
    <n v="0"/>
  </r>
  <r>
    <x v="88"/>
    <s v="US"/>
    <n v="130169.33"/>
    <x v="14"/>
    <x v="25"/>
    <n v="25258"/>
  </r>
  <r>
    <x v="88"/>
    <s v="US"/>
    <n v="130169.33"/>
    <x v="15"/>
    <x v="26"/>
    <n v="0"/>
  </r>
  <r>
    <x v="88"/>
    <s v="US"/>
    <n v="130169.33"/>
    <x v="16"/>
    <x v="27"/>
    <n v="0"/>
  </r>
  <r>
    <x v="88"/>
    <s v="US"/>
    <n v="130169.33"/>
    <x v="17"/>
    <x v="28"/>
    <n v="0"/>
  </r>
  <r>
    <x v="88"/>
    <s v="US"/>
    <n v="130169.33"/>
    <x v="18"/>
    <x v="29"/>
    <n v="0"/>
  </r>
  <r>
    <x v="88"/>
    <s v="US"/>
    <n v="130169.33"/>
    <x v="19"/>
    <x v="30"/>
    <n v="0"/>
  </r>
  <r>
    <x v="88"/>
    <s v="US"/>
    <n v="130169.33"/>
    <x v="20"/>
    <x v="31"/>
    <n v="0"/>
  </r>
  <r>
    <x v="88"/>
    <s v="US"/>
    <n v="130169.33"/>
    <x v="21"/>
    <x v="32"/>
    <n v="0"/>
  </r>
  <r>
    <x v="89"/>
    <s v="US"/>
    <n v="163542.6"/>
    <x v="0"/>
    <x v="0"/>
    <n v="1548021"/>
  </r>
  <r>
    <x v="89"/>
    <s v="US"/>
    <n v="163542.6"/>
    <x v="0"/>
    <x v="1"/>
    <n v="1002446"/>
  </r>
  <r>
    <x v="89"/>
    <s v="US"/>
    <n v="163542.6"/>
    <x v="0"/>
    <x v="2"/>
    <n v="0"/>
  </r>
  <r>
    <x v="89"/>
    <s v="US"/>
    <n v="163542.6"/>
    <x v="0"/>
    <x v="3"/>
    <n v="0"/>
  </r>
  <r>
    <x v="89"/>
    <s v="US"/>
    <n v="163542.6"/>
    <x v="0"/>
    <x v="4"/>
    <n v="545575"/>
  </r>
  <r>
    <x v="89"/>
    <s v="US"/>
    <n v="163542.6"/>
    <x v="1"/>
    <x v="5"/>
    <n v="379167"/>
  </r>
  <r>
    <x v="89"/>
    <s v="US"/>
    <n v="163542.6"/>
    <x v="1"/>
    <x v="6"/>
    <n v="283726"/>
  </r>
  <r>
    <x v="89"/>
    <s v="US"/>
    <n v="163542.6"/>
    <x v="1"/>
    <x v="7"/>
    <n v="0"/>
  </r>
  <r>
    <x v="89"/>
    <s v="US"/>
    <n v="163542.6"/>
    <x v="1"/>
    <x v="8"/>
    <n v="95441"/>
  </r>
  <r>
    <x v="89"/>
    <s v="US"/>
    <n v="163542.6"/>
    <x v="1"/>
    <x v="9"/>
    <n v="0"/>
  </r>
  <r>
    <x v="89"/>
    <s v="US"/>
    <n v="163542.6"/>
    <x v="2"/>
    <x v="10"/>
    <n v="2469132"/>
  </r>
  <r>
    <x v="89"/>
    <s v="US"/>
    <n v="163542.6"/>
    <x v="2"/>
    <x v="11"/>
    <n v="2469132"/>
  </r>
  <r>
    <x v="89"/>
    <s v="US"/>
    <n v="163542.6"/>
    <x v="2"/>
    <x v="12"/>
    <n v="0"/>
  </r>
  <r>
    <x v="89"/>
    <s v="US"/>
    <n v="163542.6"/>
    <x v="2"/>
    <x v="13"/>
    <n v="0"/>
  </r>
  <r>
    <x v="89"/>
    <s v="US"/>
    <n v="163542.6"/>
    <x v="3"/>
    <x v="14"/>
    <n v="0"/>
  </r>
  <r>
    <x v="89"/>
    <s v="US"/>
    <n v="163542.6"/>
    <x v="4"/>
    <x v="15"/>
    <n v="0"/>
  </r>
  <r>
    <x v="89"/>
    <s v="US"/>
    <n v="163542.6"/>
    <x v="5"/>
    <x v="16"/>
    <n v="1118976"/>
  </r>
  <r>
    <x v="89"/>
    <s v="US"/>
    <n v="163542.6"/>
    <x v="6"/>
    <x v="17"/>
    <n v="2542289"/>
  </r>
  <r>
    <x v="89"/>
    <s v="US"/>
    <n v="163542.6"/>
    <x v="7"/>
    <x v="18"/>
    <n v="7484"/>
  </r>
  <r>
    <x v="89"/>
    <s v="US"/>
    <n v="163542.6"/>
    <x v="8"/>
    <x v="19"/>
    <n v="0"/>
  </r>
  <r>
    <x v="89"/>
    <s v="US"/>
    <n v="163542.6"/>
    <x v="9"/>
    <x v="20"/>
    <n v="586613"/>
  </r>
  <r>
    <x v="89"/>
    <s v="US"/>
    <n v="163542.6"/>
    <x v="10"/>
    <x v="21"/>
    <n v="0"/>
  </r>
  <r>
    <x v="89"/>
    <s v="US"/>
    <n v="163542.6"/>
    <x v="11"/>
    <x v="22"/>
    <n v="0"/>
  </r>
  <r>
    <x v="89"/>
    <s v="US"/>
    <n v="163542.6"/>
    <x v="12"/>
    <x v="23"/>
    <n v="0"/>
  </r>
  <r>
    <x v="89"/>
    <s v="US"/>
    <n v="163542.6"/>
    <x v="13"/>
    <x v="24"/>
    <n v="0"/>
  </r>
  <r>
    <x v="89"/>
    <s v="US"/>
    <n v="163542.6"/>
    <x v="14"/>
    <x v="25"/>
    <n v="2484"/>
  </r>
  <r>
    <x v="89"/>
    <s v="US"/>
    <n v="163542.6"/>
    <x v="15"/>
    <x v="26"/>
    <n v="0"/>
  </r>
  <r>
    <x v="89"/>
    <s v="US"/>
    <n v="163542.6"/>
    <x v="16"/>
    <x v="27"/>
    <n v="0"/>
  </r>
  <r>
    <x v="89"/>
    <s v="US"/>
    <n v="163542.6"/>
    <x v="17"/>
    <x v="28"/>
    <n v="0"/>
  </r>
  <r>
    <x v="89"/>
    <s v="US"/>
    <n v="163542.6"/>
    <x v="18"/>
    <x v="29"/>
    <n v="0"/>
  </r>
  <r>
    <x v="89"/>
    <s v="US"/>
    <n v="163542.6"/>
    <x v="19"/>
    <x v="30"/>
    <n v="0"/>
  </r>
  <r>
    <x v="89"/>
    <s v="US"/>
    <n v="163542.6"/>
    <x v="20"/>
    <x v="31"/>
    <n v="0"/>
  </r>
  <r>
    <x v="89"/>
    <s v="US"/>
    <n v="163542.6"/>
    <x v="21"/>
    <x v="32"/>
    <n v="0"/>
  </r>
  <r>
    <x v="90"/>
    <s v="US"/>
    <n v="155430.96"/>
    <x v="0"/>
    <x v="0"/>
    <n v="908856"/>
  </r>
  <r>
    <x v="90"/>
    <s v="US"/>
    <n v="155430.96"/>
    <x v="0"/>
    <x v="1"/>
    <n v="481330"/>
  </r>
  <r>
    <x v="90"/>
    <s v="US"/>
    <n v="155430.96"/>
    <x v="0"/>
    <x v="2"/>
    <n v="0"/>
  </r>
  <r>
    <x v="90"/>
    <s v="US"/>
    <n v="155430.96"/>
    <x v="0"/>
    <x v="3"/>
    <n v="0"/>
  </r>
  <r>
    <x v="90"/>
    <s v="US"/>
    <n v="155430.96"/>
    <x v="0"/>
    <x v="4"/>
    <n v="427526"/>
  </r>
  <r>
    <x v="90"/>
    <s v="US"/>
    <n v="155430.96"/>
    <x v="1"/>
    <x v="5"/>
    <n v="115635"/>
  </r>
  <r>
    <x v="90"/>
    <s v="US"/>
    <n v="155430.96"/>
    <x v="1"/>
    <x v="6"/>
    <n v="67670"/>
  </r>
  <r>
    <x v="90"/>
    <s v="US"/>
    <n v="155430.96"/>
    <x v="1"/>
    <x v="7"/>
    <n v="0"/>
  </r>
  <r>
    <x v="90"/>
    <s v="US"/>
    <n v="155430.96"/>
    <x v="1"/>
    <x v="8"/>
    <n v="47965"/>
  </r>
  <r>
    <x v="90"/>
    <s v="US"/>
    <n v="155430.96"/>
    <x v="1"/>
    <x v="9"/>
    <n v="0"/>
  </r>
  <r>
    <x v="90"/>
    <s v="US"/>
    <n v="155430.96"/>
    <x v="2"/>
    <x v="10"/>
    <n v="2150641"/>
  </r>
  <r>
    <x v="90"/>
    <s v="US"/>
    <n v="155430.96"/>
    <x v="2"/>
    <x v="11"/>
    <n v="2150641"/>
  </r>
  <r>
    <x v="90"/>
    <s v="US"/>
    <n v="155430.96"/>
    <x v="2"/>
    <x v="12"/>
    <n v="0"/>
  </r>
  <r>
    <x v="90"/>
    <s v="US"/>
    <n v="155430.96"/>
    <x v="2"/>
    <x v="13"/>
    <n v="0"/>
  </r>
  <r>
    <x v="90"/>
    <s v="US"/>
    <n v="155430.96"/>
    <x v="3"/>
    <x v="14"/>
    <n v="0"/>
  </r>
  <r>
    <x v="90"/>
    <s v="US"/>
    <n v="155430.96"/>
    <x v="4"/>
    <x v="15"/>
    <n v="276565"/>
  </r>
  <r>
    <x v="90"/>
    <s v="US"/>
    <n v="155430.96"/>
    <x v="5"/>
    <x v="16"/>
    <n v="1236503"/>
  </r>
  <r>
    <x v="90"/>
    <s v="US"/>
    <n v="155430.96"/>
    <x v="6"/>
    <x v="17"/>
    <n v="2221039"/>
  </r>
  <r>
    <x v="90"/>
    <s v="US"/>
    <n v="155430.96"/>
    <x v="7"/>
    <x v="18"/>
    <n v="8024"/>
  </r>
  <r>
    <x v="90"/>
    <s v="US"/>
    <n v="155430.96"/>
    <x v="8"/>
    <x v="19"/>
    <n v="0"/>
  </r>
  <r>
    <x v="90"/>
    <s v="US"/>
    <n v="155430.96"/>
    <x v="9"/>
    <x v="20"/>
    <n v="1017073"/>
  </r>
  <r>
    <x v="90"/>
    <s v="US"/>
    <n v="155430.96"/>
    <x v="10"/>
    <x v="21"/>
    <n v="0"/>
  </r>
  <r>
    <x v="90"/>
    <s v="US"/>
    <n v="155430.96"/>
    <x v="11"/>
    <x v="22"/>
    <n v="0"/>
  </r>
  <r>
    <x v="90"/>
    <s v="US"/>
    <n v="155430.96"/>
    <x v="12"/>
    <x v="23"/>
    <n v="0"/>
  </r>
  <r>
    <x v="90"/>
    <s v="US"/>
    <n v="155430.96"/>
    <x v="13"/>
    <x v="24"/>
    <n v="0"/>
  </r>
  <r>
    <x v="90"/>
    <s v="US"/>
    <n v="155430.96"/>
    <x v="14"/>
    <x v="25"/>
    <n v="1283"/>
  </r>
  <r>
    <x v="90"/>
    <s v="US"/>
    <n v="155430.96"/>
    <x v="15"/>
    <x v="26"/>
    <n v="0"/>
  </r>
  <r>
    <x v="90"/>
    <s v="US"/>
    <n v="155430.96"/>
    <x v="16"/>
    <x v="27"/>
    <n v="0"/>
  </r>
  <r>
    <x v="90"/>
    <s v="US"/>
    <n v="155430.96"/>
    <x v="17"/>
    <x v="28"/>
    <n v="0"/>
  </r>
  <r>
    <x v="90"/>
    <s v="US"/>
    <n v="155430.96"/>
    <x v="18"/>
    <x v="29"/>
    <n v="0"/>
  </r>
  <r>
    <x v="90"/>
    <s v="US"/>
    <n v="155430.96"/>
    <x v="19"/>
    <x v="30"/>
    <n v="0"/>
  </r>
  <r>
    <x v="90"/>
    <s v="US"/>
    <n v="155430.96"/>
    <x v="20"/>
    <x v="31"/>
    <n v="0"/>
  </r>
  <r>
    <x v="90"/>
    <s v="US"/>
    <n v="155430.96"/>
    <x v="21"/>
    <x v="32"/>
    <n v="0"/>
  </r>
  <r>
    <x v="91"/>
    <s v="US"/>
    <n v="264040.40000000002"/>
    <x v="0"/>
    <x v="0"/>
    <n v="1179824"/>
  </r>
  <r>
    <x v="91"/>
    <s v="US"/>
    <n v="264040.40000000002"/>
    <x v="0"/>
    <x v="1"/>
    <n v="600121"/>
  </r>
  <r>
    <x v="91"/>
    <s v="US"/>
    <n v="264040.40000000002"/>
    <x v="0"/>
    <x v="2"/>
    <n v="127252"/>
  </r>
  <r>
    <x v="91"/>
    <s v="US"/>
    <n v="264040.40000000002"/>
    <x v="0"/>
    <x v="3"/>
    <n v="0"/>
  </r>
  <r>
    <x v="91"/>
    <s v="US"/>
    <n v="264040.40000000002"/>
    <x v="0"/>
    <x v="4"/>
    <n v="452451"/>
  </r>
  <r>
    <x v="91"/>
    <s v="US"/>
    <n v="264040.40000000002"/>
    <x v="1"/>
    <x v="5"/>
    <n v="221767"/>
  </r>
  <r>
    <x v="91"/>
    <s v="US"/>
    <n v="264040.40000000002"/>
    <x v="1"/>
    <x v="6"/>
    <n v="144695"/>
  </r>
  <r>
    <x v="91"/>
    <s v="US"/>
    <n v="264040.40000000002"/>
    <x v="1"/>
    <x v="7"/>
    <n v="33691"/>
  </r>
  <r>
    <x v="91"/>
    <s v="US"/>
    <n v="264040.40000000002"/>
    <x v="1"/>
    <x v="8"/>
    <n v="43381"/>
  </r>
  <r>
    <x v="91"/>
    <s v="US"/>
    <n v="264040.40000000002"/>
    <x v="1"/>
    <x v="9"/>
    <n v="0"/>
  </r>
  <r>
    <x v="91"/>
    <s v="US"/>
    <n v="264040.40000000002"/>
    <x v="2"/>
    <x v="10"/>
    <n v="1680834"/>
  </r>
  <r>
    <x v="91"/>
    <s v="US"/>
    <n v="264040.40000000002"/>
    <x v="2"/>
    <x v="11"/>
    <n v="1680834"/>
  </r>
  <r>
    <x v="91"/>
    <s v="US"/>
    <n v="264040.40000000002"/>
    <x v="2"/>
    <x v="12"/>
    <n v="0"/>
  </r>
  <r>
    <x v="91"/>
    <s v="US"/>
    <n v="264040.40000000002"/>
    <x v="2"/>
    <x v="13"/>
    <n v="0"/>
  </r>
  <r>
    <x v="91"/>
    <s v="US"/>
    <n v="264040.40000000002"/>
    <x v="3"/>
    <x v="14"/>
    <n v="0"/>
  </r>
  <r>
    <x v="91"/>
    <s v="US"/>
    <n v="264040.40000000002"/>
    <x v="4"/>
    <x v="15"/>
    <n v="362809"/>
  </r>
  <r>
    <x v="91"/>
    <s v="US"/>
    <n v="264040.40000000002"/>
    <x v="5"/>
    <x v="16"/>
    <n v="1021635"/>
  </r>
  <r>
    <x v="91"/>
    <s v="US"/>
    <n v="264040.40000000002"/>
    <x v="6"/>
    <x v="17"/>
    <n v="1734350"/>
  </r>
  <r>
    <x v="91"/>
    <s v="US"/>
    <n v="264040.40000000002"/>
    <x v="7"/>
    <x v="18"/>
    <n v="6760"/>
  </r>
  <r>
    <x v="91"/>
    <s v="US"/>
    <n v="264040.40000000002"/>
    <x v="8"/>
    <x v="19"/>
    <n v="0"/>
  </r>
  <r>
    <x v="91"/>
    <s v="US"/>
    <n v="264040.40000000002"/>
    <x v="9"/>
    <x v="20"/>
    <n v="853338"/>
  </r>
  <r>
    <x v="91"/>
    <s v="US"/>
    <n v="264040.40000000002"/>
    <x v="10"/>
    <x v="21"/>
    <n v="0"/>
  </r>
  <r>
    <x v="91"/>
    <s v="US"/>
    <n v="264040.40000000002"/>
    <x v="11"/>
    <x v="22"/>
    <n v="0"/>
  </r>
  <r>
    <x v="91"/>
    <s v="US"/>
    <n v="264040.40000000002"/>
    <x v="12"/>
    <x v="23"/>
    <n v="0"/>
  </r>
  <r>
    <x v="91"/>
    <s v="US"/>
    <n v="264040.40000000002"/>
    <x v="13"/>
    <x v="24"/>
    <n v="0"/>
  </r>
  <r>
    <x v="91"/>
    <s v="US"/>
    <n v="264040.40000000002"/>
    <x v="14"/>
    <x v="25"/>
    <n v="1156"/>
  </r>
  <r>
    <x v="91"/>
    <s v="US"/>
    <n v="264040.40000000002"/>
    <x v="15"/>
    <x v="26"/>
    <n v="0"/>
  </r>
  <r>
    <x v="91"/>
    <s v="US"/>
    <n v="264040.40000000002"/>
    <x v="16"/>
    <x v="27"/>
    <n v="0"/>
  </r>
  <r>
    <x v="91"/>
    <s v="US"/>
    <n v="264040.40000000002"/>
    <x v="17"/>
    <x v="28"/>
    <n v="0"/>
  </r>
  <r>
    <x v="91"/>
    <s v="US"/>
    <n v="264040.40000000002"/>
    <x v="18"/>
    <x v="29"/>
    <n v="0"/>
  </r>
  <r>
    <x v="91"/>
    <s v="US"/>
    <n v="264040.40000000002"/>
    <x v="19"/>
    <x v="30"/>
    <n v="0"/>
  </r>
  <r>
    <x v="91"/>
    <s v="US"/>
    <n v="264040.40000000002"/>
    <x v="20"/>
    <x v="31"/>
    <n v="0"/>
  </r>
  <r>
    <x v="91"/>
    <s v="US"/>
    <n v="264040.40000000002"/>
    <x v="21"/>
    <x v="32"/>
    <n v="0"/>
  </r>
  <r>
    <x v="92"/>
    <s v="US"/>
    <n v="179424.5"/>
    <x v="0"/>
    <x v="0"/>
    <n v="1268568"/>
  </r>
  <r>
    <x v="92"/>
    <s v="US"/>
    <n v="179424.5"/>
    <x v="0"/>
    <x v="1"/>
    <n v="706776"/>
  </r>
  <r>
    <x v="92"/>
    <s v="US"/>
    <n v="179424.5"/>
    <x v="0"/>
    <x v="2"/>
    <n v="137493"/>
  </r>
  <r>
    <x v="92"/>
    <s v="US"/>
    <n v="179424.5"/>
    <x v="0"/>
    <x v="3"/>
    <n v="0"/>
  </r>
  <r>
    <x v="92"/>
    <s v="US"/>
    <n v="179424.5"/>
    <x v="0"/>
    <x v="4"/>
    <n v="424299"/>
  </r>
  <r>
    <x v="92"/>
    <s v="US"/>
    <n v="179424.5"/>
    <x v="1"/>
    <x v="5"/>
    <n v="201721"/>
  </r>
  <r>
    <x v="92"/>
    <s v="US"/>
    <n v="179424.5"/>
    <x v="1"/>
    <x v="6"/>
    <n v="157818"/>
  </r>
  <r>
    <x v="92"/>
    <s v="US"/>
    <n v="179424.5"/>
    <x v="1"/>
    <x v="7"/>
    <n v="10184"/>
  </r>
  <r>
    <x v="92"/>
    <s v="US"/>
    <n v="179424.5"/>
    <x v="1"/>
    <x v="8"/>
    <n v="33719"/>
  </r>
  <r>
    <x v="92"/>
    <s v="US"/>
    <n v="179424.5"/>
    <x v="1"/>
    <x v="9"/>
    <n v="0"/>
  </r>
  <r>
    <x v="92"/>
    <s v="US"/>
    <n v="179424.5"/>
    <x v="2"/>
    <x v="10"/>
    <n v="1440902"/>
  </r>
  <r>
    <x v="92"/>
    <s v="US"/>
    <n v="179424.5"/>
    <x v="2"/>
    <x v="11"/>
    <n v="1440902"/>
  </r>
  <r>
    <x v="92"/>
    <s v="US"/>
    <n v="179424.5"/>
    <x v="2"/>
    <x v="12"/>
    <n v="0"/>
  </r>
  <r>
    <x v="92"/>
    <s v="US"/>
    <n v="179424.5"/>
    <x v="2"/>
    <x v="13"/>
    <n v="0"/>
  </r>
  <r>
    <x v="92"/>
    <s v="US"/>
    <n v="179424.5"/>
    <x v="3"/>
    <x v="14"/>
    <n v="0"/>
  </r>
  <r>
    <x v="92"/>
    <s v="US"/>
    <n v="179424.5"/>
    <x v="4"/>
    <x v="15"/>
    <n v="476929"/>
  </r>
  <r>
    <x v="92"/>
    <s v="US"/>
    <n v="179424.5"/>
    <x v="5"/>
    <x v="16"/>
    <n v="813394"/>
  </r>
  <r>
    <x v="92"/>
    <s v="US"/>
    <n v="179424.5"/>
    <x v="6"/>
    <x v="17"/>
    <n v="1473391"/>
  </r>
  <r>
    <x v="92"/>
    <s v="US"/>
    <n v="179424.5"/>
    <x v="7"/>
    <x v="18"/>
    <n v="6672"/>
  </r>
  <r>
    <x v="92"/>
    <s v="US"/>
    <n v="179424.5"/>
    <x v="8"/>
    <x v="19"/>
    <n v="0"/>
  </r>
  <r>
    <x v="92"/>
    <s v="US"/>
    <n v="179424.5"/>
    <x v="9"/>
    <x v="20"/>
    <n v="901793"/>
  </r>
  <r>
    <x v="92"/>
    <s v="US"/>
    <n v="179424.5"/>
    <x v="10"/>
    <x v="21"/>
    <n v="0"/>
  </r>
  <r>
    <x v="92"/>
    <s v="US"/>
    <n v="179424.5"/>
    <x v="11"/>
    <x v="22"/>
    <n v="0"/>
  </r>
  <r>
    <x v="92"/>
    <s v="US"/>
    <n v="179424.5"/>
    <x v="12"/>
    <x v="23"/>
    <n v="0"/>
  </r>
  <r>
    <x v="92"/>
    <s v="US"/>
    <n v="179424.5"/>
    <x v="13"/>
    <x v="24"/>
    <n v="0"/>
  </r>
  <r>
    <x v="92"/>
    <s v="US"/>
    <n v="179424.5"/>
    <x v="14"/>
    <x v="25"/>
    <n v="1732"/>
  </r>
  <r>
    <x v="92"/>
    <s v="US"/>
    <n v="179424.5"/>
    <x v="15"/>
    <x v="26"/>
    <n v="0"/>
  </r>
  <r>
    <x v="92"/>
    <s v="US"/>
    <n v="179424.5"/>
    <x v="16"/>
    <x v="27"/>
    <n v="0"/>
  </r>
  <r>
    <x v="92"/>
    <s v="US"/>
    <n v="179424.5"/>
    <x v="17"/>
    <x v="28"/>
    <n v="0"/>
  </r>
  <r>
    <x v="92"/>
    <s v="US"/>
    <n v="179424.5"/>
    <x v="18"/>
    <x v="29"/>
    <n v="0"/>
  </r>
  <r>
    <x v="92"/>
    <s v="US"/>
    <n v="179424.5"/>
    <x v="19"/>
    <x v="30"/>
    <n v="0"/>
  </r>
  <r>
    <x v="92"/>
    <s v="US"/>
    <n v="179424.5"/>
    <x v="20"/>
    <x v="31"/>
    <n v="0"/>
  </r>
  <r>
    <x v="92"/>
    <s v="US"/>
    <n v="179424.5"/>
    <x v="21"/>
    <x v="32"/>
    <n v="0"/>
  </r>
  <r>
    <x v="93"/>
    <s v="US"/>
    <n v="154376.16"/>
    <x v="0"/>
    <x v="0"/>
    <n v="1321017"/>
  </r>
  <r>
    <x v="93"/>
    <s v="US"/>
    <n v="154376.16"/>
    <x v="0"/>
    <x v="1"/>
    <n v="902155"/>
  </r>
  <r>
    <x v="93"/>
    <s v="US"/>
    <n v="154376.16"/>
    <x v="0"/>
    <x v="2"/>
    <n v="172537"/>
  </r>
  <r>
    <x v="93"/>
    <s v="US"/>
    <n v="154376.16"/>
    <x v="0"/>
    <x v="3"/>
    <n v="0"/>
  </r>
  <r>
    <x v="93"/>
    <s v="US"/>
    <n v="154376.16"/>
    <x v="0"/>
    <x v="4"/>
    <n v="246325"/>
  </r>
  <r>
    <x v="93"/>
    <s v="US"/>
    <n v="154376.16"/>
    <x v="1"/>
    <x v="5"/>
    <n v="305554"/>
  </r>
  <r>
    <x v="93"/>
    <s v="US"/>
    <n v="154376.16"/>
    <x v="1"/>
    <x v="6"/>
    <n v="264630"/>
  </r>
  <r>
    <x v="93"/>
    <s v="US"/>
    <n v="154376.16"/>
    <x v="1"/>
    <x v="7"/>
    <n v="21922"/>
  </r>
  <r>
    <x v="93"/>
    <s v="US"/>
    <n v="154376.16"/>
    <x v="1"/>
    <x v="8"/>
    <n v="19002"/>
  </r>
  <r>
    <x v="93"/>
    <s v="US"/>
    <n v="154376.16"/>
    <x v="1"/>
    <x v="9"/>
    <n v="0"/>
  </r>
  <r>
    <x v="93"/>
    <s v="US"/>
    <n v="154376.16"/>
    <x v="2"/>
    <x v="10"/>
    <n v="114447"/>
  </r>
  <r>
    <x v="93"/>
    <s v="US"/>
    <n v="154376.16"/>
    <x v="2"/>
    <x v="11"/>
    <n v="114447"/>
  </r>
  <r>
    <x v="93"/>
    <s v="US"/>
    <n v="154376.16"/>
    <x v="2"/>
    <x v="12"/>
    <n v="0"/>
  </r>
  <r>
    <x v="93"/>
    <s v="US"/>
    <n v="154376.16"/>
    <x v="2"/>
    <x v="13"/>
    <n v="0"/>
  </r>
  <r>
    <x v="93"/>
    <s v="US"/>
    <n v="154376.16"/>
    <x v="3"/>
    <x v="14"/>
    <n v="0"/>
  </r>
  <r>
    <x v="93"/>
    <s v="US"/>
    <n v="154376.16"/>
    <x v="4"/>
    <x v="15"/>
    <n v="649171"/>
  </r>
  <r>
    <x v="93"/>
    <s v="US"/>
    <n v="154376.16"/>
    <x v="5"/>
    <x v="16"/>
    <n v="739728"/>
  </r>
  <r>
    <x v="93"/>
    <s v="US"/>
    <n v="154376.16"/>
    <x v="6"/>
    <x v="17"/>
    <n v="152784"/>
  </r>
  <r>
    <x v="93"/>
    <s v="US"/>
    <n v="154376.16"/>
    <x v="7"/>
    <x v="18"/>
    <n v="6148"/>
  </r>
  <r>
    <x v="93"/>
    <s v="US"/>
    <n v="154376.16"/>
    <x v="8"/>
    <x v="19"/>
    <n v="0"/>
  </r>
  <r>
    <x v="93"/>
    <s v="US"/>
    <n v="154376.16"/>
    <x v="9"/>
    <x v="20"/>
    <n v="568022"/>
  </r>
  <r>
    <x v="93"/>
    <s v="US"/>
    <n v="154376.16"/>
    <x v="10"/>
    <x v="21"/>
    <n v="0"/>
  </r>
  <r>
    <x v="93"/>
    <s v="US"/>
    <n v="154376.16"/>
    <x v="11"/>
    <x v="22"/>
    <n v="0"/>
  </r>
  <r>
    <x v="93"/>
    <s v="US"/>
    <n v="154376.16"/>
    <x v="12"/>
    <x v="23"/>
    <n v="0"/>
  </r>
  <r>
    <x v="93"/>
    <s v="US"/>
    <n v="154376.16"/>
    <x v="13"/>
    <x v="24"/>
    <n v="0"/>
  </r>
  <r>
    <x v="93"/>
    <s v="US"/>
    <n v="154376.16"/>
    <x v="14"/>
    <x v="25"/>
    <n v="1044"/>
  </r>
  <r>
    <x v="93"/>
    <s v="US"/>
    <n v="154376.16"/>
    <x v="15"/>
    <x v="26"/>
    <n v="0"/>
  </r>
  <r>
    <x v="93"/>
    <s v="US"/>
    <n v="154376.16"/>
    <x v="16"/>
    <x v="27"/>
    <n v="0"/>
  </r>
  <r>
    <x v="93"/>
    <s v="US"/>
    <n v="154376.16"/>
    <x v="17"/>
    <x v="28"/>
    <n v="0"/>
  </r>
  <r>
    <x v="93"/>
    <s v="US"/>
    <n v="154376.16"/>
    <x v="18"/>
    <x v="29"/>
    <n v="0"/>
  </r>
  <r>
    <x v="93"/>
    <s v="US"/>
    <n v="154376.16"/>
    <x v="19"/>
    <x v="30"/>
    <n v="0"/>
  </r>
  <r>
    <x v="93"/>
    <s v="US"/>
    <n v="154376.16"/>
    <x v="20"/>
    <x v="31"/>
    <n v="0"/>
  </r>
  <r>
    <x v="93"/>
    <s v="US"/>
    <n v="154376.16"/>
    <x v="21"/>
    <x v="32"/>
    <n v="0"/>
  </r>
  <r>
    <x v="94"/>
    <s v="US"/>
    <n v="113817.89"/>
    <x v="0"/>
    <x v="0"/>
    <n v="1449115"/>
  </r>
  <r>
    <x v="94"/>
    <s v="US"/>
    <n v="113817.89"/>
    <x v="0"/>
    <x v="1"/>
    <n v="1017727"/>
  </r>
  <r>
    <x v="94"/>
    <s v="US"/>
    <n v="113817.89"/>
    <x v="0"/>
    <x v="2"/>
    <n v="187093"/>
  </r>
  <r>
    <x v="94"/>
    <s v="US"/>
    <n v="113817.89"/>
    <x v="0"/>
    <x v="3"/>
    <n v="0"/>
  </r>
  <r>
    <x v="94"/>
    <s v="US"/>
    <n v="113817.89"/>
    <x v="0"/>
    <x v="4"/>
    <n v="244295"/>
  </r>
  <r>
    <x v="94"/>
    <s v="US"/>
    <n v="113817.89"/>
    <x v="1"/>
    <x v="5"/>
    <n v="359326"/>
  </r>
  <r>
    <x v="94"/>
    <s v="US"/>
    <n v="113817.89"/>
    <x v="1"/>
    <x v="6"/>
    <n v="303790"/>
  </r>
  <r>
    <x v="94"/>
    <s v="US"/>
    <n v="113817.89"/>
    <x v="1"/>
    <x v="7"/>
    <n v="28962"/>
  </r>
  <r>
    <x v="94"/>
    <s v="US"/>
    <n v="113817.89"/>
    <x v="1"/>
    <x v="8"/>
    <n v="26574"/>
  </r>
  <r>
    <x v="94"/>
    <s v="US"/>
    <n v="113817.89"/>
    <x v="1"/>
    <x v="9"/>
    <n v="0"/>
  </r>
  <r>
    <x v="94"/>
    <s v="US"/>
    <n v="113817.89"/>
    <x v="2"/>
    <x v="10"/>
    <n v="460378"/>
  </r>
  <r>
    <x v="94"/>
    <s v="US"/>
    <n v="113817.89"/>
    <x v="2"/>
    <x v="11"/>
    <n v="460378"/>
  </r>
  <r>
    <x v="94"/>
    <s v="US"/>
    <n v="113817.89"/>
    <x v="2"/>
    <x v="12"/>
    <n v="0"/>
  </r>
  <r>
    <x v="94"/>
    <s v="US"/>
    <n v="113817.89"/>
    <x v="2"/>
    <x v="13"/>
    <n v="0"/>
  </r>
  <r>
    <x v="94"/>
    <s v="US"/>
    <n v="113817.89"/>
    <x v="3"/>
    <x v="14"/>
    <n v="0"/>
  </r>
  <r>
    <x v="94"/>
    <s v="US"/>
    <n v="113817.89"/>
    <x v="4"/>
    <x v="15"/>
    <n v="716151"/>
  </r>
  <r>
    <x v="94"/>
    <s v="US"/>
    <n v="113817.89"/>
    <x v="5"/>
    <x v="16"/>
    <n v="1204733"/>
  </r>
  <r>
    <x v="94"/>
    <s v="US"/>
    <n v="113817.89"/>
    <x v="6"/>
    <x v="17"/>
    <n v="509052"/>
  </r>
  <r>
    <x v="94"/>
    <s v="US"/>
    <n v="113817.89"/>
    <x v="7"/>
    <x v="18"/>
    <n v="7559"/>
  </r>
  <r>
    <x v="94"/>
    <s v="US"/>
    <n v="113817.89"/>
    <x v="8"/>
    <x v="19"/>
    <n v="0"/>
  </r>
  <r>
    <x v="94"/>
    <s v="US"/>
    <n v="113817.89"/>
    <x v="9"/>
    <x v="20"/>
    <n v="587071"/>
  </r>
  <r>
    <x v="94"/>
    <s v="US"/>
    <n v="113817.89"/>
    <x v="10"/>
    <x v="21"/>
    <n v="0"/>
  </r>
  <r>
    <x v="94"/>
    <s v="US"/>
    <n v="113817.89"/>
    <x v="11"/>
    <x v="22"/>
    <n v="0"/>
  </r>
  <r>
    <x v="94"/>
    <s v="US"/>
    <n v="113817.89"/>
    <x v="12"/>
    <x v="23"/>
    <n v="0"/>
  </r>
  <r>
    <x v="94"/>
    <s v="US"/>
    <n v="113817.89"/>
    <x v="13"/>
    <x v="24"/>
    <n v="0"/>
  </r>
  <r>
    <x v="94"/>
    <s v="US"/>
    <n v="113817.89"/>
    <x v="14"/>
    <x v="25"/>
    <n v="1520"/>
  </r>
  <r>
    <x v="94"/>
    <s v="US"/>
    <n v="113817.89"/>
    <x v="15"/>
    <x v="26"/>
    <n v="0"/>
  </r>
  <r>
    <x v="94"/>
    <s v="US"/>
    <n v="113817.89"/>
    <x v="16"/>
    <x v="27"/>
    <n v="0"/>
  </r>
  <r>
    <x v="94"/>
    <s v="US"/>
    <n v="113817.89"/>
    <x v="17"/>
    <x v="28"/>
    <n v="0"/>
  </r>
  <r>
    <x v="94"/>
    <s v="US"/>
    <n v="113817.89"/>
    <x v="18"/>
    <x v="29"/>
    <n v="0"/>
  </r>
  <r>
    <x v="94"/>
    <s v="US"/>
    <n v="113817.89"/>
    <x v="19"/>
    <x v="30"/>
    <n v="0"/>
  </r>
  <r>
    <x v="94"/>
    <s v="US"/>
    <n v="113817.89"/>
    <x v="20"/>
    <x v="31"/>
    <n v="0"/>
  </r>
  <r>
    <x v="94"/>
    <s v="US"/>
    <n v="113817.89"/>
    <x v="21"/>
    <x v="32"/>
    <n v="0"/>
  </r>
  <r>
    <x v="95"/>
    <s v="US"/>
    <n v="126147.58"/>
    <x v="0"/>
    <x v="0"/>
    <n v="1620657"/>
  </r>
  <r>
    <x v="95"/>
    <s v="US"/>
    <n v="126147.58"/>
    <x v="0"/>
    <x v="1"/>
    <n v="1178350"/>
  </r>
  <r>
    <x v="95"/>
    <s v="US"/>
    <n v="126147.58"/>
    <x v="0"/>
    <x v="2"/>
    <n v="202920"/>
  </r>
  <r>
    <x v="95"/>
    <s v="US"/>
    <n v="126147.58"/>
    <x v="0"/>
    <x v="3"/>
    <n v="0"/>
  </r>
  <r>
    <x v="95"/>
    <s v="US"/>
    <n v="126147.58"/>
    <x v="0"/>
    <x v="4"/>
    <n v="239387"/>
  </r>
  <r>
    <x v="95"/>
    <s v="US"/>
    <n v="126147.58"/>
    <x v="1"/>
    <x v="5"/>
    <n v="439258"/>
  </r>
  <r>
    <x v="95"/>
    <s v="US"/>
    <n v="126147.58"/>
    <x v="1"/>
    <x v="6"/>
    <n v="377469"/>
  </r>
  <r>
    <x v="95"/>
    <s v="US"/>
    <n v="126147.58"/>
    <x v="1"/>
    <x v="7"/>
    <n v="35720"/>
  </r>
  <r>
    <x v="95"/>
    <s v="US"/>
    <n v="126147.58"/>
    <x v="1"/>
    <x v="8"/>
    <n v="26069"/>
  </r>
  <r>
    <x v="95"/>
    <s v="US"/>
    <n v="126147.58"/>
    <x v="1"/>
    <x v="9"/>
    <n v="0"/>
  </r>
  <r>
    <x v="95"/>
    <s v="US"/>
    <n v="126147.58"/>
    <x v="2"/>
    <x v="10"/>
    <n v="367292"/>
  </r>
  <r>
    <x v="95"/>
    <s v="US"/>
    <n v="126147.58"/>
    <x v="2"/>
    <x v="11"/>
    <n v="367292"/>
  </r>
  <r>
    <x v="95"/>
    <s v="US"/>
    <n v="126147.58"/>
    <x v="2"/>
    <x v="12"/>
    <n v="0"/>
  </r>
  <r>
    <x v="95"/>
    <s v="US"/>
    <n v="126147.58"/>
    <x v="2"/>
    <x v="13"/>
    <n v="0"/>
  </r>
  <r>
    <x v="95"/>
    <s v="US"/>
    <n v="126147.58"/>
    <x v="3"/>
    <x v="14"/>
    <n v="0"/>
  </r>
  <r>
    <x v="95"/>
    <s v="US"/>
    <n v="126147.58"/>
    <x v="4"/>
    <x v="15"/>
    <n v="591032"/>
  </r>
  <r>
    <x v="95"/>
    <s v="US"/>
    <n v="126147.58"/>
    <x v="5"/>
    <x v="16"/>
    <n v="1615027"/>
  </r>
  <r>
    <x v="95"/>
    <s v="US"/>
    <n v="126147.58"/>
    <x v="6"/>
    <x v="17"/>
    <n v="416479"/>
  </r>
  <r>
    <x v="95"/>
    <s v="US"/>
    <n v="126147.58"/>
    <x v="7"/>
    <x v="18"/>
    <n v="5606"/>
  </r>
  <r>
    <x v="95"/>
    <s v="US"/>
    <n v="126147.58"/>
    <x v="8"/>
    <x v="19"/>
    <n v="0"/>
  </r>
  <r>
    <x v="95"/>
    <s v="US"/>
    <n v="126147.58"/>
    <x v="9"/>
    <x v="20"/>
    <n v="507183"/>
  </r>
  <r>
    <x v="95"/>
    <s v="US"/>
    <n v="126147.58"/>
    <x v="10"/>
    <x v="21"/>
    <n v="0"/>
  </r>
  <r>
    <x v="95"/>
    <s v="US"/>
    <n v="126147.58"/>
    <x v="11"/>
    <x v="22"/>
    <n v="0"/>
  </r>
  <r>
    <x v="95"/>
    <s v="US"/>
    <n v="126147.58"/>
    <x v="12"/>
    <x v="23"/>
    <n v="0"/>
  </r>
  <r>
    <x v="95"/>
    <s v="US"/>
    <n v="126147.58"/>
    <x v="13"/>
    <x v="24"/>
    <n v="0"/>
  </r>
  <r>
    <x v="95"/>
    <s v="US"/>
    <n v="126147.58"/>
    <x v="14"/>
    <x v="25"/>
    <n v="1245"/>
  </r>
  <r>
    <x v="95"/>
    <s v="US"/>
    <n v="126147.58"/>
    <x v="15"/>
    <x v="26"/>
    <n v="0"/>
  </r>
  <r>
    <x v="95"/>
    <s v="US"/>
    <n v="126147.58"/>
    <x v="16"/>
    <x v="27"/>
    <n v="0"/>
  </r>
  <r>
    <x v="95"/>
    <s v="US"/>
    <n v="126147.58"/>
    <x v="17"/>
    <x v="28"/>
    <n v="0"/>
  </r>
  <r>
    <x v="95"/>
    <s v="US"/>
    <n v="126147.58"/>
    <x v="18"/>
    <x v="29"/>
    <n v="0"/>
  </r>
  <r>
    <x v="95"/>
    <s v="US"/>
    <n v="126147.58"/>
    <x v="19"/>
    <x v="30"/>
    <n v="0"/>
  </r>
  <r>
    <x v="95"/>
    <s v="US"/>
    <n v="126147.58"/>
    <x v="20"/>
    <x v="31"/>
    <n v="0"/>
  </r>
  <r>
    <x v="95"/>
    <s v="US"/>
    <n v="126147.58"/>
    <x v="21"/>
    <x v="32"/>
    <n v="0"/>
  </r>
  <r>
    <x v="96"/>
    <s v="US"/>
    <n v="142847.91"/>
    <x v="0"/>
    <x v="0"/>
    <n v="1478675"/>
  </r>
  <r>
    <x v="96"/>
    <s v="US"/>
    <n v="142847.91"/>
    <x v="0"/>
    <x v="1"/>
    <n v="1033832"/>
  </r>
  <r>
    <x v="96"/>
    <s v="US"/>
    <n v="142847.91"/>
    <x v="0"/>
    <x v="2"/>
    <n v="204360"/>
  </r>
  <r>
    <x v="96"/>
    <s v="US"/>
    <n v="142847.91"/>
    <x v="0"/>
    <x v="3"/>
    <n v="0"/>
  </r>
  <r>
    <x v="96"/>
    <s v="US"/>
    <n v="142847.91"/>
    <x v="0"/>
    <x v="4"/>
    <n v="240483"/>
  </r>
  <r>
    <x v="96"/>
    <s v="US"/>
    <n v="142847.91"/>
    <x v="1"/>
    <x v="5"/>
    <n v="386743"/>
  </r>
  <r>
    <x v="96"/>
    <s v="US"/>
    <n v="142847.91"/>
    <x v="1"/>
    <x v="6"/>
    <n v="328092"/>
  </r>
  <r>
    <x v="96"/>
    <s v="US"/>
    <n v="142847.91"/>
    <x v="1"/>
    <x v="7"/>
    <n v="37284"/>
  </r>
  <r>
    <x v="96"/>
    <s v="US"/>
    <n v="142847.91"/>
    <x v="1"/>
    <x v="8"/>
    <n v="21367"/>
  </r>
  <r>
    <x v="96"/>
    <s v="US"/>
    <n v="142847.91"/>
    <x v="1"/>
    <x v="9"/>
    <n v="0"/>
  </r>
  <r>
    <x v="96"/>
    <s v="US"/>
    <n v="142847.91"/>
    <x v="2"/>
    <x v="10"/>
    <n v="136169"/>
  </r>
  <r>
    <x v="96"/>
    <s v="US"/>
    <n v="142847.91"/>
    <x v="2"/>
    <x v="11"/>
    <n v="136169"/>
  </r>
  <r>
    <x v="96"/>
    <s v="US"/>
    <n v="142847.91"/>
    <x v="2"/>
    <x v="12"/>
    <n v="0"/>
  </r>
  <r>
    <x v="96"/>
    <s v="US"/>
    <n v="142847.91"/>
    <x v="2"/>
    <x v="13"/>
    <n v="0"/>
  </r>
  <r>
    <x v="96"/>
    <s v="US"/>
    <n v="142847.91"/>
    <x v="3"/>
    <x v="14"/>
    <n v="0"/>
  </r>
  <r>
    <x v="96"/>
    <s v="US"/>
    <n v="142847.91"/>
    <x v="4"/>
    <x v="15"/>
    <n v="832840"/>
  </r>
  <r>
    <x v="96"/>
    <s v="US"/>
    <n v="142847.91"/>
    <x v="5"/>
    <x v="16"/>
    <n v="1215951"/>
  </r>
  <r>
    <x v="96"/>
    <s v="US"/>
    <n v="142847.91"/>
    <x v="6"/>
    <x v="17"/>
    <n v="158286"/>
  </r>
  <r>
    <x v="96"/>
    <s v="US"/>
    <n v="142847.91"/>
    <x v="7"/>
    <x v="18"/>
    <n v="8787"/>
  </r>
  <r>
    <x v="96"/>
    <s v="US"/>
    <n v="142847.91"/>
    <x v="8"/>
    <x v="19"/>
    <n v="0"/>
  </r>
  <r>
    <x v="96"/>
    <s v="US"/>
    <n v="142847.91"/>
    <x v="9"/>
    <x v="20"/>
    <n v="677499"/>
  </r>
  <r>
    <x v="96"/>
    <s v="US"/>
    <n v="142847.91"/>
    <x v="10"/>
    <x v="21"/>
    <n v="0"/>
  </r>
  <r>
    <x v="96"/>
    <s v="US"/>
    <n v="142847.91"/>
    <x v="11"/>
    <x v="22"/>
    <n v="0"/>
  </r>
  <r>
    <x v="96"/>
    <s v="US"/>
    <n v="142847.91"/>
    <x v="12"/>
    <x v="23"/>
    <n v="0"/>
  </r>
  <r>
    <x v="96"/>
    <s v="US"/>
    <n v="142847.91"/>
    <x v="13"/>
    <x v="24"/>
    <n v="0"/>
  </r>
  <r>
    <x v="96"/>
    <s v="US"/>
    <n v="142847.91"/>
    <x v="14"/>
    <x v="25"/>
    <n v="26804"/>
  </r>
  <r>
    <x v="96"/>
    <s v="US"/>
    <n v="142847.91"/>
    <x v="15"/>
    <x v="26"/>
    <n v="0"/>
  </r>
  <r>
    <x v="96"/>
    <s v="US"/>
    <n v="142847.91"/>
    <x v="16"/>
    <x v="27"/>
    <n v="0"/>
  </r>
  <r>
    <x v="96"/>
    <s v="US"/>
    <n v="142847.91"/>
    <x v="17"/>
    <x v="28"/>
    <n v="0"/>
  </r>
  <r>
    <x v="96"/>
    <s v="US"/>
    <n v="142847.91"/>
    <x v="18"/>
    <x v="29"/>
    <n v="0"/>
  </r>
  <r>
    <x v="96"/>
    <s v="US"/>
    <n v="142847.91"/>
    <x v="19"/>
    <x v="30"/>
    <n v="0"/>
  </r>
  <r>
    <x v="96"/>
    <s v="US"/>
    <n v="142847.91"/>
    <x v="20"/>
    <x v="31"/>
    <n v="0"/>
  </r>
  <r>
    <x v="96"/>
    <s v="US"/>
    <n v="142847.91"/>
    <x v="21"/>
    <x v="32"/>
    <n v="0"/>
  </r>
  <r>
    <x v="97"/>
    <s v="US"/>
    <n v="138278.9"/>
    <x v="0"/>
    <x v="0"/>
    <n v="1315808"/>
  </r>
  <r>
    <x v="97"/>
    <s v="US"/>
    <n v="138278.9"/>
    <x v="0"/>
    <x v="1"/>
    <n v="908339"/>
  </r>
  <r>
    <x v="97"/>
    <s v="US"/>
    <n v="138278.9"/>
    <x v="0"/>
    <x v="2"/>
    <n v="175145"/>
  </r>
  <r>
    <x v="97"/>
    <s v="US"/>
    <n v="138278.9"/>
    <x v="0"/>
    <x v="3"/>
    <n v="0"/>
  </r>
  <r>
    <x v="97"/>
    <s v="US"/>
    <n v="138278.9"/>
    <x v="0"/>
    <x v="4"/>
    <n v="232324"/>
  </r>
  <r>
    <x v="97"/>
    <s v="US"/>
    <n v="138278.9"/>
    <x v="1"/>
    <x v="5"/>
    <n v="267950"/>
  </r>
  <r>
    <x v="97"/>
    <s v="US"/>
    <n v="138278.9"/>
    <x v="1"/>
    <x v="6"/>
    <n v="241807"/>
  </r>
  <r>
    <x v="97"/>
    <s v="US"/>
    <n v="138278.9"/>
    <x v="1"/>
    <x v="7"/>
    <n v="16022"/>
  </r>
  <r>
    <x v="97"/>
    <s v="US"/>
    <n v="138278.9"/>
    <x v="1"/>
    <x v="8"/>
    <n v="10121"/>
  </r>
  <r>
    <x v="97"/>
    <s v="US"/>
    <n v="138278.9"/>
    <x v="1"/>
    <x v="9"/>
    <n v="0"/>
  </r>
  <r>
    <x v="97"/>
    <s v="US"/>
    <n v="138278.9"/>
    <x v="2"/>
    <x v="10"/>
    <n v="148330"/>
  </r>
  <r>
    <x v="97"/>
    <s v="US"/>
    <n v="138278.9"/>
    <x v="2"/>
    <x v="11"/>
    <n v="148330"/>
  </r>
  <r>
    <x v="97"/>
    <s v="US"/>
    <n v="138278.9"/>
    <x v="2"/>
    <x v="12"/>
    <n v="0"/>
  </r>
  <r>
    <x v="97"/>
    <s v="US"/>
    <n v="138278.9"/>
    <x v="2"/>
    <x v="13"/>
    <n v="0"/>
  </r>
  <r>
    <x v="97"/>
    <s v="US"/>
    <n v="138278.9"/>
    <x v="3"/>
    <x v="14"/>
    <n v="0"/>
  </r>
  <r>
    <x v="97"/>
    <s v="US"/>
    <n v="138278.9"/>
    <x v="4"/>
    <x v="15"/>
    <n v="578170"/>
  </r>
  <r>
    <x v="97"/>
    <s v="US"/>
    <n v="138278.9"/>
    <x v="5"/>
    <x v="16"/>
    <n v="1385302"/>
  </r>
  <r>
    <x v="97"/>
    <s v="US"/>
    <n v="138278.9"/>
    <x v="6"/>
    <x v="17"/>
    <n v="167846"/>
  </r>
  <r>
    <x v="97"/>
    <s v="US"/>
    <n v="138278.9"/>
    <x v="7"/>
    <x v="18"/>
    <n v="5983"/>
  </r>
  <r>
    <x v="97"/>
    <s v="US"/>
    <n v="138278.9"/>
    <x v="8"/>
    <x v="19"/>
    <n v="0"/>
  </r>
  <r>
    <x v="97"/>
    <s v="US"/>
    <n v="138278.9"/>
    <x v="9"/>
    <x v="20"/>
    <n v="661772"/>
  </r>
  <r>
    <x v="97"/>
    <s v="US"/>
    <n v="138278.9"/>
    <x v="10"/>
    <x v="21"/>
    <n v="0"/>
  </r>
  <r>
    <x v="97"/>
    <s v="US"/>
    <n v="138278.9"/>
    <x v="11"/>
    <x v="22"/>
    <n v="0"/>
  </r>
  <r>
    <x v="97"/>
    <s v="US"/>
    <n v="138278.9"/>
    <x v="12"/>
    <x v="23"/>
    <n v="0"/>
  </r>
  <r>
    <x v="97"/>
    <s v="US"/>
    <n v="138278.9"/>
    <x v="13"/>
    <x v="24"/>
    <n v="49871131"/>
  </r>
  <r>
    <x v="97"/>
    <s v="US"/>
    <n v="138278.9"/>
    <x v="14"/>
    <x v="25"/>
    <n v="18025"/>
  </r>
  <r>
    <x v="97"/>
    <s v="US"/>
    <n v="138278.9"/>
    <x v="15"/>
    <x v="26"/>
    <n v="0"/>
  </r>
  <r>
    <x v="97"/>
    <s v="US"/>
    <n v="138278.9"/>
    <x v="16"/>
    <x v="27"/>
    <n v="0"/>
  </r>
  <r>
    <x v="97"/>
    <s v="US"/>
    <n v="138278.9"/>
    <x v="17"/>
    <x v="28"/>
    <n v="0"/>
  </r>
  <r>
    <x v="97"/>
    <s v="US"/>
    <n v="138278.9"/>
    <x v="18"/>
    <x v="29"/>
    <n v="0"/>
  </r>
  <r>
    <x v="97"/>
    <s v="US"/>
    <n v="138278.9"/>
    <x v="19"/>
    <x v="30"/>
    <n v="0"/>
  </r>
  <r>
    <x v="97"/>
    <s v="US"/>
    <n v="138278.9"/>
    <x v="20"/>
    <x v="31"/>
    <n v="0"/>
  </r>
  <r>
    <x v="97"/>
    <s v="US"/>
    <n v="138278.9"/>
    <x v="21"/>
    <x v="32"/>
    <n v="0"/>
  </r>
  <r>
    <x v="98"/>
    <s v="US"/>
    <n v="217000.57"/>
    <x v="0"/>
    <x v="0"/>
    <n v="1404373"/>
  </r>
  <r>
    <x v="98"/>
    <s v="US"/>
    <n v="217000.57"/>
    <x v="0"/>
    <x v="1"/>
    <n v="980426"/>
  </r>
  <r>
    <x v="98"/>
    <s v="US"/>
    <n v="217000.57"/>
    <x v="0"/>
    <x v="2"/>
    <n v="197031"/>
  </r>
  <r>
    <x v="98"/>
    <s v="US"/>
    <n v="217000.57"/>
    <x v="0"/>
    <x v="3"/>
    <n v="0"/>
  </r>
  <r>
    <x v="98"/>
    <s v="US"/>
    <n v="217000.57"/>
    <x v="0"/>
    <x v="4"/>
    <n v="226916"/>
  </r>
  <r>
    <x v="98"/>
    <s v="US"/>
    <n v="217000.57"/>
    <x v="1"/>
    <x v="5"/>
    <n v="326396"/>
  </r>
  <r>
    <x v="98"/>
    <s v="US"/>
    <n v="217000.57"/>
    <x v="1"/>
    <x v="6"/>
    <n v="289054"/>
  </r>
  <r>
    <x v="98"/>
    <s v="US"/>
    <n v="217000.57"/>
    <x v="1"/>
    <x v="7"/>
    <n v="21115"/>
  </r>
  <r>
    <x v="98"/>
    <s v="US"/>
    <n v="217000.57"/>
    <x v="1"/>
    <x v="8"/>
    <n v="16227"/>
  </r>
  <r>
    <x v="98"/>
    <s v="US"/>
    <n v="217000.57"/>
    <x v="1"/>
    <x v="9"/>
    <n v="0"/>
  </r>
  <r>
    <x v="98"/>
    <s v="US"/>
    <n v="217000.57"/>
    <x v="2"/>
    <x v="10"/>
    <n v="2673310"/>
  </r>
  <r>
    <x v="98"/>
    <s v="US"/>
    <n v="217000.57"/>
    <x v="2"/>
    <x v="11"/>
    <n v="2673310"/>
  </r>
  <r>
    <x v="98"/>
    <s v="US"/>
    <n v="217000.57"/>
    <x v="2"/>
    <x v="12"/>
    <n v="0"/>
  </r>
  <r>
    <x v="98"/>
    <s v="US"/>
    <n v="217000.57"/>
    <x v="2"/>
    <x v="13"/>
    <n v="0"/>
  </r>
  <r>
    <x v="98"/>
    <s v="US"/>
    <n v="217000.57"/>
    <x v="3"/>
    <x v="14"/>
    <n v="0"/>
  </r>
  <r>
    <x v="98"/>
    <s v="US"/>
    <n v="217000.57"/>
    <x v="4"/>
    <x v="15"/>
    <n v="926193"/>
  </r>
  <r>
    <x v="98"/>
    <s v="US"/>
    <n v="217000.57"/>
    <x v="5"/>
    <x v="16"/>
    <n v="1804390"/>
  </r>
  <r>
    <x v="98"/>
    <s v="US"/>
    <n v="217000.57"/>
    <x v="6"/>
    <x v="17"/>
    <n v="2901911"/>
  </r>
  <r>
    <x v="98"/>
    <s v="US"/>
    <n v="217000.57"/>
    <x v="7"/>
    <x v="18"/>
    <n v="15107"/>
  </r>
  <r>
    <x v="98"/>
    <s v="US"/>
    <n v="217000.57"/>
    <x v="8"/>
    <x v="19"/>
    <n v="0"/>
  </r>
  <r>
    <x v="98"/>
    <s v="US"/>
    <n v="217000.57"/>
    <x v="9"/>
    <x v="20"/>
    <n v="943386"/>
  </r>
  <r>
    <x v="98"/>
    <s v="US"/>
    <n v="217000.57"/>
    <x v="10"/>
    <x v="21"/>
    <n v="0"/>
  </r>
  <r>
    <x v="98"/>
    <s v="US"/>
    <n v="217000.57"/>
    <x v="11"/>
    <x v="22"/>
    <n v="0"/>
  </r>
  <r>
    <x v="98"/>
    <s v="US"/>
    <n v="217000.57"/>
    <x v="12"/>
    <x v="23"/>
    <n v="0"/>
  </r>
  <r>
    <x v="98"/>
    <s v="US"/>
    <n v="217000.57"/>
    <x v="13"/>
    <x v="24"/>
    <n v="49996781"/>
  </r>
  <r>
    <x v="98"/>
    <s v="US"/>
    <n v="217000.57"/>
    <x v="14"/>
    <x v="25"/>
    <n v="25575"/>
  </r>
  <r>
    <x v="98"/>
    <s v="US"/>
    <n v="217000.57"/>
    <x v="15"/>
    <x v="26"/>
    <n v="0"/>
  </r>
  <r>
    <x v="98"/>
    <s v="US"/>
    <n v="217000.57"/>
    <x v="16"/>
    <x v="27"/>
    <n v="0"/>
  </r>
  <r>
    <x v="98"/>
    <s v="US"/>
    <n v="217000.57"/>
    <x v="17"/>
    <x v="28"/>
    <n v="0"/>
  </r>
  <r>
    <x v="98"/>
    <s v="US"/>
    <n v="217000.57"/>
    <x v="18"/>
    <x v="29"/>
    <n v="0"/>
  </r>
  <r>
    <x v="98"/>
    <s v="US"/>
    <n v="217000.57"/>
    <x v="19"/>
    <x v="30"/>
    <n v="0"/>
  </r>
  <r>
    <x v="98"/>
    <s v="US"/>
    <n v="217000.57"/>
    <x v="20"/>
    <x v="31"/>
    <n v="0"/>
  </r>
  <r>
    <x v="98"/>
    <s v="US"/>
    <n v="217000.57"/>
    <x v="21"/>
    <x v="32"/>
    <n v="0"/>
  </r>
  <r>
    <x v="99"/>
    <s v="US"/>
    <n v="208171.03"/>
    <x v="0"/>
    <x v="0"/>
    <n v="1486964"/>
  </r>
  <r>
    <x v="99"/>
    <s v="US"/>
    <n v="208171.03"/>
    <x v="0"/>
    <x v="1"/>
    <n v="1041500"/>
  </r>
  <r>
    <x v="99"/>
    <s v="US"/>
    <n v="208171.03"/>
    <x v="0"/>
    <x v="2"/>
    <n v="213420"/>
  </r>
  <r>
    <x v="99"/>
    <s v="US"/>
    <n v="208171.03"/>
    <x v="0"/>
    <x v="3"/>
    <n v="0"/>
  </r>
  <r>
    <x v="99"/>
    <s v="US"/>
    <n v="208171.03"/>
    <x v="0"/>
    <x v="4"/>
    <n v="232044"/>
  </r>
  <r>
    <x v="99"/>
    <s v="US"/>
    <n v="208171.03"/>
    <x v="1"/>
    <x v="5"/>
    <n v="306952"/>
  </r>
  <r>
    <x v="99"/>
    <s v="US"/>
    <n v="208171.03"/>
    <x v="1"/>
    <x v="6"/>
    <n v="269515"/>
  </r>
  <r>
    <x v="99"/>
    <s v="US"/>
    <n v="208171.03"/>
    <x v="1"/>
    <x v="7"/>
    <n v="21031"/>
  </r>
  <r>
    <x v="99"/>
    <s v="US"/>
    <n v="208171.03"/>
    <x v="1"/>
    <x v="8"/>
    <n v="16406"/>
  </r>
  <r>
    <x v="99"/>
    <s v="US"/>
    <n v="208171.03"/>
    <x v="1"/>
    <x v="9"/>
    <n v="0"/>
  </r>
  <r>
    <x v="99"/>
    <s v="US"/>
    <n v="208171.03"/>
    <x v="2"/>
    <x v="10"/>
    <n v="1438381"/>
  </r>
  <r>
    <x v="99"/>
    <s v="US"/>
    <n v="208171.03"/>
    <x v="2"/>
    <x v="11"/>
    <n v="1438381"/>
  </r>
  <r>
    <x v="99"/>
    <s v="US"/>
    <n v="208171.03"/>
    <x v="2"/>
    <x v="12"/>
    <n v="0"/>
  </r>
  <r>
    <x v="99"/>
    <s v="US"/>
    <n v="208171.03"/>
    <x v="2"/>
    <x v="13"/>
    <n v="0"/>
  </r>
  <r>
    <x v="99"/>
    <s v="US"/>
    <n v="208171.03"/>
    <x v="3"/>
    <x v="14"/>
    <n v="0"/>
  </r>
  <r>
    <x v="99"/>
    <s v="US"/>
    <n v="208171.03"/>
    <x v="4"/>
    <x v="15"/>
    <n v="935965"/>
  </r>
  <r>
    <x v="99"/>
    <s v="US"/>
    <n v="208171.03"/>
    <x v="5"/>
    <x v="16"/>
    <n v="1815579"/>
  </r>
  <r>
    <x v="99"/>
    <s v="US"/>
    <n v="208171.03"/>
    <x v="6"/>
    <x v="17"/>
    <n v="1487485"/>
  </r>
  <r>
    <x v="99"/>
    <s v="US"/>
    <n v="208171.03"/>
    <x v="7"/>
    <x v="18"/>
    <n v="26492"/>
  </r>
  <r>
    <x v="99"/>
    <s v="US"/>
    <n v="208171.03"/>
    <x v="8"/>
    <x v="19"/>
    <n v="0"/>
  </r>
  <r>
    <x v="99"/>
    <s v="US"/>
    <n v="208171.03"/>
    <x v="9"/>
    <x v="20"/>
    <n v="1872610"/>
  </r>
  <r>
    <x v="99"/>
    <s v="US"/>
    <n v="208171.03"/>
    <x v="10"/>
    <x v="21"/>
    <n v="0"/>
  </r>
  <r>
    <x v="99"/>
    <s v="US"/>
    <n v="208171.03"/>
    <x v="11"/>
    <x v="22"/>
    <n v="0"/>
  </r>
  <r>
    <x v="99"/>
    <s v="US"/>
    <n v="208171.03"/>
    <x v="12"/>
    <x v="23"/>
    <n v="0"/>
  </r>
  <r>
    <x v="99"/>
    <s v="US"/>
    <n v="208171.03"/>
    <x v="13"/>
    <x v="24"/>
    <n v="49875864"/>
  </r>
  <r>
    <x v="99"/>
    <s v="US"/>
    <n v="208171.03"/>
    <x v="14"/>
    <x v="25"/>
    <n v="51807"/>
  </r>
  <r>
    <x v="99"/>
    <s v="US"/>
    <n v="208171.03"/>
    <x v="15"/>
    <x v="26"/>
    <n v="0"/>
  </r>
  <r>
    <x v="99"/>
    <s v="US"/>
    <n v="208171.03"/>
    <x v="16"/>
    <x v="27"/>
    <n v="0"/>
  </r>
  <r>
    <x v="99"/>
    <s v="US"/>
    <n v="208171.03"/>
    <x v="17"/>
    <x v="28"/>
    <n v="0"/>
  </r>
  <r>
    <x v="99"/>
    <s v="US"/>
    <n v="208171.03"/>
    <x v="18"/>
    <x v="29"/>
    <n v="0"/>
  </r>
  <r>
    <x v="99"/>
    <s v="US"/>
    <n v="208171.03"/>
    <x v="19"/>
    <x v="30"/>
    <n v="0"/>
  </r>
  <r>
    <x v="99"/>
    <s v="US"/>
    <n v="208171.03"/>
    <x v="20"/>
    <x v="31"/>
    <n v="0"/>
  </r>
  <r>
    <x v="99"/>
    <s v="US"/>
    <n v="208171.03"/>
    <x v="21"/>
    <x v="32"/>
    <n v="0"/>
  </r>
  <r>
    <x v="100"/>
    <s v="US"/>
    <n v="195143.42"/>
    <x v="0"/>
    <x v="0"/>
    <n v="1466598"/>
  </r>
  <r>
    <x v="100"/>
    <s v="US"/>
    <n v="195143.42"/>
    <x v="0"/>
    <x v="1"/>
    <n v="1030844"/>
  </r>
  <r>
    <x v="100"/>
    <s v="US"/>
    <n v="195143.42"/>
    <x v="0"/>
    <x v="2"/>
    <n v="197897"/>
  </r>
  <r>
    <x v="100"/>
    <s v="US"/>
    <n v="195143.42"/>
    <x v="0"/>
    <x v="3"/>
    <n v="0"/>
  </r>
  <r>
    <x v="100"/>
    <s v="US"/>
    <n v="195143.42"/>
    <x v="0"/>
    <x v="4"/>
    <n v="237857"/>
  </r>
  <r>
    <x v="100"/>
    <s v="US"/>
    <n v="195143.42"/>
    <x v="1"/>
    <x v="5"/>
    <n v="305006"/>
  </r>
  <r>
    <x v="100"/>
    <s v="US"/>
    <n v="195143.42"/>
    <x v="1"/>
    <x v="6"/>
    <n v="268046"/>
  </r>
  <r>
    <x v="100"/>
    <s v="US"/>
    <n v="195143.42"/>
    <x v="1"/>
    <x v="7"/>
    <n v="17490"/>
  </r>
  <r>
    <x v="100"/>
    <s v="US"/>
    <n v="195143.42"/>
    <x v="1"/>
    <x v="8"/>
    <n v="19470"/>
  </r>
  <r>
    <x v="100"/>
    <s v="US"/>
    <n v="195143.42"/>
    <x v="1"/>
    <x v="9"/>
    <n v="0"/>
  </r>
  <r>
    <x v="100"/>
    <s v="US"/>
    <n v="195143.42"/>
    <x v="2"/>
    <x v="10"/>
    <n v="1097025"/>
  </r>
  <r>
    <x v="100"/>
    <s v="US"/>
    <n v="195143.42"/>
    <x v="2"/>
    <x v="11"/>
    <n v="1097025"/>
  </r>
  <r>
    <x v="100"/>
    <s v="US"/>
    <n v="195143.42"/>
    <x v="2"/>
    <x v="12"/>
    <n v="0"/>
  </r>
  <r>
    <x v="100"/>
    <s v="US"/>
    <n v="195143.42"/>
    <x v="2"/>
    <x v="13"/>
    <n v="0"/>
  </r>
  <r>
    <x v="100"/>
    <s v="US"/>
    <n v="195143.42"/>
    <x v="3"/>
    <x v="14"/>
    <n v="0"/>
  </r>
  <r>
    <x v="100"/>
    <s v="US"/>
    <n v="195143.42"/>
    <x v="4"/>
    <x v="15"/>
    <n v="906457"/>
  </r>
  <r>
    <x v="100"/>
    <s v="US"/>
    <n v="195143.42"/>
    <x v="5"/>
    <x v="16"/>
    <n v="2214830"/>
  </r>
  <r>
    <x v="100"/>
    <s v="US"/>
    <n v="195143.42"/>
    <x v="6"/>
    <x v="17"/>
    <n v="1149843"/>
  </r>
  <r>
    <x v="100"/>
    <s v="US"/>
    <n v="195143.42"/>
    <x v="7"/>
    <x v="18"/>
    <n v="21968"/>
  </r>
  <r>
    <x v="100"/>
    <s v="US"/>
    <n v="195143.42"/>
    <x v="8"/>
    <x v="19"/>
    <n v="0"/>
  </r>
  <r>
    <x v="100"/>
    <s v="US"/>
    <n v="195143.42"/>
    <x v="9"/>
    <x v="20"/>
    <n v="982024"/>
  </r>
  <r>
    <x v="100"/>
    <s v="US"/>
    <n v="195143.42"/>
    <x v="10"/>
    <x v="21"/>
    <n v="0"/>
  </r>
  <r>
    <x v="100"/>
    <s v="US"/>
    <n v="195143.42"/>
    <x v="11"/>
    <x v="22"/>
    <n v="0"/>
  </r>
  <r>
    <x v="100"/>
    <s v="US"/>
    <n v="195143.42"/>
    <x v="12"/>
    <x v="23"/>
    <n v="0"/>
  </r>
  <r>
    <x v="100"/>
    <s v="US"/>
    <n v="195143.42"/>
    <x v="13"/>
    <x v="24"/>
    <n v="49997943"/>
  </r>
  <r>
    <x v="100"/>
    <s v="US"/>
    <n v="195143.42"/>
    <x v="14"/>
    <x v="25"/>
    <n v="23823"/>
  </r>
  <r>
    <x v="100"/>
    <s v="US"/>
    <n v="195143.42"/>
    <x v="15"/>
    <x v="26"/>
    <n v="0"/>
  </r>
  <r>
    <x v="100"/>
    <s v="US"/>
    <n v="195143.42"/>
    <x v="16"/>
    <x v="27"/>
    <n v="0"/>
  </r>
  <r>
    <x v="100"/>
    <s v="US"/>
    <n v="195143.42"/>
    <x v="17"/>
    <x v="28"/>
    <n v="0"/>
  </r>
  <r>
    <x v="100"/>
    <s v="US"/>
    <n v="195143.42"/>
    <x v="18"/>
    <x v="29"/>
    <n v="0"/>
  </r>
  <r>
    <x v="100"/>
    <s v="US"/>
    <n v="195143.42"/>
    <x v="19"/>
    <x v="30"/>
    <n v="0"/>
  </r>
  <r>
    <x v="100"/>
    <s v="US"/>
    <n v="195143.42"/>
    <x v="20"/>
    <x v="31"/>
    <n v="0"/>
  </r>
  <r>
    <x v="100"/>
    <s v="US"/>
    <n v="195143.42"/>
    <x v="21"/>
    <x v="32"/>
    <n v="0"/>
  </r>
  <r>
    <x v="101"/>
    <s v="US"/>
    <n v="112479.55"/>
    <x v="0"/>
    <x v="0"/>
    <n v="1146438"/>
  </r>
  <r>
    <x v="101"/>
    <s v="US"/>
    <n v="112479.55"/>
    <x v="0"/>
    <x v="1"/>
    <n v="810438"/>
  </r>
  <r>
    <x v="101"/>
    <s v="US"/>
    <n v="112479.55"/>
    <x v="0"/>
    <x v="2"/>
    <n v="141455"/>
  </r>
  <r>
    <x v="101"/>
    <s v="US"/>
    <n v="112479.55"/>
    <x v="0"/>
    <x v="3"/>
    <n v="0"/>
  </r>
  <r>
    <x v="101"/>
    <s v="US"/>
    <n v="112479.55"/>
    <x v="0"/>
    <x v="4"/>
    <n v="194545"/>
  </r>
  <r>
    <x v="101"/>
    <s v="US"/>
    <n v="112479.55"/>
    <x v="1"/>
    <x v="5"/>
    <n v="311935"/>
  </r>
  <r>
    <x v="101"/>
    <s v="US"/>
    <n v="112479.55"/>
    <x v="1"/>
    <x v="6"/>
    <n v="274550"/>
  </r>
  <r>
    <x v="101"/>
    <s v="US"/>
    <n v="112479.55"/>
    <x v="1"/>
    <x v="7"/>
    <n v="16102"/>
  </r>
  <r>
    <x v="101"/>
    <s v="US"/>
    <n v="112479.55"/>
    <x v="1"/>
    <x v="8"/>
    <n v="21283"/>
  </r>
  <r>
    <x v="101"/>
    <s v="US"/>
    <n v="112479.55"/>
    <x v="1"/>
    <x v="9"/>
    <n v="0"/>
  </r>
  <r>
    <x v="101"/>
    <s v="US"/>
    <n v="112479.55"/>
    <x v="2"/>
    <x v="10"/>
    <n v="801089"/>
  </r>
  <r>
    <x v="101"/>
    <s v="US"/>
    <n v="112479.55"/>
    <x v="2"/>
    <x v="11"/>
    <n v="801089"/>
  </r>
  <r>
    <x v="101"/>
    <s v="US"/>
    <n v="112479.55"/>
    <x v="2"/>
    <x v="12"/>
    <n v="0"/>
  </r>
  <r>
    <x v="101"/>
    <s v="US"/>
    <n v="112479.55"/>
    <x v="2"/>
    <x v="13"/>
    <n v="0"/>
  </r>
  <r>
    <x v="101"/>
    <s v="US"/>
    <n v="112479.55"/>
    <x v="3"/>
    <x v="14"/>
    <n v="0"/>
  </r>
  <r>
    <x v="101"/>
    <s v="US"/>
    <n v="112479.55"/>
    <x v="4"/>
    <x v="15"/>
    <n v="675285"/>
  </r>
  <r>
    <x v="101"/>
    <s v="US"/>
    <n v="112479.55"/>
    <x v="5"/>
    <x v="16"/>
    <n v="2486892"/>
  </r>
  <r>
    <x v="101"/>
    <s v="US"/>
    <n v="112479.55"/>
    <x v="6"/>
    <x v="17"/>
    <n v="822671"/>
  </r>
  <r>
    <x v="101"/>
    <s v="US"/>
    <n v="112479.55"/>
    <x v="7"/>
    <x v="18"/>
    <n v="56511"/>
  </r>
  <r>
    <x v="101"/>
    <s v="US"/>
    <n v="112479.55"/>
    <x v="8"/>
    <x v="19"/>
    <n v="0"/>
  </r>
  <r>
    <x v="101"/>
    <s v="US"/>
    <n v="112479.55"/>
    <x v="9"/>
    <x v="20"/>
    <n v="925588"/>
  </r>
  <r>
    <x v="101"/>
    <s v="US"/>
    <n v="112479.55"/>
    <x v="10"/>
    <x v="21"/>
    <n v="0"/>
  </r>
  <r>
    <x v="101"/>
    <s v="US"/>
    <n v="112479.55"/>
    <x v="11"/>
    <x v="22"/>
    <n v="0"/>
  </r>
  <r>
    <x v="101"/>
    <s v="US"/>
    <n v="112479.55"/>
    <x v="12"/>
    <x v="23"/>
    <n v="0"/>
  </r>
  <r>
    <x v="101"/>
    <s v="US"/>
    <n v="112479.55"/>
    <x v="13"/>
    <x v="24"/>
    <n v="49997334"/>
  </r>
  <r>
    <x v="101"/>
    <s v="US"/>
    <n v="112479.55"/>
    <x v="14"/>
    <x v="25"/>
    <n v="56680"/>
  </r>
  <r>
    <x v="101"/>
    <s v="US"/>
    <n v="112479.55"/>
    <x v="15"/>
    <x v="26"/>
    <n v="0"/>
  </r>
  <r>
    <x v="101"/>
    <s v="US"/>
    <n v="112479.55"/>
    <x v="16"/>
    <x v="27"/>
    <n v="0"/>
  </r>
  <r>
    <x v="101"/>
    <s v="US"/>
    <n v="112479.55"/>
    <x v="17"/>
    <x v="28"/>
    <n v="0"/>
  </r>
  <r>
    <x v="101"/>
    <s v="US"/>
    <n v="112479.55"/>
    <x v="18"/>
    <x v="29"/>
    <n v="0"/>
  </r>
  <r>
    <x v="101"/>
    <s v="US"/>
    <n v="112479.55"/>
    <x v="19"/>
    <x v="30"/>
    <n v="0"/>
  </r>
  <r>
    <x v="101"/>
    <s v="US"/>
    <n v="112479.55"/>
    <x v="20"/>
    <x v="31"/>
    <n v="0"/>
  </r>
  <r>
    <x v="101"/>
    <s v="US"/>
    <n v="112479.55"/>
    <x v="21"/>
    <x v="32"/>
    <n v="0"/>
  </r>
  <r>
    <x v="102"/>
    <s v="US"/>
    <n v="122253.8"/>
    <x v="0"/>
    <x v="0"/>
    <n v="0"/>
  </r>
  <r>
    <x v="102"/>
    <s v="US"/>
    <n v="122253.8"/>
    <x v="0"/>
    <x v="1"/>
    <n v="0"/>
  </r>
  <r>
    <x v="102"/>
    <s v="US"/>
    <n v="122253.8"/>
    <x v="0"/>
    <x v="2"/>
    <n v="0"/>
  </r>
  <r>
    <x v="102"/>
    <s v="US"/>
    <n v="122253.8"/>
    <x v="0"/>
    <x v="3"/>
    <n v="0"/>
  </r>
  <r>
    <x v="102"/>
    <s v="US"/>
    <n v="122253.8"/>
    <x v="0"/>
    <x v="4"/>
    <n v="0"/>
  </r>
  <r>
    <x v="102"/>
    <s v="US"/>
    <n v="122253.8"/>
    <x v="1"/>
    <x v="5"/>
    <n v="0"/>
  </r>
  <r>
    <x v="102"/>
    <s v="US"/>
    <n v="122253.8"/>
    <x v="1"/>
    <x v="6"/>
    <n v="0"/>
  </r>
  <r>
    <x v="102"/>
    <s v="US"/>
    <n v="122253.8"/>
    <x v="1"/>
    <x v="7"/>
    <n v="0"/>
  </r>
  <r>
    <x v="102"/>
    <s v="US"/>
    <n v="122253.8"/>
    <x v="1"/>
    <x v="8"/>
    <n v="0"/>
  </r>
  <r>
    <x v="102"/>
    <s v="US"/>
    <n v="122253.8"/>
    <x v="1"/>
    <x v="9"/>
    <n v="0"/>
  </r>
  <r>
    <x v="102"/>
    <s v="US"/>
    <n v="122253.8"/>
    <x v="2"/>
    <x v="10"/>
    <n v="41376"/>
  </r>
  <r>
    <x v="102"/>
    <s v="US"/>
    <n v="122253.8"/>
    <x v="2"/>
    <x v="11"/>
    <n v="41334"/>
  </r>
  <r>
    <x v="102"/>
    <s v="US"/>
    <n v="122253.8"/>
    <x v="2"/>
    <x v="12"/>
    <n v="0"/>
  </r>
  <r>
    <x v="102"/>
    <s v="US"/>
    <n v="122253.8"/>
    <x v="2"/>
    <x v="13"/>
    <n v="42"/>
  </r>
  <r>
    <x v="102"/>
    <s v="US"/>
    <n v="122253.8"/>
    <x v="3"/>
    <x v="14"/>
    <n v="0"/>
  </r>
  <r>
    <x v="102"/>
    <s v="US"/>
    <n v="122253.8"/>
    <x v="4"/>
    <x v="15"/>
    <n v="1825072"/>
  </r>
  <r>
    <x v="102"/>
    <s v="US"/>
    <n v="122253.8"/>
    <x v="5"/>
    <x v="16"/>
    <n v="2851554"/>
  </r>
  <r>
    <x v="102"/>
    <s v="US"/>
    <n v="122253.8"/>
    <x v="6"/>
    <x v="17"/>
    <n v="51610"/>
  </r>
  <r>
    <x v="102"/>
    <s v="US"/>
    <n v="122253.8"/>
    <x v="7"/>
    <x v="18"/>
    <n v="36462"/>
  </r>
  <r>
    <x v="102"/>
    <s v="US"/>
    <n v="122253.8"/>
    <x v="8"/>
    <x v="19"/>
    <n v="0"/>
  </r>
  <r>
    <x v="102"/>
    <s v="US"/>
    <n v="122253.8"/>
    <x v="9"/>
    <x v="20"/>
    <n v="1080343"/>
  </r>
  <r>
    <x v="102"/>
    <s v="US"/>
    <n v="122253.8"/>
    <x v="10"/>
    <x v="21"/>
    <n v="0"/>
  </r>
  <r>
    <x v="102"/>
    <s v="US"/>
    <n v="122253.8"/>
    <x v="11"/>
    <x v="22"/>
    <n v="0"/>
  </r>
  <r>
    <x v="102"/>
    <s v="US"/>
    <n v="122253.8"/>
    <x v="12"/>
    <x v="23"/>
    <n v="0"/>
  </r>
  <r>
    <x v="102"/>
    <s v="US"/>
    <n v="122253.8"/>
    <x v="13"/>
    <x v="24"/>
    <n v="49998213"/>
  </r>
  <r>
    <x v="102"/>
    <s v="US"/>
    <n v="122253.8"/>
    <x v="14"/>
    <x v="25"/>
    <n v="36484"/>
  </r>
  <r>
    <x v="102"/>
    <s v="US"/>
    <n v="122253.8"/>
    <x v="15"/>
    <x v="26"/>
    <n v="0"/>
  </r>
  <r>
    <x v="102"/>
    <s v="US"/>
    <n v="122253.8"/>
    <x v="16"/>
    <x v="27"/>
    <n v="0"/>
  </r>
  <r>
    <x v="102"/>
    <s v="US"/>
    <n v="122253.8"/>
    <x v="17"/>
    <x v="28"/>
    <n v="0"/>
  </r>
  <r>
    <x v="102"/>
    <s v="US"/>
    <n v="122253.8"/>
    <x v="18"/>
    <x v="29"/>
    <n v="0"/>
  </r>
  <r>
    <x v="102"/>
    <s v="US"/>
    <n v="122253.8"/>
    <x v="19"/>
    <x v="30"/>
    <n v="0"/>
  </r>
  <r>
    <x v="102"/>
    <s v="US"/>
    <n v="122253.8"/>
    <x v="20"/>
    <x v="31"/>
    <n v="0"/>
  </r>
  <r>
    <x v="102"/>
    <s v="US"/>
    <n v="122253.8"/>
    <x v="21"/>
    <x v="32"/>
    <n v="0"/>
  </r>
  <r>
    <x v="103"/>
    <s v="US"/>
    <n v="138642"/>
    <x v="0"/>
    <x v="0"/>
    <n v="1682440"/>
  </r>
  <r>
    <x v="103"/>
    <s v="US"/>
    <n v="138642"/>
    <x v="0"/>
    <x v="1"/>
    <n v="1175527"/>
  </r>
  <r>
    <x v="103"/>
    <s v="US"/>
    <n v="138642"/>
    <x v="0"/>
    <x v="2"/>
    <n v="205170"/>
  </r>
  <r>
    <x v="103"/>
    <s v="US"/>
    <n v="138642"/>
    <x v="0"/>
    <x v="3"/>
    <n v="0"/>
  </r>
  <r>
    <x v="103"/>
    <s v="US"/>
    <n v="138642"/>
    <x v="0"/>
    <x v="4"/>
    <n v="301743"/>
  </r>
  <r>
    <x v="103"/>
    <s v="US"/>
    <n v="138642"/>
    <x v="1"/>
    <x v="5"/>
    <n v="395725"/>
  </r>
  <r>
    <x v="103"/>
    <s v="US"/>
    <n v="138642"/>
    <x v="1"/>
    <x v="6"/>
    <n v="360178"/>
  </r>
  <r>
    <x v="103"/>
    <s v="US"/>
    <n v="138642"/>
    <x v="1"/>
    <x v="7"/>
    <n v="20801"/>
  </r>
  <r>
    <x v="103"/>
    <s v="US"/>
    <n v="138642"/>
    <x v="1"/>
    <x v="8"/>
    <n v="14746"/>
  </r>
  <r>
    <x v="103"/>
    <s v="US"/>
    <n v="138642"/>
    <x v="1"/>
    <x v="9"/>
    <n v="0"/>
  </r>
  <r>
    <x v="103"/>
    <s v="US"/>
    <n v="138642"/>
    <x v="2"/>
    <x v="10"/>
    <n v="75420"/>
  </r>
  <r>
    <x v="103"/>
    <s v="US"/>
    <n v="138642"/>
    <x v="2"/>
    <x v="11"/>
    <n v="23589"/>
  </r>
  <r>
    <x v="103"/>
    <s v="US"/>
    <n v="138642"/>
    <x v="2"/>
    <x v="12"/>
    <n v="0"/>
  </r>
  <r>
    <x v="103"/>
    <s v="US"/>
    <n v="138642"/>
    <x v="2"/>
    <x v="13"/>
    <n v="51831"/>
  </r>
  <r>
    <x v="103"/>
    <s v="US"/>
    <n v="138642"/>
    <x v="3"/>
    <x v="14"/>
    <n v="0"/>
  </r>
  <r>
    <x v="103"/>
    <s v="US"/>
    <n v="138642"/>
    <x v="4"/>
    <x v="15"/>
    <n v="1401298"/>
  </r>
  <r>
    <x v="103"/>
    <s v="US"/>
    <n v="138642"/>
    <x v="5"/>
    <x v="16"/>
    <n v="3604655"/>
  </r>
  <r>
    <x v="103"/>
    <s v="US"/>
    <n v="138642"/>
    <x v="6"/>
    <x v="17"/>
    <n v="159247"/>
  </r>
  <r>
    <x v="103"/>
    <s v="US"/>
    <n v="138642"/>
    <x v="7"/>
    <x v="18"/>
    <n v="36519"/>
  </r>
  <r>
    <x v="103"/>
    <s v="US"/>
    <n v="138642"/>
    <x v="8"/>
    <x v="19"/>
    <n v="0"/>
  </r>
  <r>
    <x v="103"/>
    <s v="US"/>
    <n v="138642"/>
    <x v="9"/>
    <x v="20"/>
    <n v="1026672"/>
  </r>
  <r>
    <x v="103"/>
    <s v="US"/>
    <n v="138642"/>
    <x v="10"/>
    <x v="21"/>
    <n v="0"/>
  </r>
  <r>
    <x v="103"/>
    <s v="US"/>
    <n v="138642"/>
    <x v="11"/>
    <x v="22"/>
    <n v="0"/>
  </r>
  <r>
    <x v="103"/>
    <s v="US"/>
    <n v="138642"/>
    <x v="12"/>
    <x v="23"/>
    <n v="0"/>
  </r>
  <r>
    <x v="103"/>
    <s v="US"/>
    <n v="138642"/>
    <x v="13"/>
    <x v="24"/>
    <n v="49998703"/>
  </r>
  <r>
    <x v="103"/>
    <s v="US"/>
    <n v="138642"/>
    <x v="14"/>
    <x v="25"/>
    <n v="46630"/>
  </r>
  <r>
    <x v="103"/>
    <s v="US"/>
    <n v="138642"/>
    <x v="15"/>
    <x v="26"/>
    <n v="0"/>
  </r>
  <r>
    <x v="103"/>
    <s v="US"/>
    <n v="138642"/>
    <x v="16"/>
    <x v="27"/>
    <n v="0"/>
  </r>
  <r>
    <x v="103"/>
    <s v="US"/>
    <n v="138642"/>
    <x v="17"/>
    <x v="28"/>
    <n v="0"/>
  </r>
  <r>
    <x v="103"/>
    <s v="US"/>
    <n v="138642"/>
    <x v="18"/>
    <x v="29"/>
    <n v="0"/>
  </r>
  <r>
    <x v="103"/>
    <s v="US"/>
    <n v="138642"/>
    <x v="19"/>
    <x v="30"/>
    <n v="0"/>
  </r>
  <r>
    <x v="103"/>
    <s v="US"/>
    <n v="138642"/>
    <x v="20"/>
    <x v="31"/>
    <n v="0"/>
  </r>
  <r>
    <x v="103"/>
    <s v="US"/>
    <n v="138642"/>
    <x v="21"/>
    <x v="32"/>
    <n v="0"/>
  </r>
  <r>
    <x v="104"/>
    <s v="US"/>
    <n v="124439.87"/>
    <x v="0"/>
    <x v="0"/>
    <n v="1588110"/>
  </r>
  <r>
    <x v="104"/>
    <s v="US"/>
    <n v="124439.87"/>
    <x v="0"/>
    <x v="1"/>
    <n v="1115105"/>
  </r>
  <r>
    <x v="104"/>
    <s v="US"/>
    <n v="124439.87"/>
    <x v="0"/>
    <x v="2"/>
    <n v="195492"/>
  </r>
  <r>
    <x v="104"/>
    <s v="US"/>
    <n v="124439.87"/>
    <x v="0"/>
    <x v="3"/>
    <n v="0"/>
  </r>
  <r>
    <x v="104"/>
    <s v="US"/>
    <n v="124439.87"/>
    <x v="0"/>
    <x v="4"/>
    <n v="277513"/>
  </r>
  <r>
    <x v="104"/>
    <s v="US"/>
    <n v="124439.87"/>
    <x v="1"/>
    <x v="5"/>
    <n v="293837"/>
  </r>
  <r>
    <x v="104"/>
    <s v="US"/>
    <n v="124439.87"/>
    <x v="1"/>
    <x v="6"/>
    <n v="273794"/>
  </r>
  <r>
    <x v="104"/>
    <s v="US"/>
    <n v="124439.87"/>
    <x v="1"/>
    <x v="7"/>
    <n v="10307"/>
  </r>
  <r>
    <x v="104"/>
    <s v="US"/>
    <n v="124439.87"/>
    <x v="1"/>
    <x v="8"/>
    <n v="9736"/>
  </r>
  <r>
    <x v="104"/>
    <s v="US"/>
    <n v="124439.87"/>
    <x v="1"/>
    <x v="9"/>
    <n v="0"/>
  </r>
  <r>
    <x v="104"/>
    <s v="US"/>
    <n v="124439.87"/>
    <x v="2"/>
    <x v="10"/>
    <n v="14487"/>
  </r>
  <r>
    <x v="104"/>
    <s v="US"/>
    <n v="124439.87"/>
    <x v="2"/>
    <x v="11"/>
    <n v="4114"/>
  </r>
  <r>
    <x v="104"/>
    <s v="US"/>
    <n v="124439.87"/>
    <x v="2"/>
    <x v="12"/>
    <n v="0"/>
  </r>
  <r>
    <x v="104"/>
    <s v="US"/>
    <n v="124439.87"/>
    <x v="2"/>
    <x v="13"/>
    <n v="10373"/>
  </r>
  <r>
    <x v="104"/>
    <s v="US"/>
    <n v="124439.87"/>
    <x v="3"/>
    <x v="14"/>
    <n v="0"/>
  </r>
  <r>
    <x v="104"/>
    <s v="US"/>
    <n v="124439.87"/>
    <x v="4"/>
    <x v="15"/>
    <n v="2018911"/>
  </r>
  <r>
    <x v="104"/>
    <s v="US"/>
    <n v="124439.87"/>
    <x v="5"/>
    <x v="16"/>
    <n v="3912951"/>
  </r>
  <r>
    <x v="104"/>
    <s v="US"/>
    <n v="124439.87"/>
    <x v="6"/>
    <x v="17"/>
    <n v="46403"/>
  </r>
  <r>
    <x v="104"/>
    <s v="US"/>
    <n v="124439.87"/>
    <x v="7"/>
    <x v="18"/>
    <n v="53508"/>
  </r>
  <r>
    <x v="104"/>
    <s v="US"/>
    <n v="124439.87"/>
    <x v="8"/>
    <x v="19"/>
    <n v="0"/>
  </r>
  <r>
    <x v="104"/>
    <s v="US"/>
    <n v="124439.87"/>
    <x v="9"/>
    <x v="20"/>
    <n v="942478"/>
  </r>
  <r>
    <x v="104"/>
    <s v="US"/>
    <n v="124439.87"/>
    <x v="10"/>
    <x v="21"/>
    <n v="0"/>
  </r>
  <r>
    <x v="104"/>
    <s v="US"/>
    <n v="124439.87"/>
    <x v="11"/>
    <x v="22"/>
    <n v="0"/>
  </r>
  <r>
    <x v="104"/>
    <s v="US"/>
    <n v="124439.87"/>
    <x v="12"/>
    <x v="23"/>
    <n v="0"/>
  </r>
  <r>
    <x v="104"/>
    <s v="US"/>
    <n v="124439.87"/>
    <x v="13"/>
    <x v="24"/>
    <n v="42448379"/>
  </r>
  <r>
    <x v="104"/>
    <s v="US"/>
    <n v="124439.87"/>
    <x v="14"/>
    <x v="25"/>
    <n v="537"/>
  </r>
  <r>
    <x v="104"/>
    <s v="US"/>
    <n v="124439.87"/>
    <x v="15"/>
    <x v="26"/>
    <n v="0"/>
  </r>
  <r>
    <x v="104"/>
    <s v="US"/>
    <n v="124439.87"/>
    <x v="16"/>
    <x v="27"/>
    <n v="0"/>
  </r>
  <r>
    <x v="104"/>
    <s v="US"/>
    <n v="124439.87"/>
    <x v="17"/>
    <x v="28"/>
    <n v="0"/>
  </r>
  <r>
    <x v="104"/>
    <s v="US"/>
    <n v="124439.87"/>
    <x v="18"/>
    <x v="29"/>
    <n v="0"/>
  </r>
  <r>
    <x v="104"/>
    <s v="US"/>
    <n v="124439.87"/>
    <x v="19"/>
    <x v="30"/>
    <n v="0"/>
  </r>
  <r>
    <x v="104"/>
    <s v="US"/>
    <n v="124439.87"/>
    <x v="20"/>
    <x v="31"/>
    <n v="0"/>
  </r>
  <r>
    <x v="104"/>
    <s v="US"/>
    <n v="124439.87"/>
    <x v="21"/>
    <x v="32"/>
    <n v="0"/>
  </r>
  <r>
    <x v="105"/>
    <s v="US"/>
    <n v="342996"/>
    <x v="0"/>
    <x v="0"/>
    <n v="1661461"/>
  </r>
  <r>
    <x v="105"/>
    <s v="US"/>
    <n v="342996"/>
    <x v="0"/>
    <x v="1"/>
    <n v="1214626"/>
  </r>
  <r>
    <x v="105"/>
    <s v="US"/>
    <n v="342996"/>
    <x v="0"/>
    <x v="2"/>
    <n v="178324"/>
  </r>
  <r>
    <x v="105"/>
    <s v="US"/>
    <n v="342996"/>
    <x v="0"/>
    <x v="3"/>
    <n v="0"/>
  </r>
  <r>
    <x v="105"/>
    <s v="US"/>
    <n v="342996"/>
    <x v="0"/>
    <x v="4"/>
    <n v="268511"/>
  </r>
  <r>
    <x v="105"/>
    <s v="US"/>
    <n v="342996"/>
    <x v="1"/>
    <x v="5"/>
    <n v="378634"/>
  </r>
  <r>
    <x v="105"/>
    <s v="US"/>
    <n v="342996"/>
    <x v="1"/>
    <x v="6"/>
    <n v="347041"/>
  </r>
  <r>
    <x v="105"/>
    <s v="US"/>
    <n v="342996"/>
    <x v="1"/>
    <x v="7"/>
    <n v="15367"/>
  </r>
  <r>
    <x v="105"/>
    <s v="US"/>
    <n v="342996"/>
    <x v="1"/>
    <x v="8"/>
    <n v="16226"/>
  </r>
  <r>
    <x v="105"/>
    <s v="US"/>
    <n v="342996"/>
    <x v="1"/>
    <x v="9"/>
    <n v="0"/>
  </r>
  <r>
    <x v="105"/>
    <s v="US"/>
    <n v="342996"/>
    <x v="2"/>
    <x v="10"/>
    <n v="12102"/>
  </r>
  <r>
    <x v="105"/>
    <s v="US"/>
    <n v="342996"/>
    <x v="2"/>
    <x v="11"/>
    <n v="4048"/>
  </r>
  <r>
    <x v="105"/>
    <s v="US"/>
    <n v="342996"/>
    <x v="2"/>
    <x v="12"/>
    <n v="0"/>
  </r>
  <r>
    <x v="105"/>
    <s v="US"/>
    <n v="342996"/>
    <x v="2"/>
    <x v="13"/>
    <n v="8054"/>
  </r>
  <r>
    <x v="105"/>
    <s v="US"/>
    <n v="342996"/>
    <x v="3"/>
    <x v="14"/>
    <n v="0"/>
  </r>
  <r>
    <x v="105"/>
    <s v="US"/>
    <n v="342996"/>
    <x v="4"/>
    <x v="15"/>
    <n v="981684"/>
  </r>
  <r>
    <x v="105"/>
    <s v="US"/>
    <n v="342996"/>
    <x v="5"/>
    <x v="16"/>
    <n v="3619797"/>
  </r>
  <r>
    <x v="105"/>
    <s v="US"/>
    <n v="342996"/>
    <x v="6"/>
    <x v="17"/>
    <n v="53144"/>
  </r>
  <r>
    <x v="105"/>
    <s v="US"/>
    <n v="342996"/>
    <x v="7"/>
    <x v="18"/>
    <n v="47062"/>
  </r>
  <r>
    <x v="105"/>
    <s v="US"/>
    <n v="342996"/>
    <x v="8"/>
    <x v="19"/>
    <n v="0"/>
  </r>
  <r>
    <x v="105"/>
    <s v="US"/>
    <n v="342996"/>
    <x v="9"/>
    <x v="20"/>
    <n v="934022"/>
  </r>
  <r>
    <x v="105"/>
    <s v="US"/>
    <n v="342996"/>
    <x v="10"/>
    <x v="21"/>
    <n v="0"/>
  </r>
  <r>
    <x v="105"/>
    <s v="US"/>
    <n v="342996"/>
    <x v="11"/>
    <x v="22"/>
    <n v="0"/>
  </r>
  <r>
    <x v="105"/>
    <s v="US"/>
    <n v="342996"/>
    <x v="12"/>
    <x v="23"/>
    <n v="0"/>
  </r>
  <r>
    <x v="105"/>
    <s v="US"/>
    <n v="342996"/>
    <x v="13"/>
    <x v="24"/>
    <n v="0"/>
  </r>
  <r>
    <x v="105"/>
    <s v="US"/>
    <n v="342996"/>
    <x v="14"/>
    <x v="25"/>
    <n v="494"/>
  </r>
  <r>
    <x v="105"/>
    <s v="US"/>
    <n v="342996"/>
    <x v="15"/>
    <x v="26"/>
    <n v="0"/>
  </r>
  <r>
    <x v="105"/>
    <s v="US"/>
    <n v="342996"/>
    <x v="16"/>
    <x v="27"/>
    <n v="0"/>
  </r>
  <r>
    <x v="105"/>
    <s v="US"/>
    <n v="342996"/>
    <x v="17"/>
    <x v="28"/>
    <n v="0"/>
  </r>
  <r>
    <x v="105"/>
    <s v="US"/>
    <n v="342996"/>
    <x v="18"/>
    <x v="29"/>
    <n v="0"/>
  </r>
  <r>
    <x v="105"/>
    <s v="US"/>
    <n v="342996"/>
    <x v="19"/>
    <x v="30"/>
    <n v="0"/>
  </r>
  <r>
    <x v="105"/>
    <s v="US"/>
    <n v="342996"/>
    <x v="20"/>
    <x v="31"/>
    <n v="0"/>
  </r>
  <r>
    <x v="105"/>
    <s v="US"/>
    <n v="342996"/>
    <x v="21"/>
    <x v="32"/>
    <n v="0"/>
  </r>
  <r>
    <x v="106"/>
    <s v="US"/>
    <n v="217341.52"/>
    <x v="0"/>
    <x v="0"/>
    <n v="1598749"/>
  </r>
  <r>
    <x v="106"/>
    <s v="US"/>
    <n v="217341.52"/>
    <x v="0"/>
    <x v="1"/>
    <n v="1226789"/>
  </r>
  <r>
    <x v="106"/>
    <s v="US"/>
    <n v="217341.52"/>
    <x v="0"/>
    <x v="2"/>
    <n v="181756"/>
  </r>
  <r>
    <x v="106"/>
    <s v="US"/>
    <n v="217341.52"/>
    <x v="0"/>
    <x v="3"/>
    <n v="0"/>
  </r>
  <r>
    <x v="106"/>
    <s v="US"/>
    <n v="217341.52"/>
    <x v="0"/>
    <x v="4"/>
    <n v="190204"/>
  </r>
  <r>
    <x v="106"/>
    <s v="US"/>
    <n v="217341.52"/>
    <x v="1"/>
    <x v="5"/>
    <n v="368869"/>
  </r>
  <r>
    <x v="106"/>
    <s v="US"/>
    <n v="217341.52"/>
    <x v="1"/>
    <x v="6"/>
    <n v="333694"/>
  </r>
  <r>
    <x v="106"/>
    <s v="US"/>
    <n v="217341.52"/>
    <x v="1"/>
    <x v="7"/>
    <n v="17458"/>
  </r>
  <r>
    <x v="106"/>
    <s v="US"/>
    <n v="217341.52"/>
    <x v="1"/>
    <x v="8"/>
    <n v="17717"/>
  </r>
  <r>
    <x v="106"/>
    <s v="US"/>
    <n v="217341.52"/>
    <x v="1"/>
    <x v="9"/>
    <n v="0"/>
  </r>
  <r>
    <x v="106"/>
    <s v="US"/>
    <n v="217341.52"/>
    <x v="2"/>
    <x v="10"/>
    <n v="14404"/>
  </r>
  <r>
    <x v="106"/>
    <s v="US"/>
    <n v="217341.52"/>
    <x v="2"/>
    <x v="11"/>
    <n v="11683"/>
  </r>
  <r>
    <x v="106"/>
    <s v="US"/>
    <n v="217341.52"/>
    <x v="2"/>
    <x v="12"/>
    <n v="0"/>
  </r>
  <r>
    <x v="106"/>
    <s v="US"/>
    <n v="217341.52"/>
    <x v="2"/>
    <x v="13"/>
    <n v="2721"/>
  </r>
  <r>
    <x v="106"/>
    <s v="US"/>
    <n v="217341.52"/>
    <x v="3"/>
    <x v="14"/>
    <n v="0"/>
  </r>
  <r>
    <x v="106"/>
    <s v="US"/>
    <n v="217341.52"/>
    <x v="4"/>
    <x v="15"/>
    <n v="1237508"/>
  </r>
  <r>
    <x v="106"/>
    <s v="US"/>
    <n v="217341.52"/>
    <x v="5"/>
    <x v="16"/>
    <n v="3430370"/>
  </r>
  <r>
    <x v="106"/>
    <s v="US"/>
    <n v="217341.52"/>
    <x v="6"/>
    <x v="17"/>
    <n v="125194"/>
  </r>
  <r>
    <x v="106"/>
    <s v="US"/>
    <n v="217341.52"/>
    <x v="7"/>
    <x v="18"/>
    <n v="34637"/>
  </r>
  <r>
    <x v="106"/>
    <s v="US"/>
    <n v="217341.52"/>
    <x v="8"/>
    <x v="19"/>
    <n v="0"/>
  </r>
  <r>
    <x v="106"/>
    <s v="US"/>
    <n v="217341.52"/>
    <x v="9"/>
    <x v="20"/>
    <n v="1448468"/>
  </r>
  <r>
    <x v="106"/>
    <s v="US"/>
    <n v="217341.52"/>
    <x v="10"/>
    <x v="21"/>
    <n v="0"/>
  </r>
  <r>
    <x v="106"/>
    <s v="US"/>
    <n v="217341.52"/>
    <x v="11"/>
    <x v="22"/>
    <n v="0"/>
  </r>
  <r>
    <x v="106"/>
    <s v="US"/>
    <n v="217341.52"/>
    <x v="12"/>
    <x v="23"/>
    <n v="0"/>
  </r>
  <r>
    <x v="106"/>
    <s v="US"/>
    <n v="217341.52"/>
    <x v="13"/>
    <x v="24"/>
    <n v="0"/>
  </r>
  <r>
    <x v="106"/>
    <s v="US"/>
    <n v="217341.52"/>
    <x v="14"/>
    <x v="25"/>
    <n v="797"/>
  </r>
  <r>
    <x v="106"/>
    <s v="US"/>
    <n v="217341.52"/>
    <x v="15"/>
    <x v="26"/>
    <n v="0"/>
  </r>
  <r>
    <x v="106"/>
    <s v="US"/>
    <n v="217341.52"/>
    <x v="16"/>
    <x v="27"/>
    <n v="0"/>
  </r>
  <r>
    <x v="106"/>
    <s v="US"/>
    <n v="217341.52"/>
    <x v="17"/>
    <x v="28"/>
    <n v="0"/>
  </r>
  <r>
    <x v="106"/>
    <s v="US"/>
    <n v="217341.52"/>
    <x v="18"/>
    <x v="29"/>
    <n v="0"/>
  </r>
  <r>
    <x v="106"/>
    <s v="US"/>
    <n v="217341.52"/>
    <x v="19"/>
    <x v="30"/>
    <n v="0"/>
  </r>
  <r>
    <x v="106"/>
    <s v="US"/>
    <n v="217341.52"/>
    <x v="20"/>
    <x v="31"/>
    <n v="0"/>
  </r>
  <r>
    <x v="106"/>
    <s v="US"/>
    <n v="217341.52"/>
    <x v="21"/>
    <x v="32"/>
    <n v="0"/>
  </r>
  <r>
    <x v="107"/>
    <s v="US"/>
    <n v="178663.4"/>
    <x v="0"/>
    <x v="0"/>
    <n v="1499340"/>
  </r>
  <r>
    <x v="107"/>
    <s v="US"/>
    <n v="178663.4"/>
    <x v="0"/>
    <x v="1"/>
    <n v="1117294"/>
  </r>
  <r>
    <x v="107"/>
    <s v="US"/>
    <n v="178663.4"/>
    <x v="0"/>
    <x v="2"/>
    <n v="179888"/>
  </r>
  <r>
    <x v="107"/>
    <s v="US"/>
    <n v="178663.4"/>
    <x v="0"/>
    <x v="3"/>
    <n v="0"/>
  </r>
  <r>
    <x v="107"/>
    <s v="US"/>
    <n v="178663.4"/>
    <x v="0"/>
    <x v="4"/>
    <n v="202158"/>
  </r>
  <r>
    <x v="107"/>
    <s v="US"/>
    <n v="178663.4"/>
    <x v="1"/>
    <x v="5"/>
    <n v="368847"/>
  </r>
  <r>
    <x v="107"/>
    <s v="US"/>
    <n v="178663.4"/>
    <x v="1"/>
    <x v="6"/>
    <n v="328394"/>
  </r>
  <r>
    <x v="107"/>
    <s v="US"/>
    <n v="178663.4"/>
    <x v="1"/>
    <x v="7"/>
    <n v="22314"/>
  </r>
  <r>
    <x v="107"/>
    <s v="US"/>
    <n v="178663.4"/>
    <x v="1"/>
    <x v="8"/>
    <n v="18139"/>
  </r>
  <r>
    <x v="107"/>
    <s v="US"/>
    <n v="178663.4"/>
    <x v="1"/>
    <x v="9"/>
    <n v="0"/>
  </r>
  <r>
    <x v="107"/>
    <s v="US"/>
    <n v="178663.4"/>
    <x v="2"/>
    <x v="10"/>
    <n v="151789"/>
  </r>
  <r>
    <x v="107"/>
    <s v="US"/>
    <n v="178663.4"/>
    <x v="2"/>
    <x v="11"/>
    <n v="151407"/>
  </r>
  <r>
    <x v="107"/>
    <s v="US"/>
    <n v="178663.4"/>
    <x v="2"/>
    <x v="12"/>
    <n v="0"/>
  </r>
  <r>
    <x v="107"/>
    <s v="US"/>
    <n v="178663.4"/>
    <x v="2"/>
    <x v="13"/>
    <n v="382"/>
  </r>
  <r>
    <x v="107"/>
    <s v="US"/>
    <n v="178663.4"/>
    <x v="3"/>
    <x v="14"/>
    <n v="0"/>
  </r>
  <r>
    <x v="107"/>
    <s v="US"/>
    <n v="178663.4"/>
    <x v="4"/>
    <x v="15"/>
    <n v="1276785"/>
  </r>
  <r>
    <x v="107"/>
    <s v="US"/>
    <n v="178663.4"/>
    <x v="5"/>
    <x v="16"/>
    <n v="3945385"/>
  </r>
  <r>
    <x v="107"/>
    <s v="US"/>
    <n v="178663.4"/>
    <x v="6"/>
    <x v="17"/>
    <n v="384482"/>
  </r>
  <r>
    <x v="107"/>
    <s v="US"/>
    <n v="178663.4"/>
    <x v="7"/>
    <x v="18"/>
    <n v="41814"/>
  </r>
  <r>
    <x v="107"/>
    <s v="US"/>
    <n v="178663.4"/>
    <x v="8"/>
    <x v="19"/>
    <n v="0"/>
  </r>
  <r>
    <x v="107"/>
    <s v="US"/>
    <n v="178663.4"/>
    <x v="9"/>
    <x v="20"/>
    <n v="1096654"/>
  </r>
  <r>
    <x v="107"/>
    <s v="US"/>
    <n v="178663.4"/>
    <x v="10"/>
    <x v="21"/>
    <n v="0"/>
  </r>
  <r>
    <x v="107"/>
    <s v="US"/>
    <n v="178663.4"/>
    <x v="11"/>
    <x v="22"/>
    <n v="0"/>
  </r>
  <r>
    <x v="107"/>
    <s v="US"/>
    <n v="178663.4"/>
    <x v="12"/>
    <x v="23"/>
    <n v="0"/>
  </r>
  <r>
    <x v="107"/>
    <s v="US"/>
    <n v="178663.4"/>
    <x v="13"/>
    <x v="24"/>
    <n v="0"/>
  </r>
  <r>
    <x v="107"/>
    <s v="US"/>
    <n v="178663.4"/>
    <x v="14"/>
    <x v="25"/>
    <n v="707"/>
  </r>
  <r>
    <x v="107"/>
    <s v="US"/>
    <n v="178663.4"/>
    <x v="15"/>
    <x v="26"/>
    <n v="0"/>
  </r>
  <r>
    <x v="107"/>
    <s v="US"/>
    <n v="178663.4"/>
    <x v="16"/>
    <x v="27"/>
    <n v="0"/>
  </r>
  <r>
    <x v="107"/>
    <s v="US"/>
    <n v="178663.4"/>
    <x v="17"/>
    <x v="28"/>
    <n v="0"/>
  </r>
  <r>
    <x v="107"/>
    <s v="US"/>
    <n v="178663.4"/>
    <x v="18"/>
    <x v="29"/>
    <n v="0"/>
  </r>
  <r>
    <x v="107"/>
    <s v="US"/>
    <n v="178663.4"/>
    <x v="19"/>
    <x v="30"/>
    <n v="0"/>
  </r>
  <r>
    <x v="107"/>
    <s v="US"/>
    <n v="178663.4"/>
    <x v="20"/>
    <x v="31"/>
    <n v="0"/>
  </r>
  <r>
    <x v="107"/>
    <s v="US"/>
    <n v="178663.4"/>
    <x v="21"/>
    <x v="32"/>
    <n v="0"/>
  </r>
  <r>
    <x v="108"/>
    <s v="US"/>
    <n v="128558.45"/>
    <x v="0"/>
    <x v="0"/>
    <n v="1530638"/>
  </r>
  <r>
    <x v="108"/>
    <s v="US"/>
    <n v="128558.45"/>
    <x v="0"/>
    <x v="1"/>
    <n v="1138928"/>
  </r>
  <r>
    <x v="108"/>
    <s v="US"/>
    <n v="128558.45"/>
    <x v="0"/>
    <x v="2"/>
    <n v="188711"/>
  </r>
  <r>
    <x v="108"/>
    <s v="US"/>
    <n v="128558.45"/>
    <x v="0"/>
    <x v="3"/>
    <n v="0"/>
  </r>
  <r>
    <x v="108"/>
    <s v="US"/>
    <n v="128558.45"/>
    <x v="0"/>
    <x v="4"/>
    <n v="202999"/>
  </r>
  <r>
    <x v="108"/>
    <s v="US"/>
    <n v="128558.45"/>
    <x v="1"/>
    <x v="5"/>
    <n v="371422"/>
  </r>
  <r>
    <x v="108"/>
    <s v="US"/>
    <n v="128558.45"/>
    <x v="1"/>
    <x v="6"/>
    <n v="332028"/>
  </r>
  <r>
    <x v="108"/>
    <s v="US"/>
    <n v="128558.45"/>
    <x v="1"/>
    <x v="7"/>
    <n v="19892"/>
  </r>
  <r>
    <x v="108"/>
    <s v="US"/>
    <n v="128558.45"/>
    <x v="1"/>
    <x v="8"/>
    <n v="19502"/>
  </r>
  <r>
    <x v="108"/>
    <s v="US"/>
    <n v="128558.45"/>
    <x v="1"/>
    <x v="9"/>
    <n v="0"/>
  </r>
  <r>
    <x v="108"/>
    <s v="US"/>
    <n v="128558.45"/>
    <x v="2"/>
    <x v="10"/>
    <n v="160437"/>
  </r>
  <r>
    <x v="108"/>
    <s v="US"/>
    <n v="128558.45"/>
    <x v="2"/>
    <x v="11"/>
    <n v="160437"/>
  </r>
  <r>
    <x v="108"/>
    <s v="US"/>
    <n v="128558.45"/>
    <x v="2"/>
    <x v="12"/>
    <n v="0"/>
  </r>
  <r>
    <x v="108"/>
    <s v="US"/>
    <n v="128558.45"/>
    <x v="2"/>
    <x v="13"/>
    <n v="0"/>
  </r>
  <r>
    <x v="108"/>
    <s v="US"/>
    <n v="128558.45"/>
    <x v="3"/>
    <x v="14"/>
    <n v="0"/>
  </r>
  <r>
    <x v="108"/>
    <s v="US"/>
    <n v="128558.45"/>
    <x v="4"/>
    <x v="15"/>
    <n v="1352455"/>
  </r>
  <r>
    <x v="108"/>
    <s v="US"/>
    <n v="128558.45"/>
    <x v="5"/>
    <x v="16"/>
    <n v="4205034"/>
  </r>
  <r>
    <x v="108"/>
    <s v="US"/>
    <n v="128558.45"/>
    <x v="6"/>
    <x v="17"/>
    <n v="467146"/>
  </r>
  <r>
    <x v="108"/>
    <s v="US"/>
    <n v="128558.45"/>
    <x v="7"/>
    <x v="18"/>
    <n v="42868"/>
  </r>
  <r>
    <x v="108"/>
    <s v="US"/>
    <n v="128558.45"/>
    <x v="8"/>
    <x v="19"/>
    <n v="0"/>
  </r>
  <r>
    <x v="108"/>
    <s v="US"/>
    <n v="128558.45"/>
    <x v="9"/>
    <x v="20"/>
    <n v="1152063"/>
  </r>
  <r>
    <x v="108"/>
    <s v="US"/>
    <n v="128558.45"/>
    <x v="10"/>
    <x v="21"/>
    <n v="0"/>
  </r>
  <r>
    <x v="108"/>
    <s v="US"/>
    <n v="128558.45"/>
    <x v="11"/>
    <x v="22"/>
    <n v="0"/>
  </r>
  <r>
    <x v="108"/>
    <s v="US"/>
    <n v="128558.45"/>
    <x v="12"/>
    <x v="23"/>
    <n v="0"/>
  </r>
  <r>
    <x v="108"/>
    <s v="US"/>
    <n v="128558.45"/>
    <x v="13"/>
    <x v="24"/>
    <n v="0"/>
  </r>
  <r>
    <x v="108"/>
    <s v="US"/>
    <n v="128558.45"/>
    <x v="14"/>
    <x v="25"/>
    <n v="659"/>
  </r>
  <r>
    <x v="108"/>
    <s v="US"/>
    <n v="128558.45"/>
    <x v="15"/>
    <x v="26"/>
    <n v="0"/>
  </r>
  <r>
    <x v="108"/>
    <s v="US"/>
    <n v="128558.45"/>
    <x v="16"/>
    <x v="27"/>
    <n v="0"/>
  </r>
  <r>
    <x v="108"/>
    <s v="US"/>
    <n v="128558.45"/>
    <x v="17"/>
    <x v="28"/>
    <n v="0"/>
  </r>
  <r>
    <x v="108"/>
    <s v="US"/>
    <n v="128558.45"/>
    <x v="18"/>
    <x v="29"/>
    <n v="0"/>
  </r>
  <r>
    <x v="108"/>
    <s v="US"/>
    <n v="128558.45"/>
    <x v="19"/>
    <x v="30"/>
    <n v="0"/>
  </r>
  <r>
    <x v="108"/>
    <s v="US"/>
    <n v="128558.45"/>
    <x v="20"/>
    <x v="31"/>
    <n v="0"/>
  </r>
  <r>
    <x v="108"/>
    <s v="US"/>
    <n v="128558.45"/>
    <x v="21"/>
    <x v="32"/>
    <n v="0"/>
  </r>
  <r>
    <x v="109"/>
    <s v="US"/>
    <n v="133755.93"/>
    <x v="0"/>
    <x v="0"/>
    <n v="782517"/>
  </r>
  <r>
    <x v="109"/>
    <s v="US"/>
    <n v="133755.93"/>
    <x v="0"/>
    <x v="1"/>
    <n v="568232"/>
  </r>
  <r>
    <x v="109"/>
    <s v="US"/>
    <n v="133755.93"/>
    <x v="0"/>
    <x v="2"/>
    <n v="75228"/>
  </r>
  <r>
    <x v="109"/>
    <s v="US"/>
    <n v="133755.93"/>
    <x v="0"/>
    <x v="3"/>
    <n v="0"/>
  </r>
  <r>
    <x v="109"/>
    <s v="US"/>
    <n v="133755.93"/>
    <x v="0"/>
    <x v="4"/>
    <n v="139057"/>
  </r>
  <r>
    <x v="109"/>
    <s v="US"/>
    <n v="133755.93"/>
    <x v="1"/>
    <x v="5"/>
    <n v="212248"/>
  </r>
  <r>
    <x v="109"/>
    <s v="US"/>
    <n v="133755.93"/>
    <x v="1"/>
    <x v="6"/>
    <n v="176475"/>
  </r>
  <r>
    <x v="109"/>
    <s v="US"/>
    <n v="133755.93"/>
    <x v="1"/>
    <x v="7"/>
    <n v="8924"/>
  </r>
  <r>
    <x v="109"/>
    <s v="US"/>
    <n v="133755.93"/>
    <x v="1"/>
    <x v="8"/>
    <n v="26849"/>
  </r>
  <r>
    <x v="109"/>
    <s v="US"/>
    <n v="133755.93"/>
    <x v="1"/>
    <x v="9"/>
    <n v="0"/>
  </r>
  <r>
    <x v="109"/>
    <s v="US"/>
    <n v="133755.93"/>
    <x v="2"/>
    <x v="10"/>
    <n v="82826"/>
  </r>
  <r>
    <x v="109"/>
    <s v="US"/>
    <n v="133755.93"/>
    <x v="2"/>
    <x v="11"/>
    <n v="82826"/>
  </r>
  <r>
    <x v="109"/>
    <s v="US"/>
    <n v="133755.93"/>
    <x v="2"/>
    <x v="12"/>
    <n v="0"/>
  </r>
  <r>
    <x v="109"/>
    <s v="US"/>
    <n v="133755.93"/>
    <x v="2"/>
    <x v="13"/>
    <n v="0"/>
  </r>
  <r>
    <x v="109"/>
    <s v="US"/>
    <n v="133755.93"/>
    <x v="3"/>
    <x v="14"/>
    <n v="0"/>
  </r>
  <r>
    <x v="109"/>
    <s v="US"/>
    <n v="133755.93"/>
    <x v="4"/>
    <x v="15"/>
    <n v="964979"/>
  </r>
  <r>
    <x v="109"/>
    <s v="US"/>
    <n v="133755.93"/>
    <x v="5"/>
    <x v="16"/>
    <n v="4553729"/>
  </r>
  <r>
    <x v="109"/>
    <s v="US"/>
    <n v="133755.93"/>
    <x v="6"/>
    <x v="17"/>
    <n v="730336"/>
  </r>
  <r>
    <x v="109"/>
    <s v="US"/>
    <n v="133755.93"/>
    <x v="7"/>
    <x v="18"/>
    <n v="44842"/>
  </r>
  <r>
    <x v="109"/>
    <s v="US"/>
    <n v="133755.93"/>
    <x v="8"/>
    <x v="19"/>
    <n v="0"/>
  </r>
  <r>
    <x v="109"/>
    <s v="US"/>
    <n v="133755.93"/>
    <x v="9"/>
    <x v="20"/>
    <n v="776305"/>
  </r>
  <r>
    <x v="109"/>
    <s v="US"/>
    <n v="133755.93"/>
    <x v="10"/>
    <x v="21"/>
    <n v="0"/>
  </r>
  <r>
    <x v="109"/>
    <s v="US"/>
    <n v="133755.93"/>
    <x v="11"/>
    <x v="22"/>
    <n v="0"/>
  </r>
  <r>
    <x v="109"/>
    <s v="US"/>
    <n v="133755.93"/>
    <x v="12"/>
    <x v="23"/>
    <n v="0"/>
  </r>
  <r>
    <x v="109"/>
    <s v="US"/>
    <n v="133755.93"/>
    <x v="13"/>
    <x v="24"/>
    <n v="0"/>
  </r>
  <r>
    <x v="109"/>
    <s v="US"/>
    <n v="133755.93"/>
    <x v="14"/>
    <x v="25"/>
    <n v="844"/>
  </r>
  <r>
    <x v="109"/>
    <s v="US"/>
    <n v="133755.93"/>
    <x v="15"/>
    <x v="26"/>
    <n v="0"/>
  </r>
  <r>
    <x v="109"/>
    <s v="US"/>
    <n v="133755.93"/>
    <x v="16"/>
    <x v="27"/>
    <n v="0"/>
  </r>
  <r>
    <x v="109"/>
    <s v="US"/>
    <n v="133755.93"/>
    <x v="17"/>
    <x v="28"/>
    <n v="0"/>
  </r>
  <r>
    <x v="109"/>
    <s v="US"/>
    <n v="133755.93"/>
    <x v="18"/>
    <x v="29"/>
    <n v="0"/>
  </r>
  <r>
    <x v="109"/>
    <s v="US"/>
    <n v="133755.93"/>
    <x v="19"/>
    <x v="30"/>
    <n v="0"/>
  </r>
  <r>
    <x v="109"/>
    <s v="US"/>
    <n v="133755.93"/>
    <x v="20"/>
    <x v="31"/>
    <n v="0"/>
  </r>
  <r>
    <x v="109"/>
    <s v="US"/>
    <n v="133755.93"/>
    <x v="21"/>
    <x v="32"/>
    <n v="0"/>
  </r>
  <r>
    <x v="110"/>
    <s v="US"/>
    <n v="152057.28"/>
    <x v="0"/>
    <x v="0"/>
    <n v="622879"/>
  </r>
  <r>
    <x v="110"/>
    <s v="US"/>
    <n v="152057.28"/>
    <x v="0"/>
    <x v="1"/>
    <n v="441536"/>
  </r>
  <r>
    <x v="110"/>
    <s v="US"/>
    <n v="152057.28"/>
    <x v="0"/>
    <x v="2"/>
    <n v="48551"/>
  </r>
  <r>
    <x v="110"/>
    <s v="US"/>
    <n v="152057.28"/>
    <x v="0"/>
    <x v="3"/>
    <n v="0"/>
  </r>
  <r>
    <x v="110"/>
    <s v="US"/>
    <n v="152057.28"/>
    <x v="0"/>
    <x v="4"/>
    <n v="132792"/>
  </r>
  <r>
    <x v="110"/>
    <s v="US"/>
    <n v="152057.28"/>
    <x v="1"/>
    <x v="5"/>
    <n v="210510"/>
  </r>
  <r>
    <x v="110"/>
    <s v="US"/>
    <n v="152057.28"/>
    <x v="1"/>
    <x v="6"/>
    <n v="174265"/>
  </r>
  <r>
    <x v="110"/>
    <s v="US"/>
    <n v="152057.28"/>
    <x v="1"/>
    <x v="7"/>
    <n v="10307"/>
  </r>
  <r>
    <x v="110"/>
    <s v="US"/>
    <n v="152057.28"/>
    <x v="1"/>
    <x v="8"/>
    <n v="25938"/>
  </r>
  <r>
    <x v="110"/>
    <s v="US"/>
    <n v="152057.28"/>
    <x v="1"/>
    <x v="9"/>
    <n v="0"/>
  </r>
  <r>
    <x v="110"/>
    <s v="US"/>
    <n v="152057.28"/>
    <x v="2"/>
    <x v="10"/>
    <n v="26912"/>
  </r>
  <r>
    <x v="110"/>
    <s v="US"/>
    <n v="152057.28"/>
    <x v="2"/>
    <x v="11"/>
    <n v="26912"/>
  </r>
  <r>
    <x v="110"/>
    <s v="US"/>
    <n v="152057.28"/>
    <x v="2"/>
    <x v="12"/>
    <n v="0"/>
  </r>
  <r>
    <x v="110"/>
    <s v="US"/>
    <n v="152057.28"/>
    <x v="2"/>
    <x v="13"/>
    <n v="0"/>
  </r>
  <r>
    <x v="110"/>
    <s v="US"/>
    <n v="152057.28"/>
    <x v="3"/>
    <x v="14"/>
    <n v="0"/>
  </r>
  <r>
    <x v="110"/>
    <s v="US"/>
    <n v="152057.28"/>
    <x v="4"/>
    <x v="15"/>
    <n v="1115890"/>
  </r>
  <r>
    <x v="110"/>
    <s v="US"/>
    <n v="152057.28"/>
    <x v="5"/>
    <x v="16"/>
    <n v="3298039"/>
  </r>
  <r>
    <x v="110"/>
    <s v="US"/>
    <n v="152057.28"/>
    <x v="6"/>
    <x v="17"/>
    <n v="417648"/>
  </r>
  <r>
    <x v="110"/>
    <s v="US"/>
    <n v="152057.28"/>
    <x v="7"/>
    <x v="18"/>
    <n v="80284"/>
  </r>
  <r>
    <x v="110"/>
    <s v="US"/>
    <n v="152057.28"/>
    <x v="8"/>
    <x v="19"/>
    <n v="0"/>
  </r>
  <r>
    <x v="110"/>
    <s v="US"/>
    <n v="152057.28"/>
    <x v="9"/>
    <x v="20"/>
    <n v="671016"/>
  </r>
  <r>
    <x v="110"/>
    <s v="US"/>
    <n v="152057.28"/>
    <x v="10"/>
    <x v="21"/>
    <n v="0"/>
  </r>
  <r>
    <x v="110"/>
    <s v="US"/>
    <n v="152057.28"/>
    <x v="11"/>
    <x v="22"/>
    <n v="0"/>
  </r>
  <r>
    <x v="110"/>
    <s v="US"/>
    <n v="152057.28"/>
    <x v="12"/>
    <x v="23"/>
    <n v="0"/>
  </r>
  <r>
    <x v="110"/>
    <s v="US"/>
    <n v="152057.28"/>
    <x v="13"/>
    <x v="24"/>
    <n v="0"/>
  </r>
  <r>
    <x v="110"/>
    <s v="US"/>
    <n v="152057.28"/>
    <x v="14"/>
    <x v="25"/>
    <n v="84"/>
  </r>
  <r>
    <x v="110"/>
    <s v="US"/>
    <n v="152057.28"/>
    <x v="15"/>
    <x v="26"/>
    <n v="0"/>
  </r>
  <r>
    <x v="110"/>
    <s v="US"/>
    <n v="152057.28"/>
    <x v="16"/>
    <x v="27"/>
    <n v="0"/>
  </r>
  <r>
    <x v="110"/>
    <s v="US"/>
    <n v="152057.28"/>
    <x v="17"/>
    <x v="28"/>
    <n v="0"/>
  </r>
  <r>
    <x v="110"/>
    <s v="US"/>
    <n v="152057.28"/>
    <x v="18"/>
    <x v="29"/>
    <n v="0"/>
  </r>
  <r>
    <x v="110"/>
    <s v="US"/>
    <n v="152057.28"/>
    <x v="19"/>
    <x v="30"/>
    <n v="0"/>
  </r>
  <r>
    <x v="110"/>
    <s v="US"/>
    <n v="152057.28"/>
    <x v="20"/>
    <x v="31"/>
    <n v="0"/>
  </r>
  <r>
    <x v="110"/>
    <s v="US"/>
    <n v="152057.28"/>
    <x v="21"/>
    <x v="32"/>
    <n v="0"/>
  </r>
  <r>
    <x v="111"/>
    <s v="US"/>
    <n v="130210.91"/>
    <x v="0"/>
    <x v="0"/>
    <n v="415055"/>
  </r>
  <r>
    <x v="111"/>
    <s v="US"/>
    <n v="130210.91"/>
    <x v="0"/>
    <x v="1"/>
    <n v="367710"/>
  </r>
  <r>
    <x v="111"/>
    <s v="US"/>
    <n v="130210.91"/>
    <x v="0"/>
    <x v="2"/>
    <n v="15286"/>
  </r>
  <r>
    <x v="111"/>
    <s v="US"/>
    <n v="130210.91"/>
    <x v="0"/>
    <x v="3"/>
    <n v="0"/>
  </r>
  <r>
    <x v="111"/>
    <s v="US"/>
    <n v="130210.91"/>
    <x v="0"/>
    <x v="4"/>
    <n v="32059"/>
  </r>
  <r>
    <x v="111"/>
    <s v="US"/>
    <n v="130210.91"/>
    <x v="1"/>
    <x v="5"/>
    <n v="147446"/>
  </r>
  <r>
    <x v="111"/>
    <s v="US"/>
    <n v="130210.91"/>
    <x v="1"/>
    <x v="6"/>
    <n v="139206"/>
  </r>
  <r>
    <x v="111"/>
    <s v="US"/>
    <n v="130210.91"/>
    <x v="1"/>
    <x v="7"/>
    <n v="3103"/>
  </r>
  <r>
    <x v="111"/>
    <s v="US"/>
    <n v="130210.91"/>
    <x v="1"/>
    <x v="8"/>
    <n v="5137"/>
  </r>
  <r>
    <x v="111"/>
    <s v="US"/>
    <n v="130210.91"/>
    <x v="1"/>
    <x v="9"/>
    <n v="0"/>
  </r>
  <r>
    <x v="111"/>
    <s v="US"/>
    <n v="130210.91"/>
    <x v="2"/>
    <x v="10"/>
    <n v="7556"/>
  </r>
  <r>
    <x v="111"/>
    <s v="US"/>
    <n v="130210.91"/>
    <x v="2"/>
    <x v="11"/>
    <n v="7556"/>
  </r>
  <r>
    <x v="111"/>
    <s v="US"/>
    <n v="130210.91"/>
    <x v="2"/>
    <x v="12"/>
    <n v="0"/>
  </r>
  <r>
    <x v="111"/>
    <s v="US"/>
    <n v="130210.91"/>
    <x v="2"/>
    <x v="13"/>
    <n v="0"/>
  </r>
  <r>
    <x v="111"/>
    <s v="US"/>
    <n v="130210.91"/>
    <x v="3"/>
    <x v="14"/>
    <n v="0"/>
  </r>
  <r>
    <x v="111"/>
    <s v="US"/>
    <n v="130210.91"/>
    <x v="4"/>
    <x v="15"/>
    <n v="1003737"/>
  </r>
  <r>
    <x v="111"/>
    <s v="US"/>
    <n v="130210.91"/>
    <x v="5"/>
    <x v="16"/>
    <n v="2426838"/>
  </r>
  <r>
    <x v="111"/>
    <s v="US"/>
    <n v="130210.91"/>
    <x v="6"/>
    <x v="17"/>
    <n v="22432"/>
  </r>
  <r>
    <x v="111"/>
    <s v="US"/>
    <n v="130210.91"/>
    <x v="7"/>
    <x v="18"/>
    <n v="69115"/>
  </r>
  <r>
    <x v="111"/>
    <s v="US"/>
    <n v="130210.91"/>
    <x v="8"/>
    <x v="19"/>
    <n v="0"/>
  </r>
  <r>
    <x v="111"/>
    <s v="US"/>
    <n v="130210.91"/>
    <x v="9"/>
    <x v="20"/>
    <n v="648238"/>
  </r>
  <r>
    <x v="111"/>
    <s v="US"/>
    <n v="130210.91"/>
    <x v="10"/>
    <x v="21"/>
    <n v="0"/>
  </r>
  <r>
    <x v="111"/>
    <s v="US"/>
    <n v="130210.91"/>
    <x v="11"/>
    <x v="22"/>
    <n v="0"/>
  </r>
  <r>
    <x v="111"/>
    <s v="US"/>
    <n v="130210.91"/>
    <x v="12"/>
    <x v="23"/>
    <n v="0"/>
  </r>
  <r>
    <x v="111"/>
    <s v="US"/>
    <n v="130210.91"/>
    <x v="13"/>
    <x v="24"/>
    <n v="0"/>
  </r>
  <r>
    <x v="111"/>
    <s v="US"/>
    <n v="130210.91"/>
    <x v="14"/>
    <x v="25"/>
    <n v="159"/>
  </r>
  <r>
    <x v="111"/>
    <s v="US"/>
    <n v="130210.91"/>
    <x v="15"/>
    <x v="26"/>
    <n v="0"/>
  </r>
  <r>
    <x v="111"/>
    <s v="US"/>
    <n v="130210.91"/>
    <x v="16"/>
    <x v="27"/>
    <n v="0"/>
  </r>
  <r>
    <x v="111"/>
    <s v="US"/>
    <n v="130210.91"/>
    <x v="17"/>
    <x v="28"/>
    <n v="0"/>
  </r>
  <r>
    <x v="111"/>
    <s v="US"/>
    <n v="130210.91"/>
    <x v="18"/>
    <x v="29"/>
    <n v="0"/>
  </r>
  <r>
    <x v="111"/>
    <s v="US"/>
    <n v="130210.91"/>
    <x v="19"/>
    <x v="30"/>
    <n v="0"/>
  </r>
  <r>
    <x v="111"/>
    <s v="US"/>
    <n v="130210.91"/>
    <x v="20"/>
    <x v="31"/>
    <n v="0"/>
  </r>
  <r>
    <x v="111"/>
    <s v="US"/>
    <n v="130210.91"/>
    <x v="21"/>
    <x v="32"/>
    <n v="0"/>
  </r>
  <r>
    <x v="112"/>
    <s v="US"/>
    <n v="227561.62"/>
    <x v="0"/>
    <x v="0"/>
    <n v="615064"/>
  </r>
  <r>
    <x v="112"/>
    <s v="US"/>
    <n v="227561.62"/>
    <x v="0"/>
    <x v="1"/>
    <n v="491893"/>
  </r>
  <r>
    <x v="112"/>
    <s v="US"/>
    <n v="227561.62"/>
    <x v="0"/>
    <x v="2"/>
    <n v="28467"/>
  </r>
  <r>
    <x v="112"/>
    <s v="US"/>
    <n v="227561.62"/>
    <x v="0"/>
    <x v="3"/>
    <n v="0"/>
  </r>
  <r>
    <x v="112"/>
    <s v="US"/>
    <n v="227561.62"/>
    <x v="0"/>
    <x v="4"/>
    <n v="94704"/>
  </r>
  <r>
    <x v="112"/>
    <s v="US"/>
    <n v="227561.62"/>
    <x v="1"/>
    <x v="5"/>
    <n v="195208"/>
  </r>
  <r>
    <x v="112"/>
    <s v="US"/>
    <n v="227561.62"/>
    <x v="1"/>
    <x v="6"/>
    <n v="179167"/>
  </r>
  <r>
    <x v="112"/>
    <s v="US"/>
    <n v="227561.62"/>
    <x v="1"/>
    <x v="7"/>
    <n v="4227"/>
  </r>
  <r>
    <x v="112"/>
    <s v="US"/>
    <n v="227561.62"/>
    <x v="1"/>
    <x v="8"/>
    <n v="11814"/>
  </r>
  <r>
    <x v="112"/>
    <s v="US"/>
    <n v="227561.62"/>
    <x v="1"/>
    <x v="9"/>
    <n v="0"/>
  </r>
  <r>
    <x v="112"/>
    <s v="US"/>
    <n v="227561.62"/>
    <x v="2"/>
    <x v="10"/>
    <n v="17993"/>
  </r>
  <r>
    <x v="112"/>
    <s v="US"/>
    <n v="227561.62"/>
    <x v="2"/>
    <x v="11"/>
    <n v="17993"/>
  </r>
  <r>
    <x v="112"/>
    <s v="US"/>
    <n v="227561.62"/>
    <x v="2"/>
    <x v="12"/>
    <n v="0"/>
  </r>
  <r>
    <x v="112"/>
    <s v="US"/>
    <n v="227561.62"/>
    <x v="2"/>
    <x v="13"/>
    <n v="0"/>
  </r>
  <r>
    <x v="112"/>
    <s v="US"/>
    <n v="227561.62"/>
    <x v="3"/>
    <x v="14"/>
    <n v="0"/>
  </r>
  <r>
    <x v="112"/>
    <s v="US"/>
    <n v="227561.62"/>
    <x v="4"/>
    <x v="15"/>
    <n v="700009"/>
  </r>
  <r>
    <x v="112"/>
    <s v="US"/>
    <n v="227561.62"/>
    <x v="5"/>
    <x v="16"/>
    <n v="2179752"/>
  </r>
  <r>
    <x v="112"/>
    <s v="US"/>
    <n v="227561.62"/>
    <x v="6"/>
    <x v="17"/>
    <n v="29636"/>
  </r>
  <r>
    <x v="112"/>
    <s v="US"/>
    <n v="227561.62"/>
    <x v="7"/>
    <x v="18"/>
    <n v="52930"/>
  </r>
  <r>
    <x v="112"/>
    <s v="US"/>
    <n v="227561.62"/>
    <x v="8"/>
    <x v="19"/>
    <n v="0"/>
  </r>
  <r>
    <x v="112"/>
    <s v="US"/>
    <n v="227561.62"/>
    <x v="9"/>
    <x v="20"/>
    <n v="961896"/>
  </r>
  <r>
    <x v="112"/>
    <s v="US"/>
    <n v="227561.62"/>
    <x v="10"/>
    <x v="21"/>
    <n v="0"/>
  </r>
  <r>
    <x v="112"/>
    <s v="US"/>
    <n v="227561.62"/>
    <x v="11"/>
    <x v="22"/>
    <n v="0"/>
  </r>
  <r>
    <x v="112"/>
    <s v="US"/>
    <n v="227561.62"/>
    <x v="12"/>
    <x v="23"/>
    <n v="0"/>
  </r>
  <r>
    <x v="112"/>
    <s v="US"/>
    <n v="227561.62"/>
    <x v="13"/>
    <x v="24"/>
    <n v="0"/>
  </r>
  <r>
    <x v="112"/>
    <s v="US"/>
    <n v="227561.62"/>
    <x v="14"/>
    <x v="25"/>
    <n v="248"/>
  </r>
  <r>
    <x v="112"/>
    <s v="US"/>
    <n v="227561.62"/>
    <x v="15"/>
    <x v="26"/>
    <n v="0"/>
  </r>
  <r>
    <x v="112"/>
    <s v="US"/>
    <n v="227561.62"/>
    <x v="16"/>
    <x v="27"/>
    <n v="0"/>
  </r>
  <r>
    <x v="112"/>
    <s v="US"/>
    <n v="227561.62"/>
    <x v="17"/>
    <x v="28"/>
    <n v="0"/>
  </r>
  <r>
    <x v="112"/>
    <s v="US"/>
    <n v="227561.62"/>
    <x v="18"/>
    <x v="29"/>
    <n v="0"/>
  </r>
  <r>
    <x v="112"/>
    <s v="US"/>
    <n v="227561.62"/>
    <x v="19"/>
    <x v="30"/>
    <n v="0"/>
  </r>
  <r>
    <x v="112"/>
    <s v="US"/>
    <n v="227561.62"/>
    <x v="20"/>
    <x v="31"/>
    <n v="0"/>
  </r>
  <r>
    <x v="112"/>
    <s v="US"/>
    <n v="227561.62"/>
    <x v="21"/>
    <x v="32"/>
    <n v="0"/>
  </r>
  <r>
    <x v="113"/>
    <s v="US"/>
    <n v="212311.75"/>
    <x v="0"/>
    <x v="0"/>
    <n v="670947"/>
  </r>
  <r>
    <x v="113"/>
    <s v="US"/>
    <n v="212311.75"/>
    <x v="0"/>
    <x v="1"/>
    <n v="593268"/>
  </r>
  <r>
    <x v="113"/>
    <s v="US"/>
    <n v="212311.75"/>
    <x v="0"/>
    <x v="2"/>
    <n v="19859"/>
  </r>
  <r>
    <x v="113"/>
    <s v="US"/>
    <n v="212311.75"/>
    <x v="0"/>
    <x v="3"/>
    <n v="0"/>
  </r>
  <r>
    <x v="113"/>
    <s v="US"/>
    <n v="212311.75"/>
    <x v="0"/>
    <x v="4"/>
    <n v="57820"/>
  </r>
  <r>
    <x v="113"/>
    <s v="US"/>
    <n v="212311.75"/>
    <x v="1"/>
    <x v="5"/>
    <n v="236438"/>
  </r>
  <r>
    <x v="113"/>
    <s v="US"/>
    <n v="212311.75"/>
    <x v="1"/>
    <x v="6"/>
    <n v="236438"/>
  </r>
  <r>
    <x v="113"/>
    <s v="US"/>
    <n v="212311.75"/>
    <x v="1"/>
    <x v="7"/>
    <n v="0"/>
  </r>
  <r>
    <x v="113"/>
    <s v="US"/>
    <n v="212311.75"/>
    <x v="1"/>
    <x v="8"/>
    <n v="0"/>
  </r>
  <r>
    <x v="113"/>
    <s v="US"/>
    <n v="212311.75"/>
    <x v="1"/>
    <x v="9"/>
    <n v="0"/>
  </r>
  <r>
    <x v="113"/>
    <s v="US"/>
    <n v="212311.75"/>
    <x v="2"/>
    <x v="10"/>
    <n v="63286"/>
  </r>
  <r>
    <x v="113"/>
    <s v="US"/>
    <n v="212311.75"/>
    <x v="2"/>
    <x v="11"/>
    <n v="63286"/>
  </r>
  <r>
    <x v="113"/>
    <s v="US"/>
    <n v="212311.75"/>
    <x v="2"/>
    <x v="12"/>
    <n v="0"/>
  </r>
  <r>
    <x v="113"/>
    <s v="US"/>
    <n v="212311.75"/>
    <x v="2"/>
    <x v="13"/>
    <n v="0"/>
  </r>
  <r>
    <x v="113"/>
    <s v="US"/>
    <n v="212311.75"/>
    <x v="3"/>
    <x v="14"/>
    <n v="0"/>
  </r>
  <r>
    <x v="113"/>
    <s v="US"/>
    <n v="212311.75"/>
    <x v="4"/>
    <x v="15"/>
    <n v="1325363"/>
  </r>
  <r>
    <x v="113"/>
    <s v="US"/>
    <n v="212311.75"/>
    <x v="5"/>
    <x v="16"/>
    <n v="1838789"/>
  </r>
  <r>
    <x v="113"/>
    <s v="US"/>
    <n v="212311.75"/>
    <x v="6"/>
    <x v="17"/>
    <n v="94805"/>
  </r>
  <r>
    <x v="113"/>
    <s v="US"/>
    <n v="212311.75"/>
    <x v="7"/>
    <x v="18"/>
    <n v="37882"/>
  </r>
  <r>
    <x v="113"/>
    <s v="US"/>
    <n v="212311.75"/>
    <x v="8"/>
    <x v="19"/>
    <n v="0"/>
  </r>
  <r>
    <x v="113"/>
    <s v="US"/>
    <n v="212311.75"/>
    <x v="9"/>
    <x v="20"/>
    <n v="1305253"/>
  </r>
  <r>
    <x v="113"/>
    <s v="US"/>
    <n v="212311.75"/>
    <x v="10"/>
    <x v="21"/>
    <n v="0"/>
  </r>
  <r>
    <x v="113"/>
    <s v="US"/>
    <n v="212311.75"/>
    <x v="11"/>
    <x v="22"/>
    <n v="0"/>
  </r>
  <r>
    <x v="113"/>
    <s v="US"/>
    <n v="212311.75"/>
    <x v="12"/>
    <x v="23"/>
    <n v="0"/>
  </r>
  <r>
    <x v="113"/>
    <s v="US"/>
    <n v="212311.75"/>
    <x v="13"/>
    <x v="24"/>
    <n v="0"/>
  </r>
  <r>
    <x v="113"/>
    <s v="US"/>
    <n v="212311.75"/>
    <x v="14"/>
    <x v="25"/>
    <n v="158"/>
  </r>
  <r>
    <x v="113"/>
    <s v="US"/>
    <n v="212311.75"/>
    <x v="15"/>
    <x v="26"/>
    <n v="0"/>
  </r>
  <r>
    <x v="113"/>
    <s v="US"/>
    <n v="212311.75"/>
    <x v="16"/>
    <x v="27"/>
    <n v="0"/>
  </r>
  <r>
    <x v="113"/>
    <s v="US"/>
    <n v="212311.75"/>
    <x v="17"/>
    <x v="28"/>
    <n v="0"/>
  </r>
  <r>
    <x v="113"/>
    <s v="US"/>
    <n v="212311.75"/>
    <x v="18"/>
    <x v="29"/>
    <n v="0"/>
  </r>
  <r>
    <x v="113"/>
    <s v="US"/>
    <n v="212311.75"/>
    <x v="19"/>
    <x v="30"/>
    <n v="0"/>
  </r>
  <r>
    <x v="113"/>
    <s v="US"/>
    <n v="212311.75"/>
    <x v="20"/>
    <x v="31"/>
    <n v="0"/>
  </r>
  <r>
    <x v="113"/>
    <s v="US"/>
    <n v="212311.75"/>
    <x v="21"/>
    <x v="32"/>
    <n v="0"/>
  </r>
  <r>
    <x v="114"/>
    <s v="US"/>
    <n v="208046.25"/>
    <x v="0"/>
    <x v="0"/>
    <n v="368980"/>
  </r>
  <r>
    <x v="114"/>
    <s v="US"/>
    <n v="208046.25"/>
    <x v="0"/>
    <x v="1"/>
    <n v="325253"/>
  </r>
  <r>
    <x v="114"/>
    <s v="US"/>
    <n v="208046.25"/>
    <x v="0"/>
    <x v="2"/>
    <n v="14034"/>
  </r>
  <r>
    <x v="114"/>
    <s v="US"/>
    <n v="208046.25"/>
    <x v="0"/>
    <x v="3"/>
    <n v="0"/>
  </r>
  <r>
    <x v="114"/>
    <s v="US"/>
    <n v="208046.25"/>
    <x v="0"/>
    <x v="4"/>
    <n v="29693"/>
  </r>
  <r>
    <x v="114"/>
    <s v="US"/>
    <n v="208046.25"/>
    <x v="1"/>
    <x v="5"/>
    <n v="129666"/>
  </r>
  <r>
    <x v="114"/>
    <s v="US"/>
    <n v="208046.25"/>
    <x v="1"/>
    <x v="6"/>
    <n v="129666"/>
  </r>
  <r>
    <x v="114"/>
    <s v="US"/>
    <n v="208046.25"/>
    <x v="1"/>
    <x v="7"/>
    <n v="0"/>
  </r>
  <r>
    <x v="114"/>
    <s v="US"/>
    <n v="208046.25"/>
    <x v="1"/>
    <x v="8"/>
    <n v="0"/>
  </r>
  <r>
    <x v="114"/>
    <s v="US"/>
    <n v="208046.25"/>
    <x v="1"/>
    <x v="9"/>
    <n v="0"/>
  </r>
  <r>
    <x v="114"/>
    <s v="US"/>
    <n v="208046.25"/>
    <x v="2"/>
    <x v="10"/>
    <n v="30561"/>
  </r>
  <r>
    <x v="114"/>
    <s v="US"/>
    <n v="208046.25"/>
    <x v="2"/>
    <x v="11"/>
    <n v="30561"/>
  </r>
  <r>
    <x v="114"/>
    <s v="US"/>
    <n v="208046.25"/>
    <x v="2"/>
    <x v="12"/>
    <n v="0"/>
  </r>
  <r>
    <x v="114"/>
    <s v="US"/>
    <n v="208046.25"/>
    <x v="2"/>
    <x v="13"/>
    <n v="0"/>
  </r>
  <r>
    <x v="114"/>
    <s v="US"/>
    <n v="208046.25"/>
    <x v="3"/>
    <x v="14"/>
    <n v="0"/>
  </r>
  <r>
    <x v="114"/>
    <s v="US"/>
    <n v="208046.25"/>
    <x v="4"/>
    <x v="15"/>
    <n v="1557135"/>
  </r>
  <r>
    <x v="114"/>
    <s v="US"/>
    <n v="208046.25"/>
    <x v="5"/>
    <x v="16"/>
    <n v="1685217"/>
  </r>
  <r>
    <x v="114"/>
    <s v="US"/>
    <n v="208046.25"/>
    <x v="6"/>
    <x v="17"/>
    <n v="68857"/>
  </r>
  <r>
    <x v="114"/>
    <s v="US"/>
    <n v="208046.25"/>
    <x v="7"/>
    <x v="18"/>
    <n v="49386"/>
  </r>
  <r>
    <x v="114"/>
    <s v="US"/>
    <n v="208046.25"/>
    <x v="8"/>
    <x v="19"/>
    <n v="0"/>
  </r>
  <r>
    <x v="114"/>
    <s v="US"/>
    <n v="208046.25"/>
    <x v="9"/>
    <x v="20"/>
    <n v="833464"/>
  </r>
  <r>
    <x v="114"/>
    <s v="US"/>
    <n v="208046.25"/>
    <x v="10"/>
    <x v="21"/>
    <n v="0"/>
  </r>
  <r>
    <x v="114"/>
    <s v="US"/>
    <n v="208046.25"/>
    <x v="11"/>
    <x v="22"/>
    <n v="0"/>
  </r>
  <r>
    <x v="114"/>
    <s v="US"/>
    <n v="208046.25"/>
    <x v="12"/>
    <x v="23"/>
    <n v="0"/>
  </r>
  <r>
    <x v="114"/>
    <s v="US"/>
    <n v="208046.25"/>
    <x v="13"/>
    <x v="24"/>
    <n v="0"/>
  </r>
  <r>
    <x v="114"/>
    <s v="US"/>
    <n v="208046.25"/>
    <x v="14"/>
    <x v="25"/>
    <n v="240"/>
  </r>
  <r>
    <x v="114"/>
    <s v="US"/>
    <n v="208046.25"/>
    <x v="15"/>
    <x v="26"/>
    <n v="0"/>
  </r>
  <r>
    <x v="114"/>
    <s v="US"/>
    <n v="208046.25"/>
    <x v="16"/>
    <x v="27"/>
    <n v="0"/>
  </r>
  <r>
    <x v="114"/>
    <s v="US"/>
    <n v="208046.25"/>
    <x v="17"/>
    <x v="28"/>
    <n v="0"/>
  </r>
  <r>
    <x v="114"/>
    <s v="US"/>
    <n v="208046.25"/>
    <x v="18"/>
    <x v="29"/>
    <n v="0"/>
  </r>
  <r>
    <x v="114"/>
    <s v="US"/>
    <n v="208046.25"/>
    <x v="19"/>
    <x v="30"/>
    <n v="0"/>
  </r>
  <r>
    <x v="114"/>
    <s v="US"/>
    <n v="208046.25"/>
    <x v="20"/>
    <x v="31"/>
    <n v="0"/>
  </r>
  <r>
    <x v="114"/>
    <s v="US"/>
    <n v="208046.25"/>
    <x v="21"/>
    <x v="32"/>
    <n v="0"/>
  </r>
  <r>
    <x v="115"/>
    <s v="US"/>
    <n v="152125.25"/>
    <x v="0"/>
    <x v="0"/>
    <n v="237004"/>
  </r>
  <r>
    <x v="115"/>
    <s v="US"/>
    <n v="152125.25"/>
    <x v="0"/>
    <x v="1"/>
    <n v="190546"/>
  </r>
  <r>
    <x v="115"/>
    <s v="US"/>
    <n v="152125.25"/>
    <x v="0"/>
    <x v="2"/>
    <n v="17884"/>
  </r>
  <r>
    <x v="115"/>
    <s v="US"/>
    <n v="152125.25"/>
    <x v="0"/>
    <x v="3"/>
    <n v="0"/>
  </r>
  <r>
    <x v="115"/>
    <s v="US"/>
    <n v="152125.25"/>
    <x v="0"/>
    <x v="4"/>
    <n v="28574"/>
  </r>
  <r>
    <x v="115"/>
    <s v="US"/>
    <n v="152125.25"/>
    <x v="1"/>
    <x v="5"/>
    <n v="85327"/>
  </r>
  <r>
    <x v="115"/>
    <s v="US"/>
    <n v="152125.25"/>
    <x v="1"/>
    <x v="6"/>
    <n v="82173"/>
  </r>
  <r>
    <x v="115"/>
    <s v="US"/>
    <n v="152125.25"/>
    <x v="1"/>
    <x v="7"/>
    <n v="3154"/>
  </r>
  <r>
    <x v="115"/>
    <s v="US"/>
    <n v="152125.25"/>
    <x v="1"/>
    <x v="8"/>
    <n v="0"/>
  </r>
  <r>
    <x v="115"/>
    <s v="US"/>
    <n v="152125.25"/>
    <x v="1"/>
    <x v="9"/>
    <n v="0"/>
  </r>
  <r>
    <x v="115"/>
    <s v="US"/>
    <n v="152125.25"/>
    <x v="2"/>
    <x v="10"/>
    <n v="32965"/>
  </r>
  <r>
    <x v="115"/>
    <s v="US"/>
    <n v="152125.25"/>
    <x v="2"/>
    <x v="11"/>
    <n v="32965"/>
  </r>
  <r>
    <x v="115"/>
    <s v="US"/>
    <n v="152125.25"/>
    <x v="2"/>
    <x v="12"/>
    <n v="0"/>
  </r>
  <r>
    <x v="115"/>
    <s v="US"/>
    <n v="152125.25"/>
    <x v="2"/>
    <x v="13"/>
    <n v="0"/>
  </r>
  <r>
    <x v="115"/>
    <s v="US"/>
    <n v="152125.25"/>
    <x v="3"/>
    <x v="14"/>
    <n v="0"/>
  </r>
  <r>
    <x v="115"/>
    <s v="US"/>
    <n v="152125.25"/>
    <x v="4"/>
    <x v="15"/>
    <n v="600582"/>
  </r>
  <r>
    <x v="115"/>
    <s v="US"/>
    <n v="152125.25"/>
    <x v="5"/>
    <x v="16"/>
    <n v="770921"/>
  </r>
  <r>
    <x v="115"/>
    <s v="US"/>
    <n v="152125.25"/>
    <x v="6"/>
    <x v="17"/>
    <n v="56867"/>
  </r>
  <r>
    <x v="115"/>
    <s v="US"/>
    <n v="152125.25"/>
    <x v="7"/>
    <x v="18"/>
    <n v="17600"/>
  </r>
  <r>
    <x v="115"/>
    <s v="US"/>
    <n v="152125.25"/>
    <x v="8"/>
    <x v="19"/>
    <n v="0"/>
  </r>
  <r>
    <x v="115"/>
    <s v="US"/>
    <n v="152125.25"/>
    <x v="9"/>
    <x v="20"/>
    <n v="1058760"/>
  </r>
  <r>
    <x v="115"/>
    <s v="US"/>
    <n v="152125.25"/>
    <x v="10"/>
    <x v="21"/>
    <n v="0"/>
  </r>
  <r>
    <x v="115"/>
    <s v="US"/>
    <n v="152125.25"/>
    <x v="11"/>
    <x v="22"/>
    <n v="0"/>
  </r>
  <r>
    <x v="115"/>
    <s v="US"/>
    <n v="152125.25"/>
    <x v="12"/>
    <x v="23"/>
    <n v="0"/>
  </r>
  <r>
    <x v="115"/>
    <s v="US"/>
    <n v="152125.25"/>
    <x v="13"/>
    <x v="24"/>
    <n v="0"/>
  </r>
  <r>
    <x v="115"/>
    <s v="US"/>
    <n v="152125.25"/>
    <x v="14"/>
    <x v="25"/>
    <n v="1171"/>
  </r>
  <r>
    <x v="115"/>
    <s v="US"/>
    <n v="152125.25"/>
    <x v="15"/>
    <x v="26"/>
    <n v="0"/>
  </r>
  <r>
    <x v="115"/>
    <s v="US"/>
    <n v="152125.25"/>
    <x v="16"/>
    <x v="27"/>
    <n v="0"/>
  </r>
  <r>
    <x v="115"/>
    <s v="US"/>
    <n v="152125.25"/>
    <x v="17"/>
    <x v="28"/>
    <n v="0"/>
  </r>
  <r>
    <x v="115"/>
    <s v="US"/>
    <n v="152125.25"/>
    <x v="18"/>
    <x v="29"/>
    <n v="0"/>
  </r>
  <r>
    <x v="115"/>
    <s v="US"/>
    <n v="152125.25"/>
    <x v="19"/>
    <x v="30"/>
    <n v="0"/>
  </r>
  <r>
    <x v="115"/>
    <s v="US"/>
    <n v="152125.25"/>
    <x v="20"/>
    <x v="31"/>
    <n v="0"/>
  </r>
  <r>
    <x v="115"/>
    <s v="US"/>
    <n v="152125.25"/>
    <x v="21"/>
    <x v="32"/>
    <n v="0"/>
  </r>
  <r>
    <x v="116"/>
    <s v="US"/>
    <n v="149985.28"/>
    <x v="0"/>
    <x v="0"/>
    <n v="197844"/>
  </r>
  <r>
    <x v="116"/>
    <s v="US"/>
    <n v="149985.28"/>
    <x v="0"/>
    <x v="1"/>
    <n v="148692"/>
  </r>
  <r>
    <x v="116"/>
    <s v="US"/>
    <n v="149985.28"/>
    <x v="0"/>
    <x v="2"/>
    <n v="18818"/>
  </r>
  <r>
    <x v="116"/>
    <s v="US"/>
    <n v="149985.28"/>
    <x v="0"/>
    <x v="3"/>
    <n v="0"/>
  </r>
  <r>
    <x v="116"/>
    <s v="US"/>
    <n v="149985.28"/>
    <x v="0"/>
    <x v="4"/>
    <n v="30334"/>
  </r>
  <r>
    <x v="116"/>
    <s v="US"/>
    <n v="149985.28"/>
    <x v="1"/>
    <x v="5"/>
    <n v="67876"/>
  </r>
  <r>
    <x v="116"/>
    <s v="US"/>
    <n v="149985.28"/>
    <x v="1"/>
    <x v="6"/>
    <n v="65190"/>
  </r>
  <r>
    <x v="116"/>
    <s v="US"/>
    <n v="149985.28"/>
    <x v="1"/>
    <x v="7"/>
    <n v="2686"/>
  </r>
  <r>
    <x v="116"/>
    <s v="US"/>
    <n v="149985.28"/>
    <x v="1"/>
    <x v="8"/>
    <n v="0"/>
  </r>
  <r>
    <x v="116"/>
    <s v="US"/>
    <n v="149985.28"/>
    <x v="1"/>
    <x v="9"/>
    <n v="0"/>
  </r>
  <r>
    <x v="116"/>
    <s v="US"/>
    <n v="149985.28"/>
    <x v="2"/>
    <x v="10"/>
    <n v="23003"/>
  </r>
  <r>
    <x v="116"/>
    <s v="US"/>
    <n v="149985.28"/>
    <x v="2"/>
    <x v="11"/>
    <n v="23003"/>
  </r>
  <r>
    <x v="116"/>
    <s v="US"/>
    <n v="149985.28"/>
    <x v="2"/>
    <x v="12"/>
    <n v="0"/>
  </r>
  <r>
    <x v="116"/>
    <s v="US"/>
    <n v="149985.28"/>
    <x v="2"/>
    <x v="13"/>
    <n v="0"/>
  </r>
  <r>
    <x v="116"/>
    <s v="US"/>
    <n v="149985.28"/>
    <x v="3"/>
    <x v="14"/>
    <n v="0"/>
  </r>
  <r>
    <x v="116"/>
    <s v="US"/>
    <n v="149985.28"/>
    <x v="4"/>
    <x v="15"/>
    <n v="564309"/>
  </r>
  <r>
    <x v="116"/>
    <s v="US"/>
    <n v="149985.28"/>
    <x v="5"/>
    <x v="16"/>
    <n v="634120"/>
  </r>
  <r>
    <x v="116"/>
    <s v="US"/>
    <n v="149985.28"/>
    <x v="6"/>
    <x v="17"/>
    <n v="44467"/>
  </r>
  <r>
    <x v="116"/>
    <s v="US"/>
    <n v="149985.28"/>
    <x v="7"/>
    <x v="18"/>
    <n v="10267"/>
  </r>
  <r>
    <x v="116"/>
    <s v="US"/>
    <n v="149985.28"/>
    <x v="8"/>
    <x v="19"/>
    <n v="0"/>
  </r>
  <r>
    <x v="116"/>
    <s v="US"/>
    <n v="149985.28"/>
    <x v="9"/>
    <x v="20"/>
    <n v="786280"/>
  </r>
  <r>
    <x v="116"/>
    <s v="US"/>
    <n v="149985.28"/>
    <x v="10"/>
    <x v="21"/>
    <n v="0"/>
  </r>
  <r>
    <x v="116"/>
    <s v="US"/>
    <n v="149985.28"/>
    <x v="11"/>
    <x v="22"/>
    <n v="0"/>
  </r>
  <r>
    <x v="116"/>
    <s v="US"/>
    <n v="149985.28"/>
    <x v="12"/>
    <x v="23"/>
    <n v="0"/>
  </r>
  <r>
    <x v="116"/>
    <s v="US"/>
    <n v="149985.28"/>
    <x v="13"/>
    <x v="24"/>
    <n v="0"/>
  </r>
  <r>
    <x v="116"/>
    <s v="US"/>
    <n v="149985.28"/>
    <x v="14"/>
    <x v="25"/>
    <n v="1568"/>
  </r>
  <r>
    <x v="116"/>
    <s v="US"/>
    <n v="149985.28"/>
    <x v="15"/>
    <x v="26"/>
    <n v="0"/>
  </r>
  <r>
    <x v="116"/>
    <s v="US"/>
    <n v="149985.28"/>
    <x v="16"/>
    <x v="27"/>
    <n v="0"/>
  </r>
  <r>
    <x v="116"/>
    <s v="US"/>
    <n v="149985.28"/>
    <x v="17"/>
    <x v="28"/>
    <n v="0"/>
  </r>
  <r>
    <x v="116"/>
    <s v="US"/>
    <n v="149985.28"/>
    <x v="18"/>
    <x v="29"/>
    <n v="0"/>
  </r>
  <r>
    <x v="116"/>
    <s v="US"/>
    <n v="149985.28"/>
    <x v="19"/>
    <x v="30"/>
    <n v="0"/>
  </r>
  <r>
    <x v="116"/>
    <s v="US"/>
    <n v="149985.28"/>
    <x v="20"/>
    <x v="31"/>
    <n v="0"/>
  </r>
  <r>
    <x v="116"/>
    <s v="US"/>
    <n v="149985.28"/>
    <x v="21"/>
    <x v="32"/>
    <n v="0"/>
  </r>
  <r>
    <x v="117"/>
    <s v="US"/>
    <n v="151349.34"/>
    <x v="0"/>
    <x v="0"/>
    <n v="167759"/>
  </r>
  <r>
    <x v="117"/>
    <s v="US"/>
    <n v="151349.34"/>
    <x v="0"/>
    <x v="1"/>
    <n v="118909"/>
  </r>
  <r>
    <x v="117"/>
    <s v="US"/>
    <n v="151349.34"/>
    <x v="0"/>
    <x v="2"/>
    <n v="18661"/>
  </r>
  <r>
    <x v="117"/>
    <s v="US"/>
    <n v="151349.34"/>
    <x v="0"/>
    <x v="3"/>
    <n v="0"/>
  </r>
  <r>
    <x v="117"/>
    <s v="US"/>
    <n v="151349.34"/>
    <x v="0"/>
    <x v="4"/>
    <n v="30189"/>
  </r>
  <r>
    <x v="117"/>
    <s v="US"/>
    <n v="151349.34"/>
    <x v="1"/>
    <x v="5"/>
    <n v="57000"/>
  </r>
  <r>
    <x v="117"/>
    <s v="US"/>
    <n v="151349.34"/>
    <x v="1"/>
    <x v="6"/>
    <n v="54525"/>
  </r>
  <r>
    <x v="117"/>
    <s v="US"/>
    <n v="151349.34"/>
    <x v="1"/>
    <x v="7"/>
    <n v="2475"/>
  </r>
  <r>
    <x v="117"/>
    <s v="US"/>
    <n v="151349.34"/>
    <x v="1"/>
    <x v="8"/>
    <n v="0"/>
  </r>
  <r>
    <x v="117"/>
    <s v="US"/>
    <n v="151349.34"/>
    <x v="1"/>
    <x v="9"/>
    <n v="0"/>
  </r>
  <r>
    <x v="117"/>
    <s v="US"/>
    <n v="151349.34"/>
    <x v="2"/>
    <x v="10"/>
    <n v="16867"/>
  </r>
  <r>
    <x v="117"/>
    <s v="US"/>
    <n v="151349.34"/>
    <x v="2"/>
    <x v="11"/>
    <n v="16867"/>
  </r>
  <r>
    <x v="117"/>
    <s v="US"/>
    <n v="151349.34"/>
    <x v="2"/>
    <x v="12"/>
    <n v="0"/>
  </r>
  <r>
    <x v="117"/>
    <s v="US"/>
    <n v="151349.34"/>
    <x v="2"/>
    <x v="13"/>
    <n v="0"/>
  </r>
  <r>
    <x v="117"/>
    <s v="US"/>
    <n v="151349.34"/>
    <x v="3"/>
    <x v="14"/>
    <n v="0"/>
  </r>
  <r>
    <x v="117"/>
    <s v="US"/>
    <n v="151349.34"/>
    <x v="4"/>
    <x v="15"/>
    <n v="658759"/>
  </r>
  <r>
    <x v="117"/>
    <s v="US"/>
    <n v="151349.34"/>
    <x v="5"/>
    <x v="16"/>
    <n v="2102177"/>
  </r>
  <r>
    <x v="117"/>
    <s v="US"/>
    <n v="151349.34"/>
    <x v="6"/>
    <x v="17"/>
    <n v="32336"/>
  </r>
  <r>
    <x v="117"/>
    <s v="US"/>
    <n v="151349.34"/>
    <x v="7"/>
    <x v="18"/>
    <n v="10488"/>
  </r>
  <r>
    <x v="117"/>
    <s v="US"/>
    <n v="151349.34"/>
    <x v="8"/>
    <x v="19"/>
    <n v="0"/>
  </r>
  <r>
    <x v="117"/>
    <s v="US"/>
    <n v="151349.34"/>
    <x v="9"/>
    <x v="20"/>
    <n v="611861"/>
  </r>
  <r>
    <x v="117"/>
    <s v="US"/>
    <n v="151349.34"/>
    <x v="10"/>
    <x v="21"/>
    <n v="0"/>
  </r>
  <r>
    <x v="117"/>
    <s v="US"/>
    <n v="151349.34"/>
    <x v="11"/>
    <x v="22"/>
    <n v="0"/>
  </r>
  <r>
    <x v="117"/>
    <s v="US"/>
    <n v="151349.34"/>
    <x v="12"/>
    <x v="23"/>
    <n v="0"/>
  </r>
  <r>
    <x v="117"/>
    <s v="US"/>
    <n v="151349.34"/>
    <x v="13"/>
    <x v="24"/>
    <n v="0"/>
  </r>
  <r>
    <x v="117"/>
    <s v="US"/>
    <n v="151349.34"/>
    <x v="14"/>
    <x v="25"/>
    <n v="2173"/>
  </r>
  <r>
    <x v="117"/>
    <s v="US"/>
    <n v="151349.34"/>
    <x v="15"/>
    <x v="26"/>
    <n v="0"/>
  </r>
  <r>
    <x v="117"/>
    <s v="US"/>
    <n v="151349.34"/>
    <x v="16"/>
    <x v="27"/>
    <n v="0"/>
  </r>
  <r>
    <x v="117"/>
    <s v="US"/>
    <n v="151349.34"/>
    <x v="17"/>
    <x v="28"/>
    <n v="0"/>
  </r>
  <r>
    <x v="117"/>
    <s v="US"/>
    <n v="151349.34"/>
    <x v="18"/>
    <x v="29"/>
    <n v="0"/>
  </r>
  <r>
    <x v="117"/>
    <s v="US"/>
    <n v="151349.34"/>
    <x v="19"/>
    <x v="30"/>
    <n v="0"/>
  </r>
  <r>
    <x v="117"/>
    <s v="US"/>
    <n v="151349.34"/>
    <x v="20"/>
    <x v="31"/>
    <n v="0"/>
  </r>
  <r>
    <x v="117"/>
    <s v="US"/>
    <n v="151349.34"/>
    <x v="21"/>
    <x v="32"/>
    <n v="0"/>
  </r>
  <r>
    <x v="118"/>
    <s v="US"/>
    <n v="157876.20000000001"/>
    <x v="0"/>
    <x v="0"/>
    <n v="153037"/>
  </r>
  <r>
    <x v="118"/>
    <s v="US"/>
    <n v="157876.20000000001"/>
    <x v="0"/>
    <x v="1"/>
    <n v="103487"/>
  </r>
  <r>
    <x v="118"/>
    <s v="US"/>
    <n v="157876.20000000001"/>
    <x v="0"/>
    <x v="2"/>
    <n v="20382"/>
  </r>
  <r>
    <x v="118"/>
    <s v="US"/>
    <n v="157876.20000000001"/>
    <x v="0"/>
    <x v="3"/>
    <n v="0"/>
  </r>
  <r>
    <x v="118"/>
    <s v="US"/>
    <n v="157876.20000000001"/>
    <x v="0"/>
    <x v="4"/>
    <n v="29168"/>
  </r>
  <r>
    <x v="118"/>
    <s v="US"/>
    <n v="157876.20000000001"/>
    <x v="1"/>
    <x v="5"/>
    <n v="41415"/>
  </r>
  <r>
    <x v="118"/>
    <s v="US"/>
    <n v="157876.20000000001"/>
    <x v="1"/>
    <x v="6"/>
    <n v="39441"/>
  </r>
  <r>
    <x v="118"/>
    <s v="US"/>
    <n v="157876.20000000001"/>
    <x v="1"/>
    <x v="7"/>
    <n v="1974"/>
  </r>
  <r>
    <x v="118"/>
    <s v="US"/>
    <n v="157876.20000000001"/>
    <x v="1"/>
    <x v="8"/>
    <n v="0"/>
  </r>
  <r>
    <x v="118"/>
    <s v="US"/>
    <n v="157876.20000000001"/>
    <x v="1"/>
    <x v="9"/>
    <n v="0"/>
  </r>
  <r>
    <x v="118"/>
    <s v="US"/>
    <n v="157876.20000000001"/>
    <x v="2"/>
    <x v="10"/>
    <n v="702624"/>
  </r>
  <r>
    <x v="118"/>
    <s v="US"/>
    <n v="157876.20000000001"/>
    <x v="2"/>
    <x v="11"/>
    <n v="702624"/>
  </r>
  <r>
    <x v="118"/>
    <s v="US"/>
    <n v="157876.20000000001"/>
    <x v="2"/>
    <x v="12"/>
    <n v="0"/>
  </r>
  <r>
    <x v="118"/>
    <s v="US"/>
    <n v="157876.20000000001"/>
    <x v="2"/>
    <x v="13"/>
    <n v="0"/>
  </r>
  <r>
    <x v="118"/>
    <s v="US"/>
    <n v="157876.20000000001"/>
    <x v="3"/>
    <x v="14"/>
    <n v="0"/>
  </r>
  <r>
    <x v="118"/>
    <s v="US"/>
    <n v="157876.20000000001"/>
    <x v="4"/>
    <x v="15"/>
    <n v="519266"/>
  </r>
  <r>
    <x v="118"/>
    <s v="US"/>
    <n v="157876.20000000001"/>
    <x v="5"/>
    <x v="16"/>
    <n v="2126455"/>
  </r>
  <r>
    <x v="118"/>
    <s v="US"/>
    <n v="157876.20000000001"/>
    <x v="6"/>
    <x v="17"/>
    <n v="730423"/>
  </r>
  <r>
    <x v="118"/>
    <s v="US"/>
    <n v="157876.20000000001"/>
    <x v="7"/>
    <x v="18"/>
    <n v="9526"/>
  </r>
  <r>
    <x v="118"/>
    <s v="US"/>
    <n v="157876.20000000001"/>
    <x v="8"/>
    <x v="19"/>
    <n v="0"/>
  </r>
  <r>
    <x v="118"/>
    <s v="US"/>
    <n v="157876.20000000001"/>
    <x v="9"/>
    <x v="20"/>
    <n v="747581"/>
  </r>
  <r>
    <x v="118"/>
    <s v="US"/>
    <n v="157876.20000000001"/>
    <x v="10"/>
    <x v="21"/>
    <n v="0"/>
  </r>
  <r>
    <x v="118"/>
    <s v="US"/>
    <n v="157876.20000000001"/>
    <x v="11"/>
    <x v="22"/>
    <n v="0"/>
  </r>
  <r>
    <x v="118"/>
    <s v="US"/>
    <n v="157876.20000000001"/>
    <x v="12"/>
    <x v="23"/>
    <n v="0"/>
  </r>
  <r>
    <x v="118"/>
    <s v="US"/>
    <n v="157876.20000000001"/>
    <x v="13"/>
    <x v="24"/>
    <n v="0"/>
  </r>
  <r>
    <x v="118"/>
    <s v="US"/>
    <n v="157876.20000000001"/>
    <x v="14"/>
    <x v="25"/>
    <n v="41"/>
  </r>
  <r>
    <x v="118"/>
    <s v="US"/>
    <n v="157876.20000000001"/>
    <x v="15"/>
    <x v="26"/>
    <n v="0"/>
  </r>
  <r>
    <x v="118"/>
    <s v="US"/>
    <n v="157876.20000000001"/>
    <x v="16"/>
    <x v="27"/>
    <n v="0"/>
  </r>
  <r>
    <x v="118"/>
    <s v="US"/>
    <n v="157876.20000000001"/>
    <x v="17"/>
    <x v="28"/>
    <n v="0"/>
  </r>
  <r>
    <x v="118"/>
    <s v="US"/>
    <n v="157876.20000000001"/>
    <x v="18"/>
    <x v="29"/>
    <n v="0"/>
  </r>
  <r>
    <x v="118"/>
    <s v="US"/>
    <n v="157876.20000000001"/>
    <x v="19"/>
    <x v="30"/>
    <n v="0"/>
  </r>
  <r>
    <x v="118"/>
    <s v="US"/>
    <n v="157876.20000000001"/>
    <x v="20"/>
    <x v="31"/>
    <n v="0"/>
  </r>
  <r>
    <x v="118"/>
    <s v="US"/>
    <n v="157876.20000000001"/>
    <x v="21"/>
    <x v="32"/>
    <n v="0"/>
  </r>
  <r>
    <x v="119"/>
    <s v="US"/>
    <n v="325912.63"/>
    <x v="0"/>
    <x v="0"/>
    <n v="104040"/>
  </r>
  <r>
    <x v="119"/>
    <s v="US"/>
    <n v="325912.63"/>
    <x v="0"/>
    <x v="1"/>
    <n v="65916"/>
  </r>
  <r>
    <x v="119"/>
    <s v="US"/>
    <n v="325912.63"/>
    <x v="0"/>
    <x v="2"/>
    <n v="9022"/>
  </r>
  <r>
    <x v="119"/>
    <s v="US"/>
    <n v="325912.63"/>
    <x v="0"/>
    <x v="3"/>
    <n v="0"/>
  </r>
  <r>
    <x v="119"/>
    <s v="US"/>
    <n v="325912.63"/>
    <x v="0"/>
    <x v="4"/>
    <n v="29102"/>
  </r>
  <r>
    <x v="119"/>
    <s v="US"/>
    <n v="325912.63"/>
    <x v="1"/>
    <x v="5"/>
    <n v="23931"/>
  </r>
  <r>
    <x v="119"/>
    <s v="US"/>
    <n v="325912.63"/>
    <x v="1"/>
    <x v="6"/>
    <n v="22216"/>
  </r>
  <r>
    <x v="119"/>
    <s v="US"/>
    <n v="325912.63"/>
    <x v="1"/>
    <x v="7"/>
    <n v="1715"/>
  </r>
  <r>
    <x v="119"/>
    <s v="US"/>
    <n v="325912.63"/>
    <x v="1"/>
    <x v="8"/>
    <n v="0"/>
  </r>
  <r>
    <x v="119"/>
    <s v="US"/>
    <n v="325912.63"/>
    <x v="1"/>
    <x v="9"/>
    <n v="0"/>
  </r>
  <r>
    <x v="119"/>
    <s v="US"/>
    <n v="325912.63"/>
    <x v="2"/>
    <x v="10"/>
    <n v="410434"/>
  </r>
  <r>
    <x v="119"/>
    <s v="US"/>
    <n v="325912.63"/>
    <x v="2"/>
    <x v="11"/>
    <n v="410434"/>
  </r>
  <r>
    <x v="119"/>
    <s v="US"/>
    <n v="325912.63"/>
    <x v="2"/>
    <x v="12"/>
    <n v="0"/>
  </r>
  <r>
    <x v="119"/>
    <s v="US"/>
    <n v="325912.63"/>
    <x v="2"/>
    <x v="13"/>
    <n v="0"/>
  </r>
  <r>
    <x v="119"/>
    <s v="US"/>
    <n v="325912.63"/>
    <x v="3"/>
    <x v="14"/>
    <n v="0"/>
  </r>
  <r>
    <x v="119"/>
    <s v="US"/>
    <n v="325912.63"/>
    <x v="4"/>
    <x v="15"/>
    <n v="392059"/>
  </r>
  <r>
    <x v="119"/>
    <s v="US"/>
    <n v="325912.63"/>
    <x v="5"/>
    <x v="16"/>
    <n v="2272784"/>
  </r>
  <r>
    <x v="119"/>
    <s v="US"/>
    <n v="325912.63"/>
    <x v="6"/>
    <x v="17"/>
    <n v="427099"/>
  </r>
  <r>
    <x v="119"/>
    <s v="US"/>
    <n v="325912.63"/>
    <x v="7"/>
    <x v="18"/>
    <n v="4669"/>
  </r>
  <r>
    <x v="119"/>
    <s v="US"/>
    <n v="325912.63"/>
    <x v="8"/>
    <x v="19"/>
    <n v="0"/>
  </r>
  <r>
    <x v="119"/>
    <s v="US"/>
    <n v="325912.63"/>
    <x v="9"/>
    <x v="20"/>
    <n v="661985"/>
  </r>
  <r>
    <x v="119"/>
    <s v="US"/>
    <n v="325912.63"/>
    <x v="10"/>
    <x v="21"/>
    <n v="0"/>
  </r>
  <r>
    <x v="119"/>
    <s v="US"/>
    <n v="325912.63"/>
    <x v="11"/>
    <x v="22"/>
    <n v="0"/>
  </r>
  <r>
    <x v="119"/>
    <s v="US"/>
    <n v="325912.63"/>
    <x v="12"/>
    <x v="23"/>
    <n v="0"/>
  </r>
  <r>
    <x v="119"/>
    <s v="US"/>
    <n v="325912.63"/>
    <x v="13"/>
    <x v="24"/>
    <n v="0"/>
  </r>
  <r>
    <x v="119"/>
    <s v="US"/>
    <n v="325912.63"/>
    <x v="14"/>
    <x v="25"/>
    <n v="50129"/>
  </r>
  <r>
    <x v="119"/>
    <s v="US"/>
    <n v="325912.63"/>
    <x v="15"/>
    <x v="26"/>
    <n v="0"/>
  </r>
  <r>
    <x v="119"/>
    <s v="US"/>
    <n v="325912.63"/>
    <x v="16"/>
    <x v="27"/>
    <n v="0"/>
  </r>
  <r>
    <x v="119"/>
    <s v="US"/>
    <n v="325912.63"/>
    <x v="17"/>
    <x v="28"/>
    <n v="0"/>
  </r>
  <r>
    <x v="119"/>
    <s v="US"/>
    <n v="325912.63"/>
    <x v="18"/>
    <x v="29"/>
    <n v="0"/>
  </r>
  <r>
    <x v="119"/>
    <s v="US"/>
    <n v="325912.63"/>
    <x v="19"/>
    <x v="30"/>
    <n v="0"/>
  </r>
  <r>
    <x v="119"/>
    <s v="US"/>
    <n v="325912.63"/>
    <x v="20"/>
    <x v="31"/>
    <n v="0"/>
  </r>
  <r>
    <x v="119"/>
    <s v="US"/>
    <n v="325912.63"/>
    <x v="21"/>
    <x v="32"/>
    <n v="0"/>
  </r>
  <r>
    <x v="120"/>
    <s v="US"/>
    <n v="221192.23"/>
    <x v="0"/>
    <x v="0"/>
    <n v="123409"/>
  </r>
  <r>
    <x v="120"/>
    <s v="US"/>
    <n v="221192.23"/>
    <x v="0"/>
    <x v="1"/>
    <n v="105452"/>
  </r>
  <r>
    <x v="120"/>
    <s v="US"/>
    <n v="221192.23"/>
    <x v="0"/>
    <x v="2"/>
    <n v="9894"/>
  </r>
  <r>
    <x v="120"/>
    <s v="US"/>
    <n v="221192.23"/>
    <x v="0"/>
    <x v="3"/>
    <n v="0"/>
  </r>
  <r>
    <x v="120"/>
    <s v="US"/>
    <n v="221192.23"/>
    <x v="0"/>
    <x v="4"/>
    <n v="8063"/>
  </r>
  <r>
    <x v="120"/>
    <s v="US"/>
    <n v="221192.23"/>
    <x v="1"/>
    <x v="5"/>
    <n v="38993"/>
  </r>
  <r>
    <x v="120"/>
    <s v="US"/>
    <n v="221192.23"/>
    <x v="1"/>
    <x v="6"/>
    <n v="36363"/>
  </r>
  <r>
    <x v="120"/>
    <s v="US"/>
    <n v="221192.23"/>
    <x v="1"/>
    <x v="7"/>
    <n v="2630"/>
  </r>
  <r>
    <x v="120"/>
    <s v="US"/>
    <n v="221192.23"/>
    <x v="1"/>
    <x v="8"/>
    <n v="0"/>
  </r>
  <r>
    <x v="120"/>
    <s v="US"/>
    <n v="221192.23"/>
    <x v="1"/>
    <x v="9"/>
    <n v="0"/>
  </r>
  <r>
    <x v="120"/>
    <s v="US"/>
    <n v="221192.23"/>
    <x v="2"/>
    <x v="10"/>
    <n v="38097"/>
  </r>
  <r>
    <x v="120"/>
    <s v="US"/>
    <n v="221192.23"/>
    <x v="2"/>
    <x v="11"/>
    <n v="38097"/>
  </r>
  <r>
    <x v="120"/>
    <s v="US"/>
    <n v="221192.23"/>
    <x v="2"/>
    <x v="12"/>
    <n v="0"/>
  </r>
  <r>
    <x v="120"/>
    <s v="US"/>
    <n v="221192.23"/>
    <x v="2"/>
    <x v="13"/>
    <n v="0"/>
  </r>
  <r>
    <x v="120"/>
    <s v="US"/>
    <n v="221192.23"/>
    <x v="3"/>
    <x v="14"/>
    <n v="0"/>
  </r>
  <r>
    <x v="120"/>
    <s v="US"/>
    <n v="221192.23"/>
    <x v="4"/>
    <x v="15"/>
    <n v="235776"/>
  </r>
  <r>
    <x v="120"/>
    <s v="US"/>
    <n v="221192.23"/>
    <x v="5"/>
    <x v="16"/>
    <n v="2480304"/>
  </r>
  <r>
    <x v="120"/>
    <s v="US"/>
    <n v="221192.23"/>
    <x v="6"/>
    <x v="17"/>
    <n v="65279"/>
  </r>
  <r>
    <x v="120"/>
    <s v="US"/>
    <n v="221192.23"/>
    <x v="7"/>
    <x v="18"/>
    <n v="4638"/>
  </r>
  <r>
    <x v="120"/>
    <s v="US"/>
    <n v="221192.23"/>
    <x v="8"/>
    <x v="19"/>
    <n v="0"/>
  </r>
  <r>
    <x v="120"/>
    <s v="US"/>
    <n v="221192.23"/>
    <x v="9"/>
    <x v="20"/>
    <n v="565702"/>
  </r>
  <r>
    <x v="120"/>
    <s v="US"/>
    <n v="221192.23"/>
    <x v="10"/>
    <x v="21"/>
    <n v="0"/>
  </r>
  <r>
    <x v="120"/>
    <s v="US"/>
    <n v="221192.23"/>
    <x v="11"/>
    <x v="22"/>
    <n v="0"/>
  </r>
  <r>
    <x v="120"/>
    <s v="US"/>
    <n v="221192.23"/>
    <x v="12"/>
    <x v="23"/>
    <n v="0"/>
  </r>
  <r>
    <x v="120"/>
    <s v="US"/>
    <n v="221192.23"/>
    <x v="13"/>
    <x v="24"/>
    <n v="0"/>
  </r>
  <r>
    <x v="120"/>
    <s v="US"/>
    <n v="221192.23"/>
    <x v="14"/>
    <x v="25"/>
    <n v="27881"/>
  </r>
  <r>
    <x v="120"/>
    <s v="US"/>
    <n v="221192.23"/>
    <x v="15"/>
    <x v="26"/>
    <n v="0"/>
  </r>
  <r>
    <x v="120"/>
    <s v="US"/>
    <n v="221192.23"/>
    <x v="16"/>
    <x v="27"/>
    <n v="0"/>
  </r>
  <r>
    <x v="120"/>
    <s v="US"/>
    <n v="221192.23"/>
    <x v="17"/>
    <x v="28"/>
    <n v="0"/>
  </r>
  <r>
    <x v="120"/>
    <s v="US"/>
    <n v="221192.23"/>
    <x v="18"/>
    <x v="29"/>
    <n v="0"/>
  </r>
  <r>
    <x v="120"/>
    <s v="US"/>
    <n v="221192.23"/>
    <x v="19"/>
    <x v="30"/>
    <n v="0"/>
  </r>
  <r>
    <x v="120"/>
    <s v="US"/>
    <n v="221192.23"/>
    <x v="20"/>
    <x v="31"/>
    <n v="0"/>
  </r>
  <r>
    <x v="120"/>
    <s v="US"/>
    <n v="221192.23"/>
    <x v="21"/>
    <x v="32"/>
    <n v="0"/>
  </r>
  <r>
    <x v="121"/>
    <s v="US"/>
    <n v="213071.22"/>
    <x v="0"/>
    <x v="0"/>
    <n v="192366"/>
  </r>
  <r>
    <x v="121"/>
    <s v="US"/>
    <n v="213071.22"/>
    <x v="0"/>
    <x v="1"/>
    <n v="180225"/>
  </r>
  <r>
    <x v="121"/>
    <s v="US"/>
    <n v="213071.22"/>
    <x v="0"/>
    <x v="2"/>
    <n v="9038"/>
  </r>
  <r>
    <x v="121"/>
    <s v="US"/>
    <n v="213071.22"/>
    <x v="0"/>
    <x v="3"/>
    <n v="0"/>
  </r>
  <r>
    <x v="121"/>
    <s v="US"/>
    <n v="213071.22"/>
    <x v="0"/>
    <x v="4"/>
    <n v="3103"/>
  </r>
  <r>
    <x v="121"/>
    <s v="US"/>
    <n v="213071.22"/>
    <x v="1"/>
    <x v="5"/>
    <n v="75939"/>
  </r>
  <r>
    <x v="121"/>
    <s v="US"/>
    <n v="213071.22"/>
    <x v="1"/>
    <x v="6"/>
    <n v="71946"/>
  </r>
  <r>
    <x v="121"/>
    <s v="US"/>
    <n v="213071.22"/>
    <x v="1"/>
    <x v="7"/>
    <n v="3993"/>
  </r>
  <r>
    <x v="121"/>
    <s v="US"/>
    <n v="213071.22"/>
    <x v="1"/>
    <x v="8"/>
    <n v="0"/>
  </r>
  <r>
    <x v="121"/>
    <s v="US"/>
    <n v="213071.22"/>
    <x v="1"/>
    <x v="9"/>
    <n v="0"/>
  </r>
  <r>
    <x v="121"/>
    <s v="US"/>
    <n v="213071.22"/>
    <x v="2"/>
    <x v="10"/>
    <n v="9754"/>
  </r>
  <r>
    <x v="121"/>
    <s v="US"/>
    <n v="213071.22"/>
    <x v="2"/>
    <x v="11"/>
    <n v="9754"/>
  </r>
  <r>
    <x v="121"/>
    <s v="US"/>
    <n v="213071.22"/>
    <x v="2"/>
    <x v="12"/>
    <n v="0"/>
  </r>
  <r>
    <x v="121"/>
    <s v="US"/>
    <n v="213071.22"/>
    <x v="2"/>
    <x v="13"/>
    <n v="0"/>
  </r>
  <r>
    <x v="121"/>
    <s v="US"/>
    <n v="213071.22"/>
    <x v="3"/>
    <x v="14"/>
    <n v="0"/>
  </r>
  <r>
    <x v="121"/>
    <s v="US"/>
    <n v="213071.22"/>
    <x v="4"/>
    <x v="15"/>
    <n v="248866"/>
  </r>
  <r>
    <x v="121"/>
    <s v="US"/>
    <n v="213071.22"/>
    <x v="5"/>
    <x v="16"/>
    <n v="2371885"/>
  </r>
  <r>
    <x v="121"/>
    <s v="US"/>
    <n v="213071.22"/>
    <x v="6"/>
    <x v="17"/>
    <n v="27452"/>
  </r>
  <r>
    <x v="121"/>
    <s v="US"/>
    <n v="213071.22"/>
    <x v="7"/>
    <x v="18"/>
    <n v="19134"/>
  </r>
  <r>
    <x v="121"/>
    <s v="US"/>
    <n v="213071.22"/>
    <x v="8"/>
    <x v="19"/>
    <n v="0"/>
  </r>
  <r>
    <x v="121"/>
    <s v="US"/>
    <n v="213071.22"/>
    <x v="9"/>
    <x v="20"/>
    <n v="301102"/>
  </r>
  <r>
    <x v="121"/>
    <s v="US"/>
    <n v="213071.22"/>
    <x v="10"/>
    <x v="21"/>
    <n v="0"/>
  </r>
  <r>
    <x v="121"/>
    <s v="US"/>
    <n v="213071.22"/>
    <x v="11"/>
    <x v="22"/>
    <n v="0"/>
  </r>
  <r>
    <x v="121"/>
    <s v="US"/>
    <n v="213071.22"/>
    <x v="12"/>
    <x v="23"/>
    <n v="0"/>
  </r>
  <r>
    <x v="121"/>
    <s v="US"/>
    <n v="213071.22"/>
    <x v="13"/>
    <x v="24"/>
    <n v="0"/>
  </r>
  <r>
    <x v="121"/>
    <s v="US"/>
    <n v="213071.22"/>
    <x v="14"/>
    <x v="25"/>
    <n v="32672"/>
  </r>
  <r>
    <x v="121"/>
    <s v="US"/>
    <n v="213071.22"/>
    <x v="15"/>
    <x v="26"/>
    <n v="0"/>
  </r>
  <r>
    <x v="121"/>
    <s v="US"/>
    <n v="213071.22"/>
    <x v="16"/>
    <x v="27"/>
    <n v="0"/>
  </r>
  <r>
    <x v="121"/>
    <s v="US"/>
    <n v="213071.22"/>
    <x v="17"/>
    <x v="28"/>
    <n v="0"/>
  </r>
  <r>
    <x v="121"/>
    <s v="US"/>
    <n v="213071.22"/>
    <x v="18"/>
    <x v="29"/>
    <n v="0"/>
  </r>
  <r>
    <x v="121"/>
    <s v="US"/>
    <n v="213071.22"/>
    <x v="19"/>
    <x v="30"/>
    <n v="0"/>
  </r>
  <r>
    <x v="121"/>
    <s v="US"/>
    <n v="213071.22"/>
    <x v="20"/>
    <x v="31"/>
    <n v="0"/>
  </r>
  <r>
    <x v="121"/>
    <s v="US"/>
    <n v="213071.22"/>
    <x v="21"/>
    <x v="32"/>
    <n v="0"/>
  </r>
  <r>
    <x v="122"/>
    <s v="US"/>
    <n v="179054.92"/>
    <x v="0"/>
    <x v="0"/>
    <n v="140481"/>
  </r>
  <r>
    <x v="122"/>
    <s v="US"/>
    <n v="179054.92"/>
    <x v="0"/>
    <x v="1"/>
    <n v="134018"/>
  </r>
  <r>
    <x v="122"/>
    <s v="US"/>
    <n v="179054.92"/>
    <x v="0"/>
    <x v="2"/>
    <n v="6089"/>
  </r>
  <r>
    <x v="122"/>
    <s v="US"/>
    <n v="179054.92"/>
    <x v="0"/>
    <x v="3"/>
    <n v="0"/>
  </r>
  <r>
    <x v="122"/>
    <s v="US"/>
    <n v="179054.92"/>
    <x v="0"/>
    <x v="4"/>
    <n v="374"/>
  </r>
  <r>
    <x v="122"/>
    <s v="US"/>
    <n v="179054.92"/>
    <x v="1"/>
    <x v="5"/>
    <n v="60036"/>
  </r>
  <r>
    <x v="122"/>
    <s v="US"/>
    <n v="179054.92"/>
    <x v="1"/>
    <x v="6"/>
    <n v="55901"/>
  </r>
  <r>
    <x v="122"/>
    <s v="US"/>
    <n v="179054.92"/>
    <x v="1"/>
    <x v="7"/>
    <n v="4135"/>
  </r>
  <r>
    <x v="122"/>
    <s v="US"/>
    <n v="179054.92"/>
    <x v="1"/>
    <x v="8"/>
    <n v="0"/>
  </r>
  <r>
    <x v="122"/>
    <s v="US"/>
    <n v="179054.92"/>
    <x v="1"/>
    <x v="9"/>
    <n v="0"/>
  </r>
  <r>
    <x v="122"/>
    <s v="US"/>
    <n v="179054.92"/>
    <x v="2"/>
    <x v="10"/>
    <n v="4810"/>
  </r>
  <r>
    <x v="122"/>
    <s v="US"/>
    <n v="179054.92"/>
    <x v="2"/>
    <x v="11"/>
    <n v="4810"/>
  </r>
  <r>
    <x v="122"/>
    <s v="US"/>
    <n v="179054.92"/>
    <x v="2"/>
    <x v="12"/>
    <n v="0"/>
  </r>
  <r>
    <x v="122"/>
    <s v="US"/>
    <n v="179054.92"/>
    <x v="2"/>
    <x v="13"/>
    <n v="0"/>
  </r>
  <r>
    <x v="122"/>
    <s v="US"/>
    <n v="179054.92"/>
    <x v="3"/>
    <x v="14"/>
    <n v="0"/>
  </r>
  <r>
    <x v="122"/>
    <s v="US"/>
    <n v="179054.92"/>
    <x v="4"/>
    <x v="15"/>
    <n v="199621"/>
  </r>
  <r>
    <x v="122"/>
    <s v="US"/>
    <n v="179054.92"/>
    <x v="5"/>
    <x v="16"/>
    <n v="3328657"/>
  </r>
  <r>
    <x v="122"/>
    <s v="US"/>
    <n v="179054.92"/>
    <x v="6"/>
    <x v="17"/>
    <n v="18531"/>
  </r>
  <r>
    <x v="122"/>
    <s v="US"/>
    <n v="179054.92"/>
    <x v="7"/>
    <x v="18"/>
    <n v="7817"/>
  </r>
  <r>
    <x v="122"/>
    <s v="US"/>
    <n v="179054.92"/>
    <x v="8"/>
    <x v="19"/>
    <n v="0"/>
  </r>
  <r>
    <x v="122"/>
    <s v="US"/>
    <n v="179054.92"/>
    <x v="9"/>
    <x v="20"/>
    <n v="562051"/>
  </r>
  <r>
    <x v="122"/>
    <s v="US"/>
    <n v="179054.92"/>
    <x v="10"/>
    <x v="21"/>
    <n v="0"/>
  </r>
  <r>
    <x v="122"/>
    <s v="US"/>
    <n v="179054.92"/>
    <x v="11"/>
    <x v="22"/>
    <n v="0"/>
  </r>
  <r>
    <x v="122"/>
    <s v="US"/>
    <n v="179054.92"/>
    <x v="12"/>
    <x v="23"/>
    <n v="0"/>
  </r>
  <r>
    <x v="122"/>
    <s v="US"/>
    <n v="179054.92"/>
    <x v="13"/>
    <x v="24"/>
    <n v="0"/>
  </r>
  <r>
    <x v="122"/>
    <s v="US"/>
    <n v="179054.92"/>
    <x v="14"/>
    <x v="25"/>
    <n v="14047"/>
  </r>
  <r>
    <x v="122"/>
    <s v="US"/>
    <n v="179054.92"/>
    <x v="15"/>
    <x v="26"/>
    <n v="0"/>
  </r>
  <r>
    <x v="122"/>
    <s v="US"/>
    <n v="179054.92"/>
    <x v="16"/>
    <x v="27"/>
    <n v="0"/>
  </r>
  <r>
    <x v="122"/>
    <s v="US"/>
    <n v="179054.92"/>
    <x v="17"/>
    <x v="28"/>
    <n v="0"/>
  </r>
  <r>
    <x v="122"/>
    <s v="US"/>
    <n v="179054.92"/>
    <x v="18"/>
    <x v="29"/>
    <n v="0"/>
  </r>
  <r>
    <x v="122"/>
    <s v="US"/>
    <n v="179054.92"/>
    <x v="19"/>
    <x v="30"/>
    <n v="0"/>
  </r>
  <r>
    <x v="122"/>
    <s v="US"/>
    <n v="179054.92"/>
    <x v="20"/>
    <x v="31"/>
    <n v="0"/>
  </r>
  <r>
    <x v="122"/>
    <s v="US"/>
    <n v="179054.92"/>
    <x v="21"/>
    <x v="32"/>
    <n v="0"/>
  </r>
  <r>
    <x v="123"/>
    <s v="US"/>
    <n v="147540.26"/>
    <x v="0"/>
    <x v="0"/>
    <n v="87068"/>
  </r>
  <r>
    <x v="123"/>
    <s v="US"/>
    <n v="147540.26"/>
    <x v="0"/>
    <x v="1"/>
    <n v="80944"/>
  </r>
  <r>
    <x v="123"/>
    <s v="US"/>
    <n v="147540.26"/>
    <x v="0"/>
    <x v="2"/>
    <n v="5979"/>
  </r>
  <r>
    <x v="123"/>
    <s v="US"/>
    <n v="147540.26"/>
    <x v="0"/>
    <x v="3"/>
    <n v="0"/>
  </r>
  <r>
    <x v="123"/>
    <s v="US"/>
    <n v="147540.26"/>
    <x v="0"/>
    <x v="4"/>
    <n v="145"/>
  </r>
  <r>
    <x v="123"/>
    <s v="US"/>
    <n v="147540.26"/>
    <x v="1"/>
    <x v="5"/>
    <n v="39409"/>
  </r>
  <r>
    <x v="123"/>
    <s v="US"/>
    <n v="147540.26"/>
    <x v="1"/>
    <x v="6"/>
    <n v="34868"/>
  </r>
  <r>
    <x v="123"/>
    <s v="US"/>
    <n v="147540.26"/>
    <x v="1"/>
    <x v="7"/>
    <n v="4541"/>
  </r>
  <r>
    <x v="123"/>
    <s v="US"/>
    <n v="147540.26"/>
    <x v="1"/>
    <x v="8"/>
    <n v="0"/>
  </r>
  <r>
    <x v="123"/>
    <s v="US"/>
    <n v="147540.26"/>
    <x v="1"/>
    <x v="9"/>
    <n v="0"/>
  </r>
  <r>
    <x v="123"/>
    <s v="US"/>
    <n v="147540.26"/>
    <x v="2"/>
    <x v="10"/>
    <n v="2609"/>
  </r>
  <r>
    <x v="123"/>
    <s v="US"/>
    <n v="147540.26"/>
    <x v="2"/>
    <x v="11"/>
    <n v="2609"/>
  </r>
  <r>
    <x v="123"/>
    <s v="US"/>
    <n v="147540.26"/>
    <x v="2"/>
    <x v="12"/>
    <n v="0"/>
  </r>
  <r>
    <x v="123"/>
    <s v="US"/>
    <n v="147540.26"/>
    <x v="2"/>
    <x v="13"/>
    <n v="0"/>
  </r>
  <r>
    <x v="123"/>
    <s v="US"/>
    <n v="147540.26"/>
    <x v="3"/>
    <x v="14"/>
    <n v="0"/>
  </r>
  <r>
    <x v="123"/>
    <s v="US"/>
    <n v="147540.26"/>
    <x v="4"/>
    <x v="15"/>
    <n v="225917"/>
  </r>
  <r>
    <x v="123"/>
    <s v="US"/>
    <n v="147540.26"/>
    <x v="5"/>
    <x v="16"/>
    <n v="3447481"/>
  </r>
  <r>
    <x v="123"/>
    <s v="US"/>
    <n v="147540.26"/>
    <x v="6"/>
    <x v="17"/>
    <n v="29536"/>
  </r>
  <r>
    <x v="123"/>
    <s v="US"/>
    <n v="147540.26"/>
    <x v="7"/>
    <x v="18"/>
    <n v="6117"/>
  </r>
  <r>
    <x v="123"/>
    <s v="US"/>
    <n v="147540.26"/>
    <x v="8"/>
    <x v="19"/>
    <n v="0"/>
  </r>
  <r>
    <x v="123"/>
    <s v="US"/>
    <n v="147540.26"/>
    <x v="9"/>
    <x v="20"/>
    <n v="551064"/>
  </r>
  <r>
    <x v="123"/>
    <s v="US"/>
    <n v="147540.26"/>
    <x v="10"/>
    <x v="21"/>
    <n v="0"/>
  </r>
  <r>
    <x v="123"/>
    <s v="US"/>
    <n v="147540.26"/>
    <x v="11"/>
    <x v="22"/>
    <n v="0"/>
  </r>
  <r>
    <x v="123"/>
    <s v="US"/>
    <n v="147540.26"/>
    <x v="12"/>
    <x v="23"/>
    <n v="0"/>
  </r>
  <r>
    <x v="123"/>
    <s v="US"/>
    <n v="147540.26"/>
    <x v="13"/>
    <x v="24"/>
    <n v="0"/>
  </r>
  <r>
    <x v="123"/>
    <s v="US"/>
    <n v="147540.26"/>
    <x v="14"/>
    <x v="25"/>
    <n v="13575"/>
  </r>
  <r>
    <x v="123"/>
    <s v="US"/>
    <n v="147540.26"/>
    <x v="15"/>
    <x v="26"/>
    <n v="0"/>
  </r>
  <r>
    <x v="123"/>
    <s v="US"/>
    <n v="147540.26"/>
    <x v="16"/>
    <x v="27"/>
    <n v="0"/>
  </r>
  <r>
    <x v="123"/>
    <s v="US"/>
    <n v="147540.26"/>
    <x v="17"/>
    <x v="28"/>
    <n v="0"/>
  </r>
  <r>
    <x v="123"/>
    <s v="US"/>
    <n v="147540.26"/>
    <x v="18"/>
    <x v="29"/>
    <n v="0"/>
  </r>
  <r>
    <x v="123"/>
    <s v="US"/>
    <n v="147540.26"/>
    <x v="19"/>
    <x v="30"/>
    <n v="0"/>
  </r>
  <r>
    <x v="123"/>
    <s v="US"/>
    <n v="147540.26"/>
    <x v="20"/>
    <x v="31"/>
    <n v="0"/>
  </r>
  <r>
    <x v="123"/>
    <s v="US"/>
    <n v="147540.26"/>
    <x v="21"/>
    <x v="32"/>
    <n v="0"/>
  </r>
  <r>
    <x v="124"/>
    <s v="US"/>
    <n v="157602.41"/>
    <x v="0"/>
    <x v="0"/>
    <n v="142089"/>
  </r>
  <r>
    <x v="124"/>
    <s v="US"/>
    <n v="157602.41"/>
    <x v="0"/>
    <x v="1"/>
    <n v="136067"/>
  </r>
  <r>
    <x v="124"/>
    <s v="US"/>
    <n v="157602.41"/>
    <x v="0"/>
    <x v="2"/>
    <n v="5874"/>
  </r>
  <r>
    <x v="124"/>
    <s v="US"/>
    <n v="157602.41"/>
    <x v="0"/>
    <x v="3"/>
    <n v="0"/>
  </r>
  <r>
    <x v="124"/>
    <s v="US"/>
    <n v="157602.41"/>
    <x v="0"/>
    <x v="4"/>
    <n v="148"/>
  </r>
  <r>
    <x v="124"/>
    <s v="US"/>
    <n v="157602.41"/>
    <x v="1"/>
    <x v="5"/>
    <n v="66838"/>
  </r>
  <r>
    <x v="124"/>
    <s v="US"/>
    <n v="157602.41"/>
    <x v="1"/>
    <x v="6"/>
    <n v="62352"/>
  </r>
  <r>
    <x v="124"/>
    <s v="US"/>
    <n v="157602.41"/>
    <x v="1"/>
    <x v="7"/>
    <n v="4486"/>
  </r>
  <r>
    <x v="124"/>
    <s v="US"/>
    <n v="157602.41"/>
    <x v="1"/>
    <x v="8"/>
    <n v="0"/>
  </r>
  <r>
    <x v="124"/>
    <s v="US"/>
    <n v="157602.41"/>
    <x v="1"/>
    <x v="9"/>
    <n v="0"/>
  </r>
  <r>
    <x v="124"/>
    <s v="US"/>
    <n v="157602.41"/>
    <x v="2"/>
    <x v="10"/>
    <n v="3014"/>
  </r>
  <r>
    <x v="124"/>
    <s v="US"/>
    <n v="157602.41"/>
    <x v="2"/>
    <x v="11"/>
    <n v="3014"/>
  </r>
  <r>
    <x v="124"/>
    <s v="US"/>
    <n v="157602.41"/>
    <x v="2"/>
    <x v="12"/>
    <n v="0"/>
  </r>
  <r>
    <x v="124"/>
    <s v="US"/>
    <n v="157602.41"/>
    <x v="2"/>
    <x v="13"/>
    <n v="0"/>
  </r>
  <r>
    <x v="124"/>
    <s v="US"/>
    <n v="157602.41"/>
    <x v="3"/>
    <x v="14"/>
    <n v="0"/>
  </r>
  <r>
    <x v="124"/>
    <s v="US"/>
    <n v="157602.41"/>
    <x v="4"/>
    <x v="15"/>
    <n v="153159"/>
  </r>
  <r>
    <x v="124"/>
    <s v="US"/>
    <n v="157602.41"/>
    <x v="5"/>
    <x v="16"/>
    <n v="3007039"/>
  </r>
  <r>
    <x v="124"/>
    <s v="US"/>
    <n v="157602.41"/>
    <x v="6"/>
    <x v="17"/>
    <n v="26409"/>
  </r>
  <r>
    <x v="124"/>
    <s v="US"/>
    <n v="157602.41"/>
    <x v="7"/>
    <x v="18"/>
    <n v="37022"/>
  </r>
  <r>
    <x v="124"/>
    <s v="US"/>
    <n v="157602.41"/>
    <x v="8"/>
    <x v="19"/>
    <n v="0"/>
  </r>
  <r>
    <x v="124"/>
    <s v="US"/>
    <n v="157602.41"/>
    <x v="9"/>
    <x v="20"/>
    <n v="898026"/>
  </r>
  <r>
    <x v="124"/>
    <s v="US"/>
    <n v="157602.41"/>
    <x v="10"/>
    <x v="21"/>
    <n v="0"/>
  </r>
  <r>
    <x v="124"/>
    <s v="US"/>
    <n v="157602.41"/>
    <x v="11"/>
    <x v="22"/>
    <n v="0"/>
  </r>
  <r>
    <x v="124"/>
    <s v="US"/>
    <n v="157602.41"/>
    <x v="12"/>
    <x v="23"/>
    <n v="0"/>
  </r>
  <r>
    <x v="124"/>
    <s v="US"/>
    <n v="157602.41"/>
    <x v="13"/>
    <x v="24"/>
    <n v="0"/>
  </r>
  <r>
    <x v="124"/>
    <s v="US"/>
    <n v="157602.41"/>
    <x v="14"/>
    <x v="25"/>
    <n v="9752"/>
  </r>
  <r>
    <x v="124"/>
    <s v="US"/>
    <n v="157602.41"/>
    <x v="15"/>
    <x v="26"/>
    <n v="0"/>
  </r>
  <r>
    <x v="124"/>
    <s v="US"/>
    <n v="157602.41"/>
    <x v="16"/>
    <x v="27"/>
    <n v="0"/>
  </r>
  <r>
    <x v="124"/>
    <s v="US"/>
    <n v="157602.41"/>
    <x v="17"/>
    <x v="28"/>
    <n v="0"/>
  </r>
  <r>
    <x v="124"/>
    <s v="US"/>
    <n v="157602.41"/>
    <x v="18"/>
    <x v="29"/>
    <n v="0"/>
  </r>
  <r>
    <x v="124"/>
    <s v="US"/>
    <n v="157602.41"/>
    <x v="19"/>
    <x v="30"/>
    <n v="0"/>
  </r>
  <r>
    <x v="124"/>
    <s v="US"/>
    <n v="157602.41"/>
    <x v="20"/>
    <x v="31"/>
    <n v="0"/>
  </r>
  <r>
    <x v="124"/>
    <s v="US"/>
    <n v="157602.41"/>
    <x v="21"/>
    <x v="32"/>
    <n v="0"/>
  </r>
  <r>
    <x v="125"/>
    <s v="US"/>
    <n v="136007.39000000001"/>
    <x v="0"/>
    <x v="0"/>
    <n v="154802"/>
  </r>
  <r>
    <x v="125"/>
    <s v="US"/>
    <n v="136007.39000000001"/>
    <x v="0"/>
    <x v="1"/>
    <n v="150882"/>
  </r>
  <r>
    <x v="125"/>
    <s v="US"/>
    <n v="136007.39000000001"/>
    <x v="0"/>
    <x v="2"/>
    <n v="3779"/>
  </r>
  <r>
    <x v="125"/>
    <s v="US"/>
    <n v="136007.39000000001"/>
    <x v="0"/>
    <x v="3"/>
    <n v="0"/>
  </r>
  <r>
    <x v="125"/>
    <s v="US"/>
    <n v="136007.39000000001"/>
    <x v="0"/>
    <x v="4"/>
    <n v="141"/>
  </r>
  <r>
    <x v="125"/>
    <s v="US"/>
    <n v="136007.39000000001"/>
    <x v="1"/>
    <x v="5"/>
    <n v="80592"/>
  </r>
  <r>
    <x v="125"/>
    <s v="US"/>
    <n v="136007.39000000001"/>
    <x v="1"/>
    <x v="6"/>
    <n v="77501"/>
  </r>
  <r>
    <x v="125"/>
    <s v="US"/>
    <n v="136007.39000000001"/>
    <x v="1"/>
    <x v="7"/>
    <n v="3091"/>
  </r>
  <r>
    <x v="125"/>
    <s v="US"/>
    <n v="136007.39000000001"/>
    <x v="1"/>
    <x v="8"/>
    <n v="0"/>
  </r>
  <r>
    <x v="125"/>
    <s v="US"/>
    <n v="136007.39000000001"/>
    <x v="1"/>
    <x v="9"/>
    <n v="0"/>
  </r>
  <r>
    <x v="125"/>
    <s v="US"/>
    <n v="136007.39000000001"/>
    <x v="2"/>
    <x v="10"/>
    <n v="32989"/>
  </r>
  <r>
    <x v="125"/>
    <s v="US"/>
    <n v="136007.39000000001"/>
    <x v="2"/>
    <x v="11"/>
    <n v="32989"/>
  </r>
  <r>
    <x v="125"/>
    <s v="US"/>
    <n v="136007.39000000001"/>
    <x v="2"/>
    <x v="12"/>
    <n v="0"/>
  </r>
  <r>
    <x v="125"/>
    <s v="US"/>
    <n v="136007.39000000001"/>
    <x v="2"/>
    <x v="13"/>
    <n v="0"/>
  </r>
  <r>
    <x v="125"/>
    <s v="US"/>
    <n v="136007.39000000001"/>
    <x v="3"/>
    <x v="14"/>
    <n v="0"/>
  </r>
  <r>
    <x v="125"/>
    <s v="US"/>
    <n v="136007.39000000001"/>
    <x v="4"/>
    <x v="15"/>
    <n v="279216"/>
  </r>
  <r>
    <x v="125"/>
    <s v="US"/>
    <n v="136007.39000000001"/>
    <x v="5"/>
    <x v="16"/>
    <n v="2649868"/>
  </r>
  <r>
    <x v="125"/>
    <s v="US"/>
    <n v="136007.39000000001"/>
    <x v="6"/>
    <x v="17"/>
    <n v="50379"/>
  </r>
  <r>
    <x v="125"/>
    <s v="US"/>
    <n v="136007.39000000001"/>
    <x v="7"/>
    <x v="18"/>
    <n v="8802"/>
  </r>
  <r>
    <x v="125"/>
    <s v="US"/>
    <n v="136007.39000000001"/>
    <x v="8"/>
    <x v="19"/>
    <n v="0"/>
  </r>
  <r>
    <x v="125"/>
    <s v="US"/>
    <n v="136007.39000000001"/>
    <x v="9"/>
    <x v="20"/>
    <n v="1019069"/>
  </r>
  <r>
    <x v="125"/>
    <s v="US"/>
    <n v="136007.39000000001"/>
    <x v="10"/>
    <x v="21"/>
    <n v="0"/>
  </r>
  <r>
    <x v="125"/>
    <s v="US"/>
    <n v="136007.39000000001"/>
    <x v="11"/>
    <x v="22"/>
    <n v="0"/>
  </r>
  <r>
    <x v="125"/>
    <s v="US"/>
    <n v="136007.39000000001"/>
    <x v="12"/>
    <x v="23"/>
    <n v="0"/>
  </r>
  <r>
    <x v="125"/>
    <s v="US"/>
    <n v="136007.39000000001"/>
    <x v="13"/>
    <x v="24"/>
    <n v="0"/>
  </r>
  <r>
    <x v="125"/>
    <s v="US"/>
    <n v="136007.39000000001"/>
    <x v="14"/>
    <x v="25"/>
    <n v="5571"/>
  </r>
  <r>
    <x v="125"/>
    <s v="US"/>
    <n v="136007.39000000001"/>
    <x v="15"/>
    <x v="26"/>
    <n v="0"/>
  </r>
  <r>
    <x v="125"/>
    <s v="US"/>
    <n v="136007.39000000001"/>
    <x v="16"/>
    <x v="27"/>
    <n v="0"/>
  </r>
  <r>
    <x v="125"/>
    <s v="US"/>
    <n v="136007.39000000001"/>
    <x v="17"/>
    <x v="28"/>
    <n v="0"/>
  </r>
  <r>
    <x v="125"/>
    <s v="US"/>
    <n v="136007.39000000001"/>
    <x v="18"/>
    <x v="29"/>
    <n v="0"/>
  </r>
  <r>
    <x v="125"/>
    <s v="US"/>
    <n v="136007.39000000001"/>
    <x v="19"/>
    <x v="30"/>
    <n v="0"/>
  </r>
  <r>
    <x v="125"/>
    <s v="US"/>
    <n v="136007.39000000001"/>
    <x v="20"/>
    <x v="31"/>
    <n v="0"/>
  </r>
  <r>
    <x v="125"/>
    <s v="US"/>
    <n v="136007.39000000001"/>
    <x v="21"/>
    <x v="32"/>
    <n v="0"/>
  </r>
  <r>
    <x v="126"/>
    <s v="US"/>
    <n v="228712.57"/>
    <x v="0"/>
    <x v="0"/>
    <n v="250621"/>
  </r>
  <r>
    <x v="126"/>
    <s v="US"/>
    <n v="228712.57"/>
    <x v="0"/>
    <x v="1"/>
    <n v="245691"/>
  </r>
  <r>
    <x v="126"/>
    <s v="US"/>
    <n v="228712.57"/>
    <x v="0"/>
    <x v="2"/>
    <n v="4782"/>
  </r>
  <r>
    <x v="126"/>
    <s v="US"/>
    <n v="228712.57"/>
    <x v="0"/>
    <x v="3"/>
    <n v="0"/>
  </r>
  <r>
    <x v="126"/>
    <s v="US"/>
    <n v="228712.57"/>
    <x v="0"/>
    <x v="4"/>
    <n v="148"/>
  </r>
  <r>
    <x v="126"/>
    <s v="US"/>
    <n v="228712.57"/>
    <x v="1"/>
    <x v="5"/>
    <n v="135116"/>
  </r>
  <r>
    <x v="126"/>
    <s v="US"/>
    <n v="228712.57"/>
    <x v="1"/>
    <x v="6"/>
    <n v="131626"/>
  </r>
  <r>
    <x v="126"/>
    <s v="US"/>
    <n v="228712.57"/>
    <x v="1"/>
    <x v="7"/>
    <n v="3490"/>
  </r>
  <r>
    <x v="126"/>
    <s v="US"/>
    <n v="228712.57"/>
    <x v="1"/>
    <x v="8"/>
    <n v="0"/>
  </r>
  <r>
    <x v="126"/>
    <s v="US"/>
    <n v="228712.57"/>
    <x v="1"/>
    <x v="9"/>
    <n v="0"/>
  </r>
  <r>
    <x v="126"/>
    <s v="US"/>
    <n v="228712.57"/>
    <x v="2"/>
    <x v="10"/>
    <n v="47733"/>
  </r>
  <r>
    <x v="126"/>
    <s v="US"/>
    <n v="228712.57"/>
    <x v="2"/>
    <x v="11"/>
    <n v="47733"/>
  </r>
  <r>
    <x v="126"/>
    <s v="US"/>
    <n v="228712.57"/>
    <x v="2"/>
    <x v="12"/>
    <n v="0"/>
  </r>
  <r>
    <x v="126"/>
    <s v="US"/>
    <n v="228712.57"/>
    <x v="2"/>
    <x v="13"/>
    <n v="0"/>
  </r>
  <r>
    <x v="126"/>
    <s v="US"/>
    <n v="228712.57"/>
    <x v="3"/>
    <x v="14"/>
    <n v="0"/>
  </r>
  <r>
    <x v="126"/>
    <s v="US"/>
    <n v="228712.57"/>
    <x v="4"/>
    <x v="15"/>
    <n v="226071"/>
  </r>
  <r>
    <x v="126"/>
    <s v="US"/>
    <n v="228712.57"/>
    <x v="5"/>
    <x v="16"/>
    <n v="2581363"/>
  </r>
  <r>
    <x v="126"/>
    <s v="US"/>
    <n v="228712.57"/>
    <x v="6"/>
    <x v="17"/>
    <n v="70196"/>
  </r>
  <r>
    <x v="126"/>
    <s v="US"/>
    <n v="228712.57"/>
    <x v="7"/>
    <x v="18"/>
    <n v="11546"/>
  </r>
  <r>
    <x v="126"/>
    <s v="US"/>
    <n v="228712.57"/>
    <x v="8"/>
    <x v="19"/>
    <n v="0"/>
  </r>
  <r>
    <x v="126"/>
    <s v="US"/>
    <n v="228712.57"/>
    <x v="9"/>
    <x v="20"/>
    <n v="552026"/>
  </r>
  <r>
    <x v="126"/>
    <s v="US"/>
    <n v="228712.57"/>
    <x v="10"/>
    <x v="21"/>
    <n v="0"/>
  </r>
  <r>
    <x v="126"/>
    <s v="US"/>
    <n v="228712.57"/>
    <x v="11"/>
    <x v="22"/>
    <n v="0"/>
  </r>
  <r>
    <x v="126"/>
    <s v="US"/>
    <n v="228712.57"/>
    <x v="12"/>
    <x v="23"/>
    <n v="0"/>
  </r>
  <r>
    <x v="126"/>
    <s v="US"/>
    <n v="228712.57"/>
    <x v="13"/>
    <x v="24"/>
    <n v="0"/>
  </r>
  <r>
    <x v="126"/>
    <s v="US"/>
    <n v="228712.57"/>
    <x v="14"/>
    <x v="25"/>
    <n v="3587"/>
  </r>
  <r>
    <x v="126"/>
    <s v="US"/>
    <n v="228712.57"/>
    <x v="15"/>
    <x v="26"/>
    <n v="0"/>
  </r>
  <r>
    <x v="126"/>
    <s v="US"/>
    <n v="228712.57"/>
    <x v="16"/>
    <x v="27"/>
    <n v="0"/>
  </r>
  <r>
    <x v="126"/>
    <s v="US"/>
    <n v="228712.57"/>
    <x v="17"/>
    <x v="28"/>
    <n v="0"/>
  </r>
  <r>
    <x v="126"/>
    <s v="US"/>
    <n v="228712.57"/>
    <x v="18"/>
    <x v="29"/>
    <n v="0"/>
  </r>
  <r>
    <x v="126"/>
    <s v="US"/>
    <n v="228712.57"/>
    <x v="19"/>
    <x v="30"/>
    <n v="0"/>
  </r>
  <r>
    <x v="126"/>
    <s v="US"/>
    <n v="228712.57"/>
    <x v="20"/>
    <x v="31"/>
    <n v="0"/>
  </r>
  <r>
    <x v="126"/>
    <s v="US"/>
    <n v="228712.57"/>
    <x v="21"/>
    <x v="32"/>
    <n v="0"/>
  </r>
  <r>
    <x v="127"/>
    <s v="US"/>
    <n v="191464.15"/>
    <x v="0"/>
    <x v="0"/>
    <n v="141498"/>
  </r>
  <r>
    <x v="127"/>
    <s v="US"/>
    <n v="191464.15"/>
    <x v="0"/>
    <x v="1"/>
    <n v="131216"/>
  </r>
  <r>
    <x v="127"/>
    <s v="US"/>
    <n v="191464.15"/>
    <x v="0"/>
    <x v="2"/>
    <n v="10135"/>
  </r>
  <r>
    <x v="127"/>
    <s v="US"/>
    <n v="191464.15"/>
    <x v="0"/>
    <x v="3"/>
    <n v="0"/>
  </r>
  <r>
    <x v="127"/>
    <s v="US"/>
    <n v="191464.15"/>
    <x v="0"/>
    <x v="4"/>
    <n v="147"/>
  </r>
  <r>
    <x v="127"/>
    <s v="US"/>
    <n v="191464.15"/>
    <x v="1"/>
    <x v="5"/>
    <n v="86127"/>
  </r>
  <r>
    <x v="127"/>
    <s v="US"/>
    <n v="191464.15"/>
    <x v="1"/>
    <x v="6"/>
    <n v="78966"/>
  </r>
  <r>
    <x v="127"/>
    <s v="US"/>
    <n v="191464.15"/>
    <x v="1"/>
    <x v="7"/>
    <n v="7161"/>
  </r>
  <r>
    <x v="127"/>
    <s v="US"/>
    <n v="191464.15"/>
    <x v="1"/>
    <x v="8"/>
    <n v="0"/>
  </r>
  <r>
    <x v="127"/>
    <s v="US"/>
    <n v="191464.15"/>
    <x v="1"/>
    <x v="9"/>
    <n v="0"/>
  </r>
  <r>
    <x v="127"/>
    <s v="US"/>
    <n v="191464.15"/>
    <x v="2"/>
    <x v="10"/>
    <n v="43142"/>
  </r>
  <r>
    <x v="127"/>
    <s v="US"/>
    <n v="191464.15"/>
    <x v="2"/>
    <x v="11"/>
    <n v="43142"/>
  </r>
  <r>
    <x v="127"/>
    <s v="US"/>
    <n v="191464.15"/>
    <x v="2"/>
    <x v="12"/>
    <n v="0"/>
  </r>
  <r>
    <x v="127"/>
    <s v="US"/>
    <n v="191464.15"/>
    <x v="2"/>
    <x v="13"/>
    <n v="0"/>
  </r>
  <r>
    <x v="127"/>
    <s v="US"/>
    <n v="191464.15"/>
    <x v="3"/>
    <x v="14"/>
    <n v="0"/>
  </r>
  <r>
    <x v="127"/>
    <s v="US"/>
    <n v="191464.15"/>
    <x v="4"/>
    <x v="15"/>
    <n v="244580"/>
  </r>
  <r>
    <x v="127"/>
    <s v="US"/>
    <n v="191464.15"/>
    <x v="5"/>
    <x v="16"/>
    <n v="2385703"/>
  </r>
  <r>
    <x v="127"/>
    <s v="US"/>
    <n v="191464.15"/>
    <x v="6"/>
    <x v="17"/>
    <n v="62703"/>
  </r>
  <r>
    <x v="127"/>
    <s v="US"/>
    <n v="191464.15"/>
    <x v="7"/>
    <x v="18"/>
    <n v="58487"/>
  </r>
  <r>
    <x v="127"/>
    <s v="US"/>
    <n v="191464.15"/>
    <x v="8"/>
    <x v="19"/>
    <n v="0"/>
  </r>
  <r>
    <x v="127"/>
    <s v="US"/>
    <n v="191464.15"/>
    <x v="9"/>
    <x v="20"/>
    <n v="613347"/>
  </r>
  <r>
    <x v="127"/>
    <s v="US"/>
    <n v="191464.15"/>
    <x v="10"/>
    <x v="21"/>
    <n v="0"/>
  </r>
  <r>
    <x v="127"/>
    <s v="US"/>
    <n v="191464.15"/>
    <x v="11"/>
    <x v="22"/>
    <n v="326248"/>
  </r>
  <r>
    <x v="127"/>
    <s v="US"/>
    <n v="191464.15"/>
    <x v="12"/>
    <x v="23"/>
    <n v="0"/>
  </r>
  <r>
    <x v="127"/>
    <s v="US"/>
    <n v="191464.15"/>
    <x v="13"/>
    <x v="24"/>
    <n v="0"/>
  </r>
  <r>
    <x v="127"/>
    <s v="US"/>
    <n v="191464.15"/>
    <x v="14"/>
    <x v="25"/>
    <n v="0"/>
  </r>
  <r>
    <x v="127"/>
    <s v="US"/>
    <n v="191464.15"/>
    <x v="15"/>
    <x v="26"/>
    <n v="0"/>
  </r>
  <r>
    <x v="127"/>
    <s v="US"/>
    <n v="191464.15"/>
    <x v="16"/>
    <x v="27"/>
    <n v="0"/>
  </r>
  <r>
    <x v="127"/>
    <s v="US"/>
    <n v="191464.15"/>
    <x v="17"/>
    <x v="28"/>
    <n v="0"/>
  </r>
  <r>
    <x v="127"/>
    <s v="US"/>
    <n v="191464.15"/>
    <x v="18"/>
    <x v="29"/>
    <n v="0"/>
  </r>
  <r>
    <x v="127"/>
    <s v="US"/>
    <n v="191464.15"/>
    <x v="19"/>
    <x v="30"/>
    <n v="0"/>
  </r>
  <r>
    <x v="127"/>
    <s v="US"/>
    <n v="191464.15"/>
    <x v="20"/>
    <x v="31"/>
    <n v="0"/>
  </r>
  <r>
    <x v="127"/>
    <s v="US"/>
    <n v="191464.15"/>
    <x v="21"/>
    <x v="32"/>
    <n v="0"/>
  </r>
  <r>
    <x v="128"/>
    <s v="US"/>
    <n v="180756.68"/>
    <x v="0"/>
    <x v="0"/>
    <n v="121298"/>
  </r>
  <r>
    <x v="128"/>
    <s v="US"/>
    <n v="180756.68"/>
    <x v="0"/>
    <x v="1"/>
    <n v="117193"/>
  </r>
  <r>
    <x v="128"/>
    <s v="US"/>
    <n v="180756.68"/>
    <x v="0"/>
    <x v="2"/>
    <n v="3956"/>
  </r>
  <r>
    <x v="128"/>
    <s v="US"/>
    <n v="180756.68"/>
    <x v="0"/>
    <x v="3"/>
    <n v="0"/>
  </r>
  <r>
    <x v="128"/>
    <s v="US"/>
    <n v="180756.68"/>
    <x v="0"/>
    <x v="4"/>
    <n v="149"/>
  </r>
  <r>
    <x v="128"/>
    <s v="US"/>
    <n v="180756.68"/>
    <x v="1"/>
    <x v="5"/>
    <n v="54873"/>
  </r>
  <r>
    <x v="128"/>
    <s v="US"/>
    <n v="180756.68"/>
    <x v="1"/>
    <x v="6"/>
    <n v="51746"/>
  </r>
  <r>
    <x v="128"/>
    <s v="US"/>
    <n v="180756.68"/>
    <x v="1"/>
    <x v="7"/>
    <n v="3127"/>
  </r>
  <r>
    <x v="128"/>
    <s v="US"/>
    <n v="180756.68"/>
    <x v="1"/>
    <x v="8"/>
    <n v="0"/>
  </r>
  <r>
    <x v="128"/>
    <s v="US"/>
    <n v="180756.68"/>
    <x v="1"/>
    <x v="9"/>
    <n v="0"/>
  </r>
  <r>
    <x v="128"/>
    <s v="US"/>
    <n v="180756.68"/>
    <x v="2"/>
    <x v="10"/>
    <n v="32932"/>
  </r>
  <r>
    <x v="128"/>
    <s v="US"/>
    <n v="180756.68"/>
    <x v="2"/>
    <x v="11"/>
    <n v="32932"/>
  </r>
  <r>
    <x v="128"/>
    <s v="US"/>
    <n v="180756.68"/>
    <x v="2"/>
    <x v="12"/>
    <n v="0"/>
  </r>
  <r>
    <x v="128"/>
    <s v="US"/>
    <n v="180756.68"/>
    <x v="2"/>
    <x v="13"/>
    <n v="0"/>
  </r>
  <r>
    <x v="128"/>
    <s v="US"/>
    <n v="180756.68"/>
    <x v="3"/>
    <x v="14"/>
    <n v="0"/>
  </r>
  <r>
    <x v="128"/>
    <s v="US"/>
    <n v="180756.68"/>
    <x v="4"/>
    <x v="15"/>
    <n v="664904"/>
  </r>
  <r>
    <x v="128"/>
    <s v="US"/>
    <n v="180756.68"/>
    <x v="5"/>
    <x v="16"/>
    <n v="2462220"/>
  </r>
  <r>
    <x v="128"/>
    <s v="US"/>
    <n v="180756.68"/>
    <x v="6"/>
    <x v="17"/>
    <n v="111483"/>
  </r>
  <r>
    <x v="128"/>
    <s v="US"/>
    <n v="180756.68"/>
    <x v="7"/>
    <x v="18"/>
    <n v="64013"/>
  </r>
  <r>
    <x v="128"/>
    <s v="US"/>
    <n v="180756.68"/>
    <x v="8"/>
    <x v="19"/>
    <n v="0"/>
  </r>
  <r>
    <x v="128"/>
    <s v="US"/>
    <n v="180756.68"/>
    <x v="9"/>
    <x v="20"/>
    <n v="327980"/>
  </r>
  <r>
    <x v="128"/>
    <s v="US"/>
    <n v="180756.68"/>
    <x v="10"/>
    <x v="21"/>
    <n v="0"/>
  </r>
  <r>
    <x v="128"/>
    <s v="US"/>
    <n v="180756.68"/>
    <x v="11"/>
    <x v="22"/>
    <n v="110815"/>
  </r>
  <r>
    <x v="128"/>
    <s v="US"/>
    <n v="180756.68"/>
    <x v="12"/>
    <x v="23"/>
    <n v="0"/>
  </r>
  <r>
    <x v="128"/>
    <s v="US"/>
    <n v="180756.68"/>
    <x v="13"/>
    <x v="24"/>
    <n v="0"/>
  </r>
  <r>
    <x v="128"/>
    <s v="US"/>
    <n v="180756.68"/>
    <x v="14"/>
    <x v="25"/>
    <n v="0"/>
  </r>
  <r>
    <x v="128"/>
    <s v="US"/>
    <n v="180756.68"/>
    <x v="15"/>
    <x v="26"/>
    <n v="0"/>
  </r>
  <r>
    <x v="128"/>
    <s v="US"/>
    <n v="180756.68"/>
    <x v="16"/>
    <x v="27"/>
    <n v="0"/>
  </r>
  <r>
    <x v="128"/>
    <s v="US"/>
    <n v="180756.68"/>
    <x v="17"/>
    <x v="28"/>
    <n v="0"/>
  </r>
  <r>
    <x v="128"/>
    <s v="US"/>
    <n v="180756.68"/>
    <x v="18"/>
    <x v="29"/>
    <n v="0"/>
  </r>
  <r>
    <x v="128"/>
    <s v="US"/>
    <n v="180756.68"/>
    <x v="19"/>
    <x v="30"/>
    <n v="0"/>
  </r>
  <r>
    <x v="128"/>
    <s v="US"/>
    <n v="180756.68"/>
    <x v="20"/>
    <x v="31"/>
    <n v="0"/>
  </r>
  <r>
    <x v="128"/>
    <s v="US"/>
    <n v="180756.68"/>
    <x v="21"/>
    <x v="32"/>
    <n v="0"/>
  </r>
  <r>
    <x v="129"/>
    <s v="US"/>
    <n v="162978.48000000001"/>
    <x v="0"/>
    <x v="0"/>
    <n v="111429"/>
  </r>
  <r>
    <x v="129"/>
    <s v="US"/>
    <n v="162978.48000000001"/>
    <x v="0"/>
    <x v="1"/>
    <n v="108593"/>
  </r>
  <r>
    <x v="129"/>
    <s v="US"/>
    <n v="162978.48000000001"/>
    <x v="0"/>
    <x v="2"/>
    <n v="2693"/>
  </r>
  <r>
    <x v="129"/>
    <s v="US"/>
    <n v="162978.48000000001"/>
    <x v="0"/>
    <x v="3"/>
    <n v="0"/>
  </r>
  <r>
    <x v="129"/>
    <s v="US"/>
    <n v="162978.48000000001"/>
    <x v="0"/>
    <x v="4"/>
    <n v="143"/>
  </r>
  <r>
    <x v="129"/>
    <s v="US"/>
    <n v="162978.48000000001"/>
    <x v="1"/>
    <x v="5"/>
    <n v="50305"/>
  </r>
  <r>
    <x v="129"/>
    <s v="US"/>
    <n v="162978.48000000001"/>
    <x v="1"/>
    <x v="6"/>
    <n v="48980"/>
  </r>
  <r>
    <x v="129"/>
    <s v="US"/>
    <n v="162978.48000000001"/>
    <x v="1"/>
    <x v="7"/>
    <n v="1325"/>
  </r>
  <r>
    <x v="129"/>
    <s v="US"/>
    <n v="162978.48000000001"/>
    <x v="1"/>
    <x v="8"/>
    <n v="0"/>
  </r>
  <r>
    <x v="129"/>
    <s v="US"/>
    <n v="162978.48000000001"/>
    <x v="1"/>
    <x v="9"/>
    <n v="0"/>
  </r>
  <r>
    <x v="129"/>
    <s v="US"/>
    <n v="162978.48000000001"/>
    <x v="2"/>
    <x v="10"/>
    <n v="17079"/>
  </r>
  <r>
    <x v="129"/>
    <s v="US"/>
    <n v="162978.48000000001"/>
    <x v="2"/>
    <x v="11"/>
    <n v="17079"/>
  </r>
  <r>
    <x v="129"/>
    <s v="US"/>
    <n v="162978.48000000001"/>
    <x v="2"/>
    <x v="12"/>
    <n v="0"/>
  </r>
  <r>
    <x v="129"/>
    <s v="US"/>
    <n v="162978.48000000001"/>
    <x v="2"/>
    <x v="13"/>
    <n v="0"/>
  </r>
  <r>
    <x v="129"/>
    <s v="US"/>
    <n v="162978.48000000001"/>
    <x v="3"/>
    <x v="14"/>
    <n v="0"/>
  </r>
  <r>
    <x v="129"/>
    <s v="US"/>
    <n v="162978.48000000001"/>
    <x v="4"/>
    <x v="15"/>
    <n v="286312"/>
  </r>
  <r>
    <x v="129"/>
    <s v="US"/>
    <n v="162978.48000000001"/>
    <x v="5"/>
    <x v="16"/>
    <n v="2989641"/>
  </r>
  <r>
    <x v="129"/>
    <s v="US"/>
    <n v="162978.48000000001"/>
    <x v="6"/>
    <x v="17"/>
    <n v="92338"/>
  </r>
  <r>
    <x v="129"/>
    <s v="US"/>
    <n v="162978.48000000001"/>
    <x v="7"/>
    <x v="18"/>
    <n v="8160"/>
  </r>
  <r>
    <x v="129"/>
    <s v="US"/>
    <n v="162978.48000000001"/>
    <x v="8"/>
    <x v="19"/>
    <n v="0"/>
  </r>
  <r>
    <x v="129"/>
    <s v="US"/>
    <n v="162978.48000000001"/>
    <x v="9"/>
    <x v="20"/>
    <n v="1393585"/>
  </r>
  <r>
    <x v="129"/>
    <s v="US"/>
    <n v="162978.48000000001"/>
    <x v="10"/>
    <x v="21"/>
    <n v="0"/>
  </r>
  <r>
    <x v="129"/>
    <s v="US"/>
    <n v="162978.48000000001"/>
    <x v="11"/>
    <x v="22"/>
    <n v="18187"/>
  </r>
  <r>
    <x v="129"/>
    <s v="US"/>
    <n v="162978.48000000001"/>
    <x v="12"/>
    <x v="23"/>
    <n v="0"/>
  </r>
  <r>
    <x v="129"/>
    <s v="US"/>
    <n v="162978.48000000001"/>
    <x v="13"/>
    <x v="24"/>
    <n v="0"/>
  </r>
  <r>
    <x v="129"/>
    <s v="US"/>
    <n v="162978.48000000001"/>
    <x v="14"/>
    <x v="25"/>
    <n v="0"/>
  </r>
  <r>
    <x v="129"/>
    <s v="US"/>
    <n v="162978.48000000001"/>
    <x v="15"/>
    <x v="26"/>
    <n v="0"/>
  </r>
  <r>
    <x v="129"/>
    <s v="US"/>
    <n v="162978.48000000001"/>
    <x v="16"/>
    <x v="27"/>
    <n v="0"/>
  </r>
  <r>
    <x v="129"/>
    <s v="US"/>
    <n v="162978.48000000001"/>
    <x v="17"/>
    <x v="28"/>
    <n v="0"/>
  </r>
  <r>
    <x v="129"/>
    <s v="US"/>
    <n v="162978.48000000001"/>
    <x v="18"/>
    <x v="29"/>
    <n v="0"/>
  </r>
  <r>
    <x v="129"/>
    <s v="US"/>
    <n v="162978.48000000001"/>
    <x v="19"/>
    <x v="30"/>
    <n v="0"/>
  </r>
  <r>
    <x v="129"/>
    <s v="US"/>
    <n v="162978.48000000001"/>
    <x v="20"/>
    <x v="31"/>
    <n v="0"/>
  </r>
  <r>
    <x v="129"/>
    <s v="US"/>
    <n v="162978.48000000001"/>
    <x v="21"/>
    <x v="32"/>
    <n v="0"/>
  </r>
  <r>
    <x v="130"/>
    <s v="US"/>
    <n v="110890.56"/>
    <x v="0"/>
    <x v="0"/>
    <n v="189965"/>
  </r>
  <r>
    <x v="130"/>
    <s v="US"/>
    <n v="110890.56"/>
    <x v="0"/>
    <x v="1"/>
    <n v="188835"/>
  </r>
  <r>
    <x v="130"/>
    <s v="US"/>
    <n v="110890.56"/>
    <x v="0"/>
    <x v="2"/>
    <n v="753"/>
  </r>
  <r>
    <x v="130"/>
    <s v="US"/>
    <n v="110890.56"/>
    <x v="0"/>
    <x v="3"/>
    <n v="0"/>
  </r>
  <r>
    <x v="130"/>
    <s v="US"/>
    <n v="110890.56"/>
    <x v="0"/>
    <x v="4"/>
    <n v="377"/>
  </r>
  <r>
    <x v="130"/>
    <s v="US"/>
    <n v="110890.56"/>
    <x v="1"/>
    <x v="5"/>
    <n v="126180"/>
  </r>
  <r>
    <x v="130"/>
    <s v="US"/>
    <n v="110890.56"/>
    <x v="1"/>
    <x v="6"/>
    <n v="126019"/>
  </r>
  <r>
    <x v="130"/>
    <s v="US"/>
    <n v="110890.56"/>
    <x v="1"/>
    <x v="7"/>
    <n v="161"/>
  </r>
  <r>
    <x v="130"/>
    <s v="US"/>
    <n v="110890.56"/>
    <x v="1"/>
    <x v="8"/>
    <n v="0"/>
  </r>
  <r>
    <x v="130"/>
    <s v="US"/>
    <n v="110890.56"/>
    <x v="1"/>
    <x v="9"/>
    <n v="0"/>
  </r>
  <r>
    <x v="130"/>
    <s v="US"/>
    <n v="110890.56"/>
    <x v="2"/>
    <x v="10"/>
    <n v="41968"/>
  </r>
  <r>
    <x v="130"/>
    <s v="US"/>
    <n v="110890.56"/>
    <x v="2"/>
    <x v="11"/>
    <n v="41968"/>
  </r>
  <r>
    <x v="130"/>
    <s v="US"/>
    <n v="110890.56"/>
    <x v="2"/>
    <x v="12"/>
    <n v="0"/>
  </r>
  <r>
    <x v="130"/>
    <s v="US"/>
    <n v="110890.56"/>
    <x v="2"/>
    <x v="13"/>
    <n v="0"/>
  </r>
  <r>
    <x v="130"/>
    <s v="US"/>
    <n v="110890.56"/>
    <x v="3"/>
    <x v="14"/>
    <n v="0"/>
  </r>
  <r>
    <x v="130"/>
    <s v="US"/>
    <n v="110890.56"/>
    <x v="4"/>
    <x v="15"/>
    <n v="104147"/>
  </r>
  <r>
    <x v="130"/>
    <s v="US"/>
    <n v="110890.56"/>
    <x v="5"/>
    <x v="16"/>
    <n v="3072230"/>
  </r>
  <r>
    <x v="130"/>
    <s v="US"/>
    <n v="110890.56"/>
    <x v="6"/>
    <x v="17"/>
    <n v="101380"/>
  </r>
  <r>
    <x v="130"/>
    <s v="US"/>
    <n v="110890.56"/>
    <x v="7"/>
    <x v="18"/>
    <n v="6472"/>
  </r>
  <r>
    <x v="130"/>
    <s v="US"/>
    <n v="110890.56"/>
    <x v="8"/>
    <x v="19"/>
    <n v="0"/>
  </r>
  <r>
    <x v="130"/>
    <s v="US"/>
    <n v="110890.56"/>
    <x v="9"/>
    <x v="20"/>
    <n v="1842138"/>
  </r>
  <r>
    <x v="130"/>
    <s v="US"/>
    <n v="110890.56"/>
    <x v="10"/>
    <x v="21"/>
    <n v="0"/>
  </r>
  <r>
    <x v="130"/>
    <s v="US"/>
    <n v="110890.56"/>
    <x v="11"/>
    <x v="22"/>
    <n v="8613"/>
  </r>
  <r>
    <x v="130"/>
    <s v="US"/>
    <n v="110890.56"/>
    <x v="12"/>
    <x v="23"/>
    <n v="0"/>
  </r>
  <r>
    <x v="130"/>
    <s v="US"/>
    <n v="110890.56"/>
    <x v="13"/>
    <x v="24"/>
    <n v="0"/>
  </r>
  <r>
    <x v="130"/>
    <s v="US"/>
    <n v="110890.56"/>
    <x v="14"/>
    <x v="25"/>
    <n v="0"/>
  </r>
  <r>
    <x v="130"/>
    <s v="US"/>
    <n v="110890.56"/>
    <x v="15"/>
    <x v="26"/>
    <n v="0"/>
  </r>
  <r>
    <x v="130"/>
    <s v="US"/>
    <n v="110890.56"/>
    <x v="16"/>
    <x v="27"/>
    <n v="0"/>
  </r>
  <r>
    <x v="130"/>
    <s v="US"/>
    <n v="110890.56"/>
    <x v="17"/>
    <x v="28"/>
    <n v="0"/>
  </r>
  <r>
    <x v="130"/>
    <s v="US"/>
    <n v="110890.56"/>
    <x v="18"/>
    <x v="29"/>
    <n v="0"/>
  </r>
  <r>
    <x v="130"/>
    <s v="US"/>
    <n v="110890.56"/>
    <x v="19"/>
    <x v="30"/>
    <n v="0"/>
  </r>
  <r>
    <x v="130"/>
    <s v="US"/>
    <n v="110890.56"/>
    <x v="20"/>
    <x v="31"/>
    <n v="0"/>
  </r>
  <r>
    <x v="130"/>
    <s v="US"/>
    <n v="110890.56"/>
    <x v="21"/>
    <x v="32"/>
    <n v="0"/>
  </r>
  <r>
    <x v="131"/>
    <s v="US"/>
    <n v="127597.5"/>
    <x v="0"/>
    <x v="0"/>
    <n v="190301"/>
  </r>
  <r>
    <x v="131"/>
    <s v="US"/>
    <n v="127597.5"/>
    <x v="0"/>
    <x v="1"/>
    <n v="182574"/>
  </r>
  <r>
    <x v="131"/>
    <s v="US"/>
    <n v="127597.5"/>
    <x v="0"/>
    <x v="2"/>
    <n v="7040"/>
  </r>
  <r>
    <x v="131"/>
    <s v="US"/>
    <n v="127597.5"/>
    <x v="0"/>
    <x v="3"/>
    <n v="0"/>
  </r>
  <r>
    <x v="131"/>
    <s v="US"/>
    <n v="127597.5"/>
    <x v="0"/>
    <x v="4"/>
    <n v="687"/>
  </r>
  <r>
    <x v="131"/>
    <s v="US"/>
    <n v="127597.5"/>
    <x v="1"/>
    <x v="5"/>
    <n v="125660"/>
  </r>
  <r>
    <x v="131"/>
    <s v="US"/>
    <n v="127597.5"/>
    <x v="1"/>
    <x v="6"/>
    <n v="124906"/>
  </r>
  <r>
    <x v="131"/>
    <s v="US"/>
    <n v="127597.5"/>
    <x v="1"/>
    <x v="7"/>
    <n v="754"/>
  </r>
  <r>
    <x v="131"/>
    <s v="US"/>
    <n v="127597.5"/>
    <x v="1"/>
    <x v="8"/>
    <n v="0"/>
  </r>
  <r>
    <x v="131"/>
    <s v="US"/>
    <n v="127597.5"/>
    <x v="1"/>
    <x v="9"/>
    <n v="0"/>
  </r>
  <r>
    <x v="131"/>
    <s v="US"/>
    <n v="127597.5"/>
    <x v="2"/>
    <x v="10"/>
    <n v="16233"/>
  </r>
  <r>
    <x v="131"/>
    <s v="US"/>
    <n v="127597.5"/>
    <x v="2"/>
    <x v="11"/>
    <n v="16233"/>
  </r>
  <r>
    <x v="131"/>
    <s v="US"/>
    <n v="127597.5"/>
    <x v="2"/>
    <x v="12"/>
    <n v="0"/>
  </r>
  <r>
    <x v="131"/>
    <s v="US"/>
    <n v="127597.5"/>
    <x v="2"/>
    <x v="13"/>
    <n v="0"/>
  </r>
  <r>
    <x v="131"/>
    <s v="US"/>
    <n v="127597.5"/>
    <x v="3"/>
    <x v="14"/>
    <n v="0"/>
  </r>
  <r>
    <x v="131"/>
    <s v="US"/>
    <n v="127597.5"/>
    <x v="4"/>
    <x v="15"/>
    <n v="107171"/>
  </r>
  <r>
    <x v="131"/>
    <s v="US"/>
    <n v="127597.5"/>
    <x v="5"/>
    <x v="16"/>
    <n v="3030974"/>
  </r>
  <r>
    <x v="131"/>
    <s v="US"/>
    <n v="127597.5"/>
    <x v="6"/>
    <x v="17"/>
    <n v="36245"/>
  </r>
  <r>
    <x v="131"/>
    <s v="US"/>
    <n v="127597.5"/>
    <x v="7"/>
    <x v="18"/>
    <n v="30636"/>
  </r>
  <r>
    <x v="131"/>
    <s v="US"/>
    <n v="127597.5"/>
    <x v="8"/>
    <x v="19"/>
    <n v="0"/>
  </r>
  <r>
    <x v="131"/>
    <s v="US"/>
    <n v="127597.5"/>
    <x v="9"/>
    <x v="20"/>
    <n v="539770"/>
  </r>
  <r>
    <x v="131"/>
    <s v="US"/>
    <n v="127597.5"/>
    <x v="10"/>
    <x v="21"/>
    <n v="0"/>
  </r>
  <r>
    <x v="131"/>
    <s v="US"/>
    <n v="127597.5"/>
    <x v="11"/>
    <x v="22"/>
    <n v="5533"/>
  </r>
  <r>
    <x v="131"/>
    <s v="US"/>
    <n v="127597.5"/>
    <x v="12"/>
    <x v="23"/>
    <n v="0"/>
  </r>
  <r>
    <x v="131"/>
    <s v="US"/>
    <n v="127597.5"/>
    <x v="13"/>
    <x v="24"/>
    <n v="0"/>
  </r>
  <r>
    <x v="131"/>
    <s v="US"/>
    <n v="127597.5"/>
    <x v="14"/>
    <x v="25"/>
    <n v="0"/>
  </r>
  <r>
    <x v="131"/>
    <s v="US"/>
    <n v="127597.5"/>
    <x v="15"/>
    <x v="26"/>
    <n v="0"/>
  </r>
  <r>
    <x v="131"/>
    <s v="US"/>
    <n v="127597.5"/>
    <x v="16"/>
    <x v="27"/>
    <n v="0"/>
  </r>
  <r>
    <x v="131"/>
    <s v="US"/>
    <n v="127597.5"/>
    <x v="17"/>
    <x v="28"/>
    <n v="0"/>
  </r>
  <r>
    <x v="131"/>
    <s v="US"/>
    <n v="127597.5"/>
    <x v="18"/>
    <x v="29"/>
    <n v="0"/>
  </r>
  <r>
    <x v="131"/>
    <s v="US"/>
    <n v="127597.5"/>
    <x v="19"/>
    <x v="30"/>
    <n v="0"/>
  </r>
  <r>
    <x v="131"/>
    <s v="US"/>
    <n v="127597.5"/>
    <x v="20"/>
    <x v="31"/>
    <n v="0"/>
  </r>
  <r>
    <x v="131"/>
    <s v="US"/>
    <n v="127597.5"/>
    <x v="21"/>
    <x v="32"/>
    <n v="0"/>
  </r>
  <r>
    <x v="132"/>
    <s v="US"/>
    <n v="111975.98"/>
    <x v="0"/>
    <x v="0"/>
    <n v="206130"/>
  </r>
  <r>
    <x v="132"/>
    <s v="US"/>
    <n v="111975.98"/>
    <x v="0"/>
    <x v="1"/>
    <n v="197962"/>
  </r>
  <r>
    <x v="132"/>
    <s v="US"/>
    <n v="111975.98"/>
    <x v="0"/>
    <x v="2"/>
    <n v="7755"/>
  </r>
  <r>
    <x v="132"/>
    <s v="US"/>
    <n v="111975.98"/>
    <x v="0"/>
    <x v="3"/>
    <n v="0"/>
  </r>
  <r>
    <x v="132"/>
    <s v="US"/>
    <n v="111975.98"/>
    <x v="0"/>
    <x v="4"/>
    <n v="413"/>
  </r>
  <r>
    <x v="132"/>
    <s v="US"/>
    <n v="111975.98"/>
    <x v="1"/>
    <x v="5"/>
    <n v="130481"/>
  </r>
  <r>
    <x v="132"/>
    <s v="US"/>
    <n v="111975.98"/>
    <x v="1"/>
    <x v="6"/>
    <n v="129719"/>
  </r>
  <r>
    <x v="132"/>
    <s v="US"/>
    <n v="111975.98"/>
    <x v="1"/>
    <x v="7"/>
    <n v="762"/>
  </r>
  <r>
    <x v="132"/>
    <s v="US"/>
    <n v="111975.98"/>
    <x v="1"/>
    <x v="8"/>
    <n v="0"/>
  </r>
  <r>
    <x v="132"/>
    <s v="US"/>
    <n v="111975.98"/>
    <x v="1"/>
    <x v="9"/>
    <n v="0"/>
  </r>
  <r>
    <x v="132"/>
    <s v="US"/>
    <n v="111975.98"/>
    <x v="2"/>
    <x v="10"/>
    <n v="40659"/>
  </r>
  <r>
    <x v="132"/>
    <s v="US"/>
    <n v="111975.98"/>
    <x v="2"/>
    <x v="11"/>
    <n v="40659"/>
  </r>
  <r>
    <x v="132"/>
    <s v="US"/>
    <n v="111975.98"/>
    <x v="2"/>
    <x v="12"/>
    <n v="0"/>
  </r>
  <r>
    <x v="132"/>
    <s v="US"/>
    <n v="111975.98"/>
    <x v="2"/>
    <x v="13"/>
    <n v="0"/>
  </r>
  <r>
    <x v="132"/>
    <s v="US"/>
    <n v="111975.98"/>
    <x v="3"/>
    <x v="14"/>
    <n v="0"/>
  </r>
  <r>
    <x v="132"/>
    <s v="US"/>
    <n v="111975.98"/>
    <x v="4"/>
    <x v="15"/>
    <n v="221226"/>
  </r>
  <r>
    <x v="132"/>
    <s v="US"/>
    <n v="111975.98"/>
    <x v="5"/>
    <x v="16"/>
    <n v="3234357"/>
  </r>
  <r>
    <x v="132"/>
    <s v="US"/>
    <n v="111975.98"/>
    <x v="6"/>
    <x v="17"/>
    <n v="50784"/>
  </r>
  <r>
    <x v="132"/>
    <s v="US"/>
    <n v="111975.98"/>
    <x v="7"/>
    <x v="18"/>
    <n v="21539"/>
  </r>
  <r>
    <x v="132"/>
    <s v="US"/>
    <n v="111975.98"/>
    <x v="8"/>
    <x v="19"/>
    <n v="0"/>
  </r>
  <r>
    <x v="132"/>
    <s v="US"/>
    <n v="111975.98"/>
    <x v="9"/>
    <x v="20"/>
    <n v="291037"/>
  </r>
  <r>
    <x v="132"/>
    <s v="US"/>
    <n v="111975.98"/>
    <x v="10"/>
    <x v="21"/>
    <n v="0"/>
  </r>
  <r>
    <x v="132"/>
    <s v="US"/>
    <n v="111975.98"/>
    <x v="11"/>
    <x v="22"/>
    <n v="518947"/>
  </r>
  <r>
    <x v="132"/>
    <s v="US"/>
    <n v="111975.98"/>
    <x v="12"/>
    <x v="23"/>
    <n v="0"/>
  </r>
  <r>
    <x v="132"/>
    <s v="US"/>
    <n v="111975.98"/>
    <x v="13"/>
    <x v="24"/>
    <n v="0"/>
  </r>
  <r>
    <x v="132"/>
    <s v="US"/>
    <n v="111975.98"/>
    <x v="14"/>
    <x v="25"/>
    <n v="0"/>
  </r>
  <r>
    <x v="132"/>
    <s v="US"/>
    <n v="111975.98"/>
    <x v="15"/>
    <x v="26"/>
    <n v="0"/>
  </r>
  <r>
    <x v="132"/>
    <s v="US"/>
    <n v="111975.98"/>
    <x v="16"/>
    <x v="27"/>
    <n v="0"/>
  </r>
  <r>
    <x v="132"/>
    <s v="US"/>
    <n v="111975.98"/>
    <x v="17"/>
    <x v="28"/>
    <n v="0"/>
  </r>
  <r>
    <x v="132"/>
    <s v="US"/>
    <n v="111975.98"/>
    <x v="18"/>
    <x v="29"/>
    <n v="0"/>
  </r>
  <r>
    <x v="132"/>
    <s v="US"/>
    <n v="111975.98"/>
    <x v="19"/>
    <x v="30"/>
    <n v="0"/>
  </r>
  <r>
    <x v="132"/>
    <s v="US"/>
    <n v="111975.98"/>
    <x v="20"/>
    <x v="31"/>
    <n v="0"/>
  </r>
  <r>
    <x v="132"/>
    <s v="US"/>
    <n v="111975.98"/>
    <x v="21"/>
    <x v="32"/>
    <n v="0"/>
  </r>
  <r>
    <x v="133"/>
    <s v="US"/>
    <n v="309326.03999999998"/>
    <x v="0"/>
    <x v="0"/>
    <n v="315858"/>
  </r>
  <r>
    <x v="133"/>
    <s v="US"/>
    <n v="309326.03999999998"/>
    <x v="0"/>
    <x v="1"/>
    <n v="270804"/>
  </r>
  <r>
    <x v="133"/>
    <s v="US"/>
    <n v="309326.03999999998"/>
    <x v="0"/>
    <x v="2"/>
    <n v="44619"/>
  </r>
  <r>
    <x v="133"/>
    <s v="US"/>
    <n v="309326.03999999998"/>
    <x v="0"/>
    <x v="3"/>
    <n v="0"/>
  </r>
  <r>
    <x v="133"/>
    <s v="US"/>
    <n v="309326.03999999998"/>
    <x v="0"/>
    <x v="4"/>
    <n v="435"/>
  </r>
  <r>
    <x v="133"/>
    <s v="US"/>
    <n v="309326.03999999998"/>
    <x v="1"/>
    <x v="5"/>
    <n v="197980"/>
  </r>
  <r>
    <x v="133"/>
    <s v="US"/>
    <n v="309326.03999999998"/>
    <x v="1"/>
    <x v="6"/>
    <n v="190692"/>
  </r>
  <r>
    <x v="133"/>
    <s v="US"/>
    <n v="309326.03999999998"/>
    <x v="1"/>
    <x v="7"/>
    <n v="7289"/>
  </r>
  <r>
    <x v="133"/>
    <s v="US"/>
    <n v="309326.03999999998"/>
    <x v="1"/>
    <x v="8"/>
    <n v="0"/>
  </r>
  <r>
    <x v="133"/>
    <s v="US"/>
    <n v="309326.03999999998"/>
    <x v="1"/>
    <x v="9"/>
    <n v="0"/>
  </r>
  <r>
    <x v="133"/>
    <s v="US"/>
    <n v="309326.03999999998"/>
    <x v="2"/>
    <x v="10"/>
    <n v="17295"/>
  </r>
  <r>
    <x v="133"/>
    <s v="US"/>
    <n v="309326.03999999998"/>
    <x v="2"/>
    <x v="11"/>
    <n v="17295"/>
  </r>
  <r>
    <x v="133"/>
    <s v="US"/>
    <n v="309326.03999999998"/>
    <x v="2"/>
    <x v="12"/>
    <n v="0"/>
  </r>
  <r>
    <x v="133"/>
    <s v="US"/>
    <n v="309326.03999999998"/>
    <x v="2"/>
    <x v="13"/>
    <n v="0"/>
  </r>
  <r>
    <x v="133"/>
    <s v="US"/>
    <n v="309326.03999999998"/>
    <x v="3"/>
    <x v="14"/>
    <n v="0"/>
  </r>
  <r>
    <x v="133"/>
    <s v="US"/>
    <n v="309326.03999999998"/>
    <x v="4"/>
    <x v="15"/>
    <n v="339762"/>
  </r>
  <r>
    <x v="133"/>
    <s v="US"/>
    <n v="309326.03999999998"/>
    <x v="5"/>
    <x v="16"/>
    <n v="2758565"/>
  </r>
  <r>
    <x v="133"/>
    <s v="US"/>
    <n v="309326.03999999998"/>
    <x v="6"/>
    <x v="17"/>
    <n v="29224"/>
  </r>
  <r>
    <x v="133"/>
    <s v="US"/>
    <n v="309326.03999999998"/>
    <x v="7"/>
    <x v="18"/>
    <n v="19205"/>
  </r>
  <r>
    <x v="133"/>
    <s v="US"/>
    <n v="309326.03999999998"/>
    <x v="8"/>
    <x v="19"/>
    <n v="0"/>
  </r>
  <r>
    <x v="133"/>
    <s v="US"/>
    <n v="309326.03999999998"/>
    <x v="9"/>
    <x v="20"/>
    <n v="372630"/>
  </r>
  <r>
    <x v="133"/>
    <s v="US"/>
    <n v="309326.03999999998"/>
    <x v="10"/>
    <x v="21"/>
    <n v="0"/>
  </r>
  <r>
    <x v="133"/>
    <s v="US"/>
    <n v="309326.03999999998"/>
    <x v="11"/>
    <x v="22"/>
    <n v="521409"/>
  </r>
  <r>
    <x v="133"/>
    <s v="US"/>
    <n v="309326.03999999998"/>
    <x v="12"/>
    <x v="23"/>
    <n v="0"/>
  </r>
  <r>
    <x v="133"/>
    <s v="US"/>
    <n v="309326.03999999998"/>
    <x v="13"/>
    <x v="24"/>
    <n v="0"/>
  </r>
  <r>
    <x v="133"/>
    <s v="US"/>
    <n v="309326.03999999998"/>
    <x v="14"/>
    <x v="25"/>
    <n v="0"/>
  </r>
  <r>
    <x v="133"/>
    <s v="US"/>
    <n v="309326.03999999998"/>
    <x v="15"/>
    <x v="26"/>
    <n v="0"/>
  </r>
  <r>
    <x v="133"/>
    <s v="US"/>
    <n v="309326.03999999998"/>
    <x v="16"/>
    <x v="27"/>
    <n v="0"/>
  </r>
  <r>
    <x v="133"/>
    <s v="US"/>
    <n v="309326.03999999998"/>
    <x v="17"/>
    <x v="28"/>
    <n v="0"/>
  </r>
  <r>
    <x v="133"/>
    <s v="US"/>
    <n v="309326.03999999998"/>
    <x v="18"/>
    <x v="29"/>
    <n v="0"/>
  </r>
  <r>
    <x v="133"/>
    <s v="US"/>
    <n v="309326.03999999998"/>
    <x v="19"/>
    <x v="30"/>
    <n v="0"/>
  </r>
  <r>
    <x v="133"/>
    <s v="US"/>
    <n v="309326.03999999998"/>
    <x v="20"/>
    <x v="31"/>
    <n v="0"/>
  </r>
  <r>
    <x v="133"/>
    <s v="US"/>
    <n v="309326.03999999998"/>
    <x v="21"/>
    <x v="32"/>
    <n v="0"/>
  </r>
  <r>
    <x v="134"/>
    <s v="US"/>
    <n v="211021.78"/>
    <x v="0"/>
    <x v="0"/>
    <n v="258505"/>
  </r>
  <r>
    <x v="134"/>
    <s v="US"/>
    <n v="211021.78"/>
    <x v="0"/>
    <x v="1"/>
    <n v="217683"/>
  </r>
  <r>
    <x v="134"/>
    <s v="US"/>
    <n v="211021.78"/>
    <x v="0"/>
    <x v="2"/>
    <n v="40035"/>
  </r>
  <r>
    <x v="134"/>
    <s v="US"/>
    <n v="211021.78"/>
    <x v="0"/>
    <x v="3"/>
    <n v="0"/>
  </r>
  <r>
    <x v="134"/>
    <s v="US"/>
    <n v="211021.78"/>
    <x v="0"/>
    <x v="4"/>
    <n v="787"/>
  </r>
  <r>
    <x v="134"/>
    <s v="US"/>
    <n v="211021.78"/>
    <x v="1"/>
    <x v="5"/>
    <n v="140778"/>
  </r>
  <r>
    <x v="134"/>
    <s v="US"/>
    <n v="211021.78"/>
    <x v="1"/>
    <x v="6"/>
    <n v="134442"/>
  </r>
  <r>
    <x v="134"/>
    <s v="US"/>
    <n v="211021.78"/>
    <x v="1"/>
    <x v="7"/>
    <n v="6336"/>
  </r>
  <r>
    <x v="134"/>
    <s v="US"/>
    <n v="211021.78"/>
    <x v="1"/>
    <x v="8"/>
    <n v="0"/>
  </r>
  <r>
    <x v="134"/>
    <s v="US"/>
    <n v="211021.78"/>
    <x v="1"/>
    <x v="9"/>
    <n v="0"/>
  </r>
  <r>
    <x v="134"/>
    <s v="US"/>
    <n v="211021.78"/>
    <x v="2"/>
    <x v="10"/>
    <n v="15878"/>
  </r>
  <r>
    <x v="134"/>
    <s v="US"/>
    <n v="211021.78"/>
    <x v="2"/>
    <x v="11"/>
    <n v="15878"/>
  </r>
  <r>
    <x v="134"/>
    <s v="US"/>
    <n v="211021.78"/>
    <x v="2"/>
    <x v="12"/>
    <n v="0"/>
  </r>
  <r>
    <x v="134"/>
    <s v="US"/>
    <n v="211021.78"/>
    <x v="2"/>
    <x v="13"/>
    <n v="0"/>
  </r>
  <r>
    <x v="134"/>
    <s v="US"/>
    <n v="211021.78"/>
    <x v="3"/>
    <x v="14"/>
    <n v="0"/>
  </r>
  <r>
    <x v="134"/>
    <s v="US"/>
    <n v="211021.78"/>
    <x v="4"/>
    <x v="15"/>
    <n v="318782"/>
  </r>
  <r>
    <x v="134"/>
    <s v="US"/>
    <n v="211021.78"/>
    <x v="5"/>
    <x v="16"/>
    <n v="2572814"/>
  </r>
  <r>
    <x v="134"/>
    <s v="US"/>
    <n v="211021.78"/>
    <x v="6"/>
    <x v="17"/>
    <n v="28642"/>
  </r>
  <r>
    <x v="134"/>
    <s v="US"/>
    <n v="211021.78"/>
    <x v="7"/>
    <x v="18"/>
    <n v="13974"/>
  </r>
  <r>
    <x v="134"/>
    <s v="US"/>
    <n v="211021.78"/>
    <x v="8"/>
    <x v="19"/>
    <n v="0"/>
  </r>
  <r>
    <x v="134"/>
    <s v="US"/>
    <n v="211021.78"/>
    <x v="9"/>
    <x v="20"/>
    <n v="499071"/>
  </r>
  <r>
    <x v="134"/>
    <s v="US"/>
    <n v="211021.78"/>
    <x v="10"/>
    <x v="21"/>
    <n v="0"/>
  </r>
  <r>
    <x v="134"/>
    <s v="US"/>
    <n v="211021.78"/>
    <x v="11"/>
    <x v="22"/>
    <n v="473710"/>
  </r>
  <r>
    <x v="134"/>
    <s v="US"/>
    <n v="211021.78"/>
    <x v="12"/>
    <x v="23"/>
    <n v="0"/>
  </r>
  <r>
    <x v="134"/>
    <s v="US"/>
    <n v="211021.78"/>
    <x v="13"/>
    <x v="24"/>
    <n v="0"/>
  </r>
  <r>
    <x v="134"/>
    <s v="US"/>
    <n v="211021.78"/>
    <x v="14"/>
    <x v="25"/>
    <n v="0"/>
  </r>
  <r>
    <x v="134"/>
    <s v="US"/>
    <n v="211021.78"/>
    <x v="15"/>
    <x v="26"/>
    <n v="0"/>
  </r>
  <r>
    <x v="134"/>
    <s v="US"/>
    <n v="211021.78"/>
    <x v="16"/>
    <x v="27"/>
    <n v="0"/>
  </r>
  <r>
    <x v="134"/>
    <s v="US"/>
    <n v="211021.78"/>
    <x v="17"/>
    <x v="28"/>
    <n v="0"/>
  </r>
  <r>
    <x v="134"/>
    <s v="US"/>
    <n v="211021.78"/>
    <x v="18"/>
    <x v="29"/>
    <n v="0"/>
  </r>
  <r>
    <x v="134"/>
    <s v="US"/>
    <n v="211021.78"/>
    <x v="19"/>
    <x v="30"/>
    <n v="0"/>
  </r>
  <r>
    <x v="134"/>
    <s v="US"/>
    <n v="211021.78"/>
    <x v="20"/>
    <x v="31"/>
    <n v="0"/>
  </r>
  <r>
    <x v="134"/>
    <s v="US"/>
    <n v="211021.78"/>
    <x v="21"/>
    <x v="32"/>
    <n v="0"/>
  </r>
  <r>
    <x v="135"/>
    <s v="US"/>
    <n v="189088.02"/>
    <x v="0"/>
    <x v="0"/>
    <n v="200960"/>
  </r>
  <r>
    <x v="135"/>
    <s v="US"/>
    <n v="189088.02"/>
    <x v="0"/>
    <x v="1"/>
    <n v="159125"/>
  </r>
  <r>
    <x v="135"/>
    <s v="US"/>
    <n v="189088.02"/>
    <x v="0"/>
    <x v="2"/>
    <n v="41283"/>
  </r>
  <r>
    <x v="135"/>
    <s v="US"/>
    <n v="189088.02"/>
    <x v="0"/>
    <x v="3"/>
    <n v="0"/>
  </r>
  <r>
    <x v="135"/>
    <s v="US"/>
    <n v="189088.02"/>
    <x v="0"/>
    <x v="4"/>
    <n v="552"/>
  </r>
  <r>
    <x v="135"/>
    <s v="US"/>
    <n v="189088.02"/>
    <x v="1"/>
    <x v="5"/>
    <n v="70540"/>
  </r>
  <r>
    <x v="135"/>
    <s v="US"/>
    <n v="189088.02"/>
    <x v="1"/>
    <x v="6"/>
    <n v="62282"/>
  </r>
  <r>
    <x v="135"/>
    <s v="US"/>
    <n v="189088.02"/>
    <x v="1"/>
    <x v="7"/>
    <n v="8258"/>
  </r>
  <r>
    <x v="135"/>
    <s v="US"/>
    <n v="189088.02"/>
    <x v="1"/>
    <x v="8"/>
    <n v="0"/>
  </r>
  <r>
    <x v="135"/>
    <s v="US"/>
    <n v="189088.02"/>
    <x v="1"/>
    <x v="9"/>
    <n v="0"/>
  </r>
  <r>
    <x v="135"/>
    <s v="US"/>
    <n v="189088.02"/>
    <x v="2"/>
    <x v="10"/>
    <n v="16003"/>
  </r>
  <r>
    <x v="135"/>
    <s v="US"/>
    <n v="189088.02"/>
    <x v="2"/>
    <x v="11"/>
    <n v="16003"/>
  </r>
  <r>
    <x v="135"/>
    <s v="US"/>
    <n v="189088.02"/>
    <x v="2"/>
    <x v="12"/>
    <n v="0"/>
  </r>
  <r>
    <x v="135"/>
    <s v="US"/>
    <n v="189088.02"/>
    <x v="2"/>
    <x v="13"/>
    <n v="0"/>
  </r>
  <r>
    <x v="135"/>
    <s v="US"/>
    <n v="189088.02"/>
    <x v="3"/>
    <x v="14"/>
    <n v="0"/>
  </r>
  <r>
    <x v="135"/>
    <s v="US"/>
    <n v="189088.02"/>
    <x v="4"/>
    <x v="15"/>
    <n v="103282"/>
  </r>
  <r>
    <x v="135"/>
    <s v="US"/>
    <n v="189088.02"/>
    <x v="5"/>
    <x v="16"/>
    <n v="3097228"/>
  </r>
  <r>
    <x v="135"/>
    <s v="US"/>
    <n v="189088.02"/>
    <x v="6"/>
    <x v="17"/>
    <n v="27445"/>
  </r>
  <r>
    <x v="135"/>
    <s v="US"/>
    <n v="189088.02"/>
    <x v="7"/>
    <x v="18"/>
    <n v="18380"/>
  </r>
  <r>
    <x v="135"/>
    <s v="US"/>
    <n v="189088.02"/>
    <x v="8"/>
    <x v="19"/>
    <n v="0"/>
  </r>
  <r>
    <x v="135"/>
    <s v="US"/>
    <n v="189088.02"/>
    <x v="9"/>
    <x v="20"/>
    <n v="358445"/>
  </r>
  <r>
    <x v="135"/>
    <s v="US"/>
    <n v="189088.02"/>
    <x v="10"/>
    <x v="21"/>
    <n v="0"/>
  </r>
  <r>
    <x v="135"/>
    <s v="US"/>
    <n v="189088.02"/>
    <x v="11"/>
    <x v="22"/>
    <n v="421570"/>
  </r>
  <r>
    <x v="135"/>
    <s v="US"/>
    <n v="189088.02"/>
    <x v="12"/>
    <x v="23"/>
    <n v="0"/>
  </r>
  <r>
    <x v="135"/>
    <s v="US"/>
    <n v="189088.02"/>
    <x v="13"/>
    <x v="24"/>
    <n v="0"/>
  </r>
  <r>
    <x v="135"/>
    <s v="US"/>
    <n v="189088.02"/>
    <x v="14"/>
    <x v="25"/>
    <n v="0"/>
  </r>
  <r>
    <x v="135"/>
    <s v="US"/>
    <n v="189088.02"/>
    <x v="15"/>
    <x v="26"/>
    <n v="0"/>
  </r>
  <r>
    <x v="135"/>
    <s v="US"/>
    <n v="189088.02"/>
    <x v="16"/>
    <x v="27"/>
    <n v="0"/>
  </r>
  <r>
    <x v="135"/>
    <s v="US"/>
    <n v="189088.02"/>
    <x v="17"/>
    <x v="28"/>
    <n v="0"/>
  </r>
  <r>
    <x v="135"/>
    <s v="US"/>
    <n v="189088.02"/>
    <x v="18"/>
    <x v="29"/>
    <n v="0"/>
  </r>
  <r>
    <x v="135"/>
    <s v="US"/>
    <n v="189088.02"/>
    <x v="19"/>
    <x v="30"/>
    <n v="0"/>
  </r>
  <r>
    <x v="135"/>
    <s v="US"/>
    <n v="189088.02"/>
    <x v="20"/>
    <x v="31"/>
    <n v="0"/>
  </r>
  <r>
    <x v="135"/>
    <s v="US"/>
    <n v="189088.02"/>
    <x v="21"/>
    <x v="32"/>
    <n v="0"/>
  </r>
  <r>
    <x v="136"/>
    <s v="US"/>
    <n v="129962.42"/>
    <x v="0"/>
    <x v="0"/>
    <n v="184172"/>
  </r>
  <r>
    <x v="136"/>
    <s v="US"/>
    <n v="129962.42"/>
    <x v="0"/>
    <x v="1"/>
    <n v="138874"/>
  </r>
  <r>
    <x v="136"/>
    <s v="US"/>
    <n v="129962.42"/>
    <x v="0"/>
    <x v="2"/>
    <n v="44647"/>
  </r>
  <r>
    <x v="136"/>
    <s v="US"/>
    <n v="129962.42"/>
    <x v="0"/>
    <x v="3"/>
    <n v="0"/>
  </r>
  <r>
    <x v="136"/>
    <s v="US"/>
    <n v="129962.42"/>
    <x v="0"/>
    <x v="4"/>
    <n v="651"/>
  </r>
  <r>
    <x v="136"/>
    <s v="US"/>
    <n v="129962.42"/>
    <x v="1"/>
    <x v="5"/>
    <n v="67994"/>
  </r>
  <r>
    <x v="136"/>
    <s v="US"/>
    <n v="129962.42"/>
    <x v="1"/>
    <x v="6"/>
    <n v="59457"/>
  </r>
  <r>
    <x v="136"/>
    <s v="US"/>
    <n v="129962.42"/>
    <x v="1"/>
    <x v="7"/>
    <n v="8537"/>
  </r>
  <r>
    <x v="136"/>
    <s v="US"/>
    <n v="129962.42"/>
    <x v="1"/>
    <x v="8"/>
    <n v="0"/>
  </r>
  <r>
    <x v="136"/>
    <s v="US"/>
    <n v="129962.42"/>
    <x v="1"/>
    <x v="9"/>
    <n v="0"/>
  </r>
  <r>
    <x v="136"/>
    <s v="US"/>
    <n v="129962.42"/>
    <x v="2"/>
    <x v="10"/>
    <n v="54683"/>
  </r>
  <r>
    <x v="136"/>
    <s v="US"/>
    <n v="129962.42"/>
    <x v="2"/>
    <x v="11"/>
    <n v="54683"/>
  </r>
  <r>
    <x v="136"/>
    <s v="US"/>
    <n v="129962.42"/>
    <x v="2"/>
    <x v="12"/>
    <n v="0"/>
  </r>
  <r>
    <x v="136"/>
    <s v="US"/>
    <n v="129962.42"/>
    <x v="2"/>
    <x v="13"/>
    <n v="0"/>
  </r>
  <r>
    <x v="136"/>
    <s v="US"/>
    <n v="129962.42"/>
    <x v="3"/>
    <x v="14"/>
    <n v="0"/>
  </r>
  <r>
    <x v="136"/>
    <s v="US"/>
    <n v="129962.42"/>
    <x v="4"/>
    <x v="15"/>
    <n v="44429"/>
  </r>
  <r>
    <x v="136"/>
    <s v="US"/>
    <n v="129962.42"/>
    <x v="5"/>
    <x v="16"/>
    <n v="3078111"/>
  </r>
  <r>
    <x v="136"/>
    <s v="US"/>
    <n v="129962.42"/>
    <x v="6"/>
    <x v="17"/>
    <n v="72326"/>
  </r>
  <r>
    <x v="136"/>
    <s v="US"/>
    <n v="129962.42"/>
    <x v="7"/>
    <x v="18"/>
    <n v="13290"/>
  </r>
  <r>
    <x v="136"/>
    <s v="US"/>
    <n v="129962.42"/>
    <x v="8"/>
    <x v="19"/>
    <n v="0"/>
  </r>
  <r>
    <x v="136"/>
    <s v="US"/>
    <n v="129962.42"/>
    <x v="9"/>
    <x v="20"/>
    <n v="346184"/>
  </r>
  <r>
    <x v="136"/>
    <s v="US"/>
    <n v="129962.42"/>
    <x v="10"/>
    <x v="21"/>
    <n v="0"/>
  </r>
  <r>
    <x v="136"/>
    <s v="US"/>
    <n v="129962.42"/>
    <x v="11"/>
    <x v="22"/>
    <n v="342809"/>
  </r>
  <r>
    <x v="136"/>
    <s v="US"/>
    <n v="129962.42"/>
    <x v="12"/>
    <x v="23"/>
    <n v="0"/>
  </r>
  <r>
    <x v="136"/>
    <s v="US"/>
    <n v="129962.42"/>
    <x v="13"/>
    <x v="24"/>
    <n v="0"/>
  </r>
  <r>
    <x v="136"/>
    <s v="US"/>
    <n v="129962.42"/>
    <x v="14"/>
    <x v="25"/>
    <n v="0"/>
  </r>
  <r>
    <x v="136"/>
    <s v="US"/>
    <n v="129962.42"/>
    <x v="15"/>
    <x v="26"/>
    <n v="0"/>
  </r>
  <r>
    <x v="136"/>
    <s v="US"/>
    <n v="129962.42"/>
    <x v="16"/>
    <x v="27"/>
    <n v="0"/>
  </r>
  <r>
    <x v="136"/>
    <s v="US"/>
    <n v="129962.42"/>
    <x v="17"/>
    <x v="28"/>
    <n v="0"/>
  </r>
  <r>
    <x v="136"/>
    <s v="US"/>
    <n v="129962.42"/>
    <x v="18"/>
    <x v="29"/>
    <n v="0"/>
  </r>
  <r>
    <x v="136"/>
    <s v="US"/>
    <n v="129962.42"/>
    <x v="19"/>
    <x v="30"/>
    <n v="0"/>
  </r>
  <r>
    <x v="136"/>
    <s v="US"/>
    <n v="129962.42"/>
    <x v="20"/>
    <x v="31"/>
    <n v="0"/>
  </r>
  <r>
    <x v="136"/>
    <s v="US"/>
    <n v="129962.42"/>
    <x v="21"/>
    <x v="32"/>
    <n v="0"/>
  </r>
  <r>
    <x v="137"/>
    <s v="US"/>
    <n v="132148.95000000001"/>
    <x v="0"/>
    <x v="0"/>
    <n v="185625"/>
  </r>
  <r>
    <x v="137"/>
    <s v="US"/>
    <n v="132148.95000000001"/>
    <x v="0"/>
    <x v="1"/>
    <n v="132417"/>
  </r>
  <r>
    <x v="137"/>
    <s v="US"/>
    <n v="132148.95000000001"/>
    <x v="0"/>
    <x v="2"/>
    <n v="52697"/>
  </r>
  <r>
    <x v="137"/>
    <s v="US"/>
    <n v="132148.95000000001"/>
    <x v="0"/>
    <x v="3"/>
    <n v="0"/>
  </r>
  <r>
    <x v="137"/>
    <s v="US"/>
    <n v="132148.95000000001"/>
    <x v="0"/>
    <x v="4"/>
    <n v="511"/>
  </r>
  <r>
    <x v="137"/>
    <s v="US"/>
    <n v="132148.95000000001"/>
    <x v="1"/>
    <x v="5"/>
    <n v="55397"/>
  </r>
  <r>
    <x v="137"/>
    <s v="US"/>
    <n v="132148.95000000001"/>
    <x v="1"/>
    <x v="6"/>
    <n v="46445"/>
  </r>
  <r>
    <x v="137"/>
    <s v="US"/>
    <n v="132148.95000000001"/>
    <x v="1"/>
    <x v="7"/>
    <n v="8952"/>
  </r>
  <r>
    <x v="137"/>
    <s v="US"/>
    <n v="132148.95000000001"/>
    <x v="1"/>
    <x v="8"/>
    <n v="0"/>
  </r>
  <r>
    <x v="137"/>
    <s v="US"/>
    <n v="132148.95000000001"/>
    <x v="1"/>
    <x v="9"/>
    <n v="0"/>
  </r>
  <r>
    <x v="137"/>
    <s v="US"/>
    <n v="132148.95000000001"/>
    <x v="2"/>
    <x v="10"/>
    <n v="59723"/>
  </r>
  <r>
    <x v="137"/>
    <s v="US"/>
    <n v="132148.95000000001"/>
    <x v="2"/>
    <x v="11"/>
    <n v="59723"/>
  </r>
  <r>
    <x v="137"/>
    <s v="US"/>
    <n v="132148.95000000001"/>
    <x v="2"/>
    <x v="12"/>
    <n v="0"/>
  </r>
  <r>
    <x v="137"/>
    <s v="US"/>
    <n v="132148.95000000001"/>
    <x v="2"/>
    <x v="13"/>
    <n v="0"/>
  </r>
  <r>
    <x v="137"/>
    <s v="US"/>
    <n v="132148.95000000001"/>
    <x v="3"/>
    <x v="14"/>
    <n v="0"/>
  </r>
  <r>
    <x v="137"/>
    <s v="US"/>
    <n v="132148.95000000001"/>
    <x v="4"/>
    <x v="15"/>
    <n v="47667"/>
  </r>
  <r>
    <x v="137"/>
    <s v="US"/>
    <n v="132148.95000000001"/>
    <x v="5"/>
    <x v="16"/>
    <n v="3428981"/>
  </r>
  <r>
    <x v="137"/>
    <s v="US"/>
    <n v="132148.95000000001"/>
    <x v="6"/>
    <x v="17"/>
    <n v="70889"/>
  </r>
  <r>
    <x v="137"/>
    <s v="US"/>
    <n v="132148.95000000001"/>
    <x v="7"/>
    <x v="18"/>
    <n v="21155"/>
  </r>
  <r>
    <x v="137"/>
    <s v="US"/>
    <n v="132148.95000000001"/>
    <x v="8"/>
    <x v="19"/>
    <n v="0"/>
  </r>
  <r>
    <x v="137"/>
    <s v="US"/>
    <n v="132148.95000000001"/>
    <x v="9"/>
    <x v="20"/>
    <n v="384790"/>
  </r>
  <r>
    <x v="137"/>
    <s v="US"/>
    <n v="132148.95000000001"/>
    <x v="10"/>
    <x v="21"/>
    <n v="0"/>
  </r>
  <r>
    <x v="137"/>
    <s v="US"/>
    <n v="132148.95000000001"/>
    <x v="11"/>
    <x v="22"/>
    <n v="398483"/>
  </r>
  <r>
    <x v="137"/>
    <s v="US"/>
    <n v="132148.95000000001"/>
    <x v="12"/>
    <x v="23"/>
    <n v="0"/>
  </r>
  <r>
    <x v="137"/>
    <s v="US"/>
    <n v="132148.95000000001"/>
    <x v="13"/>
    <x v="24"/>
    <n v="0"/>
  </r>
  <r>
    <x v="137"/>
    <s v="US"/>
    <n v="132148.95000000001"/>
    <x v="14"/>
    <x v="25"/>
    <n v="0"/>
  </r>
  <r>
    <x v="137"/>
    <s v="US"/>
    <n v="132148.95000000001"/>
    <x v="15"/>
    <x v="26"/>
    <n v="0"/>
  </r>
  <r>
    <x v="137"/>
    <s v="US"/>
    <n v="132148.95000000001"/>
    <x v="16"/>
    <x v="27"/>
    <n v="0"/>
  </r>
  <r>
    <x v="137"/>
    <s v="US"/>
    <n v="132148.95000000001"/>
    <x v="17"/>
    <x v="28"/>
    <n v="0"/>
  </r>
  <r>
    <x v="137"/>
    <s v="US"/>
    <n v="132148.95000000001"/>
    <x v="18"/>
    <x v="29"/>
    <n v="0"/>
  </r>
  <r>
    <x v="137"/>
    <s v="US"/>
    <n v="132148.95000000001"/>
    <x v="19"/>
    <x v="30"/>
    <n v="0"/>
  </r>
  <r>
    <x v="137"/>
    <s v="US"/>
    <n v="132148.95000000001"/>
    <x v="20"/>
    <x v="31"/>
    <n v="0"/>
  </r>
  <r>
    <x v="137"/>
    <s v="US"/>
    <n v="132148.95000000001"/>
    <x v="21"/>
    <x v="32"/>
    <n v="0"/>
  </r>
  <r>
    <x v="138"/>
    <s v="US"/>
    <n v="142897.76999999999"/>
    <x v="0"/>
    <x v="0"/>
    <n v="144819"/>
  </r>
  <r>
    <x v="138"/>
    <s v="US"/>
    <n v="142897.76999999999"/>
    <x v="0"/>
    <x v="1"/>
    <n v="102099"/>
  </r>
  <r>
    <x v="138"/>
    <s v="US"/>
    <n v="142897.76999999999"/>
    <x v="0"/>
    <x v="2"/>
    <n v="42226"/>
  </r>
  <r>
    <x v="138"/>
    <s v="US"/>
    <n v="142897.76999999999"/>
    <x v="0"/>
    <x v="3"/>
    <n v="0"/>
  </r>
  <r>
    <x v="138"/>
    <s v="US"/>
    <n v="142897.76999999999"/>
    <x v="0"/>
    <x v="4"/>
    <n v="494"/>
  </r>
  <r>
    <x v="138"/>
    <s v="US"/>
    <n v="142897.76999999999"/>
    <x v="1"/>
    <x v="5"/>
    <n v="39201"/>
  </r>
  <r>
    <x v="138"/>
    <s v="US"/>
    <n v="142897.76999999999"/>
    <x v="1"/>
    <x v="6"/>
    <n v="31954"/>
  </r>
  <r>
    <x v="138"/>
    <s v="US"/>
    <n v="142897.76999999999"/>
    <x v="1"/>
    <x v="7"/>
    <n v="7248"/>
  </r>
  <r>
    <x v="138"/>
    <s v="US"/>
    <n v="142897.76999999999"/>
    <x v="1"/>
    <x v="8"/>
    <n v="0"/>
  </r>
  <r>
    <x v="138"/>
    <s v="US"/>
    <n v="142897.76999999999"/>
    <x v="1"/>
    <x v="9"/>
    <n v="0"/>
  </r>
  <r>
    <x v="138"/>
    <s v="US"/>
    <n v="142897.76999999999"/>
    <x v="2"/>
    <x v="10"/>
    <n v="2184"/>
  </r>
  <r>
    <x v="138"/>
    <s v="US"/>
    <n v="142897.76999999999"/>
    <x v="2"/>
    <x v="11"/>
    <n v="2184"/>
  </r>
  <r>
    <x v="138"/>
    <s v="US"/>
    <n v="142897.76999999999"/>
    <x v="2"/>
    <x v="12"/>
    <n v="0"/>
  </r>
  <r>
    <x v="138"/>
    <s v="US"/>
    <n v="142897.76999999999"/>
    <x v="2"/>
    <x v="13"/>
    <n v="0"/>
  </r>
  <r>
    <x v="138"/>
    <s v="US"/>
    <n v="142897.76999999999"/>
    <x v="3"/>
    <x v="14"/>
    <n v="0"/>
  </r>
  <r>
    <x v="138"/>
    <s v="US"/>
    <n v="142897.76999999999"/>
    <x v="4"/>
    <x v="15"/>
    <n v="48881"/>
  </r>
  <r>
    <x v="138"/>
    <s v="US"/>
    <n v="142897.76999999999"/>
    <x v="5"/>
    <x v="16"/>
    <n v="3585241"/>
  </r>
  <r>
    <x v="138"/>
    <s v="US"/>
    <n v="142897.76999999999"/>
    <x v="6"/>
    <x v="17"/>
    <n v="13876"/>
  </r>
  <r>
    <x v="138"/>
    <s v="US"/>
    <n v="142897.76999999999"/>
    <x v="7"/>
    <x v="18"/>
    <n v="27037"/>
  </r>
  <r>
    <x v="138"/>
    <s v="US"/>
    <n v="142897.76999999999"/>
    <x v="8"/>
    <x v="19"/>
    <n v="0"/>
  </r>
  <r>
    <x v="138"/>
    <s v="US"/>
    <n v="142897.76999999999"/>
    <x v="9"/>
    <x v="20"/>
    <n v="324484"/>
  </r>
  <r>
    <x v="138"/>
    <s v="US"/>
    <n v="142897.76999999999"/>
    <x v="10"/>
    <x v="21"/>
    <n v="0"/>
  </r>
  <r>
    <x v="138"/>
    <s v="US"/>
    <n v="142897.76999999999"/>
    <x v="11"/>
    <x v="22"/>
    <n v="351937"/>
  </r>
  <r>
    <x v="138"/>
    <s v="US"/>
    <n v="142897.76999999999"/>
    <x v="12"/>
    <x v="23"/>
    <n v="0"/>
  </r>
  <r>
    <x v="138"/>
    <s v="US"/>
    <n v="142897.76999999999"/>
    <x v="13"/>
    <x v="24"/>
    <n v="0"/>
  </r>
  <r>
    <x v="138"/>
    <s v="US"/>
    <n v="142897.76999999999"/>
    <x v="14"/>
    <x v="25"/>
    <n v="0"/>
  </r>
  <r>
    <x v="138"/>
    <s v="US"/>
    <n v="142897.76999999999"/>
    <x v="15"/>
    <x v="26"/>
    <n v="0"/>
  </r>
  <r>
    <x v="138"/>
    <s v="US"/>
    <n v="142897.76999999999"/>
    <x v="16"/>
    <x v="27"/>
    <n v="0"/>
  </r>
  <r>
    <x v="138"/>
    <s v="US"/>
    <n v="142897.76999999999"/>
    <x v="17"/>
    <x v="28"/>
    <n v="0"/>
  </r>
  <r>
    <x v="138"/>
    <s v="US"/>
    <n v="142897.76999999999"/>
    <x v="18"/>
    <x v="29"/>
    <n v="0"/>
  </r>
  <r>
    <x v="138"/>
    <s v="US"/>
    <n v="142897.76999999999"/>
    <x v="19"/>
    <x v="30"/>
    <n v="0"/>
  </r>
  <r>
    <x v="138"/>
    <s v="US"/>
    <n v="142897.76999999999"/>
    <x v="20"/>
    <x v="31"/>
    <n v="0"/>
  </r>
  <r>
    <x v="138"/>
    <s v="US"/>
    <n v="142897.76999999999"/>
    <x v="21"/>
    <x v="32"/>
    <n v="0"/>
  </r>
  <r>
    <x v="139"/>
    <s v="US"/>
    <n v="132523.24"/>
    <x v="0"/>
    <x v="0"/>
    <n v="149766"/>
  </r>
  <r>
    <x v="139"/>
    <s v="US"/>
    <n v="132523.24"/>
    <x v="0"/>
    <x v="1"/>
    <n v="112424"/>
  </r>
  <r>
    <x v="139"/>
    <s v="US"/>
    <n v="132523.24"/>
    <x v="0"/>
    <x v="2"/>
    <n v="36791"/>
  </r>
  <r>
    <x v="139"/>
    <s v="US"/>
    <n v="132523.24"/>
    <x v="0"/>
    <x v="3"/>
    <n v="0"/>
  </r>
  <r>
    <x v="139"/>
    <s v="US"/>
    <n v="132523.24"/>
    <x v="0"/>
    <x v="4"/>
    <n v="551"/>
  </r>
  <r>
    <x v="139"/>
    <s v="US"/>
    <n v="132523.24"/>
    <x v="1"/>
    <x v="5"/>
    <n v="34645"/>
  </r>
  <r>
    <x v="139"/>
    <s v="US"/>
    <n v="132523.24"/>
    <x v="1"/>
    <x v="6"/>
    <n v="29643"/>
  </r>
  <r>
    <x v="139"/>
    <s v="US"/>
    <n v="132523.24"/>
    <x v="1"/>
    <x v="7"/>
    <n v="5001"/>
  </r>
  <r>
    <x v="139"/>
    <s v="US"/>
    <n v="132523.24"/>
    <x v="1"/>
    <x v="8"/>
    <n v="0"/>
  </r>
  <r>
    <x v="139"/>
    <s v="US"/>
    <n v="132523.24"/>
    <x v="1"/>
    <x v="9"/>
    <n v="0"/>
  </r>
  <r>
    <x v="139"/>
    <s v="US"/>
    <n v="132523.24"/>
    <x v="2"/>
    <x v="10"/>
    <n v="13252"/>
  </r>
  <r>
    <x v="139"/>
    <s v="US"/>
    <n v="132523.24"/>
    <x v="2"/>
    <x v="11"/>
    <n v="13252"/>
  </r>
  <r>
    <x v="139"/>
    <s v="US"/>
    <n v="132523.24"/>
    <x v="2"/>
    <x v="12"/>
    <n v="0"/>
  </r>
  <r>
    <x v="139"/>
    <s v="US"/>
    <n v="132523.24"/>
    <x v="2"/>
    <x v="13"/>
    <n v="0"/>
  </r>
  <r>
    <x v="139"/>
    <s v="US"/>
    <n v="132523.24"/>
    <x v="3"/>
    <x v="14"/>
    <n v="0"/>
  </r>
  <r>
    <x v="139"/>
    <s v="US"/>
    <n v="132523.24"/>
    <x v="4"/>
    <x v="15"/>
    <n v="99833"/>
  </r>
  <r>
    <x v="139"/>
    <s v="US"/>
    <n v="132523.24"/>
    <x v="5"/>
    <x v="16"/>
    <n v="2784869"/>
  </r>
  <r>
    <x v="139"/>
    <s v="US"/>
    <n v="132523.24"/>
    <x v="6"/>
    <x v="17"/>
    <n v="22490"/>
  </r>
  <r>
    <x v="139"/>
    <s v="US"/>
    <n v="132523.24"/>
    <x v="7"/>
    <x v="18"/>
    <n v="9675"/>
  </r>
  <r>
    <x v="139"/>
    <s v="US"/>
    <n v="132523.24"/>
    <x v="8"/>
    <x v="19"/>
    <n v="0"/>
  </r>
  <r>
    <x v="139"/>
    <s v="US"/>
    <n v="132523.24"/>
    <x v="9"/>
    <x v="20"/>
    <n v="734028"/>
  </r>
  <r>
    <x v="139"/>
    <s v="US"/>
    <n v="132523.24"/>
    <x v="10"/>
    <x v="21"/>
    <n v="0"/>
  </r>
  <r>
    <x v="139"/>
    <s v="US"/>
    <n v="132523.24"/>
    <x v="11"/>
    <x v="22"/>
    <n v="301021"/>
  </r>
  <r>
    <x v="139"/>
    <s v="US"/>
    <n v="132523.24"/>
    <x v="12"/>
    <x v="23"/>
    <n v="0"/>
  </r>
  <r>
    <x v="139"/>
    <s v="US"/>
    <n v="132523.24"/>
    <x v="13"/>
    <x v="24"/>
    <n v="0"/>
  </r>
  <r>
    <x v="139"/>
    <s v="US"/>
    <n v="132523.24"/>
    <x v="14"/>
    <x v="25"/>
    <n v="0"/>
  </r>
  <r>
    <x v="139"/>
    <s v="US"/>
    <n v="132523.24"/>
    <x v="15"/>
    <x v="26"/>
    <n v="0"/>
  </r>
  <r>
    <x v="139"/>
    <s v="US"/>
    <n v="132523.24"/>
    <x v="16"/>
    <x v="27"/>
    <n v="0"/>
  </r>
  <r>
    <x v="139"/>
    <s v="US"/>
    <n v="132523.24"/>
    <x v="17"/>
    <x v="28"/>
    <n v="0"/>
  </r>
  <r>
    <x v="139"/>
    <s v="US"/>
    <n v="132523.24"/>
    <x v="18"/>
    <x v="29"/>
    <n v="0"/>
  </r>
  <r>
    <x v="139"/>
    <s v="US"/>
    <n v="132523.24"/>
    <x v="19"/>
    <x v="30"/>
    <n v="0"/>
  </r>
  <r>
    <x v="139"/>
    <s v="US"/>
    <n v="132523.24"/>
    <x v="20"/>
    <x v="31"/>
    <n v="0"/>
  </r>
  <r>
    <x v="139"/>
    <s v="US"/>
    <n v="132523.24"/>
    <x v="21"/>
    <x v="32"/>
    <n v="0"/>
  </r>
  <r>
    <x v="140"/>
    <s v="US"/>
    <n v="216525.97"/>
    <x v="0"/>
    <x v="0"/>
    <n v="152292"/>
  </r>
  <r>
    <x v="140"/>
    <s v="US"/>
    <n v="216525.97"/>
    <x v="0"/>
    <x v="1"/>
    <n v="109764"/>
  </r>
  <r>
    <x v="140"/>
    <s v="US"/>
    <n v="216525.97"/>
    <x v="0"/>
    <x v="2"/>
    <n v="42034"/>
  </r>
  <r>
    <x v="140"/>
    <s v="US"/>
    <n v="216525.97"/>
    <x v="0"/>
    <x v="3"/>
    <n v="0"/>
  </r>
  <r>
    <x v="140"/>
    <s v="US"/>
    <n v="216525.97"/>
    <x v="0"/>
    <x v="4"/>
    <n v="494"/>
  </r>
  <r>
    <x v="140"/>
    <s v="US"/>
    <n v="216525.97"/>
    <x v="1"/>
    <x v="5"/>
    <n v="31194"/>
  </r>
  <r>
    <x v="140"/>
    <s v="US"/>
    <n v="216525.97"/>
    <x v="1"/>
    <x v="6"/>
    <n v="27335"/>
  </r>
  <r>
    <x v="140"/>
    <s v="US"/>
    <n v="216525.97"/>
    <x v="1"/>
    <x v="7"/>
    <n v="3859"/>
  </r>
  <r>
    <x v="140"/>
    <s v="US"/>
    <n v="216525.97"/>
    <x v="1"/>
    <x v="8"/>
    <n v="0"/>
  </r>
  <r>
    <x v="140"/>
    <s v="US"/>
    <n v="216525.97"/>
    <x v="1"/>
    <x v="9"/>
    <n v="0"/>
  </r>
  <r>
    <x v="140"/>
    <s v="US"/>
    <n v="216525.97"/>
    <x v="2"/>
    <x v="10"/>
    <n v="37411"/>
  </r>
  <r>
    <x v="140"/>
    <s v="US"/>
    <n v="216525.97"/>
    <x v="2"/>
    <x v="11"/>
    <n v="37411"/>
  </r>
  <r>
    <x v="140"/>
    <s v="US"/>
    <n v="216525.97"/>
    <x v="2"/>
    <x v="12"/>
    <n v="0"/>
  </r>
  <r>
    <x v="140"/>
    <s v="US"/>
    <n v="216525.97"/>
    <x v="2"/>
    <x v="13"/>
    <n v="0"/>
  </r>
  <r>
    <x v="140"/>
    <s v="US"/>
    <n v="216525.97"/>
    <x v="3"/>
    <x v="14"/>
    <n v="0"/>
  </r>
  <r>
    <x v="140"/>
    <s v="US"/>
    <n v="216525.97"/>
    <x v="4"/>
    <x v="15"/>
    <n v="100880"/>
  </r>
  <r>
    <x v="140"/>
    <s v="US"/>
    <n v="216525.97"/>
    <x v="5"/>
    <x v="16"/>
    <n v="3055994"/>
  </r>
  <r>
    <x v="140"/>
    <s v="US"/>
    <n v="216525.97"/>
    <x v="6"/>
    <x v="17"/>
    <n v="45627"/>
  </r>
  <r>
    <x v="140"/>
    <s v="US"/>
    <n v="216525.97"/>
    <x v="7"/>
    <x v="18"/>
    <n v="5475"/>
  </r>
  <r>
    <x v="140"/>
    <s v="US"/>
    <n v="216525.97"/>
    <x v="8"/>
    <x v="19"/>
    <n v="0"/>
  </r>
  <r>
    <x v="140"/>
    <s v="US"/>
    <n v="216525.97"/>
    <x v="9"/>
    <x v="20"/>
    <n v="844451"/>
  </r>
  <r>
    <x v="140"/>
    <s v="US"/>
    <n v="216525.97"/>
    <x v="10"/>
    <x v="21"/>
    <n v="0"/>
  </r>
  <r>
    <x v="140"/>
    <s v="US"/>
    <n v="216525.97"/>
    <x v="11"/>
    <x v="22"/>
    <n v="220211"/>
  </r>
  <r>
    <x v="140"/>
    <s v="US"/>
    <n v="216525.97"/>
    <x v="12"/>
    <x v="23"/>
    <n v="406455"/>
  </r>
  <r>
    <x v="140"/>
    <s v="US"/>
    <n v="216525.97"/>
    <x v="13"/>
    <x v="24"/>
    <n v="0"/>
  </r>
  <r>
    <x v="140"/>
    <s v="US"/>
    <n v="216525.97"/>
    <x v="14"/>
    <x v="25"/>
    <n v="0"/>
  </r>
  <r>
    <x v="140"/>
    <s v="US"/>
    <n v="216525.97"/>
    <x v="15"/>
    <x v="26"/>
    <n v="0"/>
  </r>
  <r>
    <x v="140"/>
    <s v="US"/>
    <n v="216525.97"/>
    <x v="16"/>
    <x v="27"/>
    <n v="0"/>
  </r>
  <r>
    <x v="140"/>
    <s v="US"/>
    <n v="216525.97"/>
    <x v="17"/>
    <x v="28"/>
    <n v="0"/>
  </r>
  <r>
    <x v="140"/>
    <s v="US"/>
    <n v="216525.97"/>
    <x v="18"/>
    <x v="29"/>
    <n v="0"/>
  </r>
  <r>
    <x v="140"/>
    <s v="US"/>
    <n v="216525.97"/>
    <x v="19"/>
    <x v="30"/>
    <n v="0"/>
  </r>
  <r>
    <x v="140"/>
    <s v="US"/>
    <n v="216525.97"/>
    <x v="20"/>
    <x v="31"/>
    <n v="0"/>
  </r>
  <r>
    <x v="140"/>
    <s v="US"/>
    <n v="216525.97"/>
    <x v="21"/>
    <x v="32"/>
    <n v="0"/>
  </r>
  <r>
    <x v="141"/>
    <s v="US"/>
    <n v="207829.54"/>
    <x v="0"/>
    <x v="0"/>
    <n v="151377"/>
  </r>
  <r>
    <x v="141"/>
    <s v="US"/>
    <n v="207829.54"/>
    <x v="0"/>
    <x v="1"/>
    <n v="109999"/>
  </r>
  <r>
    <x v="141"/>
    <s v="US"/>
    <n v="207829.54"/>
    <x v="0"/>
    <x v="2"/>
    <n v="40829"/>
  </r>
  <r>
    <x v="141"/>
    <s v="US"/>
    <n v="207829.54"/>
    <x v="0"/>
    <x v="3"/>
    <n v="0"/>
  </r>
  <r>
    <x v="141"/>
    <s v="US"/>
    <n v="207829.54"/>
    <x v="0"/>
    <x v="4"/>
    <n v="549"/>
  </r>
  <r>
    <x v="141"/>
    <s v="US"/>
    <n v="207829.54"/>
    <x v="1"/>
    <x v="5"/>
    <n v="28285"/>
  </r>
  <r>
    <x v="141"/>
    <s v="US"/>
    <n v="207829.54"/>
    <x v="1"/>
    <x v="6"/>
    <n v="24765"/>
  </r>
  <r>
    <x v="141"/>
    <s v="US"/>
    <n v="207829.54"/>
    <x v="1"/>
    <x v="7"/>
    <n v="3520"/>
  </r>
  <r>
    <x v="141"/>
    <s v="US"/>
    <n v="207829.54"/>
    <x v="1"/>
    <x v="8"/>
    <n v="0"/>
  </r>
  <r>
    <x v="141"/>
    <s v="US"/>
    <n v="207829.54"/>
    <x v="1"/>
    <x v="9"/>
    <n v="0"/>
  </r>
  <r>
    <x v="141"/>
    <s v="US"/>
    <n v="207829.54"/>
    <x v="2"/>
    <x v="10"/>
    <n v="52858"/>
  </r>
  <r>
    <x v="141"/>
    <s v="US"/>
    <n v="207829.54"/>
    <x v="2"/>
    <x v="11"/>
    <n v="52858"/>
  </r>
  <r>
    <x v="141"/>
    <s v="US"/>
    <n v="207829.54"/>
    <x v="2"/>
    <x v="12"/>
    <n v="0"/>
  </r>
  <r>
    <x v="141"/>
    <s v="US"/>
    <n v="207829.54"/>
    <x v="2"/>
    <x v="13"/>
    <n v="0"/>
  </r>
  <r>
    <x v="141"/>
    <s v="US"/>
    <n v="207829.54"/>
    <x v="3"/>
    <x v="14"/>
    <n v="0"/>
  </r>
  <r>
    <x v="141"/>
    <s v="US"/>
    <n v="207829.54"/>
    <x v="4"/>
    <x v="15"/>
    <n v="65996"/>
  </r>
  <r>
    <x v="141"/>
    <s v="US"/>
    <n v="207829.54"/>
    <x v="5"/>
    <x v="16"/>
    <n v="2570298"/>
  </r>
  <r>
    <x v="141"/>
    <s v="US"/>
    <n v="207829.54"/>
    <x v="6"/>
    <x v="17"/>
    <n v="63491"/>
  </r>
  <r>
    <x v="141"/>
    <s v="US"/>
    <n v="207829.54"/>
    <x v="7"/>
    <x v="18"/>
    <n v="17253"/>
  </r>
  <r>
    <x v="141"/>
    <s v="US"/>
    <n v="207829.54"/>
    <x v="8"/>
    <x v="19"/>
    <n v="0"/>
  </r>
  <r>
    <x v="141"/>
    <s v="US"/>
    <n v="207829.54"/>
    <x v="9"/>
    <x v="20"/>
    <n v="883125"/>
  </r>
  <r>
    <x v="141"/>
    <s v="US"/>
    <n v="207829.54"/>
    <x v="10"/>
    <x v="21"/>
    <n v="0"/>
  </r>
  <r>
    <x v="141"/>
    <s v="US"/>
    <n v="207829.54"/>
    <x v="11"/>
    <x v="22"/>
    <n v="236477"/>
  </r>
  <r>
    <x v="141"/>
    <s v="US"/>
    <n v="207829.54"/>
    <x v="12"/>
    <x v="23"/>
    <n v="303218"/>
  </r>
  <r>
    <x v="141"/>
    <s v="US"/>
    <n v="207829.54"/>
    <x v="13"/>
    <x v="24"/>
    <n v="0"/>
  </r>
  <r>
    <x v="141"/>
    <s v="US"/>
    <n v="207829.54"/>
    <x v="14"/>
    <x v="25"/>
    <n v="0"/>
  </r>
  <r>
    <x v="141"/>
    <s v="US"/>
    <n v="207829.54"/>
    <x v="15"/>
    <x v="26"/>
    <n v="0"/>
  </r>
  <r>
    <x v="141"/>
    <s v="US"/>
    <n v="207829.54"/>
    <x v="16"/>
    <x v="27"/>
    <n v="0"/>
  </r>
  <r>
    <x v="141"/>
    <s v="US"/>
    <n v="207829.54"/>
    <x v="17"/>
    <x v="28"/>
    <n v="0"/>
  </r>
  <r>
    <x v="141"/>
    <s v="US"/>
    <n v="207829.54"/>
    <x v="18"/>
    <x v="29"/>
    <n v="0"/>
  </r>
  <r>
    <x v="141"/>
    <s v="US"/>
    <n v="207829.54"/>
    <x v="19"/>
    <x v="30"/>
    <n v="0"/>
  </r>
  <r>
    <x v="141"/>
    <s v="US"/>
    <n v="207829.54"/>
    <x v="20"/>
    <x v="31"/>
    <n v="0"/>
  </r>
  <r>
    <x v="141"/>
    <s v="US"/>
    <n v="207829.54"/>
    <x v="21"/>
    <x v="32"/>
    <n v="0"/>
  </r>
  <r>
    <x v="142"/>
    <s v="US"/>
    <n v="196571.86"/>
    <x v="0"/>
    <x v="0"/>
    <n v="150229"/>
  </r>
  <r>
    <x v="142"/>
    <s v="US"/>
    <n v="196571.86"/>
    <x v="0"/>
    <x v="1"/>
    <n v="124299"/>
  </r>
  <r>
    <x v="142"/>
    <s v="US"/>
    <n v="196571.86"/>
    <x v="0"/>
    <x v="2"/>
    <n v="25388"/>
  </r>
  <r>
    <x v="142"/>
    <s v="US"/>
    <n v="196571.86"/>
    <x v="0"/>
    <x v="3"/>
    <n v="0"/>
  </r>
  <r>
    <x v="142"/>
    <s v="US"/>
    <n v="196571.86"/>
    <x v="0"/>
    <x v="4"/>
    <n v="542"/>
  </r>
  <r>
    <x v="142"/>
    <s v="US"/>
    <n v="196571.86"/>
    <x v="1"/>
    <x v="5"/>
    <n v="31260"/>
  </r>
  <r>
    <x v="142"/>
    <s v="US"/>
    <n v="196571.86"/>
    <x v="1"/>
    <x v="6"/>
    <n v="27941"/>
  </r>
  <r>
    <x v="142"/>
    <s v="US"/>
    <n v="196571.86"/>
    <x v="1"/>
    <x v="7"/>
    <n v="3319"/>
  </r>
  <r>
    <x v="142"/>
    <s v="US"/>
    <n v="196571.86"/>
    <x v="1"/>
    <x v="8"/>
    <n v="0"/>
  </r>
  <r>
    <x v="142"/>
    <s v="US"/>
    <n v="196571.86"/>
    <x v="1"/>
    <x v="9"/>
    <n v="0"/>
  </r>
  <r>
    <x v="142"/>
    <s v="US"/>
    <n v="196571.86"/>
    <x v="2"/>
    <x v="10"/>
    <n v="49287"/>
  </r>
  <r>
    <x v="142"/>
    <s v="US"/>
    <n v="196571.86"/>
    <x v="2"/>
    <x v="11"/>
    <n v="49287"/>
  </r>
  <r>
    <x v="142"/>
    <s v="US"/>
    <n v="196571.86"/>
    <x v="2"/>
    <x v="12"/>
    <n v="0"/>
  </r>
  <r>
    <x v="142"/>
    <s v="US"/>
    <n v="196571.86"/>
    <x v="2"/>
    <x v="13"/>
    <n v="0"/>
  </r>
  <r>
    <x v="142"/>
    <s v="US"/>
    <n v="196571.86"/>
    <x v="3"/>
    <x v="14"/>
    <n v="0"/>
  </r>
  <r>
    <x v="142"/>
    <s v="US"/>
    <n v="196571.86"/>
    <x v="4"/>
    <x v="15"/>
    <n v="54194"/>
  </r>
  <r>
    <x v="142"/>
    <s v="US"/>
    <n v="196571.86"/>
    <x v="5"/>
    <x v="16"/>
    <n v="2988260"/>
  </r>
  <r>
    <x v="142"/>
    <s v="US"/>
    <n v="196571.86"/>
    <x v="6"/>
    <x v="17"/>
    <n v="60681"/>
  </r>
  <r>
    <x v="142"/>
    <s v="US"/>
    <n v="196571.86"/>
    <x v="7"/>
    <x v="18"/>
    <n v="19839"/>
  </r>
  <r>
    <x v="142"/>
    <s v="US"/>
    <n v="196571.86"/>
    <x v="8"/>
    <x v="19"/>
    <n v="0"/>
  </r>
  <r>
    <x v="142"/>
    <s v="US"/>
    <n v="196571.86"/>
    <x v="9"/>
    <x v="20"/>
    <n v="723608"/>
  </r>
  <r>
    <x v="142"/>
    <s v="US"/>
    <n v="196571.86"/>
    <x v="10"/>
    <x v="21"/>
    <n v="0"/>
  </r>
  <r>
    <x v="142"/>
    <s v="US"/>
    <n v="196571.86"/>
    <x v="11"/>
    <x v="22"/>
    <n v="227780"/>
  </r>
  <r>
    <x v="142"/>
    <s v="US"/>
    <n v="196571.86"/>
    <x v="12"/>
    <x v="23"/>
    <n v="247103"/>
  </r>
  <r>
    <x v="142"/>
    <s v="US"/>
    <n v="196571.86"/>
    <x v="13"/>
    <x v="24"/>
    <n v="0"/>
  </r>
  <r>
    <x v="142"/>
    <s v="US"/>
    <n v="196571.86"/>
    <x v="14"/>
    <x v="25"/>
    <n v="0"/>
  </r>
  <r>
    <x v="142"/>
    <s v="US"/>
    <n v="196571.86"/>
    <x v="15"/>
    <x v="26"/>
    <n v="0"/>
  </r>
  <r>
    <x v="142"/>
    <s v="US"/>
    <n v="196571.86"/>
    <x v="16"/>
    <x v="27"/>
    <n v="0"/>
  </r>
  <r>
    <x v="142"/>
    <s v="US"/>
    <n v="196571.86"/>
    <x v="17"/>
    <x v="28"/>
    <n v="0"/>
  </r>
  <r>
    <x v="142"/>
    <s v="US"/>
    <n v="196571.86"/>
    <x v="18"/>
    <x v="29"/>
    <n v="0"/>
  </r>
  <r>
    <x v="142"/>
    <s v="US"/>
    <n v="196571.86"/>
    <x v="19"/>
    <x v="30"/>
    <n v="0"/>
  </r>
  <r>
    <x v="142"/>
    <s v="US"/>
    <n v="196571.86"/>
    <x v="20"/>
    <x v="31"/>
    <n v="0"/>
  </r>
  <r>
    <x v="142"/>
    <s v="US"/>
    <n v="196571.86"/>
    <x v="21"/>
    <x v="32"/>
    <n v="0"/>
  </r>
  <r>
    <x v="143"/>
    <s v="US"/>
    <n v="92378.57"/>
    <x v="0"/>
    <x v="0"/>
    <n v="149648"/>
  </r>
  <r>
    <x v="143"/>
    <s v="US"/>
    <n v="92378.57"/>
    <x v="0"/>
    <x v="1"/>
    <n v="128798"/>
  </r>
  <r>
    <x v="143"/>
    <s v="US"/>
    <n v="92378.57"/>
    <x v="0"/>
    <x v="2"/>
    <n v="20280"/>
  </r>
  <r>
    <x v="143"/>
    <s v="US"/>
    <n v="92378.57"/>
    <x v="0"/>
    <x v="3"/>
    <n v="0"/>
  </r>
  <r>
    <x v="143"/>
    <s v="US"/>
    <n v="92378.57"/>
    <x v="0"/>
    <x v="4"/>
    <n v="570"/>
  </r>
  <r>
    <x v="143"/>
    <s v="US"/>
    <n v="92378.57"/>
    <x v="1"/>
    <x v="5"/>
    <n v="28616"/>
  </r>
  <r>
    <x v="143"/>
    <s v="US"/>
    <n v="92378.57"/>
    <x v="1"/>
    <x v="6"/>
    <n v="27215"/>
  </r>
  <r>
    <x v="143"/>
    <s v="US"/>
    <n v="92378.57"/>
    <x v="1"/>
    <x v="7"/>
    <n v="1401"/>
  </r>
  <r>
    <x v="143"/>
    <s v="US"/>
    <n v="92378.57"/>
    <x v="1"/>
    <x v="8"/>
    <n v="0"/>
  </r>
  <r>
    <x v="143"/>
    <s v="US"/>
    <n v="92378.57"/>
    <x v="1"/>
    <x v="9"/>
    <n v="0"/>
  </r>
  <r>
    <x v="143"/>
    <s v="US"/>
    <n v="92378.57"/>
    <x v="2"/>
    <x v="10"/>
    <n v="66842"/>
  </r>
  <r>
    <x v="143"/>
    <s v="US"/>
    <n v="92378.57"/>
    <x v="2"/>
    <x v="11"/>
    <n v="66842"/>
  </r>
  <r>
    <x v="143"/>
    <s v="US"/>
    <n v="92378.57"/>
    <x v="2"/>
    <x v="12"/>
    <n v="0"/>
  </r>
  <r>
    <x v="143"/>
    <s v="US"/>
    <n v="92378.57"/>
    <x v="2"/>
    <x v="13"/>
    <n v="0"/>
  </r>
  <r>
    <x v="143"/>
    <s v="US"/>
    <n v="92378.57"/>
    <x v="3"/>
    <x v="14"/>
    <n v="0"/>
  </r>
  <r>
    <x v="143"/>
    <s v="US"/>
    <n v="92378.57"/>
    <x v="4"/>
    <x v="15"/>
    <n v="43691"/>
  </r>
  <r>
    <x v="143"/>
    <s v="US"/>
    <n v="92378.57"/>
    <x v="5"/>
    <x v="16"/>
    <n v="3818086"/>
  </r>
  <r>
    <x v="143"/>
    <s v="US"/>
    <n v="92378.57"/>
    <x v="6"/>
    <x v="17"/>
    <n v="74272"/>
  </r>
  <r>
    <x v="143"/>
    <s v="US"/>
    <n v="92378.57"/>
    <x v="7"/>
    <x v="18"/>
    <n v="41954"/>
  </r>
  <r>
    <x v="143"/>
    <s v="US"/>
    <n v="92378.57"/>
    <x v="8"/>
    <x v="19"/>
    <n v="0"/>
  </r>
  <r>
    <x v="143"/>
    <s v="US"/>
    <n v="92378.57"/>
    <x v="9"/>
    <x v="20"/>
    <n v="580553"/>
  </r>
  <r>
    <x v="143"/>
    <s v="US"/>
    <n v="92378.57"/>
    <x v="10"/>
    <x v="21"/>
    <n v="0"/>
  </r>
  <r>
    <x v="143"/>
    <s v="US"/>
    <n v="92378.57"/>
    <x v="11"/>
    <x v="22"/>
    <n v="166862"/>
  </r>
  <r>
    <x v="143"/>
    <s v="US"/>
    <n v="92378.57"/>
    <x v="12"/>
    <x v="23"/>
    <n v="230381"/>
  </r>
  <r>
    <x v="143"/>
    <s v="US"/>
    <n v="92378.57"/>
    <x v="13"/>
    <x v="24"/>
    <n v="0"/>
  </r>
  <r>
    <x v="143"/>
    <s v="US"/>
    <n v="92378.57"/>
    <x v="14"/>
    <x v="25"/>
    <n v="0"/>
  </r>
  <r>
    <x v="143"/>
    <s v="US"/>
    <n v="92378.57"/>
    <x v="15"/>
    <x v="26"/>
    <n v="0"/>
  </r>
  <r>
    <x v="143"/>
    <s v="US"/>
    <n v="92378.57"/>
    <x v="16"/>
    <x v="27"/>
    <n v="0"/>
  </r>
  <r>
    <x v="143"/>
    <s v="US"/>
    <n v="92378.57"/>
    <x v="17"/>
    <x v="28"/>
    <n v="0"/>
  </r>
  <r>
    <x v="143"/>
    <s v="US"/>
    <n v="92378.57"/>
    <x v="18"/>
    <x v="29"/>
    <n v="0"/>
  </r>
  <r>
    <x v="143"/>
    <s v="US"/>
    <n v="92378.57"/>
    <x v="19"/>
    <x v="30"/>
    <n v="0"/>
  </r>
  <r>
    <x v="143"/>
    <s v="US"/>
    <n v="92378.57"/>
    <x v="20"/>
    <x v="31"/>
    <n v="0"/>
  </r>
  <r>
    <x v="143"/>
    <s v="US"/>
    <n v="92378.57"/>
    <x v="21"/>
    <x v="32"/>
    <n v="0"/>
  </r>
  <r>
    <x v="144"/>
    <s v="US"/>
    <n v="105121.36"/>
    <x v="0"/>
    <x v="0"/>
    <n v="137641"/>
  </r>
  <r>
    <x v="144"/>
    <s v="US"/>
    <n v="105121.36"/>
    <x v="0"/>
    <x v="1"/>
    <n v="118462"/>
  </r>
  <r>
    <x v="144"/>
    <s v="US"/>
    <n v="105121.36"/>
    <x v="0"/>
    <x v="2"/>
    <n v="18651"/>
  </r>
  <r>
    <x v="144"/>
    <s v="US"/>
    <n v="105121.36"/>
    <x v="0"/>
    <x v="3"/>
    <n v="0"/>
  </r>
  <r>
    <x v="144"/>
    <s v="US"/>
    <n v="105121.36"/>
    <x v="0"/>
    <x v="4"/>
    <n v="528"/>
  </r>
  <r>
    <x v="144"/>
    <s v="US"/>
    <n v="105121.36"/>
    <x v="1"/>
    <x v="5"/>
    <n v="26438"/>
  </r>
  <r>
    <x v="144"/>
    <s v="US"/>
    <n v="105121.36"/>
    <x v="1"/>
    <x v="6"/>
    <n v="24985"/>
  </r>
  <r>
    <x v="144"/>
    <s v="US"/>
    <n v="105121.36"/>
    <x v="1"/>
    <x v="7"/>
    <n v="1453"/>
  </r>
  <r>
    <x v="144"/>
    <s v="US"/>
    <n v="105121.36"/>
    <x v="1"/>
    <x v="8"/>
    <n v="0"/>
  </r>
  <r>
    <x v="144"/>
    <s v="US"/>
    <n v="105121.36"/>
    <x v="1"/>
    <x v="9"/>
    <n v="0"/>
  </r>
  <r>
    <x v="144"/>
    <s v="US"/>
    <n v="105121.36"/>
    <x v="2"/>
    <x v="10"/>
    <n v="5886"/>
  </r>
  <r>
    <x v="144"/>
    <s v="US"/>
    <n v="105121.36"/>
    <x v="2"/>
    <x v="11"/>
    <n v="5886"/>
  </r>
  <r>
    <x v="144"/>
    <s v="US"/>
    <n v="105121.36"/>
    <x v="2"/>
    <x v="12"/>
    <n v="0"/>
  </r>
  <r>
    <x v="144"/>
    <s v="US"/>
    <n v="105121.36"/>
    <x v="2"/>
    <x v="13"/>
    <n v="0"/>
  </r>
  <r>
    <x v="144"/>
    <s v="US"/>
    <n v="105121.36"/>
    <x v="3"/>
    <x v="14"/>
    <n v="0"/>
  </r>
  <r>
    <x v="144"/>
    <s v="US"/>
    <n v="105121.36"/>
    <x v="4"/>
    <x v="15"/>
    <n v="14988"/>
  </r>
  <r>
    <x v="144"/>
    <s v="US"/>
    <n v="105121.36"/>
    <x v="5"/>
    <x v="16"/>
    <n v="4089959"/>
  </r>
  <r>
    <x v="144"/>
    <s v="US"/>
    <n v="105121.36"/>
    <x v="6"/>
    <x v="17"/>
    <n v="6256"/>
  </r>
  <r>
    <x v="144"/>
    <s v="US"/>
    <n v="105121.36"/>
    <x v="7"/>
    <x v="18"/>
    <n v="19486"/>
  </r>
  <r>
    <x v="144"/>
    <s v="US"/>
    <n v="105121.36"/>
    <x v="8"/>
    <x v="19"/>
    <n v="0"/>
  </r>
  <r>
    <x v="144"/>
    <s v="US"/>
    <n v="105121.36"/>
    <x v="9"/>
    <x v="20"/>
    <n v="1116331"/>
  </r>
  <r>
    <x v="144"/>
    <s v="US"/>
    <n v="105121.36"/>
    <x v="10"/>
    <x v="21"/>
    <n v="0"/>
  </r>
  <r>
    <x v="144"/>
    <s v="US"/>
    <n v="105121.36"/>
    <x v="11"/>
    <x v="22"/>
    <n v="153710"/>
  </r>
  <r>
    <x v="144"/>
    <s v="US"/>
    <n v="105121.36"/>
    <x v="12"/>
    <x v="23"/>
    <n v="246827"/>
  </r>
  <r>
    <x v="144"/>
    <s v="US"/>
    <n v="105121.36"/>
    <x v="13"/>
    <x v="24"/>
    <n v="0"/>
  </r>
  <r>
    <x v="144"/>
    <s v="US"/>
    <n v="105121.36"/>
    <x v="14"/>
    <x v="25"/>
    <n v="0"/>
  </r>
  <r>
    <x v="144"/>
    <s v="US"/>
    <n v="105121.36"/>
    <x v="15"/>
    <x v="26"/>
    <n v="0"/>
  </r>
  <r>
    <x v="144"/>
    <s v="US"/>
    <n v="105121.36"/>
    <x v="16"/>
    <x v="27"/>
    <n v="0"/>
  </r>
  <r>
    <x v="144"/>
    <s v="US"/>
    <n v="105121.36"/>
    <x v="17"/>
    <x v="28"/>
    <n v="0"/>
  </r>
  <r>
    <x v="144"/>
    <s v="US"/>
    <n v="105121.36"/>
    <x v="18"/>
    <x v="29"/>
    <n v="0"/>
  </r>
  <r>
    <x v="144"/>
    <s v="US"/>
    <n v="105121.36"/>
    <x v="19"/>
    <x v="30"/>
    <n v="0"/>
  </r>
  <r>
    <x v="144"/>
    <s v="US"/>
    <n v="105121.36"/>
    <x v="20"/>
    <x v="31"/>
    <n v="0"/>
  </r>
  <r>
    <x v="144"/>
    <s v="US"/>
    <n v="105121.36"/>
    <x v="21"/>
    <x v="32"/>
    <n v="0"/>
  </r>
  <r>
    <x v="145"/>
    <s v="US"/>
    <n v="107600.89"/>
    <x v="0"/>
    <x v="0"/>
    <n v="199919"/>
  </r>
  <r>
    <x v="145"/>
    <s v="US"/>
    <n v="107600.89"/>
    <x v="0"/>
    <x v="1"/>
    <n v="156138"/>
  </r>
  <r>
    <x v="145"/>
    <s v="US"/>
    <n v="107600.89"/>
    <x v="0"/>
    <x v="2"/>
    <n v="43242"/>
  </r>
  <r>
    <x v="145"/>
    <s v="US"/>
    <n v="107600.89"/>
    <x v="0"/>
    <x v="3"/>
    <n v="0"/>
  </r>
  <r>
    <x v="145"/>
    <s v="US"/>
    <n v="107600.89"/>
    <x v="0"/>
    <x v="4"/>
    <n v="539"/>
  </r>
  <r>
    <x v="145"/>
    <s v="US"/>
    <n v="107600.89"/>
    <x v="1"/>
    <x v="5"/>
    <n v="50908"/>
  </r>
  <r>
    <x v="145"/>
    <s v="US"/>
    <n v="107600.89"/>
    <x v="1"/>
    <x v="6"/>
    <n v="40804"/>
  </r>
  <r>
    <x v="145"/>
    <s v="US"/>
    <n v="107600.89"/>
    <x v="1"/>
    <x v="7"/>
    <n v="10104"/>
  </r>
  <r>
    <x v="145"/>
    <s v="US"/>
    <n v="107600.89"/>
    <x v="1"/>
    <x v="8"/>
    <n v="0"/>
  </r>
  <r>
    <x v="145"/>
    <s v="US"/>
    <n v="107600.89"/>
    <x v="1"/>
    <x v="9"/>
    <n v="0"/>
  </r>
  <r>
    <x v="145"/>
    <s v="US"/>
    <n v="107600.89"/>
    <x v="2"/>
    <x v="10"/>
    <n v="5189"/>
  </r>
  <r>
    <x v="145"/>
    <s v="US"/>
    <n v="107600.89"/>
    <x v="2"/>
    <x v="11"/>
    <n v="5189"/>
  </r>
  <r>
    <x v="145"/>
    <s v="US"/>
    <n v="107600.89"/>
    <x v="2"/>
    <x v="12"/>
    <n v="0"/>
  </r>
  <r>
    <x v="145"/>
    <s v="US"/>
    <n v="107600.89"/>
    <x v="2"/>
    <x v="13"/>
    <n v="0"/>
  </r>
  <r>
    <x v="145"/>
    <s v="US"/>
    <n v="107600.89"/>
    <x v="3"/>
    <x v="14"/>
    <n v="0"/>
  </r>
  <r>
    <x v="145"/>
    <s v="US"/>
    <n v="107600.89"/>
    <x v="4"/>
    <x v="15"/>
    <n v="0"/>
  </r>
  <r>
    <x v="145"/>
    <s v="US"/>
    <n v="107600.89"/>
    <x v="5"/>
    <x v="16"/>
    <n v="3434757"/>
  </r>
  <r>
    <x v="145"/>
    <s v="US"/>
    <n v="107600.89"/>
    <x v="6"/>
    <x v="17"/>
    <n v="5530"/>
  </r>
  <r>
    <x v="145"/>
    <s v="US"/>
    <n v="107600.89"/>
    <x v="7"/>
    <x v="18"/>
    <n v="17092"/>
  </r>
  <r>
    <x v="145"/>
    <s v="US"/>
    <n v="107600.89"/>
    <x v="8"/>
    <x v="19"/>
    <n v="0"/>
  </r>
  <r>
    <x v="145"/>
    <s v="US"/>
    <n v="107600.89"/>
    <x v="9"/>
    <x v="20"/>
    <n v="1347268"/>
  </r>
  <r>
    <x v="145"/>
    <s v="US"/>
    <n v="107600.89"/>
    <x v="10"/>
    <x v="21"/>
    <n v="0"/>
  </r>
  <r>
    <x v="145"/>
    <s v="US"/>
    <n v="107600.89"/>
    <x v="11"/>
    <x v="22"/>
    <n v="156422"/>
  </r>
  <r>
    <x v="145"/>
    <s v="US"/>
    <n v="107600.89"/>
    <x v="12"/>
    <x v="23"/>
    <n v="247040"/>
  </r>
  <r>
    <x v="145"/>
    <s v="US"/>
    <n v="107600.89"/>
    <x v="13"/>
    <x v="24"/>
    <n v="0"/>
  </r>
  <r>
    <x v="145"/>
    <s v="US"/>
    <n v="107600.89"/>
    <x v="14"/>
    <x v="25"/>
    <n v="0"/>
  </r>
  <r>
    <x v="145"/>
    <s v="US"/>
    <n v="107600.89"/>
    <x v="15"/>
    <x v="26"/>
    <n v="0"/>
  </r>
  <r>
    <x v="145"/>
    <s v="US"/>
    <n v="107600.89"/>
    <x v="16"/>
    <x v="27"/>
    <n v="0"/>
  </r>
  <r>
    <x v="145"/>
    <s v="US"/>
    <n v="107600.89"/>
    <x v="17"/>
    <x v="28"/>
    <n v="0"/>
  </r>
  <r>
    <x v="145"/>
    <s v="US"/>
    <n v="107600.89"/>
    <x v="18"/>
    <x v="29"/>
    <n v="0"/>
  </r>
  <r>
    <x v="145"/>
    <s v="US"/>
    <n v="107600.89"/>
    <x v="19"/>
    <x v="30"/>
    <n v="0"/>
  </r>
  <r>
    <x v="145"/>
    <s v="US"/>
    <n v="107600.89"/>
    <x v="20"/>
    <x v="31"/>
    <n v="0"/>
  </r>
  <r>
    <x v="145"/>
    <s v="US"/>
    <n v="107600.89"/>
    <x v="21"/>
    <x v="32"/>
    <n v="0"/>
  </r>
  <r>
    <x v="146"/>
    <s v="US"/>
    <n v="106006.62"/>
    <x v="0"/>
    <x v="0"/>
    <n v="174695"/>
  </r>
  <r>
    <x v="146"/>
    <s v="US"/>
    <n v="106006.62"/>
    <x v="0"/>
    <x v="1"/>
    <n v="144069"/>
  </r>
  <r>
    <x v="146"/>
    <s v="US"/>
    <n v="106006.62"/>
    <x v="0"/>
    <x v="2"/>
    <n v="30147"/>
  </r>
  <r>
    <x v="146"/>
    <s v="US"/>
    <n v="106006.62"/>
    <x v="0"/>
    <x v="3"/>
    <n v="0"/>
  </r>
  <r>
    <x v="146"/>
    <s v="US"/>
    <n v="106006.62"/>
    <x v="0"/>
    <x v="4"/>
    <n v="479"/>
  </r>
  <r>
    <x v="146"/>
    <s v="US"/>
    <n v="106006.62"/>
    <x v="1"/>
    <x v="5"/>
    <n v="42446"/>
  </r>
  <r>
    <x v="146"/>
    <s v="US"/>
    <n v="106006.62"/>
    <x v="1"/>
    <x v="6"/>
    <n v="36084"/>
  </r>
  <r>
    <x v="146"/>
    <s v="US"/>
    <n v="106006.62"/>
    <x v="1"/>
    <x v="7"/>
    <n v="6362"/>
  </r>
  <r>
    <x v="146"/>
    <s v="US"/>
    <n v="106006.62"/>
    <x v="1"/>
    <x v="8"/>
    <n v="0"/>
  </r>
  <r>
    <x v="146"/>
    <s v="US"/>
    <n v="106006.62"/>
    <x v="1"/>
    <x v="9"/>
    <n v="0"/>
  </r>
  <r>
    <x v="146"/>
    <s v="US"/>
    <n v="106006.62"/>
    <x v="2"/>
    <x v="10"/>
    <n v="5391"/>
  </r>
  <r>
    <x v="146"/>
    <s v="US"/>
    <n v="106006.62"/>
    <x v="2"/>
    <x v="11"/>
    <n v="5391"/>
  </r>
  <r>
    <x v="146"/>
    <s v="US"/>
    <n v="106006.62"/>
    <x v="2"/>
    <x v="12"/>
    <n v="0"/>
  </r>
  <r>
    <x v="146"/>
    <s v="US"/>
    <n v="106006.62"/>
    <x v="2"/>
    <x v="13"/>
    <n v="0"/>
  </r>
  <r>
    <x v="146"/>
    <s v="US"/>
    <n v="106006.62"/>
    <x v="3"/>
    <x v="14"/>
    <n v="0"/>
  </r>
  <r>
    <x v="146"/>
    <s v="US"/>
    <n v="106006.62"/>
    <x v="4"/>
    <x v="15"/>
    <n v="181"/>
  </r>
  <r>
    <x v="146"/>
    <s v="US"/>
    <n v="106006.62"/>
    <x v="5"/>
    <x v="16"/>
    <n v="3289391"/>
  </r>
  <r>
    <x v="146"/>
    <s v="US"/>
    <n v="106006.62"/>
    <x v="6"/>
    <x v="17"/>
    <n v="5755"/>
  </r>
  <r>
    <x v="146"/>
    <s v="US"/>
    <n v="106006.62"/>
    <x v="7"/>
    <x v="18"/>
    <n v="16716"/>
  </r>
  <r>
    <x v="146"/>
    <s v="US"/>
    <n v="106006.62"/>
    <x v="8"/>
    <x v="19"/>
    <n v="0"/>
  </r>
  <r>
    <x v="146"/>
    <s v="US"/>
    <n v="106006.62"/>
    <x v="9"/>
    <x v="20"/>
    <n v="1210258"/>
  </r>
  <r>
    <x v="146"/>
    <s v="US"/>
    <n v="106006.62"/>
    <x v="10"/>
    <x v="21"/>
    <n v="0"/>
  </r>
  <r>
    <x v="146"/>
    <s v="US"/>
    <n v="106006.62"/>
    <x v="11"/>
    <x v="22"/>
    <n v="162703"/>
  </r>
  <r>
    <x v="146"/>
    <s v="US"/>
    <n v="106006.62"/>
    <x v="12"/>
    <x v="23"/>
    <n v="216027"/>
  </r>
  <r>
    <x v="146"/>
    <s v="US"/>
    <n v="106006.62"/>
    <x v="13"/>
    <x v="24"/>
    <n v="0"/>
  </r>
  <r>
    <x v="146"/>
    <s v="US"/>
    <n v="106006.62"/>
    <x v="14"/>
    <x v="25"/>
    <n v="0"/>
  </r>
  <r>
    <x v="146"/>
    <s v="US"/>
    <n v="106006.62"/>
    <x v="15"/>
    <x v="26"/>
    <n v="0"/>
  </r>
  <r>
    <x v="146"/>
    <s v="US"/>
    <n v="106006.62"/>
    <x v="16"/>
    <x v="27"/>
    <n v="0"/>
  </r>
  <r>
    <x v="146"/>
    <s v="US"/>
    <n v="106006.62"/>
    <x v="17"/>
    <x v="28"/>
    <n v="0"/>
  </r>
  <r>
    <x v="146"/>
    <s v="US"/>
    <n v="106006.62"/>
    <x v="18"/>
    <x v="29"/>
    <n v="0"/>
  </r>
  <r>
    <x v="146"/>
    <s v="US"/>
    <n v="106006.62"/>
    <x v="19"/>
    <x v="30"/>
    <n v="0"/>
  </r>
  <r>
    <x v="146"/>
    <s v="US"/>
    <n v="106006.62"/>
    <x v="20"/>
    <x v="31"/>
    <n v="0"/>
  </r>
  <r>
    <x v="146"/>
    <s v="US"/>
    <n v="106006.62"/>
    <x v="21"/>
    <x v="32"/>
    <n v="0"/>
  </r>
  <r>
    <x v="147"/>
    <s v="US"/>
    <n v="353804.6"/>
    <x v="0"/>
    <x v="0"/>
    <n v="168319"/>
  </r>
  <r>
    <x v="147"/>
    <s v="US"/>
    <n v="353804.6"/>
    <x v="0"/>
    <x v="1"/>
    <n v="141750"/>
  </r>
  <r>
    <x v="147"/>
    <s v="US"/>
    <n v="353804.6"/>
    <x v="0"/>
    <x v="2"/>
    <n v="26113"/>
  </r>
  <r>
    <x v="147"/>
    <s v="US"/>
    <n v="353804.6"/>
    <x v="0"/>
    <x v="3"/>
    <n v="0"/>
  </r>
  <r>
    <x v="147"/>
    <s v="US"/>
    <n v="353804.6"/>
    <x v="0"/>
    <x v="4"/>
    <n v="456"/>
  </r>
  <r>
    <x v="147"/>
    <s v="US"/>
    <n v="353804.6"/>
    <x v="1"/>
    <x v="5"/>
    <n v="55741"/>
  </r>
  <r>
    <x v="147"/>
    <s v="US"/>
    <n v="353804.6"/>
    <x v="1"/>
    <x v="6"/>
    <n v="48698"/>
  </r>
  <r>
    <x v="147"/>
    <s v="US"/>
    <n v="353804.6"/>
    <x v="1"/>
    <x v="7"/>
    <n v="7043"/>
  </r>
  <r>
    <x v="147"/>
    <s v="US"/>
    <n v="353804.6"/>
    <x v="1"/>
    <x v="8"/>
    <n v="0"/>
  </r>
  <r>
    <x v="147"/>
    <s v="US"/>
    <n v="353804.6"/>
    <x v="1"/>
    <x v="9"/>
    <n v="0"/>
  </r>
  <r>
    <x v="147"/>
    <s v="US"/>
    <n v="353804.6"/>
    <x v="2"/>
    <x v="10"/>
    <n v="1793"/>
  </r>
  <r>
    <x v="147"/>
    <s v="US"/>
    <n v="353804.6"/>
    <x v="2"/>
    <x v="11"/>
    <n v="1793"/>
  </r>
  <r>
    <x v="147"/>
    <s v="US"/>
    <n v="353804.6"/>
    <x v="2"/>
    <x v="12"/>
    <n v="0"/>
  </r>
  <r>
    <x v="147"/>
    <s v="US"/>
    <n v="353804.6"/>
    <x v="2"/>
    <x v="13"/>
    <n v="0"/>
  </r>
  <r>
    <x v="147"/>
    <s v="US"/>
    <n v="353804.6"/>
    <x v="3"/>
    <x v="14"/>
    <n v="0"/>
  </r>
  <r>
    <x v="147"/>
    <s v="US"/>
    <n v="353804.6"/>
    <x v="4"/>
    <x v="15"/>
    <n v="33237"/>
  </r>
  <r>
    <x v="147"/>
    <s v="US"/>
    <n v="353804.6"/>
    <x v="5"/>
    <x v="16"/>
    <n v="3280071"/>
  </r>
  <r>
    <x v="147"/>
    <s v="US"/>
    <n v="353804.6"/>
    <x v="6"/>
    <x v="17"/>
    <n v="2169"/>
  </r>
  <r>
    <x v="147"/>
    <s v="US"/>
    <n v="353804.6"/>
    <x v="7"/>
    <x v="18"/>
    <n v="21003"/>
  </r>
  <r>
    <x v="147"/>
    <s v="US"/>
    <n v="353804.6"/>
    <x v="8"/>
    <x v="19"/>
    <n v="0"/>
  </r>
  <r>
    <x v="147"/>
    <s v="US"/>
    <n v="353804.6"/>
    <x v="9"/>
    <x v="20"/>
    <n v="1497778"/>
  </r>
  <r>
    <x v="147"/>
    <s v="US"/>
    <n v="353804.6"/>
    <x v="10"/>
    <x v="21"/>
    <n v="0"/>
  </r>
  <r>
    <x v="147"/>
    <s v="US"/>
    <n v="353804.6"/>
    <x v="11"/>
    <x v="22"/>
    <n v="159868"/>
  </r>
  <r>
    <x v="147"/>
    <s v="US"/>
    <n v="353804.6"/>
    <x v="12"/>
    <x v="23"/>
    <n v="335294"/>
  </r>
  <r>
    <x v="147"/>
    <s v="US"/>
    <n v="353804.6"/>
    <x v="13"/>
    <x v="24"/>
    <n v="0"/>
  </r>
  <r>
    <x v="147"/>
    <s v="US"/>
    <n v="353804.6"/>
    <x v="14"/>
    <x v="25"/>
    <n v="0"/>
  </r>
  <r>
    <x v="147"/>
    <s v="US"/>
    <n v="353804.6"/>
    <x v="15"/>
    <x v="26"/>
    <n v="0"/>
  </r>
  <r>
    <x v="147"/>
    <s v="US"/>
    <n v="353804.6"/>
    <x v="16"/>
    <x v="27"/>
    <n v="0"/>
  </r>
  <r>
    <x v="147"/>
    <s v="US"/>
    <n v="353804.6"/>
    <x v="17"/>
    <x v="28"/>
    <n v="0"/>
  </r>
  <r>
    <x v="147"/>
    <s v="US"/>
    <n v="353804.6"/>
    <x v="18"/>
    <x v="29"/>
    <n v="0"/>
  </r>
  <r>
    <x v="147"/>
    <s v="US"/>
    <n v="353804.6"/>
    <x v="19"/>
    <x v="30"/>
    <n v="0"/>
  </r>
  <r>
    <x v="147"/>
    <s v="US"/>
    <n v="353804.6"/>
    <x v="20"/>
    <x v="31"/>
    <n v="0"/>
  </r>
  <r>
    <x v="147"/>
    <s v="US"/>
    <n v="353804.6"/>
    <x v="21"/>
    <x v="32"/>
    <n v="0"/>
  </r>
  <r>
    <x v="148"/>
    <s v="US"/>
    <n v="220299.45"/>
    <x v="0"/>
    <x v="0"/>
    <n v="223166"/>
  </r>
  <r>
    <x v="148"/>
    <s v="US"/>
    <n v="220299.45"/>
    <x v="0"/>
    <x v="1"/>
    <n v="202264"/>
  </r>
  <r>
    <x v="148"/>
    <s v="US"/>
    <n v="220299.45"/>
    <x v="0"/>
    <x v="2"/>
    <n v="20476"/>
  </r>
  <r>
    <x v="148"/>
    <s v="US"/>
    <n v="220299.45"/>
    <x v="0"/>
    <x v="3"/>
    <n v="0"/>
  </r>
  <r>
    <x v="148"/>
    <s v="US"/>
    <n v="220299.45"/>
    <x v="0"/>
    <x v="4"/>
    <n v="426"/>
  </r>
  <r>
    <x v="148"/>
    <s v="US"/>
    <n v="220299.45"/>
    <x v="1"/>
    <x v="5"/>
    <n v="64705"/>
  </r>
  <r>
    <x v="148"/>
    <s v="US"/>
    <n v="220299.45"/>
    <x v="1"/>
    <x v="6"/>
    <n v="60093"/>
  </r>
  <r>
    <x v="148"/>
    <s v="US"/>
    <n v="220299.45"/>
    <x v="1"/>
    <x v="7"/>
    <n v="4611"/>
  </r>
  <r>
    <x v="148"/>
    <s v="US"/>
    <n v="220299.45"/>
    <x v="1"/>
    <x v="8"/>
    <n v="0"/>
  </r>
  <r>
    <x v="148"/>
    <s v="US"/>
    <n v="220299.45"/>
    <x v="1"/>
    <x v="9"/>
    <n v="0"/>
  </r>
  <r>
    <x v="148"/>
    <s v="US"/>
    <n v="220299.45"/>
    <x v="2"/>
    <x v="10"/>
    <n v="637"/>
  </r>
  <r>
    <x v="148"/>
    <s v="US"/>
    <n v="220299.45"/>
    <x v="2"/>
    <x v="11"/>
    <n v="637"/>
  </r>
  <r>
    <x v="148"/>
    <s v="US"/>
    <n v="220299.45"/>
    <x v="2"/>
    <x v="12"/>
    <n v="0"/>
  </r>
  <r>
    <x v="148"/>
    <s v="US"/>
    <n v="220299.45"/>
    <x v="2"/>
    <x v="13"/>
    <n v="0"/>
  </r>
  <r>
    <x v="148"/>
    <s v="US"/>
    <n v="220299.45"/>
    <x v="3"/>
    <x v="14"/>
    <n v="0"/>
  </r>
  <r>
    <x v="148"/>
    <s v="US"/>
    <n v="220299.45"/>
    <x v="4"/>
    <x v="15"/>
    <n v="44108"/>
  </r>
  <r>
    <x v="148"/>
    <s v="US"/>
    <n v="220299.45"/>
    <x v="5"/>
    <x v="16"/>
    <n v="3161846"/>
  </r>
  <r>
    <x v="148"/>
    <s v="US"/>
    <n v="220299.45"/>
    <x v="6"/>
    <x v="17"/>
    <n v="1050"/>
  </r>
  <r>
    <x v="148"/>
    <s v="US"/>
    <n v="220299.45"/>
    <x v="7"/>
    <x v="18"/>
    <n v="20628"/>
  </r>
  <r>
    <x v="148"/>
    <s v="US"/>
    <n v="220299.45"/>
    <x v="8"/>
    <x v="19"/>
    <n v="0"/>
  </r>
  <r>
    <x v="148"/>
    <s v="US"/>
    <n v="220299.45"/>
    <x v="9"/>
    <x v="20"/>
    <n v="1481958"/>
  </r>
  <r>
    <x v="148"/>
    <s v="US"/>
    <n v="220299.45"/>
    <x v="10"/>
    <x v="21"/>
    <n v="0"/>
  </r>
  <r>
    <x v="148"/>
    <s v="US"/>
    <n v="220299.45"/>
    <x v="11"/>
    <x v="22"/>
    <n v="68115"/>
  </r>
  <r>
    <x v="148"/>
    <s v="US"/>
    <n v="220299.45"/>
    <x v="12"/>
    <x v="23"/>
    <n v="336057"/>
  </r>
  <r>
    <x v="148"/>
    <s v="US"/>
    <n v="220299.45"/>
    <x v="13"/>
    <x v="24"/>
    <n v="0"/>
  </r>
  <r>
    <x v="148"/>
    <s v="US"/>
    <n v="220299.45"/>
    <x v="14"/>
    <x v="25"/>
    <n v="0"/>
  </r>
  <r>
    <x v="148"/>
    <s v="US"/>
    <n v="220299.45"/>
    <x v="15"/>
    <x v="26"/>
    <n v="0"/>
  </r>
  <r>
    <x v="148"/>
    <s v="US"/>
    <n v="220299.45"/>
    <x v="16"/>
    <x v="27"/>
    <n v="0"/>
  </r>
  <r>
    <x v="148"/>
    <s v="US"/>
    <n v="220299.45"/>
    <x v="17"/>
    <x v="28"/>
    <n v="0"/>
  </r>
  <r>
    <x v="148"/>
    <s v="US"/>
    <n v="220299.45"/>
    <x v="18"/>
    <x v="29"/>
    <n v="0"/>
  </r>
  <r>
    <x v="148"/>
    <s v="US"/>
    <n v="220299.45"/>
    <x v="19"/>
    <x v="30"/>
    <n v="0"/>
  </r>
  <r>
    <x v="148"/>
    <s v="US"/>
    <n v="220299.45"/>
    <x v="20"/>
    <x v="31"/>
    <n v="0"/>
  </r>
  <r>
    <x v="148"/>
    <s v="US"/>
    <n v="220299.45"/>
    <x v="21"/>
    <x v="32"/>
    <n v="0"/>
  </r>
  <r>
    <x v="149"/>
    <s v="US"/>
    <n v="186125.11"/>
    <x v="0"/>
    <x v="0"/>
    <n v="153694"/>
  </r>
  <r>
    <x v="149"/>
    <s v="US"/>
    <n v="186125.11"/>
    <x v="0"/>
    <x v="1"/>
    <n v="128663"/>
  </r>
  <r>
    <x v="149"/>
    <s v="US"/>
    <n v="186125.11"/>
    <x v="0"/>
    <x v="2"/>
    <n v="24507"/>
  </r>
  <r>
    <x v="149"/>
    <s v="US"/>
    <n v="186125.11"/>
    <x v="0"/>
    <x v="3"/>
    <n v="0"/>
  </r>
  <r>
    <x v="149"/>
    <s v="US"/>
    <n v="186125.11"/>
    <x v="0"/>
    <x v="4"/>
    <n v="524"/>
  </r>
  <r>
    <x v="149"/>
    <s v="US"/>
    <n v="186125.11"/>
    <x v="1"/>
    <x v="5"/>
    <n v="48324"/>
  </r>
  <r>
    <x v="149"/>
    <s v="US"/>
    <n v="186125.11"/>
    <x v="1"/>
    <x v="6"/>
    <n v="40864"/>
  </r>
  <r>
    <x v="149"/>
    <s v="US"/>
    <n v="186125.11"/>
    <x v="1"/>
    <x v="7"/>
    <n v="7460"/>
  </r>
  <r>
    <x v="149"/>
    <s v="US"/>
    <n v="186125.11"/>
    <x v="1"/>
    <x v="8"/>
    <n v="0"/>
  </r>
  <r>
    <x v="149"/>
    <s v="US"/>
    <n v="186125.11"/>
    <x v="1"/>
    <x v="9"/>
    <n v="0"/>
  </r>
  <r>
    <x v="149"/>
    <s v="US"/>
    <n v="186125.11"/>
    <x v="2"/>
    <x v="10"/>
    <n v="207"/>
  </r>
  <r>
    <x v="149"/>
    <s v="US"/>
    <n v="186125.11"/>
    <x v="2"/>
    <x v="11"/>
    <n v="207"/>
  </r>
  <r>
    <x v="149"/>
    <s v="US"/>
    <n v="186125.11"/>
    <x v="2"/>
    <x v="12"/>
    <n v="0"/>
  </r>
  <r>
    <x v="149"/>
    <s v="US"/>
    <n v="186125.11"/>
    <x v="2"/>
    <x v="13"/>
    <n v="0"/>
  </r>
  <r>
    <x v="149"/>
    <s v="US"/>
    <n v="186125.11"/>
    <x v="3"/>
    <x v="14"/>
    <n v="0"/>
  </r>
  <r>
    <x v="149"/>
    <s v="US"/>
    <n v="186125.11"/>
    <x v="4"/>
    <x v="15"/>
    <n v="44322"/>
  </r>
  <r>
    <x v="149"/>
    <s v="US"/>
    <n v="186125.11"/>
    <x v="5"/>
    <x v="16"/>
    <n v="3681760"/>
  </r>
  <r>
    <x v="149"/>
    <s v="US"/>
    <n v="186125.11"/>
    <x v="6"/>
    <x v="17"/>
    <n v="601"/>
  </r>
  <r>
    <x v="149"/>
    <s v="US"/>
    <n v="186125.11"/>
    <x v="7"/>
    <x v="18"/>
    <n v="17131"/>
  </r>
  <r>
    <x v="149"/>
    <s v="US"/>
    <n v="186125.11"/>
    <x v="8"/>
    <x v="19"/>
    <n v="0"/>
  </r>
  <r>
    <x v="149"/>
    <s v="US"/>
    <n v="186125.11"/>
    <x v="9"/>
    <x v="20"/>
    <n v="1474552"/>
  </r>
  <r>
    <x v="149"/>
    <s v="US"/>
    <n v="186125.11"/>
    <x v="10"/>
    <x v="21"/>
    <n v="0"/>
  </r>
  <r>
    <x v="149"/>
    <s v="US"/>
    <n v="186125.11"/>
    <x v="11"/>
    <x v="22"/>
    <n v="19590"/>
  </r>
  <r>
    <x v="149"/>
    <s v="US"/>
    <n v="186125.11"/>
    <x v="12"/>
    <x v="23"/>
    <n v="276295"/>
  </r>
  <r>
    <x v="149"/>
    <s v="US"/>
    <n v="186125.11"/>
    <x v="13"/>
    <x v="24"/>
    <n v="0"/>
  </r>
  <r>
    <x v="149"/>
    <s v="US"/>
    <n v="186125.11"/>
    <x v="14"/>
    <x v="25"/>
    <n v="0"/>
  </r>
  <r>
    <x v="149"/>
    <s v="US"/>
    <n v="186125.11"/>
    <x v="15"/>
    <x v="26"/>
    <n v="0"/>
  </r>
  <r>
    <x v="149"/>
    <s v="US"/>
    <n v="186125.11"/>
    <x v="16"/>
    <x v="27"/>
    <n v="0"/>
  </r>
  <r>
    <x v="149"/>
    <s v="US"/>
    <n v="186125.11"/>
    <x v="17"/>
    <x v="28"/>
    <n v="0"/>
  </r>
  <r>
    <x v="149"/>
    <s v="US"/>
    <n v="186125.11"/>
    <x v="18"/>
    <x v="29"/>
    <n v="0"/>
  </r>
  <r>
    <x v="149"/>
    <s v="US"/>
    <n v="186125.11"/>
    <x v="19"/>
    <x v="30"/>
    <n v="0"/>
  </r>
  <r>
    <x v="149"/>
    <s v="US"/>
    <n v="186125.11"/>
    <x v="20"/>
    <x v="31"/>
    <n v="0"/>
  </r>
  <r>
    <x v="149"/>
    <s v="US"/>
    <n v="186125.11"/>
    <x v="21"/>
    <x v="32"/>
    <n v="0"/>
  </r>
  <r>
    <x v="150"/>
    <s v="US"/>
    <n v="133494.45000000001"/>
    <x v="0"/>
    <x v="0"/>
    <n v="68487"/>
  </r>
  <r>
    <x v="150"/>
    <s v="US"/>
    <n v="133494.45000000001"/>
    <x v="0"/>
    <x v="1"/>
    <n v="48975"/>
  </r>
  <r>
    <x v="150"/>
    <s v="US"/>
    <n v="133494.45000000001"/>
    <x v="0"/>
    <x v="2"/>
    <n v="18945"/>
  </r>
  <r>
    <x v="150"/>
    <s v="US"/>
    <n v="133494.45000000001"/>
    <x v="0"/>
    <x v="3"/>
    <n v="0"/>
  </r>
  <r>
    <x v="150"/>
    <s v="US"/>
    <n v="133494.45000000001"/>
    <x v="0"/>
    <x v="4"/>
    <n v="567"/>
  </r>
  <r>
    <x v="150"/>
    <s v="US"/>
    <n v="133494.45000000001"/>
    <x v="1"/>
    <x v="5"/>
    <n v="19325"/>
  </r>
  <r>
    <x v="150"/>
    <s v="US"/>
    <n v="133494.45000000001"/>
    <x v="1"/>
    <x v="6"/>
    <n v="15490"/>
  </r>
  <r>
    <x v="150"/>
    <s v="US"/>
    <n v="133494.45000000001"/>
    <x v="1"/>
    <x v="7"/>
    <n v="3835"/>
  </r>
  <r>
    <x v="150"/>
    <s v="US"/>
    <n v="133494.45000000001"/>
    <x v="1"/>
    <x v="8"/>
    <n v="0"/>
  </r>
  <r>
    <x v="150"/>
    <s v="US"/>
    <n v="133494.45000000001"/>
    <x v="1"/>
    <x v="9"/>
    <n v="0"/>
  </r>
  <r>
    <x v="150"/>
    <s v="US"/>
    <n v="133494.45000000001"/>
    <x v="2"/>
    <x v="10"/>
    <n v="87"/>
  </r>
  <r>
    <x v="150"/>
    <s v="US"/>
    <n v="133494.45000000001"/>
    <x v="2"/>
    <x v="11"/>
    <n v="87"/>
  </r>
  <r>
    <x v="150"/>
    <s v="US"/>
    <n v="133494.45000000001"/>
    <x v="2"/>
    <x v="12"/>
    <n v="0"/>
  </r>
  <r>
    <x v="150"/>
    <s v="US"/>
    <n v="133494.45000000001"/>
    <x v="2"/>
    <x v="13"/>
    <n v="0"/>
  </r>
  <r>
    <x v="150"/>
    <s v="US"/>
    <n v="133494.45000000001"/>
    <x v="3"/>
    <x v="14"/>
    <n v="0"/>
  </r>
  <r>
    <x v="150"/>
    <s v="US"/>
    <n v="133494.45000000001"/>
    <x v="4"/>
    <x v="15"/>
    <n v="583774"/>
  </r>
  <r>
    <x v="150"/>
    <s v="US"/>
    <n v="133494.45000000001"/>
    <x v="5"/>
    <x v="16"/>
    <n v="3777926"/>
  </r>
  <r>
    <x v="150"/>
    <s v="US"/>
    <n v="133494.45000000001"/>
    <x v="6"/>
    <x v="17"/>
    <n v="524"/>
  </r>
  <r>
    <x v="150"/>
    <s v="US"/>
    <n v="133494.45000000001"/>
    <x v="7"/>
    <x v="18"/>
    <n v="16007"/>
  </r>
  <r>
    <x v="150"/>
    <s v="US"/>
    <n v="133494.45000000001"/>
    <x v="8"/>
    <x v="19"/>
    <n v="0"/>
  </r>
  <r>
    <x v="150"/>
    <s v="US"/>
    <n v="133494.45000000001"/>
    <x v="9"/>
    <x v="20"/>
    <n v="1238242"/>
  </r>
  <r>
    <x v="150"/>
    <s v="US"/>
    <n v="133494.45000000001"/>
    <x v="10"/>
    <x v="21"/>
    <n v="0"/>
  </r>
  <r>
    <x v="150"/>
    <s v="US"/>
    <n v="133494.45000000001"/>
    <x v="11"/>
    <x v="22"/>
    <n v="197593"/>
  </r>
  <r>
    <x v="150"/>
    <s v="US"/>
    <n v="133494.45000000001"/>
    <x v="12"/>
    <x v="23"/>
    <n v="142323"/>
  </r>
  <r>
    <x v="150"/>
    <s v="US"/>
    <n v="133494.45000000001"/>
    <x v="13"/>
    <x v="24"/>
    <n v="0"/>
  </r>
  <r>
    <x v="150"/>
    <s v="US"/>
    <n v="133494.45000000001"/>
    <x v="14"/>
    <x v="25"/>
    <n v="0"/>
  </r>
  <r>
    <x v="150"/>
    <s v="US"/>
    <n v="133494.45000000001"/>
    <x v="15"/>
    <x v="26"/>
    <n v="0"/>
  </r>
  <r>
    <x v="150"/>
    <s v="US"/>
    <n v="133494.45000000001"/>
    <x v="16"/>
    <x v="27"/>
    <n v="0"/>
  </r>
  <r>
    <x v="150"/>
    <s v="US"/>
    <n v="133494.45000000001"/>
    <x v="17"/>
    <x v="28"/>
    <n v="0"/>
  </r>
  <r>
    <x v="150"/>
    <s v="US"/>
    <n v="133494.45000000001"/>
    <x v="18"/>
    <x v="29"/>
    <n v="0"/>
  </r>
  <r>
    <x v="150"/>
    <s v="US"/>
    <n v="133494.45000000001"/>
    <x v="19"/>
    <x v="30"/>
    <n v="0"/>
  </r>
  <r>
    <x v="150"/>
    <s v="US"/>
    <n v="133494.45000000001"/>
    <x v="20"/>
    <x v="31"/>
    <n v="0"/>
  </r>
  <r>
    <x v="150"/>
    <s v="US"/>
    <n v="133494.45000000001"/>
    <x v="21"/>
    <x v="32"/>
    <n v="0"/>
  </r>
  <r>
    <x v="151"/>
    <s v="US"/>
    <n v="124556.41"/>
    <x v="0"/>
    <x v="0"/>
    <n v="124036"/>
  </r>
  <r>
    <x v="151"/>
    <s v="US"/>
    <n v="124556.41"/>
    <x v="0"/>
    <x v="1"/>
    <n v="90264"/>
  </r>
  <r>
    <x v="151"/>
    <s v="US"/>
    <n v="124556.41"/>
    <x v="0"/>
    <x v="2"/>
    <n v="23984"/>
  </r>
  <r>
    <x v="151"/>
    <s v="US"/>
    <n v="124556.41"/>
    <x v="0"/>
    <x v="3"/>
    <n v="0"/>
  </r>
  <r>
    <x v="151"/>
    <s v="US"/>
    <n v="124556.41"/>
    <x v="0"/>
    <x v="4"/>
    <n v="9788"/>
  </r>
  <r>
    <x v="151"/>
    <s v="US"/>
    <n v="124556.41"/>
    <x v="1"/>
    <x v="5"/>
    <n v="34181"/>
  </r>
  <r>
    <x v="151"/>
    <s v="US"/>
    <n v="124556.41"/>
    <x v="1"/>
    <x v="6"/>
    <n v="27168"/>
  </r>
  <r>
    <x v="151"/>
    <s v="US"/>
    <n v="124556.41"/>
    <x v="1"/>
    <x v="7"/>
    <n v="7013"/>
  </r>
  <r>
    <x v="151"/>
    <s v="US"/>
    <n v="124556.41"/>
    <x v="1"/>
    <x v="8"/>
    <n v="0"/>
  </r>
  <r>
    <x v="151"/>
    <s v="US"/>
    <n v="124556.41"/>
    <x v="1"/>
    <x v="9"/>
    <n v="0"/>
  </r>
  <r>
    <x v="151"/>
    <s v="US"/>
    <n v="124556.41"/>
    <x v="2"/>
    <x v="10"/>
    <n v="98"/>
  </r>
  <r>
    <x v="151"/>
    <s v="US"/>
    <n v="124556.41"/>
    <x v="2"/>
    <x v="11"/>
    <n v="98"/>
  </r>
  <r>
    <x v="151"/>
    <s v="US"/>
    <n v="124556.41"/>
    <x v="2"/>
    <x v="12"/>
    <n v="0"/>
  </r>
  <r>
    <x v="151"/>
    <s v="US"/>
    <n v="124556.41"/>
    <x v="2"/>
    <x v="13"/>
    <n v="0"/>
  </r>
  <r>
    <x v="151"/>
    <s v="US"/>
    <n v="124556.41"/>
    <x v="3"/>
    <x v="14"/>
    <n v="0"/>
  </r>
  <r>
    <x v="151"/>
    <s v="US"/>
    <n v="124556.41"/>
    <x v="4"/>
    <x v="15"/>
    <n v="741414"/>
  </r>
  <r>
    <x v="151"/>
    <s v="US"/>
    <n v="124556.41"/>
    <x v="5"/>
    <x v="16"/>
    <n v="4421760"/>
  </r>
  <r>
    <x v="151"/>
    <s v="US"/>
    <n v="124556.41"/>
    <x v="6"/>
    <x v="17"/>
    <n v="466"/>
  </r>
  <r>
    <x v="151"/>
    <s v="US"/>
    <n v="124556.41"/>
    <x v="7"/>
    <x v="18"/>
    <n v="14599"/>
  </r>
  <r>
    <x v="151"/>
    <s v="US"/>
    <n v="124556.41"/>
    <x v="8"/>
    <x v="19"/>
    <n v="0"/>
  </r>
  <r>
    <x v="151"/>
    <s v="US"/>
    <n v="124556.41"/>
    <x v="9"/>
    <x v="20"/>
    <n v="1458679"/>
  </r>
  <r>
    <x v="151"/>
    <s v="US"/>
    <n v="124556.41"/>
    <x v="10"/>
    <x v="21"/>
    <n v="0"/>
  </r>
  <r>
    <x v="151"/>
    <s v="US"/>
    <n v="124556.41"/>
    <x v="11"/>
    <x v="22"/>
    <n v="144791"/>
  </r>
  <r>
    <x v="151"/>
    <s v="US"/>
    <n v="124556.41"/>
    <x v="12"/>
    <x v="23"/>
    <n v="375001"/>
  </r>
  <r>
    <x v="151"/>
    <s v="US"/>
    <n v="124556.41"/>
    <x v="13"/>
    <x v="24"/>
    <n v="0"/>
  </r>
  <r>
    <x v="151"/>
    <s v="US"/>
    <n v="124556.41"/>
    <x v="14"/>
    <x v="25"/>
    <n v="0"/>
  </r>
  <r>
    <x v="151"/>
    <s v="US"/>
    <n v="124556.41"/>
    <x v="15"/>
    <x v="26"/>
    <n v="0"/>
  </r>
  <r>
    <x v="151"/>
    <s v="US"/>
    <n v="124556.41"/>
    <x v="16"/>
    <x v="27"/>
    <n v="0"/>
  </r>
  <r>
    <x v="151"/>
    <s v="US"/>
    <n v="124556.41"/>
    <x v="17"/>
    <x v="28"/>
    <n v="0"/>
  </r>
  <r>
    <x v="151"/>
    <s v="US"/>
    <n v="124556.41"/>
    <x v="18"/>
    <x v="29"/>
    <n v="0"/>
  </r>
  <r>
    <x v="151"/>
    <s v="US"/>
    <n v="124556.41"/>
    <x v="19"/>
    <x v="30"/>
    <n v="0"/>
  </r>
  <r>
    <x v="151"/>
    <s v="US"/>
    <n v="124556.41"/>
    <x v="20"/>
    <x v="31"/>
    <n v="0"/>
  </r>
  <r>
    <x v="151"/>
    <s v="US"/>
    <n v="124556.41"/>
    <x v="21"/>
    <x v="32"/>
    <n v="0"/>
  </r>
  <r>
    <x v="152"/>
    <s v="US"/>
    <n v="138248.29999999999"/>
    <x v="0"/>
    <x v="0"/>
    <n v="120290"/>
  </r>
  <r>
    <x v="152"/>
    <s v="US"/>
    <n v="138248.29999999999"/>
    <x v="0"/>
    <x v="1"/>
    <n v="85111"/>
  </r>
  <r>
    <x v="152"/>
    <s v="US"/>
    <n v="138248.29999999999"/>
    <x v="0"/>
    <x v="2"/>
    <n v="24381"/>
  </r>
  <r>
    <x v="152"/>
    <s v="US"/>
    <n v="138248.29999999999"/>
    <x v="0"/>
    <x v="3"/>
    <n v="0"/>
  </r>
  <r>
    <x v="152"/>
    <s v="US"/>
    <n v="138248.29999999999"/>
    <x v="0"/>
    <x v="4"/>
    <n v="10798"/>
  </r>
  <r>
    <x v="152"/>
    <s v="US"/>
    <n v="138248.29999999999"/>
    <x v="1"/>
    <x v="5"/>
    <n v="25449"/>
  </r>
  <r>
    <x v="152"/>
    <s v="US"/>
    <n v="138248.29999999999"/>
    <x v="1"/>
    <x v="6"/>
    <n v="19375"/>
  </r>
  <r>
    <x v="152"/>
    <s v="US"/>
    <n v="138248.29999999999"/>
    <x v="1"/>
    <x v="7"/>
    <n v="6074"/>
  </r>
  <r>
    <x v="152"/>
    <s v="US"/>
    <n v="138248.29999999999"/>
    <x v="1"/>
    <x v="8"/>
    <n v="0"/>
  </r>
  <r>
    <x v="152"/>
    <s v="US"/>
    <n v="138248.29999999999"/>
    <x v="1"/>
    <x v="9"/>
    <n v="0"/>
  </r>
  <r>
    <x v="152"/>
    <s v="US"/>
    <n v="138248.29999999999"/>
    <x v="2"/>
    <x v="10"/>
    <n v="48"/>
  </r>
  <r>
    <x v="152"/>
    <s v="US"/>
    <n v="138248.29999999999"/>
    <x v="2"/>
    <x v="11"/>
    <n v="48"/>
  </r>
  <r>
    <x v="152"/>
    <s v="US"/>
    <n v="138248.29999999999"/>
    <x v="2"/>
    <x v="12"/>
    <n v="0"/>
  </r>
  <r>
    <x v="152"/>
    <s v="US"/>
    <n v="138248.29999999999"/>
    <x v="2"/>
    <x v="13"/>
    <n v="0"/>
  </r>
  <r>
    <x v="152"/>
    <s v="US"/>
    <n v="138248.29999999999"/>
    <x v="3"/>
    <x v="14"/>
    <n v="0"/>
  </r>
  <r>
    <x v="152"/>
    <s v="US"/>
    <n v="138248.29999999999"/>
    <x v="4"/>
    <x v="15"/>
    <n v="690392"/>
  </r>
  <r>
    <x v="152"/>
    <s v="US"/>
    <n v="138248.29999999999"/>
    <x v="5"/>
    <x v="16"/>
    <n v="4379010"/>
  </r>
  <r>
    <x v="152"/>
    <s v="US"/>
    <n v="138248.29999999999"/>
    <x v="6"/>
    <x v="17"/>
    <n v="400"/>
  </r>
  <r>
    <x v="152"/>
    <s v="US"/>
    <n v="138248.29999999999"/>
    <x v="7"/>
    <x v="18"/>
    <n v="16286"/>
  </r>
  <r>
    <x v="152"/>
    <s v="US"/>
    <n v="138248.29999999999"/>
    <x v="8"/>
    <x v="19"/>
    <n v="0"/>
  </r>
  <r>
    <x v="152"/>
    <s v="US"/>
    <n v="138248.29999999999"/>
    <x v="9"/>
    <x v="20"/>
    <n v="981109"/>
  </r>
  <r>
    <x v="152"/>
    <s v="US"/>
    <n v="138248.29999999999"/>
    <x v="10"/>
    <x v="21"/>
    <n v="0"/>
  </r>
  <r>
    <x v="152"/>
    <s v="US"/>
    <n v="138248.29999999999"/>
    <x v="11"/>
    <x v="22"/>
    <n v="97464"/>
  </r>
  <r>
    <x v="152"/>
    <s v="US"/>
    <n v="138248.29999999999"/>
    <x v="12"/>
    <x v="23"/>
    <n v="269101"/>
  </r>
  <r>
    <x v="152"/>
    <s v="US"/>
    <n v="138248.29999999999"/>
    <x v="13"/>
    <x v="24"/>
    <n v="0"/>
  </r>
  <r>
    <x v="152"/>
    <s v="US"/>
    <n v="138248.29999999999"/>
    <x v="14"/>
    <x v="25"/>
    <n v="0"/>
  </r>
  <r>
    <x v="152"/>
    <s v="US"/>
    <n v="138248.29999999999"/>
    <x v="15"/>
    <x v="26"/>
    <n v="0"/>
  </r>
  <r>
    <x v="152"/>
    <s v="US"/>
    <n v="138248.29999999999"/>
    <x v="16"/>
    <x v="27"/>
    <n v="31364"/>
  </r>
  <r>
    <x v="152"/>
    <s v="US"/>
    <n v="138248.29999999999"/>
    <x v="17"/>
    <x v="28"/>
    <n v="0"/>
  </r>
  <r>
    <x v="152"/>
    <s v="US"/>
    <n v="138248.29999999999"/>
    <x v="18"/>
    <x v="29"/>
    <n v="0"/>
  </r>
  <r>
    <x v="152"/>
    <s v="US"/>
    <n v="138248.29999999999"/>
    <x v="19"/>
    <x v="30"/>
    <n v="0"/>
  </r>
  <r>
    <x v="152"/>
    <s v="US"/>
    <n v="138248.29999999999"/>
    <x v="20"/>
    <x v="31"/>
    <n v="0"/>
  </r>
  <r>
    <x v="152"/>
    <s v="US"/>
    <n v="138248.29999999999"/>
    <x v="21"/>
    <x v="32"/>
    <n v="0"/>
  </r>
  <r>
    <x v="153"/>
    <s v="US"/>
    <n v="123792.4"/>
    <x v="0"/>
    <x v="0"/>
    <n v="113409"/>
  </r>
  <r>
    <x v="153"/>
    <s v="US"/>
    <n v="123792.4"/>
    <x v="0"/>
    <x v="1"/>
    <n v="84658"/>
  </r>
  <r>
    <x v="153"/>
    <s v="US"/>
    <n v="123792.4"/>
    <x v="0"/>
    <x v="2"/>
    <n v="17279"/>
  </r>
  <r>
    <x v="153"/>
    <s v="US"/>
    <n v="123792.4"/>
    <x v="0"/>
    <x v="3"/>
    <n v="0"/>
  </r>
  <r>
    <x v="153"/>
    <s v="US"/>
    <n v="123792.4"/>
    <x v="0"/>
    <x v="4"/>
    <n v="11472"/>
  </r>
  <r>
    <x v="153"/>
    <s v="US"/>
    <n v="123792.4"/>
    <x v="1"/>
    <x v="5"/>
    <n v="21785"/>
  </r>
  <r>
    <x v="153"/>
    <s v="US"/>
    <n v="123792.4"/>
    <x v="1"/>
    <x v="6"/>
    <n v="18229"/>
  </r>
  <r>
    <x v="153"/>
    <s v="US"/>
    <n v="123792.4"/>
    <x v="1"/>
    <x v="7"/>
    <n v="3555"/>
  </r>
  <r>
    <x v="153"/>
    <s v="US"/>
    <n v="123792.4"/>
    <x v="1"/>
    <x v="8"/>
    <n v="0"/>
  </r>
  <r>
    <x v="153"/>
    <s v="US"/>
    <n v="123792.4"/>
    <x v="1"/>
    <x v="9"/>
    <n v="0"/>
  </r>
  <r>
    <x v="153"/>
    <s v="US"/>
    <n v="123792.4"/>
    <x v="2"/>
    <x v="10"/>
    <n v="25"/>
  </r>
  <r>
    <x v="153"/>
    <s v="US"/>
    <n v="123792.4"/>
    <x v="2"/>
    <x v="11"/>
    <n v="25"/>
  </r>
  <r>
    <x v="153"/>
    <s v="US"/>
    <n v="123792.4"/>
    <x v="2"/>
    <x v="12"/>
    <n v="0"/>
  </r>
  <r>
    <x v="153"/>
    <s v="US"/>
    <n v="123792.4"/>
    <x v="2"/>
    <x v="13"/>
    <n v="0"/>
  </r>
  <r>
    <x v="153"/>
    <s v="US"/>
    <n v="123792.4"/>
    <x v="3"/>
    <x v="14"/>
    <n v="0"/>
  </r>
  <r>
    <x v="153"/>
    <s v="US"/>
    <n v="123792.4"/>
    <x v="4"/>
    <x v="15"/>
    <n v="645982"/>
  </r>
  <r>
    <x v="153"/>
    <s v="US"/>
    <n v="123792.4"/>
    <x v="5"/>
    <x v="16"/>
    <n v="3847171"/>
  </r>
  <r>
    <x v="153"/>
    <s v="US"/>
    <n v="123792.4"/>
    <x v="6"/>
    <x v="17"/>
    <n v="402"/>
  </r>
  <r>
    <x v="153"/>
    <s v="US"/>
    <n v="123792.4"/>
    <x v="7"/>
    <x v="18"/>
    <n v="18868"/>
  </r>
  <r>
    <x v="153"/>
    <s v="US"/>
    <n v="123792.4"/>
    <x v="8"/>
    <x v="19"/>
    <n v="0"/>
  </r>
  <r>
    <x v="153"/>
    <s v="US"/>
    <n v="123792.4"/>
    <x v="9"/>
    <x v="20"/>
    <n v="1133254"/>
  </r>
  <r>
    <x v="153"/>
    <s v="US"/>
    <n v="123792.4"/>
    <x v="10"/>
    <x v="21"/>
    <n v="0"/>
  </r>
  <r>
    <x v="153"/>
    <s v="US"/>
    <n v="123792.4"/>
    <x v="11"/>
    <x v="22"/>
    <n v="92071"/>
  </r>
  <r>
    <x v="153"/>
    <s v="US"/>
    <n v="123792.4"/>
    <x v="12"/>
    <x v="23"/>
    <n v="188355"/>
  </r>
  <r>
    <x v="153"/>
    <s v="US"/>
    <n v="123792.4"/>
    <x v="13"/>
    <x v="24"/>
    <n v="0"/>
  </r>
  <r>
    <x v="153"/>
    <s v="US"/>
    <n v="123792.4"/>
    <x v="14"/>
    <x v="25"/>
    <n v="0"/>
  </r>
  <r>
    <x v="153"/>
    <s v="US"/>
    <n v="123792.4"/>
    <x v="15"/>
    <x v="26"/>
    <n v="0"/>
  </r>
  <r>
    <x v="153"/>
    <s v="US"/>
    <n v="123792.4"/>
    <x v="16"/>
    <x v="27"/>
    <n v="29817"/>
  </r>
  <r>
    <x v="153"/>
    <s v="US"/>
    <n v="123792.4"/>
    <x v="17"/>
    <x v="28"/>
    <n v="0"/>
  </r>
  <r>
    <x v="153"/>
    <s v="US"/>
    <n v="123792.4"/>
    <x v="18"/>
    <x v="29"/>
    <n v="0"/>
  </r>
  <r>
    <x v="153"/>
    <s v="US"/>
    <n v="123792.4"/>
    <x v="19"/>
    <x v="30"/>
    <n v="0"/>
  </r>
  <r>
    <x v="153"/>
    <s v="US"/>
    <n v="123792.4"/>
    <x v="20"/>
    <x v="31"/>
    <n v="0"/>
  </r>
  <r>
    <x v="153"/>
    <s v="US"/>
    <n v="123792.4"/>
    <x v="21"/>
    <x v="32"/>
    <n v="0"/>
  </r>
  <r>
    <x v="154"/>
    <s v="US"/>
    <n v="211982.47"/>
    <x v="0"/>
    <x v="0"/>
    <n v="101318"/>
  </r>
  <r>
    <x v="154"/>
    <s v="US"/>
    <n v="211982.47"/>
    <x v="0"/>
    <x v="1"/>
    <n v="77043"/>
  </r>
  <r>
    <x v="154"/>
    <s v="US"/>
    <n v="211982.47"/>
    <x v="0"/>
    <x v="2"/>
    <n v="14203"/>
  </r>
  <r>
    <x v="154"/>
    <s v="US"/>
    <n v="211982.47"/>
    <x v="0"/>
    <x v="3"/>
    <n v="0"/>
  </r>
  <r>
    <x v="154"/>
    <s v="US"/>
    <n v="211982.47"/>
    <x v="0"/>
    <x v="4"/>
    <n v="10072"/>
  </r>
  <r>
    <x v="154"/>
    <s v="US"/>
    <n v="211982.47"/>
    <x v="1"/>
    <x v="5"/>
    <n v="21333"/>
  </r>
  <r>
    <x v="154"/>
    <s v="US"/>
    <n v="211982.47"/>
    <x v="1"/>
    <x v="6"/>
    <n v="19147"/>
  </r>
  <r>
    <x v="154"/>
    <s v="US"/>
    <n v="211982.47"/>
    <x v="1"/>
    <x v="7"/>
    <n v="2187"/>
  </r>
  <r>
    <x v="154"/>
    <s v="US"/>
    <n v="211982.47"/>
    <x v="1"/>
    <x v="8"/>
    <n v="0"/>
  </r>
  <r>
    <x v="154"/>
    <s v="US"/>
    <n v="211982.47"/>
    <x v="1"/>
    <x v="9"/>
    <n v="0"/>
  </r>
  <r>
    <x v="154"/>
    <s v="US"/>
    <n v="211982.47"/>
    <x v="2"/>
    <x v="10"/>
    <n v="23"/>
  </r>
  <r>
    <x v="154"/>
    <s v="US"/>
    <n v="211982.47"/>
    <x v="2"/>
    <x v="11"/>
    <n v="23"/>
  </r>
  <r>
    <x v="154"/>
    <s v="US"/>
    <n v="211982.47"/>
    <x v="2"/>
    <x v="12"/>
    <n v="0"/>
  </r>
  <r>
    <x v="154"/>
    <s v="US"/>
    <n v="211982.47"/>
    <x v="2"/>
    <x v="13"/>
    <n v="0"/>
  </r>
  <r>
    <x v="154"/>
    <s v="US"/>
    <n v="211982.47"/>
    <x v="3"/>
    <x v="14"/>
    <n v="0"/>
  </r>
  <r>
    <x v="154"/>
    <s v="US"/>
    <n v="211982.47"/>
    <x v="4"/>
    <x v="15"/>
    <n v="769255"/>
  </r>
  <r>
    <x v="154"/>
    <s v="US"/>
    <n v="211982.47"/>
    <x v="5"/>
    <x v="16"/>
    <n v="3429814"/>
  </r>
  <r>
    <x v="154"/>
    <s v="US"/>
    <n v="211982.47"/>
    <x v="6"/>
    <x v="17"/>
    <n v="430"/>
  </r>
  <r>
    <x v="154"/>
    <s v="US"/>
    <n v="211982.47"/>
    <x v="7"/>
    <x v="18"/>
    <n v="12340"/>
  </r>
  <r>
    <x v="154"/>
    <s v="US"/>
    <n v="211982.47"/>
    <x v="8"/>
    <x v="19"/>
    <n v="0"/>
  </r>
  <r>
    <x v="154"/>
    <s v="US"/>
    <n v="211982.47"/>
    <x v="9"/>
    <x v="20"/>
    <n v="1018211"/>
  </r>
  <r>
    <x v="154"/>
    <s v="US"/>
    <n v="211982.47"/>
    <x v="10"/>
    <x v="21"/>
    <n v="0"/>
  </r>
  <r>
    <x v="154"/>
    <s v="US"/>
    <n v="211982.47"/>
    <x v="11"/>
    <x v="22"/>
    <n v="124845"/>
  </r>
  <r>
    <x v="154"/>
    <s v="US"/>
    <n v="211982.47"/>
    <x v="12"/>
    <x v="23"/>
    <n v="1038053"/>
  </r>
  <r>
    <x v="154"/>
    <s v="US"/>
    <n v="211982.47"/>
    <x v="13"/>
    <x v="24"/>
    <n v="0"/>
  </r>
  <r>
    <x v="154"/>
    <s v="US"/>
    <n v="211982.47"/>
    <x v="14"/>
    <x v="25"/>
    <n v="0"/>
  </r>
  <r>
    <x v="154"/>
    <s v="US"/>
    <n v="211982.47"/>
    <x v="15"/>
    <x v="26"/>
    <n v="0"/>
  </r>
  <r>
    <x v="154"/>
    <s v="US"/>
    <n v="211982.47"/>
    <x v="16"/>
    <x v="27"/>
    <n v="34267"/>
  </r>
  <r>
    <x v="154"/>
    <s v="US"/>
    <n v="211982.47"/>
    <x v="17"/>
    <x v="28"/>
    <n v="0"/>
  </r>
  <r>
    <x v="154"/>
    <s v="US"/>
    <n v="211982.47"/>
    <x v="18"/>
    <x v="29"/>
    <n v="0"/>
  </r>
  <r>
    <x v="154"/>
    <s v="US"/>
    <n v="211982.47"/>
    <x v="19"/>
    <x v="30"/>
    <n v="0"/>
  </r>
  <r>
    <x v="154"/>
    <s v="US"/>
    <n v="211982.47"/>
    <x v="20"/>
    <x v="31"/>
    <n v="0"/>
  </r>
  <r>
    <x v="154"/>
    <s v="US"/>
    <n v="211982.47"/>
    <x v="21"/>
    <x v="32"/>
    <n v="0"/>
  </r>
  <r>
    <x v="155"/>
    <s v="US"/>
    <n v="196676.16"/>
    <x v="0"/>
    <x v="0"/>
    <n v="100831"/>
  </r>
  <r>
    <x v="155"/>
    <s v="US"/>
    <n v="196676.16"/>
    <x v="0"/>
    <x v="1"/>
    <n v="75526"/>
  </r>
  <r>
    <x v="155"/>
    <s v="US"/>
    <n v="196676.16"/>
    <x v="0"/>
    <x v="2"/>
    <n v="14629"/>
  </r>
  <r>
    <x v="155"/>
    <s v="US"/>
    <n v="196676.16"/>
    <x v="0"/>
    <x v="3"/>
    <n v="0"/>
  </r>
  <r>
    <x v="155"/>
    <s v="US"/>
    <n v="196676.16"/>
    <x v="0"/>
    <x v="4"/>
    <n v="10676"/>
  </r>
  <r>
    <x v="155"/>
    <s v="US"/>
    <n v="196676.16"/>
    <x v="1"/>
    <x v="5"/>
    <n v="18592"/>
  </r>
  <r>
    <x v="155"/>
    <s v="US"/>
    <n v="196676.16"/>
    <x v="1"/>
    <x v="6"/>
    <n v="16713"/>
  </r>
  <r>
    <x v="155"/>
    <s v="US"/>
    <n v="196676.16"/>
    <x v="1"/>
    <x v="7"/>
    <n v="1879"/>
  </r>
  <r>
    <x v="155"/>
    <s v="US"/>
    <n v="196676.16"/>
    <x v="1"/>
    <x v="8"/>
    <n v="0"/>
  </r>
  <r>
    <x v="155"/>
    <s v="US"/>
    <n v="196676.16"/>
    <x v="1"/>
    <x v="9"/>
    <n v="0"/>
  </r>
  <r>
    <x v="155"/>
    <s v="US"/>
    <n v="196676.16"/>
    <x v="2"/>
    <x v="10"/>
    <n v="448"/>
  </r>
  <r>
    <x v="155"/>
    <s v="US"/>
    <n v="196676.16"/>
    <x v="2"/>
    <x v="11"/>
    <n v="448"/>
  </r>
  <r>
    <x v="155"/>
    <s v="US"/>
    <n v="196676.16"/>
    <x v="2"/>
    <x v="12"/>
    <n v="0"/>
  </r>
  <r>
    <x v="155"/>
    <s v="US"/>
    <n v="196676.16"/>
    <x v="2"/>
    <x v="13"/>
    <n v="0"/>
  </r>
  <r>
    <x v="155"/>
    <s v="US"/>
    <n v="196676.16"/>
    <x v="3"/>
    <x v="14"/>
    <n v="0"/>
  </r>
  <r>
    <x v="155"/>
    <s v="US"/>
    <n v="196676.16"/>
    <x v="4"/>
    <x v="15"/>
    <n v="1366746"/>
  </r>
  <r>
    <x v="155"/>
    <s v="US"/>
    <n v="196676.16"/>
    <x v="5"/>
    <x v="16"/>
    <n v="3186845"/>
  </r>
  <r>
    <x v="155"/>
    <s v="US"/>
    <n v="196676.16"/>
    <x v="6"/>
    <x v="17"/>
    <n v="1160"/>
  </r>
  <r>
    <x v="155"/>
    <s v="US"/>
    <n v="196676.16"/>
    <x v="7"/>
    <x v="18"/>
    <n v="26216"/>
  </r>
  <r>
    <x v="155"/>
    <s v="US"/>
    <n v="196676.16"/>
    <x v="8"/>
    <x v="19"/>
    <n v="0"/>
  </r>
  <r>
    <x v="155"/>
    <s v="US"/>
    <n v="196676.16"/>
    <x v="9"/>
    <x v="20"/>
    <n v="1255281"/>
  </r>
  <r>
    <x v="155"/>
    <s v="US"/>
    <n v="196676.16"/>
    <x v="10"/>
    <x v="21"/>
    <n v="0"/>
  </r>
  <r>
    <x v="155"/>
    <s v="US"/>
    <n v="196676.16"/>
    <x v="11"/>
    <x v="22"/>
    <n v="92946"/>
  </r>
  <r>
    <x v="155"/>
    <s v="US"/>
    <n v="196676.16"/>
    <x v="12"/>
    <x v="23"/>
    <n v="504958"/>
  </r>
  <r>
    <x v="155"/>
    <s v="US"/>
    <n v="196676.16"/>
    <x v="13"/>
    <x v="24"/>
    <n v="0"/>
  </r>
  <r>
    <x v="155"/>
    <s v="US"/>
    <n v="196676.16"/>
    <x v="14"/>
    <x v="25"/>
    <n v="0"/>
  </r>
  <r>
    <x v="155"/>
    <s v="US"/>
    <n v="196676.16"/>
    <x v="15"/>
    <x v="26"/>
    <n v="0"/>
  </r>
  <r>
    <x v="155"/>
    <s v="US"/>
    <n v="196676.16"/>
    <x v="16"/>
    <x v="27"/>
    <n v="23865"/>
  </r>
  <r>
    <x v="155"/>
    <s v="US"/>
    <n v="196676.16"/>
    <x v="17"/>
    <x v="28"/>
    <n v="0"/>
  </r>
  <r>
    <x v="155"/>
    <s v="US"/>
    <n v="196676.16"/>
    <x v="18"/>
    <x v="29"/>
    <n v="0"/>
  </r>
  <r>
    <x v="155"/>
    <s v="US"/>
    <n v="196676.16"/>
    <x v="19"/>
    <x v="30"/>
    <n v="0"/>
  </r>
  <r>
    <x v="155"/>
    <s v="US"/>
    <n v="196676.16"/>
    <x v="20"/>
    <x v="31"/>
    <n v="0"/>
  </r>
  <r>
    <x v="155"/>
    <s v="US"/>
    <n v="196676.16"/>
    <x v="21"/>
    <x v="32"/>
    <n v="0"/>
  </r>
  <r>
    <x v="156"/>
    <s v="US"/>
    <n v="177856.06"/>
    <x v="0"/>
    <x v="0"/>
    <n v="96431"/>
  </r>
  <r>
    <x v="156"/>
    <s v="US"/>
    <n v="177856.06"/>
    <x v="0"/>
    <x v="1"/>
    <n v="52388"/>
  </r>
  <r>
    <x v="156"/>
    <s v="US"/>
    <n v="177856.06"/>
    <x v="0"/>
    <x v="2"/>
    <n v="32809"/>
  </r>
  <r>
    <x v="156"/>
    <s v="US"/>
    <n v="177856.06"/>
    <x v="0"/>
    <x v="3"/>
    <n v="0"/>
  </r>
  <r>
    <x v="156"/>
    <s v="US"/>
    <n v="177856.06"/>
    <x v="0"/>
    <x v="4"/>
    <n v="11234"/>
  </r>
  <r>
    <x v="156"/>
    <s v="US"/>
    <n v="177856.06"/>
    <x v="1"/>
    <x v="5"/>
    <n v="23482"/>
  </r>
  <r>
    <x v="156"/>
    <s v="US"/>
    <n v="177856.06"/>
    <x v="1"/>
    <x v="6"/>
    <n v="12836"/>
  </r>
  <r>
    <x v="156"/>
    <s v="US"/>
    <n v="177856.06"/>
    <x v="1"/>
    <x v="7"/>
    <n v="10646"/>
  </r>
  <r>
    <x v="156"/>
    <s v="US"/>
    <n v="177856.06"/>
    <x v="1"/>
    <x v="8"/>
    <n v="0"/>
  </r>
  <r>
    <x v="156"/>
    <s v="US"/>
    <n v="177856.06"/>
    <x v="1"/>
    <x v="9"/>
    <n v="0"/>
  </r>
  <r>
    <x v="156"/>
    <s v="US"/>
    <n v="177856.06"/>
    <x v="2"/>
    <x v="10"/>
    <n v="456"/>
  </r>
  <r>
    <x v="156"/>
    <s v="US"/>
    <n v="177856.06"/>
    <x v="2"/>
    <x v="11"/>
    <n v="456"/>
  </r>
  <r>
    <x v="156"/>
    <s v="US"/>
    <n v="177856.06"/>
    <x v="2"/>
    <x v="12"/>
    <n v="0"/>
  </r>
  <r>
    <x v="156"/>
    <s v="US"/>
    <n v="177856.06"/>
    <x v="2"/>
    <x v="13"/>
    <n v="0"/>
  </r>
  <r>
    <x v="156"/>
    <s v="US"/>
    <n v="177856.06"/>
    <x v="3"/>
    <x v="14"/>
    <n v="0"/>
  </r>
  <r>
    <x v="156"/>
    <s v="US"/>
    <n v="177856.06"/>
    <x v="4"/>
    <x v="15"/>
    <n v="1600286"/>
  </r>
  <r>
    <x v="156"/>
    <s v="US"/>
    <n v="177856.06"/>
    <x v="5"/>
    <x v="16"/>
    <n v="4316384"/>
  </r>
  <r>
    <x v="156"/>
    <s v="US"/>
    <n v="177856.06"/>
    <x v="6"/>
    <x v="17"/>
    <n v="945"/>
  </r>
  <r>
    <x v="156"/>
    <s v="US"/>
    <n v="177856.06"/>
    <x v="7"/>
    <x v="18"/>
    <n v="14562"/>
  </r>
  <r>
    <x v="156"/>
    <s v="US"/>
    <n v="177856.06"/>
    <x v="8"/>
    <x v="19"/>
    <n v="0"/>
  </r>
  <r>
    <x v="156"/>
    <s v="US"/>
    <n v="177856.06"/>
    <x v="9"/>
    <x v="20"/>
    <n v="1171114"/>
  </r>
  <r>
    <x v="156"/>
    <s v="US"/>
    <n v="177856.06"/>
    <x v="10"/>
    <x v="21"/>
    <n v="0"/>
  </r>
  <r>
    <x v="156"/>
    <s v="US"/>
    <n v="177856.06"/>
    <x v="11"/>
    <x v="22"/>
    <n v="112692"/>
  </r>
  <r>
    <x v="156"/>
    <s v="US"/>
    <n v="177856.06"/>
    <x v="12"/>
    <x v="23"/>
    <n v="116823"/>
  </r>
  <r>
    <x v="156"/>
    <s v="US"/>
    <n v="177856.06"/>
    <x v="13"/>
    <x v="24"/>
    <n v="0"/>
  </r>
  <r>
    <x v="156"/>
    <s v="US"/>
    <n v="177856.06"/>
    <x v="14"/>
    <x v="25"/>
    <n v="0"/>
  </r>
  <r>
    <x v="156"/>
    <s v="US"/>
    <n v="177856.06"/>
    <x v="15"/>
    <x v="26"/>
    <n v="0"/>
  </r>
  <r>
    <x v="156"/>
    <s v="US"/>
    <n v="177856.06"/>
    <x v="16"/>
    <x v="27"/>
    <n v="3412"/>
  </r>
  <r>
    <x v="156"/>
    <s v="US"/>
    <n v="177856.06"/>
    <x v="17"/>
    <x v="28"/>
    <n v="0"/>
  </r>
  <r>
    <x v="156"/>
    <s v="US"/>
    <n v="177856.06"/>
    <x v="18"/>
    <x v="29"/>
    <n v="0"/>
  </r>
  <r>
    <x v="156"/>
    <s v="US"/>
    <n v="177856.06"/>
    <x v="19"/>
    <x v="30"/>
    <n v="0"/>
  </r>
  <r>
    <x v="156"/>
    <s v="US"/>
    <n v="177856.06"/>
    <x v="20"/>
    <x v="31"/>
    <n v="0"/>
  </r>
  <r>
    <x v="156"/>
    <s v="US"/>
    <n v="177856.06"/>
    <x v="21"/>
    <x v="32"/>
    <n v="0"/>
  </r>
  <r>
    <x v="157"/>
    <s v="US"/>
    <n v="162459.28"/>
    <x v="0"/>
    <x v="0"/>
    <n v="89334"/>
  </r>
  <r>
    <x v="157"/>
    <s v="US"/>
    <n v="162459.28"/>
    <x v="0"/>
    <x v="1"/>
    <n v="53185"/>
  </r>
  <r>
    <x v="157"/>
    <s v="US"/>
    <n v="162459.28"/>
    <x v="0"/>
    <x v="2"/>
    <n v="25475"/>
  </r>
  <r>
    <x v="157"/>
    <s v="US"/>
    <n v="162459.28"/>
    <x v="0"/>
    <x v="3"/>
    <n v="0"/>
  </r>
  <r>
    <x v="157"/>
    <s v="US"/>
    <n v="162459.28"/>
    <x v="0"/>
    <x v="4"/>
    <n v="10674"/>
  </r>
  <r>
    <x v="157"/>
    <s v="US"/>
    <n v="162459.28"/>
    <x v="1"/>
    <x v="5"/>
    <n v="16469"/>
  </r>
  <r>
    <x v="157"/>
    <s v="US"/>
    <n v="162459.28"/>
    <x v="1"/>
    <x v="6"/>
    <n v="9222"/>
  </r>
  <r>
    <x v="157"/>
    <s v="US"/>
    <n v="162459.28"/>
    <x v="1"/>
    <x v="7"/>
    <n v="7247"/>
  </r>
  <r>
    <x v="157"/>
    <s v="US"/>
    <n v="162459.28"/>
    <x v="1"/>
    <x v="8"/>
    <n v="0"/>
  </r>
  <r>
    <x v="157"/>
    <s v="US"/>
    <n v="162459.28"/>
    <x v="1"/>
    <x v="9"/>
    <n v="0"/>
  </r>
  <r>
    <x v="157"/>
    <s v="US"/>
    <n v="162459.28"/>
    <x v="2"/>
    <x v="10"/>
    <n v="182"/>
  </r>
  <r>
    <x v="157"/>
    <s v="US"/>
    <n v="162459.28"/>
    <x v="2"/>
    <x v="11"/>
    <n v="182"/>
  </r>
  <r>
    <x v="157"/>
    <s v="US"/>
    <n v="162459.28"/>
    <x v="2"/>
    <x v="12"/>
    <n v="0"/>
  </r>
  <r>
    <x v="157"/>
    <s v="US"/>
    <n v="162459.28"/>
    <x v="2"/>
    <x v="13"/>
    <n v="0"/>
  </r>
  <r>
    <x v="157"/>
    <s v="US"/>
    <n v="162459.28"/>
    <x v="3"/>
    <x v="14"/>
    <n v="0"/>
  </r>
  <r>
    <x v="157"/>
    <s v="US"/>
    <n v="162459.28"/>
    <x v="4"/>
    <x v="15"/>
    <n v="543611"/>
  </r>
  <r>
    <x v="157"/>
    <s v="US"/>
    <n v="162459.28"/>
    <x v="5"/>
    <x v="16"/>
    <n v="4021957"/>
  </r>
  <r>
    <x v="157"/>
    <s v="US"/>
    <n v="162459.28"/>
    <x v="6"/>
    <x v="17"/>
    <n v="634"/>
  </r>
  <r>
    <x v="157"/>
    <s v="US"/>
    <n v="162459.28"/>
    <x v="7"/>
    <x v="18"/>
    <n v="9551"/>
  </r>
  <r>
    <x v="157"/>
    <s v="US"/>
    <n v="162459.28"/>
    <x v="8"/>
    <x v="19"/>
    <n v="0"/>
  </r>
  <r>
    <x v="157"/>
    <s v="US"/>
    <n v="162459.28"/>
    <x v="9"/>
    <x v="20"/>
    <n v="2752675"/>
  </r>
  <r>
    <x v="157"/>
    <s v="US"/>
    <n v="162459.28"/>
    <x v="10"/>
    <x v="21"/>
    <n v="0"/>
  </r>
  <r>
    <x v="157"/>
    <s v="US"/>
    <n v="162459.28"/>
    <x v="11"/>
    <x v="22"/>
    <n v="129832"/>
  </r>
  <r>
    <x v="157"/>
    <s v="US"/>
    <n v="162459.28"/>
    <x v="12"/>
    <x v="23"/>
    <n v="85638"/>
  </r>
  <r>
    <x v="157"/>
    <s v="US"/>
    <n v="162459.28"/>
    <x v="13"/>
    <x v="24"/>
    <n v="0"/>
  </r>
  <r>
    <x v="157"/>
    <s v="US"/>
    <n v="162459.28"/>
    <x v="14"/>
    <x v="25"/>
    <n v="0"/>
  </r>
  <r>
    <x v="157"/>
    <s v="US"/>
    <n v="162459.28"/>
    <x v="15"/>
    <x v="26"/>
    <n v="0"/>
  </r>
  <r>
    <x v="157"/>
    <s v="US"/>
    <n v="162459.28"/>
    <x v="16"/>
    <x v="27"/>
    <n v="4930"/>
  </r>
  <r>
    <x v="157"/>
    <s v="US"/>
    <n v="162459.28"/>
    <x v="17"/>
    <x v="28"/>
    <n v="0"/>
  </r>
  <r>
    <x v="157"/>
    <s v="US"/>
    <n v="162459.28"/>
    <x v="18"/>
    <x v="29"/>
    <n v="0"/>
  </r>
  <r>
    <x v="157"/>
    <s v="US"/>
    <n v="162459.28"/>
    <x v="19"/>
    <x v="30"/>
    <n v="0"/>
  </r>
  <r>
    <x v="157"/>
    <s v="US"/>
    <n v="162459.28"/>
    <x v="20"/>
    <x v="31"/>
    <n v="0"/>
  </r>
  <r>
    <x v="157"/>
    <s v="US"/>
    <n v="162459.28"/>
    <x v="21"/>
    <x v="32"/>
    <n v="0"/>
  </r>
  <r>
    <x v="158"/>
    <s v="US"/>
    <n v="153213.26999999999"/>
    <x v="0"/>
    <x v="0"/>
    <n v="117430"/>
  </r>
  <r>
    <x v="158"/>
    <s v="US"/>
    <n v="153213.26999999999"/>
    <x v="0"/>
    <x v="1"/>
    <n v="72250"/>
  </r>
  <r>
    <x v="158"/>
    <s v="US"/>
    <n v="153213.26999999999"/>
    <x v="0"/>
    <x v="2"/>
    <n v="35768"/>
  </r>
  <r>
    <x v="158"/>
    <s v="US"/>
    <n v="153213.26999999999"/>
    <x v="0"/>
    <x v="3"/>
    <n v="0"/>
  </r>
  <r>
    <x v="158"/>
    <s v="US"/>
    <n v="153213.26999999999"/>
    <x v="0"/>
    <x v="4"/>
    <n v="9412"/>
  </r>
  <r>
    <x v="158"/>
    <s v="US"/>
    <n v="153213.26999999999"/>
    <x v="1"/>
    <x v="5"/>
    <n v="39534"/>
  </r>
  <r>
    <x v="158"/>
    <s v="US"/>
    <n v="153213.26999999999"/>
    <x v="1"/>
    <x v="6"/>
    <n v="21760"/>
  </r>
  <r>
    <x v="158"/>
    <s v="US"/>
    <n v="153213.26999999999"/>
    <x v="1"/>
    <x v="7"/>
    <n v="17774"/>
  </r>
  <r>
    <x v="158"/>
    <s v="US"/>
    <n v="153213.26999999999"/>
    <x v="1"/>
    <x v="8"/>
    <n v="0"/>
  </r>
  <r>
    <x v="158"/>
    <s v="US"/>
    <n v="153213.26999999999"/>
    <x v="1"/>
    <x v="9"/>
    <n v="0"/>
  </r>
  <r>
    <x v="158"/>
    <s v="US"/>
    <n v="153213.26999999999"/>
    <x v="2"/>
    <x v="10"/>
    <n v="94"/>
  </r>
  <r>
    <x v="158"/>
    <s v="US"/>
    <n v="153213.26999999999"/>
    <x v="2"/>
    <x v="11"/>
    <n v="94"/>
  </r>
  <r>
    <x v="158"/>
    <s v="US"/>
    <n v="153213.26999999999"/>
    <x v="2"/>
    <x v="12"/>
    <n v="0"/>
  </r>
  <r>
    <x v="158"/>
    <s v="US"/>
    <n v="153213.26999999999"/>
    <x v="2"/>
    <x v="13"/>
    <n v="0"/>
  </r>
  <r>
    <x v="158"/>
    <s v="US"/>
    <n v="153213.26999999999"/>
    <x v="3"/>
    <x v="14"/>
    <n v="0"/>
  </r>
  <r>
    <x v="158"/>
    <s v="US"/>
    <n v="153213.26999999999"/>
    <x v="4"/>
    <x v="15"/>
    <n v="91471"/>
  </r>
  <r>
    <x v="158"/>
    <s v="US"/>
    <n v="153213.26999999999"/>
    <x v="5"/>
    <x v="16"/>
    <n v="3592564"/>
  </r>
  <r>
    <x v="158"/>
    <s v="US"/>
    <n v="153213.26999999999"/>
    <x v="6"/>
    <x v="17"/>
    <n v="920"/>
  </r>
  <r>
    <x v="158"/>
    <s v="US"/>
    <n v="153213.26999999999"/>
    <x v="7"/>
    <x v="18"/>
    <n v="8552"/>
  </r>
  <r>
    <x v="158"/>
    <s v="US"/>
    <n v="153213.26999999999"/>
    <x v="8"/>
    <x v="19"/>
    <n v="0"/>
  </r>
  <r>
    <x v="158"/>
    <s v="US"/>
    <n v="153213.26999999999"/>
    <x v="9"/>
    <x v="20"/>
    <n v="1008686"/>
  </r>
  <r>
    <x v="158"/>
    <s v="US"/>
    <n v="153213.26999999999"/>
    <x v="10"/>
    <x v="21"/>
    <n v="0"/>
  </r>
  <r>
    <x v="158"/>
    <s v="US"/>
    <n v="153213.26999999999"/>
    <x v="11"/>
    <x v="22"/>
    <n v="115837"/>
  </r>
  <r>
    <x v="158"/>
    <s v="US"/>
    <n v="153213.26999999999"/>
    <x v="12"/>
    <x v="23"/>
    <n v="108343"/>
  </r>
  <r>
    <x v="158"/>
    <s v="US"/>
    <n v="153213.26999999999"/>
    <x v="13"/>
    <x v="24"/>
    <n v="0"/>
  </r>
  <r>
    <x v="158"/>
    <s v="US"/>
    <n v="153213.26999999999"/>
    <x v="14"/>
    <x v="25"/>
    <n v="0"/>
  </r>
  <r>
    <x v="158"/>
    <s v="US"/>
    <n v="153213.26999999999"/>
    <x v="15"/>
    <x v="26"/>
    <n v="0"/>
  </r>
  <r>
    <x v="158"/>
    <s v="US"/>
    <n v="153213.26999999999"/>
    <x v="16"/>
    <x v="27"/>
    <n v="7361"/>
  </r>
  <r>
    <x v="158"/>
    <s v="US"/>
    <n v="153213.26999999999"/>
    <x v="17"/>
    <x v="28"/>
    <n v="0"/>
  </r>
  <r>
    <x v="158"/>
    <s v="US"/>
    <n v="153213.26999999999"/>
    <x v="18"/>
    <x v="29"/>
    <n v="0"/>
  </r>
  <r>
    <x v="158"/>
    <s v="US"/>
    <n v="153213.26999999999"/>
    <x v="19"/>
    <x v="30"/>
    <n v="0"/>
  </r>
  <r>
    <x v="158"/>
    <s v="US"/>
    <n v="153213.26999999999"/>
    <x v="20"/>
    <x v="31"/>
    <n v="0"/>
  </r>
  <r>
    <x v="158"/>
    <s v="US"/>
    <n v="153213.26999999999"/>
    <x v="21"/>
    <x v="32"/>
    <n v="0"/>
  </r>
  <r>
    <x v="159"/>
    <s v="US"/>
    <n v="195884.76"/>
    <x v="0"/>
    <x v="0"/>
    <n v="75263"/>
  </r>
  <r>
    <x v="159"/>
    <s v="US"/>
    <n v="195884.76"/>
    <x v="0"/>
    <x v="1"/>
    <n v="44035"/>
  </r>
  <r>
    <x v="159"/>
    <s v="US"/>
    <n v="195884.76"/>
    <x v="0"/>
    <x v="2"/>
    <n v="21631"/>
  </r>
  <r>
    <x v="159"/>
    <s v="US"/>
    <n v="195884.76"/>
    <x v="0"/>
    <x v="3"/>
    <n v="0"/>
  </r>
  <r>
    <x v="159"/>
    <s v="US"/>
    <n v="195884.76"/>
    <x v="0"/>
    <x v="4"/>
    <n v="9597"/>
  </r>
  <r>
    <x v="159"/>
    <s v="US"/>
    <n v="195884.76"/>
    <x v="1"/>
    <x v="5"/>
    <n v="18313"/>
  </r>
  <r>
    <x v="159"/>
    <s v="US"/>
    <n v="195884.76"/>
    <x v="1"/>
    <x v="6"/>
    <n v="8299"/>
  </r>
  <r>
    <x v="159"/>
    <s v="US"/>
    <n v="195884.76"/>
    <x v="1"/>
    <x v="7"/>
    <n v="10014"/>
  </r>
  <r>
    <x v="159"/>
    <s v="US"/>
    <n v="195884.76"/>
    <x v="1"/>
    <x v="8"/>
    <n v="0"/>
  </r>
  <r>
    <x v="159"/>
    <s v="US"/>
    <n v="195884.76"/>
    <x v="1"/>
    <x v="9"/>
    <n v="0"/>
  </r>
  <r>
    <x v="159"/>
    <s v="US"/>
    <n v="195884.76"/>
    <x v="2"/>
    <x v="10"/>
    <n v="31"/>
  </r>
  <r>
    <x v="159"/>
    <s v="US"/>
    <n v="195884.76"/>
    <x v="2"/>
    <x v="11"/>
    <n v="31"/>
  </r>
  <r>
    <x v="159"/>
    <s v="US"/>
    <n v="195884.76"/>
    <x v="2"/>
    <x v="12"/>
    <n v="0"/>
  </r>
  <r>
    <x v="159"/>
    <s v="US"/>
    <n v="195884.76"/>
    <x v="2"/>
    <x v="13"/>
    <n v="0"/>
  </r>
  <r>
    <x v="159"/>
    <s v="US"/>
    <n v="195884.76"/>
    <x v="3"/>
    <x v="14"/>
    <n v="0"/>
  </r>
  <r>
    <x v="159"/>
    <s v="US"/>
    <n v="195884.76"/>
    <x v="4"/>
    <x v="15"/>
    <n v="105248"/>
  </r>
  <r>
    <x v="159"/>
    <s v="US"/>
    <n v="195884.76"/>
    <x v="5"/>
    <x v="16"/>
    <n v="3472129"/>
  </r>
  <r>
    <x v="159"/>
    <s v="US"/>
    <n v="195884.76"/>
    <x v="6"/>
    <x v="17"/>
    <n v="2852"/>
  </r>
  <r>
    <x v="159"/>
    <s v="US"/>
    <n v="195884.76"/>
    <x v="7"/>
    <x v="18"/>
    <n v="24186"/>
  </r>
  <r>
    <x v="159"/>
    <s v="US"/>
    <n v="195884.76"/>
    <x v="8"/>
    <x v="19"/>
    <n v="0"/>
  </r>
  <r>
    <x v="159"/>
    <s v="US"/>
    <n v="195884.76"/>
    <x v="9"/>
    <x v="20"/>
    <n v="1378763"/>
  </r>
  <r>
    <x v="159"/>
    <s v="US"/>
    <n v="195884.76"/>
    <x v="10"/>
    <x v="21"/>
    <n v="0"/>
  </r>
  <r>
    <x v="159"/>
    <s v="US"/>
    <n v="195884.76"/>
    <x v="11"/>
    <x v="22"/>
    <n v="115473"/>
  </r>
  <r>
    <x v="159"/>
    <s v="US"/>
    <n v="195884.76"/>
    <x v="12"/>
    <x v="23"/>
    <n v="54544"/>
  </r>
  <r>
    <x v="159"/>
    <s v="US"/>
    <n v="195884.76"/>
    <x v="13"/>
    <x v="24"/>
    <n v="0"/>
  </r>
  <r>
    <x v="159"/>
    <s v="US"/>
    <n v="195884.76"/>
    <x v="14"/>
    <x v="25"/>
    <n v="0"/>
  </r>
  <r>
    <x v="159"/>
    <s v="US"/>
    <n v="195884.76"/>
    <x v="15"/>
    <x v="26"/>
    <n v="0"/>
  </r>
  <r>
    <x v="159"/>
    <s v="US"/>
    <n v="195884.76"/>
    <x v="16"/>
    <x v="27"/>
    <n v="16400"/>
  </r>
  <r>
    <x v="159"/>
    <s v="US"/>
    <n v="195884.76"/>
    <x v="17"/>
    <x v="28"/>
    <n v="0"/>
  </r>
  <r>
    <x v="159"/>
    <s v="US"/>
    <n v="195884.76"/>
    <x v="18"/>
    <x v="29"/>
    <n v="0"/>
  </r>
  <r>
    <x v="159"/>
    <s v="US"/>
    <n v="195884.76"/>
    <x v="19"/>
    <x v="30"/>
    <n v="0"/>
  </r>
  <r>
    <x v="159"/>
    <s v="US"/>
    <n v="195884.76"/>
    <x v="20"/>
    <x v="31"/>
    <n v="0"/>
  </r>
  <r>
    <x v="159"/>
    <s v="US"/>
    <n v="195884.76"/>
    <x v="21"/>
    <x v="32"/>
    <n v="0"/>
  </r>
  <r>
    <x v="160"/>
    <s v="US"/>
    <n v="144386.14000000001"/>
    <x v="0"/>
    <x v="0"/>
    <n v="164572"/>
  </r>
  <r>
    <x v="160"/>
    <s v="US"/>
    <n v="144386.14000000001"/>
    <x v="0"/>
    <x v="1"/>
    <n v="124180"/>
  </r>
  <r>
    <x v="160"/>
    <s v="US"/>
    <n v="144386.14000000001"/>
    <x v="0"/>
    <x v="2"/>
    <n v="39903"/>
  </r>
  <r>
    <x v="160"/>
    <s v="US"/>
    <n v="144386.14000000001"/>
    <x v="0"/>
    <x v="3"/>
    <n v="0"/>
  </r>
  <r>
    <x v="160"/>
    <s v="US"/>
    <n v="144386.14000000001"/>
    <x v="0"/>
    <x v="4"/>
    <n v="489"/>
  </r>
  <r>
    <x v="160"/>
    <s v="US"/>
    <n v="144386.14000000001"/>
    <x v="1"/>
    <x v="5"/>
    <n v="49483"/>
  </r>
  <r>
    <x v="160"/>
    <s v="US"/>
    <n v="144386.14000000001"/>
    <x v="1"/>
    <x v="6"/>
    <n v="25602"/>
  </r>
  <r>
    <x v="160"/>
    <s v="US"/>
    <n v="144386.14000000001"/>
    <x v="1"/>
    <x v="7"/>
    <n v="23880"/>
  </r>
  <r>
    <x v="160"/>
    <s v="US"/>
    <n v="144386.14000000001"/>
    <x v="1"/>
    <x v="8"/>
    <n v="0"/>
  </r>
  <r>
    <x v="160"/>
    <s v="US"/>
    <n v="144386.14000000001"/>
    <x v="1"/>
    <x v="9"/>
    <n v="0"/>
  </r>
  <r>
    <x v="160"/>
    <s v="US"/>
    <n v="144386.14000000001"/>
    <x v="2"/>
    <x v="10"/>
    <n v="48"/>
  </r>
  <r>
    <x v="160"/>
    <s v="US"/>
    <n v="144386.14000000001"/>
    <x v="2"/>
    <x v="11"/>
    <n v="48"/>
  </r>
  <r>
    <x v="160"/>
    <s v="US"/>
    <n v="144386.14000000001"/>
    <x v="2"/>
    <x v="12"/>
    <n v="0"/>
  </r>
  <r>
    <x v="160"/>
    <s v="US"/>
    <n v="144386.14000000001"/>
    <x v="2"/>
    <x v="13"/>
    <n v="0"/>
  </r>
  <r>
    <x v="160"/>
    <s v="US"/>
    <n v="144386.14000000001"/>
    <x v="3"/>
    <x v="14"/>
    <n v="0"/>
  </r>
  <r>
    <x v="160"/>
    <s v="US"/>
    <n v="144386.14000000001"/>
    <x v="4"/>
    <x v="15"/>
    <n v="610559"/>
  </r>
  <r>
    <x v="160"/>
    <s v="US"/>
    <n v="144386.14000000001"/>
    <x v="5"/>
    <x v="16"/>
    <n v="3318288"/>
  </r>
  <r>
    <x v="160"/>
    <s v="US"/>
    <n v="144386.14000000001"/>
    <x v="6"/>
    <x v="17"/>
    <n v="1571"/>
  </r>
  <r>
    <x v="160"/>
    <s v="US"/>
    <n v="144386.14000000001"/>
    <x v="7"/>
    <x v="18"/>
    <n v="24087"/>
  </r>
  <r>
    <x v="160"/>
    <s v="US"/>
    <n v="144386.14000000001"/>
    <x v="8"/>
    <x v="19"/>
    <n v="0"/>
  </r>
  <r>
    <x v="160"/>
    <s v="US"/>
    <n v="144386.14000000001"/>
    <x v="9"/>
    <x v="20"/>
    <n v="1073849"/>
  </r>
  <r>
    <x v="160"/>
    <s v="US"/>
    <n v="144386.14000000001"/>
    <x v="10"/>
    <x v="21"/>
    <n v="0"/>
  </r>
  <r>
    <x v="160"/>
    <s v="US"/>
    <n v="144386.14000000001"/>
    <x v="11"/>
    <x v="22"/>
    <n v="109990"/>
  </r>
  <r>
    <x v="160"/>
    <s v="US"/>
    <n v="144386.14000000001"/>
    <x v="12"/>
    <x v="23"/>
    <n v="40874"/>
  </r>
  <r>
    <x v="160"/>
    <s v="US"/>
    <n v="144386.14000000001"/>
    <x v="13"/>
    <x v="24"/>
    <n v="0"/>
  </r>
  <r>
    <x v="160"/>
    <s v="US"/>
    <n v="144386.14000000001"/>
    <x v="14"/>
    <x v="25"/>
    <n v="0"/>
  </r>
  <r>
    <x v="160"/>
    <s v="US"/>
    <n v="144386.14000000001"/>
    <x v="15"/>
    <x v="26"/>
    <n v="0"/>
  </r>
  <r>
    <x v="160"/>
    <s v="US"/>
    <n v="144386.14000000001"/>
    <x v="16"/>
    <x v="27"/>
    <n v="19904"/>
  </r>
  <r>
    <x v="160"/>
    <s v="US"/>
    <n v="144386.14000000001"/>
    <x v="17"/>
    <x v="28"/>
    <n v="0"/>
  </r>
  <r>
    <x v="160"/>
    <s v="US"/>
    <n v="144386.14000000001"/>
    <x v="18"/>
    <x v="29"/>
    <n v="0"/>
  </r>
  <r>
    <x v="160"/>
    <s v="US"/>
    <n v="144386.14000000001"/>
    <x v="19"/>
    <x v="30"/>
    <n v="0"/>
  </r>
  <r>
    <x v="160"/>
    <s v="US"/>
    <n v="144386.14000000001"/>
    <x v="20"/>
    <x v="31"/>
    <n v="0"/>
  </r>
  <r>
    <x v="160"/>
    <s v="US"/>
    <n v="144386.14000000001"/>
    <x v="21"/>
    <x v="32"/>
    <n v="0"/>
  </r>
  <r>
    <x v="161"/>
    <s v="US"/>
    <n v="286897.96000000002"/>
    <x v="0"/>
    <x v="0"/>
    <n v="181165"/>
  </r>
  <r>
    <x v="161"/>
    <s v="US"/>
    <n v="286897.96000000002"/>
    <x v="0"/>
    <x v="1"/>
    <n v="115298"/>
  </r>
  <r>
    <x v="161"/>
    <s v="US"/>
    <n v="286897.96000000002"/>
    <x v="0"/>
    <x v="2"/>
    <n v="65867"/>
  </r>
  <r>
    <x v="161"/>
    <s v="US"/>
    <n v="286897.96000000002"/>
    <x v="0"/>
    <x v="3"/>
    <n v="0"/>
  </r>
  <r>
    <x v="161"/>
    <s v="US"/>
    <n v="286897.96000000002"/>
    <x v="0"/>
    <x v="4"/>
    <n v="0"/>
  </r>
  <r>
    <x v="161"/>
    <s v="US"/>
    <n v="286897.96000000002"/>
    <x v="1"/>
    <x v="5"/>
    <n v="59533"/>
  </r>
  <r>
    <x v="161"/>
    <s v="US"/>
    <n v="286897.96000000002"/>
    <x v="1"/>
    <x v="6"/>
    <n v="27162"/>
  </r>
  <r>
    <x v="161"/>
    <s v="US"/>
    <n v="286897.96000000002"/>
    <x v="1"/>
    <x v="7"/>
    <n v="32371"/>
  </r>
  <r>
    <x v="161"/>
    <s v="US"/>
    <n v="286897.96000000002"/>
    <x v="1"/>
    <x v="8"/>
    <n v="0"/>
  </r>
  <r>
    <x v="161"/>
    <s v="US"/>
    <n v="286897.96000000002"/>
    <x v="1"/>
    <x v="9"/>
    <n v="0"/>
  </r>
  <r>
    <x v="161"/>
    <s v="US"/>
    <n v="286897.96000000002"/>
    <x v="2"/>
    <x v="10"/>
    <n v="673"/>
  </r>
  <r>
    <x v="161"/>
    <s v="US"/>
    <n v="286897.96000000002"/>
    <x v="2"/>
    <x v="11"/>
    <n v="673"/>
  </r>
  <r>
    <x v="161"/>
    <s v="US"/>
    <n v="286897.96000000002"/>
    <x v="2"/>
    <x v="12"/>
    <n v="0"/>
  </r>
  <r>
    <x v="161"/>
    <s v="US"/>
    <n v="286897.96000000002"/>
    <x v="2"/>
    <x v="13"/>
    <n v="0"/>
  </r>
  <r>
    <x v="161"/>
    <s v="US"/>
    <n v="286897.96000000002"/>
    <x v="3"/>
    <x v="14"/>
    <n v="0"/>
  </r>
  <r>
    <x v="161"/>
    <s v="US"/>
    <n v="286897.96000000002"/>
    <x v="4"/>
    <x v="15"/>
    <n v="550841"/>
  </r>
  <r>
    <x v="161"/>
    <s v="US"/>
    <n v="286897.96000000002"/>
    <x v="5"/>
    <x v="16"/>
    <n v="2942034"/>
  </r>
  <r>
    <x v="161"/>
    <s v="US"/>
    <n v="286897.96000000002"/>
    <x v="6"/>
    <x v="17"/>
    <n v="1700"/>
  </r>
  <r>
    <x v="161"/>
    <s v="US"/>
    <n v="286897.96000000002"/>
    <x v="7"/>
    <x v="18"/>
    <n v="86292"/>
  </r>
  <r>
    <x v="161"/>
    <s v="US"/>
    <n v="286897.96000000002"/>
    <x v="8"/>
    <x v="19"/>
    <n v="0"/>
  </r>
  <r>
    <x v="161"/>
    <s v="US"/>
    <n v="286897.96000000002"/>
    <x v="9"/>
    <x v="20"/>
    <n v="1318043"/>
  </r>
  <r>
    <x v="161"/>
    <s v="US"/>
    <n v="286897.96000000002"/>
    <x v="10"/>
    <x v="21"/>
    <n v="0"/>
  </r>
  <r>
    <x v="161"/>
    <s v="US"/>
    <n v="286897.96000000002"/>
    <x v="11"/>
    <x v="22"/>
    <n v="128692"/>
  </r>
  <r>
    <x v="161"/>
    <s v="US"/>
    <n v="286897.96000000002"/>
    <x v="12"/>
    <x v="23"/>
    <n v="200679"/>
  </r>
  <r>
    <x v="161"/>
    <s v="US"/>
    <n v="286897.96000000002"/>
    <x v="13"/>
    <x v="24"/>
    <n v="0"/>
  </r>
  <r>
    <x v="161"/>
    <s v="US"/>
    <n v="286897.96000000002"/>
    <x v="14"/>
    <x v="25"/>
    <n v="0"/>
  </r>
  <r>
    <x v="161"/>
    <s v="US"/>
    <n v="286897.96000000002"/>
    <x v="15"/>
    <x v="26"/>
    <n v="0"/>
  </r>
  <r>
    <x v="161"/>
    <s v="US"/>
    <n v="286897.96000000002"/>
    <x v="16"/>
    <x v="27"/>
    <n v="33088"/>
  </r>
  <r>
    <x v="161"/>
    <s v="US"/>
    <n v="286897.96000000002"/>
    <x v="17"/>
    <x v="28"/>
    <n v="0"/>
  </r>
  <r>
    <x v="161"/>
    <s v="US"/>
    <n v="286897.96000000002"/>
    <x v="18"/>
    <x v="29"/>
    <n v="0"/>
  </r>
  <r>
    <x v="161"/>
    <s v="US"/>
    <n v="286897.96000000002"/>
    <x v="19"/>
    <x v="30"/>
    <n v="0"/>
  </r>
  <r>
    <x v="161"/>
    <s v="US"/>
    <n v="286897.96000000002"/>
    <x v="20"/>
    <x v="31"/>
    <n v="0"/>
  </r>
  <r>
    <x v="161"/>
    <s v="US"/>
    <n v="286897.96000000002"/>
    <x v="21"/>
    <x v="32"/>
    <n v="0"/>
  </r>
  <r>
    <x v="162"/>
    <s v="US"/>
    <n v="186764.93"/>
    <x v="0"/>
    <x v="0"/>
    <n v="204002"/>
  </r>
  <r>
    <x v="162"/>
    <s v="US"/>
    <n v="186764.93"/>
    <x v="0"/>
    <x v="1"/>
    <n v="133082"/>
  </r>
  <r>
    <x v="162"/>
    <s v="US"/>
    <n v="186764.93"/>
    <x v="0"/>
    <x v="2"/>
    <n v="70920"/>
  </r>
  <r>
    <x v="162"/>
    <s v="US"/>
    <n v="186764.93"/>
    <x v="0"/>
    <x v="3"/>
    <n v="0"/>
  </r>
  <r>
    <x v="162"/>
    <s v="US"/>
    <n v="186764.93"/>
    <x v="0"/>
    <x v="4"/>
    <n v="0"/>
  </r>
  <r>
    <x v="162"/>
    <s v="US"/>
    <n v="186764.93"/>
    <x v="1"/>
    <x v="5"/>
    <n v="84260"/>
  </r>
  <r>
    <x v="162"/>
    <s v="US"/>
    <n v="186764.93"/>
    <x v="1"/>
    <x v="6"/>
    <n v="50159"/>
  </r>
  <r>
    <x v="162"/>
    <s v="US"/>
    <n v="186764.93"/>
    <x v="1"/>
    <x v="7"/>
    <n v="34101"/>
  </r>
  <r>
    <x v="162"/>
    <s v="US"/>
    <n v="186764.93"/>
    <x v="1"/>
    <x v="8"/>
    <n v="0"/>
  </r>
  <r>
    <x v="162"/>
    <s v="US"/>
    <n v="186764.93"/>
    <x v="1"/>
    <x v="9"/>
    <n v="0"/>
  </r>
  <r>
    <x v="162"/>
    <s v="US"/>
    <n v="186764.93"/>
    <x v="2"/>
    <x v="10"/>
    <n v="405"/>
  </r>
  <r>
    <x v="162"/>
    <s v="US"/>
    <n v="186764.93"/>
    <x v="2"/>
    <x v="11"/>
    <n v="405"/>
  </r>
  <r>
    <x v="162"/>
    <s v="US"/>
    <n v="186764.93"/>
    <x v="2"/>
    <x v="12"/>
    <n v="0"/>
  </r>
  <r>
    <x v="162"/>
    <s v="US"/>
    <n v="186764.93"/>
    <x v="2"/>
    <x v="13"/>
    <n v="0"/>
  </r>
  <r>
    <x v="162"/>
    <s v="US"/>
    <n v="186764.93"/>
    <x v="3"/>
    <x v="14"/>
    <n v="0"/>
  </r>
  <r>
    <x v="162"/>
    <s v="US"/>
    <n v="186764.93"/>
    <x v="4"/>
    <x v="15"/>
    <n v="455778"/>
  </r>
  <r>
    <x v="162"/>
    <s v="US"/>
    <n v="186764.93"/>
    <x v="5"/>
    <x v="16"/>
    <n v="2866933"/>
  </r>
  <r>
    <x v="162"/>
    <s v="US"/>
    <n v="186764.93"/>
    <x v="6"/>
    <x v="17"/>
    <n v="1407"/>
  </r>
  <r>
    <x v="162"/>
    <s v="US"/>
    <n v="186764.93"/>
    <x v="7"/>
    <x v="18"/>
    <n v="12254"/>
  </r>
  <r>
    <x v="162"/>
    <s v="US"/>
    <n v="186764.93"/>
    <x v="8"/>
    <x v="19"/>
    <n v="0"/>
  </r>
  <r>
    <x v="162"/>
    <s v="US"/>
    <n v="186764.93"/>
    <x v="9"/>
    <x v="20"/>
    <n v="850541"/>
  </r>
  <r>
    <x v="162"/>
    <s v="US"/>
    <n v="186764.93"/>
    <x v="10"/>
    <x v="21"/>
    <n v="0"/>
  </r>
  <r>
    <x v="162"/>
    <s v="US"/>
    <n v="186764.93"/>
    <x v="11"/>
    <x v="22"/>
    <n v="139273"/>
  </r>
  <r>
    <x v="162"/>
    <s v="US"/>
    <n v="186764.93"/>
    <x v="12"/>
    <x v="23"/>
    <n v="335792"/>
  </r>
  <r>
    <x v="162"/>
    <s v="US"/>
    <n v="186764.93"/>
    <x v="13"/>
    <x v="24"/>
    <n v="0"/>
  </r>
  <r>
    <x v="162"/>
    <s v="US"/>
    <n v="186764.93"/>
    <x v="14"/>
    <x v="25"/>
    <n v="0"/>
  </r>
  <r>
    <x v="162"/>
    <s v="US"/>
    <n v="186764.93"/>
    <x v="15"/>
    <x v="26"/>
    <n v="0"/>
  </r>
  <r>
    <x v="162"/>
    <s v="US"/>
    <n v="186764.93"/>
    <x v="16"/>
    <x v="27"/>
    <n v="38008"/>
  </r>
  <r>
    <x v="162"/>
    <s v="US"/>
    <n v="186764.93"/>
    <x v="17"/>
    <x v="28"/>
    <n v="0"/>
  </r>
  <r>
    <x v="162"/>
    <s v="US"/>
    <n v="186764.93"/>
    <x v="18"/>
    <x v="29"/>
    <n v="0"/>
  </r>
  <r>
    <x v="162"/>
    <s v="US"/>
    <n v="186764.93"/>
    <x v="19"/>
    <x v="30"/>
    <n v="0"/>
  </r>
  <r>
    <x v="162"/>
    <s v="US"/>
    <n v="186764.93"/>
    <x v="20"/>
    <x v="31"/>
    <n v="0"/>
  </r>
  <r>
    <x v="162"/>
    <s v="US"/>
    <n v="186764.93"/>
    <x v="21"/>
    <x v="32"/>
    <n v="0"/>
  </r>
  <r>
    <x v="163"/>
    <s v="US"/>
    <n v="173945.27"/>
    <x v="0"/>
    <x v="0"/>
    <n v="191294"/>
  </r>
  <r>
    <x v="163"/>
    <s v="US"/>
    <n v="173945.27"/>
    <x v="0"/>
    <x v="1"/>
    <n v="120058"/>
  </r>
  <r>
    <x v="163"/>
    <s v="US"/>
    <n v="173945.27"/>
    <x v="0"/>
    <x v="2"/>
    <n v="71236"/>
  </r>
  <r>
    <x v="163"/>
    <s v="US"/>
    <n v="173945.27"/>
    <x v="0"/>
    <x v="3"/>
    <n v="0"/>
  </r>
  <r>
    <x v="163"/>
    <s v="US"/>
    <n v="173945.27"/>
    <x v="0"/>
    <x v="4"/>
    <n v="0"/>
  </r>
  <r>
    <x v="163"/>
    <s v="US"/>
    <n v="173945.27"/>
    <x v="1"/>
    <x v="5"/>
    <n v="70439"/>
  </r>
  <r>
    <x v="163"/>
    <s v="US"/>
    <n v="173945.27"/>
    <x v="1"/>
    <x v="6"/>
    <n v="46245"/>
  </r>
  <r>
    <x v="163"/>
    <s v="US"/>
    <n v="173945.27"/>
    <x v="1"/>
    <x v="7"/>
    <n v="24193"/>
  </r>
  <r>
    <x v="163"/>
    <s v="US"/>
    <n v="173945.27"/>
    <x v="1"/>
    <x v="8"/>
    <n v="0"/>
  </r>
  <r>
    <x v="163"/>
    <s v="US"/>
    <n v="173945.27"/>
    <x v="1"/>
    <x v="9"/>
    <n v="0"/>
  </r>
  <r>
    <x v="163"/>
    <s v="US"/>
    <n v="173945.27"/>
    <x v="2"/>
    <x v="10"/>
    <n v="80"/>
  </r>
  <r>
    <x v="163"/>
    <s v="US"/>
    <n v="173945.27"/>
    <x v="2"/>
    <x v="11"/>
    <n v="80"/>
  </r>
  <r>
    <x v="163"/>
    <s v="US"/>
    <n v="173945.27"/>
    <x v="2"/>
    <x v="12"/>
    <n v="0"/>
  </r>
  <r>
    <x v="163"/>
    <s v="US"/>
    <n v="173945.27"/>
    <x v="2"/>
    <x v="13"/>
    <n v="0"/>
  </r>
  <r>
    <x v="163"/>
    <s v="US"/>
    <n v="173945.27"/>
    <x v="3"/>
    <x v="14"/>
    <n v="0"/>
  </r>
  <r>
    <x v="163"/>
    <s v="US"/>
    <n v="173945.27"/>
    <x v="4"/>
    <x v="15"/>
    <n v="660268"/>
  </r>
  <r>
    <x v="163"/>
    <s v="US"/>
    <n v="173945.27"/>
    <x v="5"/>
    <x v="16"/>
    <n v="2988772"/>
  </r>
  <r>
    <x v="163"/>
    <s v="US"/>
    <n v="173945.27"/>
    <x v="6"/>
    <x v="17"/>
    <n v="946"/>
  </r>
  <r>
    <x v="163"/>
    <s v="US"/>
    <n v="173945.27"/>
    <x v="7"/>
    <x v="18"/>
    <n v="14177"/>
  </r>
  <r>
    <x v="163"/>
    <s v="US"/>
    <n v="173945.27"/>
    <x v="8"/>
    <x v="19"/>
    <n v="0"/>
  </r>
  <r>
    <x v="163"/>
    <s v="US"/>
    <n v="173945.27"/>
    <x v="9"/>
    <x v="20"/>
    <n v="1070926"/>
  </r>
  <r>
    <x v="163"/>
    <s v="US"/>
    <n v="173945.27"/>
    <x v="10"/>
    <x v="21"/>
    <n v="0"/>
  </r>
  <r>
    <x v="163"/>
    <s v="US"/>
    <n v="173945.27"/>
    <x v="11"/>
    <x v="22"/>
    <n v="142038"/>
  </r>
  <r>
    <x v="163"/>
    <s v="US"/>
    <n v="173945.27"/>
    <x v="12"/>
    <x v="23"/>
    <n v="297172"/>
  </r>
  <r>
    <x v="163"/>
    <s v="US"/>
    <n v="173945.27"/>
    <x v="13"/>
    <x v="24"/>
    <n v="0"/>
  </r>
  <r>
    <x v="163"/>
    <s v="US"/>
    <n v="173945.27"/>
    <x v="14"/>
    <x v="25"/>
    <n v="0"/>
  </r>
  <r>
    <x v="163"/>
    <s v="US"/>
    <n v="173945.27"/>
    <x v="15"/>
    <x v="26"/>
    <n v="0"/>
  </r>
  <r>
    <x v="163"/>
    <s v="US"/>
    <n v="173945.27"/>
    <x v="16"/>
    <x v="27"/>
    <n v="32837"/>
  </r>
  <r>
    <x v="163"/>
    <s v="US"/>
    <n v="173945.27"/>
    <x v="17"/>
    <x v="28"/>
    <n v="0"/>
  </r>
  <r>
    <x v="163"/>
    <s v="US"/>
    <n v="173945.27"/>
    <x v="18"/>
    <x v="29"/>
    <n v="0"/>
  </r>
  <r>
    <x v="163"/>
    <s v="US"/>
    <n v="173945.27"/>
    <x v="19"/>
    <x v="30"/>
    <n v="0"/>
  </r>
  <r>
    <x v="163"/>
    <s v="US"/>
    <n v="173945.27"/>
    <x v="20"/>
    <x v="31"/>
    <n v="0"/>
  </r>
  <r>
    <x v="163"/>
    <s v="US"/>
    <n v="173945.27"/>
    <x v="21"/>
    <x v="32"/>
    <n v="0"/>
  </r>
  <r>
    <x v="164"/>
    <s v="US"/>
    <n v="107256.46"/>
    <x v="0"/>
    <x v="0"/>
    <n v="221481"/>
  </r>
  <r>
    <x v="164"/>
    <s v="US"/>
    <n v="107256.46"/>
    <x v="0"/>
    <x v="1"/>
    <n v="141751"/>
  </r>
  <r>
    <x v="164"/>
    <s v="US"/>
    <n v="107256.46"/>
    <x v="0"/>
    <x v="2"/>
    <n v="79730"/>
  </r>
  <r>
    <x v="164"/>
    <s v="US"/>
    <n v="107256.46"/>
    <x v="0"/>
    <x v="3"/>
    <n v="0"/>
  </r>
  <r>
    <x v="164"/>
    <s v="US"/>
    <n v="107256.46"/>
    <x v="0"/>
    <x v="4"/>
    <n v="0"/>
  </r>
  <r>
    <x v="164"/>
    <s v="US"/>
    <n v="107256.46"/>
    <x v="1"/>
    <x v="5"/>
    <n v="85820"/>
  </r>
  <r>
    <x v="164"/>
    <s v="US"/>
    <n v="107256.46"/>
    <x v="1"/>
    <x v="6"/>
    <n v="54167"/>
  </r>
  <r>
    <x v="164"/>
    <s v="US"/>
    <n v="107256.46"/>
    <x v="1"/>
    <x v="7"/>
    <n v="31653"/>
  </r>
  <r>
    <x v="164"/>
    <s v="US"/>
    <n v="107256.46"/>
    <x v="1"/>
    <x v="8"/>
    <n v="0"/>
  </r>
  <r>
    <x v="164"/>
    <s v="US"/>
    <n v="107256.46"/>
    <x v="1"/>
    <x v="9"/>
    <n v="0"/>
  </r>
  <r>
    <x v="164"/>
    <s v="US"/>
    <n v="107256.46"/>
    <x v="2"/>
    <x v="10"/>
    <n v="17"/>
  </r>
  <r>
    <x v="164"/>
    <s v="US"/>
    <n v="107256.46"/>
    <x v="2"/>
    <x v="11"/>
    <n v="17"/>
  </r>
  <r>
    <x v="164"/>
    <s v="US"/>
    <n v="107256.46"/>
    <x v="2"/>
    <x v="12"/>
    <n v="0"/>
  </r>
  <r>
    <x v="164"/>
    <s v="US"/>
    <n v="107256.46"/>
    <x v="2"/>
    <x v="13"/>
    <n v="0"/>
  </r>
  <r>
    <x v="164"/>
    <s v="US"/>
    <n v="107256.46"/>
    <x v="3"/>
    <x v="14"/>
    <n v="0"/>
  </r>
  <r>
    <x v="164"/>
    <s v="US"/>
    <n v="107256.46"/>
    <x v="4"/>
    <x v="15"/>
    <n v="351314"/>
  </r>
  <r>
    <x v="164"/>
    <s v="US"/>
    <n v="107256.46"/>
    <x v="5"/>
    <x v="16"/>
    <n v="3076170"/>
  </r>
  <r>
    <x v="164"/>
    <s v="US"/>
    <n v="107256.46"/>
    <x v="6"/>
    <x v="17"/>
    <n v="729"/>
  </r>
  <r>
    <x v="164"/>
    <s v="US"/>
    <n v="107256.46"/>
    <x v="7"/>
    <x v="18"/>
    <n v="13311"/>
  </r>
  <r>
    <x v="164"/>
    <s v="US"/>
    <n v="107256.46"/>
    <x v="8"/>
    <x v="19"/>
    <n v="0"/>
  </r>
  <r>
    <x v="164"/>
    <s v="US"/>
    <n v="107256.46"/>
    <x v="9"/>
    <x v="20"/>
    <n v="543504"/>
  </r>
  <r>
    <x v="164"/>
    <s v="US"/>
    <n v="107256.46"/>
    <x v="10"/>
    <x v="21"/>
    <n v="0"/>
  </r>
  <r>
    <x v="164"/>
    <s v="US"/>
    <n v="107256.46"/>
    <x v="11"/>
    <x v="22"/>
    <n v="158840"/>
  </r>
  <r>
    <x v="164"/>
    <s v="US"/>
    <n v="107256.46"/>
    <x v="12"/>
    <x v="23"/>
    <n v="78492"/>
  </r>
  <r>
    <x v="164"/>
    <s v="US"/>
    <n v="107256.46"/>
    <x v="13"/>
    <x v="24"/>
    <n v="0"/>
  </r>
  <r>
    <x v="164"/>
    <s v="US"/>
    <n v="107256.46"/>
    <x v="14"/>
    <x v="25"/>
    <n v="0"/>
  </r>
  <r>
    <x v="164"/>
    <s v="US"/>
    <n v="107256.46"/>
    <x v="15"/>
    <x v="26"/>
    <n v="0"/>
  </r>
  <r>
    <x v="164"/>
    <s v="US"/>
    <n v="107256.46"/>
    <x v="16"/>
    <x v="27"/>
    <n v="33728"/>
  </r>
  <r>
    <x v="164"/>
    <s v="US"/>
    <n v="107256.46"/>
    <x v="17"/>
    <x v="28"/>
    <n v="0"/>
  </r>
  <r>
    <x v="164"/>
    <s v="US"/>
    <n v="107256.46"/>
    <x v="18"/>
    <x v="29"/>
    <n v="0"/>
  </r>
  <r>
    <x v="164"/>
    <s v="US"/>
    <n v="107256.46"/>
    <x v="19"/>
    <x v="30"/>
    <n v="0"/>
  </r>
  <r>
    <x v="164"/>
    <s v="US"/>
    <n v="107256.46"/>
    <x v="20"/>
    <x v="31"/>
    <n v="0"/>
  </r>
  <r>
    <x v="164"/>
    <s v="US"/>
    <n v="107256.46"/>
    <x v="21"/>
    <x v="32"/>
    <n v="0"/>
  </r>
  <r>
    <x v="165"/>
    <s v="US"/>
    <n v="127494.43"/>
    <x v="0"/>
    <x v="0"/>
    <n v="209917"/>
  </r>
  <r>
    <x v="165"/>
    <s v="US"/>
    <n v="127494.43"/>
    <x v="0"/>
    <x v="1"/>
    <n v="133962"/>
  </r>
  <r>
    <x v="165"/>
    <s v="US"/>
    <n v="127494.43"/>
    <x v="0"/>
    <x v="2"/>
    <n v="75955"/>
  </r>
  <r>
    <x v="165"/>
    <s v="US"/>
    <n v="127494.43"/>
    <x v="0"/>
    <x v="3"/>
    <n v="0"/>
  </r>
  <r>
    <x v="165"/>
    <s v="US"/>
    <n v="127494.43"/>
    <x v="0"/>
    <x v="4"/>
    <n v="0"/>
  </r>
  <r>
    <x v="165"/>
    <s v="US"/>
    <n v="127494.43"/>
    <x v="1"/>
    <x v="5"/>
    <n v="79752"/>
  </r>
  <r>
    <x v="165"/>
    <s v="US"/>
    <n v="127494.43"/>
    <x v="1"/>
    <x v="6"/>
    <n v="49104"/>
  </r>
  <r>
    <x v="165"/>
    <s v="US"/>
    <n v="127494.43"/>
    <x v="1"/>
    <x v="7"/>
    <n v="30648"/>
  </r>
  <r>
    <x v="165"/>
    <s v="US"/>
    <n v="127494.43"/>
    <x v="1"/>
    <x v="8"/>
    <n v="0"/>
  </r>
  <r>
    <x v="165"/>
    <s v="US"/>
    <n v="127494.43"/>
    <x v="1"/>
    <x v="9"/>
    <n v="0"/>
  </r>
  <r>
    <x v="165"/>
    <s v="US"/>
    <n v="127494.43"/>
    <x v="2"/>
    <x v="10"/>
    <n v="10"/>
  </r>
  <r>
    <x v="165"/>
    <s v="US"/>
    <n v="127494.43"/>
    <x v="2"/>
    <x v="11"/>
    <n v="10"/>
  </r>
  <r>
    <x v="165"/>
    <s v="US"/>
    <n v="127494.43"/>
    <x v="2"/>
    <x v="12"/>
    <n v="0"/>
  </r>
  <r>
    <x v="165"/>
    <s v="US"/>
    <n v="127494.43"/>
    <x v="2"/>
    <x v="13"/>
    <n v="0"/>
  </r>
  <r>
    <x v="165"/>
    <s v="US"/>
    <n v="127494.43"/>
    <x v="3"/>
    <x v="14"/>
    <n v="0"/>
  </r>
  <r>
    <x v="165"/>
    <s v="US"/>
    <n v="127494.43"/>
    <x v="4"/>
    <x v="15"/>
    <n v="511272"/>
  </r>
  <r>
    <x v="165"/>
    <s v="US"/>
    <n v="127494.43"/>
    <x v="5"/>
    <x v="16"/>
    <n v="3044751"/>
  </r>
  <r>
    <x v="165"/>
    <s v="US"/>
    <n v="127494.43"/>
    <x v="6"/>
    <x v="17"/>
    <n v="656"/>
  </r>
  <r>
    <x v="165"/>
    <s v="US"/>
    <n v="127494.43"/>
    <x v="7"/>
    <x v="18"/>
    <n v="8502"/>
  </r>
  <r>
    <x v="165"/>
    <s v="US"/>
    <n v="127494.43"/>
    <x v="8"/>
    <x v="19"/>
    <n v="0"/>
  </r>
  <r>
    <x v="165"/>
    <s v="US"/>
    <n v="127494.43"/>
    <x v="9"/>
    <x v="20"/>
    <n v="741858"/>
  </r>
  <r>
    <x v="165"/>
    <s v="US"/>
    <n v="127494.43"/>
    <x v="10"/>
    <x v="21"/>
    <n v="0"/>
  </r>
  <r>
    <x v="165"/>
    <s v="US"/>
    <n v="127494.43"/>
    <x v="11"/>
    <x v="22"/>
    <n v="102878"/>
  </r>
  <r>
    <x v="165"/>
    <s v="US"/>
    <n v="127494.43"/>
    <x v="12"/>
    <x v="23"/>
    <n v="229420"/>
  </r>
  <r>
    <x v="165"/>
    <s v="US"/>
    <n v="127494.43"/>
    <x v="13"/>
    <x v="24"/>
    <n v="0"/>
  </r>
  <r>
    <x v="165"/>
    <s v="US"/>
    <n v="127494.43"/>
    <x v="14"/>
    <x v="25"/>
    <n v="0"/>
  </r>
  <r>
    <x v="165"/>
    <s v="US"/>
    <n v="127494.43"/>
    <x v="15"/>
    <x v="26"/>
    <n v="0"/>
  </r>
  <r>
    <x v="165"/>
    <s v="US"/>
    <n v="127494.43"/>
    <x v="16"/>
    <x v="27"/>
    <n v="25156"/>
  </r>
  <r>
    <x v="165"/>
    <s v="US"/>
    <n v="127494.43"/>
    <x v="17"/>
    <x v="28"/>
    <n v="0"/>
  </r>
  <r>
    <x v="165"/>
    <s v="US"/>
    <n v="127494.43"/>
    <x v="18"/>
    <x v="29"/>
    <n v="0"/>
  </r>
  <r>
    <x v="165"/>
    <s v="US"/>
    <n v="127494.43"/>
    <x v="19"/>
    <x v="30"/>
    <n v="0"/>
  </r>
  <r>
    <x v="165"/>
    <s v="US"/>
    <n v="127494.43"/>
    <x v="20"/>
    <x v="31"/>
    <n v="0"/>
  </r>
  <r>
    <x v="165"/>
    <s v="US"/>
    <n v="127494.43"/>
    <x v="21"/>
    <x v="32"/>
    <n v="0"/>
  </r>
  <r>
    <x v="166"/>
    <s v="US"/>
    <n v="135783.98000000001"/>
    <x v="0"/>
    <x v="0"/>
    <n v="145036"/>
  </r>
  <r>
    <x v="166"/>
    <s v="US"/>
    <n v="135783.98000000001"/>
    <x v="0"/>
    <x v="1"/>
    <n v="95538"/>
  </r>
  <r>
    <x v="166"/>
    <s v="US"/>
    <n v="135783.98000000001"/>
    <x v="0"/>
    <x v="2"/>
    <n v="49498"/>
  </r>
  <r>
    <x v="166"/>
    <s v="US"/>
    <n v="135783.98000000001"/>
    <x v="0"/>
    <x v="3"/>
    <n v="0"/>
  </r>
  <r>
    <x v="166"/>
    <s v="US"/>
    <n v="135783.98000000001"/>
    <x v="0"/>
    <x v="4"/>
    <n v="0"/>
  </r>
  <r>
    <x v="166"/>
    <s v="US"/>
    <n v="135783.98000000001"/>
    <x v="1"/>
    <x v="5"/>
    <n v="72130"/>
  </r>
  <r>
    <x v="166"/>
    <s v="US"/>
    <n v="135783.98000000001"/>
    <x v="1"/>
    <x v="6"/>
    <n v="46800"/>
  </r>
  <r>
    <x v="166"/>
    <s v="US"/>
    <n v="135783.98000000001"/>
    <x v="1"/>
    <x v="7"/>
    <n v="25331"/>
  </r>
  <r>
    <x v="166"/>
    <s v="US"/>
    <n v="135783.98000000001"/>
    <x v="1"/>
    <x v="8"/>
    <n v="0"/>
  </r>
  <r>
    <x v="166"/>
    <s v="US"/>
    <n v="135783.98000000001"/>
    <x v="1"/>
    <x v="9"/>
    <n v="0"/>
  </r>
  <r>
    <x v="166"/>
    <s v="US"/>
    <n v="135783.98000000001"/>
    <x v="2"/>
    <x v="10"/>
    <n v="8"/>
  </r>
  <r>
    <x v="166"/>
    <s v="US"/>
    <n v="135783.98000000001"/>
    <x v="2"/>
    <x v="11"/>
    <n v="8"/>
  </r>
  <r>
    <x v="166"/>
    <s v="US"/>
    <n v="135783.98000000001"/>
    <x v="2"/>
    <x v="12"/>
    <n v="0"/>
  </r>
  <r>
    <x v="166"/>
    <s v="US"/>
    <n v="135783.98000000001"/>
    <x v="2"/>
    <x v="13"/>
    <n v="0"/>
  </r>
  <r>
    <x v="166"/>
    <s v="US"/>
    <n v="135783.98000000001"/>
    <x v="3"/>
    <x v="14"/>
    <n v="0"/>
  </r>
  <r>
    <x v="166"/>
    <s v="US"/>
    <n v="135783.98000000001"/>
    <x v="4"/>
    <x v="15"/>
    <n v="626359"/>
  </r>
  <r>
    <x v="166"/>
    <s v="US"/>
    <n v="135783.98000000001"/>
    <x v="5"/>
    <x v="16"/>
    <n v="2772458"/>
  </r>
  <r>
    <x v="166"/>
    <s v="US"/>
    <n v="135783.98000000001"/>
    <x v="6"/>
    <x v="17"/>
    <n v="1467"/>
  </r>
  <r>
    <x v="166"/>
    <s v="US"/>
    <n v="135783.98000000001"/>
    <x v="7"/>
    <x v="18"/>
    <n v="6617"/>
  </r>
  <r>
    <x v="166"/>
    <s v="US"/>
    <n v="135783.98000000001"/>
    <x v="8"/>
    <x v="19"/>
    <n v="0"/>
  </r>
  <r>
    <x v="166"/>
    <s v="US"/>
    <n v="135783.98000000001"/>
    <x v="9"/>
    <x v="20"/>
    <n v="475594"/>
  </r>
  <r>
    <x v="166"/>
    <s v="US"/>
    <n v="135783.98000000001"/>
    <x v="10"/>
    <x v="21"/>
    <n v="0"/>
  </r>
  <r>
    <x v="166"/>
    <s v="US"/>
    <n v="135783.98000000001"/>
    <x v="11"/>
    <x v="22"/>
    <n v="76879"/>
  </r>
  <r>
    <x v="166"/>
    <s v="US"/>
    <n v="135783.98000000001"/>
    <x v="12"/>
    <x v="23"/>
    <n v="228205"/>
  </r>
  <r>
    <x v="166"/>
    <s v="US"/>
    <n v="135783.98000000001"/>
    <x v="13"/>
    <x v="24"/>
    <n v="0"/>
  </r>
  <r>
    <x v="166"/>
    <s v="US"/>
    <n v="135783.98000000001"/>
    <x v="14"/>
    <x v="25"/>
    <n v="0"/>
  </r>
  <r>
    <x v="166"/>
    <s v="US"/>
    <n v="135783.98000000001"/>
    <x v="15"/>
    <x v="26"/>
    <n v="0"/>
  </r>
  <r>
    <x v="166"/>
    <s v="US"/>
    <n v="135783.98000000001"/>
    <x v="16"/>
    <x v="27"/>
    <n v="9370"/>
  </r>
  <r>
    <x v="166"/>
    <s v="US"/>
    <n v="135783.98000000001"/>
    <x v="17"/>
    <x v="28"/>
    <n v="0"/>
  </r>
  <r>
    <x v="166"/>
    <s v="US"/>
    <n v="135783.98000000001"/>
    <x v="18"/>
    <x v="29"/>
    <n v="0"/>
  </r>
  <r>
    <x v="166"/>
    <s v="US"/>
    <n v="135783.98000000001"/>
    <x v="19"/>
    <x v="30"/>
    <n v="0"/>
  </r>
  <r>
    <x v="166"/>
    <s v="US"/>
    <n v="135783.98000000001"/>
    <x v="20"/>
    <x v="31"/>
    <n v="0"/>
  </r>
  <r>
    <x v="166"/>
    <s v="US"/>
    <n v="135783.98000000001"/>
    <x v="21"/>
    <x v="32"/>
    <n v="0"/>
  </r>
  <r>
    <x v="167"/>
    <s v="US"/>
    <n v="118331.35"/>
    <x v="0"/>
    <x v="0"/>
    <n v="137071"/>
  </r>
  <r>
    <x v="167"/>
    <s v="US"/>
    <n v="118331.35"/>
    <x v="0"/>
    <x v="1"/>
    <n v="85529"/>
  </r>
  <r>
    <x v="167"/>
    <s v="US"/>
    <n v="118331.35"/>
    <x v="0"/>
    <x v="2"/>
    <n v="51542"/>
  </r>
  <r>
    <x v="167"/>
    <s v="US"/>
    <n v="118331.35"/>
    <x v="0"/>
    <x v="3"/>
    <n v="0"/>
  </r>
  <r>
    <x v="167"/>
    <s v="US"/>
    <n v="118331.35"/>
    <x v="0"/>
    <x v="4"/>
    <n v="0"/>
  </r>
  <r>
    <x v="167"/>
    <s v="US"/>
    <n v="118331.35"/>
    <x v="1"/>
    <x v="5"/>
    <n v="62740"/>
  </r>
  <r>
    <x v="167"/>
    <s v="US"/>
    <n v="118331.35"/>
    <x v="1"/>
    <x v="6"/>
    <n v="41515"/>
  </r>
  <r>
    <x v="167"/>
    <s v="US"/>
    <n v="118331.35"/>
    <x v="1"/>
    <x v="7"/>
    <n v="21225"/>
  </r>
  <r>
    <x v="167"/>
    <s v="US"/>
    <n v="118331.35"/>
    <x v="1"/>
    <x v="8"/>
    <n v="0"/>
  </r>
  <r>
    <x v="167"/>
    <s v="US"/>
    <n v="118331.35"/>
    <x v="1"/>
    <x v="9"/>
    <n v="0"/>
  </r>
  <r>
    <x v="167"/>
    <s v="US"/>
    <n v="118331.35"/>
    <x v="2"/>
    <x v="10"/>
    <n v="9"/>
  </r>
  <r>
    <x v="167"/>
    <s v="US"/>
    <n v="118331.35"/>
    <x v="2"/>
    <x v="11"/>
    <n v="9"/>
  </r>
  <r>
    <x v="167"/>
    <s v="US"/>
    <n v="118331.35"/>
    <x v="2"/>
    <x v="12"/>
    <n v="0"/>
  </r>
  <r>
    <x v="167"/>
    <s v="US"/>
    <n v="118331.35"/>
    <x v="2"/>
    <x v="13"/>
    <n v="0"/>
  </r>
  <r>
    <x v="167"/>
    <s v="US"/>
    <n v="118331.35"/>
    <x v="3"/>
    <x v="14"/>
    <n v="0"/>
  </r>
  <r>
    <x v="167"/>
    <s v="US"/>
    <n v="118331.35"/>
    <x v="4"/>
    <x v="15"/>
    <n v="516701"/>
  </r>
  <r>
    <x v="167"/>
    <s v="US"/>
    <n v="118331.35"/>
    <x v="5"/>
    <x v="16"/>
    <n v="2520559"/>
  </r>
  <r>
    <x v="167"/>
    <s v="US"/>
    <n v="118331.35"/>
    <x v="6"/>
    <x v="17"/>
    <n v="1493"/>
  </r>
  <r>
    <x v="167"/>
    <s v="US"/>
    <n v="118331.35"/>
    <x v="7"/>
    <x v="18"/>
    <n v="7156"/>
  </r>
  <r>
    <x v="167"/>
    <s v="US"/>
    <n v="118331.35"/>
    <x v="8"/>
    <x v="19"/>
    <n v="0"/>
  </r>
  <r>
    <x v="167"/>
    <s v="US"/>
    <n v="118331.35"/>
    <x v="9"/>
    <x v="20"/>
    <n v="723972"/>
  </r>
  <r>
    <x v="167"/>
    <s v="US"/>
    <n v="118331.35"/>
    <x v="10"/>
    <x v="21"/>
    <n v="0"/>
  </r>
  <r>
    <x v="167"/>
    <s v="US"/>
    <n v="118331.35"/>
    <x v="11"/>
    <x v="22"/>
    <n v="1003247"/>
  </r>
  <r>
    <x v="167"/>
    <s v="US"/>
    <n v="118331.35"/>
    <x v="12"/>
    <x v="23"/>
    <n v="101613"/>
  </r>
  <r>
    <x v="167"/>
    <s v="US"/>
    <n v="118331.35"/>
    <x v="13"/>
    <x v="24"/>
    <n v="0"/>
  </r>
  <r>
    <x v="167"/>
    <s v="US"/>
    <n v="118331.35"/>
    <x v="14"/>
    <x v="25"/>
    <n v="0"/>
  </r>
  <r>
    <x v="167"/>
    <s v="US"/>
    <n v="118331.35"/>
    <x v="15"/>
    <x v="26"/>
    <n v="0"/>
  </r>
  <r>
    <x v="167"/>
    <s v="US"/>
    <n v="118331.35"/>
    <x v="16"/>
    <x v="27"/>
    <n v="1122"/>
  </r>
  <r>
    <x v="167"/>
    <s v="US"/>
    <n v="118331.35"/>
    <x v="17"/>
    <x v="28"/>
    <n v="0"/>
  </r>
  <r>
    <x v="167"/>
    <s v="US"/>
    <n v="118331.35"/>
    <x v="18"/>
    <x v="29"/>
    <n v="0"/>
  </r>
  <r>
    <x v="167"/>
    <s v="US"/>
    <n v="118331.35"/>
    <x v="19"/>
    <x v="30"/>
    <n v="0"/>
  </r>
  <r>
    <x v="167"/>
    <s v="US"/>
    <n v="118331.35"/>
    <x v="20"/>
    <x v="31"/>
    <n v="0"/>
  </r>
  <r>
    <x v="167"/>
    <s v="US"/>
    <n v="118331.35"/>
    <x v="21"/>
    <x v="32"/>
    <n v="0"/>
  </r>
  <r>
    <x v="168"/>
    <s v="US"/>
    <n v="197984.93"/>
    <x v="0"/>
    <x v="0"/>
    <n v="134010"/>
  </r>
  <r>
    <x v="168"/>
    <s v="US"/>
    <n v="197984.93"/>
    <x v="0"/>
    <x v="1"/>
    <n v="78277"/>
  </r>
  <r>
    <x v="168"/>
    <s v="US"/>
    <n v="197984.93"/>
    <x v="0"/>
    <x v="2"/>
    <n v="55733"/>
  </r>
  <r>
    <x v="168"/>
    <s v="US"/>
    <n v="197984.93"/>
    <x v="0"/>
    <x v="3"/>
    <n v="0"/>
  </r>
  <r>
    <x v="168"/>
    <s v="US"/>
    <n v="197984.93"/>
    <x v="0"/>
    <x v="4"/>
    <n v="0"/>
  </r>
  <r>
    <x v="168"/>
    <s v="US"/>
    <n v="197984.93"/>
    <x v="1"/>
    <x v="5"/>
    <n v="29860"/>
  </r>
  <r>
    <x v="168"/>
    <s v="US"/>
    <n v="197984.93"/>
    <x v="1"/>
    <x v="6"/>
    <n v="23037"/>
  </r>
  <r>
    <x v="168"/>
    <s v="US"/>
    <n v="197984.93"/>
    <x v="1"/>
    <x v="7"/>
    <n v="6823"/>
  </r>
  <r>
    <x v="168"/>
    <s v="US"/>
    <n v="197984.93"/>
    <x v="1"/>
    <x v="8"/>
    <n v="0"/>
  </r>
  <r>
    <x v="168"/>
    <s v="US"/>
    <n v="197984.93"/>
    <x v="1"/>
    <x v="9"/>
    <n v="0"/>
  </r>
  <r>
    <x v="168"/>
    <s v="US"/>
    <n v="197984.93"/>
    <x v="2"/>
    <x v="10"/>
    <n v="5"/>
  </r>
  <r>
    <x v="168"/>
    <s v="US"/>
    <n v="197984.93"/>
    <x v="2"/>
    <x v="11"/>
    <n v="5"/>
  </r>
  <r>
    <x v="168"/>
    <s v="US"/>
    <n v="197984.93"/>
    <x v="2"/>
    <x v="12"/>
    <n v="0"/>
  </r>
  <r>
    <x v="168"/>
    <s v="US"/>
    <n v="197984.93"/>
    <x v="2"/>
    <x v="13"/>
    <n v="0"/>
  </r>
  <r>
    <x v="168"/>
    <s v="US"/>
    <n v="197984.93"/>
    <x v="3"/>
    <x v="14"/>
    <n v="0"/>
  </r>
  <r>
    <x v="168"/>
    <s v="US"/>
    <n v="197984.93"/>
    <x v="4"/>
    <x v="15"/>
    <n v="316858"/>
  </r>
  <r>
    <x v="168"/>
    <s v="US"/>
    <n v="197984.93"/>
    <x v="5"/>
    <x v="16"/>
    <n v="2122719"/>
  </r>
  <r>
    <x v="168"/>
    <s v="US"/>
    <n v="197984.93"/>
    <x v="6"/>
    <x v="17"/>
    <n v="1320"/>
  </r>
  <r>
    <x v="168"/>
    <s v="US"/>
    <n v="197984.93"/>
    <x v="7"/>
    <x v="18"/>
    <n v="16899"/>
  </r>
  <r>
    <x v="168"/>
    <s v="US"/>
    <n v="197984.93"/>
    <x v="8"/>
    <x v="19"/>
    <n v="0"/>
  </r>
  <r>
    <x v="168"/>
    <s v="US"/>
    <n v="197984.93"/>
    <x v="9"/>
    <x v="20"/>
    <n v="917681"/>
  </r>
  <r>
    <x v="168"/>
    <s v="US"/>
    <n v="197984.93"/>
    <x v="10"/>
    <x v="21"/>
    <n v="0"/>
  </r>
  <r>
    <x v="168"/>
    <s v="US"/>
    <n v="197984.93"/>
    <x v="11"/>
    <x v="22"/>
    <n v="1049793"/>
  </r>
  <r>
    <x v="168"/>
    <s v="US"/>
    <n v="197984.93"/>
    <x v="12"/>
    <x v="23"/>
    <n v="138256"/>
  </r>
  <r>
    <x v="168"/>
    <s v="US"/>
    <n v="197984.93"/>
    <x v="13"/>
    <x v="24"/>
    <n v="0"/>
  </r>
  <r>
    <x v="168"/>
    <s v="US"/>
    <n v="197984.93"/>
    <x v="14"/>
    <x v="25"/>
    <n v="0"/>
  </r>
  <r>
    <x v="168"/>
    <s v="US"/>
    <n v="197984.93"/>
    <x v="15"/>
    <x v="26"/>
    <n v="0"/>
  </r>
  <r>
    <x v="168"/>
    <s v="US"/>
    <n v="197984.93"/>
    <x v="16"/>
    <x v="27"/>
    <n v="6271"/>
  </r>
  <r>
    <x v="168"/>
    <s v="US"/>
    <n v="197984.93"/>
    <x v="17"/>
    <x v="28"/>
    <n v="0"/>
  </r>
  <r>
    <x v="168"/>
    <s v="US"/>
    <n v="197984.93"/>
    <x v="18"/>
    <x v="29"/>
    <n v="0"/>
  </r>
  <r>
    <x v="168"/>
    <s v="US"/>
    <n v="197984.93"/>
    <x v="19"/>
    <x v="30"/>
    <n v="0"/>
  </r>
  <r>
    <x v="168"/>
    <s v="US"/>
    <n v="197984.93"/>
    <x v="20"/>
    <x v="31"/>
    <n v="0"/>
  </r>
  <r>
    <x v="168"/>
    <s v="US"/>
    <n v="197984.93"/>
    <x v="21"/>
    <x v="32"/>
    <n v="0"/>
  </r>
  <r>
    <x v="169"/>
    <s v="US"/>
    <n v="186364.86"/>
    <x v="0"/>
    <x v="0"/>
    <n v="144562"/>
  </r>
  <r>
    <x v="169"/>
    <s v="US"/>
    <n v="186364.86"/>
    <x v="0"/>
    <x v="1"/>
    <n v="88010"/>
  </r>
  <r>
    <x v="169"/>
    <s v="US"/>
    <n v="186364.86"/>
    <x v="0"/>
    <x v="2"/>
    <n v="56552"/>
  </r>
  <r>
    <x v="169"/>
    <s v="US"/>
    <n v="186364.86"/>
    <x v="0"/>
    <x v="3"/>
    <n v="0"/>
  </r>
  <r>
    <x v="169"/>
    <s v="US"/>
    <n v="186364.86"/>
    <x v="0"/>
    <x v="4"/>
    <n v="0"/>
  </r>
  <r>
    <x v="169"/>
    <s v="US"/>
    <n v="186364.86"/>
    <x v="1"/>
    <x v="5"/>
    <n v="20978"/>
  </r>
  <r>
    <x v="169"/>
    <s v="US"/>
    <n v="186364.86"/>
    <x v="1"/>
    <x v="6"/>
    <n v="17533"/>
  </r>
  <r>
    <x v="169"/>
    <s v="US"/>
    <n v="186364.86"/>
    <x v="1"/>
    <x v="7"/>
    <n v="3445"/>
  </r>
  <r>
    <x v="169"/>
    <s v="US"/>
    <n v="186364.86"/>
    <x v="1"/>
    <x v="8"/>
    <n v="0"/>
  </r>
  <r>
    <x v="169"/>
    <s v="US"/>
    <n v="186364.86"/>
    <x v="1"/>
    <x v="9"/>
    <n v="0"/>
  </r>
  <r>
    <x v="169"/>
    <s v="US"/>
    <n v="186364.86"/>
    <x v="2"/>
    <x v="10"/>
    <n v="6"/>
  </r>
  <r>
    <x v="169"/>
    <s v="US"/>
    <n v="186364.86"/>
    <x v="2"/>
    <x v="11"/>
    <n v="6"/>
  </r>
  <r>
    <x v="169"/>
    <s v="US"/>
    <n v="186364.86"/>
    <x v="2"/>
    <x v="12"/>
    <n v="0"/>
  </r>
  <r>
    <x v="169"/>
    <s v="US"/>
    <n v="186364.86"/>
    <x v="2"/>
    <x v="13"/>
    <n v="0"/>
  </r>
  <r>
    <x v="169"/>
    <s v="US"/>
    <n v="186364.86"/>
    <x v="3"/>
    <x v="14"/>
    <n v="0"/>
  </r>
  <r>
    <x v="169"/>
    <s v="US"/>
    <n v="186364.86"/>
    <x v="4"/>
    <x v="15"/>
    <n v="546318"/>
  </r>
  <r>
    <x v="169"/>
    <s v="US"/>
    <n v="186364.86"/>
    <x v="5"/>
    <x v="16"/>
    <n v="2163052"/>
  </r>
  <r>
    <x v="169"/>
    <s v="US"/>
    <n v="186364.86"/>
    <x v="6"/>
    <x v="17"/>
    <n v="1764"/>
  </r>
  <r>
    <x v="169"/>
    <s v="US"/>
    <n v="186364.86"/>
    <x v="7"/>
    <x v="18"/>
    <n v="22674"/>
  </r>
  <r>
    <x v="169"/>
    <s v="US"/>
    <n v="186364.86"/>
    <x v="8"/>
    <x v="19"/>
    <n v="0"/>
  </r>
  <r>
    <x v="169"/>
    <s v="US"/>
    <n v="186364.86"/>
    <x v="9"/>
    <x v="20"/>
    <n v="800345"/>
  </r>
  <r>
    <x v="169"/>
    <s v="US"/>
    <n v="186364.86"/>
    <x v="10"/>
    <x v="21"/>
    <n v="0"/>
  </r>
  <r>
    <x v="169"/>
    <s v="US"/>
    <n v="186364.86"/>
    <x v="11"/>
    <x v="22"/>
    <n v="1049750"/>
  </r>
  <r>
    <x v="169"/>
    <s v="US"/>
    <n v="186364.86"/>
    <x v="12"/>
    <x v="23"/>
    <n v="177804"/>
  </r>
  <r>
    <x v="169"/>
    <s v="US"/>
    <n v="186364.86"/>
    <x v="13"/>
    <x v="24"/>
    <n v="0"/>
  </r>
  <r>
    <x v="169"/>
    <s v="US"/>
    <n v="186364.86"/>
    <x v="14"/>
    <x v="25"/>
    <n v="0"/>
  </r>
  <r>
    <x v="169"/>
    <s v="US"/>
    <n v="186364.86"/>
    <x v="15"/>
    <x v="26"/>
    <n v="0"/>
  </r>
  <r>
    <x v="169"/>
    <s v="US"/>
    <n v="186364.86"/>
    <x v="16"/>
    <x v="27"/>
    <n v="11637"/>
  </r>
  <r>
    <x v="169"/>
    <s v="US"/>
    <n v="186364.86"/>
    <x v="17"/>
    <x v="28"/>
    <n v="0"/>
  </r>
  <r>
    <x v="169"/>
    <s v="US"/>
    <n v="186364.86"/>
    <x v="18"/>
    <x v="29"/>
    <n v="0"/>
  </r>
  <r>
    <x v="169"/>
    <s v="US"/>
    <n v="186364.86"/>
    <x v="19"/>
    <x v="30"/>
    <n v="0"/>
  </r>
  <r>
    <x v="169"/>
    <s v="US"/>
    <n v="186364.86"/>
    <x v="20"/>
    <x v="31"/>
    <n v="0"/>
  </r>
  <r>
    <x v="169"/>
    <s v="US"/>
    <n v="186364.86"/>
    <x v="21"/>
    <x v="32"/>
    <n v="0"/>
  </r>
  <r>
    <x v="170"/>
    <s v="US"/>
    <n v="170711.42"/>
    <x v="0"/>
    <x v="0"/>
    <n v="140853"/>
  </r>
  <r>
    <x v="170"/>
    <s v="US"/>
    <n v="170711.42"/>
    <x v="0"/>
    <x v="1"/>
    <n v="89402"/>
  </r>
  <r>
    <x v="170"/>
    <s v="US"/>
    <n v="170711.42"/>
    <x v="0"/>
    <x v="2"/>
    <n v="51451"/>
  </r>
  <r>
    <x v="170"/>
    <s v="US"/>
    <n v="170711.42"/>
    <x v="0"/>
    <x v="3"/>
    <n v="0"/>
  </r>
  <r>
    <x v="170"/>
    <s v="US"/>
    <n v="170711.42"/>
    <x v="0"/>
    <x v="4"/>
    <n v="0"/>
  </r>
  <r>
    <x v="170"/>
    <s v="US"/>
    <n v="170711.42"/>
    <x v="1"/>
    <x v="5"/>
    <n v="26480"/>
  </r>
  <r>
    <x v="170"/>
    <s v="US"/>
    <n v="170711.42"/>
    <x v="1"/>
    <x v="6"/>
    <n v="21167"/>
  </r>
  <r>
    <x v="170"/>
    <s v="US"/>
    <n v="170711.42"/>
    <x v="1"/>
    <x v="7"/>
    <n v="5313"/>
  </r>
  <r>
    <x v="170"/>
    <s v="US"/>
    <n v="170711.42"/>
    <x v="1"/>
    <x v="8"/>
    <n v="0"/>
  </r>
  <r>
    <x v="170"/>
    <s v="US"/>
    <n v="170711.42"/>
    <x v="1"/>
    <x v="9"/>
    <n v="0"/>
  </r>
  <r>
    <x v="170"/>
    <s v="US"/>
    <n v="170711.42"/>
    <x v="2"/>
    <x v="10"/>
    <n v="38"/>
  </r>
  <r>
    <x v="170"/>
    <s v="US"/>
    <n v="170711.42"/>
    <x v="2"/>
    <x v="11"/>
    <n v="38"/>
  </r>
  <r>
    <x v="170"/>
    <s v="US"/>
    <n v="170711.42"/>
    <x v="2"/>
    <x v="12"/>
    <n v="0"/>
  </r>
  <r>
    <x v="170"/>
    <s v="US"/>
    <n v="170711.42"/>
    <x v="2"/>
    <x v="13"/>
    <n v="0"/>
  </r>
  <r>
    <x v="170"/>
    <s v="US"/>
    <n v="170711.42"/>
    <x v="3"/>
    <x v="14"/>
    <n v="0"/>
  </r>
  <r>
    <x v="170"/>
    <s v="US"/>
    <n v="170711.42"/>
    <x v="4"/>
    <x v="15"/>
    <n v="450746"/>
  </r>
  <r>
    <x v="170"/>
    <s v="US"/>
    <n v="170711.42"/>
    <x v="5"/>
    <x v="16"/>
    <n v="2049977"/>
  </r>
  <r>
    <x v="170"/>
    <s v="US"/>
    <n v="170711.42"/>
    <x v="6"/>
    <x v="17"/>
    <n v="2025"/>
  </r>
  <r>
    <x v="170"/>
    <s v="US"/>
    <n v="170711.42"/>
    <x v="7"/>
    <x v="18"/>
    <n v="152782"/>
  </r>
  <r>
    <x v="170"/>
    <s v="US"/>
    <n v="170711.42"/>
    <x v="8"/>
    <x v="19"/>
    <n v="0"/>
  </r>
  <r>
    <x v="170"/>
    <s v="US"/>
    <n v="170711.42"/>
    <x v="9"/>
    <x v="20"/>
    <n v="733245"/>
  </r>
  <r>
    <x v="170"/>
    <s v="US"/>
    <n v="170711.42"/>
    <x v="10"/>
    <x v="21"/>
    <n v="0"/>
  </r>
  <r>
    <x v="170"/>
    <s v="US"/>
    <n v="170711.42"/>
    <x v="11"/>
    <x v="22"/>
    <n v="1055212"/>
  </r>
  <r>
    <x v="170"/>
    <s v="US"/>
    <n v="170711.42"/>
    <x v="12"/>
    <x v="23"/>
    <n v="188767"/>
  </r>
  <r>
    <x v="170"/>
    <s v="US"/>
    <n v="170711.42"/>
    <x v="13"/>
    <x v="24"/>
    <n v="0"/>
  </r>
  <r>
    <x v="170"/>
    <s v="US"/>
    <n v="170711.42"/>
    <x v="14"/>
    <x v="25"/>
    <n v="0"/>
  </r>
  <r>
    <x v="170"/>
    <s v="US"/>
    <n v="170711.42"/>
    <x v="15"/>
    <x v="26"/>
    <n v="0"/>
  </r>
  <r>
    <x v="170"/>
    <s v="US"/>
    <n v="170711.42"/>
    <x v="16"/>
    <x v="27"/>
    <n v="12251"/>
  </r>
  <r>
    <x v="170"/>
    <s v="US"/>
    <n v="170711.42"/>
    <x v="17"/>
    <x v="28"/>
    <n v="0"/>
  </r>
  <r>
    <x v="170"/>
    <s v="US"/>
    <n v="170711.42"/>
    <x v="18"/>
    <x v="29"/>
    <n v="0"/>
  </r>
  <r>
    <x v="170"/>
    <s v="US"/>
    <n v="170711.42"/>
    <x v="19"/>
    <x v="30"/>
    <n v="0"/>
  </r>
  <r>
    <x v="170"/>
    <s v="US"/>
    <n v="170711.42"/>
    <x v="20"/>
    <x v="31"/>
    <n v="0"/>
  </r>
  <r>
    <x v="170"/>
    <s v="US"/>
    <n v="170711.42"/>
    <x v="21"/>
    <x v="32"/>
    <n v="0"/>
  </r>
  <r>
    <x v="171"/>
    <s v="US"/>
    <n v="135724.78"/>
    <x v="0"/>
    <x v="0"/>
    <n v="134326"/>
  </r>
  <r>
    <x v="171"/>
    <s v="US"/>
    <n v="135724.78"/>
    <x v="0"/>
    <x v="1"/>
    <n v="82125"/>
  </r>
  <r>
    <x v="171"/>
    <s v="US"/>
    <n v="135724.78"/>
    <x v="0"/>
    <x v="2"/>
    <n v="52201"/>
  </r>
  <r>
    <x v="171"/>
    <s v="US"/>
    <n v="135724.78"/>
    <x v="0"/>
    <x v="3"/>
    <n v="0"/>
  </r>
  <r>
    <x v="171"/>
    <s v="US"/>
    <n v="135724.78"/>
    <x v="0"/>
    <x v="4"/>
    <n v="0"/>
  </r>
  <r>
    <x v="171"/>
    <s v="US"/>
    <n v="135724.78"/>
    <x v="1"/>
    <x v="5"/>
    <n v="33571"/>
  </r>
  <r>
    <x v="171"/>
    <s v="US"/>
    <n v="135724.78"/>
    <x v="1"/>
    <x v="6"/>
    <n v="22206"/>
  </r>
  <r>
    <x v="171"/>
    <s v="US"/>
    <n v="135724.78"/>
    <x v="1"/>
    <x v="7"/>
    <n v="11366"/>
  </r>
  <r>
    <x v="171"/>
    <s v="US"/>
    <n v="135724.78"/>
    <x v="1"/>
    <x v="8"/>
    <n v="0"/>
  </r>
  <r>
    <x v="171"/>
    <s v="US"/>
    <n v="135724.78"/>
    <x v="1"/>
    <x v="9"/>
    <n v="0"/>
  </r>
  <r>
    <x v="171"/>
    <s v="US"/>
    <n v="135724.78"/>
    <x v="2"/>
    <x v="10"/>
    <n v="34"/>
  </r>
  <r>
    <x v="171"/>
    <s v="US"/>
    <n v="135724.78"/>
    <x v="2"/>
    <x v="11"/>
    <n v="34"/>
  </r>
  <r>
    <x v="171"/>
    <s v="US"/>
    <n v="135724.78"/>
    <x v="2"/>
    <x v="12"/>
    <n v="0"/>
  </r>
  <r>
    <x v="171"/>
    <s v="US"/>
    <n v="135724.78"/>
    <x v="2"/>
    <x v="13"/>
    <n v="0"/>
  </r>
  <r>
    <x v="171"/>
    <s v="US"/>
    <n v="135724.78"/>
    <x v="3"/>
    <x v="14"/>
    <n v="0"/>
  </r>
  <r>
    <x v="171"/>
    <s v="US"/>
    <n v="135724.78"/>
    <x v="4"/>
    <x v="15"/>
    <n v="449524"/>
  </r>
  <r>
    <x v="171"/>
    <s v="US"/>
    <n v="135724.78"/>
    <x v="5"/>
    <x v="16"/>
    <n v="2587969"/>
  </r>
  <r>
    <x v="171"/>
    <s v="US"/>
    <n v="135724.78"/>
    <x v="6"/>
    <x v="17"/>
    <n v="1307"/>
  </r>
  <r>
    <x v="171"/>
    <s v="US"/>
    <n v="135724.78"/>
    <x v="7"/>
    <x v="18"/>
    <n v="171021"/>
  </r>
  <r>
    <x v="171"/>
    <s v="US"/>
    <n v="135724.78"/>
    <x v="8"/>
    <x v="19"/>
    <n v="0"/>
  </r>
  <r>
    <x v="171"/>
    <s v="US"/>
    <n v="135724.78"/>
    <x v="9"/>
    <x v="20"/>
    <n v="960437"/>
  </r>
  <r>
    <x v="171"/>
    <s v="US"/>
    <n v="135724.78"/>
    <x v="10"/>
    <x v="21"/>
    <n v="0"/>
  </r>
  <r>
    <x v="171"/>
    <s v="US"/>
    <n v="135724.78"/>
    <x v="11"/>
    <x v="22"/>
    <n v="927414"/>
  </r>
  <r>
    <x v="171"/>
    <s v="US"/>
    <n v="135724.78"/>
    <x v="12"/>
    <x v="23"/>
    <n v="132561"/>
  </r>
  <r>
    <x v="171"/>
    <s v="US"/>
    <n v="135724.78"/>
    <x v="13"/>
    <x v="24"/>
    <n v="0"/>
  </r>
  <r>
    <x v="171"/>
    <s v="US"/>
    <n v="135724.78"/>
    <x v="14"/>
    <x v="25"/>
    <n v="0"/>
  </r>
  <r>
    <x v="171"/>
    <s v="US"/>
    <n v="135724.78"/>
    <x v="15"/>
    <x v="26"/>
    <n v="0"/>
  </r>
  <r>
    <x v="171"/>
    <s v="US"/>
    <n v="135724.78"/>
    <x v="16"/>
    <x v="27"/>
    <n v="10987"/>
  </r>
  <r>
    <x v="171"/>
    <s v="US"/>
    <n v="135724.78"/>
    <x v="17"/>
    <x v="28"/>
    <n v="0"/>
  </r>
  <r>
    <x v="171"/>
    <s v="US"/>
    <n v="135724.78"/>
    <x v="18"/>
    <x v="29"/>
    <n v="0"/>
  </r>
  <r>
    <x v="171"/>
    <s v="US"/>
    <n v="135724.78"/>
    <x v="19"/>
    <x v="30"/>
    <n v="0"/>
  </r>
  <r>
    <x v="171"/>
    <s v="US"/>
    <n v="135724.78"/>
    <x v="20"/>
    <x v="31"/>
    <n v="0"/>
  </r>
  <r>
    <x v="171"/>
    <s v="US"/>
    <n v="135724.78"/>
    <x v="21"/>
    <x v="32"/>
    <n v="0"/>
  </r>
  <r>
    <x v="172"/>
    <s v="US"/>
    <n v="157215.09"/>
    <x v="0"/>
    <x v="0"/>
    <n v="148158"/>
  </r>
  <r>
    <x v="172"/>
    <s v="US"/>
    <n v="157215.09"/>
    <x v="0"/>
    <x v="1"/>
    <n v="96054"/>
  </r>
  <r>
    <x v="172"/>
    <s v="US"/>
    <n v="157215.09"/>
    <x v="0"/>
    <x v="2"/>
    <n v="52104"/>
  </r>
  <r>
    <x v="172"/>
    <s v="US"/>
    <n v="157215.09"/>
    <x v="0"/>
    <x v="3"/>
    <n v="0"/>
  </r>
  <r>
    <x v="172"/>
    <s v="US"/>
    <n v="157215.09"/>
    <x v="0"/>
    <x v="4"/>
    <n v="0"/>
  </r>
  <r>
    <x v="172"/>
    <s v="US"/>
    <n v="157215.09"/>
    <x v="1"/>
    <x v="5"/>
    <n v="24234"/>
  </r>
  <r>
    <x v="172"/>
    <s v="US"/>
    <n v="157215.09"/>
    <x v="1"/>
    <x v="6"/>
    <n v="18178"/>
  </r>
  <r>
    <x v="172"/>
    <s v="US"/>
    <n v="157215.09"/>
    <x v="1"/>
    <x v="7"/>
    <n v="6056"/>
  </r>
  <r>
    <x v="172"/>
    <s v="US"/>
    <n v="157215.09"/>
    <x v="1"/>
    <x v="8"/>
    <n v="0"/>
  </r>
  <r>
    <x v="172"/>
    <s v="US"/>
    <n v="157215.09"/>
    <x v="1"/>
    <x v="9"/>
    <n v="0"/>
  </r>
  <r>
    <x v="172"/>
    <s v="US"/>
    <n v="157215.09"/>
    <x v="2"/>
    <x v="10"/>
    <n v="26"/>
  </r>
  <r>
    <x v="172"/>
    <s v="US"/>
    <n v="157215.09"/>
    <x v="2"/>
    <x v="11"/>
    <n v="26"/>
  </r>
  <r>
    <x v="172"/>
    <s v="US"/>
    <n v="157215.09"/>
    <x v="2"/>
    <x v="12"/>
    <n v="0"/>
  </r>
  <r>
    <x v="172"/>
    <s v="US"/>
    <n v="157215.09"/>
    <x v="2"/>
    <x v="13"/>
    <n v="0"/>
  </r>
  <r>
    <x v="172"/>
    <s v="US"/>
    <n v="157215.09"/>
    <x v="3"/>
    <x v="14"/>
    <n v="0"/>
  </r>
  <r>
    <x v="172"/>
    <s v="US"/>
    <n v="157215.09"/>
    <x v="4"/>
    <x v="15"/>
    <n v="318185"/>
  </r>
  <r>
    <x v="172"/>
    <s v="US"/>
    <n v="157215.09"/>
    <x v="5"/>
    <x v="16"/>
    <n v="2557252"/>
  </r>
  <r>
    <x v="172"/>
    <s v="US"/>
    <n v="157215.09"/>
    <x v="6"/>
    <x v="17"/>
    <n v="1216"/>
  </r>
  <r>
    <x v="172"/>
    <s v="US"/>
    <n v="157215.09"/>
    <x v="7"/>
    <x v="18"/>
    <n v="171794"/>
  </r>
  <r>
    <x v="172"/>
    <s v="US"/>
    <n v="157215.09"/>
    <x v="8"/>
    <x v="19"/>
    <n v="0"/>
  </r>
  <r>
    <x v="172"/>
    <s v="US"/>
    <n v="157215.09"/>
    <x v="9"/>
    <x v="20"/>
    <n v="890787"/>
  </r>
  <r>
    <x v="172"/>
    <s v="US"/>
    <n v="157215.09"/>
    <x v="10"/>
    <x v="21"/>
    <n v="0"/>
  </r>
  <r>
    <x v="172"/>
    <s v="US"/>
    <n v="157215.09"/>
    <x v="11"/>
    <x v="22"/>
    <n v="1591487"/>
  </r>
  <r>
    <x v="172"/>
    <s v="US"/>
    <n v="157215.09"/>
    <x v="12"/>
    <x v="23"/>
    <n v="279912"/>
  </r>
  <r>
    <x v="172"/>
    <s v="US"/>
    <n v="157215.09"/>
    <x v="13"/>
    <x v="24"/>
    <n v="0"/>
  </r>
  <r>
    <x v="172"/>
    <s v="US"/>
    <n v="157215.09"/>
    <x v="14"/>
    <x v="25"/>
    <n v="0"/>
  </r>
  <r>
    <x v="172"/>
    <s v="US"/>
    <n v="157215.09"/>
    <x v="15"/>
    <x v="26"/>
    <n v="0"/>
  </r>
  <r>
    <x v="172"/>
    <s v="US"/>
    <n v="157215.09"/>
    <x v="16"/>
    <x v="27"/>
    <n v="15926"/>
  </r>
  <r>
    <x v="172"/>
    <s v="US"/>
    <n v="157215.09"/>
    <x v="17"/>
    <x v="28"/>
    <n v="0"/>
  </r>
  <r>
    <x v="172"/>
    <s v="US"/>
    <n v="157215.09"/>
    <x v="18"/>
    <x v="29"/>
    <n v="0"/>
  </r>
  <r>
    <x v="172"/>
    <s v="US"/>
    <n v="157215.09"/>
    <x v="19"/>
    <x v="30"/>
    <n v="0"/>
  </r>
  <r>
    <x v="172"/>
    <s v="US"/>
    <n v="157215.09"/>
    <x v="20"/>
    <x v="31"/>
    <n v="0"/>
  </r>
  <r>
    <x v="172"/>
    <s v="US"/>
    <n v="157215.09"/>
    <x v="21"/>
    <x v="32"/>
    <n v="0"/>
  </r>
  <r>
    <x v="173"/>
    <s v="US"/>
    <n v="142961.29999999999"/>
    <x v="0"/>
    <x v="0"/>
    <n v="171112"/>
  </r>
  <r>
    <x v="173"/>
    <s v="US"/>
    <n v="142961.29999999999"/>
    <x v="0"/>
    <x v="1"/>
    <n v="120569"/>
  </r>
  <r>
    <x v="173"/>
    <s v="US"/>
    <n v="142961.29999999999"/>
    <x v="0"/>
    <x v="2"/>
    <n v="50543"/>
  </r>
  <r>
    <x v="173"/>
    <s v="US"/>
    <n v="142961.29999999999"/>
    <x v="0"/>
    <x v="3"/>
    <n v="0"/>
  </r>
  <r>
    <x v="173"/>
    <s v="US"/>
    <n v="142961.29999999999"/>
    <x v="0"/>
    <x v="4"/>
    <n v="0"/>
  </r>
  <r>
    <x v="173"/>
    <s v="US"/>
    <n v="142961.29999999999"/>
    <x v="1"/>
    <x v="5"/>
    <n v="24016"/>
  </r>
  <r>
    <x v="173"/>
    <s v="US"/>
    <n v="142961.29999999999"/>
    <x v="1"/>
    <x v="6"/>
    <n v="20661"/>
  </r>
  <r>
    <x v="173"/>
    <s v="US"/>
    <n v="142961.29999999999"/>
    <x v="1"/>
    <x v="7"/>
    <n v="3354"/>
  </r>
  <r>
    <x v="173"/>
    <s v="US"/>
    <n v="142961.29999999999"/>
    <x v="1"/>
    <x v="8"/>
    <n v="0"/>
  </r>
  <r>
    <x v="173"/>
    <s v="US"/>
    <n v="142961.29999999999"/>
    <x v="1"/>
    <x v="9"/>
    <n v="0"/>
  </r>
  <r>
    <x v="173"/>
    <s v="US"/>
    <n v="142961.29999999999"/>
    <x v="2"/>
    <x v="10"/>
    <n v="12"/>
  </r>
  <r>
    <x v="173"/>
    <s v="US"/>
    <n v="142961.29999999999"/>
    <x v="2"/>
    <x v="11"/>
    <n v="12"/>
  </r>
  <r>
    <x v="173"/>
    <s v="US"/>
    <n v="142961.29999999999"/>
    <x v="2"/>
    <x v="12"/>
    <n v="0"/>
  </r>
  <r>
    <x v="173"/>
    <s v="US"/>
    <n v="142961.29999999999"/>
    <x v="2"/>
    <x v="13"/>
    <n v="0"/>
  </r>
  <r>
    <x v="173"/>
    <s v="US"/>
    <n v="142961.29999999999"/>
    <x v="3"/>
    <x v="14"/>
    <n v="0"/>
  </r>
  <r>
    <x v="173"/>
    <s v="US"/>
    <n v="142961.29999999999"/>
    <x v="4"/>
    <x v="15"/>
    <n v="439619"/>
  </r>
  <r>
    <x v="173"/>
    <s v="US"/>
    <n v="142961.29999999999"/>
    <x v="5"/>
    <x v="16"/>
    <n v="2647402"/>
  </r>
  <r>
    <x v="173"/>
    <s v="US"/>
    <n v="142961.29999999999"/>
    <x v="6"/>
    <x v="17"/>
    <n v="1467"/>
  </r>
  <r>
    <x v="173"/>
    <s v="US"/>
    <n v="142961.29999999999"/>
    <x v="7"/>
    <x v="18"/>
    <n v="41445"/>
  </r>
  <r>
    <x v="173"/>
    <s v="US"/>
    <n v="142961.29999999999"/>
    <x v="8"/>
    <x v="19"/>
    <n v="0"/>
  </r>
  <r>
    <x v="173"/>
    <s v="US"/>
    <n v="142961.29999999999"/>
    <x v="9"/>
    <x v="20"/>
    <n v="911193"/>
  </r>
  <r>
    <x v="173"/>
    <s v="US"/>
    <n v="142961.29999999999"/>
    <x v="10"/>
    <x v="21"/>
    <n v="0"/>
  </r>
  <r>
    <x v="173"/>
    <s v="US"/>
    <n v="142961.29999999999"/>
    <x v="11"/>
    <x v="22"/>
    <n v="1736502"/>
  </r>
  <r>
    <x v="173"/>
    <s v="US"/>
    <n v="142961.29999999999"/>
    <x v="12"/>
    <x v="23"/>
    <n v="88627"/>
  </r>
  <r>
    <x v="173"/>
    <s v="US"/>
    <n v="142961.29999999999"/>
    <x v="13"/>
    <x v="24"/>
    <n v="0"/>
  </r>
  <r>
    <x v="173"/>
    <s v="US"/>
    <n v="142961.29999999999"/>
    <x v="14"/>
    <x v="25"/>
    <n v="0"/>
  </r>
  <r>
    <x v="173"/>
    <s v="US"/>
    <n v="142961.29999999999"/>
    <x v="15"/>
    <x v="26"/>
    <n v="0"/>
  </r>
  <r>
    <x v="173"/>
    <s v="US"/>
    <n v="142961.29999999999"/>
    <x v="16"/>
    <x v="27"/>
    <n v="16831"/>
  </r>
  <r>
    <x v="173"/>
    <s v="US"/>
    <n v="142961.29999999999"/>
    <x v="17"/>
    <x v="28"/>
    <n v="0"/>
  </r>
  <r>
    <x v="173"/>
    <s v="US"/>
    <n v="142961.29999999999"/>
    <x v="18"/>
    <x v="29"/>
    <n v="0"/>
  </r>
  <r>
    <x v="173"/>
    <s v="US"/>
    <n v="142961.29999999999"/>
    <x v="19"/>
    <x v="30"/>
    <n v="0"/>
  </r>
  <r>
    <x v="173"/>
    <s v="US"/>
    <n v="142961.29999999999"/>
    <x v="20"/>
    <x v="31"/>
    <n v="0"/>
  </r>
  <r>
    <x v="173"/>
    <s v="US"/>
    <n v="142961.29999999999"/>
    <x v="21"/>
    <x v="32"/>
    <n v="0"/>
  </r>
  <r>
    <x v="174"/>
    <s v="US"/>
    <n v="121354.74"/>
    <x v="0"/>
    <x v="0"/>
    <n v="154502"/>
  </r>
  <r>
    <x v="174"/>
    <s v="US"/>
    <n v="121354.74"/>
    <x v="0"/>
    <x v="1"/>
    <n v="102603"/>
  </r>
  <r>
    <x v="174"/>
    <s v="US"/>
    <n v="121354.74"/>
    <x v="0"/>
    <x v="2"/>
    <n v="51899"/>
  </r>
  <r>
    <x v="174"/>
    <s v="US"/>
    <n v="121354.74"/>
    <x v="0"/>
    <x v="3"/>
    <n v="0"/>
  </r>
  <r>
    <x v="174"/>
    <s v="US"/>
    <n v="121354.74"/>
    <x v="0"/>
    <x v="4"/>
    <n v="0"/>
  </r>
  <r>
    <x v="174"/>
    <s v="US"/>
    <n v="121354.74"/>
    <x v="1"/>
    <x v="5"/>
    <n v="19418"/>
  </r>
  <r>
    <x v="174"/>
    <s v="US"/>
    <n v="121354.74"/>
    <x v="1"/>
    <x v="6"/>
    <n v="15135"/>
  </r>
  <r>
    <x v="174"/>
    <s v="US"/>
    <n v="121354.74"/>
    <x v="1"/>
    <x v="7"/>
    <n v="4283"/>
  </r>
  <r>
    <x v="174"/>
    <s v="US"/>
    <n v="121354.74"/>
    <x v="1"/>
    <x v="8"/>
    <n v="0"/>
  </r>
  <r>
    <x v="174"/>
    <s v="US"/>
    <n v="121354.74"/>
    <x v="1"/>
    <x v="9"/>
    <n v="0"/>
  </r>
  <r>
    <x v="174"/>
    <s v="US"/>
    <n v="121354.74"/>
    <x v="2"/>
    <x v="10"/>
    <n v="5"/>
  </r>
  <r>
    <x v="174"/>
    <s v="US"/>
    <n v="121354.74"/>
    <x v="2"/>
    <x v="11"/>
    <n v="5"/>
  </r>
  <r>
    <x v="174"/>
    <s v="US"/>
    <n v="121354.74"/>
    <x v="2"/>
    <x v="12"/>
    <n v="0"/>
  </r>
  <r>
    <x v="174"/>
    <s v="US"/>
    <n v="121354.74"/>
    <x v="2"/>
    <x v="13"/>
    <n v="0"/>
  </r>
  <r>
    <x v="174"/>
    <s v="US"/>
    <n v="121354.74"/>
    <x v="3"/>
    <x v="14"/>
    <n v="0"/>
  </r>
  <r>
    <x v="174"/>
    <s v="US"/>
    <n v="121354.74"/>
    <x v="4"/>
    <x v="15"/>
    <n v="411859"/>
  </r>
  <r>
    <x v="174"/>
    <s v="US"/>
    <n v="121354.74"/>
    <x v="5"/>
    <x v="16"/>
    <n v="2643355"/>
  </r>
  <r>
    <x v="174"/>
    <s v="US"/>
    <n v="121354.74"/>
    <x v="6"/>
    <x v="17"/>
    <n v="1260"/>
  </r>
  <r>
    <x v="174"/>
    <s v="US"/>
    <n v="121354.74"/>
    <x v="7"/>
    <x v="18"/>
    <n v="89918"/>
  </r>
  <r>
    <x v="174"/>
    <s v="US"/>
    <n v="121354.74"/>
    <x v="8"/>
    <x v="19"/>
    <n v="0"/>
  </r>
  <r>
    <x v="174"/>
    <s v="US"/>
    <n v="121354.74"/>
    <x v="9"/>
    <x v="20"/>
    <n v="784232"/>
  </r>
  <r>
    <x v="174"/>
    <s v="US"/>
    <n v="121354.74"/>
    <x v="10"/>
    <x v="21"/>
    <n v="0"/>
  </r>
  <r>
    <x v="174"/>
    <s v="US"/>
    <n v="121354.74"/>
    <x v="11"/>
    <x v="22"/>
    <n v="842953"/>
  </r>
  <r>
    <x v="174"/>
    <s v="US"/>
    <n v="121354.74"/>
    <x v="12"/>
    <x v="23"/>
    <n v="199047"/>
  </r>
  <r>
    <x v="174"/>
    <s v="US"/>
    <n v="121354.74"/>
    <x v="13"/>
    <x v="24"/>
    <n v="0"/>
  </r>
  <r>
    <x v="174"/>
    <s v="US"/>
    <n v="121354.74"/>
    <x v="14"/>
    <x v="25"/>
    <n v="0"/>
  </r>
  <r>
    <x v="174"/>
    <s v="US"/>
    <n v="121354.74"/>
    <x v="15"/>
    <x v="26"/>
    <n v="0"/>
  </r>
  <r>
    <x v="174"/>
    <s v="US"/>
    <n v="121354.74"/>
    <x v="16"/>
    <x v="27"/>
    <n v="22102"/>
  </r>
  <r>
    <x v="174"/>
    <s v="US"/>
    <n v="121354.74"/>
    <x v="17"/>
    <x v="28"/>
    <n v="0"/>
  </r>
  <r>
    <x v="174"/>
    <s v="US"/>
    <n v="121354.74"/>
    <x v="18"/>
    <x v="29"/>
    <n v="0"/>
  </r>
  <r>
    <x v="174"/>
    <s v="US"/>
    <n v="121354.74"/>
    <x v="19"/>
    <x v="30"/>
    <n v="0"/>
  </r>
  <r>
    <x v="174"/>
    <s v="US"/>
    <n v="121354.74"/>
    <x v="20"/>
    <x v="31"/>
    <n v="0"/>
  </r>
  <r>
    <x v="174"/>
    <s v="US"/>
    <n v="121354.74"/>
    <x v="21"/>
    <x v="32"/>
    <n v="0"/>
  </r>
  <r>
    <x v="175"/>
    <s v="US"/>
    <n v="364496.21"/>
    <x v="0"/>
    <x v="0"/>
    <n v="151408"/>
  </r>
  <r>
    <x v="175"/>
    <s v="US"/>
    <n v="364496.21"/>
    <x v="0"/>
    <x v="1"/>
    <n v="97634"/>
  </r>
  <r>
    <x v="175"/>
    <s v="US"/>
    <n v="364496.21"/>
    <x v="0"/>
    <x v="2"/>
    <n v="53774"/>
  </r>
  <r>
    <x v="175"/>
    <s v="US"/>
    <n v="364496.21"/>
    <x v="0"/>
    <x v="3"/>
    <n v="0"/>
  </r>
  <r>
    <x v="175"/>
    <s v="US"/>
    <n v="364496.21"/>
    <x v="0"/>
    <x v="4"/>
    <n v="0"/>
  </r>
  <r>
    <x v="175"/>
    <s v="US"/>
    <n v="364496.21"/>
    <x v="1"/>
    <x v="5"/>
    <n v="23781"/>
  </r>
  <r>
    <x v="175"/>
    <s v="US"/>
    <n v="364496.21"/>
    <x v="1"/>
    <x v="6"/>
    <n v="17190"/>
  </r>
  <r>
    <x v="175"/>
    <s v="US"/>
    <n v="364496.21"/>
    <x v="1"/>
    <x v="7"/>
    <n v="6591"/>
  </r>
  <r>
    <x v="175"/>
    <s v="US"/>
    <n v="364496.21"/>
    <x v="1"/>
    <x v="8"/>
    <n v="0"/>
  </r>
  <r>
    <x v="175"/>
    <s v="US"/>
    <n v="364496.21"/>
    <x v="1"/>
    <x v="9"/>
    <n v="0"/>
  </r>
  <r>
    <x v="175"/>
    <s v="US"/>
    <n v="364496.21"/>
    <x v="2"/>
    <x v="10"/>
    <n v="16"/>
  </r>
  <r>
    <x v="175"/>
    <s v="US"/>
    <n v="364496.21"/>
    <x v="2"/>
    <x v="11"/>
    <n v="16"/>
  </r>
  <r>
    <x v="175"/>
    <s v="US"/>
    <n v="364496.21"/>
    <x v="2"/>
    <x v="12"/>
    <n v="0"/>
  </r>
  <r>
    <x v="175"/>
    <s v="US"/>
    <n v="364496.21"/>
    <x v="2"/>
    <x v="13"/>
    <n v="0"/>
  </r>
  <r>
    <x v="175"/>
    <s v="US"/>
    <n v="364496.21"/>
    <x v="3"/>
    <x v="14"/>
    <n v="0"/>
  </r>
  <r>
    <x v="175"/>
    <s v="US"/>
    <n v="364496.21"/>
    <x v="4"/>
    <x v="15"/>
    <n v="390019"/>
  </r>
  <r>
    <x v="175"/>
    <s v="US"/>
    <n v="364496.21"/>
    <x v="5"/>
    <x v="16"/>
    <n v="2237639"/>
  </r>
  <r>
    <x v="175"/>
    <s v="US"/>
    <n v="364496.21"/>
    <x v="6"/>
    <x v="17"/>
    <n v="1260"/>
  </r>
  <r>
    <x v="175"/>
    <s v="US"/>
    <n v="364496.21"/>
    <x v="7"/>
    <x v="18"/>
    <n v="29734"/>
  </r>
  <r>
    <x v="175"/>
    <s v="US"/>
    <n v="364496.21"/>
    <x v="8"/>
    <x v="19"/>
    <n v="0"/>
  </r>
  <r>
    <x v="175"/>
    <s v="US"/>
    <n v="364496.21"/>
    <x v="9"/>
    <x v="20"/>
    <n v="812811"/>
  </r>
  <r>
    <x v="175"/>
    <s v="US"/>
    <n v="364496.21"/>
    <x v="10"/>
    <x v="21"/>
    <n v="0"/>
  </r>
  <r>
    <x v="175"/>
    <s v="US"/>
    <n v="364496.21"/>
    <x v="11"/>
    <x v="22"/>
    <n v="1237405"/>
  </r>
  <r>
    <x v="175"/>
    <s v="US"/>
    <n v="364496.21"/>
    <x v="12"/>
    <x v="23"/>
    <n v="99440"/>
  </r>
  <r>
    <x v="175"/>
    <s v="US"/>
    <n v="364496.21"/>
    <x v="13"/>
    <x v="24"/>
    <n v="0"/>
  </r>
  <r>
    <x v="175"/>
    <s v="US"/>
    <n v="364496.21"/>
    <x v="14"/>
    <x v="25"/>
    <n v="0"/>
  </r>
  <r>
    <x v="175"/>
    <s v="US"/>
    <n v="364496.21"/>
    <x v="15"/>
    <x v="26"/>
    <n v="0"/>
  </r>
  <r>
    <x v="175"/>
    <s v="US"/>
    <n v="364496.21"/>
    <x v="16"/>
    <x v="27"/>
    <n v="24151"/>
  </r>
  <r>
    <x v="175"/>
    <s v="US"/>
    <n v="364496.21"/>
    <x v="17"/>
    <x v="28"/>
    <n v="0"/>
  </r>
  <r>
    <x v="175"/>
    <s v="US"/>
    <n v="364496.21"/>
    <x v="18"/>
    <x v="29"/>
    <n v="0"/>
  </r>
  <r>
    <x v="175"/>
    <s v="US"/>
    <n v="364496.21"/>
    <x v="19"/>
    <x v="30"/>
    <n v="0"/>
  </r>
  <r>
    <x v="175"/>
    <s v="US"/>
    <n v="364496.21"/>
    <x v="20"/>
    <x v="31"/>
    <n v="0"/>
  </r>
  <r>
    <x v="175"/>
    <s v="US"/>
    <n v="364496.21"/>
    <x v="21"/>
    <x v="32"/>
    <n v="0"/>
  </r>
  <r>
    <x v="176"/>
    <s v="US"/>
    <n v="224673.43"/>
    <x v="0"/>
    <x v="0"/>
    <n v="193728"/>
  </r>
  <r>
    <x v="176"/>
    <s v="US"/>
    <n v="224673.43"/>
    <x v="0"/>
    <x v="1"/>
    <n v="137297"/>
  </r>
  <r>
    <x v="176"/>
    <s v="US"/>
    <n v="224673.43"/>
    <x v="0"/>
    <x v="2"/>
    <n v="56431"/>
  </r>
  <r>
    <x v="176"/>
    <s v="US"/>
    <n v="224673.43"/>
    <x v="0"/>
    <x v="3"/>
    <n v="0"/>
  </r>
  <r>
    <x v="176"/>
    <s v="US"/>
    <n v="224673.43"/>
    <x v="0"/>
    <x v="4"/>
    <n v="0"/>
  </r>
  <r>
    <x v="176"/>
    <s v="US"/>
    <n v="224673.43"/>
    <x v="1"/>
    <x v="5"/>
    <n v="30191"/>
  </r>
  <r>
    <x v="176"/>
    <s v="US"/>
    <n v="224673.43"/>
    <x v="1"/>
    <x v="6"/>
    <n v="21060"/>
  </r>
  <r>
    <x v="176"/>
    <s v="US"/>
    <n v="224673.43"/>
    <x v="1"/>
    <x v="7"/>
    <n v="9132"/>
  </r>
  <r>
    <x v="176"/>
    <s v="US"/>
    <n v="224673.43"/>
    <x v="1"/>
    <x v="8"/>
    <n v="0"/>
  </r>
  <r>
    <x v="176"/>
    <s v="US"/>
    <n v="224673.43"/>
    <x v="1"/>
    <x v="9"/>
    <n v="0"/>
  </r>
  <r>
    <x v="176"/>
    <s v="US"/>
    <n v="224673.43"/>
    <x v="2"/>
    <x v="10"/>
    <n v="15"/>
  </r>
  <r>
    <x v="176"/>
    <s v="US"/>
    <n v="224673.43"/>
    <x v="2"/>
    <x v="11"/>
    <n v="15"/>
  </r>
  <r>
    <x v="176"/>
    <s v="US"/>
    <n v="224673.43"/>
    <x v="2"/>
    <x v="12"/>
    <n v="0"/>
  </r>
  <r>
    <x v="176"/>
    <s v="US"/>
    <n v="224673.43"/>
    <x v="2"/>
    <x v="13"/>
    <n v="0"/>
  </r>
  <r>
    <x v="176"/>
    <s v="US"/>
    <n v="224673.43"/>
    <x v="3"/>
    <x v="14"/>
    <n v="0"/>
  </r>
  <r>
    <x v="176"/>
    <s v="US"/>
    <n v="224673.43"/>
    <x v="4"/>
    <x v="15"/>
    <n v="264657"/>
  </r>
  <r>
    <x v="176"/>
    <s v="US"/>
    <n v="224673.43"/>
    <x v="5"/>
    <x v="16"/>
    <n v="2090659"/>
  </r>
  <r>
    <x v="176"/>
    <s v="US"/>
    <n v="224673.43"/>
    <x v="6"/>
    <x v="17"/>
    <n v="2792"/>
  </r>
  <r>
    <x v="176"/>
    <s v="US"/>
    <n v="224673.43"/>
    <x v="7"/>
    <x v="18"/>
    <n v="27065"/>
  </r>
  <r>
    <x v="176"/>
    <s v="US"/>
    <n v="224673.43"/>
    <x v="8"/>
    <x v="19"/>
    <n v="0"/>
  </r>
  <r>
    <x v="176"/>
    <s v="US"/>
    <n v="224673.43"/>
    <x v="9"/>
    <x v="20"/>
    <n v="1010992"/>
  </r>
  <r>
    <x v="176"/>
    <s v="US"/>
    <n v="224673.43"/>
    <x v="10"/>
    <x v="21"/>
    <n v="0"/>
  </r>
  <r>
    <x v="176"/>
    <s v="US"/>
    <n v="224673.43"/>
    <x v="11"/>
    <x v="22"/>
    <n v="2715172"/>
  </r>
  <r>
    <x v="176"/>
    <s v="US"/>
    <n v="224673.43"/>
    <x v="12"/>
    <x v="23"/>
    <n v="227483"/>
  </r>
  <r>
    <x v="176"/>
    <s v="US"/>
    <n v="224673.43"/>
    <x v="13"/>
    <x v="24"/>
    <n v="0"/>
  </r>
  <r>
    <x v="176"/>
    <s v="US"/>
    <n v="224673.43"/>
    <x v="14"/>
    <x v="25"/>
    <n v="0"/>
  </r>
  <r>
    <x v="176"/>
    <s v="US"/>
    <n v="224673.43"/>
    <x v="15"/>
    <x v="26"/>
    <n v="0"/>
  </r>
  <r>
    <x v="176"/>
    <s v="US"/>
    <n v="224673.43"/>
    <x v="16"/>
    <x v="27"/>
    <n v="34183"/>
  </r>
  <r>
    <x v="176"/>
    <s v="US"/>
    <n v="224673.43"/>
    <x v="17"/>
    <x v="28"/>
    <n v="0"/>
  </r>
  <r>
    <x v="176"/>
    <s v="US"/>
    <n v="224673.43"/>
    <x v="18"/>
    <x v="29"/>
    <n v="0"/>
  </r>
  <r>
    <x v="176"/>
    <s v="US"/>
    <n v="224673.43"/>
    <x v="19"/>
    <x v="30"/>
    <n v="0"/>
  </r>
  <r>
    <x v="176"/>
    <s v="US"/>
    <n v="224673.43"/>
    <x v="20"/>
    <x v="31"/>
    <n v="0"/>
  </r>
  <r>
    <x v="176"/>
    <s v="US"/>
    <n v="224673.43"/>
    <x v="21"/>
    <x v="32"/>
    <n v="0"/>
  </r>
  <r>
    <x v="177"/>
    <s v="US"/>
    <n v="209089.92000000001"/>
    <x v="0"/>
    <x v="0"/>
    <n v="185588"/>
  </r>
  <r>
    <x v="177"/>
    <s v="US"/>
    <n v="209089.92000000001"/>
    <x v="0"/>
    <x v="1"/>
    <n v="132027"/>
  </r>
  <r>
    <x v="177"/>
    <s v="US"/>
    <n v="209089.92000000001"/>
    <x v="0"/>
    <x v="2"/>
    <n v="53561"/>
  </r>
  <r>
    <x v="177"/>
    <s v="US"/>
    <n v="209089.92000000001"/>
    <x v="0"/>
    <x v="3"/>
    <n v="0"/>
  </r>
  <r>
    <x v="177"/>
    <s v="US"/>
    <n v="209089.92000000001"/>
    <x v="0"/>
    <x v="4"/>
    <n v="0"/>
  </r>
  <r>
    <x v="177"/>
    <s v="US"/>
    <n v="209089.92000000001"/>
    <x v="1"/>
    <x v="5"/>
    <n v="25805"/>
  </r>
  <r>
    <x v="177"/>
    <s v="US"/>
    <n v="209089.92000000001"/>
    <x v="1"/>
    <x v="6"/>
    <n v="17841"/>
  </r>
  <r>
    <x v="177"/>
    <s v="US"/>
    <n v="209089.92000000001"/>
    <x v="1"/>
    <x v="7"/>
    <n v="7964"/>
  </r>
  <r>
    <x v="177"/>
    <s v="US"/>
    <n v="209089.92000000001"/>
    <x v="1"/>
    <x v="8"/>
    <n v="0"/>
  </r>
  <r>
    <x v="177"/>
    <s v="US"/>
    <n v="209089.92000000001"/>
    <x v="1"/>
    <x v="9"/>
    <n v="0"/>
  </r>
  <r>
    <x v="177"/>
    <s v="US"/>
    <n v="209089.92000000001"/>
    <x v="2"/>
    <x v="10"/>
    <n v="216"/>
  </r>
  <r>
    <x v="177"/>
    <s v="US"/>
    <n v="209089.92000000001"/>
    <x v="2"/>
    <x v="11"/>
    <n v="216"/>
  </r>
  <r>
    <x v="177"/>
    <s v="US"/>
    <n v="209089.92000000001"/>
    <x v="2"/>
    <x v="12"/>
    <n v="0"/>
  </r>
  <r>
    <x v="177"/>
    <s v="US"/>
    <n v="209089.92000000001"/>
    <x v="2"/>
    <x v="13"/>
    <n v="0"/>
  </r>
  <r>
    <x v="177"/>
    <s v="US"/>
    <n v="209089.92000000001"/>
    <x v="3"/>
    <x v="14"/>
    <n v="0"/>
  </r>
  <r>
    <x v="177"/>
    <s v="US"/>
    <n v="209089.92000000001"/>
    <x v="4"/>
    <x v="15"/>
    <n v="283067"/>
  </r>
  <r>
    <x v="177"/>
    <s v="US"/>
    <n v="209089.92000000001"/>
    <x v="5"/>
    <x v="16"/>
    <n v="2427611"/>
  </r>
  <r>
    <x v="177"/>
    <s v="US"/>
    <n v="209089.92000000001"/>
    <x v="6"/>
    <x v="17"/>
    <n v="2587"/>
  </r>
  <r>
    <x v="177"/>
    <s v="US"/>
    <n v="209089.92000000001"/>
    <x v="7"/>
    <x v="18"/>
    <n v="25862"/>
  </r>
  <r>
    <x v="177"/>
    <s v="US"/>
    <n v="209089.92000000001"/>
    <x v="8"/>
    <x v="19"/>
    <n v="0"/>
  </r>
  <r>
    <x v="177"/>
    <s v="US"/>
    <n v="209089.92000000001"/>
    <x v="9"/>
    <x v="20"/>
    <n v="913021"/>
  </r>
  <r>
    <x v="177"/>
    <s v="US"/>
    <n v="209089.92000000001"/>
    <x v="10"/>
    <x v="21"/>
    <n v="0"/>
  </r>
  <r>
    <x v="177"/>
    <s v="US"/>
    <n v="209089.92000000001"/>
    <x v="11"/>
    <x v="22"/>
    <n v="2178637"/>
  </r>
  <r>
    <x v="177"/>
    <s v="US"/>
    <n v="209089.92000000001"/>
    <x v="12"/>
    <x v="23"/>
    <n v="219981"/>
  </r>
  <r>
    <x v="177"/>
    <s v="US"/>
    <n v="209089.92000000001"/>
    <x v="13"/>
    <x v="24"/>
    <n v="0"/>
  </r>
  <r>
    <x v="177"/>
    <s v="US"/>
    <n v="209089.92000000001"/>
    <x v="14"/>
    <x v="25"/>
    <n v="0"/>
  </r>
  <r>
    <x v="177"/>
    <s v="US"/>
    <n v="209089.92000000001"/>
    <x v="15"/>
    <x v="26"/>
    <n v="0"/>
  </r>
  <r>
    <x v="177"/>
    <s v="US"/>
    <n v="209089.92000000001"/>
    <x v="16"/>
    <x v="27"/>
    <n v="31002"/>
  </r>
  <r>
    <x v="177"/>
    <s v="US"/>
    <n v="209089.92000000001"/>
    <x v="17"/>
    <x v="28"/>
    <n v="0"/>
  </r>
  <r>
    <x v="177"/>
    <s v="US"/>
    <n v="209089.92000000001"/>
    <x v="18"/>
    <x v="29"/>
    <n v="0"/>
  </r>
  <r>
    <x v="177"/>
    <s v="US"/>
    <n v="209089.92000000001"/>
    <x v="19"/>
    <x v="30"/>
    <n v="0"/>
  </r>
  <r>
    <x v="177"/>
    <s v="US"/>
    <n v="209089.92000000001"/>
    <x v="20"/>
    <x v="31"/>
    <n v="0"/>
  </r>
  <r>
    <x v="177"/>
    <s v="US"/>
    <n v="209089.92000000001"/>
    <x v="21"/>
    <x v="32"/>
    <n v="0"/>
  </r>
  <r>
    <x v="178"/>
    <s v="US"/>
    <n v="136198.98000000001"/>
    <x v="0"/>
    <x v="0"/>
    <n v="146731"/>
  </r>
  <r>
    <x v="178"/>
    <s v="US"/>
    <n v="136198.98000000001"/>
    <x v="0"/>
    <x v="1"/>
    <n v="98561"/>
  </r>
  <r>
    <x v="178"/>
    <s v="US"/>
    <n v="136198.98000000001"/>
    <x v="0"/>
    <x v="2"/>
    <n v="48170"/>
  </r>
  <r>
    <x v="178"/>
    <s v="US"/>
    <n v="136198.98000000001"/>
    <x v="0"/>
    <x v="3"/>
    <n v="0"/>
  </r>
  <r>
    <x v="178"/>
    <s v="US"/>
    <n v="136198.98000000001"/>
    <x v="0"/>
    <x v="4"/>
    <n v="0"/>
  </r>
  <r>
    <x v="178"/>
    <s v="US"/>
    <n v="136198.98000000001"/>
    <x v="1"/>
    <x v="5"/>
    <n v="18310"/>
  </r>
  <r>
    <x v="178"/>
    <s v="US"/>
    <n v="136198.98000000001"/>
    <x v="1"/>
    <x v="6"/>
    <n v="12124"/>
  </r>
  <r>
    <x v="178"/>
    <s v="US"/>
    <n v="136198.98000000001"/>
    <x v="1"/>
    <x v="7"/>
    <n v="6186"/>
  </r>
  <r>
    <x v="178"/>
    <s v="US"/>
    <n v="136198.98000000001"/>
    <x v="1"/>
    <x v="8"/>
    <n v="0"/>
  </r>
  <r>
    <x v="178"/>
    <s v="US"/>
    <n v="136198.98000000001"/>
    <x v="1"/>
    <x v="9"/>
    <n v="0"/>
  </r>
  <r>
    <x v="178"/>
    <s v="US"/>
    <n v="136198.98000000001"/>
    <x v="2"/>
    <x v="10"/>
    <n v="774"/>
  </r>
  <r>
    <x v="178"/>
    <s v="US"/>
    <n v="136198.98000000001"/>
    <x v="2"/>
    <x v="11"/>
    <n v="774"/>
  </r>
  <r>
    <x v="178"/>
    <s v="US"/>
    <n v="136198.98000000001"/>
    <x v="2"/>
    <x v="12"/>
    <n v="0"/>
  </r>
  <r>
    <x v="178"/>
    <s v="US"/>
    <n v="136198.98000000001"/>
    <x v="2"/>
    <x v="13"/>
    <n v="0"/>
  </r>
  <r>
    <x v="178"/>
    <s v="US"/>
    <n v="136198.98000000001"/>
    <x v="3"/>
    <x v="14"/>
    <n v="0"/>
  </r>
  <r>
    <x v="178"/>
    <s v="US"/>
    <n v="136198.98000000001"/>
    <x v="4"/>
    <x v="15"/>
    <n v="178195"/>
  </r>
  <r>
    <x v="178"/>
    <s v="US"/>
    <n v="136198.98000000001"/>
    <x v="5"/>
    <x v="16"/>
    <n v="2680461"/>
  </r>
  <r>
    <x v="178"/>
    <s v="US"/>
    <n v="136198.98000000001"/>
    <x v="6"/>
    <x v="17"/>
    <n v="5259"/>
  </r>
  <r>
    <x v="178"/>
    <s v="US"/>
    <n v="136198.98000000001"/>
    <x v="7"/>
    <x v="18"/>
    <n v="46602"/>
  </r>
  <r>
    <x v="178"/>
    <s v="US"/>
    <n v="136198.98000000001"/>
    <x v="8"/>
    <x v="19"/>
    <n v="0"/>
  </r>
  <r>
    <x v="178"/>
    <s v="US"/>
    <n v="136198.98000000001"/>
    <x v="9"/>
    <x v="20"/>
    <n v="995585"/>
  </r>
  <r>
    <x v="178"/>
    <s v="US"/>
    <n v="136198.98000000001"/>
    <x v="10"/>
    <x v="21"/>
    <n v="0"/>
  </r>
  <r>
    <x v="178"/>
    <s v="US"/>
    <n v="136198.98000000001"/>
    <x v="11"/>
    <x v="22"/>
    <n v="2491157"/>
  </r>
  <r>
    <x v="178"/>
    <s v="US"/>
    <n v="136198.98000000001"/>
    <x v="12"/>
    <x v="23"/>
    <n v="181511"/>
  </r>
  <r>
    <x v="178"/>
    <s v="US"/>
    <n v="136198.98000000001"/>
    <x v="13"/>
    <x v="24"/>
    <n v="0"/>
  </r>
  <r>
    <x v="178"/>
    <s v="US"/>
    <n v="136198.98000000001"/>
    <x v="14"/>
    <x v="25"/>
    <n v="0"/>
  </r>
  <r>
    <x v="178"/>
    <s v="US"/>
    <n v="136198.98000000001"/>
    <x v="15"/>
    <x v="26"/>
    <n v="0"/>
  </r>
  <r>
    <x v="178"/>
    <s v="US"/>
    <n v="136198.98000000001"/>
    <x v="16"/>
    <x v="27"/>
    <n v="34041"/>
  </r>
  <r>
    <x v="178"/>
    <s v="US"/>
    <n v="136198.98000000001"/>
    <x v="17"/>
    <x v="28"/>
    <n v="0"/>
  </r>
  <r>
    <x v="178"/>
    <s v="US"/>
    <n v="136198.98000000001"/>
    <x v="18"/>
    <x v="29"/>
    <n v="0"/>
  </r>
  <r>
    <x v="178"/>
    <s v="US"/>
    <n v="136198.98000000001"/>
    <x v="19"/>
    <x v="30"/>
    <n v="0"/>
  </r>
  <r>
    <x v="178"/>
    <s v="US"/>
    <n v="136198.98000000001"/>
    <x v="20"/>
    <x v="31"/>
    <n v="0"/>
  </r>
  <r>
    <x v="178"/>
    <s v="US"/>
    <n v="136198.98000000001"/>
    <x v="21"/>
    <x v="32"/>
    <n v="0"/>
  </r>
  <r>
    <x v="179"/>
    <s v="US"/>
    <n v="148454.66"/>
    <x v="0"/>
    <x v="0"/>
    <n v="220904"/>
  </r>
  <r>
    <x v="179"/>
    <s v="US"/>
    <n v="148454.66"/>
    <x v="0"/>
    <x v="1"/>
    <n v="170743"/>
  </r>
  <r>
    <x v="179"/>
    <s v="US"/>
    <n v="148454.66"/>
    <x v="0"/>
    <x v="2"/>
    <n v="50161"/>
  </r>
  <r>
    <x v="179"/>
    <s v="US"/>
    <n v="148454.66"/>
    <x v="0"/>
    <x v="3"/>
    <n v="0"/>
  </r>
  <r>
    <x v="179"/>
    <s v="US"/>
    <n v="148454.66"/>
    <x v="0"/>
    <x v="4"/>
    <n v="0"/>
  </r>
  <r>
    <x v="179"/>
    <s v="US"/>
    <n v="148454.66"/>
    <x v="1"/>
    <x v="5"/>
    <n v="33144"/>
  </r>
  <r>
    <x v="179"/>
    <s v="US"/>
    <n v="148454.66"/>
    <x v="1"/>
    <x v="6"/>
    <n v="27672"/>
  </r>
  <r>
    <x v="179"/>
    <s v="US"/>
    <n v="148454.66"/>
    <x v="1"/>
    <x v="7"/>
    <n v="5472"/>
  </r>
  <r>
    <x v="179"/>
    <s v="US"/>
    <n v="148454.66"/>
    <x v="1"/>
    <x v="8"/>
    <n v="0"/>
  </r>
  <r>
    <x v="179"/>
    <s v="US"/>
    <n v="148454.66"/>
    <x v="1"/>
    <x v="9"/>
    <n v="0"/>
  </r>
  <r>
    <x v="179"/>
    <s v="US"/>
    <n v="148454.66"/>
    <x v="2"/>
    <x v="10"/>
    <n v="5340"/>
  </r>
  <r>
    <x v="179"/>
    <s v="US"/>
    <n v="148454.66"/>
    <x v="2"/>
    <x v="11"/>
    <n v="5340"/>
  </r>
  <r>
    <x v="179"/>
    <s v="US"/>
    <n v="148454.66"/>
    <x v="2"/>
    <x v="12"/>
    <n v="0"/>
  </r>
  <r>
    <x v="179"/>
    <s v="US"/>
    <n v="148454.66"/>
    <x v="2"/>
    <x v="13"/>
    <n v="0"/>
  </r>
  <r>
    <x v="179"/>
    <s v="US"/>
    <n v="148454.66"/>
    <x v="3"/>
    <x v="14"/>
    <n v="0"/>
  </r>
  <r>
    <x v="179"/>
    <s v="US"/>
    <n v="148454.66"/>
    <x v="4"/>
    <x v="15"/>
    <n v="166365"/>
  </r>
  <r>
    <x v="179"/>
    <s v="US"/>
    <n v="148454.66"/>
    <x v="5"/>
    <x v="16"/>
    <n v="2606849"/>
  </r>
  <r>
    <x v="179"/>
    <s v="US"/>
    <n v="148454.66"/>
    <x v="6"/>
    <x v="17"/>
    <n v="21178"/>
  </r>
  <r>
    <x v="179"/>
    <s v="US"/>
    <n v="148454.66"/>
    <x v="7"/>
    <x v="18"/>
    <n v="43749"/>
  </r>
  <r>
    <x v="179"/>
    <s v="US"/>
    <n v="148454.66"/>
    <x v="8"/>
    <x v="19"/>
    <n v="0"/>
  </r>
  <r>
    <x v="179"/>
    <s v="US"/>
    <n v="148454.66"/>
    <x v="9"/>
    <x v="20"/>
    <n v="1255336"/>
  </r>
  <r>
    <x v="179"/>
    <s v="US"/>
    <n v="148454.66"/>
    <x v="10"/>
    <x v="21"/>
    <n v="0"/>
  </r>
  <r>
    <x v="179"/>
    <s v="US"/>
    <n v="148454.66"/>
    <x v="11"/>
    <x v="22"/>
    <n v="2178304"/>
  </r>
  <r>
    <x v="179"/>
    <s v="US"/>
    <n v="148454.66"/>
    <x v="12"/>
    <x v="23"/>
    <n v="115455"/>
  </r>
  <r>
    <x v="179"/>
    <s v="US"/>
    <n v="148454.66"/>
    <x v="13"/>
    <x v="24"/>
    <n v="0"/>
  </r>
  <r>
    <x v="179"/>
    <s v="US"/>
    <n v="148454.66"/>
    <x v="14"/>
    <x v="25"/>
    <n v="0"/>
  </r>
  <r>
    <x v="179"/>
    <s v="US"/>
    <n v="148454.66"/>
    <x v="15"/>
    <x v="26"/>
    <n v="0"/>
  </r>
  <r>
    <x v="179"/>
    <s v="US"/>
    <n v="148454.66"/>
    <x v="16"/>
    <x v="27"/>
    <n v="33515"/>
  </r>
  <r>
    <x v="179"/>
    <s v="US"/>
    <n v="148454.66"/>
    <x v="17"/>
    <x v="28"/>
    <n v="0"/>
  </r>
  <r>
    <x v="179"/>
    <s v="US"/>
    <n v="148454.66"/>
    <x v="18"/>
    <x v="29"/>
    <n v="0"/>
  </r>
  <r>
    <x v="179"/>
    <s v="US"/>
    <n v="148454.66"/>
    <x v="19"/>
    <x v="30"/>
    <n v="0"/>
  </r>
  <r>
    <x v="179"/>
    <s v="US"/>
    <n v="148454.66"/>
    <x v="20"/>
    <x v="31"/>
    <n v="0"/>
  </r>
  <r>
    <x v="179"/>
    <s v="US"/>
    <n v="148454.66"/>
    <x v="21"/>
    <x v="32"/>
    <n v="0"/>
  </r>
  <r>
    <x v="180"/>
    <s v="US"/>
    <n v="150525.75"/>
    <x v="0"/>
    <x v="0"/>
    <n v="258369"/>
  </r>
  <r>
    <x v="180"/>
    <s v="US"/>
    <n v="150525.75"/>
    <x v="0"/>
    <x v="1"/>
    <n v="179565"/>
  </r>
  <r>
    <x v="180"/>
    <s v="US"/>
    <n v="150525.75"/>
    <x v="0"/>
    <x v="2"/>
    <n v="78804"/>
  </r>
  <r>
    <x v="180"/>
    <s v="US"/>
    <n v="150525.75"/>
    <x v="0"/>
    <x v="3"/>
    <n v="0"/>
  </r>
  <r>
    <x v="180"/>
    <s v="US"/>
    <n v="150525.75"/>
    <x v="0"/>
    <x v="4"/>
    <n v="0"/>
  </r>
  <r>
    <x v="180"/>
    <s v="US"/>
    <n v="150525.75"/>
    <x v="1"/>
    <x v="5"/>
    <n v="33171"/>
  </r>
  <r>
    <x v="180"/>
    <s v="US"/>
    <n v="150525.75"/>
    <x v="1"/>
    <x v="6"/>
    <n v="26887"/>
  </r>
  <r>
    <x v="180"/>
    <s v="US"/>
    <n v="150525.75"/>
    <x v="1"/>
    <x v="7"/>
    <n v="6284"/>
  </r>
  <r>
    <x v="180"/>
    <s v="US"/>
    <n v="150525.75"/>
    <x v="1"/>
    <x v="8"/>
    <n v="0"/>
  </r>
  <r>
    <x v="180"/>
    <s v="US"/>
    <n v="150525.75"/>
    <x v="1"/>
    <x v="9"/>
    <n v="0"/>
  </r>
  <r>
    <x v="180"/>
    <s v="US"/>
    <n v="150525.75"/>
    <x v="2"/>
    <x v="10"/>
    <n v="7386"/>
  </r>
  <r>
    <x v="180"/>
    <s v="US"/>
    <n v="150525.75"/>
    <x v="2"/>
    <x v="11"/>
    <n v="7386"/>
  </r>
  <r>
    <x v="180"/>
    <s v="US"/>
    <n v="150525.75"/>
    <x v="2"/>
    <x v="12"/>
    <n v="0"/>
  </r>
  <r>
    <x v="180"/>
    <s v="US"/>
    <n v="150525.75"/>
    <x v="2"/>
    <x v="13"/>
    <n v="0"/>
  </r>
  <r>
    <x v="180"/>
    <s v="US"/>
    <n v="150525.75"/>
    <x v="3"/>
    <x v="14"/>
    <n v="0"/>
  </r>
  <r>
    <x v="180"/>
    <s v="US"/>
    <n v="150525.75"/>
    <x v="4"/>
    <x v="15"/>
    <n v="995365"/>
  </r>
  <r>
    <x v="180"/>
    <s v="US"/>
    <n v="150525.75"/>
    <x v="5"/>
    <x v="16"/>
    <n v="3312590"/>
  </r>
  <r>
    <x v="180"/>
    <s v="US"/>
    <n v="150525.75"/>
    <x v="6"/>
    <x v="17"/>
    <n v="99737"/>
  </r>
  <r>
    <x v="180"/>
    <s v="US"/>
    <n v="150525.75"/>
    <x v="7"/>
    <x v="18"/>
    <n v="40818"/>
  </r>
  <r>
    <x v="180"/>
    <s v="US"/>
    <n v="150525.75"/>
    <x v="8"/>
    <x v="19"/>
    <n v="0"/>
  </r>
  <r>
    <x v="180"/>
    <s v="US"/>
    <n v="150525.75"/>
    <x v="9"/>
    <x v="20"/>
    <n v="1274802"/>
  </r>
  <r>
    <x v="180"/>
    <s v="US"/>
    <n v="150525.75"/>
    <x v="10"/>
    <x v="21"/>
    <n v="0"/>
  </r>
  <r>
    <x v="180"/>
    <s v="US"/>
    <n v="150525.75"/>
    <x v="11"/>
    <x v="22"/>
    <n v="2654390"/>
  </r>
  <r>
    <x v="180"/>
    <s v="US"/>
    <n v="150525.75"/>
    <x v="12"/>
    <x v="23"/>
    <n v="110410"/>
  </r>
  <r>
    <x v="180"/>
    <s v="US"/>
    <n v="150525.75"/>
    <x v="13"/>
    <x v="24"/>
    <n v="0"/>
  </r>
  <r>
    <x v="180"/>
    <s v="US"/>
    <n v="150525.75"/>
    <x v="14"/>
    <x v="25"/>
    <n v="0"/>
  </r>
  <r>
    <x v="180"/>
    <s v="US"/>
    <n v="150525.75"/>
    <x v="15"/>
    <x v="26"/>
    <n v="0"/>
  </r>
  <r>
    <x v="180"/>
    <s v="US"/>
    <n v="150525.75"/>
    <x v="16"/>
    <x v="27"/>
    <n v="32697"/>
  </r>
  <r>
    <x v="180"/>
    <s v="US"/>
    <n v="150525.75"/>
    <x v="17"/>
    <x v="28"/>
    <n v="0"/>
  </r>
  <r>
    <x v="180"/>
    <s v="US"/>
    <n v="150525.75"/>
    <x v="18"/>
    <x v="29"/>
    <n v="0"/>
  </r>
  <r>
    <x v="180"/>
    <s v="US"/>
    <n v="150525.75"/>
    <x v="19"/>
    <x v="30"/>
    <n v="0"/>
  </r>
  <r>
    <x v="180"/>
    <s v="US"/>
    <n v="150525.75"/>
    <x v="20"/>
    <x v="31"/>
    <n v="0"/>
  </r>
  <r>
    <x v="180"/>
    <s v="US"/>
    <n v="150525.75"/>
    <x v="21"/>
    <x v="32"/>
    <n v="0"/>
  </r>
  <r>
    <x v="181"/>
    <s v="US"/>
    <n v="146137.10999999999"/>
    <x v="0"/>
    <x v="0"/>
    <n v="266567"/>
  </r>
  <r>
    <x v="181"/>
    <s v="US"/>
    <n v="146137.10999999999"/>
    <x v="0"/>
    <x v="1"/>
    <n v="204379"/>
  </r>
  <r>
    <x v="181"/>
    <s v="US"/>
    <n v="146137.10999999999"/>
    <x v="0"/>
    <x v="2"/>
    <n v="62188"/>
  </r>
  <r>
    <x v="181"/>
    <s v="US"/>
    <n v="146137.10999999999"/>
    <x v="0"/>
    <x v="3"/>
    <n v="0"/>
  </r>
  <r>
    <x v="181"/>
    <s v="US"/>
    <n v="146137.10999999999"/>
    <x v="0"/>
    <x v="4"/>
    <n v="0"/>
  </r>
  <r>
    <x v="181"/>
    <s v="US"/>
    <n v="146137.10999999999"/>
    <x v="1"/>
    <x v="5"/>
    <n v="37230"/>
  </r>
  <r>
    <x v="181"/>
    <s v="US"/>
    <n v="146137.10999999999"/>
    <x v="1"/>
    <x v="6"/>
    <n v="32377"/>
  </r>
  <r>
    <x v="181"/>
    <s v="US"/>
    <n v="146137.10999999999"/>
    <x v="1"/>
    <x v="7"/>
    <n v="4853"/>
  </r>
  <r>
    <x v="181"/>
    <s v="US"/>
    <n v="146137.10999999999"/>
    <x v="1"/>
    <x v="8"/>
    <n v="0"/>
  </r>
  <r>
    <x v="181"/>
    <s v="US"/>
    <n v="146137.10999999999"/>
    <x v="1"/>
    <x v="9"/>
    <n v="0"/>
  </r>
  <r>
    <x v="181"/>
    <s v="US"/>
    <n v="146137.10999999999"/>
    <x v="2"/>
    <x v="10"/>
    <n v="117890"/>
  </r>
  <r>
    <x v="181"/>
    <s v="US"/>
    <n v="146137.10999999999"/>
    <x v="2"/>
    <x v="11"/>
    <n v="117890"/>
  </r>
  <r>
    <x v="181"/>
    <s v="US"/>
    <n v="146137.10999999999"/>
    <x v="2"/>
    <x v="12"/>
    <n v="0"/>
  </r>
  <r>
    <x v="181"/>
    <s v="US"/>
    <n v="146137.10999999999"/>
    <x v="2"/>
    <x v="13"/>
    <n v="0"/>
  </r>
  <r>
    <x v="181"/>
    <s v="US"/>
    <n v="146137.10999999999"/>
    <x v="3"/>
    <x v="14"/>
    <n v="0"/>
  </r>
  <r>
    <x v="181"/>
    <s v="US"/>
    <n v="146137.10999999999"/>
    <x v="4"/>
    <x v="15"/>
    <n v="994684"/>
  </r>
  <r>
    <x v="181"/>
    <s v="US"/>
    <n v="146137.10999999999"/>
    <x v="5"/>
    <x v="16"/>
    <n v="3986669"/>
  </r>
  <r>
    <x v="181"/>
    <s v="US"/>
    <n v="146137.10999999999"/>
    <x v="6"/>
    <x v="17"/>
    <n v="212794"/>
  </r>
  <r>
    <x v="181"/>
    <s v="US"/>
    <n v="146137.10999999999"/>
    <x v="7"/>
    <x v="18"/>
    <n v="41876"/>
  </r>
  <r>
    <x v="181"/>
    <s v="US"/>
    <n v="146137.10999999999"/>
    <x v="8"/>
    <x v="19"/>
    <n v="0"/>
  </r>
  <r>
    <x v="181"/>
    <s v="US"/>
    <n v="146137.10999999999"/>
    <x v="9"/>
    <x v="20"/>
    <n v="1500963"/>
  </r>
  <r>
    <x v="181"/>
    <s v="US"/>
    <n v="146137.10999999999"/>
    <x v="10"/>
    <x v="21"/>
    <n v="0"/>
  </r>
  <r>
    <x v="181"/>
    <s v="US"/>
    <n v="146137.10999999999"/>
    <x v="11"/>
    <x v="22"/>
    <n v="1991998"/>
  </r>
  <r>
    <x v="181"/>
    <s v="US"/>
    <n v="146137.10999999999"/>
    <x v="12"/>
    <x v="23"/>
    <n v="146736"/>
  </r>
  <r>
    <x v="181"/>
    <s v="US"/>
    <n v="146137.10999999999"/>
    <x v="13"/>
    <x v="24"/>
    <n v="0"/>
  </r>
  <r>
    <x v="181"/>
    <s v="US"/>
    <n v="146137.10999999999"/>
    <x v="14"/>
    <x v="25"/>
    <n v="0"/>
  </r>
  <r>
    <x v="181"/>
    <s v="US"/>
    <n v="146137.10999999999"/>
    <x v="15"/>
    <x v="26"/>
    <n v="0"/>
  </r>
  <r>
    <x v="181"/>
    <s v="US"/>
    <n v="146137.10999999999"/>
    <x v="16"/>
    <x v="27"/>
    <n v="30920"/>
  </r>
  <r>
    <x v="181"/>
    <s v="US"/>
    <n v="146137.10999999999"/>
    <x v="17"/>
    <x v="28"/>
    <n v="0"/>
  </r>
  <r>
    <x v="181"/>
    <s v="US"/>
    <n v="146137.10999999999"/>
    <x v="18"/>
    <x v="29"/>
    <n v="0"/>
  </r>
  <r>
    <x v="181"/>
    <s v="US"/>
    <n v="146137.10999999999"/>
    <x v="19"/>
    <x v="30"/>
    <n v="0"/>
  </r>
  <r>
    <x v="181"/>
    <s v="US"/>
    <n v="146137.10999999999"/>
    <x v="20"/>
    <x v="31"/>
    <n v="0"/>
  </r>
  <r>
    <x v="181"/>
    <s v="US"/>
    <n v="146137.10999999999"/>
    <x v="21"/>
    <x v="32"/>
    <n v="0"/>
  </r>
  <r>
    <x v="182"/>
    <s v="US"/>
    <n v="235819.56"/>
    <x v="0"/>
    <x v="0"/>
    <n v="283726"/>
  </r>
  <r>
    <x v="182"/>
    <s v="US"/>
    <n v="235819.56"/>
    <x v="0"/>
    <x v="1"/>
    <n v="201967"/>
  </r>
  <r>
    <x v="182"/>
    <s v="US"/>
    <n v="235819.56"/>
    <x v="0"/>
    <x v="2"/>
    <n v="81759"/>
  </r>
  <r>
    <x v="182"/>
    <s v="US"/>
    <n v="235819.56"/>
    <x v="0"/>
    <x v="3"/>
    <n v="0"/>
  </r>
  <r>
    <x v="182"/>
    <s v="US"/>
    <n v="235819.56"/>
    <x v="0"/>
    <x v="4"/>
    <n v="0"/>
  </r>
  <r>
    <x v="182"/>
    <s v="US"/>
    <n v="235819.56"/>
    <x v="1"/>
    <x v="5"/>
    <n v="45875"/>
  </r>
  <r>
    <x v="182"/>
    <s v="US"/>
    <n v="235819.56"/>
    <x v="1"/>
    <x v="6"/>
    <n v="34930"/>
  </r>
  <r>
    <x v="182"/>
    <s v="US"/>
    <n v="235819.56"/>
    <x v="1"/>
    <x v="7"/>
    <n v="10945"/>
  </r>
  <r>
    <x v="182"/>
    <s v="US"/>
    <n v="235819.56"/>
    <x v="1"/>
    <x v="8"/>
    <n v="0"/>
  </r>
  <r>
    <x v="182"/>
    <s v="US"/>
    <n v="235819.56"/>
    <x v="1"/>
    <x v="9"/>
    <n v="0"/>
  </r>
  <r>
    <x v="182"/>
    <s v="US"/>
    <n v="235819.56"/>
    <x v="2"/>
    <x v="10"/>
    <n v="310473"/>
  </r>
  <r>
    <x v="182"/>
    <s v="US"/>
    <n v="235819.56"/>
    <x v="2"/>
    <x v="11"/>
    <n v="310473"/>
  </r>
  <r>
    <x v="182"/>
    <s v="US"/>
    <n v="235819.56"/>
    <x v="2"/>
    <x v="12"/>
    <n v="0"/>
  </r>
  <r>
    <x v="182"/>
    <s v="US"/>
    <n v="235819.56"/>
    <x v="2"/>
    <x v="13"/>
    <n v="0"/>
  </r>
  <r>
    <x v="182"/>
    <s v="US"/>
    <n v="235819.56"/>
    <x v="3"/>
    <x v="14"/>
    <n v="0"/>
  </r>
  <r>
    <x v="182"/>
    <s v="US"/>
    <n v="235819.56"/>
    <x v="4"/>
    <x v="15"/>
    <n v="441593"/>
  </r>
  <r>
    <x v="182"/>
    <s v="US"/>
    <n v="235819.56"/>
    <x v="5"/>
    <x v="16"/>
    <n v="3871955"/>
  </r>
  <r>
    <x v="182"/>
    <s v="US"/>
    <n v="235819.56"/>
    <x v="6"/>
    <x v="17"/>
    <n v="362182"/>
  </r>
  <r>
    <x v="182"/>
    <s v="US"/>
    <n v="235819.56"/>
    <x v="7"/>
    <x v="18"/>
    <n v="43730"/>
  </r>
  <r>
    <x v="182"/>
    <s v="US"/>
    <n v="235819.56"/>
    <x v="8"/>
    <x v="19"/>
    <n v="0"/>
  </r>
  <r>
    <x v="182"/>
    <s v="US"/>
    <n v="235819.56"/>
    <x v="9"/>
    <x v="20"/>
    <n v="1326065"/>
  </r>
  <r>
    <x v="182"/>
    <s v="US"/>
    <n v="235819.56"/>
    <x v="10"/>
    <x v="21"/>
    <n v="0"/>
  </r>
  <r>
    <x v="182"/>
    <s v="US"/>
    <n v="235819.56"/>
    <x v="11"/>
    <x v="22"/>
    <n v="1935081"/>
  </r>
  <r>
    <x v="182"/>
    <s v="US"/>
    <n v="235819.56"/>
    <x v="12"/>
    <x v="23"/>
    <n v="211300"/>
  </r>
  <r>
    <x v="182"/>
    <s v="US"/>
    <n v="235819.56"/>
    <x v="13"/>
    <x v="24"/>
    <n v="0"/>
  </r>
  <r>
    <x v="182"/>
    <s v="US"/>
    <n v="235819.56"/>
    <x v="14"/>
    <x v="25"/>
    <n v="0"/>
  </r>
  <r>
    <x v="182"/>
    <s v="US"/>
    <n v="235819.56"/>
    <x v="15"/>
    <x v="26"/>
    <n v="0"/>
  </r>
  <r>
    <x v="182"/>
    <s v="US"/>
    <n v="235819.56"/>
    <x v="16"/>
    <x v="27"/>
    <n v="49322"/>
  </r>
  <r>
    <x v="182"/>
    <s v="US"/>
    <n v="235819.56"/>
    <x v="17"/>
    <x v="28"/>
    <n v="0"/>
  </r>
  <r>
    <x v="182"/>
    <s v="US"/>
    <n v="235819.56"/>
    <x v="18"/>
    <x v="29"/>
    <n v="0"/>
  </r>
  <r>
    <x v="182"/>
    <s v="US"/>
    <n v="235819.56"/>
    <x v="19"/>
    <x v="30"/>
    <n v="0"/>
  </r>
  <r>
    <x v="182"/>
    <s v="US"/>
    <n v="235819.56"/>
    <x v="20"/>
    <x v="31"/>
    <n v="0"/>
  </r>
  <r>
    <x v="182"/>
    <s v="US"/>
    <n v="235819.56"/>
    <x v="21"/>
    <x v="32"/>
    <n v="0"/>
  </r>
  <r>
    <x v="183"/>
    <s v="US"/>
    <n v="216161.68"/>
    <x v="0"/>
    <x v="0"/>
    <n v="289683"/>
  </r>
  <r>
    <x v="183"/>
    <s v="US"/>
    <n v="216161.68"/>
    <x v="0"/>
    <x v="1"/>
    <n v="223045"/>
  </r>
  <r>
    <x v="183"/>
    <s v="US"/>
    <n v="216161.68"/>
    <x v="0"/>
    <x v="2"/>
    <n v="66638"/>
  </r>
  <r>
    <x v="183"/>
    <s v="US"/>
    <n v="216161.68"/>
    <x v="0"/>
    <x v="3"/>
    <n v="0"/>
  </r>
  <r>
    <x v="183"/>
    <s v="US"/>
    <n v="216161.68"/>
    <x v="0"/>
    <x v="4"/>
    <n v="0"/>
  </r>
  <r>
    <x v="183"/>
    <s v="US"/>
    <n v="216161.68"/>
    <x v="1"/>
    <x v="5"/>
    <n v="55854"/>
  </r>
  <r>
    <x v="183"/>
    <s v="US"/>
    <n v="216161.68"/>
    <x v="1"/>
    <x v="6"/>
    <n v="45700"/>
  </r>
  <r>
    <x v="183"/>
    <s v="US"/>
    <n v="216161.68"/>
    <x v="1"/>
    <x v="7"/>
    <n v="10154"/>
  </r>
  <r>
    <x v="183"/>
    <s v="US"/>
    <n v="216161.68"/>
    <x v="1"/>
    <x v="8"/>
    <n v="0"/>
  </r>
  <r>
    <x v="183"/>
    <s v="US"/>
    <n v="216161.68"/>
    <x v="1"/>
    <x v="9"/>
    <n v="0"/>
  </r>
  <r>
    <x v="183"/>
    <s v="US"/>
    <n v="216161.68"/>
    <x v="2"/>
    <x v="10"/>
    <n v="179002"/>
  </r>
  <r>
    <x v="183"/>
    <s v="US"/>
    <n v="216161.68"/>
    <x v="2"/>
    <x v="11"/>
    <n v="179002"/>
  </r>
  <r>
    <x v="183"/>
    <s v="US"/>
    <n v="216161.68"/>
    <x v="2"/>
    <x v="12"/>
    <n v="0"/>
  </r>
  <r>
    <x v="183"/>
    <s v="US"/>
    <n v="216161.68"/>
    <x v="2"/>
    <x v="13"/>
    <n v="0"/>
  </r>
  <r>
    <x v="183"/>
    <s v="US"/>
    <n v="216161.68"/>
    <x v="3"/>
    <x v="14"/>
    <n v="0"/>
  </r>
  <r>
    <x v="183"/>
    <s v="US"/>
    <n v="216161.68"/>
    <x v="4"/>
    <x v="15"/>
    <n v="292280"/>
  </r>
  <r>
    <x v="183"/>
    <s v="US"/>
    <n v="216161.68"/>
    <x v="5"/>
    <x v="16"/>
    <n v="3610369"/>
  </r>
  <r>
    <x v="183"/>
    <s v="US"/>
    <n v="216161.68"/>
    <x v="6"/>
    <x v="17"/>
    <n v="207916"/>
  </r>
  <r>
    <x v="183"/>
    <s v="US"/>
    <n v="216161.68"/>
    <x v="7"/>
    <x v="18"/>
    <n v="30738"/>
  </r>
  <r>
    <x v="183"/>
    <s v="US"/>
    <n v="216161.68"/>
    <x v="8"/>
    <x v="19"/>
    <n v="0"/>
  </r>
  <r>
    <x v="183"/>
    <s v="US"/>
    <n v="216161.68"/>
    <x v="9"/>
    <x v="20"/>
    <n v="828830"/>
  </r>
  <r>
    <x v="183"/>
    <s v="US"/>
    <n v="216161.68"/>
    <x v="10"/>
    <x v="21"/>
    <n v="0"/>
  </r>
  <r>
    <x v="183"/>
    <s v="US"/>
    <n v="216161.68"/>
    <x v="11"/>
    <x v="22"/>
    <n v="1604074"/>
  </r>
  <r>
    <x v="183"/>
    <s v="US"/>
    <n v="216161.68"/>
    <x v="12"/>
    <x v="23"/>
    <n v="180447"/>
  </r>
  <r>
    <x v="183"/>
    <s v="US"/>
    <n v="216161.68"/>
    <x v="13"/>
    <x v="24"/>
    <n v="0"/>
  </r>
  <r>
    <x v="183"/>
    <s v="US"/>
    <n v="216161.68"/>
    <x v="14"/>
    <x v="25"/>
    <n v="0"/>
  </r>
  <r>
    <x v="183"/>
    <s v="US"/>
    <n v="216161.68"/>
    <x v="15"/>
    <x v="26"/>
    <n v="0"/>
  </r>
  <r>
    <x v="183"/>
    <s v="US"/>
    <n v="216161.68"/>
    <x v="16"/>
    <x v="27"/>
    <n v="46968"/>
  </r>
  <r>
    <x v="183"/>
    <s v="US"/>
    <n v="216161.68"/>
    <x v="17"/>
    <x v="28"/>
    <n v="0"/>
  </r>
  <r>
    <x v="183"/>
    <s v="US"/>
    <n v="216161.68"/>
    <x v="18"/>
    <x v="29"/>
    <n v="0"/>
  </r>
  <r>
    <x v="183"/>
    <s v="US"/>
    <n v="216161.68"/>
    <x v="19"/>
    <x v="30"/>
    <n v="0"/>
  </r>
  <r>
    <x v="183"/>
    <s v="US"/>
    <n v="216161.68"/>
    <x v="20"/>
    <x v="31"/>
    <n v="0"/>
  </r>
  <r>
    <x v="183"/>
    <s v="US"/>
    <n v="216161.68"/>
    <x v="21"/>
    <x v="32"/>
    <n v="0"/>
  </r>
  <r>
    <x v="184"/>
    <s v="US"/>
    <n v="206714.34"/>
    <x v="0"/>
    <x v="0"/>
    <n v="365254"/>
  </r>
  <r>
    <x v="184"/>
    <s v="US"/>
    <n v="206714.34"/>
    <x v="0"/>
    <x v="1"/>
    <n v="277744"/>
  </r>
  <r>
    <x v="184"/>
    <s v="US"/>
    <n v="206714.34"/>
    <x v="0"/>
    <x v="2"/>
    <n v="87510"/>
  </r>
  <r>
    <x v="184"/>
    <s v="US"/>
    <n v="206714.34"/>
    <x v="0"/>
    <x v="3"/>
    <n v="0"/>
  </r>
  <r>
    <x v="184"/>
    <s v="US"/>
    <n v="206714.34"/>
    <x v="0"/>
    <x v="4"/>
    <n v="0"/>
  </r>
  <r>
    <x v="184"/>
    <s v="US"/>
    <n v="206714.34"/>
    <x v="1"/>
    <x v="5"/>
    <n v="91926"/>
  </r>
  <r>
    <x v="184"/>
    <s v="US"/>
    <n v="206714.34"/>
    <x v="1"/>
    <x v="6"/>
    <n v="73826"/>
  </r>
  <r>
    <x v="184"/>
    <s v="US"/>
    <n v="206714.34"/>
    <x v="1"/>
    <x v="7"/>
    <n v="18100"/>
  </r>
  <r>
    <x v="184"/>
    <s v="US"/>
    <n v="206714.34"/>
    <x v="1"/>
    <x v="8"/>
    <n v="0"/>
  </r>
  <r>
    <x v="184"/>
    <s v="US"/>
    <n v="206714.34"/>
    <x v="1"/>
    <x v="9"/>
    <n v="0"/>
  </r>
  <r>
    <x v="184"/>
    <s v="US"/>
    <n v="206714.34"/>
    <x v="2"/>
    <x v="10"/>
    <n v="63678"/>
  </r>
  <r>
    <x v="184"/>
    <s v="US"/>
    <n v="206714.34"/>
    <x v="2"/>
    <x v="11"/>
    <n v="63678"/>
  </r>
  <r>
    <x v="184"/>
    <s v="US"/>
    <n v="206714.34"/>
    <x v="2"/>
    <x v="12"/>
    <n v="0"/>
  </r>
  <r>
    <x v="184"/>
    <s v="US"/>
    <n v="206714.34"/>
    <x v="2"/>
    <x v="13"/>
    <n v="0"/>
  </r>
  <r>
    <x v="184"/>
    <s v="US"/>
    <n v="206714.34"/>
    <x v="3"/>
    <x v="14"/>
    <n v="0"/>
  </r>
  <r>
    <x v="184"/>
    <s v="US"/>
    <n v="206714.34"/>
    <x v="4"/>
    <x v="15"/>
    <n v="304029"/>
  </r>
  <r>
    <x v="184"/>
    <s v="US"/>
    <n v="206714.34"/>
    <x v="5"/>
    <x v="16"/>
    <n v="4028708"/>
  </r>
  <r>
    <x v="184"/>
    <s v="US"/>
    <n v="206714.34"/>
    <x v="6"/>
    <x v="17"/>
    <n v="74222"/>
  </r>
  <r>
    <x v="184"/>
    <s v="US"/>
    <n v="206714.34"/>
    <x v="7"/>
    <x v="18"/>
    <n v="25951"/>
  </r>
  <r>
    <x v="184"/>
    <s v="US"/>
    <n v="206714.34"/>
    <x v="8"/>
    <x v="19"/>
    <n v="0"/>
  </r>
  <r>
    <x v="184"/>
    <s v="US"/>
    <n v="206714.34"/>
    <x v="9"/>
    <x v="20"/>
    <n v="1272670"/>
  </r>
  <r>
    <x v="184"/>
    <s v="US"/>
    <n v="206714.34"/>
    <x v="10"/>
    <x v="21"/>
    <n v="0"/>
  </r>
  <r>
    <x v="184"/>
    <s v="US"/>
    <n v="206714.34"/>
    <x v="11"/>
    <x v="22"/>
    <n v="1842241"/>
  </r>
  <r>
    <x v="184"/>
    <s v="US"/>
    <n v="206714.34"/>
    <x v="12"/>
    <x v="23"/>
    <n v="154609"/>
  </r>
  <r>
    <x v="184"/>
    <s v="US"/>
    <n v="206714.34"/>
    <x v="13"/>
    <x v="24"/>
    <n v="0"/>
  </r>
  <r>
    <x v="184"/>
    <s v="US"/>
    <n v="206714.34"/>
    <x v="14"/>
    <x v="25"/>
    <n v="0"/>
  </r>
  <r>
    <x v="184"/>
    <s v="US"/>
    <n v="206714.34"/>
    <x v="15"/>
    <x v="26"/>
    <n v="0"/>
  </r>
  <r>
    <x v="184"/>
    <s v="US"/>
    <n v="206714.34"/>
    <x v="16"/>
    <x v="27"/>
    <n v="59816"/>
  </r>
  <r>
    <x v="184"/>
    <s v="US"/>
    <n v="206714.34"/>
    <x v="17"/>
    <x v="28"/>
    <n v="0"/>
  </r>
  <r>
    <x v="184"/>
    <s v="US"/>
    <n v="206714.34"/>
    <x v="18"/>
    <x v="29"/>
    <n v="0"/>
  </r>
  <r>
    <x v="184"/>
    <s v="US"/>
    <n v="206714.34"/>
    <x v="19"/>
    <x v="30"/>
    <n v="0"/>
  </r>
  <r>
    <x v="184"/>
    <s v="US"/>
    <n v="206714.34"/>
    <x v="20"/>
    <x v="31"/>
    <n v="0"/>
  </r>
  <r>
    <x v="184"/>
    <s v="US"/>
    <n v="206714.34"/>
    <x v="21"/>
    <x v="32"/>
    <n v="0"/>
  </r>
  <r>
    <x v="185"/>
    <s v="US"/>
    <n v="221173.79"/>
    <x v="0"/>
    <x v="0"/>
    <n v="368093"/>
  </r>
  <r>
    <x v="185"/>
    <s v="US"/>
    <n v="221173.79"/>
    <x v="0"/>
    <x v="1"/>
    <n v="283655"/>
  </r>
  <r>
    <x v="185"/>
    <s v="US"/>
    <n v="221173.79"/>
    <x v="0"/>
    <x v="2"/>
    <n v="84438"/>
  </r>
  <r>
    <x v="185"/>
    <s v="US"/>
    <n v="221173.79"/>
    <x v="0"/>
    <x v="3"/>
    <n v="0"/>
  </r>
  <r>
    <x v="185"/>
    <s v="US"/>
    <n v="221173.79"/>
    <x v="0"/>
    <x v="4"/>
    <n v="0"/>
  </r>
  <r>
    <x v="185"/>
    <s v="US"/>
    <n v="221173.79"/>
    <x v="1"/>
    <x v="5"/>
    <n v="108161"/>
  </r>
  <r>
    <x v="185"/>
    <s v="US"/>
    <n v="221173.79"/>
    <x v="1"/>
    <x v="6"/>
    <n v="87916"/>
  </r>
  <r>
    <x v="185"/>
    <s v="US"/>
    <n v="221173.79"/>
    <x v="1"/>
    <x v="7"/>
    <n v="20245"/>
  </r>
  <r>
    <x v="185"/>
    <s v="US"/>
    <n v="221173.79"/>
    <x v="1"/>
    <x v="8"/>
    <n v="0"/>
  </r>
  <r>
    <x v="185"/>
    <s v="US"/>
    <n v="221173.79"/>
    <x v="1"/>
    <x v="9"/>
    <n v="0"/>
  </r>
  <r>
    <x v="185"/>
    <s v="US"/>
    <n v="221173.79"/>
    <x v="2"/>
    <x v="10"/>
    <n v="46076"/>
  </r>
  <r>
    <x v="185"/>
    <s v="US"/>
    <n v="221173.79"/>
    <x v="2"/>
    <x v="11"/>
    <n v="46076"/>
  </r>
  <r>
    <x v="185"/>
    <s v="US"/>
    <n v="221173.79"/>
    <x v="2"/>
    <x v="12"/>
    <n v="0"/>
  </r>
  <r>
    <x v="185"/>
    <s v="US"/>
    <n v="221173.79"/>
    <x v="2"/>
    <x v="13"/>
    <n v="0"/>
  </r>
  <r>
    <x v="185"/>
    <s v="US"/>
    <n v="221173.79"/>
    <x v="3"/>
    <x v="14"/>
    <n v="0"/>
  </r>
  <r>
    <x v="185"/>
    <s v="US"/>
    <n v="221173.79"/>
    <x v="4"/>
    <x v="15"/>
    <n v="519267"/>
  </r>
  <r>
    <x v="185"/>
    <s v="US"/>
    <n v="221173.79"/>
    <x v="5"/>
    <x v="16"/>
    <n v="4629374"/>
  </r>
  <r>
    <x v="185"/>
    <s v="US"/>
    <n v="221173.79"/>
    <x v="6"/>
    <x v="17"/>
    <n v="68235"/>
  </r>
  <r>
    <x v="185"/>
    <s v="US"/>
    <n v="221173.79"/>
    <x v="7"/>
    <x v="18"/>
    <n v="41013"/>
  </r>
  <r>
    <x v="185"/>
    <s v="US"/>
    <n v="221173.79"/>
    <x v="8"/>
    <x v="19"/>
    <n v="0"/>
  </r>
  <r>
    <x v="185"/>
    <s v="US"/>
    <n v="221173.79"/>
    <x v="9"/>
    <x v="20"/>
    <n v="865834"/>
  </r>
  <r>
    <x v="185"/>
    <s v="US"/>
    <n v="221173.79"/>
    <x v="10"/>
    <x v="21"/>
    <n v="0"/>
  </r>
  <r>
    <x v="185"/>
    <s v="US"/>
    <n v="221173.79"/>
    <x v="11"/>
    <x v="22"/>
    <n v="3743557"/>
  </r>
  <r>
    <x v="185"/>
    <s v="US"/>
    <n v="221173.79"/>
    <x v="12"/>
    <x v="23"/>
    <n v="258093"/>
  </r>
  <r>
    <x v="185"/>
    <s v="US"/>
    <n v="221173.79"/>
    <x v="13"/>
    <x v="24"/>
    <n v="0"/>
  </r>
  <r>
    <x v="185"/>
    <s v="US"/>
    <n v="221173.79"/>
    <x v="14"/>
    <x v="25"/>
    <n v="0"/>
  </r>
  <r>
    <x v="185"/>
    <s v="US"/>
    <n v="221173.79"/>
    <x v="15"/>
    <x v="26"/>
    <n v="0"/>
  </r>
  <r>
    <x v="185"/>
    <s v="US"/>
    <n v="221173.79"/>
    <x v="16"/>
    <x v="27"/>
    <n v="38583"/>
  </r>
  <r>
    <x v="185"/>
    <s v="US"/>
    <n v="221173.79"/>
    <x v="17"/>
    <x v="28"/>
    <n v="0"/>
  </r>
  <r>
    <x v="185"/>
    <s v="US"/>
    <n v="221173.79"/>
    <x v="18"/>
    <x v="29"/>
    <n v="0"/>
  </r>
  <r>
    <x v="185"/>
    <s v="US"/>
    <n v="221173.79"/>
    <x v="19"/>
    <x v="30"/>
    <n v="0"/>
  </r>
  <r>
    <x v="185"/>
    <s v="US"/>
    <n v="221173.79"/>
    <x v="20"/>
    <x v="31"/>
    <n v="0"/>
  </r>
  <r>
    <x v="185"/>
    <s v="US"/>
    <n v="221173.79"/>
    <x v="21"/>
    <x v="32"/>
    <n v="0"/>
  </r>
  <r>
    <x v="186"/>
    <s v="US"/>
    <n v="125364.79"/>
    <x v="0"/>
    <x v="0"/>
    <n v="319813"/>
  </r>
  <r>
    <x v="186"/>
    <s v="US"/>
    <n v="125364.79"/>
    <x v="0"/>
    <x v="1"/>
    <n v="237245"/>
  </r>
  <r>
    <x v="186"/>
    <s v="US"/>
    <n v="125364.79"/>
    <x v="0"/>
    <x v="2"/>
    <n v="43967"/>
  </r>
  <r>
    <x v="186"/>
    <s v="US"/>
    <n v="125364.79"/>
    <x v="0"/>
    <x v="3"/>
    <n v="0"/>
  </r>
  <r>
    <x v="186"/>
    <s v="US"/>
    <n v="125364.79"/>
    <x v="0"/>
    <x v="4"/>
    <n v="38601"/>
  </r>
  <r>
    <x v="186"/>
    <s v="US"/>
    <n v="125364.79"/>
    <x v="1"/>
    <x v="5"/>
    <n v="84202"/>
  </r>
  <r>
    <x v="186"/>
    <s v="US"/>
    <n v="125364.79"/>
    <x v="1"/>
    <x v="6"/>
    <n v="71506"/>
  </r>
  <r>
    <x v="186"/>
    <s v="US"/>
    <n v="125364.79"/>
    <x v="1"/>
    <x v="7"/>
    <n v="8912"/>
  </r>
  <r>
    <x v="186"/>
    <s v="US"/>
    <n v="125364.79"/>
    <x v="1"/>
    <x v="8"/>
    <n v="3783"/>
  </r>
  <r>
    <x v="186"/>
    <s v="US"/>
    <n v="125364.79"/>
    <x v="1"/>
    <x v="9"/>
    <n v="0"/>
  </r>
  <r>
    <x v="186"/>
    <s v="US"/>
    <n v="125364.79"/>
    <x v="2"/>
    <x v="10"/>
    <n v="91375"/>
  </r>
  <r>
    <x v="186"/>
    <s v="US"/>
    <n v="125364.79"/>
    <x v="2"/>
    <x v="11"/>
    <n v="91375"/>
  </r>
  <r>
    <x v="186"/>
    <s v="US"/>
    <n v="125364.79"/>
    <x v="2"/>
    <x v="12"/>
    <n v="0"/>
  </r>
  <r>
    <x v="186"/>
    <s v="US"/>
    <n v="125364.79"/>
    <x v="2"/>
    <x v="13"/>
    <n v="0"/>
  </r>
  <r>
    <x v="186"/>
    <s v="US"/>
    <n v="125364.79"/>
    <x v="3"/>
    <x v="14"/>
    <n v="0"/>
  </r>
  <r>
    <x v="186"/>
    <s v="US"/>
    <n v="125364.79"/>
    <x v="4"/>
    <x v="15"/>
    <n v="930992"/>
  </r>
  <r>
    <x v="186"/>
    <s v="US"/>
    <n v="125364.79"/>
    <x v="5"/>
    <x v="16"/>
    <n v="4901693"/>
  </r>
  <r>
    <x v="186"/>
    <s v="US"/>
    <n v="125364.79"/>
    <x v="6"/>
    <x v="17"/>
    <n v="155074"/>
  </r>
  <r>
    <x v="186"/>
    <s v="US"/>
    <n v="125364.79"/>
    <x v="7"/>
    <x v="18"/>
    <n v="97778"/>
  </r>
  <r>
    <x v="186"/>
    <s v="US"/>
    <n v="125364.79"/>
    <x v="8"/>
    <x v="19"/>
    <n v="0"/>
  </r>
  <r>
    <x v="186"/>
    <s v="US"/>
    <n v="125364.79"/>
    <x v="9"/>
    <x v="20"/>
    <n v="1235269"/>
  </r>
  <r>
    <x v="186"/>
    <s v="US"/>
    <n v="125364.79"/>
    <x v="10"/>
    <x v="21"/>
    <n v="0"/>
  </r>
  <r>
    <x v="186"/>
    <s v="US"/>
    <n v="125364.79"/>
    <x v="11"/>
    <x v="22"/>
    <n v="5095312"/>
  </r>
  <r>
    <x v="186"/>
    <s v="US"/>
    <n v="125364.79"/>
    <x v="12"/>
    <x v="23"/>
    <n v="335797"/>
  </r>
  <r>
    <x v="186"/>
    <s v="US"/>
    <n v="125364.79"/>
    <x v="13"/>
    <x v="24"/>
    <n v="0"/>
  </r>
  <r>
    <x v="186"/>
    <s v="US"/>
    <n v="125364.79"/>
    <x v="14"/>
    <x v="25"/>
    <n v="0"/>
  </r>
  <r>
    <x v="186"/>
    <s v="US"/>
    <n v="125364.79"/>
    <x v="15"/>
    <x v="26"/>
    <n v="0"/>
  </r>
  <r>
    <x v="186"/>
    <s v="US"/>
    <n v="125364.79"/>
    <x v="16"/>
    <x v="27"/>
    <n v="27059"/>
  </r>
  <r>
    <x v="186"/>
    <s v="US"/>
    <n v="125364.79"/>
    <x v="17"/>
    <x v="28"/>
    <n v="0"/>
  </r>
  <r>
    <x v="186"/>
    <s v="US"/>
    <n v="125364.79"/>
    <x v="18"/>
    <x v="29"/>
    <n v="0"/>
  </r>
  <r>
    <x v="186"/>
    <s v="US"/>
    <n v="125364.79"/>
    <x v="19"/>
    <x v="30"/>
    <n v="0"/>
  </r>
  <r>
    <x v="186"/>
    <s v="US"/>
    <n v="125364.79"/>
    <x v="20"/>
    <x v="31"/>
    <n v="0"/>
  </r>
  <r>
    <x v="186"/>
    <s v="US"/>
    <n v="125364.79"/>
    <x v="21"/>
    <x v="32"/>
    <n v="0"/>
  </r>
  <r>
    <x v="187"/>
    <s v="US"/>
    <n v="134607.96"/>
    <x v="0"/>
    <x v="0"/>
    <n v="310292"/>
  </r>
  <r>
    <x v="187"/>
    <s v="US"/>
    <n v="134607.96"/>
    <x v="0"/>
    <x v="1"/>
    <n v="217618"/>
  </r>
  <r>
    <x v="187"/>
    <s v="US"/>
    <n v="134607.96"/>
    <x v="0"/>
    <x v="2"/>
    <n v="54084"/>
  </r>
  <r>
    <x v="187"/>
    <s v="US"/>
    <n v="134607.96"/>
    <x v="0"/>
    <x v="3"/>
    <n v="0"/>
  </r>
  <r>
    <x v="187"/>
    <s v="US"/>
    <n v="134607.96"/>
    <x v="0"/>
    <x v="4"/>
    <n v="38590"/>
  </r>
  <r>
    <x v="187"/>
    <s v="US"/>
    <n v="134607.96"/>
    <x v="1"/>
    <x v="5"/>
    <n v="59553"/>
  </r>
  <r>
    <x v="187"/>
    <s v="US"/>
    <n v="134607.96"/>
    <x v="1"/>
    <x v="6"/>
    <n v="48465"/>
  </r>
  <r>
    <x v="187"/>
    <s v="US"/>
    <n v="134607.96"/>
    <x v="1"/>
    <x v="7"/>
    <n v="7987"/>
  </r>
  <r>
    <x v="187"/>
    <s v="US"/>
    <n v="134607.96"/>
    <x v="1"/>
    <x v="8"/>
    <n v="3100"/>
  </r>
  <r>
    <x v="187"/>
    <s v="US"/>
    <n v="134607.96"/>
    <x v="1"/>
    <x v="9"/>
    <n v="0"/>
  </r>
  <r>
    <x v="187"/>
    <s v="US"/>
    <n v="134607.96"/>
    <x v="2"/>
    <x v="10"/>
    <n v="69267"/>
  </r>
  <r>
    <x v="187"/>
    <s v="US"/>
    <n v="134607.96"/>
    <x v="2"/>
    <x v="11"/>
    <n v="69267"/>
  </r>
  <r>
    <x v="187"/>
    <s v="US"/>
    <n v="134607.96"/>
    <x v="2"/>
    <x v="12"/>
    <n v="0"/>
  </r>
  <r>
    <x v="187"/>
    <s v="US"/>
    <n v="134607.96"/>
    <x v="2"/>
    <x v="13"/>
    <n v="0"/>
  </r>
  <r>
    <x v="187"/>
    <s v="US"/>
    <n v="134607.96"/>
    <x v="3"/>
    <x v="14"/>
    <n v="0"/>
  </r>
  <r>
    <x v="187"/>
    <s v="US"/>
    <n v="134607.96"/>
    <x v="4"/>
    <x v="15"/>
    <n v="841177"/>
  </r>
  <r>
    <x v="187"/>
    <s v="US"/>
    <n v="134607.96"/>
    <x v="5"/>
    <x v="16"/>
    <n v="4712318"/>
  </r>
  <r>
    <x v="187"/>
    <s v="US"/>
    <n v="134607.96"/>
    <x v="6"/>
    <x v="17"/>
    <n v="127822"/>
  </r>
  <r>
    <x v="187"/>
    <s v="US"/>
    <n v="134607.96"/>
    <x v="7"/>
    <x v="18"/>
    <n v="73850"/>
  </r>
  <r>
    <x v="187"/>
    <s v="US"/>
    <n v="134607.96"/>
    <x v="8"/>
    <x v="19"/>
    <n v="0"/>
  </r>
  <r>
    <x v="187"/>
    <s v="US"/>
    <n v="134607.96"/>
    <x v="9"/>
    <x v="20"/>
    <n v="789218"/>
  </r>
  <r>
    <x v="187"/>
    <s v="US"/>
    <n v="134607.96"/>
    <x v="10"/>
    <x v="21"/>
    <n v="0"/>
  </r>
  <r>
    <x v="187"/>
    <s v="US"/>
    <n v="134607.96"/>
    <x v="11"/>
    <x v="22"/>
    <n v="2509345"/>
  </r>
  <r>
    <x v="187"/>
    <s v="US"/>
    <n v="134607.96"/>
    <x v="12"/>
    <x v="23"/>
    <n v="198532"/>
  </r>
  <r>
    <x v="187"/>
    <s v="US"/>
    <n v="134607.96"/>
    <x v="13"/>
    <x v="24"/>
    <n v="0"/>
  </r>
  <r>
    <x v="187"/>
    <s v="US"/>
    <n v="134607.96"/>
    <x v="14"/>
    <x v="25"/>
    <n v="0"/>
  </r>
  <r>
    <x v="187"/>
    <s v="US"/>
    <n v="134607.96"/>
    <x v="15"/>
    <x v="26"/>
    <n v="0"/>
  </r>
  <r>
    <x v="187"/>
    <s v="US"/>
    <n v="134607.96"/>
    <x v="16"/>
    <x v="27"/>
    <n v="40780"/>
  </r>
  <r>
    <x v="187"/>
    <s v="US"/>
    <n v="134607.96"/>
    <x v="17"/>
    <x v="28"/>
    <n v="0"/>
  </r>
  <r>
    <x v="187"/>
    <s v="US"/>
    <n v="134607.96"/>
    <x v="18"/>
    <x v="29"/>
    <n v="0"/>
  </r>
  <r>
    <x v="187"/>
    <s v="US"/>
    <n v="134607.96"/>
    <x v="19"/>
    <x v="30"/>
    <n v="0"/>
  </r>
  <r>
    <x v="187"/>
    <s v="US"/>
    <n v="134607.96"/>
    <x v="20"/>
    <x v="31"/>
    <n v="0"/>
  </r>
  <r>
    <x v="187"/>
    <s v="US"/>
    <n v="134607.96"/>
    <x v="21"/>
    <x v="32"/>
    <n v="0"/>
  </r>
  <r>
    <x v="188"/>
    <s v="US"/>
    <n v="148913.92000000001"/>
    <x v="0"/>
    <x v="0"/>
    <n v="325323"/>
  </r>
  <r>
    <x v="188"/>
    <s v="US"/>
    <n v="148913.92000000001"/>
    <x v="0"/>
    <x v="1"/>
    <n v="234683"/>
  </r>
  <r>
    <x v="188"/>
    <s v="US"/>
    <n v="148913.92000000001"/>
    <x v="0"/>
    <x v="2"/>
    <n v="53328"/>
  </r>
  <r>
    <x v="188"/>
    <s v="US"/>
    <n v="148913.92000000001"/>
    <x v="0"/>
    <x v="3"/>
    <n v="0"/>
  </r>
  <r>
    <x v="188"/>
    <s v="US"/>
    <n v="148913.92000000001"/>
    <x v="0"/>
    <x v="4"/>
    <n v="37312"/>
  </r>
  <r>
    <x v="188"/>
    <s v="US"/>
    <n v="148913.92000000001"/>
    <x v="1"/>
    <x v="5"/>
    <n v="69089"/>
  </r>
  <r>
    <x v="188"/>
    <s v="US"/>
    <n v="148913.92000000001"/>
    <x v="1"/>
    <x v="6"/>
    <n v="58100"/>
  </r>
  <r>
    <x v="188"/>
    <s v="US"/>
    <n v="148913.92000000001"/>
    <x v="1"/>
    <x v="7"/>
    <n v="8128"/>
  </r>
  <r>
    <x v="188"/>
    <s v="US"/>
    <n v="148913.92000000001"/>
    <x v="1"/>
    <x v="8"/>
    <n v="2861"/>
  </r>
  <r>
    <x v="188"/>
    <s v="US"/>
    <n v="148913.92000000001"/>
    <x v="1"/>
    <x v="9"/>
    <n v="0"/>
  </r>
  <r>
    <x v="188"/>
    <s v="US"/>
    <n v="148913.92000000001"/>
    <x v="2"/>
    <x v="10"/>
    <n v="116451"/>
  </r>
  <r>
    <x v="188"/>
    <s v="US"/>
    <n v="148913.92000000001"/>
    <x v="2"/>
    <x v="11"/>
    <n v="116451"/>
  </r>
  <r>
    <x v="188"/>
    <s v="US"/>
    <n v="148913.92000000001"/>
    <x v="2"/>
    <x v="12"/>
    <n v="0"/>
  </r>
  <r>
    <x v="188"/>
    <s v="US"/>
    <n v="148913.92000000001"/>
    <x v="2"/>
    <x v="13"/>
    <n v="0"/>
  </r>
  <r>
    <x v="188"/>
    <s v="US"/>
    <n v="148913.92000000001"/>
    <x v="3"/>
    <x v="14"/>
    <n v="0"/>
  </r>
  <r>
    <x v="188"/>
    <s v="US"/>
    <n v="148913.92000000001"/>
    <x v="4"/>
    <x v="15"/>
    <n v="941504"/>
  </r>
  <r>
    <x v="188"/>
    <s v="US"/>
    <n v="148913.92000000001"/>
    <x v="5"/>
    <x v="16"/>
    <n v="4658609"/>
  </r>
  <r>
    <x v="188"/>
    <s v="US"/>
    <n v="148913.92000000001"/>
    <x v="6"/>
    <x v="17"/>
    <n v="181619"/>
  </r>
  <r>
    <x v="188"/>
    <s v="US"/>
    <n v="148913.92000000001"/>
    <x v="7"/>
    <x v="18"/>
    <n v="79636"/>
  </r>
  <r>
    <x v="188"/>
    <s v="US"/>
    <n v="148913.92000000001"/>
    <x v="8"/>
    <x v="19"/>
    <n v="0"/>
  </r>
  <r>
    <x v="188"/>
    <s v="US"/>
    <n v="148913.92000000001"/>
    <x v="9"/>
    <x v="20"/>
    <n v="676221"/>
  </r>
  <r>
    <x v="188"/>
    <s v="US"/>
    <n v="148913.92000000001"/>
    <x v="10"/>
    <x v="21"/>
    <n v="0"/>
  </r>
  <r>
    <x v="188"/>
    <s v="US"/>
    <n v="148913.92000000001"/>
    <x v="11"/>
    <x v="22"/>
    <n v="3580542"/>
  </r>
  <r>
    <x v="188"/>
    <s v="US"/>
    <n v="148913.92000000001"/>
    <x v="12"/>
    <x v="23"/>
    <n v="417813"/>
  </r>
  <r>
    <x v="188"/>
    <s v="US"/>
    <n v="148913.92000000001"/>
    <x v="13"/>
    <x v="24"/>
    <n v="0"/>
  </r>
  <r>
    <x v="188"/>
    <s v="US"/>
    <n v="148913.92000000001"/>
    <x v="14"/>
    <x v="25"/>
    <n v="0"/>
  </r>
  <r>
    <x v="188"/>
    <s v="US"/>
    <n v="148913.92000000001"/>
    <x v="15"/>
    <x v="26"/>
    <n v="0"/>
  </r>
  <r>
    <x v="188"/>
    <s v="US"/>
    <n v="148913.92000000001"/>
    <x v="16"/>
    <x v="27"/>
    <n v="49742"/>
  </r>
  <r>
    <x v="188"/>
    <s v="US"/>
    <n v="148913.92000000001"/>
    <x v="17"/>
    <x v="28"/>
    <n v="0"/>
  </r>
  <r>
    <x v="188"/>
    <s v="US"/>
    <n v="148913.92000000001"/>
    <x v="18"/>
    <x v="29"/>
    <n v="0"/>
  </r>
  <r>
    <x v="188"/>
    <s v="US"/>
    <n v="148913.92000000001"/>
    <x v="19"/>
    <x v="30"/>
    <n v="0"/>
  </r>
  <r>
    <x v="188"/>
    <s v="US"/>
    <n v="148913.92000000001"/>
    <x v="20"/>
    <x v="31"/>
    <n v="0"/>
  </r>
  <r>
    <x v="188"/>
    <s v="US"/>
    <n v="148913.92000000001"/>
    <x v="21"/>
    <x v="32"/>
    <n v="0"/>
  </r>
  <r>
    <x v="189"/>
    <s v="US"/>
    <n v="286324.03999999998"/>
    <x v="0"/>
    <x v="0"/>
    <n v="551644"/>
  </r>
  <r>
    <x v="189"/>
    <s v="US"/>
    <n v="286324.03999999998"/>
    <x v="0"/>
    <x v="1"/>
    <n v="414319"/>
  </r>
  <r>
    <x v="189"/>
    <s v="US"/>
    <n v="286324.03999999998"/>
    <x v="0"/>
    <x v="2"/>
    <n v="80811"/>
  </r>
  <r>
    <x v="189"/>
    <s v="US"/>
    <n v="286324.03999999998"/>
    <x v="0"/>
    <x v="3"/>
    <n v="0"/>
  </r>
  <r>
    <x v="189"/>
    <s v="US"/>
    <n v="286324.03999999998"/>
    <x v="0"/>
    <x v="4"/>
    <n v="56514"/>
  </r>
  <r>
    <x v="189"/>
    <s v="US"/>
    <n v="286324.03999999998"/>
    <x v="1"/>
    <x v="5"/>
    <n v="109455"/>
  </r>
  <r>
    <x v="189"/>
    <s v="US"/>
    <n v="286324.03999999998"/>
    <x v="1"/>
    <x v="6"/>
    <n v="91816"/>
  </r>
  <r>
    <x v="189"/>
    <s v="US"/>
    <n v="286324.03999999998"/>
    <x v="1"/>
    <x v="7"/>
    <n v="14112"/>
  </r>
  <r>
    <x v="189"/>
    <s v="US"/>
    <n v="286324.03999999998"/>
    <x v="1"/>
    <x v="8"/>
    <n v="3526"/>
  </r>
  <r>
    <x v="189"/>
    <s v="US"/>
    <n v="286324.03999999998"/>
    <x v="1"/>
    <x v="9"/>
    <n v="0"/>
  </r>
  <r>
    <x v="189"/>
    <s v="US"/>
    <n v="286324.03999999998"/>
    <x v="2"/>
    <x v="10"/>
    <n v="41073"/>
  </r>
  <r>
    <x v="189"/>
    <s v="US"/>
    <n v="286324.03999999998"/>
    <x v="2"/>
    <x v="11"/>
    <n v="41073"/>
  </r>
  <r>
    <x v="189"/>
    <s v="US"/>
    <n v="286324.03999999998"/>
    <x v="2"/>
    <x v="12"/>
    <n v="0"/>
  </r>
  <r>
    <x v="189"/>
    <s v="US"/>
    <n v="286324.03999999998"/>
    <x v="2"/>
    <x v="13"/>
    <n v="0"/>
  </r>
  <r>
    <x v="189"/>
    <s v="US"/>
    <n v="286324.03999999998"/>
    <x v="3"/>
    <x v="14"/>
    <n v="0"/>
  </r>
  <r>
    <x v="189"/>
    <s v="US"/>
    <n v="286324.03999999998"/>
    <x v="4"/>
    <x v="15"/>
    <n v="1660949"/>
  </r>
  <r>
    <x v="189"/>
    <s v="US"/>
    <n v="286324.03999999998"/>
    <x v="5"/>
    <x v="16"/>
    <n v="3888319"/>
  </r>
  <r>
    <x v="189"/>
    <s v="US"/>
    <n v="286324.03999999998"/>
    <x v="6"/>
    <x v="17"/>
    <n v="99495"/>
  </r>
  <r>
    <x v="189"/>
    <s v="US"/>
    <n v="286324.03999999998"/>
    <x v="7"/>
    <x v="18"/>
    <n v="63122"/>
  </r>
  <r>
    <x v="189"/>
    <s v="US"/>
    <n v="286324.03999999998"/>
    <x v="8"/>
    <x v="19"/>
    <n v="0"/>
  </r>
  <r>
    <x v="189"/>
    <s v="US"/>
    <n v="286324.03999999998"/>
    <x v="9"/>
    <x v="20"/>
    <n v="2321433"/>
  </r>
  <r>
    <x v="189"/>
    <s v="US"/>
    <n v="286324.03999999998"/>
    <x v="10"/>
    <x v="21"/>
    <n v="0"/>
  </r>
  <r>
    <x v="189"/>
    <s v="US"/>
    <n v="286324.03999999998"/>
    <x v="11"/>
    <x v="22"/>
    <n v="6110496"/>
  </r>
  <r>
    <x v="189"/>
    <s v="US"/>
    <n v="286324.03999999998"/>
    <x v="12"/>
    <x v="23"/>
    <n v="134257"/>
  </r>
  <r>
    <x v="189"/>
    <s v="US"/>
    <n v="286324.03999999998"/>
    <x v="13"/>
    <x v="24"/>
    <n v="0"/>
  </r>
  <r>
    <x v="189"/>
    <s v="US"/>
    <n v="286324.03999999998"/>
    <x v="14"/>
    <x v="25"/>
    <n v="0"/>
  </r>
  <r>
    <x v="189"/>
    <s v="US"/>
    <n v="286324.03999999998"/>
    <x v="15"/>
    <x v="26"/>
    <n v="0"/>
  </r>
  <r>
    <x v="189"/>
    <s v="US"/>
    <n v="286324.03999999998"/>
    <x v="16"/>
    <x v="27"/>
    <n v="42969"/>
  </r>
  <r>
    <x v="189"/>
    <s v="US"/>
    <n v="286324.03999999998"/>
    <x v="17"/>
    <x v="28"/>
    <n v="0"/>
  </r>
  <r>
    <x v="189"/>
    <s v="US"/>
    <n v="286324.03999999998"/>
    <x v="18"/>
    <x v="29"/>
    <n v="0"/>
  </r>
  <r>
    <x v="189"/>
    <s v="US"/>
    <n v="286324.03999999998"/>
    <x v="19"/>
    <x v="30"/>
    <n v="0"/>
  </r>
  <r>
    <x v="189"/>
    <s v="US"/>
    <n v="286324.03999999998"/>
    <x v="20"/>
    <x v="31"/>
    <n v="0"/>
  </r>
  <r>
    <x v="189"/>
    <s v="US"/>
    <n v="286324.03999999998"/>
    <x v="21"/>
    <x v="32"/>
    <n v="0"/>
  </r>
  <r>
    <x v="190"/>
    <s v="US"/>
    <n v="190784.94"/>
    <x v="0"/>
    <x v="0"/>
    <n v="613908"/>
  </r>
  <r>
    <x v="190"/>
    <s v="US"/>
    <n v="190784.94"/>
    <x v="0"/>
    <x v="1"/>
    <n v="507607"/>
  </r>
  <r>
    <x v="190"/>
    <s v="US"/>
    <n v="190784.94"/>
    <x v="0"/>
    <x v="2"/>
    <n v="46286"/>
  </r>
  <r>
    <x v="190"/>
    <s v="US"/>
    <n v="190784.94"/>
    <x v="0"/>
    <x v="3"/>
    <n v="0"/>
  </r>
  <r>
    <x v="190"/>
    <s v="US"/>
    <n v="190784.94"/>
    <x v="0"/>
    <x v="4"/>
    <n v="60015"/>
  </r>
  <r>
    <x v="190"/>
    <s v="US"/>
    <n v="190784.94"/>
    <x v="1"/>
    <x v="5"/>
    <n v="125079"/>
  </r>
  <r>
    <x v="190"/>
    <s v="US"/>
    <n v="190784.94"/>
    <x v="1"/>
    <x v="6"/>
    <n v="114514"/>
  </r>
  <r>
    <x v="190"/>
    <s v="US"/>
    <n v="190784.94"/>
    <x v="1"/>
    <x v="7"/>
    <n v="5512"/>
  </r>
  <r>
    <x v="190"/>
    <s v="US"/>
    <n v="190784.94"/>
    <x v="1"/>
    <x v="8"/>
    <n v="5054"/>
  </r>
  <r>
    <x v="190"/>
    <s v="US"/>
    <n v="190784.94"/>
    <x v="1"/>
    <x v="9"/>
    <n v="0"/>
  </r>
  <r>
    <x v="190"/>
    <s v="US"/>
    <n v="190784.94"/>
    <x v="2"/>
    <x v="10"/>
    <n v="38330"/>
  </r>
  <r>
    <x v="190"/>
    <s v="US"/>
    <n v="190784.94"/>
    <x v="2"/>
    <x v="11"/>
    <n v="38330"/>
  </r>
  <r>
    <x v="190"/>
    <s v="US"/>
    <n v="190784.94"/>
    <x v="2"/>
    <x v="12"/>
    <n v="0"/>
  </r>
  <r>
    <x v="190"/>
    <s v="US"/>
    <n v="190784.94"/>
    <x v="2"/>
    <x v="13"/>
    <n v="0"/>
  </r>
  <r>
    <x v="190"/>
    <s v="US"/>
    <n v="190784.94"/>
    <x v="3"/>
    <x v="14"/>
    <n v="0"/>
  </r>
  <r>
    <x v="190"/>
    <s v="US"/>
    <n v="190784.94"/>
    <x v="4"/>
    <x v="15"/>
    <n v="1152293"/>
  </r>
  <r>
    <x v="190"/>
    <s v="US"/>
    <n v="190784.94"/>
    <x v="5"/>
    <x v="16"/>
    <n v="3506724"/>
  </r>
  <r>
    <x v="190"/>
    <s v="US"/>
    <n v="190784.94"/>
    <x v="6"/>
    <x v="17"/>
    <n v="126342"/>
  </r>
  <r>
    <x v="190"/>
    <s v="US"/>
    <n v="190784.94"/>
    <x v="7"/>
    <x v="18"/>
    <n v="59161"/>
  </r>
  <r>
    <x v="190"/>
    <s v="US"/>
    <n v="190784.94"/>
    <x v="8"/>
    <x v="19"/>
    <n v="0"/>
  </r>
  <r>
    <x v="190"/>
    <s v="US"/>
    <n v="190784.94"/>
    <x v="9"/>
    <x v="20"/>
    <n v="1536042"/>
  </r>
  <r>
    <x v="190"/>
    <s v="US"/>
    <n v="190784.94"/>
    <x v="10"/>
    <x v="21"/>
    <n v="0"/>
  </r>
  <r>
    <x v="190"/>
    <s v="US"/>
    <n v="190784.94"/>
    <x v="11"/>
    <x v="22"/>
    <n v="2943423"/>
  </r>
  <r>
    <x v="190"/>
    <s v="US"/>
    <n v="190784.94"/>
    <x v="12"/>
    <x v="23"/>
    <n v="781679"/>
  </r>
  <r>
    <x v="190"/>
    <s v="US"/>
    <n v="190784.94"/>
    <x v="13"/>
    <x v="24"/>
    <n v="0"/>
  </r>
  <r>
    <x v="190"/>
    <s v="US"/>
    <n v="190784.94"/>
    <x v="14"/>
    <x v="25"/>
    <n v="0"/>
  </r>
  <r>
    <x v="190"/>
    <s v="US"/>
    <n v="190784.94"/>
    <x v="15"/>
    <x v="26"/>
    <n v="0"/>
  </r>
  <r>
    <x v="190"/>
    <s v="US"/>
    <n v="190784.94"/>
    <x v="16"/>
    <x v="27"/>
    <n v="30069"/>
  </r>
  <r>
    <x v="190"/>
    <s v="US"/>
    <n v="190784.94"/>
    <x v="17"/>
    <x v="28"/>
    <n v="0"/>
  </r>
  <r>
    <x v="190"/>
    <s v="US"/>
    <n v="190784.94"/>
    <x v="18"/>
    <x v="29"/>
    <n v="0"/>
  </r>
  <r>
    <x v="190"/>
    <s v="US"/>
    <n v="190784.94"/>
    <x v="19"/>
    <x v="30"/>
    <n v="0"/>
  </r>
  <r>
    <x v="190"/>
    <s v="US"/>
    <n v="190784.94"/>
    <x v="20"/>
    <x v="31"/>
    <n v="0"/>
  </r>
  <r>
    <x v="190"/>
    <s v="US"/>
    <n v="190784.94"/>
    <x v="21"/>
    <x v="32"/>
    <n v="0"/>
  </r>
  <r>
    <x v="191"/>
    <s v="US"/>
    <n v="171716.42"/>
    <x v="0"/>
    <x v="0"/>
    <n v="595442"/>
  </r>
  <r>
    <x v="191"/>
    <s v="US"/>
    <n v="171716.42"/>
    <x v="0"/>
    <x v="1"/>
    <n v="476789"/>
  </r>
  <r>
    <x v="191"/>
    <s v="US"/>
    <n v="171716.42"/>
    <x v="0"/>
    <x v="2"/>
    <n v="55725"/>
  </r>
  <r>
    <x v="191"/>
    <s v="US"/>
    <n v="171716.42"/>
    <x v="0"/>
    <x v="3"/>
    <n v="0"/>
  </r>
  <r>
    <x v="191"/>
    <s v="US"/>
    <n v="171716.42"/>
    <x v="0"/>
    <x v="4"/>
    <n v="62928"/>
  </r>
  <r>
    <x v="191"/>
    <s v="US"/>
    <n v="171716.42"/>
    <x v="1"/>
    <x v="5"/>
    <n v="141769"/>
  </r>
  <r>
    <x v="191"/>
    <s v="US"/>
    <n v="171716.42"/>
    <x v="1"/>
    <x v="6"/>
    <n v="125652"/>
  </r>
  <r>
    <x v="191"/>
    <s v="US"/>
    <n v="171716.42"/>
    <x v="1"/>
    <x v="7"/>
    <n v="9604"/>
  </r>
  <r>
    <x v="191"/>
    <s v="US"/>
    <n v="171716.42"/>
    <x v="1"/>
    <x v="8"/>
    <n v="6512"/>
  </r>
  <r>
    <x v="191"/>
    <s v="US"/>
    <n v="171716.42"/>
    <x v="1"/>
    <x v="9"/>
    <n v="0"/>
  </r>
  <r>
    <x v="191"/>
    <s v="US"/>
    <n v="171716.42"/>
    <x v="2"/>
    <x v="10"/>
    <n v="56380"/>
  </r>
  <r>
    <x v="191"/>
    <s v="US"/>
    <n v="171716.42"/>
    <x v="2"/>
    <x v="11"/>
    <n v="56380"/>
  </r>
  <r>
    <x v="191"/>
    <s v="US"/>
    <n v="171716.42"/>
    <x v="2"/>
    <x v="12"/>
    <n v="0"/>
  </r>
  <r>
    <x v="191"/>
    <s v="US"/>
    <n v="171716.42"/>
    <x v="2"/>
    <x v="13"/>
    <n v="0"/>
  </r>
  <r>
    <x v="191"/>
    <s v="US"/>
    <n v="171716.42"/>
    <x v="3"/>
    <x v="14"/>
    <n v="0"/>
  </r>
  <r>
    <x v="191"/>
    <s v="US"/>
    <n v="171716.42"/>
    <x v="4"/>
    <x v="15"/>
    <n v="1151171"/>
  </r>
  <r>
    <x v="191"/>
    <s v="US"/>
    <n v="171716.42"/>
    <x v="5"/>
    <x v="16"/>
    <n v="4604099"/>
  </r>
  <r>
    <x v="191"/>
    <s v="US"/>
    <n v="171716.42"/>
    <x v="6"/>
    <x v="17"/>
    <n v="111576"/>
  </r>
  <r>
    <x v="191"/>
    <s v="US"/>
    <n v="171716.42"/>
    <x v="7"/>
    <x v="18"/>
    <n v="57938"/>
  </r>
  <r>
    <x v="191"/>
    <s v="US"/>
    <n v="171716.42"/>
    <x v="8"/>
    <x v="19"/>
    <n v="0"/>
  </r>
  <r>
    <x v="191"/>
    <s v="US"/>
    <n v="171716.42"/>
    <x v="9"/>
    <x v="20"/>
    <n v="1677952"/>
  </r>
  <r>
    <x v="191"/>
    <s v="US"/>
    <n v="171716.42"/>
    <x v="10"/>
    <x v="21"/>
    <n v="0"/>
  </r>
  <r>
    <x v="191"/>
    <s v="US"/>
    <n v="171716.42"/>
    <x v="11"/>
    <x v="22"/>
    <n v="3167515"/>
  </r>
  <r>
    <x v="191"/>
    <s v="US"/>
    <n v="171716.42"/>
    <x v="12"/>
    <x v="23"/>
    <n v="826441"/>
  </r>
  <r>
    <x v="191"/>
    <s v="US"/>
    <n v="171716.42"/>
    <x v="13"/>
    <x v="24"/>
    <n v="0"/>
  </r>
  <r>
    <x v="191"/>
    <s v="US"/>
    <n v="171716.42"/>
    <x v="14"/>
    <x v="25"/>
    <n v="0"/>
  </r>
  <r>
    <x v="191"/>
    <s v="US"/>
    <n v="171716.42"/>
    <x v="15"/>
    <x v="26"/>
    <n v="0"/>
  </r>
  <r>
    <x v="191"/>
    <s v="US"/>
    <n v="171716.42"/>
    <x v="16"/>
    <x v="27"/>
    <n v="40745"/>
  </r>
  <r>
    <x v="191"/>
    <s v="US"/>
    <n v="171716.42"/>
    <x v="17"/>
    <x v="28"/>
    <n v="0"/>
  </r>
  <r>
    <x v="191"/>
    <s v="US"/>
    <n v="171716.42"/>
    <x v="18"/>
    <x v="29"/>
    <n v="0"/>
  </r>
  <r>
    <x v="191"/>
    <s v="US"/>
    <n v="171716.42"/>
    <x v="19"/>
    <x v="30"/>
    <n v="0"/>
  </r>
  <r>
    <x v="191"/>
    <s v="US"/>
    <n v="171716.42"/>
    <x v="20"/>
    <x v="31"/>
    <n v="0"/>
  </r>
  <r>
    <x v="191"/>
    <s v="US"/>
    <n v="171716.42"/>
    <x v="21"/>
    <x v="32"/>
    <n v="0"/>
  </r>
  <r>
    <x v="192"/>
    <s v="US"/>
    <n v="124990.11"/>
    <x v="0"/>
    <x v="0"/>
    <n v="453024"/>
  </r>
  <r>
    <x v="192"/>
    <s v="US"/>
    <n v="124990.11"/>
    <x v="0"/>
    <x v="1"/>
    <n v="352561"/>
  </r>
  <r>
    <x v="192"/>
    <s v="US"/>
    <n v="124990.11"/>
    <x v="0"/>
    <x v="2"/>
    <n v="35003"/>
  </r>
  <r>
    <x v="192"/>
    <s v="US"/>
    <n v="124990.11"/>
    <x v="0"/>
    <x v="3"/>
    <n v="0"/>
  </r>
  <r>
    <x v="192"/>
    <s v="US"/>
    <n v="124990.11"/>
    <x v="0"/>
    <x v="4"/>
    <n v="65460"/>
  </r>
  <r>
    <x v="192"/>
    <s v="US"/>
    <n v="124990.11"/>
    <x v="1"/>
    <x v="5"/>
    <n v="119540"/>
  </r>
  <r>
    <x v="192"/>
    <s v="US"/>
    <n v="124990.11"/>
    <x v="1"/>
    <x v="6"/>
    <n v="101534"/>
  </r>
  <r>
    <x v="192"/>
    <s v="US"/>
    <n v="124990.11"/>
    <x v="1"/>
    <x v="7"/>
    <n v="8166"/>
  </r>
  <r>
    <x v="192"/>
    <s v="US"/>
    <n v="124990.11"/>
    <x v="1"/>
    <x v="8"/>
    <n v="9839"/>
  </r>
  <r>
    <x v="192"/>
    <s v="US"/>
    <n v="124990.11"/>
    <x v="1"/>
    <x v="9"/>
    <n v="0"/>
  </r>
  <r>
    <x v="192"/>
    <s v="US"/>
    <n v="124990.11"/>
    <x v="2"/>
    <x v="10"/>
    <n v="97795"/>
  </r>
  <r>
    <x v="192"/>
    <s v="US"/>
    <n v="124990.11"/>
    <x v="2"/>
    <x v="11"/>
    <n v="97795"/>
  </r>
  <r>
    <x v="192"/>
    <s v="US"/>
    <n v="124990.11"/>
    <x v="2"/>
    <x v="12"/>
    <n v="0"/>
  </r>
  <r>
    <x v="192"/>
    <s v="US"/>
    <n v="124990.11"/>
    <x v="2"/>
    <x v="13"/>
    <n v="0"/>
  </r>
  <r>
    <x v="192"/>
    <s v="US"/>
    <n v="124990.11"/>
    <x v="3"/>
    <x v="14"/>
    <n v="0"/>
  </r>
  <r>
    <x v="192"/>
    <s v="US"/>
    <n v="124990.11"/>
    <x v="4"/>
    <x v="15"/>
    <n v="1250290"/>
  </r>
  <r>
    <x v="192"/>
    <s v="US"/>
    <n v="124990.11"/>
    <x v="5"/>
    <x v="16"/>
    <n v="4814517"/>
  </r>
  <r>
    <x v="192"/>
    <s v="US"/>
    <n v="124990.11"/>
    <x v="6"/>
    <x v="17"/>
    <n v="138140"/>
  </r>
  <r>
    <x v="192"/>
    <s v="US"/>
    <n v="124990.11"/>
    <x v="7"/>
    <x v="18"/>
    <n v="60707"/>
  </r>
  <r>
    <x v="192"/>
    <s v="US"/>
    <n v="124990.11"/>
    <x v="8"/>
    <x v="19"/>
    <n v="0"/>
  </r>
  <r>
    <x v="192"/>
    <s v="US"/>
    <n v="124990.11"/>
    <x v="9"/>
    <x v="20"/>
    <n v="1530881"/>
  </r>
  <r>
    <x v="192"/>
    <s v="US"/>
    <n v="124990.11"/>
    <x v="10"/>
    <x v="21"/>
    <n v="0"/>
  </r>
  <r>
    <x v="192"/>
    <s v="US"/>
    <n v="124990.11"/>
    <x v="11"/>
    <x v="22"/>
    <n v="2240799"/>
  </r>
  <r>
    <x v="192"/>
    <s v="US"/>
    <n v="124990.11"/>
    <x v="12"/>
    <x v="23"/>
    <n v="490383"/>
  </r>
  <r>
    <x v="192"/>
    <s v="US"/>
    <n v="124990.11"/>
    <x v="13"/>
    <x v="24"/>
    <n v="0"/>
  </r>
  <r>
    <x v="192"/>
    <s v="US"/>
    <n v="124990.11"/>
    <x v="14"/>
    <x v="25"/>
    <n v="0"/>
  </r>
  <r>
    <x v="192"/>
    <s v="US"/>
    <n v="124990.11"/>
    <x v="15"/>
    <x v="26"/>
    <n v="0"/>
  </r>
  <r>
    <x v="192"/>
    <s v="US"/>
    <n v="124990.11"/>
    <x v="16"/>
    <x v="27"/>
    <n v="36422"/>
  </r>
  <r>
    <x v="192"/>
    <s v="US"/>
    <n v="124990.11"/>
    <x v="17"/>
    <x v="28"/>
    <n v="0"/>
  </r>
  <r>
    <x v="192"/>
    <s v="US"/>
    <n v="124990.11"/>
    <x v="18"/>
    <x v="29"/>
    <n v="0"/>
  </r>
  <r>
    <x v="192"/>
    <s v="US"/>
    <n v="124990.11"/>
    <x v="19"/>
    <x v="30"/>
    <n v="0"/>
  </r>
  <r>
    <x v="192"/>
    <s v="US"/>
    <n v="124990.11"/>
    <x v="20"/>
    <x v="31"/>
    <n v="0"/>
  </r>
  <r>
    <x v="192"/>
    <s v="US"/>
    <n v="124990.11"/>
    <x v="21"/>
    <x v="32"/>
    <n v="0"/>
  </r>
  <r>
    <x v="193"/>
    <s v="US"/>
    <n v="130081.86"/>
    <x v="0"/>
    <x v="0"/>
    <n v="201516"/>
  </r>
  <r>
    <x v="193"/>
    <s v="US"/>
    <n v="130081.86"/>
    <x v="0"/>
    <x v="1"/>
    <n v="123775"/>
  </r>
  <r>
    <x v="193"/>
    <s v="US"/>
    <n v="130081.86"/>
    <x v="0"/>
    <x v="2"/>
    <n v="9228"/>
  </r>
  <r>
    <x v="193"/>
    <s v="US"/>
    <n v="130081.86"/>
    <x v="0"/>
    <x v="3"/>
    <n v="0"/>
  </r>
  <r>
    <x v="193"/>
    <s v="US"/>
    <n v="130081.86"/>
    <x v="0"/>
    <x v="4"/>
    <n v="68513"/>
  </r>
  <r>
    <x v="193"/>
    <s v="US"/>
    <n v="130081.86"/>
    <x v="1"/>
    <x v="5"/>
    <n v="36250"/>
  </r>
  <r>
    <x v="193"/>
    <s v="US"/>
    <n v="130081.86"/>
    <x v="1"/>
    <x v="6"/>
    <n v="25740"/>
  </r>
  <r>
    <x v="193"/>
    <s v="US"/>
    <n v="130081.86"/>
    <x v="1"/>
    <x v="7"/>
    <n v="829"/>
  </r>
  <r>
    <x v="193"/>
    <s v="US"/>
    <n v="130081.86"/>
    <x v="1"/>
    <x v="8"/>
    <n v="9682"/>
  </r>
  <r>
    <x v="193"/>
    <s v="US"/>
    <n v="130081.86"/>
    <x v="1"/>
    <x v="9"/>
    <n v="0"/>
  </r>
  <r>
    <x v="193"/>
    <s v="US"/>
    <n v="130081.86"/>
    <x v="2"/>
    <x v="10"/>
    <n v="9925"/>
  </r>
  <r>
    <x v="193"/>
    <s v="US"/>
    <n v="130081.86"/>
    <x v="2"/>
    <x v="11"/>
    <n v="9925"/>
  </r>
  <r>
    <x v="193"/>
    <s v="US"/>
    <n v="130081.86"/>
    <x v="2"/>
    <x v="12"/>
    <n v="0"/>
  </r>
  <r>
    <x v="193"/>
    <s v="US"/>
    <n v="130081.86"/>
    <x v="2"/>
    <x v="13"/>
    <n v="0"/>
  </r>
  <r>
    <x v="193"/>
    <s v="US"/>
    <n v="130081.86"/>
    <x v="3"/>
    <x v="14"/>
    <n v="0"/>
  </r>
  <r>
    <x v="193"/>
    <s v="US"/>
    <n v="130081.86"/>
    <x v="4"/>
    <x v="15"/>
    <n v="945214"/>
  </r>
  <r>
    <x v="193"/>
    <s v="US"/>
    <n v="130081.86"/>
    <x v="5"/>
    <x v="16"/>
    <n v="4412637"/>
  </r>
  <r>
    <x v="193"/>
    <s v="US"/>
    <n v="130081.86"/>
    <x v="6"/>
    <x v="17"/>
    <n v="84995"/>
  </r>
  <r>
    <x v="193"/>
    <s v="US"/>
    <n v="130081.86"/>
    <x v="7"/>
    <x v="18"/>
    <n v="62980"/>
  </r>
  <r>
    <x v="193"/>
    <s v="US"/>
    <n v="130081.86"/>
    <x v="8"/>
    <x v="19"/>
    <n v="0"/>
  </r>
  <r>
    <x v="193"/>
    <s v="US"/>
    <n v="130081.86"/>
    <x v="9"/>
    <x v="20"/>
    <n v="917608"/>
  </r>
  <r>
    <x v="193"/>
    <s v="US"/>
    <n v="130081.86"/>
    <x v="10"/>
    <x v="21"/>
    <n v="0"/>
  </r>
  <r>
    <x v="193"/>
    <s v="US"/>
    <n v="130081.86"/>
    <x v="11"/>
    <x v="22"/>
    <n v="3196807"/>
  </r>
  <r>
    <x v="193"/>
    <s v="US"/>
    <n v="130081.86"/>
    <x v="12"/>
    <x v="23"/>
    <n v="446345"/>
  </r>
  <r>
    <x v="193"/>
    <s v="US"/>
    <n v="130081.86"/>
    <x v="13"/>
    <x v="24"/>
    <n v="0"/>
  </r>
  <r>
    <x v="193"/>
    <s v="US"/>
    <n v="130081.86"/>
    <x v="14"/>
    <x v="25"/>
    <n v="0"/>
  </r>
  <r>
    <x v="193"/>
    <s v="US"/>
    <n v="130081.86"/>
    <x v="15"/>
    <x v="26"/>
    <n v="0"/>
  </r>
  <r>
    <x v="193"/>
    <s v="US"/>
    <n v="130081.86"/>
    <x v="16"/>
    <x v="27"/>
    <n v="41578"/>
  </r>
  <r>
    <x v="193"/>
    <s v="US"/>
    <n v="130081.86"/>
    <x v="17"/>
    <x v="28"/>
    <n v="0"/>
  </r>
  <r>
    <x v="193"/>
    <s v="US"/>
    <n v="130081.86"/>
    <x v="18"/>
    <x v="29"/>
    <n v="0"/>
  </r>
  <r>
    <x v="193"/>
    <s v="US"/>
    <n v="130081.86"/>
    <x v="19"/>
    <x v="30"/>
    <n v="0"/>
  </r>
  <r>
    <x v="193"/>
    <s v="US"/>
    <n v="130081.86"/>
    <x v="20"/>
    <x v="31"/>
    <n v="0"/>
  </r>
  <r>
    <x v="193"/>
    <s v="US"/>
    <n v="130081.86"/>
    <x v="21"/>
    <x v="32"/>
    <n v="0"/>
  </r>
  <r>
    <x v="194"/>
    <s v="US"/>
    <n v="133970.93"/>
    <x v="0"/>
    <x v="0"/>
    <n v="160689"/>
  </r>
  <r>
    <x v="194"/>
    <s v="US"/>
    <n v="133970.93"/>
    <x v="0"/>
    <x v="1"/>
    <n v="87303"/>
  </r>
  <r>
    <x v="194"/>
    <s v="US"/>
    <n v="133970.93"/>
    <x v="0"/>
    <x v="2"/>
    <n v="6110"/>
  </r>
  <r>
    <x v="194"/>
    <s v="US"/>
    <n v="133970.93"/>
    <x v="0"/>
    <x v="3"/>
    <n v="0"/>
  </r>
  <r>
    <x v="194"/>
    <s v="US"/>
    <n v="133970.93"/>
    <x v="0"/>
    <x v="4"/>
    <n v="67276"/>
  </r>
  <r>
    <x v="194"/>
    <s v="US"/>
    <n v="133970.93"/>
    <x v="1"/>
    <x v="5"/>
    <n v="31158"/>
  </r>
  <r>
    <x v="194"/>
    <s v="US"/>
    <n v="133970.93"/>
    <x v="1"/>
    <x v="6"/>
    <n v="17906"/>
  </r>
  <r>
    <x v="194"/>
    <s v="US"/>
    <n v="133970.93"/>
    <x v="1"/>
    <x v="7"/>
    <n v="817"/>
  </r>
  <r>
    <x v="194"/>
    <s v="US"/>
    <n v="133970.93"/>
    <x v="1"/>
    <x v="8"/>
    <n v="12436"/>
  </r>
  <r>
    <x v="194"/>
    <s v="US"/>
    <n v="133970.93"/>
    <x v="1"/>
    <x v="9"/>
    <n v="0"/>
  </r>
  <r>
    <x v="194"/>
    <s v="US"/>
    <n v="133970.93"/>
    <x v="2"/>
    <x v="10"/>
    <n v="5466"/>
  </r>
  <r>
    <x v="194"/>
    <s v="US"/>
    <n v="133970.93"/>
    <x v="2"/>
    <x v="11"/>
    <n v="5466"/>
  </r>
  <r>
    <x v="194"/>
    <s v="US"/>
    <n v="133970.93"/>
    <x v="2"/>
    <x v="12"/>
    <n v="0"/>
  </r>
  <r>
    <x v="194"/>
    <s v="US"/>
    <n v="133970.93"/>
    <x v="2"/>
    <x v="13"/>
    <n v="0"/>
  </r>
  <r>
    <x v="194"/>
    <s v="US"/>
    <n v="133970.93"/>
    <x v="3"/>
    <x v="14"/>
    <n v="0"/>
  </r>
  <r>
    <x v="194"/>
    <s v="US"/>
    <n v="133970.93"/>
    <x v="4"/>
    <x v="15"/>
    <n v="856257"/>
  </r>
  <r>
    <x v="194"/>
    <s v="US"/>
    <n v="133970.93"/>
    <x v="5"/>
    <x v="16"/>
    <n v="3993722"/>
  </r>
  <r>
    <x v="194"/>
    <s v="US"/>
    <n v="133970.93"/>
    <x v="6"/>
    <x v="17"/>
    <n v="158303"/>
  </r>
  <r>
    <x v="194"/>
    <s v="US"/>
    <n v="133970.93"/>
    <x v="7"/>
    <x v="18"/>
    <n v="54201"/>
  </r>
  <r>
    <x v="194"/>
    <s v="US"/>
    <n v="133970.93"/>
    <x v="8"/>
    <x v="19"/>
    <n v="0"/>
  </r>
  <r>
    <x v="194"/>
    <s v="US"/>
    <n v="133970.93"/>
    <x v="9"/>
    <x v="20"/>
    <n v="1263154"/>
  </r>
  <r>
    <x v="194"/>
    <s v="US"/>
    <n v="133970.93"/>
    <x v="10"/>
    <x v="21"/>
    <n v="0"/>
  </r>
  <r>
    <x v="194"/>
    <s v="US"/>
    <n v="133970.93"/>
    <x v="11"/>
    <x v="22"/>
    <n v="4364435"/>
  </r>
  <r>
    <x v="194"/>
    <s v="US"/>
    <n v="133970.93"/>
    <x v="12"/>
    <x v="23"/>
    <n v="85292"/>
  </r>
  <r>
    <x v="194"/>
    <s v="US"/>
    <n v="133970.93"/>
    <x v="13"/>
    <x v="24"/>
    <n v="0"/>
  </r>
  <r>
    <x v="194"/>
    <s v="US"/>
    <n v="133970.93"/>
    <x v="14"/>
    <x v="25"/>
    <n v="0"/>
  </r>
  <r>
    <x v="194"/>
    <s v="US"/>
    <n v="133970.93"/>
    <x v="15"/>
    <x v="26"/>
    <n v="0"/>
  </r>
  <r>
    <x v="194"/>
    <s v="US"/>
    <n v="133970.93"/>
    <x v="16"/>
    <x v="27"/>
    <n v="43273"/>
  </r>
  <r>
    <x v="194"/>
    <s v="US"/>
    <n v="133970.93"/>
    <x v="17"/>
    <x v="28"/>
    <n v="0"/>
  </r>
  <r>
    <x v="194"/>
    <s v="US"/>
    <n v="133970.93"/>
    <x v="18"/>
    <x v="29"/>
    <n v="0"/>
  </r>
  <r>
    <x v="194"/>
    <s v="US"/>
    <n v="133970.93"/>
    <x v="19"/>
    <x v="30"/>
    <n v="0"/>
  </r>
  <r>
    <x v="194"/>
    <s v="US"/>
    <n v="133970.93"/>
    <x v="20"/>
    <x v="31"/>
    <n v="0"/>
  </r>
  <r>
    <x v="194"/>
    <s v="US"/>
    <n v="133970.93"/>
    <x v="21"/>
    <x v="32"/>
    <n v="0"/>
  </r>
  <r>
    <x v="195"/>
    <s v="US"/>
    <n v="142889.78"/>
    <x v="0"/>
    <x v="0"/>
    <n v="234616"/>
  </r>
  <r>
    <x v="195"/>
    <s v="US"/>
    <n v="142889.78"/>
    <x v="0"/>
    <x v="1"/>
    <n v="159205"/>
  </r>
  <r>
    <x v="195"/>
    <s v="US"/>
    <n v="142889.78"/>
    <x v="0"/>
    <x v="2"/>
    <n v="7021"/>
  </r>
  <r>
    <x v="195"/>
    <s v="US"/>
    <n v="142889.78"/>
    <x v="0"/>
    <x v="3"/>
    <n v="0"/>
  </r>
  <r>
    <x v="195"/>
    <s v="US"/>
    <n v="142889.78"/>
    <x v="0"/>
    <x v="4"/>
    <n v="68390"/>
  </r>
  <r>
    <x v="195"/>
    <s v="US"/>
    <n v="142889.78"/>
    <x v="1"/>
    <x v="5"/>
    <n v="45940"/>
  </r>
  <r>
    <x v="195"/>
    <s v="US"/>
    <n v="142889.78"/>
    <x v="1"/>
    <x v="6"/>
    <n v="28422"/>
  </r>
  <r>
    <x v="195"/>
    <s v="US"/>
    <n v="142889.78"/>
    <x v="1"/>
    <x v="7"/>
    <n v="1140"/>
  </r>
  <r>
    <x v="195"/>
    <s v="US"/>
    <n v="142889.78"/>
    <x v="1"/>
    <x v="8"/>
    <n v="16378"/>
  </r>
  <r>
    <x v="195"/>
    <s v="US"/>
    <n v="142889.78"/>
    <x v="1"/>
    <x v="9"/>
    <n v="0"/>
  </r>
  <r>
    <x v="195"/>
    <s v="US"/>
    <n v="142889.78"/>
    <x v="2"/>
    <x v="10"/>
    <n v="2931"/>
  </r>
  <r>
    <x v="195"/>
    <s v="US"/>
    <n v="142889.78"/>
    <x v="2"/>
    <x v="11"/>
    <n v="2931"/>
  </r>
  <r>
    <x v="195"/>
    <s v="US"/>
    <n v="142889.78"/>
    <x v="2"/>
    <x v="12"/>
    <n v="0"/>
  </r>
  <r>
    <x v="195"/>
    <s v="US"/>
    <n v="142889.78"/>
    <x v="2"/>
    <x v="13"/>
    <n v="0"/>
  </r>
  <r>
    <x v="195"/>
    <s v="US"/>
    <n v="142889.78"/>
    <x v="3"/>
    <x v="14"/>
    <n v="0"/>
  </r>
  <r>
    <x v="195"/>
    <s v="US"/>
    <n v="142889.78"/>
    <x v="4"/>
    <x v="15"/>
    <n v="310052"/>
  </r>
  <r>
    <x v="195"/>
    <s v="US"/>
    <n v="142889.78"/>
    <x v="5"/>
    <x v="16"/>
    <n v="4209689"/>
  </r>
  <r>
    <x v="195"/>
    <s v="US"/>
    <n v="142889.78"/>
    <x v="6"/>
    <x v="17"/>
    <n v="120303"/>
  </r>
  <r>
    <x v="195"/>
    <s v="US"/>
    <n v="142889.78"/>
    <x v="7"/>
    <x v="18"/>
    <n v="84651"/>
  </r>
  <r>
    <x v="195"/>
    <s v="US"/>
    <n v="142889.78"/>
    <x v="8"/>
    <x v="19"/>
    <n v="0"/>
  </r>
  <r>
    <x v="195"/>
    <s v="US"/>
    <n v="142889.78"/>
    <x v="9"/>
    <x v="20"/>
    <n v="1201155"/>
  </r>
  <r>
    <x v="195"/>
    <s v="US"/>
    <n v="142889.78"/>
    <x v="10"/>
    <x v="21"/>
    <n v="0"/>
  </r>
  <r>
    <x v="195"/>
    <s v="US"/>
    <n v="142889.78"/>
    <x v="11"/>
    <x v="22"/>
    <n v="5360711"/>
  </r>
  <r>
    <x v="195"/>
    <s v="US"/>
    <n v="142889.78"/>
    <x v="12"/>
    <x v="23"/>
    <n v="59661"/>
  </r>
  <r>
    <x v="195"/>
    <s v="US"/>
    <n v="142889.78"/>
    <x v="13"/>
    <x v="24"/>
    <n v="0"/>
  </r>
  <r>
    <x v="195"/>
    <s v="US"/>
    <n v="142889.78"/>
    <x v="14"/>
    <x v="25"/>
    <n v="0"/>
  </r>
  <r>
    <x v="195"/>
    <s v="US"/>
    <n v="142889.78"/>
    <x v="15"/>
    <x v="26"/>
    <n v="0"/>
  </r>
  <r>
    <x v="195"/>
    <s v="US"/>
    <n v="142889.78"/>
    <x v="16"/>
    <x v="27"/>
    <n v="39392"/>
  </r>
  <r>
    <x v="195"/>
    <s v="US"/>
    <n v="142889.78"/>
    <x v="17"/>
    <x v="28"/>
    <n v="0"/>
  </r>
  <r>
    <x v="195"/>
    <s v="US"/>
    <n v="142889.78"/>
    <x v="18"/>
    <x v="29"/>
    <n v="0"/>
  </r>
  <r>
    <x v="195"/>
    <s v="US"/>
    <n v="142889.78"/>
    <x v="19"/>
    <x v="30"/>
    <n v="0"/>
  </r>
  <r>
    <x v="195"/>
    <s v="US"/>
    <n v="142889.78"/>
    <x v="20"/>
    <x v="31"/>
    <n v="0"/>
  </r>
  <r>
    <x v="195"/>
    <s v="US"/>
    <n v="142889.78"/>
    <x v="21"/>
    <x v="32"/>
    <n v="0"/>
  </r>
  <r>
    <x v="196"/>
    <s v="US"/>
    <n v="218375.56"/>
    <x v="0"/>
    <x v="0"/>
    <n v="241223"/>
  </r>
  <r>
    <x v="196"/>
    <s v="US"/>
    <n v="218375.56"/>
    <x v="0"/>
    <x v="1"/>
    <n v="169273"/>
  </r>
  <r>
    <x v="196"/>
    <s v="US"/>
    <n v="218375.56"/>
    <x v="0"/>
    <x v="2"/>
    <n v="5702"/>
  </r>
  <r>
    <x v="196"/>
    <s v="US"/>
    <n v="218375.56"/>
    <x v="0"/>
    <x v="3"/>
    <n v="0"/>
  </r>
  <r>
    <x v="196"/>
    <s v="US"/>
    <n v="218375.56"/>
    <x v="0"/>
    <x v="4"/>
    <n v="66248"/>
  </r>
  <r>
    <x v="196"/>
    <s v="US"/>
    <n v="218375.56"/>
    <x v="1"/>
    <x v="5"/>
    <n v="47306"/>
  </r>
  <r>
    <x v="196"/>
    <s v="US"/>
    <n v="218375.56"/>
    <x v="1"/>
    <x v="6"/>
    <n v="30217"/>
  </r>
  <r>
    <x v="196"/>
    <s v="US"/>
    <n v="218375.56"/>
    <x v="1"/>
    <x v="7"/>
    <n v="990"/>
  </r>
  <r>
    <x v="196"/>
    <s v="US"/>
    <n v="218375.56"/>
    <x v="1"/>
    <x v="8"/>
    <n v="16100"/>
  </r>
  <r>
    <x v="196"/>
    <s v="US"/>
    <n v="218375.56"/>
    <x v="1"/>
    <x v="9"/>
    <n v="0"/>
  </r>
  <r>
    <x v="196"/>
    <s v="US"/>
    <n v="218375.56"/>
    <x v="2"/>
    <x v="10"/>
    <n v="1740"/>
  </r>
  <r>
    <x v="196"/>
    <s v="US"/>
    <n v="218375.56"/>
    <x v="2"/>
    <x v="11"/>
    <n v="1740"/>
  </r>
  <r>
    <x v="196"/>
    <s v="US"/>
    <n v="218375.56"/>
    <x v="2"/>
    <x v="12"/>
    <n v="0"/>
  </r>
  <r>
    <x v="196"/>
    <s v="US"/>
    <n v="218375.56"/>
    <x v="2"/>
    <x v="13"/>
    <n v="0"/>
  </r>
  <r>
    <x v="196"/>
    <s v="US"/>
    <n v="218375.56"/>
    <x v="3"/>
    <x v="14"/>
    <n v="0"/>
  </r>
  <r>
    <x v="196"/>
    <s v="US"/>
    <n v="218375.56"/>
    <x v="4"/>
    <x v="15"/>
    <n v="244525"/>
  </r>
  <r>
    <x v="196"/>
    <s v="US"/>
    <n v="218375.56"/>
    <x v="5"/>
    <x v="16"/>
    <n v="4025053"/>
  </r>
  <r>
    <x v="196"/>
    <s v="US"/>
    <n v="218375.56"/>
    <x v="6"/>
    <x v="17"/>
    <n v="134535"/>
  </r>
  <r>
    <x v="196"/>
    <s v="US"/>
    <n v="218375.56"/>
    <x v="7"/>
    <x v="18"/>
    <n v="65075"/>
  </r>
  <r>
    <x v="196"/>
    <s v="US"/>
    <n v="218375.56"/>
    <x v="8"/>
    <x v="19"/>
    <n v="0"/>
  </r>
  <r>
    <x v="196"/>
    <s v="US"/>
    <n v="218375.56"/>
    <x v="9"/>
    <x v="20"/>
    <n v="1199221"/>
  </r>
  <r>
    <x v="196"/>
    <s v="US"/>
    <n v="218375.56"/>
    <x v="10"/>
    <x v="21"/>
    <n v="0"/>
  </r>
  <r>
    <x v="196"/>
    <s v="US"/>
    <n v="218375.56"/>
    <x v="11"/>
    <x v="22"/>
    <n v="5356280"/>
  </r>
  <r>
    <x v="196"/>
    <s v="US"/>
    <n v="218375.56"/>
    <x v="12"/>
    <x v="23"/>
    <n v="253440"/>
  </r>
  <r>
    <x v="196"/>
    <s v="US"/>
    <n v="218375.56"/>
    <x v="13"/>
    <x v="24"/>
    <n v="0"/>
  </r>
  <r>
    <x v="196"/>
    <s v="US"/>
    <n v="218375.56"/>
    <x v="14"/>
    <x v="25"/>
    <n v="0"/>
  </r>
  <r>
    <x v="196"/>
    <s v="US"/>
    <n v="218375.56"/>
    <x v="15"/>
    <x v="26"/>
    <n v="0"/>
  </r>
  <r>
    <x v="196"/>
    <s v="US"/>
    <n v="218375.56"/>
    <x v="16"/>
    <x v="27"/>
    <n v="101981"/>
  </r>
  <r>
    <x v="196"/>
    <s v="US"/>
    <n v="218375.56"/>
    <x v="17"/>
    <x v="28"/>
    <n v="0"/>
  </r>
  <r>
    <x v="196"/>
    <s v="US"/>
    <n v="218375.56"/>
    <x v="18"/>
    <x v="29"/>
    <n v="0"/>
  </r>
  <r>
    <x v="196"/>
    <s v="US"/>
    <n v="218375.56"/>
    <x v="19"/>
    <x v="30"/>
    <n v="0"/>
  </r>
  <r>
    <x v="196"/>
    <s v="US"/>
    <n v="218375.56"/>
    <x v="20"/>
    <x v="31"/>
    <n v="0"/>
  </r>
  <r>
    <x v="196"/>
    <s v="US"/>
    <n v="218375.56"/>
    <x v="21"/>
    <x v="32"/>
    <n v="0"/>
  </r>
  <r>
    <x v="197"/>
    <s v="US"/>
    <n v="208550.1"/>
    <x v="0"/>
    <x v="0"/>
    <n v="252872"/>
  </r>
  <r>
    <x v="197"/>
    <s v="US"/>
    <n v="208550.1"/>
    <x v="0"/>
    <x v="1"/>
    <n v="172507"/>
  </r>
  <r>
    <x v="197"/>
    <s v="US"/>
    <n v="208550.1"/>
    <x v="0"/>
    <x v="2"/>
    <n v="6136"/>
  </r>
  <r>
    <x v="197"/>
    <s v="US"/>
    <n v="208550.1"/>
    <x v="0"/>
    <x v="3"/>
    <n v="0"/>
  </r>
  <r>
    <x v="197"/>
    <s v="US"/>
    <n v="208550.1"/>
    <x v="0"/>
    <x v="4"/>
    <n v="74229"/>
  </r>
  <r>
    <x v="197"/>
    <s v="US"/>
    <n v="208550.1"/>
    <x v="1"/>
    <x v="5"/>
    <n v="48959"/>
  </r>
  <r>
    <x v="197"/>
    <s v="US"/>
    <n v="208550.1"/>
    <x v="1"/>
    <x v="6"/>
    <n v="29374"/>
  </r>
  <r>
    <x v="197"/>
    <s v="US"/>
    <n v="208550.1"/>
    <x v="1"/>
    <x v="7"/>
    <n v="858"/>
  </r>
  <r>
    <x v="197"/>
    <s v="US"/>
    <n v="208550.1"/>
    <x v="1"/>
    <x v="8"/>
    <n v="18727"/>
  </r>
  <r>
    <x v="197"/>
    <s v="US"/>
    <n v="208550.1"/>
    <x v="1"/>
    <x v="9"/>
    <n v="0"/>
  </r>
  <r>
    <x v="197"/>
    <s v="US"/>
    <n v="208550.1"/>
    <x v="2"/>
    <x v="10"/>
    <n v="1665"/>
  </r>
  <r>
    <x v="197"/>
    <s v="US"/>
    <n v="208550.1"/>
    <x v="2"/>
    <x v="11"/>
    <n v="1665"/>
  </r>
  <r>
    <x v="197"/>
    <s v="US"/>
    <n v="208550.1"/>
    <x v="2"/>
    <x v="12"/>
    <n v="0"/>
  </r>
  <r>
    <x v="197"/>
    <s v="US"/>
    <n v="208550.1"/>
    <x v="2"/>
    <x v="13"/>
    <n v="0"/>
  </r>
  <r>
    <x v="197"/>
    <s v="US"/>
    <n v="208550.1"/>
    <x v="3"/>
    <x v="14"/>
    <n v="0"/>
  </r>
  <r>
    <x v="197"/>
    <s v="US"/>
    <n v="208550.1"/>
    <x v="4"/>
    <x v="15"/>
    <n v="118612"/>
  </r>
  <r>
    <x v="197"/>
    <s v="US"/>
    <n v="208550.1"/>
    <x v="5"/>
    <x v="16"/>
    <n v="4112405"/>
  </r>
  <r>
    <x v="197"/>
    <s v="US"/>
    <n v="208550.1"/>
    <x v="6"/>
    <x v="17"/>
    <n v="9272"/>
  </r>
  <r>
    <x v="197"/>
    <s v="US"/>
    <n v="208550.1"/>
    <x v="7"/>
    <x v="18"/>
    <n v="77685"/>
  </r>
  <r>
    <x v="197"/>
    <s v="US"/>
    <n v="208550.1"/>
    <x v="8"/>
    <x v="19"/>
    <n v="0"/>
  </r>
  <r>
    <x v="197"/>
    <s v="US"/>
    <n v="208550.1"/>
    <x v="9"/>
    <x v="20"/>
    <n v="1248495"/>
  </r>
  <r>
    <x v="197"/>
    <s v="US"/>
    <n v="208550.1"/>
    <x v="10"/>
    <x v="21"/>
    <n v="0"/>
  </r>
  <r>
    <x v="197"/>
    <s v="US"/>
    <n v="208550.1"/>
    <x v="11"/>
    <x v="22"/>
    <n v="5821334"/>
  </r>
  <r>
    <x v="197"/>
    <s v="US"/>
    <n v="208550.1"/>
    <x v="12"/>
    <x v="23"/>
    <n v="301171"/>
  </r>
  <r>
    <x v="197"/>
    <s v="US"/>
    <n v="208550.1"/>
    <x v="13"/>
    <x v="24"/>
    <n v="0"/>
  </r>
  <r>
    <x v="197"/>
    <s v="US"/>
    <n v="208550.1"/>
    <x v="14"/>
    <x v="25"/>
    <n v="0"/>
  </r>
  <r>
    <x v="197"/>
    <s v="US"/>
    <n v="208550.1"/>
    <x v="15"/>
    <x v="26"/>
    <n v="0"/>
  </r>
  <r>
    <x v="197"/>
    <s v="US"/>
    <n v="208550.1"/>
    <x v="16"/>
    <x v="27"/>
    <n v="105389"/>
  </r>
  <r>
    <x v="197"/>
    <s v="US"/>
    <n v="208550.1"/>
    <x v="17"/>
    <x v="28"/>
    <n v="0"/>
  </r>
  <r>
    <x v="197"/>
    <s v="US"/>
    <n v="208550.1"/>
    <x v="18"/>
    <x v="29"/>
    <n v="0"/>
  </r>
  <r>
    <x v="197"/>
    <s v="US"/>
    <n v="208550.1"/>
    <x v="19"/>
    <x v="30"/>
    <n v="0"/>
  </r>
  <r>
    <x v="197"/>
    <s v="US"/>
    <n v="208550.1"/>
    <x v="20"/>
    <x v="31"/>
    <n v="0"/>
  </r>
  <r>
    <x v="197"/>
    <s v="US"/>
    <n v="208550.1"/>
    <x v="21"/>
    <x v="32"/>
    <n v="0"/>
  </r>
  <r>
    <x v="198"/>
    <s v="US"/>
    <n v="190446.31"/>
    <x v="0"/>
    <x v="0"/>
    <n v="230429"/>
  </r>
  <r>
    <x v="198"/>
    <s v="US"/>
    <n v="190446.31"/>
    <x v="0"/>
    <x v="1"/>
    <n v="150253"/>
  </r>
  <r>
    <x v="198"/>
    <s v="US"/>
    <n v="190446.31"/>
    <x v="0"/>
    <x v="2"/>
    <n v="6564"/>
  </r>
  <r>
    <x v="198"/>
    <s v="US"/>
    <n v="190446.31"/>
    <x v="0"/>
    <x v="3"/>
    <n v="0"/>
  </r>
  <r>
    <x v="198"/>
    <s v="US"/>
    <n v="190446.31"/>
    <x v="0"/>
    <x v="4"/>
    <n v="73612"/>
  </r>
  <r>
    <x v="198"/>
    <s v="US"/>
    <n v="190446.31"/>
    <x v="1"/>
    <x v="5"/>
    <n v="41118"/>
  </r>
  <r>
    <x v="198"/>
    <s v="US"/>
    <n v="190446.31"/>
    <x v="1"/>
    <x v="6"/>
    <n v="23605"/>
  </r>
  <r>
    <x v="198"/>
    <s v="US"/>
    <n v="190446.31"/>
    <x v="1"/>
    <x v="7"/>
    <n v="743"/>
  </r>
  <r>
    <x v="198"/>
    <s v="US"/>
    <n v="190446.31"/>
    <x v="1"/>
    <x v="8"/>
    <n v="16770"/>
  </r>
  <r>
    <x v="198"/>
    <s v="US"/>
    <n v="190446.31"/>
    <x v="1"/>
    <x v="9"/>
    <n v="0"/>
  </r>
  <r>
    <x v="198"/>
    <s v="US"/>
    <n v="190446.31"/>
    <x v="2"/>
    <x v="10"/>
    <n v="12571"/>
  </r>
  <r>
    <x v="198"/>
    <s v="US"/>
    <n v="190446.31"/>
    <x v="2"/>
    <x v="11"/>
    <n v="12571"/>
  </r>
  <r>
    <x v="198"/>
    <s v="US"/>
    <n v="190446.31"/>
    <x v="2"/>
    <x v="12"/>
    <n v="0"/>
  </r>
  <r>
    <x v="198"/>
    <s v="US"/>
    <n v="190446.31"/>
    <x v="2"/>
    <x v="13"/>
    <n v="0"/>
  </r>
  <r>
    <x v="198"/>
    <s v="US"/>
    <n v="190446.31"/>
    <x v="3"/>
    <x v="14"/>
    <n v="0"/>
  </r>
  <r>
    <x v="198"/>
    <s v="US"/>
    <n v="190446.31"/>
    <x v="4"/>
    <x v="15"/>
    <n v="465649"/>
  </r>
  <r>
    <x v="198"/>
    <s v="US"/>
    <n v="190446.31"/>
    <x v="5"/>
    <x v="16"/>
    <n v="4483188"/>
  </r>
  <r>
    <x v="198"/>
    <s v="US"/>
    <n v="190446.31"/>
    <x v="6"/>
    <x v="17"/>
    <n v="162129"/>
  </r>
  <r>
    <x v="198"/>
    <s v="US"/>
    <n v="190446.31"/>
    <x v="7"/>
    <x v="18"/>
    <n v="63993"/>
  </r>
  <r>
    <x v="198"/>
    <s v="US"/>
    <n v="190446.31"/>
    <x v="8"/>
    <x v="19"/>
    <n v="0"/>
  </r>
  <r>
    <x v="198"/>
    <s v="US"/>
    <n v="190446.31"/>
    <x v="9"/>
    <x v="20"/>
    <n v="1470155"/>
  </r>
  <r>
    <x v="198"/>
    <s v="US"/>
    <n v="190446.31"/>
    <x v="10"/>
    <x v="21"/>
    <n v="0"/>
  </r>
  <r>
    <x v="198"/>
    <s v="US"/>
    <n v="190446.31"/>
    <x v="11"/>
    <x v="22"/>
    <n v="6250320"/>
  </r>
  <r>
    <x v="198"/>
    <s v="US"/>
    <n v="190446.31"/>
    <x v="12"/>
    <x v="23"/>
    <n v="254974"/>
  </r>
  <r>
    <x v="198"/>
    <s v="US"/>
    <n v="190446.31"/>
    <x v="13"/>
    <x v="24"/>
    <n v="0"/>
  </r>
  <r>
    <x v="198"/>
    <s v="US"/>
    <n v="190446.31"/>
    <x v="14"/>
    <x v="25"/>
    <n v="0"/>
  </r>
  <r>
    <x v="198"/>
    <s v="US"/>
    <n v="190446.31"/>
    <x v="15"/>
    <x v="26"/>
    <n v="0"/>
  </r>
  <r>
    <x v="198"/>
    <s v="US"/>
    <n v="190446.31"/>
    <x v="16"/>
    <x v="27"/>
    <n v="82273"/>
  </r>
  <r>
    <x v="198"/>
    <s v="US"/>
    <n v="190446.31"/>
    <x v="17"/>
    <x v="28"/>
    <n v="0"/>
  </r>
  <r>
    <x v="198"/>
    <s v="US"/>
    <n v="190446.31"/>
    <x v="18"/>
    <x v="29"/>
    <n v="0"/>
  </r>
  <r>
    <x v="198"/>
    <s v="US"/>
    <n v="190446.31"/>
    <x v="19"/>
    <x v="30"/>
    <n v="0"/>
  </r>
  <r>
    <x v="198"/>
    <s v="US"/>
    <n v="190446.31"/>
    <x v="20"/>
    <x v="31"/>
    <n v="0"/>
  </r>
  <r>
    <x v="198"/>
    <s v="US"/>
    <n v="190446.31"/>
    <x v="21"/>
    <x v="32"/>
    <n v="0"/>
  </r>
  <r>
    <x v="199"/>
    <s v="US"/>
    <n v="143975.29999999999"/>
    <x v="0"/>
    <x v="0"/>
    <n v="250571"/>
  </r>
  <r>
    <x v="199"/>
    <s v="US"/>
    <n v="143975.29999999999"/>
    <x v="0"/>
    <x v="1"/>
    <n v="166544"/>
  </r>
  <r>
    <x v="199"/>
    <s v="US"/>
    <n v="143975.29999999999"/>
    <x v="0"/>
    <x v="2"/>
    <n v="10674"/>
  </r>
  <r>
    <x v="199"/>
    <s v="US"/>
    <n v="143975.29999999999"/>
    <x v="0"/>
    <x v="3"/>
    <n v="0"/>
  </r>
  <r>
    <x v="199"/>
    <s v="US"/>
    <n v="143975.29999999999"/>
    <x v="0"/>
    <x v="4"/>
    <n v="73353"/>
  </r>
  <r>
    <x v="199"/>
    <s v="US"/>
    <n v="143975.29999999999"/>
    <x v="1"/>
    <x v="5"/>
    <n v="47792"/>
  </r>
  <r>
    <x v="199"/>
    <s v="US"/>
    <n v="143975.29999999999"/>
    <x v="1"/>
    <x v="6"/>
    <n v="29942"/>
  </r>
  <r>
    <x v="199"/>
    <s v="US"/>
    <n v="143975.29999999999"/>
    <x v="1"/>
    <x v="7"/>
    <n v="1436"/>
  </r>
  <r>
    <x v="199"/>
    <s v="US"/>
    <n v="143975.29999999999"/>
    <x v="1"/>
    <x v="8"/>
    <n v="16414"/>
  </r>
  <r>
    <x v="199"/>
    <s v="US"/>
    <n v="143975.29999999999"/>
    <x v="1"/>
    <x v="9"/>
    <n v="0"/>
  </r>
  <r>
    <x v="199"/>
    <s v="US"/>
    <n v="143975.29999999999"/>
    <x v="2"/>
    <x v="10"/>
    <n v="7918"/>
  </r>
  <r>
    <x v="199"/>
    <s v="US"/>
    <n v="143975.29999999999"/>
    <x v="2"/>
    <x v="11"/>
    <n v="7918"/>
  </r>
  <r>
    <x v="199"/>
    <s v="US"/>
    <n v="143975.29999999999"/>
    <x v="2"/>
    <x v="12"/>
    <n v="0"/>
  </r>
  <r>
    <x v="199"/>
    <s v="US"/>
    <n v="143975.29999999999"/>
    <x v="2"/>
    <x v="13"/>
    <n v="0"/>
  </r>
  <r>
    <x v="199"/>
    <s v="US"/>
    <n v="143975.29999999999"/>
    <x v="3"/>
    <x v="14"/>
    <n v="0"/>
  </r>
  <r>
    <x v="199"/>
    <s v="US"/>
    <n v="143975.29999999999"/>
    <x v="4"/>
    <x v="15"/>
    <n v="529536"/>
  </r>
  <r>
    <x v="199"/>
    <s v="US"/>
    <n v="143975.29999999999"/>
    <x v="5"/>
    <x v="16"/>
    <n v="4978019"/>
  </r>
  <r>
    <x v="199"/>
    <s v="US"/>
    <n v="143975.29999999999"/>
    <x v="6"/>
    <x v="17"/>
    <n v="123150"/>
  </r>
  <r>
    <x v="199"/>
    <s v="US"/>
    <n v="143975.29999999999"/>
    <x v="7"/>
    <x v="18"/>
    <n v="51630"/>
  </r>
  <r>
    <x v="199"/>
    <s v="US"/>
    <n v="143975.29999999999"/>
    <x v="8"/>
    <x v="19"/>
    <n v="0"/>
  </r>
  <r>
    <x v="199"/>
    <s v="US"/>
    <n v="143975.29999999999"/>
    <x v="9"/>
    <x v="20"/>
    <n v="1165174"/>
  </r>
  <r>
    <x v="199"/>
    <s v="US"/>
    <n v="143975.29999999999"/>
    <x v="10"/>
    <x v="21"/>
    <n v="0"/>
  </r>
  <r>
    <x v="199"/>
    <s v="US"/>
    <n v="143975.29999999999"/>
    <x v="11"/>
    <x v="22"/>
    <n v="7149372"/>
  </r>
  <r>
    <x v="199"/>
    <s v="US"/>
    <n v="143975.29999999999"/>
    <x v="12"/>
    <x v="23"/>
    <n v="124105"/>
  </r>
  <r>
    <x v="199"/>
    <s v="US"/>
    <n v="143975.29999999999"/>
    <x v="13"/>
    <x v="24"/>
    <n v="0"/>
  </r>
  <r>
    <x v="199"/>
    <s v="US"/>
    <n v="143975.29999999999"/>
    <x v="14"/>
    <x v="25"/>
    <n v="0"/>
  </r>
  <r>
    <x v="199"/>
    <s v="US"/>
    <n v="143975.29999999999"/>
    <x v="15"/>
    <x v="26"/>
    <n v="0"/>
  </r>
  <r>
    <x v="199"/>
    <s v="US"/>
    <n v="143975.29999999999"/>
    <x v="16"/>
    <x v="27"/>
    <n v="60408"/>
  </r>
  <r>
    <x v="199"/>
    <s v="US"/>
    <n v="143975.29999999999"/>
    <x v="17"/>
    <x v="28"/>
    <n v="0"/>
  </r>
  <r>
    <x v="199"/>
    <s v="US"/>
    <n v="143975.29999999999"/>
    <x v="18"/>
    <x v="29"/>
    <n v="0"/>
  </r>
  <r>
    <x v="199"/>
    <s v="US"/>
    <n v="143975.29999999999"/>
    <x v="19"/>
    <x v="30"/>
    <n v="0"/>
  </r>
  <r>
    <x v="199"/>
    <s v="US"/>
    <n v="143975.29999999999"/>
    <x v="20"/>
    <x v="31"/>
    <n v="0"/>
  </r>
  <r>
    <x v="199"/>
    <s v="US"/>
    <n v="143975.29999999999"/>
    <x v="21"/>
    <x v="32"/>
    <n v="0"/>
  </r>
  <r>
    <x v="200"/>
    <s v="US"/>
    <n v="136134.98000000001"/>
    <x v="0"/>
    <x v="0"/>
    <n v="247422"/>
  </r>
  <r>
    <x v="200"/>
    <s v="US"/>
    <n v="136134.98000000001"/>
    <x v="0"/>
    <x v="1"/>
    <n v="165139"/>
  </r>
  <r>
    <x v="200"/>
    <s v="US"/>
    <n v="136134.98000000001"/>
    <x v="0"/>
    <x v="2"/>
    <n v="9908"/>
  </r>
  <r>
    <x v="200"/>
    <s v="US"/>
    <n v="136134.98000000001"/>
    <x v="0"/>
    <x v="3"/>
    <n v="0"/>
  </r>
  <r>
    <x v="200"/>
    <s v="US"/>
    <n v="136134.98000000001"/>
    <x v="0"/>
    <x v="4"/>
    <n v="72375"/>
  </r>
  <r>
    <x v="200"/>
    <s v="US"/>
    <n v="136134.98000000001"/>
    <x v="1"/>
    <x v="5"/>
    <n v="47977"/>
  </r>
  <r>
    <x v="200"/>
    <s v="US"/>
    <n v="136134.98000000001"/>
    <x v="1"/>
    <x v="6"/>
    <n v="29187"/>
  </r>
  <r>
    <x v="200"/>
    <s v="US"/>
    <n v="136134.98000000001"/>
    <x v="1"/>
    <x v="7"/>
    <n v="1422"/>
  </r>
  <r>
    <x v="200"/>
    <s v="US"/>
    <n v="136134.98000000001"/>
    <x v="1"/>
    <x v="8"/>
    <n v="17368"/>
  </r>
  <r>
    <x v="200"/>
    <s v="US"/>
    <n v="136134.98000000001"/>
    <x v="1"/>
    <x v="9"/>
    <n v="0"/>
  </r>
  <r>
    <x v="200"/>
    <s v="US"/>
    <n v="136134.98000000001"/>
    <x v="2"/>
    <x v="10"/>
    <n v="9393"/>
  </r>
  <r>
    <x v="200"/>
    <s v="US"/>
    <n v="136134.98000000001"/>
    <x v="2"/>
    <x v="11"/>
    <n v="9393"/>
  </r>
  <r>
    <x v="200"/>
    <s v="US"/>
    <n v="136134.98000000001"/>
    <x v="2"/>
    <x v="12"/>
    <n v="0"/>
  </r>
  <r>
    <x v="200"/>
    <s v="US"/>
    <n v="136134.98000000001"/>
    <x v="2"/>
    <x v="13"/>
    <n v="0"/>
  </r>
  <r>
    <x v="200"/>
    <s v="US"/>
    <n v="136134.98000000001"/>
    <x v="3"/>
    <x v="14"/>
    <n v="0"/>
  </r>
  <r>
    <x v="200"/>
    <s v="US"/>
    <n v="136134.98000000001"/>
    <x v="4"/>
    <x v="15"/>
    <n v="183058"/>
  </r>
  <r>
    <x v="200"/>
    <s v="US"/>
    <n v="136134.98000000001"/>
    <x v="5"/>
    <x v="16"/>
    <n v="4744020"/>
  </r>
  <r>
    <x v="200"/>
    <s v="US"/>
    <n v="136134.98000000001"/>
    <x v="6"/>
    <x v="17"/>
    <n v="138572"/>
  </r>
  <r>
    <x v="200"/>
    <s v="US"/>
    <n v="136134.98000000001"/>
    <x v="7"/>
    <x v="18"/>
    <n v="50232"/>
  </r>
  <r>
    <x v="200"/>
    <s v="US"/>
    <n v="136134.98000000001"/>
    <x v="8"/>
    <x v="19"/>
    <n v="0"/>
  </r>
  <r>
    <x v="200"/>
    <s v="US"/>
    <n v="136134.98000000001"/>
    <x v="9"/>
    <x v="20"/>
    <n v="964214"/>
  </r>
  <r>
    <x v="200"/>
    <s v="US"/>
    <n v="136134.98000000001"/>
    <x v="10"/>
    <x v="21"/>
    <n v="0"/>
  </r>
  <r>
    <x v="200"/>
    <s v="US"/>
    <n v="136134.98000000001"/>
    <x v="11"/>
    <x v="22"/>
    <n v="5179122"/>
  </r>
  <r>
    <x v="200"/>
    <s v="US"/>
    <n v="136134.98000000001"/>
    <x v="12"/>
    <x v="23"/>
    <n v="161388"/>
  </r>
  <r>
    <x v="200"/>
    <s v="US"/>
    <n v="136134.98000000001"/>
    <x v="13"/>
    <x v="24"/>
    <n v="0"/>
  </r>
  <r>
    <x v="200"/>
    <s v="US"/>
    <n v="136134.98000000001"/>
    <x v="14"/>
    <x v="25"/>
    <n v="0"/>
  </r>
  <r>
    <x v="200"/>
    <s v="US"/>
    <n v="136134.98000000001"/>
    <x v="15"/>
    <x v="26"/>
    <n v="0"/>
  </r>
  <r>
    <x v="200"/>
    <s v="US"/>
    <n v="136134.98000000001"/>
    <x v="16"/>
    <x v="27"/>
    <n v="64070"/>
  </r>
  <r>
    <x v="200"/>
    <s v="US"/>
    <n v="136134.98000000001"/>
    <x v="17"/>
    <x v="28"/>
    <n v="27234"/>
  </r>
  <r>
    <x v="200"/>
    <s v="US"/>
    <n v="136134.98000000001"/>
    <x v="18"/>
    <x v="29"/>
    <n v="0"/>
  </r>
  <r>
    <x v="200"/>
    <s v="US"/>
    <n v="136134.98000000001"/>
    <x v="19"/>
    <x v="30"/>
    <n v="0"/>
  </r>
  <r>
    <x v="200"/>
    <s v="US"/>
    <n v="136134.98000000001"/>
    <x v="20"/>
    <x v="31"/>
    <n v="0"/>
  </r>
  <r>
    <x v="200"/>
    <s v="US"/>
    <n v="136134.98000000001"/>
    <x v="21"/>
    <x v="32"/>
    <n v="0"/>
  </r>
  <r>
    <x v="201"/>
    <s v="US"/>
    <n v="141904.78"/>
    <x v="0"/>
    <x v="0"/>
    <n v="240019"/>
  </r>
  <r>
    <x v="201"/>
    <s v="US"/>
    <n v="141904.78"/>
    <x v="0"/>
    <x v="1"/>
    <n v="159470"/>
  </r>
  <r>
    <x v="201"/>
    <s v="US"/>
    <n v="141904.78"/>
    <x v="0"/>
    <x v="2"/>
    <n v="10273"/>
  </r>
  <r>
    <x v="201"/>
    <s v="US"/>
    <n v="141904.78"/>
    <x v="0"/>
    <x v="3"/>
    <n v="0"/>
  </r>
  <r>
    <x v="201"/>
    <s v="US"/>
    <n v="141904.78"/>
    <x v="0"/>
    <x v="4"/>
    <n v="70276"/>
  </r>
  <r>
    <x v="201"/>
    <s v="US"/>
    <n v="141904.78"/>
    <x v="1"/>
    <x v="5"/>
    <n v="30065"/>
  </r>
  <r>
    <x v="201"/>
    <s v="US"/>
    <n v="141904.78"/>
    <x v="1"/>
    <x v="6"/>
    <n v="17988"/>
  </r>
  <r>
    <x v="201"/>
    <s v="US"/>
    <n v="141904.78"/>
    <x v="1"/>
    <x v="7"/>
    <n v="1363"/>
  </r>
  <r>
    <x v="201"/>
    <s v="US"/>
    <n v="141904.78"/>
    <x v="1"/>
    <x v="8"/>
    <n v="10714"/>
  </r>
  <r>
    <x v="201"/>
    <s v="US"/>
    <n v="141904.78"/>
    <x v="1"/>
    <x v="9"/>
    <n v="0"/>
  </r>
  <r>
    <x v="201"/>
    <s v="US"/>
    <n v="141904.78"/>
    <x v="2"/>
    <x v="10"/>
    <n v="16629"/>
  </r>
  <r>
    <x v="201"/>
    <s v="US"/>
    <n v="141904.78"/>
    <x v="2"/>
    <x v="11"/>
    <n v="16629"/>
  </r>
  <r>
    <x v="201"/>
    <s v="US"/>
    <n v="141904.78"/>
    <x v="2"/>
    <x v="12"/>
    <n v="0"/>
  </r>
  <r>
    <x v="201"/>
    <s v="US"/>
    <n v="141904.78"/>
    <x v="2"/>
    <x v="13"/>
    <n v="0"/>
  </r>
  <r>
    <x v="201"/>
    <s v="US"/>
    <n v="141904.78"/>
    <x v="3"/>
    <x v="14"/>
    <n v="0"/>
  </r>
  <r>
    <x v="201"/>
    <s v="US"/>
    <n v="141904.78"/>
    <x v="4"/>
    <x v="15"/>
    <n v="84158"/>
  </r>
  <r>
    <x v="201"/>
    <s v="US"/>
    <n v="141904.78"/>
    <x v="5"/>
    <x v="16"/>
    <n v="3565158"/>
  </r>
  <r>
    <x v="201"/>
    <s v="US"/>
    <n v="141904.78"/>
    <x v="6"/>
    <x v="17"/>
    <n v="93203"/>
  </r>
  <r>
    <x v="201"/>
    <s v="US"/>
    <n v="141904.78"/>
    <x v="7"/>
    <x v="18"/>
    <n v="48924"/>
  </r>
  <r>
    <x v="201"/>
    <s v="US"/>
    <n v="141904.78"/>
    <x v="8"/>
    <x v="19"/>
    <n v="0"/>
  </r>
  <r>
    <x v="201"/>
    <s v="US"/>
    <n v="141904.78"/>
    <x v="9"/>
    <x v="20"/>
    <n v="1084165"/>
  </r>
  <r>
    <x v="201"/>
    <s v="US"/>
    <n v="141904.78"/>
    <x v="10"/>
    <x v="21"/>
    <n v="0"/>
  </r>
  <r>
    <x v="201"/>
    <s v="US"/>
    <n v="141904.78"/>
    <x v="11"/>
    <x v="22"/>
    <n v="4678083"/>
  </r>
  <r>
    <x v="201"/>
    <s v="US"/>
    <n v="141904.78"/>
    <x v="12"/>
    <x v="23"/>
    <n v="466563"/>
  </r>
  <r>
    <x v="201"/>
    <s v="US"/>
    <n v="141904.78"/>
    <x v="13"/>
    <x v="24"/>
    <n v="0"/>
  </r>
  <r>
    <x v="201"/>
    <s v="US"/>
    <n v="141904.78"/>
    <x v="14"/>
    <x v="25"/>
    <n v="0"/>
  </r>
  <r>
    <x v="201"/>
    <s v="US"/>
    <n v="141904.78"/>
    <x v="15"/>
    <x v="26"/>
    <n v="0"/>
  </r>
  <r>
    <x v="201"/>
    <s v="US"/>
    <n v="141904.78"/>
    <x v="16"/>
    <x v="27"/>
    <n v="65649"/>
  </r>
  <r>
    <x v="201"/>
    <s v="US"/>
    <n v="141904.78"/>
    <x v="17"/>
    <x v="28"/>
    <n v="443611"/>
  </r>
  <r>
    <x v="201"/>
    <s v="US"/>
    <n v="141904.78"/>
    <x v="18"/>
    <x v="29"/>
    <n v="0"/>
  </r>
  <r>
    <x v="201"/>
    <s v="US"/>
    <n v="141904.78"/>
    <x v="19"/>
    <x v="30"/>
    <n v="0"/>
  </r>
  <r>
    <x v="201"/>
    <s v="US"/>
    <n v="141904.78"/>
    <x v="20"/>
    <x v="31"/>
    <n v="0"/>
  </r>
  <r>
    <x v="201"/>
    <s v="US"/>
    <n v="141904.78"/>
    <x v="21"/>
    <x v="32"/>
    <n v="0"/>
  </r>
  <r>
    <x v="202"/>
    <s v="US"/>
    <n v="134566.47"/>
    <x v="0"/>
    <x v="0"/>
    <n v="238850"/>
  </r>
  <r>
    <x v="202"/>
    <s v="US"/>
    <n v="134566.47"/>
    <x v="0"/>
    <x v="1"/>
    <n v="159241"/>
  </r>
  <r>
    <x v="202"/>
    <s v="US"/>
    <n v="134566.47"/>
    <x v="0"/>
    <x v="2"/>
    <n v="9836"/>
  </r>
  <r>
    <x v="202"/>
    <s v="US"/>
    <n v="134566.47"/>
    <x v="0"/>
    <x v="3"/>
    <n v="0"/>
  </r>
  <r>
    <x v="202"/>
    <s v="US"/>
    <n v="134566.47"/>
    <x v="0"/>
    <x v="4"/>
    <n v="69773"/>
  </r>
  <r>
    <x v="202"/>
    <s v="US"/>
    <n v="134566.47"/>
    <x v="1"/>
    <x v="5"/>
    <n v="29229"/>
  </r>
  <r>
    <x v="202"/>
    <s v="US"/>
    <n v="134566.47"/>
    <x v="1"/>
    <x v="6"/>
    <n v="16370"/>
  </r>
  <r>
    <x v="202"/>
    <s v="US"/>
    <n v="134566.47"/>
    <x v="1"/>
    <x v="7"/>
    <n v="960"/>
  </r>
  <r>
    <x v="202"/>
    <s v="US"/>
    <n v="134566.47"/>
    <x v="1"/>
    <x v="8"/>
    <n v="11899"/>
  </r>
  <r>
    <x v="202"/>
    <s v="US"/>
    <n v="134566.47"/>
    <x v="1"/>
    <x v="9"/>
    <n v="0"/>
  </r>
  <r>
    <x v="202"/>
    <s v="US"/>
    <n v="134566.47"/>
    <x v="2"/>
    <x v="10"/>
    <n v="21379"/>
  </r>
  <r>
    <x v="202"/>
    <s v="US"/>
    <n v="134566.47"/>
    <x v="2"/>
    <x v="11"/>
    <n v="21379"/>
  </r>
  <r>
    <x v="202"/>
    <s v="US"/>
    <n v="134566.47"/>
    <x v="2"/>
    <x v="12"/>
    <n v="0"/>
  </r>
  <r>
    <x v="202"/>
    <s v="US"/>
    <n v="134566.47"/>
    <x v="2"/>
    <x v="13"/>
    <n v="0"/>
  </r>
  <r>
    <x v="202"/>
    <s v="US"/>
    <n v="134566.47"/>
    <x v="3"/>
    <x v="14"/>
    <n v="0"/>
  </r>
  <r>
    <x v="202"/>
    <s v="US"/>
    <n v="134566.47"/>
    <x v="4"/>
    <x v="15"/>
    <n v="98098"/>
  </r>
  <r>
    <x v="202"/>
    <s v="US"/>
    <n v="134566.47"/>
    <x v="5"/>
    <x v="16"/>
    <n v="3375569"/>
  </r>
  <r>
    <x v="202"/>
    <s v="US"/>
    <n v="134566.47"/>
    <x v="6"/>
    <x v="17"/>
    <n v="84792"/>
  </r>
  <r>
    <x v="202"/>
    <s v="US"/>
    <n v="134566.47"/>
    <x v="7"/>
    <x v="18"/>
    <n v="38505"/>
  </r>
  <r>
    <x v="202"/>
    <s v="US"/>
    <n v="134566.47"/>
    <x v="8"/>
    <x v="19"/>
    <n v="0"/>
  </r>
  <r>
    <x v="202"/>
    <s v="US"/>
    <n v="134566.47"/>
    <x v="9"/>
    <x v="20"/>
    <n v="1040351"/>
  </r>
  <r>
    <x v="202"/>
    <s v="US"/>
    <n v="134566.47"/>
    <x v="10"/>
    <x v="21"/>
    <n v="0"/>
  </r>
  <r>
    <x v="202"/>
    <s v="US"/>
    <n v="134566.47"/>
    <x v="11"/>
    <x v="22"/>
    <n v="4508583"/>
  </r>
  <r>
    <x v="202"/>
    <s v="US"/>
    <n v="134566.47"/>
    <x v="12"/>
    <x v="23"/>
    <n v="231644"/>
  </r>
  <r>
    <x v="202"/>
    <s v="US"/>
    <n v="134566.47"/>
    <x v="13"/>
    <x v="24"/>
    <n v="0"/>
  </r>
  <r>
    <x v="202"/>
    <s v="US"/>
    <n v="134566.47"/>
    <x v="14"/>
    <x v="25"/>
    <n v="0"/>
  </r>
  <r>
    <x v="202"/>
    <s v="US"/>
    <n v="134566.47"/>
    <x v="15"/>
    <x v="26"/>
    <n v="0"/>
  </r>
  <r>
    <x v="202"/>
    <s v="US"/>
    <n v="134566.47"/>
    <x v="16"/>
    <x v="27"/>
    <n v="65242"/>
  </r>
  <r>
    <x v="202"/>
    <s v="US"/>
    <n v="134566.47"/>
    <x v="17"/>
    <x v="28"/>
    <n v="821396"/>
  </r>
  <r>
    <x v="202"/>
    <s v="US"/>
    <n v="134566.47"/>
    <x v="18"/>
    <x v="29"/>
    <n v="0"/>
  </r>
  <r>
    <x v="202"/>
    <s v="US"/>
    <n v="134566.47"/>
    <x v="19"/>
    <x v="30"/>
    <n v="0"/>
  </r>
  <r>
    <x v="202"/>
    <s v="US"/>
    <n v="134566.47"/>
    <x v="20"/>
    <x v="31"/>
    <n v="0"/>
  </r>
  <r>
    <x v="202"/>
    <s v="US"/>
    <n v="134566.47"/>
    <x v="21"/>
    <x v="32"/>
    <n v="0"/>
  </r>
  <r>
    <x v="203"/>
    <s v="US"/>
    <n v="328686.64"/>
    <x v="0"/>
    <x v="0"/>
    <n v="5933"/>
  </r>
  <r>
    <x v="203"/>
    <s v="US"/>
    <n v="328686.64"/>
    <x v="0"/>
    <x v="1"/>
    <n v="4642"/>
  </r>
  <r>
    <x v="203"/>
    <s v="US"/>
    <n v="328686.64"/>
    <x v="0"/>
    <x v="2"/>
    <n v="154"/>
  </r>
  <r>
    <x v="203"/>
    <s v="US"/>
    <n v="328686.64"/>
    <x v="0"/>
    <x v="3"/>
    <n v="0"/>
  </r>
  <r>
    <x v="203"/>
    <s v="US"/>
    <n v="328686.64"/>
    <x v="0"/>
    <x v="4"/>
    <n v="1137"/>
  </r>
  <r>
    <x v="203"/>
    <s v="US"/>
    <n v="328686.64"/>
    <x v="1"/>
    <x v="5"/>
    <n v="783"/>
  </r>
  <r>
    <x v="203"/>
    <s v="US"/>
    <n v="328686.64"/>
    <x v="1"/>
    <x v="6"/>
    <n v="410"/>
  </r>
  <r>
    <x v="203"/>
    <s v="US"/>
    <n v="328686.64"/>
    <x v="1"/>
    <x v="7"/>
    <n v="19"/>
  </r>
  <r>
    <x v="203"/>
    <s v="US"/>
    <n v="328686.64"/>
    <x v="1"/>
    <x v="8"/>
    <n v="355"/>
  </r>
  <r>
    <x v="203"/>
    <s v="US"/>
    <n v="328686.64"/>
    <x v="1"/>
    <x v="9"/>
    <n v="0"/>
  </r>
  <r>
    <x v="203"/>
    <s v="US"/>
    <n v="328686.64"/>
    <x v="2"/>
    <x v="10"/>
    <n v="38609"/>
  </r>
  <r>
    <x v="203"/>
    <s v="US"/>
    <n v="328686.64"/>
    <x v="2"/>
    <x v="11"/>
    <n v="38609"/>
  </r>
  <r>
    <x v="203"/>
    <s v="US"/>
    <n v="328686.64"/>
    <x v="2"/>
    <x v="12"/>
    <n v="0"/>
  </r>
  <r>
    <x v="203"/>
    <s v="US"/>
    <n v="328686.64"/>
    <x v="2"/>
    <x v="13"/>
    <n v="0"/>
  </r>
  <r>
    <x v="203"/>
    <s v="US"/>
    <n v="328686.64"/>
    <x v="3"/>
    <x v="14"/>
    <n v="0"/>
  </r>
  <r>
    <x v="203"/>
    <s v="US"/>
    <n v="328686.64"/>
    <x v="4"/>
    <x v="15"/>
    <n v="345787"/>
  </r>
  <r>
    <x v="203"/>
    <s v="US"/>
    <n v="328686.64"/>
    <x v="5"/>
    <x v="16"/>
    <n v="2285884"/>
  </r>
  <r>
    <x v="203"/>
    <s v="US"/>
    <n v="328686.64"/>
    <x v="6"/>
    <x v="17"/>
    <n v="78157"/>
  </r>
  <r>
    <x v="203"/>
    <s v="US"/>
    <n v="328686.64"/>
    <x v="7"/>
    <x v="18"/>
    <n v="44148"/>
  </r>
  <r>
    <x v="203"/>
    <s v="US"/>
    <n v="328686.64"/>
    <x v="8"/>
    <x v="19"/>
    <n v="0"/>
  </r>
  <r>
    <x v="203"/>
    <s v="US"/>
    <n v="328686.64"/>
    <x v="9"/>
    <x v="20"/>
    <n v="1080778"/>
  </r>
  <r>
    <x v="203"/>
    <s v="US"/>
    <n v="328686.64"/>
    <x v="10"/>
    <x v="21"/>
    <n v="0"/>
  </r>
  <r>
    <x v="203"/>
    <s v="US"/>
    <n v="328686.64"/>
    <x v="11"/>
    <x v="22"/>
    <n v="4592280"/>
  </r>
  <r>
    <x v="203"/>
    <s v="US"/>
    <n v="328686.64"/>
    <x v="12"/>
    <x v="23"/>
    <n v="175396"/>
  </r>
  <r>
    <x v="203"/>
    <s v="US"/>
    <n v="328686.64"/>
    <x v="13"/>
    <x v="24"/>
    <n v="0"/>
  </r>
  <r>
    <x v="203"/>
    <s v="US"/>
    <n v="328686.64"/>
    <x v="14"/>
    <x v="25"/>
    <n v="0"/>
  </r>
  <r>
    <x v="203"/>
    <s v="US"/>
    <n v="328686.64"/>
    <x v="15"/>
    <x v="26"/>
    <n v="0"/>
  </r>
  <r>
    <x v="203"/>
    <s v="US"/>
    <n v="328686.64"/>
    <x v="16"/>
    <x v="27"/>
    <n v="51349"/>
  </r>
  <r>
    <x v="203"/>
    <s v="US"/>
    <n v="328686.64"/>
    <x v="17"/>
    <x v="28"/>
    <n v="43507"/>
  </r>
  <r>
    <x v="203"/>
    <s v="US"/>
    <n v="328686.64"/>
    <x v="18"/>
    <x v="29"/>
    <n v="0"/>
  </r>
  <r>
    <x v="203"/>
    <s v="US"/>
    <n v="328686.64"/>
    <x v="19"/>
    <x v="30"/>
    <n v="0"/>
  </r>
  <r>
    <x v="203"/>
    <s v="US"/>
    <n v="328686.64"/>
    <x v="20"/>
    <x v="31"/>
    <n v="0"/>
  </r>
  <r>
    <x v="203"/>
    <s v="US"/>
    <n v="328686.64"/>
    <x v="21"/>
    <x v="32"/>
    <n v="0"/>
  </r>
  <r>
    <x v="204"/>
    <s v="US"/>
    <n v="216991.61"/>
    <x v="0"/>
    <x v="0"/>
    <n v="587458"/>
  </r>
  <r>
    <x v="204"/>
    <s v="US"/>
    <n v="216991.61"/>
    <x v="0"/>
    <x v="1"/>
    <n v="425070"/>
  </r>
  <r>
    <x v="204"/>
    <s v="US"/>
    <n v="216991.61"/>
    <x v="0"/>
    <x v="2"/>
    <n v="57769"/>
  </r>
  <r>
    <x v="204"/>
    <s v="US"/>
    <n v="216991.61"/>
    <x v="0"/>
    <x v="3"/>
    <n v="0"/>
  </r>
  <r>
    <x v="204"/>
    <s v="US"/>
    <n v="216991.61"/>
    <x v="0"/>
    <x v="4"/>
    <n v="104619"/>
  </r>
  <r>
    <x v="204"/>
    <s v="US"/>
    <n v="216991.61"/>
    <x v="1"/>
    <x v="5"/>
    <n v="129016"/>
  </r>
  <r>
    <x v="204"/>
    <s v="US"/>
    <n v="216991.61"/>
    <x v="1"/>
    <x v="6"/>
    <n v="111834"/>
  </r>
  <r>
    <x v="204"/>
    <s v="US"/>
    <n v="216991.61"/>
    <x v="1"/>
    <x v="7"/>
    <n v="451"/>
  </r>
  <r>
    <x v="204"/>
    <s v="US"/>
    <n v="216991.61"/>
    <x v="1"/>
    <x v="8"/>
    <n v="16731"/>
  </r>
  <r>
    <x v="204"/>
    <s v="US"/>
    <n v="216991.61"/>
    <x v="1"/>
    <x v="9"/>
    <n v="0"/>
  </r>
  <r>
    <x v="204"/>
    <s v="US"/>
    <n v="216991.61"/>
    <x v="2"/>
    <x v="10"/>
    <n v="51682"/>
  </r>
  <r>
    <x v="204"/>
    <s v="US"/>
    <n v="216991.61"/>
    <x v="2"/>
    <x v="11"/>
    <n v="51682"/>
  </r>
  <r>
    <x v="204"/>
    <s v="US"/>
    <n v="216991.61"/>
    <x v="2"/>
    <x v="12"/>
    <n v="0"/>
  </r>
  <r>
    <x v="204"/>
    <s v="US"/>
    <n v="216991.61"/>
    <x v="2"/>
    <x v="13"/>
    <n v="0"/>
  </r>
  <r>
    <x v="204"/>
    <s v="US"/>
    <n v="216991.61"/>
    <x v="3"/>
    <x v="14"/>
    <n v="0"/>
  </r>
  <r>
    <x v="204"/>
    <s v="US"/>
    <n v="216991.61"/>
    <x v="4"/>
    <x v="15"/>
    <n v="789408"/>
  </r>
  <r>
    <x v="204"/>
    <s v="US"/>
    <n v="216991.61"/>
    <x v="5"/>
    <x v="16"/>
    <n v="2112730"/>
  </r>
  <r>
    <x v="204"/>
    <s v="US"/>
    <n v="216991.61"/>
    <x v="6"/>
    <x v="17"/>
    <n v="105247"/>
  </r>
  <r>
    <x v="204"/>
    <s v="US"/>
    <n v="216991.61"/>
    <x v="7"/>
    <x v="18"/>
    <n v="59104"/>
  </r>
  <r>
    <x v="204"/>
    <s v="US"/>
    <n v="216991.61"/>
    <x v="8"/>
    <x v="19"/>
    <n v="0"/>
  </r>
  <r>
    <x v="204"/>
    <s v="US"/>
    <n v="216991.61"/>
    <x v="9"/>
    <x v="20"/>
    <n v="1200662"/>
  </r>
  <r>
    <x v="204"/>
    <s v="US"/>
    <n v="216991.61"/>
    <x v="10"/>
    <x v="21"/>
    <n v="0"/>
  </r>
  <r>
    <x v="204"/>
    <s v="US"/>
    <n v="216991.61"/>
    <x v="11"/>
    <x v="22"/>
    <n v="4725393"/>
  </r>
  <r>
    <x v="204"/>
    <s v="US"/>
    <n v="216991.61"/>
    <x v="12"/>
    <x v="23"/>
    <n v="45624"/>
  </r>
  <r>
    <x v="204"/>
    <s v="US"/>
    <n v="216991.61"/>
    <x v="13"/>
    <x v="24"/>
    <n v="0"/>
  </r>
  <r>
    <x v="204"/>
    <s v="US"/>
    <n v="216991.61"/>
    <x v="14"/>
    <x v="25"/>
    <n v="0"/>
  </r>
  <r>
    <x v="204"/>
    <s v="US"/>
    <n v="216991.61"/>
    <x v="15"/>
    <x v="26"/>
    <n v="0"/>
  </r>
  <r>
    <x v="204"/>
    <s v="US"/>
    <n v="216991.61"/>
    <x v="16"/>
    <x v="27"/>
    <n v="60236"/>
  </r>
  <r>
    <x v="204"/>
    <s v="US"/>
    <n v="216991.61"/>
    <x v="17"/>
    <x v="28"/>
    <n v="40549"/>
  </r>
  <r>
    <x v="204"/>
    <s v="US"/>
    <n v="216991.61"/>
    <x v="18"/>
    <x v="29"/>
    <n v="0"/>
  </r>
  <r>
    <x v="204"/>
    <s v="US"/>
    <n v="216991.61"/>
    <x v="19"/>
    <x v="30"/>
    <n v="0"/>
  </r>
  <r>
    <x v="204"/>
    <s v="US"/>
    <n v="216991.61"/>
    <x v="20"/>
    <x v="31"/>
    <n v="0"/>
  </r>
  <r>
    <x v="204"/>
    <s v="US"/>
    <n v="216991.61"/>
    <x v="21"/>
    <x v="32"/>
    <n v="0"/>
  </r>
  <r>
    <x v="205"/>
    <s v="US"/>
    <n v="198129.36"/>
    <x v="0"/>
    <x v="0"/>
    <n v="684379"/>
  </r>
  <r>
    <x v="205"/>
    <s v="US"/>
    <n v="198129.36"/>
    <x v="0"/>
    <x v="1"/>
    <n v="523531"/>
  </r>
  <r>
    <x v="205"/>
    <s v="US"/>
    <n v="198129.36"/>
    <x v="0"/>
    <x v="2"/>
    <n v="45607"/>
  </r>
  <r>
    <x v="205"/>
    <s v="US"/>
    <n v="198129.36"/>
    <x v="0"/>
    <x v="3"/>
    <n v="0"/>
  </r>
  <r>
    <x v="205"/>
    <s v="US"/>
    <n v="198129.36"/>
    <x v="0"/>
    <x v="4"/>
    <n v="115241"/>
  </r>
  <r>
    <x v="205"/>
    <s v="US"/>
    <n v="198129.36"/>
    <x v="1"/>
    <x v="5"/>
    <n v="185307"/>
  </r>
  <r>
    <x v="205"/>
    <s v="US"/>
    <n v="198129.36"/>
    <x v="1"/>
    <x v="6"/>
    <n v="166095"/>
  </r>
  <r>
    <x v="205"/>
    <s v="US"/>
    <n v="198129.36"/>
    <x v="1"/>
    <x v="7"/>
    <n v="509"/>
  </r>
  <r>
    <x v="205"/>
    <s v="US"/>
    <n v="198129.36"/>
    <x v="1"/>
    <x v="8"/>
    <n v="18703"/>
  </r>
  <r>
    <x v="205"/>
    <s v="US"/>
    <n v="198129.36"/>
    <x v="1"/>
    <x v="9"/>
    <n v="0"/>
  </r>
  <r>
    <x v="205"/>
    <s v="US"/>
    <n v="198129.36"/>
    <x v="2"/>
    <x v="10"/>
    <n v="212031"/>
  </r>
  <r>
    <x v="205"/>
    <s v="US"/>
    <n v="198129.36"/>
    <x v="2"/>
    <x v="11"/>
    <n v="212031"/>
  </r>
  <r>
    <x v="205"/>
    <s v="US"/>
    <n v="198129.36"/>
    <x v="2"/>
    <x v="12"/>
    <n v="0"/>
  </r>
  <r>
    <x v="205"/>
    <s v="US"/>
    <n v="198129.36"/>
    <x v="2"/>
    <x v="13"/>
    <n v="0"/>
  </r>
  <r>
    <x v="205"/>
    <s v="US"/>
    <n v="198129.36"/>
    <x v="3"/>
    <x v="14"/>
    <n v="0"/>
  </r>
  <r>
    <x v="205"/>
    <s v="US"/>
    <n v="198129.36"/>
    <x v="4"/>
    <x v="15"/>
    <n v="1126642"/>
  </r>
  <r>
    <x v="205"/>
    <s v="US"/>
    <n v="198129.36"/>
    <x v="5"/>
    <x v="16"/>
    <n v="2724840"/>
  </r>
  <r>
    <x v="205"/>
    <s v="US"/>
    <n v="198129.36"/>
    <x v="6"/>
    <x v="17"/>
    <n v="310085"/>
  </r>
  <r>
    <x v="205"/>
    <s v="US"/>
    <n v="198129.36"/>
    <x v="7"/>
    <x v="18"/>
    <n v="47082"/>
  </r>
  <r>
    <x v="205"/>
    <s v="US"/>
    <n v="198129.36"/>
    <x v="8"/>
    <x v="19"/>
    <n v="0"/>
  </r>
  <r>
    <x v="205"/>
    <s v="US"/>
    <n v="198129.36"/>
    <x v="9"/>
    <x v="20"/>
    <n v="1057782"/>
  </r>
  <r>
    <x v="205"/>
    <s v="US"/>
    <n v="198129.36"/>
    <x v="10"/>
    <x v="21"/>
    <n v="0"/>
  </r>
  <r>
    <x v="205"/>
    <s v="US"/>
    <n v="198129.36"/>
    <x v="11"/>
    <x v="22"/>
    <n v="5645485"/>
  </r>
  <r>
    <x v="205"/>
    <s v="US"/>
    <n v="198129.36"/>
    <x v="12"/>
    <x v="23"/>
    <n v="355410"/>
  </r>
  <r>
    <x v="205"/>
    <s v="US"/>
    <n v="198129.36"/>
    <x v="13"/>
    <x v="24"/>
    <n v="0"/>
  </r>
  <r>
    <x v="205"/>
    <s v="US"/>
    <n v="198129.36"/>
    <x v="14"/>
    <x v="25"/>
    <n v="0"/>
  </r>
  <r>
    <x v="205"/>
    <s v="US"/>
    <n v="198129.36"/>
    <x v="15"/>
    <x v="26"/>
    <n v="0"/>
  </r>
  <r>
    <x v="205"/>
    <s v="US"/>
    <n v="198129.36"/>
    <x v="16"/>
    <x v="27"/>
    <n v="48898"/>
  </r>
  <r>
    <x v="205"/>
    <s v="US"/>
    <n v="198129.36"/>
    <x v="17"/>
    <x v="28"/>
    <n v="42151"/>
  </r>
  <r>
    <x v="205"/>
    <s v="US"/>
    <n v="198129.36"/>
    <x v="18"/>
    <x v="29"/>
    <n v="0"/>
  </r>
  <r>
    <x v="205"/>
    <s v="US"/>
    <n v="198129.36"/>
    <x v="19"/>
    <x v="30"/>
    <n v="0"/>
  </r>
  <r>
    <x v="205"/>
    <s v="US"/>
    <n v="198129.36"/>
    <x v="20"/>
    <x v="31"/>
    <n v="0"/>
  </r>
  <r>
    <x v="205"/>
    <s v="US"/>
    <n v="198129.36"/>
    <x v="21"/>
    <x v="32"/>
    <n v="0"/>
  </r>
  <r>
    <x v="206"/>
    <s v="US"/>
    <n v="131490.04999999999"/>
    <x v="0"/>
    <x v="0"/>
    <n v="764001"/>
  </r>
  <r>
    <x v="206"/>
    <s v="US"/>
    <n v="131490.04999999999"/>
    <x v="0"/>
    <x v="1"/>
    <n v="604252"/>
  </r>
  <r>
    <x v="206"/>
    <s v="US"/>
    <n v="131490.04999999999"/>
    <x v="0"/>
    <x v="2"/>
    <n v="39148"/>
  </r>
  <r>
    <x v="206"/>
    <s v="US"/>
    <n v="131490.04999999999"/>
    <x v="0"/>
    <x v="3"/>
    <n v="0"/>
  </r>
  <r>
    <x v="206"/>
    <s v="US"/>
    <n v="131490.04999999999"/>
    <x v="0"/>
    <x v="4"/>
    <n v="120601"/>
  </r>
  <r>
    <x v="206"/>
    <s v="US"/>
    <n v="131490.04999999999"/>
    <x v="1"/>
    <x v="5"/>
    <n v="203291"/>
  </r>
  <r>
    <x v="206"/>
    <s v="US"/>
    <n v="131490.04999999999"/>
    <x v="1"/>
    <x v="6"/>
    <n v="173529"/>
  </r>
  <r>
    <x v="206"/>
    <s v="US"/>
    <n v="131490.04999999999"/>
    <x v="1"/>
    <x v="7"/>
    <n v="966"/>
  </r>
  <r>
    <x v="206"/>
    <s v="US"/>
    <n v="131490.04999999999"/>
    <x v="1"/>
    <x v="8"/>
    <n v="28795"/>
  </r>
  <r>
    <x v="206"/>
    <s v="US"/>
    <n v="131490.04999999999"/>
    <x v="1"/>
    <x v="9"/>
    <n v="0"/>
  </r>
  <r>
    <x v="206"/>
    <s v="US"/>
    <n v="131490.04999999999"/>
    <x v="2"/>
    <x v="10"/>
    <n v="328393"/>
  </r>
  <r>
    <x v="206"/>
    <s v="US"/>
    <n v="131490.04999999999"/>
    <x v="2"/>
    <x v="11"/>
    <n v="328393"/>
  </r>
  <r>
    <x v="206"/>
    <s v="US"/>
    <n v="131490.04999999999"/>
    <x v="2"/>
    <x v="12"/>
    <n v="0"/>
  </r>
  <r>
    <x v="206"/>
    <s v="US"/>
    <n v="131490.04999999999"/>
    <x v="2"/>
    <x v="13"/>
    <n v="0"/>
  </r>
  <r>
    <x v="206"/>
    <s v="US"/>
    <n v="131490.04999999999"/>
    <x v="3"/>
    <x v="14"/>
    <n v="0"/>
  </r>
  <r>
    <x v="206"/>
    <s v="US"/>
    <n v="131490.04999999999"/>
    <x v="4"/>
    <x v="15"/>
    <n v="508075"/>
  </r>
  <r>
    <x v="206"/>
    <s v="US"/>
    <n v="131490.04999999999"/>
    <x v="5"/>
    <x v="16"/>
    <n v="2607827"/>
  </r>
  <r>
    <x v="206"/>
    <s v="US"/>
    <n v="131490.04999999999"/>
    <x v="6"/>
    <x v="17"/>
    <n v="371068"/>
  </r>
  <r>
    <x v="206"/>
    <s v="US"/>
    <n v="131490.04999999999"/>
    <x v="7"/>
    <x v="18"/>
    <n v="38401"/>
  </r>
  <r>
    <x v="206"/>
    <s v="US"/>
    <n v="131490.04999999999"/>
    <x v="8"/>
    <x v="19"/>
    <n v="0"/>
  </r>
  <r>
    <x v="206"/>
    <s v="US"/>
    <n v="131490.04999999999"/>
    <x v="9"/>
    <x v="20"/>
    <n v="1278209"/>
  </r>
  <r>
    <x v="206"/>
    <s v="US"/>
    <n v="131490.04999999999"/>
    <x v="10"/>
    <x v="21"/>
    <n v="0"/>
  </r>
  <r>
    <x v="206"/>
    <s v="US"/>
    <n v="131490.04999999999"/>
    <x v="11"/>
    <x v="22"/>
    <n v="6684509"/>
  </r>
  <r>
    <x v="206"/>
    <s v="US"/>
    <n v="131490.04999999999"/>
    <x v="12"/>
    <x v="23"/>
    <n v="274294"/>
  </r>
  <r>
    <x v="206"/>
    <s v="US"/>
    <n v="131490.04999999999"/>
    <x v="13"/>
    <x v="24"/>
    <n v="148216"/>
  </r>
  <r>
    <x v="206"/>
    <s v="US"/>
    <n v="131490.04999999999"/>
    <x v="14"/>
    <x v="25"/>
    <n v="0"/>
  </r>
  <r>
    <x v="206"/>
    <s v="US"/>
    <n v="131490.04999999999"/>
    <x v="15"/>
    <x v="26"/>
    <n v="0"/>
  </r>
  <r>
    <x v="206"/>
    <s v="US"/>
    <n v="131490.04999999999"/>
    <x v="16"/>
    <x v="27"/>
    <n v="58497"/>
  </r>
  <r>
    <x v="206"/>
    <s v="US"/>
    <n v="131490.04999999999"/>
    <x v="17"/>
    <x v="28"/>
    <n v="39978"/>
  </r>
  <r>
    <x v="206"/>
    <s v="US"/>
    <n v="131490.04999999999"/>
    <x v="18"/>
    <x v="29"/>
    <n v="0"/>
  </r>
  <r>
    <x v="206"/>
    <s v="US"/>
    <n v="131490.04999999999"/>
    <x v="19"/>
    <x v="30"/>
    <n v="0"/>
  </r>
  <r>
    <x v="206"/>
    <s v="US"/>
    <n v="131490.04999999999"/>
    <x v="20"/>
    <x v="31"/>
    <n v="0"/>
  </r>
  <r>
    <x v="206"/>
    <s v="US"/>
    <n v="131490.04999999999"/>
    <x v="21"/>
    <x v="32"/>
    <n v="0"/>
  </r>
  <r>
    <x v="207"/>
    <s v="US"/>
    <n v="139501.51"/>
    <x v="0"/>
    <x v="0"/>
    <n v="598292"/>
  </r>
  <r>
    <x v="207"/>
    <s v="US"/>
    <n v="139501.51"/>
    <x v="0"/>
    <x v="1"/>
    <n v="463165"/>
  </r>
  <r>
    <x v="207"/>
    <s v="US"/>
    <n v="139501.51"/>
    <x v="0"/>
    <x v="2"/>
    <n v="25890"/>
  </r>
  <r>
    <x v="207"/>
    <s v="US"/>
    <n v="139501.51"/>
    <x v="0"/>
    <x v="3"/>
    <n v="0"/>
  </r>
  <r>
    <x v="207"/>
    <s v="US"/>
    <n v="139501.51"/>
    <x v="0"/>
    <x v="4"/>
    <n v="109237"/>
  </r>
  <r>
    <x v="207"/>
    <s v="US"/>
    <n v="139501.51"/>
    <x v="1"/>
    <x v="5"/>
    <n v="211739"/>
  </r>
  <r>
    <x v="207"/>
    <s v="US"/>
    <n v="139501.51"/>
    <x v="1"/>
    <x v="6"/>
    <n v="165648"/>
  </r>
  <r>
    <x v="207"/>
    <s v="US"/>
    <n v="139501.51"/>
    <x v="1"/>
    <x v="7"/>
    <n v="978"/>
  </r>
  <r>
    <x v="207"/>
    <s v="US"/>
    <n v="139501.51"/>
    <x v="1"/>
    <x v="8"/>
    <n v="45112"/>
  </r>
  <r>
    <x v="207"/>
    <s v="US"/>
    <n v="139501.51"/>
    <x v="1"/>
    <x v="9"/>
    <n v="0"/>
  </r>
  <r>
    <x v="207"/>
    <s v="US"/>
    <n v="139501.51"/>
    <x v="2"/>
    <x v="10"/>
    <n v="337738"/>
  </r>
  <r>
    <x v="207"/>
    <s v="US"/>
    <n v="139501.51"/>
    <x v="2"/>
    <x v="11"/>
    <n v="337738"/>
  </r>
  <r>
    <x v="207"/>
    <s v="US"/>
    <n v="139501.51"/>
    <x v="2"/>
    <x v="12"/>
    <n v="0"/>
  </r>
  <r>
    <x v="207"/>
    <s v="US"/>
    <n v="139501.51"/>
    <x v="2"/>
    <x v="13"/>
    <n v="0"/>
  </r>
  <r>
    <x v="207"/>
    <s v="US"/>
    <n v="139501.51"/>
    <x v="3"/>
    <x v="14"/>
    <n v="0"/>
  </r>
  <r>
    <x v="207"/>
    <s v="US"/>
    <n v="139501.51"/>
    <x v="4"/>
    <x v="15"/>
    <n v="473187"/>
  </r>
  <r>
    <x v="207"/>
    <s v="US"/>
    <n v="139501.51"/>
    <x v="5"/>
    <x v="16"/>
    <n v="2095663"/>
  </r>
  <r>
    <x v="207"/>
    <s v="US"/>
    <n v="139501.51"/>
    <x v="6"/>
    <x v="17"/>
    <n v="354136"/>
  </r>
  <r>
    <x v="207"/>
    <s v="US"/>
    <n v="139501.51"/>
    <x v="7"/>
    <x v="18"/>
    <n v="35104"/>
  </r>
  <r>
    <x v="207"/>
    <s v="US"/>
    <n v="139501.51"/>
    <x v="8"/>
    <x v="19"/>
    <n v="0"/>
  </r>
  <r>
    <x v="207"/>
    <s v="US"/>
    <n v="139501.51"/>
    <x v="9"/>
    <x v="20"/>
    <n v="1075277"/>
  </r>
  <r>
    <x v="207"/>
    <s v="US"/>
    <n v="139501.51"/>
    <x v="10"/>
    <x v="21"/>
    <n v="0"/>
  </r>
  <r>
    <x v="207"/>
    <s v="US"/>
    <n v="139501.51"/>
    <x v="11"/>
    <x v="22"/>
    <n v="6140324"/>
  </r>
  <r>
    <x v="207"/>
    <s v="US"/>
    <n v="139501.51"/>
    <x v="12"/>
    <x v="23"/>
    <n v="27672"/>
  </r>
  <r>
    <x v="207"/>
    <s v="US"/>
    <n v="139501.51"/>
    <x v="13"/>
    <x v="24"/>
    <n v="1421481"/>
  </r>
  <r>
    <x v="207"/>
    <s v="US"/>
    <n v="139501.51"/>
    <x v="14"/>
    <x v="25"/>
    <n v="0"/>
  </r>
  <r>
    <x v="207"/>
    <s v="US"/>
    <n v="139501.51"/>
    <x v="15"/>
    <x v="26"/>
    <n v="0"/>
  </r>
  <r>
    <x v="207"/>
    <s v="US"/>
    <n v="139501.51"/>
    <x v="16"/>
    <x v="27"/>
    <n v="59751"/>
  </r>
  <r>
    <x v="207"/>
    <s v="US"/>
    <n v="139501.51"/>
    <x v="17"/>
    <x v="28"/>
    <n v="49451"/>
  </r>
  <r>
    <x v="207"/>
    <s v="US"/>
    <n v="139501.51"/>
    <x v="18"/>
    <x v="29"/>
    <n v="0"/>
  </r>
  <r>
    <x v="207"/>
    <s v="US"/>
    <n v="139501.51"/>
    <x v="19"/>
    <x v="30"/>
    <n v="0"/>
  </r>
  <r>
    <x v="207"/>
    <s v="US"/>
    <n v="139501.51"/>
    <x v="20"/>
    <x v="31"/>
    <n v="0"/>
  </r>
  <r>
    <x v="207"/>
    <s v="US"/>
    <n v="139501.51"/>
    <x v="21"/>
    <x v="32"/>
    <n v="0"/>
  </r>
  <r>
    <x v="208"/>
    <s v="US"/>
    <n v="134381.01"/>
    <x v="0"/>
    <x v="0"/>
    <n v="456371"/>
  </r>
  <r>
    <x v="208"/>
    <s v="US"/>
    <n v="134381.01"/>
    <x v="0"/>
    <x v="1"/>
    <n v="333521"/>
  </r>
  <r>
    <x v="208"/>
    <s v="US"/>
    <n v="134381.01"/>
    <x v="0"/>
    <x v="2"/>
    <n v="15654"/>
  </r>
  <r>
    <x v="208"/>
    <s v="US"/>
    <n v="134381.01"/>
    <x v="0"/>
    <x v="3"/>
    <n v="0"/>
  </r>
  <r>
    <x v="208"/>
    <s v="US"/>
    <n v="134381.01"/>
    <x v="0"/>
    <x v="4"/>
    <n v="107196"/>
  </r>
  <r>
    <x v="208"/>
    <s v="US"/>
    <n v="134381.01"/>
    <x v="1"/>
    <x v="5"/>
    <n v="120634"/>
  </r>
  <r>
    <x v="208"/>
    <s v="US"/>
    <n v="134381.01"/>
    <x v="1"/>
    <x v="6"/>
    <n v="81709"/>
  </r>
  <r>
    <x v="208"/>
    <s v="US"/>
    <n v="134381.01"/>
    <x v="1"/>
    <x v="7"/>
    <n v="884"/>
  </r>
  <r>
    <x v="208"/>
    <s v="US"/>
    <n v="134381.01"/>
    <x v="1"/>
    <x v="8"/>
    <n v="38041"/>
  </r>
  <r>
    <x v="208"/>
    <s v="US"/>
    <n v="134381.01"/>
    <x v="1"/>
    <x v="9"/>
    <n v="0"/>
  </r>
  <r>
    <x v="208"/>
    <s v="US"/>
    <n v="134381.01"/>
    <x v="2"/>
    <x v="10"/>
    <n v="163797"/>
  </r>
  <r>
    <x v="208"/>
    <s v="US"/>
    <n v="134381.01"/>
    <x v="2"/>
    <x v="11"/>
    <n v="163797"/>
  </r>
  <r>
    <x v="208"/>
    <s v="US"/>
    <n v="134381.01"/>
    <x v="2"/>
    <x v="12"/>
    <n v="0"/>
  </r>
  <r>
    <x v="208"/>
    <s v="US"/>
    <n v="134381.01"/>
    <x v="2"/>
    <x v="13"/>
    <n v="0"/>
  </r>
  <r>
    <x v="208"/>
    <s v="US"/>
    <n v="134381.01"/>
    <x v="3"/>
    <x v="14"/>
    <n v="0"/>
  </r>
  <r>
    <x v="208"/>
    <s v="US"/>
    <n v="134381.01"/>
    <x v="4"/>
    <x v="15"/>
    <n v="272513"/>
  </r>
  <r>
    <x v="208"/>
    <s v="US"/>
    <n v="134381.01"/>
    <x v="5"/>
    <x v="16"/>
    <n v="1218537"/>
  </r>
  <r>
    <x v="208"/>
    <s v="US"/>
    <n v="134381.01"/>
    <x v="6"/>
    <x v="17"/>
    <n v="171074"/>
  </r>
  <r>
    <x v="208"/>
    <s v="US"/>
    <n v="134381.01"/>
    <x v="7"/>
    <x v="18"/>
    <n v="34681"/>
  </r>
  <r>
    <x v="208"/>
    <s v="US"/>
    <n v="134381.01"/>
    <x v="8"/>
    <x v="19"/>
    <n v="0"/>
  </r>
  <r>
    <x v="208"/>
    <s v="US"/>
    <n v="134381.01"/>
    <x v="9"/>
    <x v="20"/>
    <n v="1085862"/>
  </r>
  <r>
    <x v="208"/>
    <s v="US"/>
    <n v="134381.01"/>
    <x v="10"/>
    <x v="21"/>
    <n v="0"/>
  </r>
  <r>
    <x v="208"/>
    <s v="US"/>
    <n v="134381.01"/>
    <x v="11"/>
    <x v="22"/>
    <n v="4807783"/>
  </r>
  <r>
    <x v="208"/>
    <s v="US"/>
    <n v="134381.01"/>
    <x v="12"/>
    <x v="23"/>
    <n v="102131"/>
  </r>
  <r>
    <x v="208"/>
    <s v="US"/>
    <n v="134381.01"/>
    <x v="13"/>
    <x v="24"/>
    <n v="665412"/>
  </r>
  <r>
    <x v="208"/>
    <s v="US"/>
    <n v="134381.01"/>
    <x v="14"/>
    <x v="25"/>
    <n v="0"/>
  </r>
  <r>
    <x v="208"/>
    <s v="US"/>
    <n v="134381.01"/>
    <x v="15"/>
    <x v="26"/>
    <n v="0"/>
  </r>
  <r>
    <x v="208"/>
    <s v="US"/>
    <n v="134381.01"/>
    <x v="16"/>
    <x v="27"/>
    <n v="47745"/>
  </r>
  <r>
    <x v="208"/>
    <s v="US"/>
    <n v="134381.01"/>
    <x v="17"/>
    <x v="28"/>
    <n v="39831"/>
  </r>
  <r>
    <x v="208"/>
    <s v="US"/>
    <n v="134381.01"/>
    <x v="18"/>
    <x v="29"/>
    <n v="0"/>
  </r>
  <r>
    <x v="208"/>
    <s v="US"/>
    <n v="134381.01"/>
    <x v="19"/>
    <x v="30"/>
    <n v="0"/>
  </r>
  <r>
    <x v="208"/>
    <s v="US"/>
    <n v="134381.01"/>
    <x v="20"/>
    <x v="31"/>
    <n v="0"/>
  </r>
  <r>
    <x v="208"/>
    <s v="US"/>
    <n v="134381.01"/>
    <x v="21"/>
    <x v="32"/>
    <n v="0"/>
  </r>
  <r>
    <x v="209"/>
    <s v="US"/>
    <n v="142142.43"/>
    <x v="0"/>
    <x v="0"/>
    <n v="482844"/>
  </r>
  <r>
    <x v="209"/>
    <s v="US"/>
    <n v="142142.43"/>
    <x v="0"/>
    <x v="1"/>
    <n v="361612"/>
  </r>
  <r>
    <x v="209"/>
    <s v="US"/>
    <n v="142142.43"/>
    <x v="0"/>
    <x v="2"/>
    <n v="17532"/>
  </r>
  <r>
    <x v="209"/>
    <s v="US"/>
    <n v="142142.43"/>
    <x v="0"/>
    <x v="3"/>
    <n v="0"/>
  </r>
  <r>
    <x v="209"/>
    <s v="US"/>
    <n v="142142.43"/>
    <x v="0"/>
    <x v="4"/>
    <n v="103700"/>
  </r>
  <r>
    <x v="209"/>
    <s v="US"/>
    <n v="142142.43"/>
    <x v="1"/>
    <x v="5"/>
    <n v="113183"/>
  </r>
  <r>
    <x v="209"/>
    <s v="US"/>
    <n v="142142.43"/>
    <x v="1"/>
    <x v="6"/>
    <n v="75941"/>
  </r>
  <r>
    <x v="209"/>
    <s v="US"/>
    <n v="142142.43"/>
    <x v="1"/>
    <x v="7"/>
    <n v="486"/>
  </r>
  <r>
    <x v="209"/>
    <s v="US"/>
    <n v="142142.43"/>
    <x v="1"/>
    <x v="8"/>
    <n v="36755"/>
  </r>
  <r>
    <x v="209"/>
    <s v="US"/>
    <n v="142142.43"/>
    <x v="1"/>
    <x v="9"/>
    <n v="0"/>
  </r>
  <r>
    <x v="209"/>
    <s v="US"/>
    <n v="142142.43"/>
    <x v="2"/>
    <x v="10"/>
    <n v="232498"/>
  </r>
  <r>
    <x v="209"/>
    <s v="US"/>
    <n v="142142.43"/>
    <x v="2"/>
    <x v="11"/>
    <n v="232498"/>
  </r>
  <r>
    <x v="209"/>
    <s v="US"/>
    <n v="142142.43"/>
    <x v="2"/>
    <x v="12"/>
    <n v="0"/>
  </r>
  <r>
    <x v="209"/>
    <s v="US"/>
    <n v="142142.43"/>
    <x v="2"/>
    <x v="13"/>
    <n v="0"/>
  </r>
  <r>
    <x v="209"/>
    <s v="US"/>
    <n v="142142.43"/>
    <x v="3"/>
    <x v="14"/>
    <n v="0"/>
  </r>
  <r>
    <x v="209"/>
    <s v="US"/>
    <n v="142142.43"/>
    <x v="4"/>
    <x v="15"/>
    <n v="602555"/>
  </r>
  <r>
    <x v="209"/>
    <s v="US"/>
    <n v="142142.43"/>
    <x v="5"/>
    <x v="16"/>
    <n v="1375818"/>
  </r>
  <r>
    <x v="209"/>
    <s v="US"/>
    <n v="142142.43"/>
    <x v="6"/>
    <x v="17"/>
    <n v="263433"/>
  </r>
  <r>
    <x v="209"/>
    <s v="US"/>
    <n v="142142.43"/>
    <x v="7"/>
    <x v="18"/>
    <n v="64857"/>
  </r>
  <r>
    <x v="209"/>
    <s v="US"/>
    <n v="142142.43"/>
    <x v="8"/>
    <x v="19"/>
    <n v="0"/>
  </r>
  <r>
    <x v="209"/>
    <s v="US"/>
    <n v="142142.43"/>
    <x v="9"/>
    <x v="20"/>
    <n v="1851430"/>
  </r>
  <r>
    <x v="209"/>
    <s v="US"/>
    <n v="142142.43"/>
    <x v="10"/>
    <x v="21"/>
    <n v="0"/>
  </r>
  <r>
    <x v="209"/>
    <s v="US"/>
    <n v="142142.43"/>
    <x v="11"/>
    <x v="22"/>
    <n v="4701976"/>
  </r>
  <r>
    <x v="209"/>
    <s v="US"/>
    <n v="142142.43"/>
    <x v="12"/>
    <x v="23"/>
    <n v="124423"/>
  </r>
  <r>
    <x v="209"/>
    <s v="US"/>
    <n v="142142.43"/>
    <x v="13"/>
    <x v="24"/>
    <n v="757278"/>
  </r>
  <r>
    <x v="209"/>
    <s v="US"/>
    <n v="142142.43"/>
    <x v="14"/>
    <x v="25"/>
    <n v="0"/>
  </r>
  <r>
    <x v="209"/>
    <s v="US"/>
    <n v="142142.43"/>
    <x v="15"/>
    <x v="26"/>
    <n v="0"/>
  </r>
  <r>
    <x v="209"/>
    <s v="US"/>
    <n v="142142.43"/>
    <x v="16"/>
    <x v="27"/>
    <n v="43290"/>
  </r>
  <r>
    <x v="209"/>
    <s v="US"/>
    <n v="142142.43"/>
    <x v="17"/>
    <x v="28"/>
    <n v="43343"/>
  </r>
  <r>
    <x v="209"/>
    <s v="US"/>
    <n v="142142.43"/>
    <x v="18"/>
    <x v="29"/>
    <n v="0"/>
  </r>
  <r>
    <x v="209"/>
    <s v="US"/>
    <n v="142142.43"/>
    <x v="19"/>
    <x v="30"/>
    <n v="0"/>
  </r>
  <r>
    <x v="209"/>
    <s v="US"/>
    <n v="142142.43"/>
    <x v="20"/>
    <x v="31"/>
    <n v="0"/>
  </r>
  <r>
    <x v="209"/>
    <s v="US"/>
    <n v="142142.43"/>
    <x v="21"/>
    <x v="32"/>
    <n v="0"/>
  </r>
  <r>
    <x v="210"/>
    <s v="US"/>
    <n v="274176.34000000003"/>
    <x v="0"/>
    <x v="0"/>
    <n v="692895"/>
  </r>
  <r>
    <x v="210"/>
    <s v="US"/>
    <n v="274176.34000000003"/>
    <x v="0"/>
    <x v="1"/>
    <n v="487226"/>
  </r>
  <r>
    <x v="210"/>
    <s v="US"/>
    <n v="274176.34000000003"/>
    <x v="0"/>
    <x v="2"/>
    <n v="42400"/>
  </r>
  <r>
    <x v="210"/>
    <s v="US"/>
    <n v="274176.34000000003"/>
    <x v="0"/>
    <x v="3"/>
    <n v="0"/>
  </r>
  <r>
    <x v="210"/>
    <s v="US"/>
    <n v="274176.34000000003"/>
    <x v="0"/>
    <x v="4"/>
    <n v="163269"/>
  </r>
  <r>
    <x v="210"/>
    <s v="US"/>
    <n v="274176.34000000003"/>
    <x v="1"/>
    <x v="5"/>
    <n v="146638"/>
  </r>
  <r>
    <x v="210"/>
    <s v="US"/>
    <n v="274176.34000000003"/>
    <x v="1"/>
    <x v="6"/>
    <n v="106519"/>
  </r>
  <r>
    <x v="210"/>
    <s v="US"/>
    <n v="274176.34000000003"/>
    <x v="1"/>
    <x v="7"/>
    <n v="380"/>
  </r>
  <r>
    <x v="210"/>
    <s v="US"/>
    <n v="274176.34000000003"/>
    <x v="1"/>
    <x v="8"/>
    <n v="39739"/>
  </r>
  <r>
    <x v="210"/>
    <s v="US"/>
    <n v="274176.34000000003"/>
    <x v="1"/>
    <x v="9"/>
    <n v="0"/>
  </r>
  <r>
    <x v="210"/>
    <s v="US"/>
    <n v="274176.34000000003"/>
    <x v="2"/>
    <x v="10"/>
    <n v="146943"/>
  </r>
  <r>
    <x v="210"/>
    <s v="US"/>
    <n v="274176.34000000003"/>
    <x v="2"/>
    <x v="11"/>
    <n v="146943"/>
  </r>
  <r>
    <x v="210"/>
    <s v="US"/>
    <n v="274176.34000000003"/>
    <x v="2"/>
    <x v="12"/>
    <n v="0"/>
  </r>
  <r>
    <x v="210"/>
    <s v="US"/>
    <n v="274176.34000000003"/>
    <x v="2"/>
    <x v="13"/>
    <n v="0"/>
  </r>
  <r>
    <x v="210"/>
    <s v="US"/>
    <n v="274176.34000000003"/>
    <x v="3"/>
    <x v="14"/>
    <n v="0"/>
  </r>
  <r>
    <x v="210"/>
    <s v="US"/>
    <n v="274176.34000000003"/>
    <x v="4"/>
    <x v="15"/>
    <n v="391712"/>
  </r>
  <r>
    <x v="210"/>
    <s v="US"/>
    <n v="274176.34000000003"/>
    <x v="5"/>
    <x v="16"/>
    <n v="1996376"/>
  </r>
  <r>
    <x v="210"/>
    <s v="US"/>
    <n v="274176.34000000003"/>
    <x v="6"/>
    <x v="17"/>
    <n v="173798"/>
  </r>
  <r>
    <x v="210"/>
    <s v="US"/>
    <n v="274176.34000000003"/>
    <x v="7"/>
    <x v="18"/>
    <n v="66522"/>
  </r>
  <r>
    <x v="210"/>
    <s v="US"/>
    <n v="274176.34000000003"/>
    <x v="8"/>
    <x v="19"/>
    <n v="0"/>
  </r>
  <r>
    <x v="210"/>
    <s v="US"/>
    <n v="274176.34000000003"/>
    <x v="9"/>
    <x v="20"/>
    <n v="1488437"/>
  </r>
  <r>
    <x v="210"/>
    <s v="US"/>
    <n v="274176.34000000003"/>
    <x v="10"/>
    <x v="21"/>
    <n v="0"/>
  </r>
  <r>
    <x v="210"/>
    <s v="US"/>
    <n v="274176.34000000003"/>
    <x v="11"/>
    <x v="22"/>
    <n v="6073143"/>
  </r>
  <r>
    <x v="210"/>
    <s v="US"/>
    <n v="274176.34000000003"/>
    <x v="12"/>
    <x v="23"/>
    <n v="97896"/>
  </r>
  <r>
    <x v="210"/>
    <s v="US"/>
    <n v="274176.34000000003"/>
    <x v="13"/>
    <x v="24"/>
    <n v="959913"/>
  </r>
  <r>
    <x v="210"/>
    <s v="US"/>
    <n v="274176.34000000003"/>
    <x v="14"/>
    <x v="25"/>
    <n v="0"/>
  </r>
  <r>
    <x v="210"/>
    <s v="US"/>
    <n v="274176.34000000003"/>
    <x v="15"/>
    <x v="26"/>
    <n v="0"/>
  </r>
  <r>
    <x v="210"/>
    <s v="US"/>
    <n v="274176.34000000003"/>
    <x v="16"/>
    <x v="27"/>
    <n v="47441"/>
  </r>
  <r>
    <x v="210"/>
    <s v="US"/>
    <n v="274176.34000000003"/>
    <x v="17"/>
    <x v="28"/>
    <n v="33492"/>
  </r>
  <r>
    <x v="210"/>
    <s v="US"/>
    <n v="274176.34000000003"/>
    <x v="18"/>
    <x v="29"/>
    <n v="0"/>
  </r>
  <r>
    <x v="210"/>
    <s v="US"/>
    <n v="274176.34000000003"/>
    <x v="19"/>
    <x v="30"/>
    <n v="0"/>
  </r>
  <r>
    <x v="210"/>
    <s v="US"/>
    <n v="274176.34000000003"/>
    <x v="20"/>
    <x v="31"/>
    <n v="0"/>
  </r>
  <r>
    <x v="210"/>
    <s v="US"/>
    <n v="274176.34000000003"/>
    <x v="21"/>
    <x v="32"/>
    <n v="0"/>
  </r>
  <r>
    <x v="211"/>
    <s v="US"/>
    <n v="232616.33"/>
    <x v="0"/>
    <x v="0"/>
    <n v="757367"/>
  </r>
  <r>
    <x v="211"/>
    <s v="US"/>
    <n v="232616.33"/>
    <x v="0"/>
    <x v="1"/>
    <n v="530465"/>
  </r>
  <r>
    <x v="211"/>
    <s v="US"/>
    <n v="232616.33"/>
    <x v="0"/>
    <x v="2"/>
    <n v="43033"/>
  </r>
  <r>
    <x v="211"/>
    <s v="US"/>
    <n v="232616.33"/>
    <x v="0"/>
    <x v="3"/>
    <n v="0"/>
  </r>
  <r>
    <x v="211"/>
    <s v="US"/>
    <n v="232616.33"/>
    <x v="0"/>
    <x v="4"/>
    <n v="183869"/>
  </r>
  <r>
    <x v="211"/>
    <s v="US"/>
    <n v="232616.33"/>
    <x v="1"/>
    <x v="5"/>
    <n v="139377"/>
  </r>
  <r>
    <x v="211"/>
    <s v="US"/>
    <n v="232616.33"/>
    <x v="1"/>
    <x v="6"/>
    <n v="102808"/>
  </r>
  <r>
    <x v="211"/>
    <s v="US"/>
    <n v="232616.33"/>
    <x v="1"/>
    <x v="7"/>
    <n v="440"/>
  </r>
  <r>
    <x v="211"/>
    <s v="US"/>
    <n v="232616.33"/>
    <x v="1"/>
    <x v="8"/>
    <n v="36129"/>
  </r>
  <r>
    <x v="211"/>
    <s v="US"/>
    <n v="232616.33"/>
    <x v="1"/>
    <x v="9"/>
    <n v="0"/>
  </r>
  <r>
    <x v="211"/>
    <s v="US"/>
    <n v="232616.33"/>
    <x v="2"/>
    <x v="10"/>
    <n v="78136"/>
  </r>
  <r>
    <x v="211"/>
    <s v="US"/>
    <n v="232616.33"/>
    <x v="2"/>
    <x v="11"/>
    <n v="78136"/>
  </r>
  <r>
    <x v="211"/>
    <s v="US"/>
    <n v="232616.33"/>
    <x v="2"/>
    <x v="12"/>
    <n v="0"/>
  </r>
  <r>
    <x v="211"/>
    <s v="US"/>
    <n v="232616.33"/>
    <x v="2"/>
    <x v="13"/>
    <n v="0"/>
  </r>
  <r>
    <x v="211"/>
    <s v="US"/>
    <n v="232616.33"/>
    <x v="3"/>
    <x v="14"/>
    <n v="0"/>
  </r>
  <r>
    <x v="211"/>
    <s v="US"/>
    <n v="232616.33"/>
    <x v="4"/>
    <x v="15"/>
    <n v="766159"/>
  </r>
  <r>
    <x v="211"/>
    <s v="US"/>
    <n v="232616.33"/>
    <x v="5"/>
    <x v="16"/>
    <n v="2230220"/>
  </r>
  <r>
    <x v="211"/>
    <s v="US"/>
    <n v="232616.33"/>
    <x v="6"/>
    <x v="17"/>
    <n v="129715"/>
  </r>
  <r>
    <x v="211"/>
    <s v="US"/>
    <n v="232616.33"/>
    <x v="7"/>
    <x v="18"/>
    <n v="32489"/>
  </r>
  <r>
    <x v="211"/>
    <s v="US"/>
    <n v="232616.33"/>
    <x v="8"/>
    <x v="19"/>
    <n v="0"/>
  </r>
  <r>
    <x v="211"/>
    <s v="US"/>
    <n v="232616.33"/>
    <x v="9"/>
    <x v="20"/>
    <n v="1775678"/>
  </r>
  <r>
    <x v="211"/>
    <s v="US"/>
    <n v="232616.33"/>
    <x v="10"/>
    <x v="21"/>
    <n v="0"/>
  </r>
  <r>
    <x v="211"/>
    <s v="US"/>
    <n v="232616.33"/>
    <x v="11"/>
    <x v="22"/>
    <n v="5927846"/>
  </r>
  <r>
    <x v="211"/>
    <s v="US"/>
    <n v="232616.33"/>
    <x v="12"/>
    <x v="23"/>
    <n v="171605"/>
  </r>
  <r>
    <x v="211"/>
    <s v="US"/>
    <n v="232616.33"/>
    <x v="13"/>
    <x v="24"/>
    <n v="931854"/>
  </r>
  <r>
    <x v="211"/>
    <s v="US"/>
    <n v="232616.33"/>
    <x v="14"/>
    <x v="25"/>
    <n v="0"/>
  </r>
  <r>
    <x v="211"/>
    <s v="US"/>
    <n v="232616.33"/>
    <x v="15"/>
    <x v="26"/>
    <n v="0"/>
  </r>
  <r>
    <x v="211"/>
    <s v="US"/>
    <n v="232616.33"/>
    <x v="16"/>
    <x v="27"/>
    <n v="60513"/>
  </r>
  <r>
    <x v="211"/>
    <s v="US"/>
    <n v="232616.33"/>
    <x v="17"/>
    <x v="28"/>
    <n v="32747"/>
  </r>
  <r>
    <x v="211"/>
    <s v="US"/>
    <n v="232616.33"/>
    <x v="18"/>
    <x v="29"/>
    <n v="0"/>
  </r>
  <r>
    <x v="211"/>
    <s v="US"/>
    <n v="232616.33"/>
    <x v="19"/>
    <x v="30"/>
    <n v="0"/>
  </r>
  <r>
    <x v="211"/>
    <s v="US"/>
    <n v="232616.33"/>
    <x v="20"/>
    <x v="31"/>
    <n v="0"/>
  </r>
  <r>
    <x v="211"/>
    <s v="US"/>
    <n v="232616.33"/>
    <x v="21"/>
    <x v="32"/>
    <n v="0"/>
  </r>
  <r>
    <x v="212"/>
    <s v="US"/>
    <n v="252265.66"/>
    <x v="0"/>
    <x v="0"/>
    <n v="771753"/>
  </r>
  <r>
    <x v="212"/>
    <s v="US"/>
    <n v="252265.66"/>
    <x v="0"/>
    <x v="1"/>
    <n v="508008"/>
  </r>
  <r>
    <x v="212"/>
    <s v="US"/>
    <n v="252265.66"/>
    <x v="0"/>
    <x v="2"/>
    <n v="63682"/>
  </r>
  <r>
    <x v="212"/>
    <s v="US"/>
    <n v="252265.66"/>
    <x v="0"/>
    <x v="3"/>
    <n v="0"/>
  </r>
  <r>
    <x v="212"/>
    <s v="US"/>
    <n v="252265.66"/>
    <x v="0"/>
    <x v="4"/>
    <n v="200063"/>
  </r>
  <r>
    <x v="212"/>
    <s v="US"/>
    <n v="252265.66"/>
    <x v="1"/>
    <x v="5"/>
    <n v="180340"/>
  </r>
  <r>
    <x v="212"/>
    <s v="US"/>
    <n v="252265.66"/>
    <x v="1"/>
    <x v="6"/>
    <n v="139699"/>
  </r>
  <r>
    <x v="212"/>
    <s v="US"/>
    <n v="252265.66"/>
    <x v="1"/>
    <x v="7"/>
    <n v="431"/>
  </r>
  <r>
    <x v="212"/>
    <s v="US"/>
    <n v="252265.66"/>
    <x v="1"/>
    <x v="8"/>
    <n v="40210"/>
  </r>
  <r>
    <x v="212"/>
    <s v="US"/>
    <n v="252265.66"/>
    <x v="1"/>
    <x v="9"/>
    <n v="0"/>
  </r>
  <r>
    <x v="212"/>
    <s v="US"/>
    <n v="252265.66"/>
    <x v="2"/>
    <x v="10"/>
    <n v="318197"/>
  </r>
  <r>
    <x v="212"/>
    <s v="US"/>
    <n v="252265.66"/>
    <x v="2"/>
    <x v="11"/>
    <n v="318197"/>
  </r>
  <r>
    <x v="212"/>
    <s v="US"/>
    <n v="252265.66"/>
    <x v="2"/>
    <x v="12"/>
    <n v="0"/>
  </r>
  <r>
    <x v="212"/>
    <s v="US"/>
    <n v="252265.66"/>
    <x v="2"/>
    <x v="13"/>
    <n v="0"/>
  </r>
  <r>
    <x v="212"/>
    <s v="US"/>
    <n v="252265.66"/>
    <x v="3"/>
    <x v="14"/>
    <n v="0"/>
  </r>
  <r>
    <x v="212"/>
    <s v="US"/>
    <n v="252265.66"/>
    <x v="4"/>
    <x v="15"/>
    <n v="580791"/>
  </r>
  <r>
    <x v="212"/>
    <s v="US"/>
    <n v="252265.66"/>
    <x v="5"/>
    <x v="16"/>
    <n v="2544229"/>
  </r>
  <r>
    <x v="212"/>
    <s v="US"/>
    <n v="252265.66"/>
    <x v="6"/>
    <x v="17"/>
    <n v="385721"/>
  </r>
  <r>
    <x v="212"/>
    <s v="US"/>
    <n v="252265.66"/>
    <x v="7"/>
    <x v="18"/>
    <n v="45450"/>
  </r>
  <r>
    <x v="212"/>
    <s v="US"/>
    <n v="252265.66"/>
    <x v="8"/>
    <x v="19"/>
    <n v="0"/>
  </r>
  <r>
    <x v="212"/>
    <s v="US"/>
    <n v="252265.66"/>
    <x v="9"/>
    <x v="20"/>
    <n v="1353042"/>
  </r>
  <r>
    <x v="212"/>
    <s v="US"/>
    <n v="252265.66"/>
    <x v="10"/>
    <x v="21"/>
    <n v="0"/>
  </r>
  <r>
    <x v="212"/>
    <s v="US"/>
    <n v="252265.66"/>
    <x v="11"/>
    <x v="22"/>
    <n v="5065375"/>
  </r>
  <r>
    <x v="212"/>
    <s v="US"/>
    <n v="252265.66"/>
    <x v="12"/>
    <x v="23"/>
    <n v="534764"/>
  </r>
  <r>
    <x v="212"/>
    <s v="US"/>
    <n v="252265.66"/>
    <x v="13"/>
    <x v="24"/>
    <n v="963195"/>
  </r>
  <r>
    <x v="212"/>
    <s v="US"/>
    <n v="252265.66"/>
    <x v="14"/>
    <x v="25"/>
    <n v="0"/>
  </r>
  <r>
    <x v="212"/>
    <s v="US"/>
    <n v="252265.66"/>
    <x v="15"/>
    <x v="26"/>
    <n v="0"/>
  </r>
  <r>
    <x v="212"/>
    <s v="US"/>
    <n v="252265.66"/>
    <x v="16"/>
    <x v="27"/>
    <n v="83701"/>
  </r>
  <r>
    <x v="212"/>
    <s v="US"/>
    <n v="252265.66"/>
    <x v="17"/>
    <x v="28"/>
    <n v="49433"/>
  </r>
  <r>
    <x v="212"/>
    <s v="US"/>
    <n v="252265.66"/>
    <x v="18"/>
    <x v="29"/>
    <n v="0"/>
  </r>
  <r>
    <x v="212"/>
    <s v="US"/>
    <n v="252265.66"/>
    <x v="19"/>
    <x v="30"/>
    <n v="0"/>
  </r>
  <r>
    <x v="212"/>
    <s v="US"/>
    <n v="252265.66"/>
    <x v="20"/>
    <x v="31"/>
    <n v="0"/>
  </r>
  <r>
    <x v="212"/>
    <s v="US"/>
    <n v="252265.66"/>
    <x v="21"/>
    <x v="32"/>
    <n v="0"/>
  </r>
  <r>
    <x v="213"/>
    <s v="US"/>
    <n v="137255.99"/>
    <x v="0"/>
    <x v="0"/>
    <n v="655704"/>
  </r>
  <r>
    <x v="213"/>
    <s v="US"/>
    <n v="137255.99"/>
    <x v="0"/>
    <x v="1"/>
    <n v="437954"/>
  </r>
  <r>
    <x v="213"/>
    <s v="US"/>
    <n v="137255.99"/>
    <x v="0"/>
    <x v="2"/>
    <n v="27306"/>
  </r>
  <r>
    <x v="213"/>
    <s v="US"/>
    <n v="137255.99"/>
    <x v="0"/>
    <x v="3"/>
    <n v="0"/>
  </r>
  <r>
    <x v="213"/>
    <s v="US"/>
    <n v="137255.99"/>
    <x v="0"/>
    <x v="4"/>
    <n v="190444"/>
  </r>
  <r>
    <x v="213"/>
    <s v="US"/>
    <n v="137255.99"/>
    <x v="1"/>
    <x v="5"/>
    <n v="138206"/>
  </r>
  <r>
    <x v="213"/>
    <s v="US"/>
    <n v="137255.99"/>
    <x v="1"/>
    <x v="6"/>
    <n v="96963"/>
  </r>
  <r>
    <x v="213"/>
    <s v="US"/>
    <n v="137255.99"/>
    <x v="1"/>
    <x v="7"/>
    <n v="403"/>
  </r>
  <r>
    <x v="213"/>
    <s v="US"/>
    <n v="137255.99"/>
    <x v="1"/>
    <x v="8"/>
    <n v="40839"/>
  </r>
  <r>
    <x v="213"/>
    <s v="US"/>
    <n v="137255.99"/>
    <x v="1"/>
    <x v="9"/>
    <n v="0"/>
  </r>
  <r>
    <x v="213"/>
    <s v="US"/>
    <n v="137255.99"/>
    <x v="2"/>
    <x v="10"/>
    <n v="288566"/>
  </r>
  <r>
    <x v="213"/>
    <s v="US"/>
    <n v="137255.99"/>
    <x v="2"/>
    <x v="11"/>
    <n v="288566"/>
  </r>
  <r>
    <x v="213"/>
    <s v="US"/>
    <n v="137255.99"/>
    <x v="2"/>
    <x v="12"/>
    <n v="0"/>
  </r>
  <r>
    <x v="213"/>
    <s v="US"/>
    <n v="137255.99"/>
    <x v="2"/>
    <x v="13"/>
    <n v="0"/>
  </r>
  <r>
    <x v="213"/>
    <s v="US"/>
    <n v="137255.99"/>
    <x v="3"/>
    <x v="14"/>
    <n v="0"/>
  </r>
  <r>
    <x v="213"/>
    <s v="US"/>
    <n v="137255.99"/>
    <x v="4"/>
    <x v="15"/>
    <n v="1079901"/>
  </r>
  <r>
    <x v="213"/>
    <s v="US"/>
    <n v="137255.99"/>
    <x v="5"/>
    <x v="16"/>
    <n v="3246510"/>
  </r>
  <r>
    <x v="213"/>
    <s v="US"/>
    <n v="137255.99"/>
    <x v="6"/>
    <x v="17"/>
    <n v="309429"/>
  </r>
  <r>
    <x v="213"/>
    <s v="US"/>
    <n v="137255.99"/>
    <x v="7"/>
    <x v="18"/>
    <n v="55904"/>
  </r>
  <r>
    <x v="213"/>
    <s v="US"/>
    <n v="137255.99"/>
    <x v="8"/>
    <x v="19"/>
    <n v="0"/>
  </r>
  <r>
    <x v="213"/>
    <s v="US"/>
    <n v="137255.99"/>
    <x v="9"/>
    <x v="20"/>
    <n v="1123802"/>
  </r>
  <r>
    <x v="213"/>
    <s v="US"/>
    <n v="137255.99"/>
    <x v="10"/>
    <x v="21"/>
    <n v="0"/>
  </r>
  <r>
    <x v="213"/>
    <s v="US"/>
    <n v="137255.99"/>
    <x v="11"/>
    <x v="22"/>
    <n v="4770238"/>
  </r>
  <r>
    <x v="213"/>
    <s v="US"/>
    <n v="137255.99"/>
    <x v="12"/>
    <x v="23"/>
    <n v="229183"/>
  </r>
  <r>
    <x v="213"/>
    <s v="US"/>
    <n v="137255.99"/>
    <x v="13"/>
    <x v="24"/>
    <n v="832660"/>
  </r>
  <r>
    <x v="213"/>
    <s v="US"/>
    <n v="137255.99"/>
    <x v="14"/>
    <x v="25"/>
    <n v="0"/>
  </r>
  <r>
    <x v="213"/>
    <s v="US"/>
    <n v="137255.99"/>
    <x v="15"/>
    <x v="26"/>
    <n v="0"/>
  </r>
  <r>
    <x v="213"/>
    <s v="US"/>
    <n v="137255.99"/>
    <x v="16"/>
    <x v="27"/>
    <n v="79335"/>
  </r>
  <r>
    <x v="213"/>
    <s v="US"/>
    <n v="137255.99"/>
    <x v="17"/>
    <x v="28"/>
    <n v="54054"/>
  </r>
  <r>
    <x v="213"/>
    <s v="US"/>
    <n v="137255.99"/>
    <x v="18"/>
    <x v="29"/>
    <n v="0"/>
  </r>
  <r>
    <x v="213"/>
    <s v="US"/>
    <n v="137255.99"/>
    <x v="19"/>
    <x v="30"/>
    <n v="0"/>
  </r>
  <r>
    <x v="213"/>
    <s v="US"/>
    <n v="137255.99"/>
    <x v="20"/>
    <x v="31"/>
    <n v="87097"/>
  </r>
  <r>
    <x v="213"/>
    <s v="US"/>
    <n v="137255.99"/>
    <x v="21"/>
    <x v="32"/>
    <n v="0"/>
  </r>
  <r>
    <x v="214"/>
    <s v="US"/>
    <n v="142249.94"/>
    <x v="0"/>
    <x v="0"/>
    <n v="600087"/>
  </r>
  <r>
    <x v="214"/>
    <s v="US"/>
    <n v="142249.94"/>
    <x v="0"/>
    <x v="1"/>
    <n v="374215"/>
  </r>
  <r>
    <x v="214"/>
    <s v="US"/>
    <n v="142249.94"/>
    <x v="0"/>
    <x v="2"/>
    <n v="34264"/>
  </r>
  <r>
    <x v="214"/>
    <s v="US"/>
    <n v="142249.94"/>
    <x v="0"/>
    <x v="3"/>
    <n v="0"/>
  </r>
  <r>
    <x v="214"/>
    <s v="US"/>
    <n v="142249.94"/>
    <x v="0"/>
    <x v="4"/>
    <n v="191608"/>
  </r>
  <r>
    <x v="214"/>
    <s v="US"/>
    <n v="142249.94"/>
    <x v="1"/>
    <x v="5"/>
    <n v="95177"/>
  </r>
  <r>
    <x v="214"/>
    <s v="US"/>
    <n v="142249.94"/>
    <x v="1"/>
    <x v="6"/>
    <n v="59170"/>
  </r>
  <r>
    <x v="214"/>
    <s v="US"/>
    <n v="142249.94"/>
    <x v="1"/>
    <x v="7"/>
    <n v="450"/>
  </r>
  <r>
    <x v="214"/>
    <s v="US"/>
    <n v="142249.94"/>
    <x v="1"/>
    <x v="8"/>
    <n v="35557"/>
  </r>
  <r>
    <x v="214"/>
    <s v="US"/>
    <n v="142249.94"/>
    <x v="1"/>
    <x v="9"/>
    <n v="0"/>
  </r>
  <r>
    <x v="214"/>
    <s v="US"/>
    <n v="142249.94"/>
    <x v="2"/>
    <x v="10"/>
    <n v="173155"/>
  </r>
  <r>
    <x v="214"/>
    <s v="US"/>
    <n v="142249.94"/>
    <x v="2"/>
    <x v="11"/>
    <n v="173155"/>
  </r>
  <r>
    <x v="214"/>
    <s v="US"/>
    <n v="142249.94"/>
    <x v="2"/>
    <x v="12"/>
    <n v="0"/>
  </r>
  <r>
    <x v="214"/>
    <s v="US"/>
    <n v="142249.94"/>
    <x v="2"/>
    <x v="13"/>
    <n v="0"/>
  </r>
  <r>
    <x v="214"/>
    <s v="US"/>
    <n v="142249.94"/>
    <x v="3"/>
    <x v="14"/>
    <n v="0"/>
  </r>
  <r>
    <x v="214"/>
    <s v="US"/>
    <n v="142249.94"/>
    <x v="4"/>
    <x v="15"/>
    <n v="579909"/>
  </r>
  <r>
    <x v="214"/>
    <s v="US"/>
    <n v="142249.94"/>
    <x v="5"/>
    <x v="16"/>
    <n v="2044652"/>
  </r>
  <r>
    <x v="214"/>
    <s v="US"/>
    <n v="142249.94"/>
    <x v="6"/>
    <x v="17"/>
    <n v="186870"/>
  </r>
  <r>
    <x v="214"/>
    <s v="US"/>
    <n v="142249.94"/>
    <x v="7"/>
    <x v="18"/>
    <n v="47896"/>
  </r>
  <r>
    <x v="214"/>
    <s v="US"/>
    <n v="142249.94"/>
    <x v="8"/>
    <x v="19"/>
    <n v="0"/>
  </r>
  <r>
    <x v="214"/>
    <s v="US"/>
    <n v="142249.94"/>
    <x v="9"/>
    <x v="20"/>
    <n v="1121546"/>
  </r>
  <r>
    <x v="214"/>
    <s v="US"/>
    <n v="142249.94"/>
    <x v="10"/>
    <x v="21"/>
    <n v="0"/>
  </r>
  <r>
    <x v="214"/>
    <s v="US"/>
    <n v="142249.94"/>
    <x v="11"/>
    <x v="22"/>
    <n v="4884417"/>
  </r>
  <r>
    <x v="214"/>
    <s v="US"/>
    <n v="142249.94"/>
    <x v="12"/>
    <x v="23"/>
    <n v="155830"/>
  </r>
  <r>
    <x v="214"/>
    <s v="US"/>
    <n v="142249.94"/>
    <x v="13"/>
    <x v="24"/>
    <n v="757038"/>
  </r>
  <r>
    <x v="214"/>
    <s v="US"/>
    <n v="142249.94"/>
    <x v="14"/>
    <x v="25"/>
    <n v="0"/>
  </r>
  <r>
    <x v="214"/>
    <s v="US"/>
    <n v="142249.94"/>
    <x v="15"/>
    <x v="26"/>
    <n v="0"/>
  </r>
  <r>
    <x v="214"/>
    <s v="US"/>
    <n v="142249.94"/>
    <x v="16"/>
    <x v="27"/>
    <n v="76737"/>
  </r>
  <r>
    <x v="214"/>
    <s v="US"/>
    <n v="142249.94"/>
    <x v="17"/>
    <x v="28"/>
    <n v="60229"/>
  </r>
  <r>
    <x v="214"/>
    <s v="US"/>
    <n v="142249.94"/>
    <x v="18"/>
    <x v="29"/>
    <n v="0"/>
  </r>
  <r>
    <x v="214"/>
    <s v="US"/>
    <n v="142249.94"/>
    <x v="19"/>
    <x v="30"/>
    <n v="0"/>
  </r>
  <r>
    <x v="214"/>
    <s v="US"/>
    <n v="142249.94"/>
    <x v="20"/>
    <x v="31"/>
    <n v="1668"/>
  </r>
  <r>
    <x v="214"/>
    <s v="US"/>
    <n v="142249.94"/>
    <x v="21"/>
    <x v="32"/>
    <n v="0"/>
  </r>
  <r>
    <x v="215"/>
    <s v="US"/>
    <n v="145979.57"/>
    <x v="0"/>
    <x v="0"/>
    <n v="465122"/>
  </r>
  <r>
    <x v="215"/>
    <s v="US"/>
    <n v="145979.57"/>
    <x v="0"/>
    <x v="1"/>
    <n v="272407"/>
  </r>
  <r>
    <x v="215"/>
    <s v="US"/>
    <n v="145979.57"/>
    <x v="0"/>
    <x v="2"/>
    <n v="25601"/>
  </r>
  <r>
    <x v="215"/>
    <s v="US"/>
    <n v="145979.57"/>
    <x v="0"/>
    <x v="3"/>
    <n v="0"/>
  </r>
  <r>
    <x v="215"/>
    <s v="US"/>
    <n v="145979.57"/>
    <x v="0"/>
    <x v="4"/>
    <n v="167114"/>
  </r>
  <r>
    <x v="215"/>
    <s v="US"/>
    <n v="145979.57"/>
    <x v="1"/>
    <x v="5"/>
    <n v="84620"/>
  </r>
  <r>
    <x v="215"/>
    <s v="US"/>
    <n v="145979.57"/>
    <x v="1"/>
    <x v="6"/>
    <n v="40295"/>
  </r>
  <r>
    <x v="215"/>
    <s v="US"/>
    <n v="145979.57"/>
    <x v="1"/>
    <x v="7"/>
    <n v="516"/>
  </r>
  <r>
    <x v="215"/>
    <s v="US"/>
    <n v="145979.57"/>
    <x v="1"/>
    <x v="8"/>
    <n v="43810"/>
  </r>
  <r>
    <x v="215"/>
    <s v="US"/>
    <n v="145979.57"/>
    <x v="1"/>
    <x v="9"/>
    <n v="0"/>
  </r>
  <r>
    <x v="215"/>
    <s v="US"/>
    <n v="145979.57"/>
    <x v="2"/>
    <x v="10"/>
    <n v="154987"/>
  </r>
  <r>
    <x v="215"/>
    <s v="US"/>
    <n v="145979.57"/>
    <x v="2"/>
    <x v="11"/>
    <n v="154987"/>
  </r>
  <r>
    <x v="215"/>
    <s v="US"/>
    <n v="145979.57"/>
    <x v="2"/>
    <x v="12"/>
    <n v="0"/>
  </r>
  <r>
    <x v="215"/>
    <s v="US"/>
    <n v="145979.57"/>
    <x v="2"/>
    <x v="13"/>
    <n v="0"/>
  </r>
  <r>
    <x v="215"/>
    <s v="US"/>
    <n v="145979.57"/>
    <x v="3"/>
    <x v="14"/>
    <n v="0"/>
  </r>
  <r>
    <x v="215"/>
    <s v="US"/>
    <n v="145979.57"/>
    <x v="4"/>
    <x v="15"/>
    <n v="311075"/>
  </r>
  <r>
    <x v="215"/>
    <s v="US"/>
    <n v="145979.57"/>
    <x v="5"/>
    <x v="16"/>
    <n v="1753961"/>
  </r>
  <r>
    <x v="215"/>
    <s v="US"/>
    <n v="145979.57"/>
    <x v="6"/>
    <x v="17"/>
    <n v="177977"/>
  </r>
  <r>
    <x v="215"/>
    <s v="US"/>
    <n v="145979.57"/>
    <x v="7"/>
    <x v="18"/>
    <n v="54639"/>
  </r>
  <r>
    <x v="215"/>
    <s v="US"/>
    <n v="145979.57"/>
    <x v="8"/>
    <x v="19"/>
    <n v="0"/>
  </r>
  <r>
    <x v="215"/>
    <s v="US"/>
    <n v="145979.57"/>
    <x v="9"/>
    <x v="20"/>
    <n v="1133057"/>
  </r>
  <r>
    <x v="215"/>
    <s v="US"/>
    <n v="145979.57"/>
    <x v="10"/>
    <x v="21"/>
    <n v="0"/>
  </r>
  <r>
    <x v="215"/>
    <s v="US"/>
    <n v="145979.57"/>
    <x v="11"/>
    <x v="22"/>
    <n v="4137606"/>
  </r>
  <r>
    <x v="215"/>
    <s v="US"/>
    <n v="145979.57"/>
    <x v="12"/>
    <x v="23"/>
    <n v="960455"/>
  </r>
  <r>
    <x v="215"/>
    <s v="US"/>
    <n v="145979.57"/>
    <x v="13"/>
    <x v="24"/>
    <n v="1225912"/>
  </r>
  <r>
    <x v="215"/>
    <s v="US"/>
    <n v="145979.57"/>
    <x v="14"/>
    <x v="25"/>
    <n v="0"/>
  </r>
  <r>
    <x v="215"/>
    <s v="US"/>
    <n v="145979.57"/>
    <x v="15"/>
    <x v="26"/>
    <n v="0"/>
  </r>
  <r>
    <x v="215"/>
    <s v="US"/>
    <n v="145979.57"/>
    <x v="16"/>
    <x v="27"/>
    <n v="96771"/>
  </r>
  <r>
    <x v="215"/>
    <s v="US"/>
    <n v="145979.57"/>
    <x v="17"/>
    <x v="28"/>
    <n v="57088"/>
  </r>
  <r>
    <x v="215"/>
    <s v="US"/>
    <n v="145979.57"/>
    <x v="18"/>
    <x v="29"/>
    <n v="0"/>
  </r>
  <r>
    <x v="215"/>
    <s v="US"/>
    <n v="145979.57"/>
    <x v="19"/>
    <x v="30"/>
    <n v="0"/>
  </r>
  <r>
    <x v="215"/>
    <s v="US"/>
    <n v="145979.57"/>
    <x v="20"/>
    <x v="31"/>
    <n v="4067"/>
  </r>
  <r>
    <x v="215"/>
    <s v="US"/>
    <n v="145979.57"/>
    <x v="21"/>
    <x v="32"/>
    <n v="0"/>
  </r>
  <r>
    <x v="216"/>
    <s v="US"/>
    <n v="141794.9"/>
    <x v="0"/>
    <x v="0"/>
    <n v="462769"/>
  </r>
  <r>
    <x v="216"/>
    <s v="US"/>
    <n v="141794.9"/>
    <x v="0"/>
    <x v="1"/>
    <n v="269517"/>
  </r>
  <r>
    <x v="216"/>
    <s v="US"/>
    <n v="141794.9"/>
    <x v="0"/>
    <x v="2"/>
    <n v="32467"/>
  </r>
  <r>
    <x v="216"/>
    <s v="US"/>
    <n v="141794.9"/>
    <x v="0"/>
    <x v="3"/>
    <n v="0"/>
  </r>
  <r>
    <x v="216"/>
    <s v="US"/>
    <n v="141794.9"/>
    <x v="0"/>
    <x v="4"/>
    <n v="160785"/>
  </r>
  <r>
    <x v="216"/>
    <s v="US"/>
    <n v="141794.9"/>
    <x v="1"/>
    <x v="5"/>
    <n v="81119"/>
  </r>
  <r>
    <x v="216"/>
    <s v="US"/>
    <n v="141794.9"/>
    <x v="1"/>
    <x v="6"/>
    <n v="41166"/>
  </r>
  <r>
    <x v="216"/>
    <s v="US"/>
    <n v="141794.9"/>
    <x v="1"/>
    <x v="7"/>
    <n v="496"/>
  </r>
  <r>
    <x v="216"/>
    <s v="US"/>
    <n v="141794.9"/>
    <x v="1"/>
    <x v="8"/>
    <n v="39457"/>
  </r>
  <r>
    <x v="216"/>
    <s v="US"/>
    <n v="141794.9"/>
    <x v="1"/>
    <x v="9"/>
    <n v="0"/>
  </r>
  <r>
    <x v="216"/>
    <s v="US"/>
    <n v="141794.9"/>
    <x v="2"/>
    <x v="10"/>
    <n v="94865"/>
  </r>
  <r>
    <x v="216"/>
    <s v="US"/>
    <n v="141794.9"/>
    <x v="2"/>
    <x v="11"/>
    <n v="94865"/>
  </r>
  <r>
    <x v="216"/>
    <s v="US"/>
    <n v="141794.9"/>
    <x v="2"/>
    <x v="12"/>
    <n v="0"/>
  </r>
  <r>
    <x v="216"/>
    <s v="US"/>
    <n v="141794.9"/>
    <x v="2"/>
    <x v="13"/>
    <n v="0"/>
  </r>
  <r>
    <x v="216"/>
    <s v="US"/>
    <n v="141794.9"/>
    <x v="3"/>
    <x v="14"/>
    <n v="0"/>
  </r>
  <r>
    <x v="216"/>
    <s v="US"/>
    <n v="141794.9"/>
    <x v="4"/>
    <x v="15"/>
    <n v="630722"/>
  </r>
  <r>
    <x v="216"/>
    <s v="US"/>
    <n v="141794.9"/>
    <x v="5"/>
    <x v="16"/>
    <n v="2083010"/>
  </r>
  <r>
    <x v="216"/>
    <s v="US"/>
    <n v="141794.9"/>
    <x v="6"/>
    <x v="17"/>
    <n v="135618"/>
  </r>
  <r>
    <x v="216"/>
    <s v="US"/>
    <n v="141794.9"/>
    <x v="7"/>
    <x v="18"/>
    <n v="61593"/>
  </r>
  <r>
    <x v="216"/>
    <s v="US"/>
    <n v="141794.9"/>
    <x v="8"/>
    <x v="19"/>
    <n v="0"/>
  </r>
  <r>
    <x v="216"/>
    <s v="US"/>
    <n v="141794.9"/>
    <x v="9"/>
    <x v="20"/>
    <n v="1335052"/>
  </r>
  <r>
    <x v="216"/>
    <s v="US"/>
    <n v="141794.9"/>
    <x v="10"/>
    <x v="21"/>
    <n v="0"/>
  </r>
  <r>
    <x v="216"/>
    <s v="US"/>
    <n v="141794.9"/>
    <x v="11"/>
    <x v="22"/>
    <n v="3723761"/>
  </r>
  <r>
    <x v="216"/>
    <s v="US"/>
    <n v="141794.9"/>
    <x v="12"/>
    <x v="23"/>
    <n v="21944"/>
  </r>
  <r>
    <x v="216"/>
    <s v="US"/>
    <n v="141794.9"/>
    <x v="13"/>
    <x v="24"/>
    <n v="10046764"/>
  </r>
  <r>
    <x v="216"/>
    <s v="US"/>
    <n v="141794.9"/>
    <x v="14"/>
    <x v="25"/>
    <n v="0"/>
  </r>
  <r>
    <x v="216"/>
    <s v="US"/>
    <n v="141794.9"/>
    <x v="15"/>
    <x v="26"/>
    <n v="0"/>
  </r>
  <r>
    <x v="216"/>
    <s v="US"/>
    <n v="141794.9"/>
    <x v="16"/>
    <x v="27"/>
    <n v="45906"/>
  </r>
  <r>
    <x v="216"/>
    <s v="US"/>
    <n v="141794.9"/>
    <x v="17"/>
    <x v="28"/>
    <n v="51343"/>
  </r>
  <r>
    <x v="216"/>
    <s v="US"/>
    <n v="141794.9"/>
    <x v="18"/>
    <x v="29"/>
    <n v="0"/>
  </r>
  <r>
    <x v="216"/>
    <s v="US"/>
    <n v="141794.9"/>
    <x v="19"/>
    <x v="30"/>
    <n v="0"/>
  </r>
  <r>
    <x v="216"/>
    <s v="US"/>
    <n v="141794.9"/>
    <x v="20"/>
    <x v="31"/>
    <n v="3217"/>
  </r>
  <r>
    <x v="216"/>
    <s v="US"/>
    <n v="141794.9"/>
    <x v="21"/>
    <x v="32"/>
    <n v="0"/>
  </r>
  <r>
    <x v="217"/>
    <s v="US"/>
    <n v="303501.51"/>
    <x v="0"/>
    <x v="0"/>
    <n v="648371"/>
  </r>
  <r>
    <x v="217"/>
    <s v="US"/>
    <n v="303501.51"/>
    <x v="0"/>
    <x v="1"/>
    <n v="392063"/>
  </r>
  <r>
    <x v="217"/>
    <s v="US"/>
    <n v="303501.51"/>
    <x v="0"/>
    <x v="2"/>
    <n v="11463"/>
  </r>
  <r>
    <x v="217"/>
    <s v="US"/>
    <n v="303501.51"/>
    <x v="0"/>
    <x v="3"/>
    <n v="0"/>
  </r>
  <r>
    <x v="217"/>
    <s v="US"/>
    <n v="303501.51"/>
    <x v="0"/>
    <x v="4"/>
    <n v="244845"/>
  </r>
  <r>
    <x v="217"/>
    <s v="US"/>
    <n v="303501.51"/>
    <x v="1"/>
    <x v="5"/>
    <n v="79801"/>
  </r>
  <r>
    <x v="217"/>
    <s v="US"/>
    <n v="303501.51"/>
    <x v="1"/>
    <x v="6"/>
    <n v="75939"/>
  </r>
  <r>
    <x v="217"/>
    <s v="US"/>
    <n v="303501.51"/>
    <x v="1"/>
    <x v="7"/>
    <n v="1407"/>
  </r>
  <r>
    <x v="217"/>
    <s v="US"/>
    <n v="303501.51"/>
    <x v="1"/>
    <x v="8"/>
    <n v="2455"/>
  </r>
  <r>
    <x v="217"/>
    <s v="US"/>
    <n v="303501.51"/>
    <x v="1"/>
    <x v="9"/>
    <n v="0"/>
  </r>
  <r>
    <x v="217"/>
    <s v="US"/>
    <n v="303501.51"/>
    <x v="2"/>
    <x v="10"/>
    <n v="171328"/>
  </r>
  <r>
    <x v="217"/>
    <s v="US"/>
    <n v="303501.51"/>
    <x v="2"/>
    <x v="11"/>
    <n v="171328"/>
  </r>
  <r>
    <x v="217"/>
    <s v="US"/>
    <n v="303501.51"/>
    <x v="2"/>
    <x v="12"/>
    <n v="0"/>
  </r>
  <r>
    <x v="217"/>
    <s v="US"/>
    <n v="303501.51"/>
    <x v="2"/>
    <x v="13"/>
    <n v="0"/>
  </r>
  <r>
    <x v="217"/>
    <s v="US"/>
    <n v="303501.51"/>
    <x v="3"/>
    <x v="14"/>
    <n v="0"/>
  </r>
  <r>
    <x v="217"/>
    <s v="US"/>
    <n v="303501.51"/>
    <x v="4"/>
    <x v="15"/>
    <n v="456379"/>
  </r>
  <r>
    <x v="217"/>
    <s v="US"/>
    <n v="303501.51"/>
    <x v="5"/>
    <x v="16"/>
    <n v="2747127"/>
  </r>
  <r>
    <x v="217"/>
    <s v="US"/>
    <n v="303501.51"/>
    <x v="6"/>
    <x v="17"/>
    <n v="218623"/>
  </r>
  <r>
    <x v="217"/>
    <s v="US"/>
    <n v="303501.51"/>
    <x v="7"/>
    <x v="18"/>
    <n v="55904"/>
  </r>
  <r>
    <x v="217"/>
    <s v="US"/>
    <n v="303501.51"/>
    <x v="8"/>
    <x v="19"/>
    <n v="0"/>
  </r>
  <r>
    <x v="217"/>
    <s v="US"/>
    <n v="303501.51"/>
    <x v="9"/>
    <x v="20"/>
    <n v="1484346"/>
  </r>
  <r>
    <x v="217"/>
    <s v="US"/>
    <n v="303501.51"/>
    <x v="10"/>
    <x v="21"/>
    <n v="0"/>
  </r>
  <r>
    <x v="217"/>
    <s v="US"/>
    <n v="303501.51"/>
    <x v="11"/>
    <x v="22"/>
    <n v="3104473"/>
  </r>
  <r>
    <x v="217"/>
    <s v="US"/>
    <n v="303501.51"/>
    <x v="12"/>
    <x v="23"/>
    <n v="18713"/>
  </r>
  <r>
    <x v="217"/>
    <s v="US"/>
    <n v="303501.51"/>
    <x v="13"/>
    <x v="24"/>
    <n v="5799471"/>
  </r>
  <r>
    <x v="217"/>
    <s v="US"/>
    <n v="303501.51"/>
    <x v="14"/>
    <x v="25"/>
    <n v="0"/>
  </r>
  <r>
    <x v="217"/>
    <s v="US"/>
    <n v="303501.51"/>
    <x v="15"/>
    <x v="26"/>
    <n v="0"/>
  </r>
  <r>
    <x v="217"/>
    <s v="US"/>
    <n v="303501.51"/>
    <x v="16"/>
    <x v="27"/>
    <n v="30497"/>
  </r>
  <r>
    <x v="217"/>
    <s v="US"/>
    <n v="303501.51"/>
    <x v="17"/>
    <x v="28"/>
    <n v="86006"/>
  </r>
  <r>
    <x v="217"/>
    <s v="US"/>
    <n v="303501.51"/>
    <x v="18"/>
    <x v="29"/>
    <n v="0"/>
  </r>
  <r>
    <x v="217"/>
    <s v="US"/>
    <n v="303501.51"/>
    <x v="19"/>
    <x v="30"/>
    <n v="0"/>
  </r>
  <r>
    <x v="217"/>
    <s v="US"/>
    <n v="303501.51"/>
    <x v="20"/>
    <x v="31"/>
    <n v="7330"/>
  </r>
  <r>
    <x v="217"/>
    <s v="US"/>
    <n v="303501.51"/>
    <x v="21"/>
    <x v="32"/>
    <n v="0"/>
  </r>
  <r>
    <x v="218"/>
    <s v="US"/>
    <n v="217344.76"/>
    <x v="0"/>
    <x v="0"/>
    <n v="817064"/>
  </r>
  <r>
    <x v="218"/>
    <s v="US"/>
    <n v="217344.76"/>
    <x v="0"/>
    <x v="1"/>
    <n v="527300"/>
  </r>
  <r>
    <x v="218"/>
    <s v="US"/>
    <n v="217344.76"/>
    <x v="0"/>
    <x v="2"/>
    <n v="10760"/>
  </r>
  <r>
    <x v="218"/>
    <s v="US"/>
    <n v="217344.76"/>
    <x v="0"/>
    <x v="3"/>
    <n v="0"/>
  </r>
  <r>
    <x v="218"/>
    <s v="US"/>
    <n v="217344.76"/>
    <x v="0"/>
    <x v="4"/>
    <n v="279004"/>
  </r>
  <r>
    <x v="218"/>
    <s v="US"/>
    <n v="217344.76"/>
    <x v="1"/>
    <x v="5"/>
    <n v="88380"/>
  </r>
  <r>
    <x v="218"/>
    <s v="US"/>
    <n v="217344.76"/>
    <x v="1"/>
    <x v="6"/>
    <n v="85575"/>
  </r>
  <r>
    <x v="218"/>
    <s v="US"/>
    <n v="217344.76"/>
    <x v="1"/>
    <x v="7"/>
    <n v="1079"/>
  </r>
  <r>
    <x v="218"/>
    <s v="US"/>
    <n v="217344.76"/>
    <x v="1"/>
    <x v="8"/>
    <n v="1726"/>
  </r>
  <r>
    <x v="218"/>
    <s v="US"/>
    <n v="217344.76"/>
    <x v="1"/>
    <x v="9"/>
    <n v="0"/>
  </r>
  <r>
    <x v="218"/>
    <s v="US"/>
    <n v="217344.76"/>
    <x v="2"/>
    <x v="10"/>
    <n v="283456"/>
  </r>
  <r>
    <x v="218"/>
    <s v="US"/>
    <n v="217344.76"/>
    <x v="2"/>
    <x v="11"/>
    <n v="283456"/>
  </r>
  <r>
    <x v="218"/>
    <s v="US"/>
    <n v="217344.76"/>
    <x v="2"/>
    <x v="12"/>
    <n v="0"/>
  </r>
  <r>
    <x v="218"/>
    <s v="US"/>
    <n v="217344.76"/>
    <x v="2"/>
    <x v="13"/>
    <n v="0"/>
  </r>
  <r>
    <x v="218"/>
    <s v="US"/>
    <n v="217344.76"/>
    <x v="3"/>
    <x v="14"/>
    <n v="0"/>
  </r>
  <r>
    <x v="218"/>
    <s v="US"/>
    <n v="217344.76"/>
    <x v="4"/>
    <x v="15"/>
    <n v="416593"/>
  </r>
  <r>
    <x v="218"/>
    <s v="US"/>
    <n v="217344.76"/>
    <x v="5"/>
    <x v="16"/>
    <n v="2642326"/>
  </r>
  <r>
    <x v="218"/>
    <s v="US"/>
    <n v="217344.76"/>
    <x v="6"/>
    <x v="17"/>
    <n v="321658"/>
  </r>
  <r>
    <x v="218"/>
    <s v="US"/>
    <n v="217344.76"/>
    <x v="7"/>
    <x v="18"/>
    <n v="60443"/>
  </r>
  <r>
    <x v="218"/>
    <s v="US"/>
    <n v="217344.76"/>
    <x v="8"/>
    <x v="19"/>
    <n v="0"/>
  </r>
  <r>
    <x v="218"/>
    <s v="US"/>
    <n v="217344.76"/>
    <x v="9"/>
    <x v="20"/>
    <n v="1448848"/>
  </r>
  <r>
    <x v="218"/>
    <s v="US"/>
    <n v="217344.76"/>
    <x v="10"/>
    <x v="21"/>
    <n v="0"/>
  </r>
  <r>
    <x v="218"/>
    <s v="US"/>
    <n v="217344.76"/>
    <x v="11"/>
    <x v="22"/>
    <n v="2740058"/>
  </r>
  <r>
    <x v="218"/>
    <s v="US"/>
    <n v="217344.76"/>
    <x v="12"/>
    <x v="23"/>
    <n v="59914"/>
  </r>
  <r>
    <x v="218"/>
    <s v="US"/>
    <n v="217344.76"/>
    <x v="13"/>
    <x v="24"/>
    <n v="3937813"/>
  </r>
  <r>
    <x v="218"/>
    <s v="US"/>
    <n v="217344.76"/>
    <x v="14"/>
    <x v="25"/>
    <n v="0"/>
  </r>
  <r>
    <x v="218"/>
    <s v="US"/>
    <n v="217344.76"/>
    <x v="15"/>
    <x v="26"/>
    <n v="0"/>
  </r>
  <r>
    <x v="218"/>
    <s v="US"/>
    <n v="217344.76"/>
    <x v="16"/>
    <x v="27"/>
    <n v="33957"/>
  </r>
  <r>
    <x v="218"/>
    <s v="US"/>
    <n v="217344.76"/>
    <x v="17"/>
    <x v="28"/>
    <n v="80035"/>
  </r>
  <r>
    <x v="218"/>
    <s v="US"/>
    <n v="217344.76"/>
    <x v="18"/>
    <x v="29"/>
    <n v="0"/>
  </r>
  <r>
    <x v="218"/>
    <s v="US"/>
    <n v="217344.76"/>
    <x v="19"/>
    <x v="30"/>
    <n v="0"/>
  </r>
  <r>
    <x v="218"/>
    <s v="US"/>
    <n v="217344.76"/>
    <x v="20"/>
    <x v="31"/>
    <n v="13548"/>
  </r>
  <r>
    <x v="218"/>
    <s v="US"/>
    <n v="217344.76"/>
    <x v="21"/>
    <x v="32"/>
    <n v="0"/>
  </r>
  <r>
    <x v="219"/>
    <s v="US"/>
    <n v="198993.05"/>
    <x v="0"/>
    <x v="0"/>
    <n v="805111"/>
  </r>
  <r>
    <x v="219"/>
    <s v="US"/>
    <n v="198993.05"/>
    <x v="0"/>
    <x v="1"/>
    <n v="488219"/>
  </r>
  <r>
    <x v="219"/>
    <s v="US"/>
    <n v="198993.05"/>
    <x v="0"/>
    <x v="2"/>
    <n v="12406"/>
  </r>
  <r>
    <x v="219"/>
    <s v="US"/>
    <n v="198993.05"/>
    <x v="0"/>
    <x v="3"/>
    <n v="0"/>
  </r>
  <r>
    <x v="219"/>
    <s v="US"/>
    <n v="198993.05"/>
    <x v="0"/>
    <x v="4"/>
    <n v="304486"/>
  </r>
  <r>
    <x v="219"/>
    <s v="US"/>
    <n v="198993.05"/>
    <x v="1"/>
    <x v="5"/>
    <n v="69463"/>
  </r>
  <r>
    <x v="219"/>
    <s v="US"/>
    <n v="198993.05"/>
    <x v="1"/>
    <x v="6"/>
    <n v="66668"/>
  </r>
  <r>
    <x v="219"/>
    <s v="US"/>
    <n v="198993.05"/>
    <x v="1"/>
    <x v="7"/>
    <n v="1197"/>
  </r>
  <r>
    <x v="219"/>
    <s v="US"/>
    <n v="198993.05"/>
    <x v="1"/>
    <x v="8"/>
    <n v="1598"/>
  </r>
  <r>
    <x v="219"/>
    <s v="US"/>
    <n v="198993.05"/>
    <x v="1"/>
    <x v="9"/>
    <n v="0"/>
  </r>
  <r>
    <x v="219"/>
    <s v="US"/>
    <n v="198993.05"/>
    <x v="2"/>
    <x v="10"/>
    <n v="396992"/>
  </r>
  <r>
    <x v="219"/>
    <s v="US"/>
    <n v="198993.05"/>
    <x v="2"/>
    <x v="11"/>
    <n v="396992"/>
  </r>
  <r>
    <x v="219"/>
    <s v="US"/>
    <n v="198993.05"/>
    <x v="2"/>
    <x v="12"/>
    <n v="0"/>
  </r>
  <r>
    <x v="219"/>
    <s v="US"/>
    <n v="198993.05"/>
    <x v="2"/>
    <x v="13"/>
    <n v="0"/>
  </r>
  <r>
    <x v="219"/>
    <s v="US"/>
    <n v="198993.05"/>
    <x v="3"/>
    <x v="14"/>
    <n v="0"/>
  </r>
  <r>
    <x v="219"/>
    <s v="US"/>
    <n v="198993.05"/>
    <x v="4"/>
    <x v="15"/>
    <n v="823185"/>
  </r>
  <r>
    <x v="219"/>
    <s v="US"/>
    <n v="198993.05"/>
    <x v="5"/>
    <x v="16"/>
    <n v="3162151"/>
  </r>
  <r>
    <x v="219"/>
    <s v="US"/>
    <n v="198993.05"/>
    <x v="6"/>
    <x v="17"/>
    <n v="419844"/>
  </r>
  <r>
    <x v="219"/>
    <s v="US"/>
    <n v="198993.05"/>
    <x v="7"/>
    <x v="18"/>
    <n v="56409"/>
  </r>
  <r>
    <x v="219"/>
    <s v="US"/>
    <n v="198993.05"/>
    <x v="8"/>
    <x v="19"/>
    <n v="0"/>
  </r>
  <r>
    <x v="219"/>
    <s v="US"/>
    <n v="198993.05"/>
    <x v="9"/>
    <x v="20"/>
    <n v="1492343"/>
  </r>
  <r>
    <x v="219"/>
    <s v="US"/>
    <n v="198993.05"/>
    <x v="10"/>
    <x v="21"/>
    <n v="0"/>
  </r>
  <r>
    <x v="219"/>
    <s v="US"/>
    <n v="198993.05"/>
    <x v="11"/>
    <x v="22"/>
    <n v="3257310"/>
  </r>
  <r>
    <x v="219"/>
    <s v="US"/>
    <n v="198993.05"/>
    <x v="12"/>
    <x v="23"/>
    <n v="333552"/>
  </r>
  <r>
    <x v="219"/>
    <s v="US"/>
    <n v="198993.05"/>
    <x v="13"/>
    <x v="24"/>
    <n v="4248044"/>
  </r>
  <r>
    <x v="219"/>
    <s v="US"/>
    <n v="198993.05"/>
    <x v="14"/>
    <x v="25"/>
    <n v="0"/>
  </r>
  <r>
    <x v="219"/>
    <s v="US"/>
    <n v="198993.05"/>
    <x v="15"/>
    <x v="26"/>
    <n v="0"/>
  </r>
  <r>
    <x v="219"/>
    <s v="US"/>
    <n v="198993.05"/>
    <x v="16"/>
    <x v="27"/>
    <n v="40220"/>
  </r>
  <r>
    <x v="219"/>
    <s v="US"/>
    <n v="198993.05"/>
    <x v="17"/>
    <x v="28"/>
    <n v="93179"/>
  </r>
  <r>
    <x v="219"/>
    <s v="US"/>
    <n v="198993.05"/>
    <x v="18"/>
    <x v="29"/>
    <n v="0"/>
  </r>
  <r>
    <x v="219"/>
    <s v="US"/>
    <n v="198993.05"/>
    <x v="19"/>
    <x v="30"/>
    <n v="0"/>
  </r>
  <r>
    <x v="219"/>
    <s v="US"/>
    <n v="198993.05"/>
    <x v="20"/>
    <x v="31"/>
    <n v="14501"/>
  </r>
  <r>
    <x v="219"/>
    <s v="US"/>
    <n v="198993.05"/>
    <x v="21"/>
    <x v="32"/>
    <n v="0"/>
  </r>
  <r>
    <x v="220"/>
    <s v="US"/>
    <n v="168213.22"/>
    <x v="0"/>
    <x v="0"/>
    <n v="812315"/>
  </r>
  <r>
    <x v="220"/>
    <s v="US"/>
    <n v="168213.22"/>
    <x v="0"/>
    <x v="1"/>
    <n v="436562"/>
  </r>
  <r>
    <x v="220"/>
    <s v="US"/>
    <n v="168213.22"/>
    <x v="0"/>
    <x v="2"/>
    <n v="13831"/>
  </r>
  <r>
    <x v="220"/>
    <s v="US"/>
    <n v="168213.22"/>
    <x v="0"/>
    <x v="3"/>
    <n v="0"/>
  </r>
  <r>
    <x v="220"/>
    <s v="US"/>
    <n v="168213.22"/>
    <x v="0"/>
    <x v="4"/>
    <n v="361922"/>
  </r>
  <r>
    <x v="220"/>
    <s v="US"/>
    <n v="168213.22"/>
    <x v="1"/>
    <x v="5"/>
    <n v="60513"/>
  </r>
  <r>
    <x v="220"/>
    <s v="US"/>
    <n v="168213.22"/>
    <x v="1"/>
    <x v="6"/>
    <n v="42193"/>
  </r>
  <r>
    <x v="220"/>
    <s v="US"/>
    <n v="168213.22"/>
    <x v="1"/>
    <x v="7"/>
    <n v="1241"/>
  </r>
  <r>
    <x v="220"/>
    <s v="US"/>
    <n v="168213.22"/>
    <x v="1"/>
    <x v="8"/>
    <n v="17079"/>
  </r>
  <r>
    <x v="220"/>
    <s v="US"/>
    <n v="168213.22"/>
    <x v="1"/>
    <x v="9"/>
    <n v="0"/>
  </r>
  <r>
    <x v="220"/>
    <s v="US"/>
    <n v="168213.22"/>
    <x v="2"/>
    <x v="10"/>
    <n v="409433"/>
  </r>
  <r>
    <x v="220"/>
    <s v="US"/>
    <n v="168213.22"/>
    <x v="2"/>
    <x v="11"/>
    <n v="409433"/>
  </r>
  <r>
    <x v="220"/>
    <s v="US"/>
    <n v="168213.22"/>
    <x v="2"/>
    <x v="12"/>
    <n v="0"/>
  </r>
  <r>
    <x v="220"/>
    <s v="US"/>
    <n v="168213.22"/>
    <x v="2"/>
    <x v="13"/>
    <n v="0"/>
  </r>
  <r>
    <x v="220"/>
    <s v="US"/>
    <n v="168213.22"/>
    <x v="3"/>
    <x v="14"/>
    <n v="0"/>
  </r>
  <r>
    <x v="220"/>
    <s v="US"/>
    <n v="168213.22"/>
    <x v="4"/>
    <x v="15"/>
    <n v="544846"/>
  </r>
  <r>
    <x v="220"/>
    <s v="US"/>
    <n v="168213.22"/>
    <x v="5"/>
    <x v="16"/>
    <n v="3534745"/>
  </r>
  <r>
    <x v="220"/>
    <s v="US"/>
    <n v="168213.22"/>
    <x v="6"/>
    <x v="17"/>
    <n v="417811"/>
  </r>
  <r>
    <x v="220"/>
    <s v="US"/>
    <n v="168213.22"/>
    <x v="7"/>
    <x v="18"/>
    <n v="63000"/>
  </r>
  <r>
    <x v="220"/>
    <s v="US"/>
    <n v="168213.22"/>
    <x v="8"/>
    <x v="19"/>
    <n v="0"/>
  </r>
  <r>
    <x v="220"/>
    <s v="US"/>
    <n v="168213.22"/>
    <x v="9"/>
    <x v="20"/>
    <n v="2000725"/>
  </r>
  <r>
    <x v="220"/>
    <s v="US"/>
    <n v="168213.22"/>
    <x v="10"/>
    <x v="21"/>
    <n v="0"/>
  </r>
  <r>
    <x v="220"/>
    <s v="US"/>
    <n v="168213.22"/>
    <x v="11"/>
    <x v="22"/>
    <n v="3276226"/>
  </r>
  <r>
    <x v="220"/>
    <s v="US"/>
    <n v="168213.22"/>
    <x v="12"/>
    <x v="23"/>
    <n v="316123"/>
  </r>
  <r>
    <x v="220"/>
    <s v="US"/>
    <n v="168213.22"/>
    <x v="13"/>
    <x v="24"/>
    <n v="5013816"/>
  </r>
  <r>
    <x v="220"/>
    <s v="US"/>
    <n v="168213.22"/>
    <x v="14"/>
    <x v="25"/>
    <n v="0"/>
  </r>
  <r>
    <x v="220"/>
    <s v="US"/>
    <n v="168213.22"/>
    <x v="15"/>
    <x v="26"/>
    <n v="0"/>
  </r>
  <r>
    <x v="220"/>
    <s v="US"/>
    <n v="168213.22"/>
    <x v="16"/>
    <x v="27"/>
    <n v="36863"/>
  </r>
  <r>
    <x v="220"/>
    <s v="US"/>
    <n v="168213.22"/>
    <x v="17"/>
    <x v="28"/>
    <n v="133770"/>
  </r>
  <r>
    <x v="220"/>
    <s v="US"/>
    <n v="168213.22"/>
    <x v="18"/>
    <x v="29"/>
    <n v="0"/>
  </r>
  <r>
    <x v="220"/>
    <s v="US"/>
    <n v="168213.22"/>
    <x v="19"/>
    <x v="30"/>
    <n v="0"/>
  </r>
  <r>
    <x v="220"/>
    <s v="US"/>
    <n v="168213.22"/>
    <x v="20"/>
    <x v="31"/>
    <n v="7181"/>
  </r>
  <r>
    <x v="220"/>
    <s v="US"/>
    <n v="168213.22"/>
    <x v="21"/>
    <x v="32"/>
    <n v="0"/>
  </r>
  <r>
    <x v="221"/>
    <s v="US"/>
    <n v="147628.51"/>
    <x v="0"/>
    <x v="0"/>
    <n v="784788"/>
  </r>
  <r>
    <x v="221"/>
    <s v="US"/>
    <n v="147628.51"/>
    <x v="0"/>
    <x v="1"/>
    <n v="407136"/>
  </r>
  <r>
    <x v="221"/>
    <s v="US"/>
    <n v="147628.51"/>
    <x v="0"/>
    <x v="2"/>
    <n v="14304"/>
  </r>
  <r>
    <x v="221"/>
    <s v="US"/>
    <n v="147628.51"/>
    <x v="0"/>
    <x v="3"/>
    <n v="0"/>
  </r>
  <r>
    <x v="221"/>
    <s v="US"/>
    <n v="147628.51"/>
    <x v="0"/>
    <x v="4"/>
    <n v="363348"/>
  </r>
  <r>
    <x v="221"/>
    <s v="US"/>
    <n v="147628.51"/>
    <x v="1"/>
    <x v="5"/>
    <n v="56338"/>
  </r>
  <r>
    <x v="221"/>
    <s v="US"/>
    <n v="147628.51"/>
    <x v="1"/>
    <x v="6"/>
    <n v="43099"/>
  </r>
  <r>
    <x v="221"/>
    <s v="US"/>
    <n v="147628.51"/>
    <x v="1"/>
    <x v="7"/>
    <n v="1237"/>
  </r>
  <r>
    <x v="221"/>
    <s v="US"/>
    <n v="147628.51"/>
    <x v="1"/>
    <x v="8"/>
    <n v="12002"/>
  </r>
  <r>
    <x v="221"/>
    <s v="US"/>
    <n v="147628.51"/>
    <x v="1"/>
    <x v="9"/>
    <n v="0"/>
  </r>
  <r>
    <x v="221"/>
    <s v="US"/>
    <n v="147628.51"/>
    <x v="2"/>
    <x v="10"/>
    <n v="344910"/>
  </r>
  <r>
    <x v="221"/>
    <s v="US"/>
    <n v="147628.51"/>
    <x v="2"/>
    <x v="11"/>
    <n v="344910"/>
  </r>
  <r>
    <x v="221"/>
    <s v="US"/>
    <n v="147628.51"/>
    <x v="2"/>
    <x v="12"/>
    <n v="0"/>
  </r>
  <r>
    <x v="221"/>
    <s v="US"/>
    <n v="147628.51"/>
    <x v="2"/>
    <x v="13"/>
    <n v="0"/>
  </r>
  <r>
    <x v="221"/>
    <s v="US"/>
    <n v="147628.51"/>
    <x v="3"/>
    <x v="14"/>
    <n v="0"/>
  </r>
  <r>
    <x v="221"/>
    <s v="US"/>
    <n v="147628.51"/>
    <x v="4"/>
    <x v="15"/>
    <n v="779503"/>
  </r>
  <r>
    <x v="221"/>
    <s v="US"/>
    <n v="147628.51"/>
    <x v="5"/>
    <x v="16"/>
    <n v="2955456"/>
  </r>
  <r>
    <x v="221"/>
    <s v="US"/>
    <n v="147628.51"/>
    <x v="6"/>
    <x v="17"/>
    <n v="354114"/>
  </r>
  <r>
    <x v="221"/>
    <s v="US"/>
    <n v="147628.51"/>
    <x v="7"/>
    <x v="18"/>
    <n v="65503"/>
  </r>
  <r>
    <x v="221"/>
    <s v="US"/>
    <n v="147628.51"/>
    <x v="8"/>
    <x v="19"/>
    <n v="0"/>
  </r>
  <r>
    <x v="221"/>
    <s v="US"/>
    <n v="147628.51"/>
    <x v="9"/>
    <x v="20"/>
    <n v="1159090"/>
  </r>
  <r>
    <x v="221"/>
    <s v="US"/>
    <n v="147628.51"/>
    <x v="10"/>
    <x v="21"/>
    <n v="0"/>
  </r>
  <r>
    <x v="221"/>
    <s v="US"/>
    <n v="147628.51"/>
    <x v="11"/>
    <x v="22"/>
    <n v="3267499"/>
  </r>
  <r>
    <x v="221"/>
    <s v="US"/>
    <n v="147628.51"/>
    <x v="12"/>
    <x v="23"/>
    <n v="521440"/>
  </r>
  <r>
    <x v="221"/>
    <s v="US"/>
    <n v="147628.51"/>
    <x v="13"/>
    <x v="24"/>
    <n v="5197689"/>
  </r>
  <r>
    <x v="221"/>
    <s v="US"/>
    <n v="147628.51"/>
    <x v="14"/>
    <x v="25"/>
    <n v="0"/>
  </r>
  <r>
    <x v="221"/>
    <s v="US"/>
    <n v="147628.51"/>
    <x v="15"/>
    <x v="26"/>
    <n v="0"/>
  </r>
  <r>
    <x v="221"/>
    <s v="US"/>
    <n v="147628.51"/>
    <x v="16"/>
    <x v="27"/>
    <n v="34458"/>
  </r>
  <r>
    <x v="221"/>
    <s v="US"/>
    <n v="147628.51"/>
    <x v="17"/>
    <x v="28"/>
    <n v="127136"/>
  </r>
  <r>
    <x v="221"/>
    <s v="US"/>
    <n v="147628.51"/>
    <x v="18"/>
    <x v="29"/>
    <n v="0"/>
  </r>
  <r>
    <x v="221"/>
    <s v="US"/>
    <n v="147628.51"/>
    <x v="19"/>
    <x v="30"/>
    <n v="0"/>
  </r>
  <r>
    <x v="221"/>
    <s v="US"/>
    <n v="147628.51"/>
    <x v="20"/>
    <x v="31"/>
    <n v="5254"/>
  </r>
  <r>
    <x v="221"/>
    <s v="US"/>
    <n v="147628.51"/>
    <x v="21"/>
    <x v="32"/>
    <n v="0"/>
  </r>
  <r>
    <x v="222"/>
    <s v="US"/>
    <n v="171030.96"/>
    <x v="0"/>
    <x v="0"/>
    <n v="806354"/>
  </r>
  <r>
    <x v="222"/>
    <s v="US"/>
    <n v="171030.96"/>
    <x v="0"/>
    <x v="1"/>
    <n v="447987"/>
  </r>
  <r>
    <x v="222"/>
    <s v="US"/>
    <n v="171030.96"/>
    <x v="0"/>
    <x v="2"/>
    <n v="15487"/>
  </r>
  <r>
    <x v="222"/>
    <s v="US"/>
    <n v="171030.96"/>
    <x v="0"/>
    <x v="3"/>
    <n v="0"/>
  </r>
  <r>
    <x v="222"/>
    <s v="US"/>
    <n v="171030.96"/>
    <x v="0"/>
    <x v="4"/>
    <n v="342880"/>
  </r>
  <r>
    <x v="222"/>
    <s v="US"/>
    <n v="171030.96"/>
    <x v="1"/>
    <x v="5"/>
    <n v="64355"/>
  </r>
  <r>
    <x v="222"/>
    <s v="US"/>
    <n v="171030.96"/>
    <x v="1"/>
    <x v="6"/>
    <n v="56553"/>
  </r>
  <r>
    <x v="222"/>
    <s v="US"/>
    <n v="171030.96"/>
    <x v="1"/>
    <x v="7"/>
    <n v="1297"/>
  </r>
  <r>
    <x v="222"/>
    <s v="US"/>
    <n v="171030.96"/>
    <x v="1"/>
    <x v="8"/>
    <n v="6505"/>
  </r>
  <r>
    <x v="222"/>
    <s v="US"/>
    <n v="171030.96"/>
    <x v="1"/>
    <x v="9"/>
    <n v="0"/>
  </r>
  <r>
    <x v="222"/>
    <s v="US"/>
    <n v="171030.96"/>
    <x v="2"/>
    <x v="10"/>
    <n v="320258"/>
  </r>
  <r>
    <x v="222"/>
    <s v="US"/>
    <n v="171030.96"/>
    <x v="2"/>
    <x v="11"/>
    <n v="320258"/>
  </r>
  <r>
    <x v="222"/>
    <s v="US"/>
    <n v="171030.96"/>
    <x v="2"/>
    <x v="12"/>
    <n v="0"/>
  </r>
  <r>
    <x v="222"/>
    <s v="US"/>
    <n v="171030.96"/>
    <x v="2"/>
    <x v="13"/>
    <n v="0"/>
  </r>
  <r>
    <x v="222"/>
    <s v="US"/>
    <n v="171030.96"/>
    <x v="3"/>
    <x v="14"/>
    <n v="0"/>
  </r>
  <r>
    <x v="222"/>
    <s v="US"/>
    <n v="171030.96"/>
    <x v="4"/>
    <x v="15"/>
    <n v="422865"/>
  </r>
  <r>
    <x v="222"/>
    <s v="US"/>
    <n v="171030.96"/>
    <x v="5"/>
    <x v="16"/>
    <n v="2285270"/>
  </r>
  <r>
    <x v="222"/>
    <s v="US"/>
    <n v="171030.96"/>
    <x v="6"/>
    <x v="17"/>
    <n v="332589"/>
  </r>
  <r>
    <x v="222"/>
    <s v="US"/>
    <n v="171030.96"/>
    <x v="7"/>
    <x v="18"/>
    <n v="64454"/>
  </r>
  <r>
    <x v="222"/>
    <s v="US"/>
    <n v="171030.96"/>
    <x v="8"/>
    <x v="19"/>
    <n v="0"/>
  </r>
  <r>
    <x v="222"/>
    <s v="US"/>
    <n v="171030.96"/>
    <x v="9"/>
    <x v="20"/>
    <n v="1492782"/>
  </r>
  <r>
    <x v="222"/>
    <s v="US"/>
    <n v="171030.96"/>
    <x v="10"/>
    <x v="21"/>
    <n v="0"/>
  </r>
  <r>
    <x v="222"/>
    <s v="US"/>
    <n v="171030.96"/>
    <x v="11"/>
    <x v="22"/>
    <n v="2717564"/>
  </r>
  <r>
    <x v="222"/>
    <s v="US"/>
    <n v="171030.96"/>
    <x v="12"/>
    <x v="23"/>
    <n v="591655"/>
  </r>
  <r>
    <x v="222"/>
    <s v="US"/>
    <n v="171030.96"/>
    <x v="13"/>
    <x v="24"/>
    <n v="2877143"/>
  </r>
  <r>
    <x v="222"/>
    <s v="US"/>
    <n v="171030.96"/>
    <x v="14"/>
    <x v="25"/>
    <n v="0"/>
  </r>
  <r>
    <x v="222"/>
    <s v="US"/>
    <n v="171030.96"/>
    <x v="15"/>
    <x v="26"/>
    <n v="0"/>
  </r>
  <r>
    <x v="222"/>
    <s v="US"/>
    <n v="171030.96"/>
    <x v="16"/>
    <x v="27"/>
    <n v="27328"/>
  </r>
  <r>
    <x v="222"/>
    <s v="US"/>
    <n v="171030.96"/>
    <x v="17"/>
    <x v="28"/>
    <n v="184604"/>
  </r>
  <r>
    <x v="222"/>
    <s v="US"/>
    <n v="171030.96"/>
    <x v="18"/>
    <x v="29"/>
    <n v="0"/>
  </r>
  <r>
    <x v="222"/>
    <s v="US"/>
    <n v="171030.96"/>
    <x v="19"/>
    <x v="30"/>
    <n v="0"/>
  </r>
  <r>
    <x v="222"/>
    <s v="US"/>
    <n v="171030.96"/>
    <x v="20"/>
    <x v="31"/>
    <n v="4946"/>
  </r>
  <r>
    <x v="222"/>
    <s v="US"/>
    <n v="171030.96"/>
    <x v="21"/>
    <x v="32"/>
    <n v="0"/>
  </r>
  <r>
    <x v="223"/>
    <s v="US"/>
    <n v="143061.65"/>
    <x v="0"/>
    <x v="0"/>
    <n v="776629"/>
  </r>
  <r>
    <x v="223"/>
    <s v="US"/>
    <n v="143061.65"/>
    <x v="0"/>
    <x v="1"/>
    <n v="435490"/>
  </r>
  <r>
    <x v="223"/>
    <s v="US"/>
    <n v="143061.65"/>
    <x v="0"/>
    <x v="2"/>
    <n v="11111"/>
  </r>
  <r>
    <x v="223"/>
    <s v="US"/>
    <n v="143061.65"/>
    <x v="0"/>
    <x v="3"/>
    <n v="0"/>
  </r>
  <r>
    <x v="223"/>
    <s v="US"/>
    <n v="143061.65"/>
    <x v="0"/>
    <x v="4"/>
    <n v="330028"/>
  </r>
  <r>
    <x v="223"/>
    <s v="US"/>
    <n v="143061.65"/>
    <x v="1"/>
    <x v="5"/>
    <n v="68872"/>
  </r>
  <r>
    <x v="223"/>
    <s v="US"/>
    <n v="143061.65"/>
    <x v="1"/>
    <x v="6"/>
    <n v="61782"/>
  </r>
  <r>
    <x v="223"/>
    <s v="US"/>
    <n v="143061.65"/>
    <x v="1"/>
    <x v="7"/>
    <n v="971"/>
  </r>
  <r>
    <x v="223"/>
    <s v="US"/>
    <n v="143061.65"/>
    <x v="1"/>
    <x v="8"/>
    <n v="6120"/>
  </r>
  <r>
    <x v="223"/>
    <s v="US"/>
    <n v="143061.65"/>
    <x v="1"/>
    <x v="9"/>
    <n v="0"/>
  </r>
  <r>
    <x v="223"/>
    <s v="US"/>
    <n v="143061.65"/>
    <x v="2"/>
    <x v="10"/>
    <n v="323923"/>
  </r>
  <r>
    <x v="223"/>
    <s v="US"/>
    <n v="143061.65"/>
    <x v="2"/>
    <x v="11"/>
    <n v="323923"/>
  </r>
  <r>
    <x v="223"/>
    <s v="US"/>
    <n v="143061.65"/>
    <x v="2"/>
    <x v="12"/>
    <n v="0"/>
  </r>
  <r>
    <x v="223"/>
    <s v="US"/>
    <n v="143061.65"/>
    <x v="2"/>
    <x v="13"/>
    <n v="0"/>
  </r>
  <r>
    <x v="223"/>
    <s v="US"/>
    <n v="143061.65"/>
    <x v="3"/>
    <x v="14"/>
    <n v="0"/>
  </r>
  <r>
    <x v="223"/>
    <s v="US"/>
    <n v="143061.65"/>
    <x v="4"/>
    <x v="15"/>
    <n v="569242"/>
  </r>
  <r>
    <x v="223"/>
    <s v="US"/>
    <n v="143061.65"/>
    <x v="5"/>
    <x v="16"/>
    <n v="2074935"/>
  </r>
  <r>
    <x v="223"/>
    <s v="US"/>
    <n v="143061.65"/>
    <x v="6"/>
    <x v="17"/>
    <n v="332528"/>
  </r>
  <r>
    <x v="223"/>
    <s v="US"/>
    <n v="143061.65"/>
    <x v="7"/>
    <x v="18"/>
    <n v="72035"/>
  </r>
  <r>
    <x v="223"/>
    <s v="US"/>
    <n v="143061.65"/>
    <x v="8"/>
    <x v="19"/>
    <n v="0"/>
  </r>
  <r>
    <x v="223"/>
    <s v="US"/>
    <n v="143061.65"/>
    <x v="9"/>
    <x v="20"/>
    <n v="1531714"/>
  </r>
  <r>
    <x v="223"/>
    <s v="US"/>
    <n v="143061.65"/>
    <x v="10"/>
    <x v="21"/>
    <n v="32839"/>
  </r>
  <r>
    <x v="223"/>
    <s v="US"/>
    <n v="143061.65"/>
    <x v="11"/>
    <x v="22"/>
    <n v="2990617"/>
  </r>
  <r>
    <x v="223"/>
    <s v="US"/>
    <n v="143061.65"/>
    <x v="12"/>
    <x v="23"/>
    <n v="27587"/>
  </r>
  <r>
    <x v="223"/>
    <s v="US"/>
    <n v="143061.65"/>
    <x v="13"/>
    <x v="24"/>
    <n v="6223239"/>
  </r>
  <r>
    <x v="223"/>
    <s v="US"/>
    <n v="143061.65"/>
    <x v="14"/>
    <x v="25"/>
    <n v="0"/>
  </r>
  <r>
    <x v="223"/>
    <s v="US"/>
    <n v="143061.65"/>
    <x v="15"/>
    <x v="26"/>
    <n v="0"/>
  </r>
  <r>
    <x v="223"/>
    <s v="US"/>
    <n v="143061.65"/>
    <x v="16"/>
    <x v="27"/>
    <n v="23141"/>
  </r>
  <r>
    <x v="223"/>
    <s v="US"/>
    <n v="143061.65"/>
    <x v="17"/>
    <x v="28"/>
    <n v="158865"/>
  </r>
  <r>
    <x v="223"/>
    <s v="US"/>
    <n v="143061.65"/>
    <x v="18"/>
    <x v="29"/>
    <n v="0"/>
  </r>
  <r>
    <x v="223"/>
    <s v="US"/>
    <n v="143061.65"/>
    <x v="19"/>
    <x v="30"/>
    <n v="0"/>
  </r>
  <r>
    <x v="223"/>
    <s v="US"/>
    <n v="143061.65"/>
    <x v="20"/>
    <x v="31"/>
    <n v="7603"/>
  </r>
  <r>
    <x v="223"/>
    <s v="US"/>
    <n v="143061.65"/>
    <x v="21"/>
    <x v="32"/>
    <n v="0"/>
  </r>
  <r>
    <x v="224"/>
    <s v="US"/>
    <n v="231756.28"/>
    <x v="0"/>
    <x v="0"/>
    <n v="785976"/>
  </r>
  <r>
    <x v="224"/>
    <s v="US"/>
    <n v="231756.28"/>
    <x v="0"/>
    <x v="1"/>
    <n v="442512"/>
  </r>
  <r>
    <x v="224"/>
    <s v="US"/>
    <n v="231756.28"/>
    <x v="0"/>
    <x v="2"/>
    <n v="7082"/>
  </r>
  <r>
    <x v="224"/>
    <s v="US"/>
    <n v="231756.28"/>
    <x v="0"/>
    <x v="3"/>
    <n v="0"/>
  </r>
  <r>
    <x v="224"/>
    <s v="US"/>
    <n v="231756.28"/>
    <x v="0"/>
    <x v="4"/>
    <n v="336382"/>
  </r>
  <r>
    <x v="224"/>
    <s v="US"/>
    <n v="231756.28"/>
    <x v="1"/>
    <x v="5"/>
    <n v="89915"/>
  </r>
  <r>
    <x v="224"/>
    <s v="US"/>
    <n v="231756.28"/>
    <x v="1"/>
    <x v="6"/>
    <n v="81575"/>
  </r>
  <r>
    <x v="224"/>
    <s v="US"/>
    <n v="231756.28"/>
    <x v="1"/>
    <x v="7"/>
    <n v="471"/>
  </r>
  <r>
    <x v="224"/>
    <s v="US"/>
    <n v="231756.28"/>
    <x v="1"/>
    <x v="8"/>
    <n v="7869"/>
  </r>
  <r>
    <x v="224"/>
    <s v="US"/>
    <n v="231756.28"/>
    <x v="1"/>
    <x v="9"/>
    <n v="0"/>
  </r>
  <r>
    <x v="224"/>
    <s v="US"/>
    <n v="231756.28"/>
    <x v="2"/>
    <x v="10"/>
    <n v="323614"/>
  </r>
  <r>
    <x v="224"/>
    <s v="US"/>
    <n v="231756.28"/>
    <x v="2"/>
    <x v="11"/>
    <n v="310141"/>
  </r>
  <r>
    <x v="224"/>
    <s v="US"/>
    <n v="231756.28"/>
    <x v="2"/>
    <x v="12"/>
    <n v="0"/>
  </r>
  <r>
    <x v="224"/>
    <s v="US"/>
    <n v="231756.28"/>
    <x v="2"/>
    <x v="13"/>
    <n v="13473"/>
  </r>
  <r>
    <x v="224"/>
    <s v="US"/>
    <n v="231756.28"/>
    <x v="3"/>
    <x v="14"/>
    <n v="0"/>
  </r>
  <r>
    <x v="224"/>
    <s v="US"/>
    <n v="231756.28"/>
    <x v="4"/>
    <x v="15"/>
    <n v="630408"/>
  </r>
  <r>
    <x v="224"/>
    <s v="US"/>
    <n v="231756.28"/>
    <x v="5"/>
    <x v="16"/>
    <n v="1830358"/>
  </r>
  <r>
    <x v="224"/>
    <s v="US"/>
    <n v="231756.28"/>
    <x v="6"/>
    <x v="17"/>
    <n v="346941"/>
  </r>
  <r>
    <x v="224"/>
    <s v="US"/>
    <n v="231756.28"/>
    <x v="7"/>
    <x v="18"/>
    <n v="61338"/>
  </r>
  <r>
    <x v="224"/>
    <s v="US"/>
    <n v="231756.28"/>
    <x v="8"/>
    <x v="19"/>
    <n v="0"/>
  </r>
  <r>
    <x v="224"/>
    <s v="US"/>
    <n v="231756.28"/>
    <x v="9"/>
    <x v="20"/>
    <n v="1392053"/>
  </r>
  <r>
    <x v="224"/>
    <s v="US"/>
    <n v="231756.28"/>
    <x v="10"/>
    <x v="21"/>
    <n v="289505"/>
  </r>
  <r>
    <x v="224"/>
    <s v="US"/>
    <n v="231756.28"/>
    <x v="11"/>
    <x v="22"/>
    <n v="3041800"/>
  </r>
  <r>
    <x v="224"/>
    <s v="US"/>
    <n v="231756.28"/>
    <x v="12"/>
    <x v="23"/>
    <n v="347119"/>
  </r>
  <r>
    <x v="224"/>
    <s v="US"/>
    <n v="231756.28"/>
    <x v="13"/>
    <x v="24"/>
    <n v="5446519"/>
  </r>
  <r>
    <x v="224"/>
    <s v="US"/>
    <n v="231756.28"/>
    <x v="14"/>
    <x v="25"/>
    <n v="0"/>
  </r>
  <r>
    <x v="224"/>
    <s v="US"/>
    <n v="231756.28"/>
    <x v="15"/>
    <x v="26"/>
    <n v="0"/>
  </r>
  <r>
    <x v="224"/>
    <s v="US"/>
    <n v="231756.28"/>
    <x v="16"/>
    <x v="27"/>
    <n v="27457"/>
  </r>
  <r>
    <x v="224"/>
    <s v="US"/>
    <n v="231756.28"/>
    <x v="17"/>
    <x v="28"/>
    <n v="159530"/>
  </r>
  <r>
    <x v="224"/>
    <s v="US"/>
    <n v="231756.28"/>
    <x v="18"/>
    <x v="29"/>
    <n v="0"/>
  </r>
  <r>
    <x v="224"/>
    <s v="US"/>
    <n v="231756.28"/>
    <x v="19"/>
    <x v="30"/>
    <n v="0"/>
  </r>
  <r>
    <x v="224"/>
    <s v="US"/>
    <n v="231756.28"/>
    <x v="20"/>
    <x v="31"/>
    <n v="9269"/>
  </r>
  <r>
    <x v="224"/>
    <s v="US"/>
    <n v="231756.28"/>
    <x v="21"/>
    <x v="32"/>
    <n v="0"/>
  </r>
  <r>
    <x v="225"/>
    <s v="US"/>
    <n v="203095.75"/>
    <x v="0"/>
    <x v="0"/>
    <n v="806082"/>
  </r>
  <r>
    <x v="225"/>
    <s v="US"/>
    <n v="203095.75"/>
    <x v="0"/>
    <x v="1"/>
    <n v="440711"/>
  </r>
  <r>
    <x v="225"/>
    <s v="US"/>
    <n v="203095.75"/>
    <x v="0"/>
    <x v="2"/>
    <n v="8016"/>
  </r>
  <r>
    <x v="225"/>
    <s v="US"/>
    <n v="203095.75"/>
    <x v="0"/>
    <x v="3"/>
    <n v="0"/>
  </r>
  <r>
    <x v="225"/>
    <s v="US"/>
    <n v="203095.75"/>
    <x v="0"/>
    <x v="4"/>
    <n v="357355"/>
  </r>
  <r>
    <x v="225"/>
    <s v="US"/>
    <n v="203095.75"/>
    <x v="1"/>
    <x v="5"/>
    <n v="96643"/>
  </r>
  <r>
    <x v="225"/>
    <s v="US"/>
    <n v="203095.75"/>
    <x v="1"/>
    <x v="6"/>
    <n v="87586"/>
  </r>
  <r>
    <x v="225"/>
    <s v="US"/>
    <n v="203095.75"/>
    <x v="1"/>
    <x v="7"/>
    <n v="876"/>
  </r>
  <r>
    <x v="225"/>
    <s v="US"/>
    <n v="203095.75"/>
    <x v="1"/>
    <x v="8"/>
    <n v="8181"/>
  </r>
  <r>
    <x v="225"/>
    <s v="US"/>
    <n v="203095.75"/>
    <x v="1"/>
    <x v="9"/>
    <n v="0"/>
  </r>
  <r>
    <x v="225"/>
    <s v="US"/>
    <n v="203095.75"/>
    <x v="2"/>
    <x v="10"/>
    <n v="255373"/>
  </r>
  <r>
    <x v="225"/>
    <s v="US"/>
    <n v="203095.75"/>
    <x v="2"/>
    <x v="11"/>
    <n v="249822"/>
  </r>
  <r>
    <x v="225"/>
    <s v="US"/>
    <n v="203095.75"/>
    <x v="2"/>
    <x v="12"/>
    <n v="0"/>
  </r>
  <r>
    <x v="225"/>
    <s v="US"/>
    <n v="203095.75"/>
    <x v="2"/>
    <x v="13"/>
    <n v="5551"/>
  </r>
  <r>
    <x v="225"/>
    <s v="US"/>
    <n v="203095.75"/>
    <x v="3"/>
    <x v="14"/>
    <n v="0"/>
  </r>
  <r>
    <x v="225"/>
    <s v="US"/>
    <n v="203095.75"/>
    <x v="4"/>
    <x v="15"/>
    <n v="1107490"/>
  </r>
  <r>
    <x v="225"/>
    <s v="US"/>
    <n v="203095.75"/>
    <x v="5"/>
    <x v="16"/>
    <n v="1532631"/>
  </r>
  <r>
    <x v="225"/>
    <s v="US"/>
    <n v="203095.75"/>
    <x v="6"/>
    <x v="17"/>
    <n v="358963"/>
  </r>
  <r>
    <x v="225"/>
    <s v="US"/>
    <n v="203095.75"/>
    <x v="7"/>
    <x v="18"/>
    <n v="67330"/>
  </r>
  <r>
    <x v="225"/>
    <s v="US"/>
    <n v="203095.75"/>
    <x v="8"/>
    <x v="19"/>
    <n v="0"/>
  </r>
  <r>
    <x v="225"/>
    <s v="US"/>
    <n v="203095.75"/>
    <x v="9"/>
    <x v="20"/>
    <n v="1297914"/>
  </r>
  <r>
    <x v="225"/>
    <s v="US"/>
    <n v="203095.75"/>
    <x v="10"/>
    <x v="21"/>
    <n v="353309"/>
  </r>
  <r>
    <x v="225"/>
    <s v="US"/>
    <n v="203095.75"/>
    <x v="11"/>
    <x v="22"/>
    <n v="3308445"/>
  </r>
  <r>
    <x v="225"/>
    <s v="US"/>
    <n v="203095.75"/>
    <x v="12"/>
    <x v="23"/>
    <n v="59801"/>
  </r>
  <r>
    <x v="225"/>
    <s v="US"/>
    <n v="203095.75"/>
    <x v="13"/>
    <x v="24"/>
    <n v="5069615"/>
  </r>
  <r>
    <x v="225"/>
    <s v="US"/>
    <n v="203095.75"/>
    <x v="14"/>
    <x v="25"/>
    <n v="0"/>
  </r>
  <r>
    <x v="225"/>
    <s v="US"/>
    <n v="203095.75"/>
    <x v="15"/>
    <x v="26"/>
    <n v="0"/>
  </r>
  <r>
    <x v="225"/>
    <s v="US"/>
    <n v="203095.75"/>
    <x v="16"/>
    <x v="27"/>
    <n v="18838"/>
  </r>
  <r>
    <x v="225"/>
    <s v="US"/>
    <n v="203095.75"/>
    <x v="17"/>
    <x v="28"/>
    <n v="146741"/>
  </r>
  <r>
    <x v="225"/>
    <s v="US"/>
    <n v="203095.75"/>
    <x v="18"/>
    <x v="29"/>
    <n v="0"/>
  </r>
  <r>
    <x v="225"/>
    <s v="US"/>
    <n v="203095.75"/>
    <x v="19"/>
    <x v="30"/>
    <n v="0"/>
  </r>
  <r>
    <x v="225"/>
    <s v="US"/>
    <n v="203095.75"/>
    <x v="20"/>
    <x v="31"/>
    <n v="11255"/>
  </r>
  <r>
    <x v="225"/>
    <s v="US"/>
    <n v="203095.75"/>
    <x v="21"/>
    <x v="32"/>
    <n v="0"/>
  </r>
  <r>
    <x v="226"/>
    <s v="US"/>
    <n v="191260.55"/>
    <x v="0"/>
    <x v="0"/>
    <n v="829590"/>
  </r>
  <r>
    <x v="226"/>
    <s v="US"/>
    <n v="191260.55"/>
    <x v="0"/>
    <x v="1"/>
    <n v="472474"/>
  </r>
  <r>
    <x v="226"/>
    <s v="US"/>
    <n v="191260.55"/>
    <x v="0"/>
    <x v="2"/>
    <n v="9587"/>
  </r>
  <r>
    <x v="226"/>
    <s v="US"/>
    <n v="191260.55"/>
    <x v="0"/>
    <x v="3"/>
    <n v="0"/>
  </r>
  <r>
    <x v="226"/>
    <s v="US"/>
    <n v="191260.55"/>
    <x v="0"/>
    <x v="4"/>
    <n v="347529"/>
  </r>
  <r>
    <x v="226"/>
    <s v="US"/>
    <n v="191260.55"/>
    <x v="1"/>
    <x v="5"/>
    <n v="82721"/>
  </r>
  <r>
    <x v="226"/>
    <s v="US"/>
    <n v="191260.55"/>
    <x v="1"/>
    <x v="6"/>
    <n v="70470"/>
  </r>
  <r>
    <x v="226"/>
    <s v="US"/>
    <n v="191260.55"/>
    <x v="1"/>
    <x v="7"/>
    <n v="1041"/>
  </r>
  <r>
    <x v="226"/>
    <s v="US"/>
    <n v="191260.55"/>
    <x v="1"/>
    <x v="8"/>
    <n v="11211"/>
  </r>
  <r>
    <x v="226"/>
    <s v="US"/>
    <n v="191260.55"/>
    <x v="1"/>
    <x v="9"/>
    <n v="0"/>
  </r>
  <r>
    <x v="226"/>
    <s v="US"/>
    <n v="191260.55"/>
    <x v="2"/>
    <x v="10"/>
    <n v="242391"/>
  </r>
  <r>
    <x v="226"/>
    <s v="US"/>
    <n v="191260.55"/>
    <x v="2"/>
    <x v="11"/>
    <n v="233988"/>
  </r>
  <r>
    <x v="226"/>
    <s v="US"/>
    <n v="191260.55"/>
    <x v="2"/>
    <x v="12"/>
    <n v="0"/>
  </r>
  <r>
    <x v="226"/>
    <s v="US"/>
    <n v="191260.55"/>
    <x v="2"/>
    <x v="13"/>
    <n v="8403"/>
  </r>
  <r>
    <x v="226"/>
    <s v="US"/>
    <n v="191260.55"/>
    <x v="3"/>
    <x v="14"/>
    <n v="0"/>
  </r>
  <r>
    <x v="226"/>
    <s v="US"/>
    <n v="191260.55"/>
    <x v="4"/>
    <x v="15"/>
    <n v="1276363"/>
  </r>
  <r>
    <x v="226"/>
    <s v="US"/>
    <n v="191260.55"/>
    <x v="5"/>
    <x v="16"/>
    <n v="1251393"/>
  </r>
  <r>
    <x v="226"/>
    <s v="US"/>
    <n v="191260.55"/>
    <x v="6"/>
    <x v="17"/>
    <n v="405148"/>
  </r>
  <r>
    <x v="226"/>
    <s v="US"/>
    <n v="191260.55"/>
    <x v="7"/>
    <x v="18"/>
    <n v="57081"/>
  </r>
  <r>
    <x v="226"/>
    <s v="US"/>
    <n v="191260.55"/>
    <x v="8"/>
    <x v="19"/>
    <n v="0"/>
  </r>
  <r>
    <x v="226"/>
    <s v="US"/>
    <n v="191260.55"/>
    <x v="9"/>
    <x v="20"/>
    <n v="1269233"/>
  </r>
  <r>
    <x v="226"/>
    <s v="US"/>
    <n v="191260.55"/>
    <x v="10"/>
    <x v="21"/>
    <n v="1633266"/>
  </r>
  <r>
    <x v="226"/>
    <s v="US"/>
    <n v="191260.55"/>
    <x v="11"/>
    <x v="22"/>
    <n v="4391019"/>
  </r>
  <r>
    <x v="226"/>
    <s v="US"/>
    <n v="191260.55"/>
    <x v="12"/>
    <x v="23"/>
    <n v="477017"/>
  </r>
  <r>
    <x v="226"/>
    <s v="US"/>
    <n v="191260.55"/>
    <x v="13"/>
    <x v="24"/>
    <n v="6668450"/>
  </r>
  <r>
    <x v="226"/>
    <s v="US"/>
    <n v="191260.55"/>
    <x v="14"/>
    <x v="25"/>
    <n v="0"/>
  </r>
  <r>
    <x v="226"/>
    <s v="US"/>
    <n v="191260.55"/>
    <x v="15"/>
    <x v="26"/>
    <n v="0"/>
  </r>
  <r>
    <x v="226"/>
    <s v="US"/>
    <n v="191260.55"/>
    <x v="16"/>
    <x v="27"/>
    <n v="22752"/>
  </r>
  <r>
    <x v="226"/>
    <s v="US"/>
    <n v="191260.55"/>
    <x v="17"/>
    <x v="28"/>
    <n v="168813"/>
  </r>
  <r>
    <x v="226"/>
    <s v="US"/>
    <n v="191260.55"/>
    <x v="18"/>
    <x v="29"/>
    <n v="0"/>
  </r>
  <r>
    <x v="226"/>
    <s v="US"/>
    <n v="191260.55"/>
    <x v="19"/>
    <x v="30"/>
    <n v="0"/>
  </r>
  <r>
    <x v="226"/>
    <s v="US"/>
    <n v="191260.55"/>
    <x v="20"/>
    <x v="31"/>
    <n v="13879"/>
  </r>
  <r>
    <x v="226"/>
    <s v="US"/>
    <n v="191260.55"/>
    <x v="21"/>
    <x v="32"/>
    <n v="0"/>
  </r>
  <r>
    <x v="227"/>
    <s v="US"/>
    <n v="116546.42"/>
    <x v="0"/>
    <x v="0"/>
    <n v="787391"/>
  </r>
  <r>
    <x v="227"/>
    <s v="US"/>
    <n v="116546.42"/>
    <x v="0"/>
    <x v="1"/>
    <n v="410373"/>
  </r>
  <r>
    <x v="227"/>
    <s v="US"/>
    <n v="116546.42"/>
    <x v="0"/>
    <x v="2"/>
    <n v="11738"/>
  </r>
  <r>
    <x v="227"/>
    <s v="US"/>
    <n v="116546.42"/>
    <x v="0"/>
    <x v="3"/>
    <n v="0"/>
  </r>
  <r>
    <x v="227"/>
    <s v="US"/>
    <n v="116546.42"/>
    <x v="0"/>
    <x v="4"/>
    <n v="365280"/>
  </r>
  <r>
    <x v="227"/>
    <s v="US"/>
    <n v="116546.42"/>
    <x v="1"/>
    <x v="5"/>
    <n v="56630"/>
  </r>
  <r>
    <x v="227"/>
    <s v="US"/>
    <n v="116546.42"/>
    <x v="1"/>
    <x v="6"/>
    <n v="38358"/>
  </r>
  <r>
    <x v="227"/>
    <s v="US"/>
    <n v="116546.42"/>
    <x v="1"/>
    <x v="7"/>
    <n v="1043"/>
  </r>
  <r>
    <x v="227"/>
    <s v="US"/>
    <n v="116546.42"/>
    <x v="1"/>
    <x v="8"/>
    <n v="17228"/>
  </r>
  <r>
    <x v="227"/>
    <s v="US"/>
    <n v="116546.42"/>
    <x v="1"/>
    <x v="9"/>
    <n v="0"/>
  </r>
  <r>
    <x v="227"/>
    <s v="US"/>
    <n v="116546.42"/>
    <x v="2"/>
    <x v="10"/>
    <n v="83033"/>
  </r>
  <r>
    <x v="227"/>
    <s v="US"/>
    <n v="116546.42"/>
    <x v="2"/>
    <x v="11"/>
    <n v="78986"/>
  </r>
  <r>
    <x v="227"/>
    <s v="US"/>
    <n v="116546.42"/>
    <x v="2"/>
    <x v="12"/>
    <n v="0"/>
  </r>
  <r>
    <x v="227"/>
    <s v="US"/>
    <n v="116546.42"/>
    <x v="2"/>
    <x v="13"/>
    <n v="4047"/>
  </r>
  <r>
    <x v="227"/>
    <s v="US"/>
    <n v="116546.42"/>
    <x v="3"/>
    <x v="14"/>
    <n v="0"/>
  </r>
  <r>
    <x v="227"/>
    <s v="US"/>
    <n v="116546.42"/>
    <x v="4"/>
    <x v="15"/>
    <n v="950006"/>
  </r>
  <r>
    <x v="227"/>
    <s v="US"/>
    <n v="116546.42"/>
    <x v="5"/>
    <x v="16"/>
    <n v="1763756"/>
  </r>
  <r>
    <x v="227"/>
    <s v="US"/>
    <n v="116546.42"/>
    <x v="6"/>
    <x v="17"/>
    <n v="307813"/>
  </r>
  <r>
    <x v="227"/>
    <s v="US"/>
    <n v="116546.42"/>
    <x v="7"/>
    <x v="18"/>
    <n v="64225"/>
  </r>
  <r>
    <x v="227"/>
    <s v="US"/>
    <n v="116546.42"/>
    <x v="8"/>
    <x v="19"/>
    <n v="0"/>
  </r>
  <r>
    <x v="227"/>
    <s v="US"/>
    <n v="116546.42"/>
    <x v="9"/>
    <x v="20"/>
    <n v="871546"/>
  </r>
  <r>
    <x v="227"/>
    <s v="US"/>
    <n v="116546.42"/>
    <x v="10"/>
    <x v="21"/>
    <n v="2982460"/>
  </r>
  <r>
    <x v="227"/>
    <s v="US"/>
    <n v="116546.42"/>
    <x v="11"/>
    <x v="22"/>
    <n v="4346559"/>
  </r>
  <r>
    <x v="227"/>
    <s v="US"/>
    <n v="116546.42"/>
    <x v="12"/>
    <x v="23"/>
    <n v="666040"/>
  </r>
  <r>
    <x v="227"/>
    <s v="US"/>
    <n v="116546.42"/>
    <x v="13"/>
    <x v="24"/>
    <n v="5367111"/>
  </r>
  <r>
    <x v="227"/>
    <s v="US"/>
    <n v="116546.42"/>
    <x v="14"/>
    <x v="25"/>
    <n v="0"/>
  </r>
  <r>
    <x v="227"/>
    <s v="US"/>
    <n v="116546.42"/>
    <x v="15"/>
    <x v="26"/>
    <n v="0"/>
  </r>
  <r>
    <x v="227"/>
    <s v="US"/>
    <n v="116546.42"/>
    <x v="16"/>
    <x v="27"/>
    <n v="24017"/>
  </r>
  <r>
    <x v="227"/>
    <s v="US"/>
    <n v="116546.42"/>
    <x v="17"/>
    <x v="28"/>
    <n v="155774"/>
  </r>
  <r>
    <x v="227"/>
    <s v="US"/>
    <n v="116546.42"/>
    <x v="18"/>
    <x v="29"/>
    <n v="0"/>
  </r>
  <r>
    <x v="227"/>
    <s v="US"/>
    <n v="116546.42"/>
    <x v="19"/>
    <x v="30"/>
    <n v="0"/>
  </r>
  <r>
    <x v="227"/>
    <s v="US"/>
    <n v="116546.42"/>
    <x v="20"/>
    <x v="31"/>
    <n v="9666"/>
  </r>
  <r>
    <x v="227"/>
    <s v="US"/>
    <n v="116546.42"/>
    <x v="21"/>
    <x v="32"/>
    <n v="0"/>
  </r>
  <r>
    <x v="228"/>
    <s v="US"/>
    <n v="127490.04"/>
    <x v="0"/>
    <x v="0"/>
    <n v="758675"/>
  </r>
  <r>
    <x v="228"/>
    <s v="US"/>
    <n v="127490.04"/>
    <x v="0"/>
    <x v="1"/>
    <n v="402114"/>
  </r>
  <r>
    <x v="228"/>
    <s v="US"/>
    <n v="127490.04"/>
    <x v="0"/>
    <x v="2"/>
    <n v="11637"/>
  </r>
  <r>
    <x v="228"/>
    <s v="US"/>
    <n v="127490.04"/>
    <x v="0"/>
    <x v="3"/>
    <n v="0"/>
  </r>
  <r>
    <x v="228"/>
    <s v="US"/>
    <n v="127490.04"/>
    <x v="0"/>
    <x v="4"/>
    <n v="344924"/>
  </r>
  <r>
    <x v="228"/>
    <s v="US"/>
    <n v="127490.04"/>
    <x v="1"/>
    <x v="5"/>
    <n v="44014"/>
  </r>
  <r>
    <x v="228"/>
    <s v="US"/>
    <n v="127490.04"/>
    <x v="1"/>
    <x v="6"/>
    <n v="34375"/>
  </r>
  <r>
    <x v="228"/>
    <s v="US"/>
    <n v="127490.04"/>
    <x v="1"/>
    <x v="7"/>
    <n v="607"/>
  </r>
  <r>
    <x v="228"/>
    <s v="US"/>
    <n v="127490.04"/>
    <x v="1"/>
    <x v="8"/>
    <n v="9032"/>
  </r>
  <r>
    <x v="228"/>
    <s v="US"/>
    <n v="127490.04"/>
    <x v="1"/>
    <x v="9"/>
    <n v="0"/>
  </r>
  <r>
    <x v="228"/>
    <s v="US"/>
    <n v="127490.04"/>
    <x v="2"/>
    <x v="10"/>
    <n v="227791"/>
  </r>
  <r>
    <x v="228"/>
    <s v="US"/>
    <n v="127490.04"/>
    <x v="2"/>
    <x v="11"/>
    <n v="227641"/>
  </r>
  <r>
    <x v="228"/>
    <s v="US"/>
    <n v="127490.04"/>
    <x v="2"/>
    <x v="12"/>
    <n v="0"/>
  </r>
  <r>
    <x v="228"/>
    <s v="US"/>
    <n v="127490.04"/>
    <x v="2"/>
    <x v="13"/>
    <n v="150"/>
  </r>
  <r>
    <x v="228"/>
    <s v="US"/>
    <n v="127490.04"/>
    <x v="3"/>
    <x v="14"/>
    <n v="0"/>
  </r>
  <r>
    <x v="228"/>
    <s v="US"/>
    <n v="127490.04"/>
    <x v="4"/>
    <x v="15"/>
    <n v="264850"/>
  </r>
  <r>
    <x v="228"/>
    <s v="US"/>
    <n v="127490.04"/>
    <x v="5"/>
    <x v="16"/>
    <n v="1283442"/>
  </r>
  <r>
    <x v="228"/>
    <s v="US"/>
    <n v="127490.04"/>
    <x v="6"/>
    <x v="17"/>
    <n v="293594"/>
  </r>
  <r>
    <x v="228"/>
    <s v="US"/>
    <n v="127490.04"/>
    <x v="7"/>
    <x v="18"/>
    <n v="59291"/>
  </r>
  <r>
    <x v="228"/>
    <s v="US"/>
    <n v="127490.04"/>
    <x v="8"/>
    <x v="19"/>
    <n v="0"/>
  </r>
  <r>
    <x v="228"/>
    <s v="US"/>
    <n v="127490.04"/>
    <x v="9"/>
    <x v="20"/>
    <n v="977422"/>
  </r>
  <r>
    <x v="228"/>
    <s v="US"/>
    <n v="127490.04"/>
    <x v="10"/>
    <x v="21"/>
    <n v="4760251"/>
  </r>
  <r>
    <x v="228"/>
    <s v="US"/>
    <n v="127490.04"/>
    <x v="11"/>
    <x v="22"/>
    <n v="3368930"/>
  </r>
  <r>
    <x v="228"/>
    <s v="US"/>
    <n v="127490.04"/>
    <x v="12"/>
    <x v="23"/>
    <n v="421231"/>
  </r>
  <r>
    <x v="228"/>
    <s v="US"/>
    <n v="127490.04"/>
    <x v="13"/>
    <x v="24"/>
    <n v="4304446"/>
  </r>
  <r>
    <x v="228"/>
    <s v="US"/>
    <n v="127490.04"/>
    <x v="14"/>
    <x v="25"/>
    <n v="0"/>
  </r>
  <r>
    <x v="228"/>
    <s v="US"/>
    <n v="127490.04"/>
    <x v="15"/>
    <x v="26"/>
    <n v="0"/>
  </r>
  <r>
    <x v="228"/>
    <s v="US"/>
    <n v="127490.04"/>
    <x v="16"/>
    <x v="27"/>
    <n v="25556"/>
  </r>
  <r>
    <x v="228"/>
    <s v="US"/>
    <n v="127490.04"/>
    <x v="17"/>
    <x v="28"/>
    <n v="184418"/>
  </r>
  <r>
    <x v="228"/>
    <s v="US"/>
    <n v="127490.04"/>
    <x v="18"/>
    <x v="29"/>
    <n v="0"/>
  </r>
  <r>
    <x v="228"/>
    <s v="US"/>
    <n v="127490.04"/>
    <x v="19"/>
    <x v="30"/>
    <n v="0"/>
  </r>
  <r>
    <x v="228"/>
    <s v="US"/>
    <n v="127490.04"/>
    <x v="20"/>
    <x v="31"/>
    <n v="10715"/>
  </r>
  <r>
    <x v="228"/>
    <s v="US"/>
    <n v="127490.04"/>
    <x v="21"/>
    <x v="32"/>
    <n v="0"/>
  </r>
  <r>
    <x v="229"/>
    <s v="US"/>
    <n v="133212.32999999999"/>
    <x v="0"/>
    <x v="0"/>
    <n v="726980"/>
  </r>
  <r>
    <x v="229"/>
    <s v="US"/>
    <n v="133212.32999999999"/>
    <x v="0"/>
    <x v="1"/>
    <n v="375539"/>
  </r>
  <r>
    <x v="229"/>
    <s v="US"/>
    <n v="133212.32999999999"/>
    <x v="0"/>
    <x v="2"/>
    <n v="8077"/>
  </r>
  <r>
    <x v="229"/>
    <s v="US"/>
    <n v="133212.32999999999"/>
    <x v="0"/>
    <x v="3"/>
    <n v="0"/>
  </r>
  <r>
    <x v="229"/>
    <s v="US"/>
    <n v="133212.32999999999"/>
    <x v="0"/>
    <x v="4"/>
    <n v="343364"/>
  </r>
  <r>
    <x v="229"/>
    <s v="US"/>
    <n v="133212.32999999999"/>
    <x v="1"/>
    <x v="5"/>
    <n v="39343"/>
  </r>
  <r>
    <x v="229"/>
    <s v="US"/>
    <n v="133212.32999999999"/>
    <x v="1"/>
    <x v="6"/>
    <n v="33937"/>
  </r>
  <r>
    <x v="229"/>
    <s v="US"/>
    <n v="133212.32999999999"/>
    <x v="1"/>
    <x v="7"/>
    <n v="442"/>
  </r>
  <r>
    <x v="229"/>
    <s v="US"/>
    <n v="133212.32999999999"/>
    <x v="1"/>
    <x v="8"/>
    <n v="4963"/>
  </r>
  <r>
    <x v="229"/>
    <s v="US"/>
    <n v="133212.32999999999"/>
    <x v="1"/>
    <x v="9"/>
    <n v="0"/>
  </r>
  <r>
    <x v="229"/>
    <s v="US"/>
    <n v="133212.32999999999"/>
    <x v="2"/>
    <x v="10"/>
    <n v="195989"/>
  </r>
  <r>
    <x v="229"/>
    <s v="US"/>
    <n v="133212.32999999999"/>
    <x v="2"/>
    <x v="11"/>
    <n v="195909"/>
  </r>
  <r>
    <x v="229"/>
    <s v="US"/>
    <n v="133212.32999999999"/>
    <x v="2"/>
    <x v="12"/>
    <n v="0"/>
  </r>
  <r>
    <x v="229"/>
    <s v="US"/>
    <n v="133212.32999999999"/>
    <x v="2"/>
    <x v="13"/>
    <n v="80"/>
  </r>
  <r>
    <x v="229"/>
    <s v="US"/>
    <n v="133212.32999999999"/>
    <x v="3"/>
    <x v="14"/>
    <n v="0"/>
  </r>
  <r>
    <x v="229"/>
    <s v="US"/>
    <n v="133212.32999999999"/>
    <x v="4"/>
    <x v="15"/>
    <n v="497014"/>
  </r>
  <r>
    <x v="229"/>
    <s v="US"/>
    <n v="133212.32999999999"/>
    <x v="5"/>
    <x v="16"/>
    <n v="2411660"/>
  </r>
  <r>
    <x v="229"/>
    <s v="US"/>
    <n v="133212.32999999999"/>
    <x v="6"/>
    <x v="17"/>
    <n v="241725"/>
  </r>
  <r>
    <x v="229"/>
    <s v="US"/>
    <n v="133212.32999999999"/>
    <x v="7"/>
    <x v="18"/>
    <n v="57875"/>
  </r>
  <r>
    <x v="229"/>
    <s v="US"/>
    <n v="133212.32999999999"/>
    <x v="8"/>
    <x v="19"/>
    <n v="0"/>
  </r>
  <r>
    <x v="229"/>
    <s v="US"/>
    <n v="133212.32999999999"/>
    <x v="9"/>
    <x v="20"/>
    <n v="1102350"/>
  </r>
  <r>
    <x v="229"/>
    <s v="US"/>
    <n v="133212.32999999999"/>
    <x v="10"/>
    <x v="21"/>
    <n v="5186760"/>
  </r>
  <r>
    <x v="229"/>
    <s v="US"/>
    <n v="133212.32999999999"/>
    <x v="11"/>
    <x v="22"/>
    <n v="1258244"/>
  </r>
  <r>
    <x v="229"/>
    <s v="US"/>
    <n v="133212.32999999999"/>
    <x v="12"/>
    <x v="23"/>
    <n v="781027"/>
  </r>
  <r>
    <x v="229"/>
    <s v="US"/>
    <n v="133212.32999999999"/>
    <x v="13"/>
    <x v="24"/>
    <n v="5540462"/>
  </r>
  <r>
    <x v="229"/>
    <s v="US"/>
    <n v="133212.32999999999"/>
    <x v="14"/>
    <x v="25"/>
    <n v="0"/>
  </r>
  <r>
    <x v="229"/>
    <s v="US"/>
    <n v="133212.32999999999"/>
    <x v="15"/>
    <x v="26"/>
    <n v="0"/>
  </r>
  <r>
    <x v="229"/>
    <s v="US"/>
    <n v="133212.32999999999"/>
    <x v="16"/>
    <x v="27"/>
    <n v="24304"/>
  </r>
  <r>
    <x v="229"/>
    <s v="US"/>
    <n v="133212.32999999999"/>
    <x v="17"/>
    <x v="28"/>
    <n v="207908"/>
  </r>
  <r>
    <x v="229"/>
    <s v="US"/>
    <n v="133212.32999999999"/>
    <x v="18"/>
    <x v="29"/>
    <n v="0"/>
  </r>
  <r>
    <x v="229"/>
    <s v="US"/>
    <n v="133212.32999999999"/>
    <x v="19"/>
    <x v="30"/>
    <n v="0"/>
  </r>
  <r>
    <x v="229"/>
    <s v="US"/>
    <n v="133212.32999999999"/>
    <x v="20"/>
    <x v="31"/>
    <n v="10179"/>
  </r>
  <r>
    <x v="229"/>
    <s v="US"/>
    <n v="133212.32999999999"/>
    <x v="21"/>
    <x v="32"/>
    <n v="0"/>
  </r>
  <r>
    <x v="230"/>
    <s v="US"/>
    <n v="126849.23"/>
    <x v="0"/>
    <x v="0"/>
    <n v="561508"/>
  </r>
  <r>
    <x v="230"/>
    <s v="US"/>
    <n v="126849.23"/>
    <x v="0"/>
    <x v="1"/>
    <n v="233138"/>
  </r>
  <r>
    <x v="230"/>
    <s v="US"/>
    <n v="126849.23"/>
    <x v="0"/>
    <x v="2"/>
    <n v="6967"/>
  </r>
  <r>
    <x v="230"/>
    <s v="US"/>
    <n v="126849.23"/>
    <x v="0"/>
    <x v="3"/>
    <n v="0"/>
  </r>
  <r>
    <x v="230"/>
    <s v="US"/>
    <n v="126849.23"/>
    <x v="0"/>
    <x v="4"/>
    <n v="321403"/>
  </r>
  <r>
    <x v="230"/>
    <s v="US"/>
    <n v="126849.23"/>
    <x v="1"/>
    <x v="5"/>
    <n v="73252"/>
  </r>
  <r>
    <x v="230"/>
    <s v="US"/>
    <n v="126849.23"/>
    <x v="1"/>
    <x v="6"/>
    <n v="69114"/>
  </r>
  <r>
    <x v="230"/>
    <s v="US"/>
    <n v="126849.23"/>
    <x v="1"/>
    <x v="7"/>
    <n v="417"/>
  </r>
  <r>
    <x v="230"/>
    <s v="US"/>
    <n v="126849.23"/>
    <x v="1"/>
    <x v="8"/>
    <n v="3721"/>
  </r>
  <r>
    <x v="230"/>
    <s v="US"/>
    <n v="126849.23"/>
    <x v="1"/>
    <x v="9"/>
    <n v="0"/>
  </r>
  <r>
    <x v="230"/>
    <s v="US"/>
    <n v="126849.23"/>
    <x v="2"/>
    <x v="10"/>
    <n v="63214"/>
  </r>
  <r>
    <x v="230"/>
    <s v="US"/>
    <n v="126849.23"/>
    <x v="2"/>
    <x v="11"/>
    <n v="63148"/>
  </r>
  <r>
    <x v="230"/>
    <s v="US"/>
    <n v="126849.23"/>
    <x v="2"/>
    <x v="12"/>
    <n v="0"/>
  </r>
  <r>
    <x v="230"/>
    <s v="US"/>
    <n v="126849.23"/>
    <x v="2"/>
    <x v="13"/>
    <n v="66"/>
  </r>
  <r>
    <x v="230"/>
    <s v="US"/>
    <n v="126849.23"/>
    <x v="3"/>
    <x v="14"/>
    <n v="0"/>
  </r>
  <r>
    <x v="230"/>
    <s v="US"/>
    <n v="126849.23"/>
    <x v="4"/>
    <x v="15"/>
    <n v="768347"/>
  </r>
  <r>
    <x v="230"/>
    <s v="US"/>
    <n v="126849.23"/>
    <x v="5"/>
    <x v="16"/>
    <n v="2216035"/>
  </r>
  <r>
    <x v="230"/>
    <s v="US"/>
    <n v="126849.23"/>
    <x v="6"/>
    <x v="17"/>
    <n v="118794"/>
  </r>
  <r>
    <x v="230"/>
    <s v="US"/>
    <n v="126849.23"/>
    <x v="7"/>
    <x v="18"/>
    <n v="52558"/>
  </r>
  <r>
    <x v="230"/>
    <s v="US"/>
    <n v="126849.23"/>
    <x v="8"/>
    <x v="19"/>
    <n v="936"/>
  </r>
  <r>
    <x v="230"/>
    <s v="US"/>
    <n v="126849.23"/>
    <x v="9"/>
    <x v="20"/>
    <n v="1051746"/>
  </r>
  <r>
    <x v="230"/>
    <s v="US"/>
    <n v="126849.23"/>
    <x v="10"/>
    <x v="21"/>
    <n v="5917318"/>
  </r>
  <r>
    <x v="230"/>
    <s v="US"/>
    <n v="126849.23"/>
    <x v="11"/>
    <x v="22"/>
    <n v="7750803"/>
  </r>
  <r>
    <x v="230"/>
    <s v="US"/>
    <n v="126849.23"/>
    <x v="12"/>
    <x v="23"/>
    <n v="80828"/>
  </r>
  <r>
    <x v="230"/>
    <s v="US"/>
    <n v="126849.23"/>
    <x v="13"/>
    <x v="24"/>
    <n v="6022329"/>
  </r>
  <r>
    <x v="230"/>
    <s v="US"/>
    <n v="126849.23"/>
    <x v="14"/>
    <x v="25"/>
    <n v="0"/>
  </r>
  <r>
    <x v="230"/>
    <s v="US"/>
    <n v="126849.23"/>
    <x v="15"/>
    <x v="26"/>
    <n v="0"/>
  </r>
  <r>
    <x v="230"/>
    <s v="US"/>
    <n v="126849.23"/>
    <x v="16"/>
    <x v="27"/>
    <n v="21287"/>
  </r>
  <r>
    <x v="230"/>
    <s v="US"/>
    <n v="126849.23"/>
    <x v="17"/>
    <x v="28"/>
    <n v="75192"/>
  </r>
  <r>
    <x v="230"/>
    <s v="US"/>
    <n v="126849.23"/>
    <x v="18"/>
    <x v="29"/>
    <n v="0"/>
  </r>
  <r>
    <x v="230"/>
    <s v="US"/>
    <n v="126849.23"/>
    <x v="19"/>
    <x v="30"/>
    <n v="0"/>
  </r>
  <r>
    <x v="230"/>
    <s v="US"/>
    <n v="126849.23"/>
    <x v="20"/>
    <x v="31"/>
    <n v="8196"/>
  </r>
  <r>
    <x v="230"/>
    <s v="US"/>
    <n v="126849.23"/>
    <x v="21"/>
    <x v="32"/>
    <n v="0"/>
  </r>
  <r>
    <x v="231"/>
    <s v="US"/>
    <n v="374540.63"/>
    <x v="0"/>
    <x v="0"/>
    <n v="468400"/>
  </r>
  <r>
    <x v="231"/>
    <s v="US"/>
    <n v="374540.63"/>
    <x v="0"/>
    <x v="1"/>
    <n v="149751"/>
  </r>
  <r>
    <x v="231"/>
    <s v="US"/>
    <n v="374540.63"/>
    <x v="0"/>
    <x v="2"/>
    <n v="8547"/>
  </r>
  <r>
    <x v="231"/>
    <s v="US"/>
    <n v="374540.63"/>
    <x v="0"/>
    <x v="3"/>
    <n v="0"/>
  </r>
  <r>
    <x v="231"/>
    <s v="US"/>
    <n v="374540.63"/>
    <x v="0"/>
    <x v="4"/>
    <n v="310102"/>
  </r>
  <r>
    <x v="231"/>
    <s v="US"/>
    <n v="374540.63"/>
    <x v="1"/>
    <x v="5"/>
    <n v="43260"/>
  </r>
  <r>
    <x v="231"/>
    <s v="US"/>
    <n v="374540.63"/>
    <x v="1"/>
    <x v="6"/>
    <n v="38288"/>
  </r>
  <r>
    <x v="231"/>
    <s v="US"/>
    <n v="374540.63"/>
    <x v="1"/>
    <x v="7"/>
    <n v="783"/>
  </r>
  <r>
    <x v="231"/>
    <s v="US"/>
    <n v="374540.63"/>
    <x v="1"/>
    <x v="8"/>
    <n v="4189"/>
  </r>
  <r>
    <x v="231"/>
    <s v="US"/>
    <n v="374540.63"/>
    <x v="1"/>
    <x v="9"/>
    <n v="0"/>
  </r>
  <r>
    <x v="231"/>
    <s v="US"/>
    <n v="374540.63"/>
    <x v="2"/>
    <x v="10"/>
    <n v="61097"/>
  </r>
  <r>
    <x v="231"/>
    <s v="US"/>
    <n v="374540.63"/>
    <x v="2"/>
    <x v="11"/>
    <n v="61057"/>
  </r>
  <r>
    <x v="231"/>
    <s v="US"/>
    <n v="374540.63"/>
    <x v="2"/>
    <x v="12"/>
    <n v="0"/>
  </r>
  <r>
    <x v="231"/>
    <s v="US"/>
    <n v="374540.63"/>
    <x v="2"/>
    <x v="13"/>
    <n v="40"/>
  </r>
  <r>
    <x v="231"/>
    <s v="US"/>
    <n v="374540.63"/>
    <x v="3"/>
    <x v="14"/>
    <n v="0"/>
  </r>
  <r>
    <x v="231"/>
    <s v="US"/>
    <n v="374540.63"/>
    <x v="4"/>
    <x v="15"/>
    <n v="757874"/>
  </r>
  <r>
    <x v="231"/>
    <s v="US"/>
    <n v="374540.63"/>
    <x v="5"/>
    <x v="16"/>
    <n v="2857787"/>
  </r>
  <r>
    <x v="231"/>
    <s v="US"/>
    <n v="374540.63"/>
    <x v="6"/>
    <x v="17"/>
    <n v="90717"/>
  </r>
  <r>
    <x v="231"/>
    <s v="US"/>
    <n v="374540.63"/>
    <x v="7"/>
    <x v="18"/>
    <n v="57730"/>
  </r>
  <r>
    <x v="231"/>
    <s v="US"/>
    <n v="374540.63"/>
    <x v="8"/>
    <x v="19"/>
    <n v="0"/>
  </r>
  <r>
    <x v="231"/>
    <s v="US"/>
    <n v="374540.63"/>
    <x v="9"/>
    <x v="20"/>
    <n v="1556763"/>
  </r>
  <r>
    <x v="231"/>
    <s v="US"/>
    <n v="374540.63"/>
    <x v="10"/>
    <x v="21"/>
    <n v="8878630"/>
  </r>
  <r>
    <x v="231"/>
    <s v="US"/>
    <n v="374540.63"/>
    <x v="11"/>
    <x v="22"/>
    <n v="7048052"/>
  </r>
  <r>
    <x v="231"/>
    <s v="US"/>
    <n v="374540.63"/>
    <x v="12"/>
    <x v="23"/>
    <n v="248855"/>
  </r>
  <r>
    <x v="231"/>
    <s v="US"/>
    <n v="374540.63"/>
    <x v="13"/>
    <x v="24"/>
    <n v="7311443"/>
  </r>
  <r>
    <x v="231"/>
    <s v="US"/>
    <n v="374540.63"/>
    <x v="14"/>
    <x v="25"/>
    <n v="0"/>
  </r>
  <r>
    <x v="231"/>
    <s v="US"/>
    <n v="374540.63"/>
    <x v="15"/>
    <x v="26"/>
    <n v="0"/>
  </r>
  <r>
    <x v="231"/>
    <s v="US"/>
    <n v="374540.63"/>
    <x v="16"/>
    <x v="27"/>
    <n v="20593"/>
  </r>
  <r>
    <x v="231"/>
    <s v="US"/>
    <n v="374540.63"/>
    <x v="17"/>
    <x v="28"/>
    <n v="87839"/>
  </r>
  <r>
    <x v="231"/>
    <s v="US"/>
    <n v="374540.63"/>
    <x v="18"/>
    <x v="29"/>
    <n v="0"/>
  </r>
  <r>
    <x v="231"/>
    <s v="US"/>
    <n v="374540.63"/>
    <x v="19"/>
    <x v="30"/>
    <n v="0"/>
  </r>
  <r>
    <x v="231"/>
    <s v="US"/>
    <n v="374540.63"/>
    <x v="20"/>
    <x v="31"/>
    <n v="8859"/>
  </r>
  <r>
    <x v="231"/>
    <s v="US"/>
    <n v="374540.63"/>
    <x v="21"/>
    <x v="32"/>
    <n v="0"/>
  </r>
  <r>
    <x v="232"/>
    <s v="US"/>
    <n v="229479.92"/>
    <x v="0"/>
    <x v="0"/>
    <n v="507887"/>
  </r>
  <r>
    <x v="232"/>
    <s v="US"/>
    <n v="229479.92"/>
    <x v="0"/>
    <x v="1"/>
    <n v="168328"/>
  </r>
  <r>
    <x v="232"/>
    <s v="US"/>
    <n v="229479.92"/>
    <x v="0"/>
    <x v="2"/>
    <n v="8151"/>
  </r>
  <r>
    <x v="232"/>
    <s v="US"/>
    <n v="229479.92"/>
    <x v="0"/>
    <x v="3"/>
    <n v="0"/>
  </r>
  <r>
    <x v="232"/>
    <s v="US"/>
    <n v="229479.92"/>
    <x v="0"/>
    <x v="4"/>
    <n v="331408"/>
  </r>
  <r>
    <x v="232"/>
    <s v="US"/>
    <n v="229479.92"/>
    <x v="1"/>
    <x v="5"/>
    <n v="38345"/>
  </r>
  <r>
    <x v="232"/>
    <s v="US"/>
    <n v="229479.92"/>
    <x v="1"/>
    <x v="6"/>
    <n v="34492"/>
  </r>
  <r>
    <x v="232"/>
    <s v="US"/>
    <n v="229479.92"/>
    <x v="1"/>
    <x v="7"/>
    <n v="568"/>
  </r>
  <r>
    <x v="232"/>
    <s v="US"/>
    <n v="229479.92"/>
    <x v="1"/>
    <x v="8"/>
    <n v="3285"/>
  </r>
  <r>
    <x v="232"/>
    <s v="US"/>
    <n v="229479.92"/>
    <x v="1"/>
    <x v="9"/>
    <n v="0"/>
  </r>
  <r>
    <x v="232"/>
    <s v="US"/>
    <n v="229479.92"/>
    <x v="2"/>
    <x v="10"/>
    <n v="80714"/>
  </r>
  <r>
    <x v="232"/>
    <s v="US"/>
    <n v="229479.92"/>
    <x v="2"/>
    <x v="11"/>
    <n v="80701"/>
  </r>
  <r>
    <x v="232"/>
    <s v="US"/>
    <n v="229479.92"/>
    <x v="2"/>
    <x v="12"/>
    <n v="0"/>
  </r>
  <r>
    <x v="232"/>
    <s v="US"/>
    <n v="229479.92"/>
    <x v="2"/>
    <x v="13"/>
    <n v="13"/>
  </r>
  <r>
    <x v="232"/>
    <s v="US"/>
    <n v="229479.92"/>
    <x v="3"/>
    <x v="14"/>
    <n v="0"/>
  </r>
  <r>
    <x v="232"/>
    <s v="US"/>
    <n v="229479.92"/>
    <x v="4"/>
    <x v="15"/>
    <n v="728147"/>
  </r>
  <r>
    <x v="232"/>
    <s v="US"/>
    <n v="229479.92"/>
    <x v="5"/>
    <x v="16"/>
    <n v="3357116"/>
  </r>
  <r>
    <x v="232"/>
    <s v="US"/>
    <n v="229479.92"/>
    <x v="6"/>
    <x v="17"/>
    <n v="144158"/>
  </r>
  <r>
    <x v="232"/>
    <s v="US"/>
    <n v="229479.92"/>
    <x v="7"/>
    <x v="18"/>
    <n v="60242"/>
  </r>
  <r>
    <x v="232"/>
    <s v="US"/>
    <n v="229479.92"/>
    <x v="8"/>
    <x v="19"/>
    <n v="0"/>
  </r>
  <r>
    <x v="232"/>
    <s v="US"/>
    <n v="229479.92"/>
    <x v="9"/>
    <x v="20"/>
    <n v="1719758"/>
  </r>
  <r>
    <x v="232"/>
    <s v="US"/>
    <n v="229479.92"/>
    <x v="10"/>
    <x v="21"/>
    <n v="10809984"/>
  </r>
  <r>
    <x v="232"/>
    <s v="US"/>
    <n v="229479.92"/>
    <x v="11"/>
    <x v="22"/>
    <n v="5735689"/>
  </r>
  <r>
    <x v="232"/>
    <s v="US"/>
    <n v="229479.92"/>
    <x v="12"/>
    <x v="23"/>
    <n v="283632"/>
  </r>
  <r>
    <x v="232"/>
    <s v="US"/>
    <n v="229479.92"/>
    <x v="13"/>
    <x v="24"/>
    <n v="8092079"/>
  </r>
  <r>
    <x v="232"/>
    <s v="US"/>
    <n v="229479.92"/>
    <x v="14"/>
    <x v="25"/>
    <n v="0"/>
  </r>
  <r>
    <x v="232"/>
    <s v="US"/>
    <n v="229479.92"/>
    <x v="15"/>
    <x v="26"/>
    <n v="0"/>
  </r>
  <r>
    <x v="232"/>
    <s v="US"/>
    <n v="229479.92"/>
    <x v="16"/>
    <x v="27"/>
    <n v="11640"/>
  </r>
  <r>
    <x v="232"/>
    <s v="US"/>
    <n v="229479.92"/>
    <x v="17"/>
    <x v="28"/>
    <n v="94474"/>
  </r>
  <r>
    <x v="232"/>
    <s v="US"/>
    <n v="229479.92"/>
    <x v="18"/>
    <x v="29"/>
    <n v="0"/>
  </r>
  <r>
    <x v="232"/>
    <s v="US"/>
    <n v="229479.92"/>
    <x v="19"/>
    <x v="30"/>
    <n v="0"/>
  </r>
  <r>
    <x v="232"/>
    <s v="US"/>
    <n v="229479.92"/>
    <x v="20"/>
    <x v="31"/>
    <n v="13853"/>
  </r>
  <r>
    <x v="232"/>
    <s v="US"/>
    <n v="229479.92"/>
    <x v="21"/>
    <x v="32"/>
    <n v="0"/>
  </r>
  <r>
    <x v="233"/>
    <s v="US"/>
    <n v="212775.67"/>
    <x v="0"/>
    <x v="0"/>
    <n v="526755"/>
  </r>
  <r>
    <x v="233"/>
    <s v="US"/>
    <n v="212775.67"/>
    <x v="0"/>
    <x v="1"/>
    <n v="195976"/>
  </r>
  <r>
    <x v="233"/>
    <s v="US"/>
    <n v="212775.67"/>
    <x v="0"/>
    <x v="2"/>
    <n v="8926"/>
  </r>
  <r>
    <x v="233"/>
    <s v="US"/>
    <n v="212775.67"/>
    <x v="0"/>
    <x v="3"/>
    <n v="0"/>
  </r>
  <r>
    <x v="233"/>
    <s v="US"/>
    <n v="212775.67"/>
    <x v="0"/>
    <x v="4"/>
    <n v="321853"/>
  </r>
  <r>
    <x v="233"/>
    <s v="US"/>
    <n v="212775.67"/>
    <x v="1"/>
    <x v="5"/>
    <n v="46939"/>
  </r>
  <r>
    <x v="233"/>
    <s v="US"/>
    <n v="212775.67"/>
    <x v="1"/>
    <x v="6"/>
    <n v="42937"/>
  </r>
  <r>
    <x v="233"/>
    <s v="US"/>
    <n v="212775.67"/>
    <x v="1"/>
    <x v="7"/>
    <n v="714"/>
  </r>
  <r>
    <x v="233"/>
    <s v="US"/>
    <n v="212775.67"/>
    <x v="1"/>
    <x v="8"/>
    <n v="3288"/>
  </r>
  <r>
    <x v="233"/>
    <s v="US"/>
    <n v="212775.67"/>
    <x v="1"/>
    <x v="9"/>
    <n v="0"/>
  </r>
  <r>
    <x v="233"/>
    <s v="US"/>
    <n v="212775.67"/>
    <x v="2"/>
    <x v="10"/>
    <n v="153140"/>
  </r>
  <r>
    <x v="233"/>
    <s v="US"/>
    <n v="212775.67"/>
    <x v="2"/>
    <x v="11"/>
    <n v="153121"/>
  </r>
  <r>
    <x v="233"/>
    <s v="US"/>
    <n v="212775.67"/>
    <x v="2"/>
    <x v="12"/>
    <n v="0"/>
  </r>
  <r>
    <x v="233"/>
    <s v="US"/>
    <n v="212775.67"/>
    <x v="2"/>
    <x v="13"/>
    <n v="19"/>
  </r>
  <r>
    <x v="233"/>
    <s v="US"/>
    <n v="212775.67"/>
    <x v="3"/>
    <x v="14"/>
    <n v="0"/>
  </r>
  <r>
    <x v="233"/>
    <s v="US"/>
    <n v="212775.67"/>
    <x v="4"/>
    <x v="15"/>
    <n v="958678"/>
  </r>
  <r>
    <x v="233"/>
    <s v="US"/>
    <n v="212775.67"/>
    <x v="5"/>
    <x v="16"/>
    <n v="3827110"/>
  </r>
  <r>
    <x v="233"/>
    <s v="US"/>
    <n v="212775.67"/>
    <x v="6"/>
    <x v="17"/>
    <n v="219572"/>
  </r>
  <r>
    <x v="233"/>
    <s v="US"/>
    <n v="212775.67"/>
    <x v="7"/>
    <x v="18"/>
    <n v="51039"/>
  </r>
  <r>
    <x v="233"/>
    <s v="US"/>
    <n v="212775.67"/>
    <x v="8"/>
    <x v="19"/>
    <n v="0"/>
  </r>
  <r>
    <x v="233"/>
    <s v="US"/>
    <n v="212775.67"/>
    <x v="9"/>
    <x v="20"/>
    <n v="1920720"/>
  </r>
  <r>
    <x v="233"/>
    <s v="US"/>
    <n v="212775.67"/>
    <x v="10"/>
    <x v="21"/>
    <n v="11802453"/>
  </r>
  <r>
    <x v="233"/>
    <s v="US"/>
    <n v="212775.67"/>
    <x v="11"/>
    <x v="22"/>
    <n v="4819334"/>
  </r>
  <r>
    <x v="233"/>
    <s v="US"/>
    <n v="212775.67"/>
    <x v="12"/>
    <x v="23"/>
    <n v="419960"/>
  </r>
  <r>
    <x v="233"/>
    <s v="US"/>
    <n v="212775.67"/>
    <x v="13"/>
    <x v="24"/>
    <n v="6239269"/>
  </r>
  <r>
    <x v="233"/>
    <s v="US"/>
    <n v="212775.67"/>
    <x v="14"/>
    <x v="25"/>
    <n v="0"/>
  </r>
  <r>
    <x v="233"/>
    <s v="US"/>
    <n v="212775.67"/>
    <x v="15"/>
    <x v="26"/>
    <n v="0"/>
  </r>
  <r>
    <x v="233"/>
    <s v="US"/>
    <n v="212775.67"/>
    <x v="16"/>
    <x v="27"/>
    <n v="15304"/>
  </r>
  <r>
    <x v="233"/>
    <s v="US"/>
    <n v="212775.67"/>
    <x v="17"/>
    <x v="28"/>
    <n v="84894"/>
  </r>
  <r>
    <x v="233"/>
    <s v="US"/>
    <n v="212775.67"/>
    <x v="18"/>
    <x v="29"/>
    <n v="0"/>
  </r>
  <r>
    <x v="233"/>
    <s v="US"/>
    <n v="212775.67"/>
    <x v="19"/>
    <x v="30"/>
    <n v="0"/>
  </r>
  <r>
    <x v="233"/>
    <s v="US"/>
    <n v="212775.67"/>
    <x v="20"/>
    <x v="31"/>
    <n v="10970"/>
  </r>
  <r>
    <x v="233"/>
    <s v="US"/>
    <n v="212775.67"/>
    <x v="21"/>
    <x v="32"/>
    <n v="0"/>
  </r>
  <r>
    <x v="234"/>
    <s v="US"/>
    <n v="154059.12"/>
    <x v="0"/>
    <x v="0"/>
    <n v="542334"/>
  </r>
  <r>
    <x v="234"/>
    <s v="US"/>
    <n v="154059.12"/>
    <x v="0"/>
    <x v="1"/>
    <n v="191916"/>
  </r>
  <r>
    <x v="234"/>
    <s v="US"/>
    <n v="154059.12"/>
    <x v="0"/>
    <x v="2"/>
    <n v="9193"/>
  </r>
  <r>
    <x v="234"/>
    <s v="US"/>
    <n v="154059.12"/>
    <x v="0"/>
    <x v="3"/>
    <n v="0"/>
  </r>
  <r>
    <x v="234"/>
    <s v="US"/>
    <n v="154059.12"/>
    <x v="0"/>
    <x v="4"/>
    <n v="341225"/>
  </r>
  <r>
    <x v="234"/>
    <s v="US"/>
    <n v="154059.12"/>
    <x v="1"/>
    <x v="5"/>
    <n v="45710"/>
  </r>
  <r>
    <x v="234"/>
    <s v="US"/>
    <n v="154059.12"/>
    <x v="1"/>
    <x v="6"/>
    <n v="41380"/>
  </r>
  <r>
    <x v="234"/>
    <s v="US"/>
    <n v="154059.12"/>
    <x v="1"/>
    <x v="7"/>
    <n v="764"/>
  </r>
  <r>
    <x v="234"/>
    <s v="US"/>
    <n v="154059.12"/>
    <x v="1"/>
    <x v="8"/>
    <n v="3566"/>
  </r>
  <r>
    <x v="234"/>
    <s v="US"/>
    <n v="154059.12"/>
    <x v="1"/>
    <x v="9"/>
    <n v="0"/>
  </r>
  <r>
    <x v="234"/>
    <s v="US"/>
    <n v="154059.12"/>
    <x v="2"/>
    <x v="10"/>
    <n v="105845"/>
  </r>
  <r>
    <x v="234"/>
    <s v="US"/>
    <n v="154059.12"/>
    <x v="2"/>
    <x v="11"/>
    <n v="105737"/>
  </r>
  <r>
    <x v="234"/>
    <s v="US"/>
    <n v="154059.12"/>
    <x v="2"/>
    <x v="12"/>
    <n v="0"/>
  </r>
  <r>
    <x v="234"/>
    <s v="US"/>
    <n v="154059.12"/>
    <x v="2"/>
    <x v="13"/>
    <n v="108"/>
  </r>
  <r>
    <x v="234"/>
    <s v="US"/>
    <n v="154059.12"/>
    <x v="3"/>
    <x v="14"/>
    <n v="0"/>
  </r>
  <r>
    <x v="234"/>
    <s v="US"/>
    <n v="154059.12"/>
    <x v="4"/>
    <x v="15"/>
    <n v="793178"/>
  </r>
  <r>
    <x v="234"/>
    <s v="US"/>
    <n v="154059.12"/>
    <x v="5"/>
    <x v="16"/>
    <n v="4030487"/>
  </r>
  <r>
    <x v="234"/>
    <s v="US"/>
    <n v="154059.12"/>
    <x v="6"/>
    <x v="17"/>
    <n v="183915"/>
  </r>
  <r>
    <x v="234"/>
    <s v="US"/>
    <n v="154059.12"/>
    <x v="7"/>
    <x v="18"/>
    <n v="61876"/>
  </r>
  <r>
    <x v="234"/>
    <s v="US"/>
    <n v="154059.12"/>
    <x v="8"/>
    <x v="19"/>
    <n v="0"/>
  </r>
  <r>
    <x v="234"/>
    <s v="US"/>
    <n v="154059.12"/>
    <x v="9"/>
    <x v="20"/>
    <n v="1398939"/>
  </r>
  <r>
    <x v="234"/>
    <s v="US"/>
    <n v="154059.12"/>
    <x v="10"/>
    <x v="21"/>
    <n v="13090512"/>
  </r>
  <r>
    <x v="234"/>
    <s v="US"/>
    <n v="154059.12"/>
    <x v="11"/>
    <x v="22"/>
    <n v="2915430"/>
  </r>
  <r>
    <x v="234"/>
    <s v="US"/>
    <n v="154059.12"/>
    <x v="12"/>
    <x v="23"/>
    <n v="118779"/>
  </r>
  <r>
    <x v="234"/>
    <s v="US"/>
    <n v="154059.12"/>
    <x v="13"/>
    <x v="24"/>
    <n v="5558148"/>
  </r>
  <r>
    <x v="234"/>
    <s v="US"/>
    <n v="154059.12"/>
    <x v="14"/>
    <x v="25"/>
    <n v="0"/>
  </r>
  <r>
    <x v="234"/>
    <s v="US"/>
    <n v="154059.12"/>
    <x v="15"/>
    <x v="26"/>
    <n v="0"/>
  </r>
  <r>
    <x v="234"/>
    <s v="US"/>
    <n v="154059.12"/>
    <x v="16"/>
    <x v="27"/>
    <n v="21605"/>
  </r>
  <r>
    <x v="234"/>
    <s v="US"/>
    <n v="154059.12"/>
    <x v="17"/>
    <x v="28"/>
    <n v="75997"/>
  </r>
  <r>
    <x v="234"/>
    <s v="US"/>
    <n v="154059.12"/>
    <x v="18"/>
    <x v="29"/>
    <n v="0"/>
  </r>
  <r>
    <x v="234"/>
    <s v="US"/>
    <n v="154059.12"/>
    <x v="19"/>
    <x v="30"/>
    <n v="0"/>
  </r>
  <r>
    <x v="234"/>
    <s v="US"/>
    <n v="154059.12"/>
    <x v="20"/>
    <x v="31"/>
    <n v="8742"/>
  </r>
  <r>
    <x v="234"/>
    <s v="US"/>
    <n v="154059.12"/>
    <x v="21"/>
    <x v="32"/>
    <n v="0"/>
  </r>
  <r>
    <x v="235"/>
    <s v="US"/>
    <n v="102690.72"/>
    <x v="0"/>
    <x v="0"/>
    <n v="478079"/>
  </r>
  <r>
    <x v="235"/>
    <s v="US"/>
    <n v="102690.72"/>
    <x v="0"/>
    <x v="1"/>
    <n v="148601"/>
  </r>
  <r>
    <x v="235"/>
    <s v="US"/>
    <n v="102690.72"/>
    <x v="0"/>
    <x v="2"/>
    <n v="8592"/>
  </r>
  <r>
    <x v="235"/>
    <s v="US"/>
    <n v="102690.72"/>
    <x v="0"/>
    <x v="3"/>
    <n v="0"/>
  </r>
  <r>
    <x v="235"/>
    <s v="US"/>
    <n v="102690.72"/>
    <x v="0"/>
    <x v="4"/>
    <n v="320886"/>
  </r>
  <r>
    <x v="235"/>
    <s v="US"/>
    <n v="102690.72"/>
    <x v="1"/>
    <x v="5"/>
    <n v="36981"/>
  </r>
  <r>
    <x v="235"/>
    <s v="US"/>
    <n v="102690.72"/>
    <x v="1"/>
    <x v="6"/>
    <n v="32417"/>
  </r>
  <r>
    <x v="235"/>
    <s v="US"/>
    <n v="102690.72"/>
    <x v="1"/>
    <x v="7"/>
    <n v="475"/>
  </r>
  <r>
    <x v="235"/>
    <s v="US"/>
    <n v="102690.72"/>
    <x v="1"/>
    <x v="8"/>
    <n v="4089"/>
  </r>
  <r>
    <x v="235"/>
    <s v="US"/>
    <n v="102690.72"/>
    <x v="1"/>
    <x v="9"/>
    <n v="0"/>
  </r>
  <r>
    <x v="235"/>
    <s v="US"/>
    <n v="102690.72"/>
    <x v="2"/>
    <x v="10"/>
    <n v="81823"/>
  </r>
  <r>
    <x v="235"/>
    <s v="US"/>
    <n v="102690.72"/>
    <x v="2"/>
    <x v="11"/>
    <n v="81806"/>
  </r>
  <r>
    <x v="235"/>
    <s v="US"/>
    <n v="102690.72"/>
    <x v="2"/>
    <x v="12"/>
    <n v="0"/>
  </r>
  <r>
    <x v="235"/>
    <s v="US"/>
    <n v="102690.72"/>
    <x v="2"/>
    <x v="13"/>
    <n v="17"/>
  </r>
  <r>
    <x v="235"/>
    <s v="US"/>
    <n v="102690.72"/>
    <x v="3"/>
    <x v="14"/>
    <n v="0"/>
  </r>
  <r>
    <x v="235"/>
    <s v="US"/>
    <n v="102690.72"/>
    <x v="4"/>
    <x v="15"/>
    <n v="662848"/>
  </r>
  <r>
    <x v="235"/>
    <s v="US"/>
    <n v="102690.72"/>
    <x v="5"/>
    <x v="16"/>
    <n v="3630451"/>
  </r>
  <r>
    <x v="235"/>
    <s v="US"/>
    <n v="102690.72"/>
    <x v="6"/>
    <x v="17"/>
    <n v="138008"/>
  </r>
  <r>
    <x v="235"/>
    <s v="US"/>
    <n v="102690.72"/>
    <x v="7"/>
    <x v="18"/>
    <n v="54443"/>
  </r>
  <r>
    <x v="235"/>
    <s v="US"/>
    <n v="102690.72"/>
    <x v="8"/>
    <x v="19"/>
    <n v="0"/>
  </r>
  <r>
    <x v="235"/>
    <s v="US"/>
    <n v="102690.72"/>
    <x v="9"/>
    <x v="20"/>
    <n v="1230640"/>
  </r>
  <r>
    <x v="235"/>
    <s v="US"/>
    <n v="102690.72"/>
    <x v="10"/>
    <x v="21"/>
    <n v="13110958"/>
  </r>
  <r>
    <x v="235"/>
    <s v="US"/>
    <n v="102690.72"/>
    <x v="11"/>
    <x v="22"/>
    <n v="2198451"/>
  </r>
  <r>
    <x v="235"/>
    <s v="US"/>
    <n v="102690.72"/>
    <x v="12"/>
    <x v="23"/>
    <n v="202573"/>
  </r>
  <r>
    <x v="235"/>
    <s v="US"/>
    <n v="102690.72"/>
    <x v="13"/>
    <x v="24"/>
    <n v="6402492"/>
  </r>
  <r>
    <x v="235"/>
    <s v="US"/>
    <n v="102690.72"/>
    <x v="14"/>
    <x v="25"/>
    <n v="0"/>
  </r>
  <r>
    <x v="235"/>
    <s v="US"/>
    <n v="102690.72"/>
    <x v="15"/>
    <x v="26"/>
    <n v="0"/>
  </r>
  <r>
    <x v="235"/>
    <s v="US"/>
    <n v="102690.72"/>
    <x v="16"/>
    <x v="27"/>
    <n v="22320"/>
  </r>
  <r>
    <x v="235"/>
    <s v="US"/>
    <n v="102690.72"/>
    <x v="17"/>
    <x v="28"/>
    <n v="82170"/>
  </r>
  <r>
    <x v="235"/>
    <s v="US"/>
    <n v="102690.72"/>
    <x v="18"/>
    <x v="29"/>
    <n v="0"/>
  </r>
  <r>
    <x v="235"/>
    <s v="US"/>
    <n v="102690.72"/>
    <x v="19"/>
    <x v="30"/>
    <n v="0"/>
  </r>
  <r>
    <x v="235"/>
    <s v="US"/>
    <n v="102690.72"/>
    <x v="20"/>
    <x v="31"/>
    <n v="8871"/>
  </r>
  <r>
    <x v="235"/>
    <s v="US"/>
    <n v="102690.72"/>
    <x v="21"/>
    <x v="32"/>
    <n v="0"/>
  </r>
  <r>
    <x v="236"/>
    <s v="US"/>
    <n v="118038.95"/>
    <x v="0"/>
    <x v="0"/>
    <n v="440505"/>
  </r>
  <r>
    <x v="236"/>
    <s v="US"/>
    <n v="118038.95"/>
    <x v="0"/>
    <x v="1"/>
    <n v="114739"/>
  </r>
  <r>
    <x v="236"/>
    <s v="US"/>
    <n v="118038.95"/>
    <x v="0"/>
    <x v="2"/>
    <n v="6378"/>
  </r>
  <r>
    <x v="236"/>
    <s v="US"/>
    <n v="118038.95"/>
    <x v="0"/>
    <x v="3"/>
    <n v="0"/>
  </r>
  <r>
    <x v="236"/>
    <s v="US"/>
    <n v="118038.95"/>
    <x v="0"/>
    <x v="4"/>
    <n v="319388"/>
  </r>
  <r>
    <x v="236"/>
    <s v="US"/>
    <n v="118038.95"/>
    <x v="1"/>
    <x v="5"/>
    <n v="45768"/>
  </r>
  <r>
    <x v="236"/>
    <s v="US"/>
    <n v="118038.95"/>
    <x v="1"/>
    <x v="6"/>
    <n v="38472"/>
  </r>
  <r>
    <x v="236"/>
    <s v="US"/>
    <n v="118038.95"/>
    <x v="1"/>
    <x v="7"/>
    <n v="404"/>
  </r>
  <r>
    <x v="236"/>
    <s v="US"/>
    <n v="118038.95"/>
    <x v="1"/>
    <x v="8"/>
    <n v="6892"/>
  </r>
  <r>
    <x v="236"/>
    <s v="US"/>
    <n v="118038.95"/>
    <x v="1"/>
    <x v="9"/>
    <n v="0"/>
  </r>
  <r>
    <x v="236"/>
    <s v="US"/>
    <n v="118038.95"/>
    <x v="2"/>
    <x v="10"/>
    <n v="29642"/>
  </r>
  <r>
    <x v="236"/>
    <s v="US"/>
    <n v="118038.95"/>
    <x v="2"/>
    <x v="11"/>
    <n v="29626"/>
  </r>
  <r>
    <x v="236"/>
    <s v="US"/>
    <n v="118038.95"/>
    <x v="2"/>
    <x v="12"/>
    <n v="0"/>
  </r>
  <r>
    <x v="236"/>
    <s v="US"/>
    <n v="118038.95"/>
    <x v="2"/>
    <x v="13"/>
    <n v="16"/>
  </r>
  <r>
    <x v="236"/>
    <s v="US"/>
    <n v="118038.95"/>
    <x v="3"/>
    <x v="14"/>
    <n v="0"/>
  </r>
  <r>
    <x v="236"/>
    <s v="US"/>
    <n v="118038.95"/>
    <x v="4"/>
    <x v="15"/>
    <n v="425665"/>
  </r>
  <r>
    <x v="236"/>
    <s v="US"/>
    <n v="118038.95"/>
    <x v="5"/>
    <x v="16"/>
    <n v="3597041"/>
  </r>
  <r>
    <x v="236"/>
    <s v="US"/>
    <n v="118038.95"/>
    <x v="6"/>
    <x v="17"/>
    <n v="46571"/>
  </r>
  <r>
    <x v="236"/>
    <s v="US"/>
    <n v="118038.95"/>
    <x v="7"/>
    <x v="18"/>
    <n v="58452"/>
  </r>
  <r>
    <x v="236"/>
    <s v="US"/>
    <n v="118038.95"/>
    <x v="8"/>
    <x v="19"/>
    <n v="0"/>
  </r>
  <r>
    <x v="236"/>
    <s v="US"/>
    <n v="118038.95"/>
    <x v="9"/>
    <x v="20"/>
    <n v="1457399"/>
  </r>
  <r>
    <x v="236"/>
    <s v="US"/>
    <n v="118038.95"/>
    <x v="10"/>
    <x v="21"/>
    <n v="13346689"/>
  </r>
  <r>
    <x v="236"/>
    <s v="US"/>
    <n v="118038.95"/>
    <x v="11"/>
    <x v="22"/>
    <n v="1430983"/>
  </r>
  <r>
    <x v="236"/>
    <s v="US"/>
    <n v="118038.95"/>
    <x v="12"/>
    <x v="23"/>
    <n v="478159"/>
  </r>
  <r>
    <x v="236"/>
    <s v="US"/>
    <n v="118038.95"/>
    <x v="13"/>
    <x v="24"/>
    <n v="6752450"/>
  </r>
  <r>
    <x v="236"/>
    <s v="US"/>
    <n v="118038.95"/>
    <x v="14"/>
    <x v="25"/>
    <n v="0"/>
  </r>
  <r>
    <x v="236"/>
    <s v="US"/>
    <n v="118038.95"/>
    <x v="15"/>
    <x v="26"/>
    <n v="0"/>
  </r>
  <r>
    <x v="236"/>
    <s v="US"/>
    <n v="118038.95"/>
    <x v="16"/>
    <x v="27"/>
    <n v="18299"/>
  </r>
  <r>
    <x v="236"/>
    <s v="US"/>
    <n v="118038.95"/>
    <x v="17"/>
    <x v="28"/>
    <n v="81909"/>
  </r>
  <r>
    <x v="236"/>
    <s v="US"/>
    <n v="118038.95"/>
    <x v="18"/>
    <x v="29"/>
    <n v="0"/>
  </r>
  <r>
    <x v="236"/>
    <s v="US"/>
    <n v="118038.95"/>
    <x v="19"/>
    <x v="30"/>
    <n v="0"/>
  </r>
  <r>
    <x v="236"/>
    <s v="US"/>
    <n v="118038.95"/>
    <x v="20"/>
    <x v="31"/>
    <n v="4291"/>
  </r>
  <r>
    <x v="236"/>
    <s v="US"/>
    <n v="118038.95"/>
    <x v="21"/>
    <x v="32"/>
    <n v="0"/>
  </r>
  <r>
    <x v="237"/>
    <s v="US"/>
    <n v="233977.37"/>
    <x v="0"/>
    <x v="0"/>
    <n v="399569"/>
  </r>
  <r>
    <x v="237"/>
    <s v="US"/>
    <n v="233977.37"/>
    <x v="0"/>
    <x v="1"/>
    <n v="84444"/>
  </r>
  <r>
    <x v="237"/>
    <s v="US"/>
    <n v="233977.37"/>
    <x v="0"/>
    <x v="2"/>
    <n v="7677"/>
  </r>
  <r>
    <x v="237"/>
    <s v="US"/>
    <n v="233977.37"/>
    <x v="0"/>
    <x v="3"/>
    <n v="0"/>
  </r>
  <r>
    <x v="237"/>
    <s v="US"/>
    <n v="233977.37"/>
    <x v="0"/>
    <x v="4"/>
    <n v="307448"/>
  </r>
  <r>
    <x v="237"/>
    <s v="US"/>
    <n v="233977.37"/>
    <x v="1"/>
    <x v="5"/>
    <n v="45106"/>
  </r>
  <r>
    <x v="237"/>
    <s v="US"/>
    <n v="233977.37"/>
    <x v="1"/>
    <x v="6"/>
    <n v="34031"/>
  </r>
  <r>
    <x v="237"/>
    <s v="US"/>
    <n v="233977.37"/>
    <x v="1"/>
    <x v="7"/>
    <n v="510"/>
  </r>
  <r>
    <x v="237"/>
    <s v="US"/>
    <n v="233977.37"/>
    <x v="1"/>
    <x v="8"/>
    <n v="10565"/>
  </r>
  <r>
    <x v="237"/>
    <s v="US"/>
    <n v="233977.37"/>
    <x v="1"/>
    <x v="9"/>
    <n v="0"/>
  </r>
  <r>
    <x v="237"/>
    <s v="US"/>
    <n v="233977.37"/>
    <x v="2"/>
    <x v="10"/>
    <n v="14274"/>
  </r>
  <r>
    <x v="237"/>
    <s v="US"/>
    <n v="233977.37"/>
    <x v="2"/>
    <x v="11"/>
    <n v="14258"/>
  </r>
  <r>
    <x v="237"/>
    <s v="US"/>
    <n v="233977.37"/>
    <x v="2"/>
    <x v="12"/>
    <n v="0"/>
  </r>
  <r>
    <x v="237"/>
    <s v="US"/>
    <n v="233977.37"/>
    <x v="2"/>
    <x v="13"/>
    <n v="16"/>
  </r>
  <r>
    <x v="237"/>
    <s v="US"/>
    <n v="233977.37"/>
    <x v="3"/>
    <x v="14"/>
    <n v="0"/>
  </r>
  <r>
    <x v="237"/>
    <s v="US"/>
    <n v="233977.37"/>
    <x v="4"/>
    <x v="15"/>
    <n v="268454"/>
  </r>
  <r>
    <x v="237"/>
    <s v="US"/>
    <n v="233977.37"/>
    <x v="5"/>
    <x v="16"/>
    <n v="3611296"/>
  </r>
  <r>
    <x v="237"/>
    <s v="US"/>
    <n v="233977.37"/>
    <x v="6"/>
    <x v="17"/>
    <n v="37131"/>
  </r>
  <r>
    <x v="237"/>
    <s v="US"/>
    <n v="233977.37"/>
    <x v="7"/>
    <x v="18"/>
    <n v="47808"/>
  </r>
  <r>
    <x v="237"/>
    <s v="US"/>
    <n v="233977.37"/>
    <x v="8"/>
    <x v="19"/>
    <n v="0"/>
  </r>
  <r>
    <x v="237"/>
    <s v="US"/>
    <n v="233977.37"/>
    <x v="9"/>
    <x v="20"/>
    <n v="1660007"/>
  </r>
  <r>
    <x v="237"/>
    <s v="US"/>
    <n v="233977.37"/>
    <x v="10"/>
    <x v="21"/>
    <n v="13035893"/>
  </r>
  <r>
    <x v="237"/>
    <s v="US"/>
    <n v="233977.37"/>
    <x v="11"/>
    <x v="22"/>
    <n v="1452845"/>
  </r>
  <r>
    <x v="237"/>
    <s v="US"/>
    <n v="233977.37"/>
    <x v="12"/>
    <x v="23"/>
    <n v="84275"/>
  </r>
  <r>
    <x v="237"/>
    <s v="US"/>
    <n v="233977.37"/>
    <x v="13"/>
    <x v="24"/>
    <n v="8475247"/>
  </r>
  <r>
    <x v="237"/>
    <s v="US"/>
    <n v="233977.37"/>
    <x v="14"/>
    <x v="25"/>
    <n v="0"/>
  </r>
  <r>
    <x v="237"/>
    <s v="US"/>
    <n v="233977.37"/>
    <x v="15"/>
    <x v="26"/>
    <n v="0"/>
  </r>
  <r>
    <x v="237"/>
    <s v="US"/>
    <n v="233977.37"/>
    <x v="16"/>
    <x v="27"/>
    <n v="11964"/>
  </r>
  <r>
    <x v="237"/>
    <s v="US"/>
    <n v="233977.37"/>
    <x v="17"/>
    <x v="28"/>
    <n v="94912"/>
  </r>
  <r>
    <x v="237"/>
    <s v="US"/>
    <n v="233977.37"/>
    <x v="18"/>
    <x v="29"/>
    <n v="0"/>
  </r>
  <r>
    <x v="237"/>
    <s v="US"/>
    <n v="233977.37"/>
    <x v="19"/>
    <x v="30"/>
    <n v="0"/>
  </r>
  <r>
    <x v="237"/>
    <s v="US"/>
    <n v="233977.37"/>
    <x v="20"/>
    <x v="31"/>
    <n v="5997"/>
  </r>
  <r>
    <x v="237"/>
    <s v="US"/>
    <n v="233977.37"/>
    <x v="21"/>
    <x v="32"/>
    <n v="0"/>
  </r>
  <r>
    <x v="238"/>
    <s v="US"/>
    <n v="284056.69"/>
    <x v="0"/>
    <x v="0"/>
    <n v="400504"/>
  </r>
  <r>
    <x v="238"/>
    <s v="US"/>
    <n v="284056.69"/>
    <x v="0"/>
    <x v="1"/>
    <n v="87015"/>
  </r>
  <r>
    <x v="238"/>
    <s v="US"/>
    <n v="284056.69"/>
    <x v="0"/>
    <x v="2"/>
    <n v="6638"/>
  </r>
  <r>
    <x v="238"/>
    <s v="US"/>
    <n v="284056.69"/>
    <x v="0"/>
    <x v="3"/>
    <n v="0"/>
  </r>
  <r>
    <x v="238"/>
    <s v="US"/>
    <n v="284056.69"/>
    <x v="0"/>
    <x v="4"/>
    <n v="306851"/>
  </r>
  <r>
    <x v="238"/>
    <s v="US"/>
    <n v="284056.69"/>
    <x v="1"/>
    <x v="5"/>
    <n v="44348"/>
  </r>
  <r>
    <x v="238"/>
    <s v="US"/>
    <n v="284056.69"/>
    <x v="1"/>
    <x v="6"/>
    <n v="33351"/>
  </r>
  <r>
    <x v="238"/>
    <s v="US"/>
    <n v="284056.69"/>
    <x v="1"/>
    <x v="7"/>
    <n v="501"/>
  </r>
  <r>
    <x v="238"/>
    <s v="US"/>
    <n v="284056.69"/>
    <x v="1"/>
    <x v="8"/>
    <n v="10495"/>
  </r>
  <r>
    <x v="238"/>
    <s v="US"/>
    <n v="284056.69"/>
    <x v="1"/>
    <x v="9"/>
    <n v="0"/>
  </r>
  <r>
    <x v="238"/>
    <s v="US"/>
    <n v="284056.69"/>
    <x v="2"/>
    <x v="10"/>
    <n v="5452"/>
  </r>
  <r>
    <x v="238"/>
    <s v="US"/>
    <n v="284056.69"/>
    <x v="2"/>
    <x v="11"/>
    <n v="5431"/>
  </r>
  <r>
    <x v="238"/>
    <s v="US"/>
    <n v="284056.69"/>
    <x v="2"/>
    <x v="12"/>
    <n v="0"/>
  </r>
  <r>
    <x v="238"/>
    <s v="US"/>
    <n v="284056.69"/>
    <x v="2"/>
    <x v="13"/>
    <n v="21"/>
  </r>
  <r>
    <x v="238"/>
    <s v="US"/>
    <n v="284056.69"/>
    <x v="3"/>
    <x v="14"/>
    <n v="0"/>
  </r>
  <r>
    <x v="238"/>
    <s v="US"/>
    <n v="284056.69"/>
    <x v="4"/>
    <x v="15"/>
    <n v="675803"/>
  </r>
  <r>
    <x v="238"/>
    <s v="US"/>
    <n v="284056.69"/>
    <x v="5"/>
    <x v="16"/>
    <n v="3219142"/>
  </r>
  <r>
    <x v="238"/>
    <s v="US"/>
    <n v="284056.69"/>
    <x v="6"/>
    <x v="17"/>
    <n v="24631"/>
  </r>
  <r>
    <x v="238"/>
    <s v="US"/>
    <n v="284056.69"/>
    <x v="7"/>
    <x v="18"/>
    <n v="58778"/>
  </r>
  <r>
    <x v="238"/>
    <s v="US"/>
    <n v="284056.69"/>
    <x v="8"/>
    <x v="19"/>
    <n v="0"/>
  </r>
  <r>
    <x v="238"/>
    <s v="US"/>
    <n v="284056.69"/>
    <x v="9"/>
    <x v="20"/>
    <n v="1797825"/>
  </r>
  <r>
    <x v="238"/>
    <s v="US"/>
    <n v="284056.69"/>
    <x v="10"/>
    <x v="21"/>
    <n v="12323233"/>
  </r>
  <r>
    <x v="238"/>
    <s v="US"/>
    <n v="284056.69"/>
    <x v="11"/>
    <x v="22"/>
    <n v="1481551"/>
  </r>
  <r>
    <x v="238"/>
    <s v="US"/>
    <n v="284056.69"/>
    <x v="12"/>
    <x v="23"/>
    <n v="116090"/>
  </r>
  <r>
    <x v="238"/>
    <s v="US"/>
    <n v="284056.69"/>
    <x v="13"/>
    <x v="24"/>
    <n v="623088"/>
  </r>
  <r>
    <x v="238"/>
    <s v="US"/>
    <n v="284056.69"/>
    <x v="14"/>
    <x v="25"/>
    <n v="0"/>
  </r>
  <r>
    <x v="238"/>
    <s v="US"/>
    <n v="284056.69"/>
    <x v="15"/>
    <x v="26"/>
    <n v="0"/>
  </r>
  <r>
    <x v="238"/>
    <s v="US"/>
    <n v="284056.69"/>
    <x v="16"/>
    <x v="27"/>
    <n v="16344"/>
  </r>
  <r>
    <x v="238"/>
    <s v="US"/>
    <n v="284056.69"/>
    <x v="17"/>
    <x v="28"/>
    <n v="97423"/>
  </r>
  <r>
    <x v="238"/>
    <s v="US"/>
    <n v="284056.69"/>
    <x v="18"/>
    <x v="29"/>
    <n v="0"/>
  </r>
  <r>
    <x v="238"/>
    <s v="US"/>
    <n v="284056.69"/>
    <x v="19"/>
    <x v="30"/>
    <n v="0"/>
  </r>
  <r>
    <x v="238"/>
    <s v="US"/>
    <n v="284056.69"/>
    <x v="20"/>
    <x v="31"/>
    <n v="10046"/>
  </r>
  <r>
    <x v="238"/>
    <s v="US"/>
    <n v="284056.69"/>
    <x v="21"/>
    <x v="32"/>
    <n v="0"/>
  </r>
  <r>
    <x v="239"/>
    <s v="US"/>
    <n v="238284.06"/>
    <x v="0"/>
    <x v="0"/>
    <n v="454864"/>
  </r>
  <r>
    <x v="239"/>
    <s v="US"/>
    <n v="238284.06"/>
    <x v="0"/>
    <x v="1"/>
    <n v="128786"/>
  </r>
  <r>
    <x v="239"/>
    <s v="US"/>
    <n v="238284.06"/>
    <x v="0"/>
    <x v="2"/>
    <n v="6457"/>
  </r>
  <r>
    <x v="239"/>
    <s v="US"/>
    <n v="238284.06"/>
    <x v="0"/>
    <x v="3"/>
    <n v="0"/>
  </r>
  <r>
    <x v="239"/>
    <s v="US"/>
    <n v="238284.06"/>
    <x v="0"/>
    <x v="4"/>
    <n v="319621"/>
  </r>
  <r>
    <x v="239"/>
    <s v="US"/>
    <n v="238284.06"/>
    <x v="1"/>
    <x v="5"/>
    <n v="52027"/>
  </r>
  <r>
    <x v="239"/>
    <s v="US"/>
    <n v="238284.06"/>
    <x v="1"/>
    <x v="6"/>
    <n v="40654"/>
  </r>
  <r>
    <x v="239"/>
    <s v="US"/>
    <n v="238284.06"/>
    <x v="1"/>
    <x v="7"/>
    <n v="514"/>
  </r>
  <r>
    <x v="239"/>
    <s v="US"/>
    <n v="238284.06"/>
    <x v="1"/>
    <x v="8"/>
    <n v="10859"/>
  </r>
  <r>
    <x v="239"/>
    <s v="US"/>
    <n v="238284.06"/>
    <x v="1"/>
    <x v="9"/>
    <n v="0"/>
  </r>
  <r>
    <x v="239"/>
    <s v="US"/>
    <n v="238284.06"/>
    <x v="2"/>
    <x v="10"/>
    <n v="34272"/>
  </r>
  <r>
    <x v="239"/>
    <s v="US"/>
    <n v="238284.06"/>
    <x v="2"/>
    <x v="11"/>
    <n v="34212"/>
  </r>
  <r>
    <x v="239"/>
    <s v="US"/>
    <n v="238284.06"/>
    <x v="2"/>
    <x v="12"/>
    <n v="0"/>
  </r>
  <r>
    <x v="239"/>
    <s v="US"/>
    <n v="238284.06"/>
    <x v="2"/>
    <x v="13"/>
    <n v="60"/>
  </r>
  <r>
    <x v="239"/>
    <s v="US"/>
    <n v="238284.06"/>
    <x v="3"/>
    <x v="14"/>
    <n v="0"/>
  </r>
  <r>
    <x v="239"/>
    <s v="US"/>
    <n v="238284.06"/>
    <x v="4"/>
    <x v="15"/>
    <n v="1939993"/>
  </r>
  <r>
    <x v="239"/>
    <s v="US"/>
    <n v="238284.06"/>
    <x v="5"/>
    <x v="16"/>
    <n v="3406292"/>
  </r>
  <r>
    <x v="239"/>
    <s v="US"/>
    <n v="238284.06"/>
    <x v="6"/>
    <x v="17"/>
    <n v="60084"/>
  </r>
  <r>
    <x v="239"/>
    <s v="US"/>
    <n v="238284.06"/>
    <x v="7"/>
    <x v="18"/>
    <n v="66056"/>
  </r>
  <r>
    <x v="239"/>
    <s v="US"/>
    <n v="238284.06"/>
    <x v="8"/>
    <x v="19"/>
    <n v="0"/>
  </r>
  <r>
    <x v="239"/>
    <s v="US"/>
    <n v="238284.06"/>
    <x v="9"/>
    <x v="20"/>
    <n v="1639929"/>
  </r>
  <r>
    <x v="239"/>
    <s v="US"/>
    <n v="238284.06"/>
    <x v="10"/>
    <x v="21"/>
    <n v="11208316"/>
  </r>
  <r>
    <x v="239"/>
    <s v="US"/>
    <n v="238284.06"/>
    <x v="11"/>
    <x v="22"/>
    <n v="1557107"/>
  </r>
  <r>
    <x v="239"/>
    <s v="US"/>
    <n v="238284.06"/>
    <x v="12"/>
    <x v="23"/>
    <n v="138406"/>
  </r>
  <r>
    <x v="239"/>
    <s v="US"/>
    <n v="238284.06"/>
    <x v="13"/>
    <x v="24"/>
    <n v="462656"/>
  </r>
  <r>
    <x v="239"/>
    <s v="US"/>
    <n v="238284.06"/>
    <x v="14"/>
    <x v="25"/>
    <n v="0"/>
  </r>
  <r>
    <x v="239"/>
    <s v="US"/>
    <n v="238284.06"/>
    <x v="15"/>
    <x v="26"/>
    <n v="0"/>
  </r>
  <r>
    <x v="239"/>
    <s v="US"/>
    <n v="238284.06"/>
    <x v="16"/>
    <x v="27"/>
    <n v="13067"/>
  </r>
  <r>
    <x v="239"/>
    <s v="US"/>
    <n v="238284.06"/>
    <x v="17"/>
    <x v="28"/>
    <n v="101153"/>
  </r>
  <r>
    <x v="239"/>
    <s v="US"/>
    <n v="238284.06"/>
    <x v="18"/>
    <x v="29"/>
    <n v="0"/>
  </r>
  <r>
    <x v="239"/>
    <s v="US"/>
    <n v="238284.06"/>
    <x v="19"/>
    <x v="30"/>
    <n v="0"/>
  </r>
  <r>
    <x v="239"/>
    <s v="US"/>
    <n v="238284.06"/>
    <x v="20"/>
    <x v="31"/>
    <n v="12835"/>
  </r>
  <r>
    <x v="239"/>
    <s v="US"/>
    <n v="238284.06"/>
    <x v="21"/>
    <x v="32"/>
    <n v="0"/>
  </r>
  <r>
    <x v="240"/>
    <s v="US"/>
    <n v="210261.85"/>
    <x v="0"/>
    <x v="0"/>
    <n v="422734"/>
  </r>
  <r>
    <x v="240"/>
    <s v="US"/>
    <n v="210261.85"/>
    <x v="0"/>
    <x v="1"/>
    <n v="128536"/>
  </r>
  <r>
    <x v="240"/>
    <s v="US"/>
    <n v="210261.85"/>
    <x v="0"/>
    <x v="2"/>
    <n v="6466"/>
  </r>
  <r>
    <x v="240"/>
    <s v="US"/>
    <n v="210261.85"/>
    <x v="0"/>
    <x v="3"/>
    <n v="0"/>
  </r>
  <r>
    <x v="240"/>
    <s v="US"/>
    <n v="210261.85"/>
    <x v="0"/>
    <x v="4"/>
    <n v="287732"/>
  </r>
  <r>
    <x v="240"/>
    <s v="US"/>
    <n v="210261.85"/>
    <x v="1"/>
    <x v="5"/>
    <n v="51905"/>
  </r>
  <r>
    <x v="240"/>
    <s v="US"/>
    <n v="210261.85"/>
    <x v="1"/>
    <x v="6"/>
    <n v="40719"/>
  </r>
  <r>
    <x v="240"/>
    <s v="US"/>
    <n v="210261.85"/>
    <x v="1"/>
    <x v="7"/>
    <n v="499"/>
  </r>
  <r>
    <x v="240"/>
    <s v="US"/>
    <n v="210261.85"/>
    <x v="1"/>
    <x v="8"/>
    <n v="10687"/>
  </r>
  <r>
    <x v="240"/>
    <s v="US"/>
    <n v="210261.85"/>
    <x v="1"/>
    <x v="9"/>
    <n v="0"/>
  </r>
  <r>
    <x v="240"/>
    <s v="US"/>
    <n v="210261.85"/>
    <x v="2"/>
    <x v="10"/>
    <n v="62056"/>
  </r>
  <r>
    <x v="240"/>
    <s v="US"/>
    <n v="210261.85"/>
    <x v="2"/>
    <x v="11"/>
    <n v="62019"/>
  </r>
  <r>
    <x v="240"/>
    <s v="US"/>
    <n v="210261.85"/>
    <x v="2"/>
    <x v="12"/>
    <n v="0"/>
  </r>
  <r>
    <x v="240"/>
    <s v="US"/>
    <n v="210261.85"/>
    <x v="2"/>
    <x v="13"/>
    <n v="37"/>
  </r>
  <r>
    <x v="240"/>
    <s v="US"/>
    <n v="210261.85"/>
    <x v="3"/>
    <x v="14"/>
    <n v="0"/>
  </r>
  <r>
    <x v="240"/>
    <s v="US"/>
    <n v="210261.85"/>
    <x v="4"/>
    <x v="15"/>
    <n v="1624746"/>
  </r>
  <r>
    <x v="240"/>
    <s v="US"/>
    <n v="210261.85"/>
    <x v="5"/>
    <x v="16"/>
    <n v="4044801"/>
  </r>
  <r>
    <x v="240"/>
    <s v="US"/>
    <n v="210261.85"/>
    <x v="6"/>
    <x v="17"/>
    <n v="91887"/>
  </r>
  <r>
    <x v="240"/>
    <s v="US"/>
    <n v="210261.85"/>
    <x v="7"/>
    <x v="18"/>
    <n v="83646"/>
  </r>
  <r>
    <x v="240"/>
    <s v="US"/>
    <n v="210261.85"/>
    <x v="8"/>
    <x v="19"/>
    <n v="0"/>
  </r>
  <r>
    <x v="240"/>
    <s v="US"/>
    <n v="210261.85"/>
    <x v="9"/>
    <x v="20"/>
    <n v="1237542"/>
  </r>
  <r>
    <x v="240"/>
    <s v="US"/>
    <n v="210261.85"/>
    <x v="10"/>
    <x v="21"/>
    <n v="12291306"/>
  </r>
  <r>
    <x v="240"/>
    <s v="US"/>
    <n v="210261.85"/>
    <x v="11"/>
    <x v="22"/>
    <n v="1803524"/>
  </r>
  <r>
    <x v="240"/>
    <s v="US"/>
    <n v="210261.85"/>
    <x v="12"/>
    <x v="23"/>
    <n v="210521"/>
  </r>
  <r>
    <x v="240"/>
    <s v="US"/>
    <n v="210261.85"/>
    <x v="13"/>
    <x v="24"/>
    <n v="404025"/>
  </r>
  <r>
    <x v="240"/>
    <s v="US"/>
    <n v="210261.85"/>
    <x v="14"/>
    <x v="25"/>
    <n v="0"/>
  </r>
  <r>
    <x v="240"/>
    <s v="US"/>
    <n v="210261.85"/>
    <x v="15"/>
    <x v="26"/>
    <n v="0"/>
  </r>
  <r>
    <x v="240"/>
    <s v="US"/>
    <n v="210261.85"/>
    <x v="16"/>
    <x v="27"/>
    <n v="20745"/>
  </r>
  <r>
    <x v="240"/>
    <s v="US"/>
    <n v="210261.85"/>
    <x v="17"/>
    <x v="28"/>
    <n v="104490"/>
  </r>
  <r>
    <x v="240"/>
    <s v="US"/>
    <n v="210261.85"/>
    <x v="18"/>
    <x v="29"/>
    <n v="0"/>
  </r>
  <r>
    <x v="240"/>
    <s v="US"/>
    <n v="210261.85"/>
    <x v="19"/>
    <x v="30"/>
    <n v="0"/>
  </r>
  <r>
    <x v="240"/>
    <s v="US"/>
    <n v="210261.85"/>
    <x v="20"/>
    <x v="31"/>
    <n v="12672"/>
  </r>
  <r>
    <x v="240"/>
    <s v="US"/>
    <n v="210261.85"/>
    <x v="21"/>
    <x v="32"/>
    <n v="0"/>
  </r>
  <r>
    <x v="241"/>
    <s v="US"/>
    <n v="149409.79999999999"/>
    <x v="0"/>
    <x v="0"/>
    <n v="734905"/>
  </r>
  <r>
    <x v="241"/>
    <s v="US"/>
    <n v="149409.79999999999"/>
    <x v="0"/>
    <x v="1"/>
    <n v="451345"/>
  </r>
  <r>
    <x v="241"/>
    <s v="US"/>
    <n v="149409.79999999999"/>
    <x v="0"/>
    <x v="2"/>
    <n v="6676"/>
  </r>
  <r>
    <x v="241"/>
    <s v="US"/>
    <n v="149409.79999999999"/>
    <x v="0"/>
    <x v="3"/>
    <n v="0"/>
  </r>
  <r>
    <x v="241"/>
    <s v="US"/>
    <n v="149409.79999999999"/>
    <x v="0"/>
    <x v="4"/>
    <n v="276884"/>
  </r>
  <r>
    <x v="241"/>
    <s v="US"/>
    <n v="149409.79999999999"/>
    <x v="1"/>
    <x v="5"/>
    <n v="34452"/>
  </r>
  <r>
    <x v="241"/>
    <s v="US"/>
    <n v="149409.79999999999"/>
    <x v="1"/>
    <x v="6"/>
    <n v="21294"/>
  </r>
  <r>
    <x v="241"/>
    <s v="US"/>
    <n v="149409.79999999999"/>
    <x v="1"/>
    <x v="7"/>
    <n v="489"/>
  </r>
  <r>
    <x v="241"/>
    <s v="US"/>
    <n v="149409.79999999999"/>
    <x v="1"/>
    <x v="8"/>
    <n v="12669"/>
  </r>
  <r>
    <x v="241"/>
    <s v="US"/>
    <n v="149409.79999999999"/>
    <x v="1"/>
    <x v="9"/>
    <n v="0"/>
  </r>
  <r>
    <x v="241"/>
    <s v="US"/>
    <n v="149409.79999999999"/>
    <x v="2"/>
    <x v="10"/>
    <n v="46297"/>
  </r>
  <r>
    <x v="241"/>
    <s v="US"/>
    <n v="149409.79999999999"/>
    <x v="2"/>
    <x v="11"/>
    <n v="46174"/>
  </r>
  <r>
    <x v="241"/>
    <s v="US"/>
    <n v="149409.79999999999"/>
    <x v="2"/>
    <x v="12"/>
    <n v="0"/>
  </r>
  <r>
    <x v="241"/>
    <s v="US"/>
    <n v="149409.79999999999"/>
    <x v="2"/>
    <x v="13"/>
    <n v="123"/>
  </r>
  <r>
    <x v="241"/>
    <s v="US"/>
    <n v="149409.79999999999"/>
    <x v="3"/>
    <x v="14"/>
    <n v="0"/>
  </r>
  <r>
    <x v="241"/>
    <s v="US"/>
    <n v="149409.79999999999"/>
    <x v="4"/>
    <x v="15"/>
    <n v="907401"/>
  </r>
  <r>
    <x v="241"/>
    <s v="US"/>
    <n v="149409.79999999999"/>
    <x v="5"/>
    <x v="16"/>
    <n v="3845475"/>
  </r>
  <r>
    <x v="241"/>
    <s v="US"/>
    <n v="149409.79999999999"/>
    <x v="6"/>
    <x v="17"/>
    <n v="65701"/>
  </r>
  <r>
    <x v="241"/>
    <s v="US"/>
    <n v="149409.79999999999"/>
    <x v="7"/>
    <x v="18"/>
    <n v="36821"/>
  </r>
  <r>
    <x v="241"/>
    <s v="US"/>
    <n v="149409.79999999999"/>
    <x v="8"/>
    <x v="19"/>
    <n v="0"/>
  </r>
  <r>
    <x v="241"/>
    <s v="US"/>
    <n v="149409.79999999999"/>
    <x v="9"/>
    <x v="20"/>
    <n v="1175654"/>
  </r>
  <r>
    <x v="241"/>
    <s v="US"/>
    <n v="149409.79999999999"/>
    <x v="10"/>
    <x v="21"/>
    <n v="11975689"/>
  </r>
  <r>
    <x v="241"/>
    <s v="US"/>
    <n v="149409.79999999999"/>
    <x v="11"/>
    <x v="22"/>
    <n v="1490399"/>
  </r>
  <r>
    <x v="241"/>
    <s v="US"/>
    <n v="149409.79999999999"/>
    <x v="12"/>
    <x v="23"/>
    <n v="130775"/>
  </r>
  <r>
    <x v="241"/>
    <s v="US"/>
    <n v="149409.79999999999"/>
    <x v="13"/>
    <x v="24"/>
    <n v="458487"/>
  </r>
  <r>
    <x v="241"/>
    <s v="US"/>
    <n v="149409.79999999999"/>
    <x v="14"/>
    <x v="25"/>
    <n v="0"/>
  </r>
  <r>
    <x v="241"/>
    <s v="US"/>
    <n v="149409.79999999999"/>
    <x v="15"/>
    <x v="26"/>
    <n v="0"/>
  </r>
  <r>
    <x v="241"/>
    <s v="US"/>
    <n v="149409.79999999999"/>
    <x v="16"/>
    <x v="27"/>
    <n v="16602"/>
  </r>
  <r>
    <x v="241"/>
    <s v="US"/>
    <n v="149409.79999999999"/>
    <x v="17"/>
    <x v="28"/>
    <n v="103403"/>
  </r>
  <r>
    <x v="241"/>
    <s v="US"/>
    <n v="149409.79999999999"/>
    <x v="18"/>
    <x v="29"/>
    <n v="0"/>
  </r>
  <r>
    <x v="241"/>
    <s v="US"/>
    <n v="149409.79999999999"/>
    <x v="19"/>
    <x v="30"/>
    <n v="0"/>
  </r>
  <r>
    <x v="241"/>
    <s v="US"/>
    <n v="149409.79999999999"/>
    <x v="20"/>
    <x v="31"/>
    <n v="11917"/>
  </r>
  <r>
    <x v="241"/>
    <s v="US"/>
    <n v="149409.79999999999"/>
    <x v="21"/>
    <x v="32"/>
    <n v="0"/>
  </r>
  <r>
    <x v="242"/>
    <s v="US"/>
    <n v="156921.22"/>
    <x v="0"/>
    <x v="0"/>
    <n v="684928"/>
  </r>
  <r>
    <x v="242"/>
    <s v="US"/>
    <n v="156921.22"/>
    <x v="0"/>
    <x v="1"/>
    <n v="402930"/>
  </r>
  <r>
    <x v="242"/>
    <s v="US"/>
    <n v="156921.22"/>
    <x v="0"/>
    <x v="2"/>
    <n v="6051"/>
  </r>
  <r>
    <x v="242"/>
    <s v="US"/>
    <n v="156921.22"/>
    <x v="0"/>
    <x v="3"/>
    <n v="0"/>
  </r>
  <r>
    <x v="242"/>
    <s v="US"/>
    <n v="156921.22"/>
    <x v="0"/>
    <x v="4"/>
    <n v="275947"/>
  </r>
  <r>
    <x v="242"/>
    <s v="US"/>
    <n v="156921.22"/>
    <x v="1"/>
    <x v="5"/>
    <n v="27257"/>
  </r>
  <r>
    <x v="242"/>
    <s v="US"/>
    <n v="156921.22"/>
    <x v="1"/>
    <x v="6"/>
    <n v="13589"/>
  </r>
  <r>
    <x v="242"/>
    <s v="US"/>
    <n v="156921.22"/>
    <x v="1"/>
    <x v="7"/>
    <n v="251"/>
  </r>
  <r>
    <x v="242"/>
    <s v="US"/>
    <n v="156921.22"/>
    <x v="1"/>
    <x v="8"/>
    <n v="13416"/>
  </r>
  <r>
    <x v="242"/>
    <s v="US"/>
    <n v="156921.22"/>
    <x v="1"/>
    <x v="9"/>
    <n v="0"/>
  </r>
  <r>
    <x v="242"/>
    <s v="US"/>
    <n v="156921.22"/>
    <x v="2"/>
    <x v="10"/>
    <n v="37803"/>
  </r>
  <r>
    <x v="242"/>
    <s v="US"/>
    <n v="156921.22"/>
    <x v="2"/>
    <x v="11"/>
    <n v="37797"/>
  </r>
  <r>
    <x v="242"/>
    <s v="US"/>
    <n v="156921.22"/>
    <x v="2"/>
    <x v="12"/>
    <n v="0"/>
  </r>
  <r>
    <x v="242"/>
    <s v="US"/>
    <n v="156921.22"/>
    <x v="2"/>
    <x v="13"/>
    <n v="6"/>
  </r>
  <r>
    <x v="242"/>
    <s v="US"/>
    <n v="156921.22"/>
    <x v="3"/>
    <x v="14"/>
    <n v="0"/>
  </r>
  <r>
    <x v="242"/>
    <s v="US"/>
    <n v="156921.22"/>
    <x v="4"/>
    <x v="15"/>
    <n v="1496"/>
  </r>
  <r>
    <x v="242"/>
    <s v="US"/>
    <n v="156921.22"/>
    <x v="5"/>
    <x v="16"/>
    <n v="3922532"/>
  </r>
  <r>
    <x v="242"/>
    <s v="US"/>
    <n v="156921.22"/>
    <x v="6"/>
    <x v="17"/>
    <n v="51040"/>
  </r>
  <r>
    <x v="242"/>
    <s v="US"/>
    <n v="156921.22"/>
    <x v="7"/>
    <x v="18"/>
    <n v="23574"/>
  </r>
  <r>
    <x v="242"/>
    <s v="US"/>
    <n v="156921.22"/>
    <x v="8"/>
    <x v="19"/>
    <n v="0"/>
  </r>
  <r>
    <x v="242"/>
    <s v="US"/>
    <n v="156921.22"/>
    <x v="9"/>
    <x v="20"/>
    <n v="1439709"/>
  </r>
  <r>
    <x v="242"/>
    <s v="US"/>
    <n v="156921.22"/>
    <x v="10"/>
    <x v="21"/>
    <n v="13458468"/>
  </r>
  <r>
    <x v="242"/>
    <s v="US"/>
    <n v="156921.22"/>
    <x v="11"/>
    <x v="22"/>
    <n v="1770334"/>
  </r>
  <r>
    <x v="242"/>
    <s v="US"/>
    <n v="156921.22"/>
    <x v="12"/>
    <x v="23"/>
    <n v="162158"/>
  </r>
  <r>
    <x v="242"/>
    <s v="US"/>
    <n v="156921.22"/>
    <x v="13"/>
    <x v="24"/>
    <n v="498441"/>
  </r>
  <r>
    <x v="242"/>
    <s v="US"/>
    <n v="156921.22"/>
    <x v="14"/>
    <x v="25"/>
    <n v="0"/>
  </r>
  <r>
    <x v="242"/>
    <s v="US"/>
    <n v="156921.22"/>
    <x v="15"/>
    <x v="26"/>
    <n v="0"/>
  </r>
  <r>
    <x v="242"/>
    <s v="US"/>
    <n v="156921.22"/>
    <x v="16"/>
    <x v="27"/>
    <n v="17588"/>
  </r>
  <r>
    <x v="242"/>
    <s v="US"/>
    <n v="156921.22"/>
    <x v="17"/>
    <x v="28"/>
    <n v="98827"/>
  </r>
  <r>
    <x v="242"/>
    <s v="US"/>
    <n v="156921.22"/>
    <x v="18"/>
    <x v="29"/>
    <n v="0"/>
  </r>
  <r>
    <x v="242"/>
    <s v="US"/>
    <n v="156921.22"/>
    <x v="19"/>
    <x v="30"/>
    <n v="0"/>
  </r>
  <r>
    <x v="242"/>
    <s v="US"/>
    <n v="156921.22"/>
    <x v="20"/>
    <x v="31"/>
    <n v="10661"/>
  </r>
  <r>
    <x v="242"/>
    <s v="US"/>
    <n v="156921.22"/>
    <x v="21"/>
    <x v="32"/>
    <n v="0"/>
  </r>
  <r>
    <x v="243"/>
    <s v="US"/>
    <n v="172858.97"/>
    <x v="0"/>
    <x v="0"/>
    <n v="821343"/>
  </r>
  <r>
    <x v="243"/>
    <s v="US"/>
    <n v="172858.97"/>
    <x v="0"/>
    <x v="1"/>
    <n v="490244"/>
  </r>
  <r>
    <x v="243"/>
    <s v="US"/>
    <n v="172858.97"/>
    <x v="0"/>
    <x v="2"/>
    <n v="6825"/>
  </r>
  <r>
    <x v="243"/>
    <s v="US"/>
    <n v="172858.97"/>
    <x v="0"/>
    <x v="3"/>
    <n v="0"/>
  </r>
  <r>
    <x v="243"/>
    <s v="US"/>
    <n v="172858.97"/>
    <x v="0"/>
    <x v="4"/>
    <n v="324274"/>
  </r>
  <r>
    <x v="243"/>
    <s v="US"/>
    <n v="172858.97"/>
    <x v="1"/>
    <x v="5"/>
    <n v="54275"/>
  </r>
  <r>
    <x v="243"/>
    <s v="US"/>
    <n v="172858.97"/>
    <x v="1"/>
    <x v="6"/>
    <n v="32836"/>
  </r>
  <r>
    <x v="243"/>
    <s v="US"/>
    <n v="172858.97"/>
    <x v="1"/>
    <x v="7"/>
    <n v="444"/>
  </r>
  <r>
    <x v="243"/>
    <s v="US"/>
    <n v="172858.97"/>
    <x v="1"/>
    <x v="8"/>
    <n v="20995"/>
  </r>
  <r>
    <x v="243"/>
    <s v="US"/>
    <n v="172858.97"/>
    <x v="1"/>
    <x v="9"/>
    <n v="0"/>
  </r>
  <r>
    <x v="243"/>
    <s v="US"/>
    <n v="172858.97"/>
    <x v="2"/>
    <x v="10"/>
    <n v="85568"/>
  </r>
  <r>
    <x v="243"/>
    <s v="US"/>
    <n v="172858.97"/>
    <x v="2"/>
    <x v="11"/>
    <n v="85554"/>
  </r>
  <r>
    <x v="243"/>
    <s v="US"/>
    <n v="172858.97"/>
    <x v="2"/>
    <x v="12"/>
    <n v="0"/>
  </r>
  <r>
    <x v="243"/>
    <s v="US"/>
    <n v="172858.97"/>
    <x v="2"/>
    <x v="13"/>
    <n v="14"/>
  </r>
  <r>
    <x v="243"/>
    <s v="US"/>
    <n v="172858.97"/>
    <x v="3"/>
    <x v="14"/>
    <n v="0"/>
  </r>
  <r>
    <x v="243"/>
    <s v="US"/>
    <n v="172858.97"/>
    <x v="4"/>
    <x v="15"/>
    <n v="0"/>
  </r>
  <r>
    <x v="243"/>
    <s v="US"/>
    <n v="172858.97"/>
    <x v="5"/>
    <x v="16"/>
    <n v="4107305"/>
  </r>
  <r>
    <x v="243"/>
    <s v="US"/>
    <n v="172858.97"/>
    <x v="6"/>
    <x v="17"/>
    <n v="97374"/>
  </r>
  <r>
    <x v="243"/>
    <s v="US"/>
    <n v="172858.97"/>
    <x v="7"/>
    <x v="18"/>
    <n v="31650"/>
  </r>
  <r>
    <x v="243"/>
    <s v="US"/>
    <n v="172858.97"/>
    <x v="8"/>
    <x v="19"/>
    <n v="0"/>
  </r>
  <r>
    <x v="243"/>
    <s v="US"/>
    <n v="172858.97"/>
    <x v="9"/>
    <x v="20"/>
    <n v="1457839"/>
  </r>
  <r>
    <x v="243"/>
    <s v="US"/>
    <n v="172858.97"/>
    <x v="10"/>
    <x v="21"/>
    <n v="15514147"/>
  </r>
  <r>
    <x v="243"/>
    <s v="US"/>
    <n v="172858.97"/>
    <x v="11"/>
    <x v="22"/>
    <n v="1422036"/>
  </r>
  <r>
    <x v="243"/>
    <s v="US"/>
    <n v="172858.97"/>
    <x v="12"/>
    <x v="23"/>
    <n v="272779"/>
  </r>
  <r>
    <x v="243"/>
    <s v="US"/>
    <n v="172858.97"/>
    <x v="13"/>
    <x v="24"/>
    <n v="1162426"/>
  </r>
  <r>
    <x v="243"/>
    <s v="US"/>
    <n v="172858.97"/>
    <x v="14"/>
    <x v="25"/>
    <n v="0"/>
  </r>
  <r>
    <x v="243"/>
    <s v="US"/>
    <n v="172858.97"/>
    <x v="15"/>
    <x v="26"/>
    <n v="0"/>
  </r>
  <r>
    <x v="243"/>
    <s v="US"/>
    <n v="172858.97"/>
    <x v="16"/>
    <x v="27"/>
    <n v="18097"/>
  </r>
  <r>
    <x v="243"/>
    <s v="US"/>
    <n v="172858.97"/>
    <x v="17"/>
    <x v="28"/>
    <n v="101152"/>
  </r>
  <r>
    <x v="243"/>
    <s v="US"/>
    <n v="172858.97"/>
    <x v="18"/>
    <x v="29"/>
    <n v="0"/>
  </r>
  <r>
    <x v="243"/>
    <s v="US"/>
    <n v="172858.97"/>
    <x v="19"/>
    <x v="30"/>
    <n v="0"/>
  </r>
  <r>
    <x v="243"/>
    <s v="US"/>
    <n v="172858.97"/>
    <x v="20"/>
    <x v="31"/>
    <n v="5977"/>
  </r>
  <r>
    <x v="243"/>
    <s v="US"/>
    <n v="172858.97"/>
    <x v="21"/>
    <x v="32"/>
    <n v="0"/>
  </r>
  <r>
    <x v="244"/>
    <s v="US"/>
    <n v="184843.83"/>
    <x v="0"/>
    <x v="0"/>
    <n v="729320"/>
  </r>
  <r>
    <x v="244"/>
    <s v="US"/>
    <n v="184843.83"/>
    <x v="0"/>
    <x v="1"/>
    <n v="384835"/>
  </r>
  <r>
    <x v="244"/>
    <s v="US"/>
    <n v="184843.83"/>
    <x v="0"/>
    <x v="2"/>
    <n v="7913"/>
  </r>
  <r>
    <x v="244"/>
    <s v="US"/>
    <n v="184843.83"/>
    <x v="0"/>
    <x v="3"/>
    <n v="0"/>
  </r>
  <r>
    <x v="244"/>
    <s v="US"/>
    <n v="184843.83"/>
    <x v="0"/>
    <x v="4"/>
    <n v="336572"/>
  </r>
  <r>
    <x v="244"/>
    <s v="US"/>
    <n v="184843.83"/>
    <x v="1"/>
    <x v="5"/>
    <n v="46069"/>
  </r>
  <r>
    <x v="244"/>
    <s v="US"/>
    <n v="184843.83"/>
    <x v="1"/>
    <x v="6"/>
    <n v="21627"/>
  </r>
  <r>
    <x v="244"/>
    <s v="US"/>
    <n v="184843.83"/>
    <x v="1"/>
    <x v="7"/>
    <n v="408"/>
  </r>
  <r>
    <x v="244"/>
    <s v="US"/>
    <n v="184843.83"/>
    <x v="1"/>
    <x v="8"/>
    <n v="24033"/>
  </r>
  <r>
    <x v="244"/>
    <s v="US"/>
    <n v="184843.83"/>
    <x v="1"/>
    <x v="9"/>
    <n v="0"/>
  </r>
  <r>
    <x v="244"/>
    <s v="US"/>
    <n v="184843.83"/>
    <x v="2"/>
    <x v="10"/>
    <n v="122118"/>
  </r>
  <r>
    <x v="244"/>
    <s v="US"/>
    <n v="184843.83"/>
    <x v="2"/>
    <x v="11"/>
    <n v="122106"/>
  </r>
  <r>
    <x v="244"/>
    <s v="US"/>
    <n v="184843.83"/>
    <x v="2"/>
    <x v="12"/>
    <n v="0"/>
  </r>
  <r>
    <x v="244"/>
    <s v="US"/>
    <n v="184843.83"/>
    <x v="2"/>
    <x v="13"/>
    <n v="12"/>
  </r>
  <r>
    <x v="244"/>
    <s v="US"/>
    <n v="184843.83"/>
    <x v="3"/>
    <x v="14"/>
    <n v="0"/>
  </r>
  <r>
    <x v="244"/>
    <s v="US"/>
    <n v="184843.83"/>
    <x v="4"/>
    <x v="15"/>
    <n v="0"/>
  </r>
  <r>
    <x v="244"/>
    <s v="US"/>
    <n v="184843.83"/>
    <x v="5"/>
    <x v="16"/>
    <n v="3719299"/>
  </r>
  <r>
    <x v="244"/>
    <s v="US"/>
    <n v="184843.83"/>
    <x v="6"/>
    <x v="17"/>
    <n v="134645"/>
  </r>
  <r>
    <x v="244"/>
    <s v="US"/>
    <n v="184843.83"/>
    <x v="7"/>
    <x v="18"/>
    <n v="24500"/>
  </r>
  <r>
    <x v="244"/>
    <s v="US"/>
    <n v="184843.83"/>
    <x v="8"/>
    <x v="19"/>
    <n v="0"/>
  </r>
  <r>
    <x v="244"/>
    <s v="US"/>
    <n v="184843.83"/>
    <x v="9"/>
    <x v="20"/>
    <n v="1731489"/>
  </r>
  <r>
    <x v="244"/>
    <s v="US"/>
    <n v="184843.83"/>
    <x v="10"/>
    <x v="21"/>
    <n v="15623126"/>
  </r>
  <r>
    <x v="244"/>
    <s v="US"/>
    <n v="184843.83"/>
    <x v="11"/>
    <x v="22"/>
    <n v="1531026"/>
  </r>
  <r>
    <x v="244"/>
    <s v="US"/>
    <n v="184843.83"/>
    <x v="12"/>
    <x v="23"/>
    <n v="29605"/>
  </r>
  <r>
    <x v="244"/>
    <s v="US"/>
    <n v="184843.83"/>
    <x v="13"/>
    <x v="24"/>
    <n v="1257968"/>
  </r>
  <r>
    <x v="244"/>
    <s v="US"/>
    <n v="184843.83"/>
    <x v="14"/>
    <x v="25"/>
    <n v="0"/>
  </r>
  <r>
    <x v="244"/>
    <s v="US"/>
    <n v="184843.83"/>
    <x v="15"/>
    <x v="26"/>
    <n v="0"/>
  </r>
  <r>
    <x v="244"/>
    <s v="US"/>
    <n v="184843.83"/>
    <x v="16"/>
    <x v="27"/>
    <n v="13633"/>
  </r>
  <r>
    <x v="244"/>
    <s v="US"/>
    <n v="184843.83"/>
    <x v="17"/>
    <x v="28"/>
    <n v="91970"/>
  </r>
  <r>
    <x v="244"/>
    <s v="US"/>
    <n v="184843.83"/>
    <x v="18"/>
    <x v="29"/>
    <n v="0"/>
  </r>
  <r>
    <x v="244"/>
    <s v="US"/>
    <n v="184843.83"/>
    <x v="19"/>
    <x v="30"/>
    <n v="0"/>
  </r>
  <r>
    <x v="244"/>
    <s v="US"/>
    <n v="184843.83"/>
    <x v="20"/>
    <x v="31"/>
    <n v="5848"/>
  </r>
  <r>
    <x v="244"/>
    <s v="US"/>
    <n v="184843.83"/>
    <x v="21"/>
    <x v="32"/>
    <n v="0"/>
  </r>
  <r>
    <x v="245"/>
    <s v="US"/>
    <n v="298680.40000000002"/>
    <x v="0"/>
    <x v="0"/>
    <n v="755379"/>
  </r>
  <r>
    <x v="245"/>
    <s v="US"/>
    <n v="298680.40000000002"/>
    <x v="0"/>
    <x v="1"/>
    <n v="407952"/>
  </r>
  <r>
    <x v="245"/>
    <s v="US"/>
    <n v="298680.40000000002"/>
    <x v="0"/>
    <x v="2"/>
    <n v="6245"/>
  </r>
  <r>
    <x v="245"/>
    <s v="US"/>
    <n v="298680.40000000002"/>
    <x v="0"/>
    <x v="3"/>
    <n v="0"/>
  </r>
  <r>
    <x v="245"/>
    <s v="US"/>
    <n v="298680.40000000002"/>
    <x v="0"/>
    <x v="4"/>
    <n v="341182"/>
  </r>
  <r>
    <x v="245"/>
    <s v="US"/>
    <n v="298680.40000000002"/>
    <x v="1"/>
    <x v="5"/>
    <n v="47066"/>
  </r>
  <r>
    <x v="245"/>
    <s v="US"/>
    <n v="298680.40000000002"/>
    <x v="1"/>
    <x v="6"/>
    <n v="29918"/>
  </r>
  <r>
    <x v="245"/>
    <s v="US"/>
    <n v="298680.40000000002"/>
    <x v="1"/>
    <x v="7"/>
    <n v="372"/>
  </r>
  <r>
    <x v="245"/>
    <s v="US"/>
    <n v="298680.40000000002"/>
    <x v="1"/>
    <x v="8"/>
    <n v="16776"/>
  </r>
  <r>
    <x v="245"/>
    <s v="US"/>
    <n v="298680.40000000002"/>
    <x v="1"/>
    <x v="9"/>
    <n v="0"/>
  </r>
  <r>
    <x v="245"/>
    <s v="US"/>
    <n v="298680.40000000002"/>
    <x v="2"/>
    <x v="10"/>
    <n v="90518"/>
  </r>
  <r>
    <x v="245"/>
    <s v="US"/>
    <n v="298680.40000000002"/>
    <x v="2"/>
    <x v="11"/>
    <n v="90501"/>
  </r>
  <r>
    <x v="245"/>
    <s v="US"/>
    <n v="298680.40000000002"/>
    <x v="2"/>
    <x v="12"/>
    <n v="0"/>
  </r>
  <r>
    <x v="245"/>
    <s v="US"/>
    <n v="298680.40000000002"/>
    <x v="2"/>
    <x v="13"/>
    <n v="17"/>
  </r>
  <r>
    <x v="245"/>
    <s v="US"/>
    <n v="298680.40000000002"/>
    <x v="3"/>
    <x v="14"/>
    <n v="0"/>
  </r>
  <r>
    <x v="245"/>
    <s v="US"/>
    <n v="298680.40000000002"/>
    <x v="4"/>
    <x v="15"/>
    <n v="1451562"/>
  </r>
  <r>
    <x v="245"/>
    <s v="US"/>
    <n v="298680.40000000002"/>
    <x v="5"/>
    <x v="16"/>
    <n v="3559157"/>
  </r>
  <r>
    <x v="245"/>
    <s v="US"/>
    <n v="298680.40000000002"/>
    <x v="6"/>
    <x v="17"/>
    <n v="105261"/>
  </r>
  <r>
    <x v="245"/>
    <s v="US"/>
    <n v="298680.40000000002"/>
    <x v="7"/>
    <x v="18"/>
    <n v="24888"/>
  </r>
  <r>
    <x v="245"/>
    <s v="US"/>
    <n v="298680.40000000002"/>
    <x v="8"/>
    <x v="19"/>
    <n v="0"/>
  </r>
  <r>
    <x v="245"/>
    <s v="US"/>
    <n v="298680.40000000002"/>
    <x v="9"/>
    <x v="20"/>
    <n v="2197570"/>
  </r>
  <r>
    <x v="245"/>
    <s v="US"/>
    <n v="298680.40000000002"/>
    <x v="10"/>
    <x v="21"/>
    <n v="13880888"/>
  </r>
  <r>
    <x v="245"/>
    <s v="US"/>
    <n v="298680.40000000002"/>
    <x v="11"/>
    <x v="22"/>
    <n v="1723092"/>
  </r>
  <r>
    <x v="245"/>
    <s v="US"/>
    <n v="298680.40000000002"/>
    <x v="12"/>
    <x v="23"/>
    <n v="38482"/>
  </r>
  <r>
    <x v="245"/>
    <s v="US"/>
    <n v="298680.40000000002"/>
    <x v="13"/>
    <x v="24"/>
    <n v="1317367"/>
  </r>
  <r>
    <x v="245"/>
    <s v="US"/>
    <n v="298680.40000000002"/>
    <x v="14"/>
    <x v="25"/>
    <n v="0"/>
  </r>
  <r>
    <x v="245"/>
    <s v="US"/>
    <n v="298680.40000000002"/>
    <x v="15"/>
    <x v="26"/>
    <n v="0"/>
  </r>
  <r>
    <x v="245"/>
    <s v="US"/>
    <n v="298680.40000000002"/>
    <x v="16"/>
    <x v="27"/>
    <n v="18298"/>
  </r>
  <r>
    <x v="245"/>
    <s v="US"/>
    <n v="298680.40000000002"/>
    <x v="17"/>
    <x v="28"/>
    <n v="109927"/>
  </r>
  <r>
    <x v="245"/>
    <s v="US"/>
    <n v="298680.40000000002"/>
    <x v="18"/>
    <x v="29"/>
    <n v="0"/>
  </r>
  <r>
    <x v="245"/>
    <s v="US"/>
    <n v="298680.40000000002"/>
    <x v="19"/>
    <x v="30"/>
    <n v="0"/>
  </r>
  <r>
    <x v="245"/>
    <s v="US"/>
    <n v="298680.40000000002"/>
    <x v="20"/>
    <x v="31"/>
    <n v="3292"/>
  </r>
  <r>
    <x v="245"/>
    <s v="US"/>
    <n v="298680.40000000002"/>
    <x v="21"/>
    <x v="32"/>
    <n v="0"/>
  </r>
  <r>
    <x v="246"/>
    <s v="US"/>
    <n v="236912.95"/>
    <x v="0"/>
    <x v="0"/>
    <n v="798275"/>
  </r>
  <r>
    <x v="246"/>
    <s v="US"/>
    <n v="236912.95"/>
    <x v="0"/>
    <x v="1"/>
    <n v="412754"/>
  </r>
  <r>
    <x v="246"/>
    <s v="US"/>
    <n v="236912.95"/>
    <x v="0"/>
    <x v="2"/>
    <n v="5281"/>
  </r>
  <r>
    <x v="246"/>
    <s v="US"/>
    <n v="236912.95"/>
    <x v="0"/>
    <x v="3"/>
    <n v="0"/>
  </r>
  <r>
    <x v="246"/>
    <s v="US"/>
    <n v="236912.95"/>
    <x v="0"/>
    <x v="4"/>
    <n v="380240"/>
  </r>
  <r>
    <x v="246"/>
    <s v="US"/>
    <n v="236912.95"/>
    <x v="1"/>
    <x v="5"/>
    <n v="48534"/>
  </r>
  <r>
    <x v="246"/>
    <s v="US"/>
    <n v="236912.95"/>
    <x v="1"/>
    <x v="6"/>
    <n v="28975"/>
  </r>
  <r>
    <x v="246"/>
    <s v="US"/>
    <n v="236912.95"/>
    <x v="1"/>
    <x v="7"/>
    <n v="251"/>
  </r>
  <r>
    <x v="246"/>
    <s v="US"/>
    <n v="236912.95"/>
    <x v="1"/>
    <x v="8"/>
    <n v="19308"/>
  </r>
  <r>
    <x v="246"/>
    <s v="US"/>
    <n v="236912.95"/>
    <x v="1"/>
    <x v="9"/>
    <n v="0"/>
  </r>
  <r>
    <x v="246"/>
    <s v="US"/>
    <n v="236912.95"/>
    <x v="2"/>
    <x v="10"/>
    <n v="78375"/>
  </r>
  <r>
    <x v="246"/>
    <s v="US"/>
    <n v="236912.95"/>
    <x v="2"/>
    <x v="11"/>
    <n v="78346"/>
  </r>
  <r>
    <x v="246"/>
    <s v="US"/>
    <n v="236912.95"/>
    <x v="2"/>
    <x v="12"/>
    <n v="0"/>
  </r>
  <r>
    <x v="246"/>
    <s v="US"/>
    <n v="236912.95"/>
    <x v="2"/>
    <x v="13"/>
    <n v="29"/>
  </r>
  <r>
    <x v="246"/>
    <s v="US"/>
    <n v="236912.95"/>
    <x v="3"/>
    <x v="14"/>
    <n v="0"/>
  </r>
  <r>
    <x v="246"/>
    <s v="US"/>
    <n v="236912.95"/>
    <x v="4"/>
    <x v="15"/>
    <n v="414669"/>
  </r>
  <r>
    <x v="246"/>
    <s v="US"/>
    <n v="236912.95"/>
    <x v="5"/>
    <x v="16"/>
    <n v="3213885"/>
  </r>
  <r>
    <x v="246"/>
    <s v="US"/>
    <n v="236912.95"/>
    <x v="6"/>
    <x v="17"/>
    <n v="104364"/>
  </r>
  <r>
    <x v="246"/>
    <s v="US"/>
    <n v="236912.95"/>
    <x v="7"/>
    <x v="18"/>
    <n v="25653"/>
  </r>
  <r>
    <x v="246"/>
    <s v="US"/>
    <n v="236912.95"/>
    <x v="8"/>
    <x v="19"/>
    <n v="0"/>
  </r>
  <r>
    <x v="246"/>
    <s v="US"/>
    <n v="236912.95"/>
    <x v="9"/>
    <x v="20"/>
    <n v="2453914"/>
  </r>
  <r>
    <x v="246"/>
    <s v="US"/>
    <n v="236912.95"/>
    <x v="10"/>
    <x v="21"/>
    <n v="15177528"/>
  </r>
  <r>
    <x v="246"/>
    <s v="US"/>
    <n v="236912.95"/>
    <x v="11"/>
    <x v="22"/>
    <n v="1979317"/>
  </r>
  <r>
    <x v="246"/>
    <s v="US"/>
    <n v="236912.95"/>
    <x v="12"/>
    <x v="23"/>
    <n v="76775"/>
  </r>
  <r>
    <x v="246"/>
    <s v="US"/>
    <n v="236912.95"/>
    <x v="13"/>
    <x v="24"/>
    <n v="1243723"/>
  </r>
  <r>
    <x v="246"/>
    <s v="US"/>
    <n v="236912.95"/>
    <x v="14"/>
    <x v="25"/>
    <n v="0"/>
  </r>
  <r>
    <x v="246"/>
    <s v="US"/>
    <n v="236912.95"/>
    <x v="15"/>
    <x v="26"/>
    <n v="0"/>
  </r>
  <r>
    <x v="246"/>
    <s v="US"/>
    <n v="236912.95"/>
    <x v="16"/>
    <x v="27"/>
    <n v="18359"/>
  </r>
  <r>
    <x v="246"/>
    <s v="US"/>
    <n v="236912.95"/>
    <x v="17"/>
    <x v="28"/>
    <n v="91012"/>
  </r>
  <r>
    <x v="246"/>
    <s v="US"/>
    <n v="236912.95"/>
    <x v="18"/>
    <x v="29"/>
    <n v="0"/>
  </r>
  <r>
    <x v="246"/>
    <s v="US"/>
    <n v="236912.95"/>
    <x v="19"/>
    <x v="30"/>
    <n v="0"/>
  </r>
  <r>
    <x v="246"/>
    <s v="US"/>
    <n v="236912.95"/>
    <x v="20"/>
    <x v="31"/>
    <n v="16871"/>
  </r>
  <r>
    <x v="246"/>
    <s v="US"/>
    <n v="236912.95"/>
    <x v="21"/>
    <x v="32"/>
    <n v="0"/>
  </r>
  <r>
    <x v="247"/>
    <s v="US"/>
    <n v="257318.7"/>
    <x v="0"/>
    <x v="0"/>
    <n v="824287"/>
  </r>
  <r>
    <x v="247"/>
    <s v="US"/>
    <n v="257318.7"/>
    <x v="0"/>
    <x v="1"/>
    <n v="449555"/>
  </r>
  <r>
    <x v="247"/>
    <s v="US"/>
    <n v="257318.7"/>
    <x v="0"/>
    <x v="2"/>
    <n v="4690"/>
  </r>
  <r>
    <x v="247"/>
    <s v="US"/>
    <n v="257318.7"/>
    <x v="0"/>
    <x v="3"/>
    <n v="0"/>
  </r>
  <r>
    <x v="247"/>
    <s v="US"/>
    <n v="257318.7"/>
    <x v="0"/>
    <x v="4"/>
    <n v="370042"/>
  </r>
  <r>
    <x v="247"/>
    <s v="US"/>
    <n v="257318.7"/>
    <x v="1"/>
    <x v="5"/>
    <n v="54814"/>
  </r>
  <r>
    <x v="247"/>
    <s v="US"/>
    <n v="257318.7"/>
    <x v="1"/>
    <x v="6"/>
    <n v="35628"/>
  </r>
  <r>
    <x v="247"/>
    <s v="US"/>
    <n v="257318.7"/>
    <x v="1"/>
    <x v="7"/>
    <n v="232"/>
  </r>
  <r>
    <x v="247"/>
    <s v="US"/>
    <n v="257318.7"/>
    <x v="1"/>
    <x v="8"/>
    <n v="18954"/>
  </r>
  <r>
    <x v="247"/>
    <s v="US"/>
    <n v="257318.7"/>
    <x v="1"/>
    <x v="9"/>
    <n v="0"/>
  </r>
  <r>
    <x v="247"/>
    <s v="US"/>
    <n v="257318.7"/>
    <x v="2"/>
    <x v="10"/>
    <n v="175590"/>
  </r>
  <r>
    <x v="247"/>
    <s v="US"/>
    <n v="257318.7"/>
    <x v="2"/>
    <x v="11"/>
    <n v="175550"/>
  </r>
  <r>
    <x v="247"/>
    <s v="US"/>
    <n v="257318.7"/>
    <x v="2"/>
    <x v="12"/>
    <n v="0"/>
  </r>
  <r>
    <x v="247"/>
    <s v="US"/>
    <n v="257318.7"/>
    <x v="2"/>
    <x v="13"/>
    <n v="40"/>
  </r>
  <r>
    <x v="247"/>
    <s v="US"/>
    <n v="257318.7"/>
    <x v="3"/>
    <x v="14"/>
    <n v="0"/>
  </r>
  <r>
    <x v="247"/>
    <s v="US"/>
    <n v="257318.7"/>
    <x v="4"/>
    <x v="15"/>
    <n v="513930"/>
  </r>
  <r>
    <x v="247"/>
    <s v="US"/>
    <n v="257318.7"/>
    <x v="5"/>
    <x v="16"/>
    <n v="3348100"/>
  </r>
  <r>
    <x v="247"/>
    <s v="US"/>
    <n v="257318.7"/>
    <x v="6"/>
    <x v="17"/>
    <n v="199867"/>
  </r>
  <r>
    <x v="247"/>
    <s v="US"/>
    <n v="257318.7"/>
    <x v="7"/>
    <x v="18"/>
    <n v="27554"/>
  </r>
  <r>
    <x v="247"/>
    <s v="US"/>
    <n v="257318.7"/>
    <x v="8"/>
    <x v="19"/>
    <n v="0"/>
  </r>
  <r>
    <x v="247"/>
    <s v="US"/>
    <n v="257318.7"/>
    <x v="9"/>
    <x v="20"/>
    <n v="1850934"/>
  </r>
  <r>
    <x v="247"/>
    <s v="US"/>
    <n v="257318.7"/>
    <x v="10"/>
    <x v="21"/>
    <n v="17125672"/>
  </r>
  <r>
    <x v="247"/>
    <s v="US"/>
    <n v="257318.7"/>
    <x v="11"/>
    <x v="22"/>
    <n v="1703448"/>
  </r>
  <r>
    <x v="247"/>
    <s v="US"/>
    <n v="257318.7"/>
    <x v="12"/>
    <x v="23"/>
    <n v="258925"/>
  </r>
  <r>
    <x v="247"/>
    <s v="US"/>
    <n v="257318.7"/>
    <x v="13"/>
    <x v="24"/>
    <n v="974330"/>
  </r>
  <r>
    <x v="247"/>
    <s v="US"/>
    <n v="257318.7"/>
    <x v="14"/>
    <x v="25"/>
    <n v="0"/>
  </r>
  <r>
    <x v="247"/>
    <s v="US"/>
    <n v="257318.7"/>
    <x v="15"/>
    <x v="26"/>
    <n v="0"/>
  </r>
  <r>
    <x v="247"/>
    <s v="US"/>
    <n v="257318.7"/>
    <x v="16"/>
    <x v="27"/>
    <n v="16675"/>
  </r>
  <r>
    <x v="247"/>
    <s v="US"/>
    <n v="257318.7"/>
    <x v="17"/>
    <x v="28"/>
    <n v="100949"/>
  </r>
  <r>
    <x v="247"/>
    <s v="US"/>
    <n v="257318.7"/>
    <x v="18"/>
    <x v="29"/>
    <n v="0"/>
  </r>
  <r>
    <x v="247"/>
    <s v="US"/>
    <n v="257318.7"/>
    <x v="19"/>
    <x v="30"/>
    <n v="0"/>
  </r>
  <r>
    <x v="247"/>
    <s v="US"/>
    <n v="257318.7"/>
    <x v="20"/>
    <x v="31"/>
    <n v="12411"/>
  </r>
  <r>
    <x v="247"/>
    <s v="US"/>
    <n v="257318.7"/>
    <x v="21"/>
    <x v="32"/>
    <n v="0"/>
  </r>
  <r>
    <x v="248"/>
    <s v="US"/>
    <n v="111187.08"/>
    <x v="0"/>
    <x v="0"/>
    <n v="526480"/>
  </r>
  <r>
    <x v="248"/>
    <s v="US"/>
    <n v="111187.08"/>
    <x v="0"/>
    <x v="1"/>
    <n v="138824"/>
  </r>
  <r>
    <x v="248"/>
    <s v="US"/>
    <n v="111187.08"/>
    <x v="0"/>
    <x v="2"/>
    <n v="7263"/>
  </r>
  <r>
    <x v="248"/>
    <s v="US"/>
    <n v="111187.08"/>
    <x v="0"/>
    <x v="3"/>
    <n v="0"/>
  </r>
  <r>
    <x v="248"/>
    <s v="US"/>
    <n v="111187.08"/>
    <x v="0"/>
    <x v="4"/>
    <n v="380393"/>
  </r>
  <r>
    <x v="248"/>
    <s v="US"/>
    <n v="111187.08"/>
    <x v="1"/>
    <x v="5"/>
    <n v="38511"/>
  </r>
  <r>
    <x v="248"/>
    <s v="US"/>
    <n v="111187.08"/>
    <x v="1"/>
    <x v="6"/>
    <n v="10096"/>
  </r>
  <r>
    <x v="248"/>
    <s v="US"/>
    <n v="111187.08"/>
    <x v="1"/>
    <x v="7"/>
    <n v="303"/>
  </r>
  <r>
    <x v="248"/>
    <s v="US"/>
    <n v="111187.08"/>
    <x v="1"/>
    <x v="8"/>
    <n v="28112"/>
  </r>
  <r>
    <x v="248"/>
    <s v="US"/>
    <n v="111187.08"/>
    <x v="1"/>
    <x v="9"/>
    <n v="0"/>
  </r>
  <r>
    <x v="248"/>
    <s v="US"/>
    <n v="111187.08"/>
    <x v="2"/>
    <x v="10"/>
    <n v="128146"/>
  </r>
  <r>
    <x v="248"/>
    <s v="US"/>
    <n v="111187.08"/>
    <x v="2"/>
    <x v="11"/>
    <n v="128123"/>
  </r>
  <r>
    <x v="248"/>
    <s v="US"/>
    <n v="111187.08"/>
    <x v="2"/>
    <x v="12"/>
    <n v="0"/>
  </r>
  <r>
    <x v="248"/>
    <s v="US"/>
    <n v="111187.08"/>
    <x v="2"/>
    <x v="13"/>
    <n v="23"/>
  </r>
  <r>
    <x v="248"/>
    <s v="US"/>
    <n v="111187.08"/>
    <x v="3"/>
    <x v="14"/>
    <n v="0"/>
  </r>
  <r>
    <x v="248"/>
    <s v="US"/>
    <n v="111187.08"/>
    <x v="4"/>
    <x v="15"/>
    <n v="618754"/>
  </r>
  <r>
    <x v="248"/>
    <s v="US"/>
    <n v="111187.08"/>
    <x v="5"/>
    <x v="16"/>
    <n v="3542077"/>
  </r>
  <r>
    <x v="248"/>
    <s v="US"/>
    <n v="111187.08"/>
    <x v="6"/>
    <x v="17"/>
    <n v="167404"/>
  </r>
  <r>
    <x v="248"/>
    <s v="US"/>
    <n v="111187.08"/>
    <x v="7"/>
    <x v="18"/>
    <n v="34151"/>
  </r>
  <r>
    <x v="248"/>
    <s v="US"/>
    <n v="111187.08"/>
    <x v="8"/>
    <x v="19"/>
    <n v="0"/>
  </r>
  <r>
    <x v="248"/>
    <s v="US"/>
    <n v="111187.08"/>
    <x v="9"/>
    <x v="20"/>
    <n v="1450103"/>
  </r>
  <r>
    <x v="248"/>
    <s v="US"/>
    <n v="111187.08"/>
    <x v="10"/>
    <x v="21"/>
    <n v="15261261"/>
  </r>
  <r>
    <x v="248"/>
    <s v="US"/>
    <n v="111187.08"/>
    <x v="11"/>
    <x v="22"/>
    <n v="2041170"/>
  </r>
  <r>
    <x v="248"/>
    <s v="US"/>
    <n v="111187.08"/>
    <x v="12"/>
    <x v="23"/>
    <n v="233086"/>
  </r>
  <r>
    <x v="248"/>
    <s v="US"/>
    <n v="111187.08"/>
    <x v="13"/>
    <x v="24"/>
    <n v="960665"/>
  </r>
  <r>
    <x v="248"/>
    <s v="US"/>
    <n v="111187.08"/>
    <x v="14"/>
    <x v="25"/>
    <n v="0"/>
  </r>
  <r>
    <x v="248"/>
    <s v="US"/>
    <n v="111187.08"/>
    <x v="15"/>
    <x v="26"/>
    <n v="0"/>
  </r>
  <r>
    <x v="248"/>
    <s v="US"/>
    <n v="111187.08"/>
    <x v="16"/>
    <x v="27"/>
    <n v="22297"/>
  </r>
  <r>
    <x v="248"/>
    <s v="US"/>
    <n v="111187.08"/>
    <x v="17"/>
    <x v="28"/>
    <n v="98709"/>
  </r>
  <r>
    <x v="248"/>
    <s v="US"/>
    <n v="111187.08"/>
    <x v="18"/>
    <x v="29"/>
    <n v="0"/>
  </r>
  <r>
    <x v="248"/>
    <s v="US"/>
    <n v="111187.08"/>
    <x v="19"/>
    <x v="30"/>
    <n v="0"/>
  </r>
  <r>
    <x v="248"/>
    <s v="US"/>
    <n v="111187.08"/>
    <x v="20"/>
    <x v="31"/>
    <n v="1719"/>
  </r>
  <r>
    <x v="248"/>
    <s v="US"/>
    <n v="111187.08"/>
    <x v="21"/>
    <x v="32"/>
    <n v="0"/>
  </r>
  <r>
    <x v="249"/>
    <s v="US"/>
    <n v="110255.83"/>
    <x v="0"/>
    <x v="0"/>
    <n v="935226"/>
  </r>
  <r>
    <x v="249"/>
    <s v="US"/>
    <n v="110255.83"/>
    <x v="0"/>
    <x v="1"/>
    <n v="507284"/>
  </r>
  <r>
    <x v="249"/>
    <s v="US"/>
    <n v="110255.83"/>
    <x v="0"/>
    <x v="2"/>
    <n v="75029"/>
  </r>
  <r>
    <x v="249"/>
    <s v="US"/>
    <n v="110255.83"/>
    <x v="0"/>
    <x v="3"/>
    <n v="0"/>
  </r>
  <r>
    <x v="249"/>
    <s v="US"/>
    <n v="110255.83"/>
    <x v="0"/>
    <x v="4"/>
    <n v="352913"/>
  </r>
  <r>
    <x v="249"/>
    <s v="US"/>
    <n v="110255.83"/>
    <x v="1"/>
    <x v="5"/>
    <n v="52450"/>
  </r>
  <r>
    <x v="249"/>
    <s v="US"/>
    <n v="110255.83"/>
    <x v="1"/>
    <x v="6"/>
    <n v="24688"/>
  </r>
  <r>
    <x v="249"/>
    <s v="US"/>
    <n v="110255.83"/>
    <x v="1"/>
    <x v="7"/>
    <n v="406"/>
  </r>
  <r>
    <x v="249"/>
    <s v="US"/>
    <n v="110255.83"/>
    <x v="1"/>
    <x v="8"/>
    <n v="27356"/>
  </r>
  <r>
    <x v="249"/>
    <s v="US"/>
    <n v="110255.83"/>
    <x v="1"/>
    <x v="9"/>
    <n v="0"/>
  </r>
  <r>
    <x v="249"/>
    <s v="US"/>
    <n v="110255.83"/>
    <x v="2"/>
    <x v="10"/>
    <n v="38962"/>
  </r>
  <r>
    <x v="249"/>
    <s v="US"/>
    <n v="110255.83"/>
    <x v="2"/>
    <x v="11"/>
    <n v="38950"/>
  </r>
  <r>
    <x v="249"/>
    <s v="US"/>
    <n v="110255.83"/>
    <x v="2"/>
    <x v="12"/>
    <n v="0"/>
  </r>
  <r>
    <x v="249"/>
    <s v="US"/>
    <n v="110255.83"/>
    <x v="2"/>
    <x v="13"/>
    <n v="12"/>
  </r>
  <r>
    <x v="249"/>
    <s v="US"/>
    <n v="110255.83"/>
    <x v="3"/>
    <x v="14"/>
    <n v="0"/>
  </r>
  <r>
    <x v="249"/>
    <s v="US"/>
    <n v="110255.83"/>
    <x v="4"/>
    <x v="15"/>
    <n v="998999"/>
  </r>
  <r>
    <x v="249"/>
    <s v="US"/>
    <n v="110255.83"/>
    <x v="5"/>
    <x v="16"/>
    <n v="3446897"/>
  </r>
  <r>
    <x v="249"/>
    <s v="US"/>
    <n v="110255.83"/>
    <x v="6"/>
    <x v="17"/>
    <n v="62328"/>
  </r>
  <r>
    <x v="249"/>
    <s v="US"/>
    <n v="110255.83"/>
    <x v="7"/>
    <x v="18"/>
    <n v="34105"/>
  </r>
  <r>
    <x v="249"/>
    <s v="US"/>
    <n v="110255.83"/>
    <x v="8"/>
    <x v="19"/>
    <n v="0"/>
  </r>
  <r>
    <x v="249"/>
    <s v="US"/>
    <n v="110255.83"/>
    <x v="9"/>
    <x v="20"/>
    <n v="1402719"/>
  </r>
  <r>
    <x v="249"/>
    <s v="US"/>
    <n v="110255.83"/>
    <x v="10"/>
    <x v="21"/>
    <n v="20821614"/>
  </r>
  <r>
    <x v="249"/>
    <s v="US"/>
    <n v="110255.83"/>
    <x v="11"/>
    <x v="22"/>
    <n v="1592947"/>
  </r>
  <r>
    <x v="249"/>
    <s v="US"/>
    <n v="110255.83"/>
    <x v="12"/>
    <x v="23"/>
    <n v="244403"/>
  </r>
  <r>
    <x v="249"/>
    <s v="US"/>
    <n v="110255.83"/>
    <x v="13"/>
    <x v="24"/>
    <n v="1011392"/>
  </r>
  <r>
    <x v="249"/>
    <s v="US"/>
    <n v="110255.83"/>
    <x v="14"/>
    <x v="25"/>
    <n v="0"/>
  </r>
  <r>
    <x v="249"/>
    <s v="US"/>
    <n v="110255.83"/>
    <x v="15"/>
    <x v="26"/>
    <n v="0"/>
  </r>
  <r>
    <x v="249"/>
    <s v="US"/>
    <n v="110255.83"/>
    <x v="16"/>
    <x v="27"/>
    <n v="29476"/>
  </r>
  <r>
    <x v="249"/>
    <s v="US"/>
    <n v="110255.83"/>
    <x v="17"/>
    <x v="28"/>
    <n v="75125"/>
  </r>
  <r>
    <x v="249"/>
    <s v="US"/>
    <n v="110255.83"/>
    <x v="18"/>
    <x v="29"/>
    <n v="0"/>
  </r>
  <r>
    <x v="249"/>
    <s v="US"/>
    <n v="110255.83"/>
    <x v="19"/>
    <x v="30"/>
    <n v="0"/>
  </r>
  <r>
    <x v="249"/>
    <s v="US"/>
    <n v="110255.83"/>
    <x v="20"/>
    <x v="31"/>
    <n v="0"/>
  </r>
  <r>
    <x v="249"/>
    <s v="US"/>
    <n v="110255.83"/>
    <x v="21"/>
    <x v="32"/>
    <n v="0"/>
  </r>
  <r>
    <x v="250"/>
    <s v="US"/>
    <n v="123365.95"/>
    <x v="0"/>
    <x v="0"/>
    <n v="643162"/>
  </r>
  <r>
    <x v="250"/>
    <s v="US"/>
    <n v="123365.95"/>
    <x v="0"/>
    <x v="1"/>
    <n v="226322"/>
  </r>
  <r>
    <x v="250"/>
    <s v="US"/>
    <n v="123365.95"/>
    <x v="0"/>
    <x v="2"/>
    <n v="67103"/>
  </r>
  <r>
    <x v="250"/>
    <s v="US"/>
    <n v="123365.95"/>
    <x v="0"/>
    <x v="3"/>
    <n v="0"/>
  </r>
  <r>
    <x v="250"/>
    <s v="US"/>
    <n v="123365.95"/>
    <x v="0"/>
    <x v="4"/>
    <n v="349737"/>
  </r>
  <r>
    <x v="250"/>
    <s v="US"/>
    <n v="123365.95"/>
    <x v="1"/>
    <x v="5"/>
    <n v="31600"/>
  </r>
  <r>
    <x v="250"/>
    <s v="US"/>
    <n v="123365.95"/>
    <x v="1"/>
    <x v="6"/>
    <n v="5302"/>
  </r>
  <r>
    <x v="250"/>
    <s v="US"/>
    <n v="123365.95"/>
    <x v="1"/>
    <x v="7"/>
    <n v="398"/>
  </r>
  <r>
    <x v="250"/>
    <s v="US"/>
    <n v="123365.95"/>
    <x v="1"/>
    <x v="8"/>
    <n v="25900"/>
  </r>
  <r>
    <x v="250"/>
    <s v="US"/>
    <n v="123365.95"/>
    <x v="1"/>
    <x v="9"/>
    <n v="0"/>
  </r>
  <r>
    <x v="250"/>
    <s v="US"/>
    <n v="123365.95"/>
    <x v="2"/>
    <x v="10"/>
    <n v="109246"/>
  </r>
  <r>
    <x v="250"/>
    <s v="US"/>
    <n v="123365.95"/>
    <x v="2"/>
    <x v="11"/>
    <n v="109226"/>
  </r>
  <r>
    <x v="250"/>
    <s v="US"/>
    <n v="123365.95"/>
    <x v="2"/>
    <x v="12"/>
    <n v="0"/>
  </r>
  <r>
    <x v="250"/>
    <s v="US"/>
    <n v="123365.95"/>
    <x v="2"/>
    <x v="13"/>
    <n v="20"/>
  </r>
  <r>
    <x v="250"/>
    <s v="US"/>
    <n v="123365.95"/>
    <x v="3"/>
    <x v="14"/>
    <n v="0"/>
  </r>
  <r>
    <x v="250"/>
    <s v="US"/>
    <n v="123365.95"/>
    <x v="4"/>
    <x v="15"/>
    <n v="811867"/>
  </r>
  <r>
    <x v="250"/>
    <s v="US"/>
    <n v="123365.95"/>
    <x v="5"/>
    <x v="16"/>
    <n v="3318728"/>
  </r>
  <r>
    <x v="250"/>
    <s v="US"/>
    <n v="123365.95"/>
    <x v="6"/>
    <x v="17"/>
    <n v="124591"/>
  </r>
  <r>
    <x v="250"/>
    <s v="US"/>
    <n v="123365.95"/>
    <x v="7"/>
    <x v="18"/>
    <n v="29607"/>
  </r>
  <r>
    <x v="250"/>
    <s v="US"/>
    <n v="123365.95"/>
    <x v="8"/>
    <x v="19"/>
    <n v="0"/>
  </r>
  <r>
    <x v="250"/>
    <s v="US"/>
    <n v="123365.95"/>
    <x v="9"/>
    <x v="20"/>
    <n v="1106825"/>
  </r>
  <r>
    <x v="250"/>
    <s v="US"/>
    <n v="123365.95"/>
    <x v="10"/>
    <x v="21"/>
    <n v="23503603"/>
  </r>
  <r>
    <x v="250"/>
    <s v="US"/>
    <n v="123365.95"/>
    <x v="11"/>
    <x v="22"/>
    <n v="1656537"/>
  </r>
  <r>
    <x v="250"/>
    <s v="US"/>
    <n v="123365.95"/>
    <x v="12"/>
    <x v="23"/>
    <n v="341196"/>
  </r>
  <r>
    <x v="250"/>
    <s v="US"/>
    <n v="123365.95"/>
    <x v="13"/>
    <x v="24"/>
    <n v="844770"/>
  </r>
  <r>
    <x v="250"/>
    <s v="US"/>
    <n v="123365.95"/>
    <x v="14"/>
    <x v="25"/>
    <n v="0"/>
  </r>
  <r>
    <x v="250"/>
    <s v="US"/>
    <n v="123365.95"/>
    <x v="15"/>
    <x v="26"/>
    <n v="0"/>
  </r>
  <r>
    <x v="250"/>
    <s v="US"/>
    <n v="123365.95"/>
    <x v="16"/>
    <x v="27"/>
    <n v="23726"/>
  </r>
  <r>
    <x v="250"/>
    <s v="US"/>
    <n v="123365.95"/>
    <x v="17"/>
    <x v="28"/>
    <n v="106849"/>
  </r>
  <r>
    <x v="250"/>
    <s v="US"/>
    <n v="123365.95"/>
    <x v="18"/>
    <x v="29"/>
    <n v="0"/>
  </r>
  <r>
    <x v="250"/>
    <s v="US"/>
    <n v="123365.95"/>
    <x v="19"/>
    <x v="30"/>
    <n v="0"/>
  </r>
  <r>
    <x v="250"/>
    <s v="US"/>
    <n v="123365.95"/>
    <x v="20"/>
    <x v="31"/>
    <n v="0"/>
  </r>
  <r>
    <x v="250"/>
    <s v="US"/>
    <n v="123365.95"/>
    <x v="21"/>
    <x v="32"/>
    <n v="0"/>
  </r>
  <r>
    <x v="251"/>
    <s v="US"/>
    <n v="208225.38"/>
    <x v="0"/>
    <x v="0"/>
    <n v="571530"/>
  </r>
  <r>
    <x v="251"/>
    <s v="US"/>
    <n v="208225.38"/>
    <x v="0"/>
    <x v="1"/>
    <n v="202737"/>
  </r>
  <r>
    <x v="251"/>
    <s v="US"/>
    <n v="208225.38"/>
    <x v="0"/>
    <x v="2"/>
    <n v="57990"/>
  </r>
  <r>
    <x v="251"/>
    <s v="US"/>
    <n v="208225.38"/>
    <x v="0"/>
    <x v="3"/>
    <n v="0"/>
  </r>
  <r>
    <x v="251"/>
    <s v="US"/>
    <n v="208225.38"/>
    <x v="0"/>
    <x v="4"/>
    <n v="310803"/>
  </r>
  <r>
    <x v="251"/>
    <s v="US"/>
    <n v="208225.38"/>
    <x v="1"/>
    <x v="5"/>
    <n v="31791"/>
  </r>
  <r>
    <x v="251"/>
    <s v="US"/>
    <n v="208225.38"/>
    <x v="1"/>
    <x v="6"/>
    <n v="10410"/>
  </r>
  <r>
    <x v="251"/>
    <s v="US"/>
    <n v="208225.38"/>
    <x v="1"/>
    <x v="7"/>
    <n v="373"/>
  </r>
  <r>
    <x v="251"/>
    <s v="US"/>
    <n v="208225.38"/>
    <x v="1"/>
    <x v="8"/>
    <n v="21008"/>
  </r>
  <r>
    <x v="251"/>
    <s v="US"/>
    <n v="208225.38"/>
    <x v="1"/>
    <x v="9"/>
    <n v="0"/>
  </r>
  <r>
    <x v="251"/>
    <s v="US"/>
    <n v="208225.38"/>
    <x v="2"/>
    <x v="10"/>
    <n v="161881"/>
  </r>
  <r>
    <x v="251"/>
    <s v="US"/>
    <n v="208225.38"/>
    <x v="2"/>
    <x v="11"/>
    <n v="161866"/>
  </r>
  <r>
    <x v="251"/>
    <s v="US"/>
    <n v="208225.38"/>
    <x v="2"/>
    <x v="12"/>
    <n v="0"/>
  </r>
  <r>
    <x v="251"/>
    <s v="US"/>
    <n v="208225.38"/>
    <x v="2"/>
    <x v="13"/>
    <n v="15"/>
  </r>
  <r>
    <x v="251"/>
    <s v="US"/>
    <n v="208225.38"/>
    <x v="3"/>
    <x v="14"/>
    <n v="0"/>
  </r>
  <r>
    <x v="251"/>
    <s v="US"/>
    <n v="208225.38"/>
    <x v="4"/>
    <x v="15"/>
    <n v="925063"/>
  </r>
  <r>
    <x v="251"/>
    <s v="US"/>
    <n v="208225.38"/>
    <x v="5"/>
    <x v="16"/>
    <n v="3338272"/>
  </r>
  <r>
    <x v="251"/>
    <s v="US"/>
    <n v="208225.38"/>
    <x v="6"/>
    <x v="17"/>
    <n v="170528"/>
  </r>
  <r>
    <x v="251"/>
    <s v="US"/>
    <n v="208225.38"/>
    <x v="7"/>
    <x v="18"/>
    <n v="29160"/>
  </r>
  <r>
    <x v="251"/>
    <s v="US"/>
    <n v="208225.38"/>
    <x v="8"/>
    <x v="19"/>
    <n v="0"/>
  </r>
  <r>
    <x v="251"/>
    <s v="US"/>
    <n v="208225.38"/>
    <x v="9"/>
    <x v="20"/>
    <n v="978632"/>
  </r>
  <r>
    <x v="251"/>
    <s v="US"/>
    <n v="208225.38"/>
    <x v="10"/>
    <x v="21"/>
    <n v="19925332"/>
  </r>
  <r>
    <x v="251"/>
    <s v="US"/>
    <n v="208225.38"/>
    <x v="11"/>
    <x v="22"/>
    <n v="1750565"/>
  </r>
  <r>
    <x v="251"/>
    <s v="US"/>
    <n v="208225.38"/>
    <x v="12"/>
    <x v="23"/>
    <n v="105928"/>
  </r>
  <r>
    <x v="251"/>
    <s v="US"/>
    <n v="208225.38"/>
    <x v="13"/>
    <x v="24"/>
    <n v="1020261"/>
  </r>
  <r>
    <x v="251"/>
    <s v="US"/>
    <n v="208225.38"/>
    <x v="14"/>
    <x v="25"/>
    <n v="0"/>
  </r>
  <r>
    <x v="251"/>
    <s v="US"/>
    <n v="208225.38"/>
    <x v="15"/>
    <x v="26"/>
    <n v="0"/>
  </r>
  <r>
    <x v="251"/>
    <s v="US"/>
    <n v="208225.38"/>
    <x v="16"/>
    <x v="27"/>
    <n v="21802"/>
  </r>
  <r>
    <x v="251"/>
    <s v="US"/>
    <n v="208225.38"/>
    <x v="17"/>
    <x v="28"/>
    <n v="107557"/>
  </r>
  <r>
    <x v="251"/>
    <s v="US"/>
    <n v="208225.38"/>
    <x v="18"/>
    <x v="29"/>
    <n v="0"/>
  </r>
  <r>
    <x v="251"/>
    <s v="US"/>
    <n v="208225.38"/>
    <x v="19"/>
    <x v="30"/>
    <n v="0"/>
  </r>
  <r>
    <x v="251"/>
    <s v="US"/>
    <n v="208225.38"/>
    <x v="20"/>
    <x v="31"/>
    <n v="0"/>
  </r>
  <r>
    <x v="251"/>
    <s v="US"/>
    <n v="208225.38"/>
    <x v="21"/>
    <x v="32"/>
    <n v="0"/>
  </r>
  <r>
    <x v="252"/>
    <s v="US"/>
    <n v="241541.44"/>
    <x v="0"/>
    <x v="0"/>
    <n v="522224"/>
  </r>
  <r>
    <x v="252"/>
    <s v="US"/>
    <n v="241541.44"/>
    <x v="0"/>
    <x v="1"/>
    <n v="106373"/>
  </r>
  <r>
    <x v="252"/>
    <s v="US"/>
    <n v="241541.44"/>
    <x v="0"/>
    <x v="2"/>
    <n v="70800"/>
  </r>
  <r>
    <x v="252"/>
    <s v="US"/>
    <n v="241541.44"/>
    <x v="0"/>
    <x v="3"/>
    <n v="0"/>
  </r>
  <r>
    <x v="252"/>
    <s v="US"/>
    <n v="241541.44"/>
    <x v="0"/>
    <x v="4"/>
    <n v="345051"/>
  </r>
  <r>
    <x v="252"/>
    <s v="US"/>
    <n v="241541.44"/>
    <x v="1"/>
    <x v="5"/>
    <n v="27376"/>
  </r>
  <r>
    <x v="252"/>
    <s v="US"/>
    <n v="241541.44"/>
    <x v="1"/>
    <x v="6"/>
    <n v="3543"/>
  </r>
  <r>
    <x v="252"/>
    <s v="US"/>
    <n v="241541.44"/>
    <x v="1"/>
    <x v="7"/>
    <n v="276"/>
  </r>
  <r>
    <x v="252"/>
    <s v="US"/>
    <n v="241541.44"/>
    <x v="1"/>
    <x v="8"/>
    <n v="23557"/>
  </r>
  <r>
    <x v="252"/>
    <s v="US"/>
    <n v="241541.44"/>
    <x v="1"/>
    <x v="9"/>
    <n v="0"/>
  </r>
  <r>
    <x v="252"/>
    <s v="US"/>
    <n v="241541.44"/>
    <x v="2"/>
    <x v="10"/>
    <n v="106052"/>
  </r>
  <r>
    <x v="252"/>
    <s v="US"/>
    <n v="241541.44"/>
    <x v="2"/>
    <x v="11"/>
    <n v="106039"/>
  </r>
  <r>
    <x v="252"/>
    <s v="US"/>
    <n v="241541.44"/>
    <x v="2"/>
    <x v="12"/>
    <n v="0"/>
  </r>
  <r>
    <x v="252"/>
    <s v="US"/>
    <n v="241541.44"/>
    <x v="2"/>
    <x v="13"/>
    <n v="13"/>
  </r>
  <r>
    <x v="252"/>
    <s v="US"/>
    <n v="241541.44"/>
    <x v="3"/>
    <x v="14"/>
    <n v="0"/>
  </r>
  <r>
    <x v="252"/>
    <s v="US"/>
    <n v="241541.44"/>
    <x v="4"/>
    <x v="15"/>
    <n v="1545408"/>
  </r>
  <r>
    <x v="252"/>
    <s v="US"/>
    <n v="241541.44"/>
    <x v="5"/>
    <x v="16"/>
    <n v="2789096"/>
  </r>
  <r>
    <x v="252"/>
    <s v="US"/>
    <n v="241541.44"/>
    <x v="6"/>
    <x v="17"/>
    <n v="118534"/>
  </r>
  <r>
    <x v="252"/>
    <s v="US"/>
    <n v="241541.44"/>
    <x v="7"/>
    <x v="18"/>
    <n v="38499"/>
  </r>
  <r>
    <x v="252"/>
    <s v="US"/>
    <n v="241541.44"/>
    <x v="8"/>
    <x v="19"/>
    <n v="0"/>
  </r>
  <r>
    <x v="252"/>
    <s v="US"/>
    <n v="241541.44"/>
    <x v="9"/>
    <x v="20"/>
    <n v="1716385"/>
  </r>
  <r>
    <x v="252"/>
    <s v="US"/>
    <n v="241541.44"/>
    <x v="10"/>
    <x v="21"/>
    <n v="17933771"/>
  </r>
  <r>
    <x v="252"/>
    <s v="US"/>
    <n v="241541.44"/>
    <x v="11"/>
    <x v="22"/>
    <n v="1797365"/>
  </r>
  <r>
    <x v="252"/>
    <s v="US"/>
    <n v="241541.44"/>
    <x v="12"/>
    <x v="23"/>
    <n v="125716"/>
  </r>
  <r>
    <x v="252"/>
    <s v="US"/>
    <n v="241541.44"/>
    <x v="13"/>
    <x v="24"/>
    <n v="234"/>
  </r>
  <r>
    <x v="252"/>
    <s v="US"/>
    <n v="241541.44"/>
    <x v="14"/>
    <x v="25"/>
    <n v="0"/>
  </r>
  <r>
    <x v="252"/>
    <s v="US"/>
    <n v="241541.44"/>
    <x v="15"/>
    <x v="26"/>
    <n v="0"/>
  </r>
  <r>
    <x v="252"/>
    <s v="US"/>
    <n v="241541.44"/>
    <x v="16"/>
    <x v="27"/>
    <n v="18101"/>
  </r>
  <r>
    <x v="252"/>
    <s v="US"/>
    <n v="241541.44"/>
    <x v="17"/>
    <x v="28"/>
    <n v="94554"/>
  </r>
  <r>
    <x v="252"/>
    <s v="US"/>
    <n v="241541.44"/>
    <x v="18"/>
    <x v="29"/>
    <n v="0"/>
  </r>
  <r>
    <x v="252"/>
    <s v="US"/>
    <n v="241541.44"/>
    <x v="19"/>
    <x v="30"/>
    <n v="0"/>
  </r>
  <r>
    <x v="252"/>
    <s v="US"/>
    <n v="241541.44"/>
    <x v="20"/>
    <x v="31"/>
    <n v="0"/>
  </r>
  <r>
    <x v="252"/>
    <s v="US"/>
    <n v="241541.44"/>
    <x v="21"/>
    <x v="32"/>
    <n v="0"/>
  </r>
  <r>
    <x v="253"/>
    <s v="US"/>
    <n v="224998.44"/>
    <x v="0"/>
    <x v="0"/>
    <n v="499548"/>
  </r>
  <r>
    <x v="253"/>
    <s v="US"/>
    <n v="224998.44"/>
    <x v="0"/>
    <x v="1"/>
    <n v="80418"/>
  </r>
  <r>
    <x v="253"/>
    <s v="US"/>
    <n v="224998.44"/>
    <x v="0"/>
    <x v="2"/>
    <n v="47507"/>
  </r>
  <r>
    <x v="253"/>
    <s v="US"/>
    <n v="224998.44"/>
    <x v="0"/>
    <x v="3"/>
    <n v="0"/>
  </r>
  <r>
    <x v="253"/>
    <s v="US"/>
    <n v="224998.44"/>
    <x v="0"/>
    <x v="4"/>
    <n v="371623"/>
  </r>
  <r>
    <x v="253"/>
    <s v="US"/>
    <n v="224998.44"/>
    <x v="1"/>
    <x v="5"/>
    <n v="34303"/>
  </r>
  <r>
    <x v="253"/>
    <s v="US"/>
    <n v="224998.44"/>
    <x v="1"/>
    <x v="6"/>
    <n v="3316"/>
  </r>
  <r>
    <x v="253"/>
    <s v="US"/>
    <n v="224998.44"/>
    <x v="1"/>
    <x v="7"/>
    <n v="241"/>
  </r>
  <r>
    <x v="253"/>
    <s v="US"/>
    <n v="224998.44"/>
    <x v="1"/>
    <x v="8"/>
    <n v="30746"/>
  </r>
  <r>
    <x v="253"/>
    <s v="US"/>
    <n v="224998.44"/>
    <x v="1"/>
    <x v="9"/>
    <n v="0"/>
  </r>
  <r>
    <x v="253"/>
    <s v="US"/>
    <n v="224998.44"/>
    <x v="2"/>
    <x v="10"/>
    <n v="276255"/>
  </r>
  <r>
    <x v="253"/>
    <s v="US"/>
    <n v="224998.44"/>
    <x v="2"/>
    <x v="11"/>
    <n v="276221"/>
  </r>
  <r>
    <x v="253"/>
    <s v="US"/>
    <n v="224998.44"/>
    <x v="2"/>
    <x v="12"/>
    <n v="0"/>
  </r>
  <r>
    <x v="253"/>
    <s v="US"/>
    <n v="224998.44"/>
    <x v="2"/>
    <x v="13"/>
    <n v="34"/>
  </r>
  <r>
    <x v="253"/>
    <s v="US"/>
    <n v="224998.44"/>
    <x v="3"/>
    <x v="14"/>
    <n v="0"/>
  </r>
  <r>
    <x v="253"/>
    <s v="US"/>
    <n v="224998.44"/>
    <x v="4"/>
    <x v="15"/>
    <n v="1382168"/>
  </r>
  <r>
    <x v="253"/>
    <s v="US"/>
    <n v="224998.44"/>
    <x v="5"/>
    <x v="16"/>
    <n v="3179741"/>
  </r>
  <r>
    <x v="253"/>
    <s v="US"/>
    <n v="224998.44"/>
    <x v="6"/>
    <x v="17"/>
    <n v="298582"/>
  </r>
  <r>
    <x v="253"/>
    <s v="US"/>
    <n v="224998.44"/>
    <x v="7"/>
    <x v="18"/>
    <n v="35262"/>
  </r>
  <r>
    <x v="253"/>
    <s v="US"/>
    <n v="224998.44"/>
    <x v="8"/>
    <x v="19"/>
    <n v="0"/>
  </r>
  <r>
    <x v="253"/>
    <s v="US"/>
    <n v="224998.44"/>
    <x v="9"/>
    <x v="20"/>
    <n v="1999372"/>
  </r>
  <r>
    <x v="253"/>
    <s v="US"/>
    <n v="224998.44"/>
    <x v="10"/>
    <x v="21"/>
    <n v="17067403"/>
  </r>
  <r>
    <x v="253"/>
    <s v="US"/>
    <n v="224998.44"/>
    <x v="11"/>
    <x v="22"/>
    <n v="1760277"/>
  </r>
  <r>
    <x v="253"/>
    <s v="US"/>
    <n v="224998.44"/>
    <x v="12"/>
    <x v="23"/>
    <n v="210916"/>
  </r>
  <r>
    <x v="253"/>
    <s v="US"/>
    <n v="224998.44"/>
    <x v="13"/>
    <x v="24"/>
    <n v="0"/>
  </r>
  <r>
    <x v="253"/>
    <s v="US"/>
    <n v="224998.44"/>
    <x v="14"/>
    <x v="25"/>
    <n v="0"/>
  </r>
  <r>
    <x v="253"/>
    <s v="US"/>
    <n v="224998.44"/>
    <x v="15"/>
    <x v="26"/>
    <n v="0"/>
  </r>
  <r>
    <x v="253"/>
    <s v="US"/>
    <n v="224998.44"/>
    <x v="16"/>
    <x v="27"/>
    <n v="15221"/>
  </r>
  <r>
    <x v="253"/>
    <s v="US"/>
    <n v="224998.44"/>
    <x v="17"/>
    <x v="28"/>
    <n v="104829"/>
  </r>
  <r>
    <x v="253"/>
    <s v="US"/>
    <n v="224998.44"/>
    <x v="18"/>
    <x v="29"/>
    <n v="0"/>
  </r>
  <r>
    <x v="253"/>
    <s v="US"/>
    <n v="224998.44"/>
    <x v="19"/>
    <x v="30"/>
    <n v="0"/>
  </r>
  <r>
    <x v="253"/>
    <s v="US"/>
    <n v="224998.44"/>
    <x v="20"/>
    <x v="31"/>
    <n v="0"/>
  </r>
  <r>
    <x v="253"/>
    <s v="US"/>
    <n v="224998.44"/>
    <x v="21"/>
    <x v="32"/>
    <n v="0"/>
  </r>
  <r>
    <x v="254"/>
    <s v="US"/>
    <n v="198848.77"/>
    <x v="0"/>
    <x v="0"/>
    <n v="524162"/>
  </r>
  <r>
    <x v="254"/>
    <s v="US"/>
    <n v="198848.77"/>
    <x v="0"/>
    <x v="1"/>
    <n v="142463"/>
  </r>
  <r>
    <x v="254"/>
    <s v="US"/>
    <n v="198848.77"/>
    <x v="0"/>
    <x v="2"/>
    <n v="45922"/>
  </r>
  <r>
    <x v="254"/>
    <s v="US"/>
    <n v="198848.77"/>
    <x v="0"/>
    <x v="3"/>
    <n v="0"/>
  </r>
  <r>
    <x v="254"/>
    <s v="US"/>
    <n v="198848.77"/>
    <x v="0"/>
    <x v="4"/>
    <n v="335777"/>
  </r>
  <r>
    <x v="254"/>
    <s v="US"/>
    <n v="198848.77"/>
    <x v="1"/>
    <x v="5"/>
    <n v="29933"/>
  </r>
  <r>
    <x v="254"/>
    <s v="US"/>
    <n v="198848.77"/>
    <x v="1"/>
    <x v="6"/>
    <n v="2684"/>
  </r>
  <r>
    <x v="254"/>
    <s v="US"/>
    <n v="198848.77"/>
    <x v="1"/>
    <x v="7"/>
    <n v="277"/>
  </r>
  <r>
    <x v="254"/>
    <s v="US"/>
    <n v="198848.77"/>
    <x v="1"/>
    <x v="8"/>
    <n v="26973"/>
  </r>
  <r>
    <x v="254"/>
    <s v="US"/>
    <n v="198848.77"/>
    <x v="1"/>
    <x v="9"/>
    <n v="0"/>
  </r>
  <r>
    <x v="254"/>
    <s v="US"/>
    <n v="198848.77"/>
    <x v="2"/>
    <x v="10"/>
    <n v="221424"/>
  </r>
  <r>
    <x v="254"/>
    <s v="US"/>
    <n v="198848.77"/>
    <x v="2"/>
    <x v="11"/>
    <n v="221315"/>
  </r>
  <r>
    <x v="254"/>
    <s v="US"/>
    <n v="198848.77"/>
    <x v="2"/>
    <x v="12"/>
    <n v="0"/>
  </r>
  <r>
    <x v="254"/>
    <s v="US"/>
    <n v="198848.77"/>
    <x v="2"/>
    <x v="13"/>
    <n v="109"/>
  </r>
  <r>
    <x v="254"/>
    <s v="US"/>
    <n v="198848.77"/>
    <x v="3"/>
    <x v="14"/>
    <n v="0"/>
  </r>
  <r>
    <x v="254"/>
    <s v="US"/>
    <n v="198848.77"/>
    <x v="4"/>
    <x v="15"/>
    <n v="183148"/>
  </r>
  <r>
    <x v="254"/>
    <s v="US"/>
    <n v="198848.77"/>
    <x v="5"/>
    <x v="16"/>
    <n v="2890552"/>
  </r>
  <r>
    <x v="254"/>
    <s v="US"/>
    <n v="198848.77"/>
    <x v="6"/>
    <x v="17"/>
    <n v="241201"/>
  </r>
  <r>
    <x v="254"/>
    <s v="US"/>
    <n v="198848.77"/>
    <x v="7"/>
    <x v="18"/>
    <n v="38353"/>
  </r>
  <r>
    <x v="254"/>
    <s v="US"/>
    <n v="198848.77"/>
    <x v="8"/>
    <x v="19"/>
    <n v="0"/>
  </r>
  <r>
    <x v="254"/>
    <s v="US"/>
    <n v="198848.77"/>
    <x v="9"/>
    <x v="20"/>
    <n v="1487594"/>
  </r>
  <r>
    <x v="254"/>
    <s v="US"/>
    <n v="198848.77"/>
    <x v="10"/>
    <x v="21"/>
    <n v="17664227"/>
  </r>
  <r>
    <x v="254"/>
    <s v="US"/>
    <n v="198848.77"/>
    <x v="11"/>
    <x v="22"/>
    <n v="1289866"/>
  </r>
  <r>
    <x v="254"/>
    <s v="US"/>
    <n v="198848.77"/>
    <x v="12"/>
    <x v="23"/>
    <n v="262311"/>
  </r>
  <r>
    <x v="254"/>
    <s v="US"/>
    <n v="198848.77"/>
    <x v="13"/>
    <x v="24"/>
    <n v="0"/>
  </r>
  <r>
    <x v="254"/>
    <s v="US"/>
    <n v="198848.77"/>
    <x v="14"/>
    <x v="25"/>
    <n v="0"/>
  </r>
  <r>
    <x v="254"/>
    <s v="US"/>
    <n v="198848.77"/>
    <x v="15"/>
    <x v="26"/>
    <n v="0"/>
  </r>
  <r>
    <x v="254"/>
    <s v="US"/>
    <n v="198848.77"/>
    <x v="16"/>
    <x v="27"/>
    <n v="12121"/>
  </r>
  <r>
    <x v="254"/>
    <s v="US"/>
    <n v="198848.77"/>
    <x v="17"/>
    <x v="28"/>
    <n v="110135"/>
  </r>
  <r>
    <x v="254"/>
    <s v="US"/>
    <n v="198848.77"/>
    <x v="18"/>
    <x v="29"/>
    <n v="0"/>
  </r>
  <r>
    <x v="254"/>
    <s v="US"/>
    <n v="198848.77"/>
    <x v="19"/>
    <x v="30"/>
    <n v="0"/>
  </r>
  <r>
    <x v="254"/>
    <s v="US"/>
    <n v="198848.77"/>
    <x v="20"/>
    <x v="31"/>
    <n v="0"/>
  </r>
  <r>
    <x v="254"/>
    <s v="US"/>
    <n v="198848.77"/>
    <x v="21"/>
    <x v="32"/>
    <n v="0"/>
  </r>
  <r>
    <x v="255"/>
    <s v="US"/>
    <n v="166799.46"/>
    <x v="0"/>
    <x v="0"/>
    <n v="748612"/>
  </r>
  <r>
    <x v="255"/>
    <s v="US"/>
    <n v="166799.46"/>
    <x v="0"/>
    <x v="1"/>
    <n v="360060"/>
  </r>
  <r>
    <x v="255"/>
    <s v="US"/>
    <n v="166799.46"/>
    <x v="0"/>
    <x v="2"/>
    <n v="59016"/>
  </r>
  <r>
    <x v="255"/>
    <s v="US"/>
    <n v="166799.46"/>
    <x v="0"/>
    <x v="3"/>
    <n v="0"/>
  </r>
  <r>
    <x v="255"/>
    <s v="US"/>
    <n v="166799.46"/>
    <x v="0"/>
    <x v="4"/>
    <n v="329536"/>
  </r>
  <r>
    <x v="255"/>
    <s v="US"/>
    <n v="166799.46"/>
    <x v="1"/>
    <x v="5"/>
    <n v="26333"/>
  </r>
  <r>
    <x v="255"/>
    <s v="US"/>
    <n v="166799.46"/>
    <x v="1"/>
    <x v="6"/>
    <n v="8000"/>
  </r>
  <r>
    <x v="255"/>
    <s v="US"/>
    <n v="166799.46"/>
    <x v="1"/>
    <x v="7"/>
    <n v="327"/>
  </r>
  <r>
    <x v="255"/>
    <s v="US"/>
    <n v="166799.46"/>
    <x v="1"/>
    <x v="8"/>
    <n v="18006"/>
  </r>
  <r>
    <x v="255"/>
    <s v="US"/>
    <n v="166799.46"/>
    <x v="1"/>
    <x v="9"/>
    <n v="0"/>
  </r>
  <r>
    <x v="255"/>
    <s v="US"/>
    <n v="166799.46"/>
    <x v="2"/>
    <x v="10"/>
    <n v="139645"/>
  </r>
  <r>
    <x v="255"/>
    <s v="US"/>
    <n v="166799.46"/>
    <x v="2"/>
    <x v="11"/>
    <n v="139525"/>
  </r>
  <r>
    <x v="255"/>
    <s v="US"/>
    <n v="166799.46"/>
    <x v="2"/>
    <x v="12"/>
    <n v="0"/>
  </r>
  <r>
    <x v="255"/>
    <s v="US"/>
    <n v="166799.46"/>
    <x v="2"/>
    <x v="13"/>
    <n v="120"/>
  </r>
  <r>
    <x v="255"/>
    <s v="US"/>
    <n v="166799.46"/>
    <x v="3"/>
    <x v="14"/>
    <n v="0"/>
  </r>
  <r>
    <x v="255"/>
    <s v="US"/>
    <n v="166799.46"/>
    <x v="4"/>
    <x v="15"/>
    <n v="915924"/>
  </r>
  <r>
    <x v="255"/>
    <s v="US"/>
    <n v="166799.46"/>
    <x v="5"/>
    <x v="16"/>
    <n v="2902909"/>
  </r>
  <r>
    <x v="255"/>
    <s v="US"/>
    <n v="166799.46"/>
    <x v="6"/>
    <x v="17"/>
    <n v="151129"/>
  </r>
  <r>
    <x v="255"/>
    <s v="US"/>
    <n v="166799.46"/>
    <x v="7"/>
    <x v="18"/>
    <n v="39846"/>
  </r>
  <r>
    <x v="255"/>
    <s v="US"/>
    <n v="166799.46"/>
    <x v="8"/>
    <x v="19"/>
    <n v="0"/>
  </r>
  <r>
    <x v="255"/>
    <s v="US"/>
    <n v="166799.46"/>
    <x v="9"/>
    <x v="20"/>
    <n v="1463064"/>
  </r>
  <r>
    <x v="255"/>
    <s v="US"/>
    <n v="166799.46"/>
    <x v="10"/>
    <x v="21"/>
    <n v="18899019"/>
  </r>
  <r>
    <x v="255"/>
    <s v="US"/>
    <n v="166799.46"/>
    <x v="11"/>
    <x v="22"/>
    <n v="1257884"/>
  </r>
  <r>
    <x v="255"/>
    <s v="US"/>
    <n v="166799.46"/>
    <x v="12"/>
    <x v="23"/>
    <n v="74561"/>
  </r>
  <r>
    <x v="255"/>
    <s v="US"/>
    <n v="166799.46"/>
    <x v="13"/>
    <x v="24"/>
    <n v="0"/>
  </r>
  <r>
    <x v="255"/>
    <s v="US"/>
    <n v="166799.46"/>
    <x v="14"/>
    <x v="25"/>
    <n v="0"/>
  </r>
  <r>
    <x v="255"/>
    <s v="US"/>
    <n v="166799.46"/>
    <x v="15"/>
    <x v="26"/>
    <n v="0"/>
  </r>
  <r>
    <x v="255"/>
    <s v="US"/>
    <n v="166799.46"/>
    <x v="16"/>
    <x v="27"/>
    <n v="14739"/>
  </r>
  <r>
    <x v="255"/>
    <s v="US"/>
    <n v="166799.46"/>
    <x v="17"/>
    <x v="28"/>
    <n v="102714"/>
  </r>
  <r>
    <x v="255"/>
    <s v="US"/>
    <n v="166799.46"/>
    <x v="18"/>
    <x v="29"/>
    <n v="0"/>
  </r>
  <r>
    <x v="255"/>
    <s v="US"/>
    <n v="166799.46"/>
    <x v="19"/>
    <x v="30"/>
    <n v="0"/>
  </r>
  <r>
    <x v="255"/>
    <s v="US"/>
    <n v="166799.46"/>
    <x v="20"/>
    <x v="31"/>
    <n v="0"/>
  </r>
  <r>
    <x v="255"/>
    <s v="US"/>
    <n v="166799.46"/>
    <x v="21"/>
    <x v="32"/>
    <n v="0"/>
  </r>
  <r>
    <x v="256"/>
    <s v="US"/>
    <n v="159517.22"/>
    <x v="0"/>
    <x v="0"/>
    <n v="751581"/>
  </r>
  <r>
    <x v="256"/>
    <s v="US"/>
    <n v="159517.22"/>
    <x v="0"/>
    <x v="1"/>
    <n v="352320"/>
  </r>
  <r>
    <x v="256"/>
    <s v="US"/>
    <n v="159517.22"/>
    <x v="0"/>
    <x v="2"/>
    <n v="57258"/>
  </r>
  <r>
    <x v="256"/>
    <s v="US"/>
    <n v="159517.22"/>
    <x v="0"/>
    <x v="3"/>
    <n v="0"/>
  </r>
  <r>
    <x v="256"/>
    <s v="US"/>
    <n v="159517.22"/>
    <x v="0"/>
    <x v="4"/>
    <n v="342003"/>
  </r>
  <r>
    <x v="256"/>
    <s v="US"/>
    <n v="159517.22"/>
    <x v="1"/>
    <x v="5"/>
    <n v="34061"/>
  </r>
  <r>
    <x v="256"/>
    <s v="US"/>
    <n v="159517.22"/>
    <x v="1"/>
    <x v="6"/>
    <n v="17429"/>
  </r>
  <r>
    <x v="256"/>
    <s v="US"/>
    <n v="159517.22"/>
    <x v="1"/>
    <x v="7"/>
    <n v="371"/>
  </r>
  <r>
    <x v="256"/>
    <s v="US"/>
    <n v="159517.22"/>
    <x v="1"/>
    <x v="8"/>
    <n v="16260"/>
  </r>
  <r>
    <x v="256"/>
    <s v="US"/>
    <n v="159517.22"/>
    <x v="1"/>
    <x v="9"/>
    <n v="0"/>
  </r>
  <r>
    <x v="256"/>
    <s v="US"/>
    <n v="159517.22"/>
    <x v="2"/>
    <x v="10"/>
    <n v="75482"/>
  </r>
  <r>
    <x v="256"/>
    <s v="US"/>
    <n v="159517.22"/>
    <x v="2"/>
    <x v="11"/>
    <n v="75404"/>
  </r>
  <r>
    <x v="256"/>
    <s v="US"/>
    <n v="159517.22"/>
    <x v="2"/>
    <x v="12"/>
    <n v="0"/>
  </r>
  <r>
    <x v="256"/>
    <s v="US"/>
    <n v="159517.22"/>
    <x v="2"/>
    <x v="13"/>
    <n v="78"/>
  </r>
  <r>
    <x v="256"/>
    <s v="US"/>
    <n v="159517.22"/>
    <x v="3"/>
    <x v="14"/>
    <n v="0"/>
  </r>
  <r>
    <x v="256"/>
    <s v="US"/>
    <n v="159517.22"/>
    <x v="4"/>
    <x v="15"/>
    <n v="1233772"/>
  </r>
  <r>
    <x v="256"/>
    <s v="US"/>
    <n v="159517.22"/>
    <x v="5"/>
    <x v="16"/>
    <n v="3009309"/>
  </r>
  <r>
    <x v="256"/>
    <s v="US"/>
    <n v="159517.22"/>
    <x v="6"/>
    <x v="17"/>
    <n v="82226"/>
  </r>
  <r>
    <x v="256"/>
    <s v="US"/>
    <n v="159517.22"/>
    <x v="7"/>
    <x v="18"/>
    <n v="38874"/>
  </r>
  <r>
    <x v="256"/>
    <s v="US"/>
    <n v="159517.22"/>
    <x v="8"/>
    <x v="19"/>
    <n v="0"/>
  </r>
  <r>
    <x v="256"/>
    <s v="US"/>
    <n v="159517.22"/>
    <x v="9"/>
    <x v="20"/>
    <n v="1462614"/>
  </r>
  <r>
    <x v="256"/>
    <s v="US"/>
    <n v="159517.22"/>
    <x v="10"/>
    <x v="21"/>
    <n v="17333875"/>
  </r>
  <r>
    <x v="256"/>
    <s v="US"/>
    <n v="159517.22"/>
    <x v="11"/>
    <x v="22"/>
    <n v="1035753"/>
  </r>
  <r>
    <x v="256"/>
    <s v="US"/>
    <n v="159517.22"/>
    <x v="12"/>
    <x v="23"/>
    <n v="130883"/>
  </r>
  <r>
    <x v="256"/>
    <s v="US"/>
    <n v="159517.22"/>
    <x v="13"/>
    <x v="24"/>
    <n v="0"/>
  </r>
  <r>
    <x v="256"/>
    <s v="US"/>
    <n v="159517.22"/>
    <x v="14"/>
    <x v="25"/>
    <n v="0"/>
  </r>
  <r>
    <x v="256"/>
    <s v="US"/>
    <n v="159517.22"/>
    <x v="15"/>
    <x v="26"/>
    <n v="0"/>
  </r>
  <r>
    <x v="256"/>
    <s v="US"/>
    <n v="159517.22"/>
    <x v="16"/>
    <x v="27"/>
    <n v="16670"/>
  </r>
  <r>
    <x v="256"/>
    <s v="US"/>
    <n v="159517.22"/>
    <x v="17"/>
    <x v="28"/>
    <n v="102121"/>
  </r>
  <r>
    <x v="256"/>
    <s v="US"/>
    <n v="159517.22"/>
    <x v="18"/>
    <x v="29"/>
    <n v="0"/>
  </r>
  <r>
    <x v="256"/>
    <s v="US"/>
    <n v="159517.22"/>
    <x v="19"/>
    <x v="30"/>
    <n v="0"/>
  </r>
  <r>
    <x v="256"/>
    <s v="US"/>
    <n v="159517.22"/>
    <x v="20"/>
    <x v="31"/>
    <n v="0"/>
  </r>
  <r>
    <x v="256"/>
    <s v="US"/>
    <n v="159517.22"/>
    <x v="21"/>
    <x v="32"/>
    <n v="0"/>
  </r>
  <r>
    <x v="257"/>
    <s v="US"/>
    <n v="174966.07"/>
    <x v="0"/>
    <x v="0"/>
    <n v="1122100"/>
  </r>
  <r>
    <x v="257"/>
    <s v="US"/>
    <n v="174966.07"/>
    <x v="0"/>
    <x v="1"/>
    <n v="643085"/>
  </r>
  <r>
    <x v="257"/>
    <s v="US"/>
    <n v="174966.07"/>
    <x v="0"/>
    <x v="2"/>
    <n v="53156"/>
  </r>
  <r>
    <x v="257"/>
    <s v="US"/>
    <n v="174966.07"/>
    <x v="0"/>
    <x v="3"/>
    <n v="0"/>
  </r>
  <r>
    <x v="257"/>
    <s v="US"/>
    <n v="174966.07"/>
    <x v="0"/>
    <x v="4"/>
    <n v="425859"/>
  </r>
  <r>
    <x v="257"/>
    <s v="US"/>
    <n v="174966.07"/>
    <x v="1"/>
    <x v="5"/>
    <n v="101283"/>
  </r>
  <r>
    <x v="257"/>
    <s v="US"/>
    <n v="174966.07"/>
    <x v="1"/>
    <x v="6"/>
    <n v="89282"/>
  </r>
  <r>
    <x v="257"/>
    <s v="US"/>
    <n v="174966.07"/>
    <x v="1"/>
    <x v="7"/>
    <n v="355"/>
  </r>
  <r>
    <x v="257"/>
    <s v="US"/>
    <n v="174966.07"/>
    <x v="1"/>
    <x v="8"/>
    <n v="11646"/>
  </r>
  <r>
    <x v="257"/>
    <s v="US"/>
    <n v="174966.07"/>
    <x v="1"/>
    <x v="9"/>
    <n v="0"/>
  </r>
  <r>
    <x v="257"/>
    <s v="US"/>
    <n v="174966.07"/>
    <x v="2"/>
    <x v="10"/>
    <n v="41791"/>
  </r>
  <r>
    <x v="257"/>
    <s v="US"/>
    <n v="174966.07"/>
    <x v="2"/>
    <x v="11"/>
    <n v="41695"/>
  </r>
  <r>
    <x v="257"/>
    <s v="US"/>
    <n v="174966.07"/>
    <x v="2"/>
    <x v="12"/>
    <n v="0"/>
  </r>
  <r>
    <x v="257"/>
    <s v="US"/>
    <n v="174966.07"/>
    <x v="2"/>
    <x v="13"/>
    <n v="96"/>
  </r>
  <r>
    <x v="257"/>
    <s v="US"/>
    <n v="174966.07"/>
    <x v="3"/>
    <x v="14"/>
    <n v="0"/>
  </r>
  <r>
    <x v="257"/>
    <s v="US"/>
    <n v="174966.07"/>
    <x v="4"/>
    <x v="15"/>
    <n v="442933"/>
  </r>
  <r>
    <x v="257"/>
    <s v="US"/>
    <n v="174966.07"/>
    <x v="5"/>
    <x v="16"/>
    <n v="2925598"/>
  </r>
  <r>
    <x v="257"/>
    <s v="US"/>
    <n v="174966.07"/>
    <x v="6"/>
    <x v="17"/>
    <n v="47560"/>
  </r>
  <r>
    <x v="257"/>
    <s v="US"/>
    <n v="174966.07"/>
    <x v="7"/>
    <x v="18"/>
    <n v="30727"/>
  </r>
  <r>
    <x v="257"/>
    <s v="US"/>
    <n v="174966.07"/>
    <x v="8"/>
    <x v="19"/>
    <n v="278"/>
  </r>
  <r>
    <x v="257"/>
    <s v="US"/>
    <n v="174966.07"/>
    <x v="9"/>
    <x v="20"/>
    <n v="1553146"/>
  </r>
  <r>
    <x v="257"/>
    <s v="US"/>
    <n v="174966.07"/>
    <x v="10"/>
    <x v="21"/>
    <n v="19000449"/>
  </r>
  <r>
    <x v="257"/>
    <s v="US"/>
    <n v="174966.07"/>
    <x v="11"/>
    <x v="22"/>
    <n v="913480"/>
  </r>
  <r>
    <x v="257"/>
    <s v="US"/>
    <n v="174966.07"/>
    <x v="12"/>
    <x v="23"/>
    <n v="419616"/>
  </r>
  <r>
    <x v="257"/>
    <s v="US"/>
    <n v="174966.07"/>
    <x v="13"/>
    <x v="24"/>
    <n v="0"/>
  </r>
  <r>
    <x v="257"/>
    <s v="US"/>
    <n v="174966.07"/>
    <x v="14"/>
    <x v="25"/>
    <n v="0"/>
  </r>
  <r>
    <x v="257"/>
    <s v="US"/>
    <n v="174966.07"/>
    <x v="15"/>
    <x v="26"/>
    <n v="0"/>
  </r>
  <r>
    <x v="257"/>
    <s v="US"/>
    <n v="174966.07"/>
    <x v="16"/>
    <x v="27"/>
    <n v="16626"/>
  </r>
  <r>
    <x v="257"/>
    <s v="US"/>
    <n v="174966.07"/>
    <x v="17"/>
    <x v="28"/>
    <n v="98045"/>
  </r>
  <r>
    <x v="257"/>
    <s v="US"/>
    <n v="174966.07"/>
    <x v="18"/>
    <x v="29"/>
    <n v="0"/>
  </r>
  <r>
    <x v="257"/>
    <s v="US"/>
    <n v="174966.07"/>
    <x v="19"/>
    <x v="30"/>
    <n v="0"/>
  </r>
  <r>
    <x v="257"/>
    <s v="US"/>
    <n v="174966.07"/>
    <x v="20"/>
    <x v="31"/>
    <n v="0"/>
  </r>
  <r>
    <x v="257"/>
    <s v="US"/>
    <n v="174966.07"/>
    <x v="21"/>
    <x v="32"/>
    <n v="0"/>
  </r>
  <r>
    <x v="258"/>
    <s v="US"/>
    <n v="172553.91"/>
    <x v="0"/>
    <x v="0"/>
    <n v="1037172"/>
  </r>
  <r>
    <x v="258"/>
    <s v="US"/>
    <n v="172553.91"/>
    <x v="0"/>
    <x v="1"/>
    <n v="618097"/>
  </r>
  <r>
    <x v="258"/>
    <s v="US"/>
    <n v="172553.91"/>
    <x v="0"/>
    <x v="2"/>
    <n v="39680"/>
  </r>
  <r>
    <x v="258"/>
    <s v="US"/>
    <n v="172553.91"/>
    <x v="0"/>
    <x v="3"/>
    <n v="0"/>
  </r>
  <r>
    <x v="258"/>
    <s v="US"/>
    <n v="172553.91"/>
    <x v="0"/>
    <x v="4"/>
    <n v="379395"/>
  </r>
  <r>
    <x v="258"/>
    <s v="US"/>
    <n v="172553.91"/>
    <x v="1"/>
    <x v="5"/>
    <n v="101165"/>
  </r>
  <r>
    <x v="258"/>
    <s v="US"/>
    <n v="172553.91"/>
    <x v="1"/>
    <x v="6"/>
    <n v="89724"/>
  </r>
  <r>
    <x v="258"/>
    <s v="US"/>
    <n v="172553.91"/>
    <x v="1"/>
    <x v="7"/>
    <n v="346"/>
  </r>
  <r>
    <x v="258"/>
    <s v="US"/>
    <n v="172553.91"/>
    <x v="1"/>
    <x v="8"/>
    <n v="11095"/>
  </r>
  <r>
    <x v="258"/>
    <s v="US"/>
    <n v="172553.91"/>
    <x v="1"/>
    <x v="9"/>
    <n v="0"/>
  </r>
  <r>
    <x v="258"/>
    <s v="US"/>
    <n v="172553.91"/>
    <x v="2"/>
    <x v="10"/>
    <n v="38276"/>
  </r>
  <r>
    <x v="258"/>
    <s v="US"/>
    <n v="172553.91"/>
    <x v="2"/>
    <x v="11"/>
    <n v="38166"/>
  </r>
  <r>
    <x v="258"/>
    <s v="US"/>
    <n v="172553.91"/>
    <x v="2"/>
    <x v="12"/>
    <n v="0"/>
  </r>
  <r>
    <x v="258"/>
    <s v="US"/>
    <n v="172553.91"/>
    <x v="2"/>
    <x v="13"/>
    <n v="110"/>
  </r>
  <r>
    <x v="258"/>
    <s v="US"/>
    <n v="172553.91"/>
    <x v="3"/>
    <x v="14"/>
    <n v="0"/>
  </r>
  <r>
    <x v="258"/>
    <s v="US"/>
    <n v="172553.91"/>
    <x v="4"/>
    <x v="15"/>
    <n v="862026"/>
  </r>
  <r>
    <x v="258"/>
    <s v="US"/>
    <n v="172553.91"/>
    <x v="5"/>
    <x v="16"/>
    <n v="2677713"/>
  </r>
  <r>
    <x v="258"/>
    <s v="US"/>
    <n v="172553.91"/>
    <x v="6"/>
    <x v="17"/>
    <n v="43453"/>
  </r>
  <r>
    <x v="258"/>
    <s v="US"/>
    <n v="172553.91"/>
    <x v="7"/>
    <x v="18"/>
    <n v="32786"/>
  </r>
  <r>
    <x v="258"/>
    <s v="US"/>
    <n v="172553.91"/>
    <x v="8"/>
    <x v="19"/>
    <n v="430"/>
  </r>
  <r>
    <x v="258"/>
    <s v="US"/>
    <n v="172553.91"/>
    <x v="9"/>
    <x v="20"/>
    <n v="1101460"/>
  </r>
  <r>
    <x v="258"/>
    <s v="US"/>
    <n v="172553.91"/>
    <x v="10"/>
    <x v="21"/>
    <n v="16344487"/>
  </r>
  <r>
    <x v="258"/>
    <s v="US"/>
    <n v="172553.91"/>
    <x v="11"/>
    <x v="22"/>
    <n v="1442064"/>
  </r>
  <r>
    <x v="258"/>
    <s v="US"/>
    <n v="172553.91"/>
    <x v="12"/>
    <x v="23"/>
    <n v="84594"/>
  </r>
  <r>
    <x v="258"/>
    <s v="US"/>
    <n v="172553.91"/>
    <x v="13"/>
    <x v="24"/>
    <n v="0"/>
  </r>
  <r>
    <x v="258"/>
    <s v="US"/>
    <n v="172553.91"/>
    <x v="14"/>
    <x v="25"/>
    <n v="0"/>
  </r>
  <r>
    <x v="258"/>
    <s v="US"/>
    <n v="172553.91"/>
    <x v="15"/>
    <x v="26"/>
    <n v="0"/>
  </r>
  <r>
    <x v="258"/>
    <s v="US"/>
    <n v="172553.91"/>
    <x v="16"/>
    <x v="27"/>
    <n v="8668"/>
  </r>
  <r>
    <x v="258"/>
    <s v="US"/>
    <n v="172553.91"/>
    <x v="17"/>
    <x v="28"/>
    <n v="91677"/>
  </r>
  <r>
    <x v="258"/>
    <s v="US"/>
    <n v="172553.91"/>
    <x v="18"/>
    <x v="29"/>
    <n v="0"/>
  </r>
  <r>
    <x v="258"/>
    <s v="US"/>
    <n v="172553.91"/>
    <x v="19"/>
    <x v="30"/>
    <n v="0"/>
  </r>
  <r>
    <x v="258"/>
    <s v="US"/>
    <n v="172553.91"/>
    <x v="20"/>
    <x v="31"/>
    <n v="0"/>
  </r>
  <r>
    <x v="258"/>
    <s v="US"/>
    <n v="172553.91"/>
    <x v="21"/>
    <x v="32"/>
    <n v="0"/>
  </r>
  <r>
    <x v="259"/>
    <s v="US"/>
    <n v="273335.59000000003"/>
    <x v="0"/>
    <x v="0"/>
    <n v="698881"/>
  </r>
  <r>
    <x v="259"/>
    <s v="US"/>
    <n v="273335.59000000003"/>
    <x v="0"/>
    <x v="1"/>
    <n v="596147"/>
  </r>
  <r>
    <x v="259"/>
    <s v="US"/>
    <n v="273335.59000000003"/>
    <x v="0"/>
    <x v="2"/>
    <n v="56769"/>
  </r>
  <r>
    <x v="259"/>
    <s v="US"/>
    <n v="273335.59000000003"/>
    <x v="0"/>
    <x v="3"/>
    <n v="0"/>
  </r>
  <r>
    <x v="259"/>
    <s v="US"/>
    <n v="273335.59000000003"/>
    <x v="0"/>
    <x v="4"/>
    <n v="45965"/>
  </r>
  <r>
    <x v="259"/>
    <s v="US"/>
    <n v="273335.59000000003"/>
    <x v="1"/>
    <x v="5"/>
    <n v="139603"/>
  </r>
  <r>
    <x v="259"/>
    <s v="US"/>
    <n v="273335.59000000003"/>
    <x v="1"/>
    <x v="6"/>
    <n v="121475"/>
  </r>
  <r>
    <x v="259"/>
    <s v="US"/>
    <n v="273335.59000000003"/>
    <x v="1"/>
    <x v="7"/>
    <n v="464"/>
  </r>
  <r>
    <x v="259"/>
    <s v="US"/>
    <n v="273335.59000000003"/>
    <x v="1"/>
    <x v="8"/>
    <n v="17664"/>
  </r>
  <r>
    <x v="259"/>
    <s v="US"/>
    <n v="273335.59000000003"/>
    <x v="1"/>
    <x v="9"/>
    <n v="0"/>
  </r>
  <r>
    <x v="259"/>
    <s v="US"/>
    <n v="273335.59000000003"/>
    <x v="2"/>
    <x v="10"/>
    <n v="2103059"/>
  </r>
  <r>
    <x v="259"/>
    <s v="US"/>
    <n v="273335.59000000003"/>
    <x v="2"/>
    <x v="11"/>
    <n v="25337"/>
  </r>
  <r>
    <x v="259"/>
    <s v="US"/>
    <n v="273335.59000000003"/>
    <x v="2"/>
    <x v="12"/>
    <n v="0"/>
  </r>
  <r>
    <x v="259"/>
    <s v="US"/>
    <n v="273335.59000000003"/>
    <x v="2"/>
    <x v="13"/>
    <n v="2077722"/>
  </r>
  <r>
    <x v="259"/>
    <s v="US"/>
    <n v="273335.59000000003"/>
    <x v="3"/>
    <x v="14"/>
    <n v="0"/>
  </r>
  <r>
    <x v="259"/>
    <s v="US"/>
    <n v="273335.59000000003"/>
    <x v="4"/>
    <x v="15"/>
    <n v="775564"/>
  </r>
  <r>
    <x v="259"/>
    <s v="US"/>
    <n v="273335.59000000003"/>
    <x v="5"/>
    <x v="16"/>
    <n v="2273439"/>
  </r>
  <r>
    <x v="259"/>
    <s v="US"/>
    <n v="273335.59000000003"/>
    <x v="6"/>
    <x v="17"/>
    <n v="33633"/>
  </r>
  <r>
    <x v="259"/>
    <s v="US"/>
    <n v="273335.59000000003"/>
    <x v="7"/>
    <x v="18"/>
    <n v="59959"/>
  </r>
  <r>
    <x v="259"/>
    <s v="US"/>
    <n v="273335.59000000003"/>
    <x v="8"/>
    <x v="19"/>
    <n v="0"/>
  </r>
  <r>
    <x v="259"/>
    <s v="US"/>
    <n v="273335.59000000003"/>
    <x v="9"/>
    <x v="20"/>
    <n v="1239365"/>
  </r>
  <r>
    <x v="259"/>
    <s v="US"/>
    <n v="273335.59000000003"/>
    <x v="10"/>
    <x v="21"/>
    <n v="18455921"/>
  </r>
  <r>
    <x v="259"/>
    <s v="US"/>
    <n v="273335.59000000003"/>
    <x v="11"/>
    <x v="22"/>
    <n v="1662993"/>
  </r>
  <r>
    <x v="259"/>
    <s v="US"/>
    <n v="273335.59000000003"/>
    <x v="12"/>
    <x v="23"/>
    <n v="117105"/>
  </r>
  <r>
    <x v="259"/>
    <s v="US"/>
    <n v="273335.59000000003"/>
    <x v="13"/>
    <x v="24"/>
    <n v="0"/>
  </r>
  <r>
    <x v="259"/>
    <s v="US"/>
    <n v="273335.59000000003"/>
    <x v="14"/>
    <x v="25"/>
    <n v="0"/>
  </r>
  <r>
    <x v="259"/>
    <s v="US"/>
    <n v="273335.59000000003"/>
    <x v="15"/>
    <x v="26"/>
    <n v="0"/>
  </r>
  <r>
    <x v="259"/>
    <s v="US"/>
    <n v="273335.59000000003"/>
    <x v="16"/>
    <x v="27"/>
    <n v="5402"/>
  </r>
  <r>
    <x v="259"/>
    <s v="US"/>
    <n v="273335.59000000003"/>
    <x v="17"/>
    <x v="28"/>
    <n v="78496"/>
  </r>
  <r>
    <x v="259"/>
    <s v="US"/>
    <n v="273335.59000000003"/>
    <x v="18"/>
    <x v="29"/>
    <n v="0"/>
  </r>
  <r>
    <x v="259"/>
    <s v="US"/>
    <n v="273335.59000000003"/>
    <x v="19"/>
    <x v="30"/>
    <n v="0"/>
  </r>
  <r>
    <x v="259"/>
    <s v="US"/>
    <n v="273335.59000000003"/>
    <x v="20"/>
    <x v="31"/>
    <n v="0"/>
  </r>
  <r>
    <x v="259"/>
    <s v="US"/>
    <n v="273335.59000000003"/>
    <x v="21"/>
    <x v="32"/>
    <n v="0"/>
  </r>
  <r>
    <x v="260"/>
    <s v="US"/>
    <n v="230292.67"/>
    <x v="0"/>
    <x v="0"/>
    <n v="670969"/>
  </r>
  <r>
    <x v="260"/>
    <s v="US"/>
    <n v="230292.67"/>
    <x v="0"/>
    <x v="1"/>
    <n v="583371"/>
  </r>
  <r>
    <x v="260"/>
    <s v="US"/>
    <n v="230292.67"/>
    <x v="0"/>
    <x v="2"/>
    <n v="48154"/>
  </r>
  <r>
    <x v="260"/>
    <s v="US"/>
    <n v="230292.67"/>
    <x v="0"/>
    <x v="3"/>
    <n v="0"/>
  </r>
  <r>
    <x v="260"/>
    <s v="US"/>
    <n v="230292.67"/>
    <x v="0"/>
    <x v="4"/>
    <n v="39444"/>
  </r>
  <r>
    <x v="260"/>
    <s v="US"/>
    <n v="230292.67"/>
    <x v="1"/>
    <x v="5"/>
    <n v="116625"/>
  </r>
  <r>
    <x v="260"/>
    <s v="US"/>
    <n v="230292.67"/>
    <x v="1"/>
    <x v="6"/>
    <n v="89537"/>
  </r>
  <r>
    <x v="260"/>
    <s v="US"/>
    <n v="230292.67"/>
    <x v="1"/>
    <x v="7"/>
    <n v="320"/>
  </r>
  <r>
    <x v="260"/>
    <s v="US"/>
    <n v="230292.67"/>
    <x v="1"/>
    <x v="8"/>
    <n v="26768"/>
  </r>
  <r>
    <x v="260"/>
    <s v="US"/>
    <n v="230292.67"/>
    <x v="1"/>
    <x v="9"/>
    <n v="0"/>
  </r>
  <r>
    <x v="260"/>
    <s v="US"/>
    <n v="230292.67"/>
    <x v="2"/>
    <x v="10"/>
    <n v="3467379"/>
  </r>
  <r>
    <x v="260"/>
    <s v="US"/>
    <n v="230292.67"/>
    <x v="2"/>
    <x v="11"/>
    <n v="685241"/>
  </r>
  <r>
    <x v="260"/>
    <s v="US"/>
    <n v="230292.67"/>
    <x v="2"/>
    <x v="12"/>
    <n v="0"/>
  </r>
  <r>
    <x v="260"/>
    <s v="US"/>
    <n v="230292.67"/>
    <x v="2"/>
    <x v="13"/>
    <n v="2782138"/>
  </r>
  <r>
    <x v="260"/>
    <s v="US"/>
    <n v="230292.67"/>
    <x v="3"/>
    <x v="14"/>
    <n v="0"/>
  </r>
  <r>
    <x v="260"/>
    <s v="US"/>
    <n v="230292.67"/>
    <x v="4"/>
    <x v="15"/>
    <n v="1303456"/>
  </r>
  <r>
    <x v="260"/>
    <s v="US"/>
    <n v="230292.67"/>
    <x v="5"/>
    <x v="16"/>
    <n v="2389736"/>
  </r>
  <r>
    <x v="260"/>
    <s v="US"/>
    <n v="230292.67"/>
    <x v="6"/>
    <x v="17"/>
    <n v="713963"/>
  </r>
  <r>
    <x v="260"/>
    <s v="US"/>
    <n v="230292.67"/>
    <x v="7"/>
    <x v="18"/>
    <n v="176759"/>
  </r>
  <r>
    <x v="260"/>
    <s v="US"/>
    <n v="230292.67"/>
    <x v="8"/>
    <x v="19"/>
    <n v="21"/>
  </r>
  <r>
    <x v="260"/>
    <s v="US"/>
    <n v="230292.67"/>
    <x v="9"/>
    <x v="20"/>
    <n v="1587115"/>
  </r>
  <r>
    <x v="260"/>
    <s v="US"/>
    <n v="230292.67"/>
    <x v="10"/>
    <x v="21"/>
    <n v="15898973"/>
  </r>
  <r>
    <x v="260"/>
    <s v="US"/>
    <n v="230292.67"/>
    <x v="11"/>
    <x v="22"/>
    <n v="1621479"/>
  </r>
  <r>
    <x v="260"/>
    <s v="US"/>
    <n v="230292.67"/>
    <x v="12"/>
    <x v="23"/>
    <n v="61788"/>
  </r>
  <r>
    <x v="260"/>
    <s v="US"/>
    <n v="230292.67"/>
    <x v="13"/>
    <x v="24"/>
    <n v="0"/>
  </r>
  <r>
    <x v="260"/>
    <s v="US"/>
    <n v="230292.67"/>
    <x v="14"/>
    <x v="25"/>
    <n v="0"/>
  </r>
  <r>
    <x v="260"/>
    <s v="US"/>
    <n v="230292.67"/>
    <x v="15"/>
    <x v="26"/>
    <n v="0"/>
  </r>
  <r>
    <x v="260"/>
    <s v="US"/>
    <n v="230292.67"/>
    <x v="16"/>
    <x v="27"/>
    <n v="12268"/>
  </r>
  <r>
    <x v="260"/>
    <s v="US"/>
    <n v="230292.67"/>
    <x v="17"/>
    <x v="28"/>
    <n v="73183"/>
  </r>
  <r>
    <x v="260"/>
    <s v="US"/>
    <n v="230292.67"/>
    <x v="18"/>
    <x v="29"/>
    <n v="0"/>
  </r>
  <r>
    <x v="260"/>
    <s v="US"/>
    <n v="230292.67"/>
    <x v="19"/>
    <x v="30"/>
    <n v="0"/>
  </r>
  <r>
    <x v="260"/>
    <s v="US"/>
    <n v="230292.67"/>
    <x v="20"/>
    <x v="31"/>
    <n v="0"/>
  </r>
  <r>
    <x v="260"/>
    <s v="US"/>
    <n v="230292.67"/>
    <x v="21"/>
    <x v="32"/>
    <n v="0"/>
  </r>
  <r>
    <x v="261"/>
    <s v="US"/>
    <n v="205214.58"/>
    <x v="0"/>
    <x v="0"/>
    <n v="695383"/>
  </r>
  <r>
    <x v="261"/>
    <s v="US"/>
    <n v="205214.58"/>
    <x v="0"/>
    <x v="1"/>
    <n v="593865"/>
  </r>
  <r>
    <x v="261"/>
    <s v="US"/>
    <n v="205214.58"/>
    <x v="0"/>
    <x v="2"/>
    <n v="60319"/>
  </r>
  <r>
    <x v="261"/>
    <s v="US"/>
    <n v="205214.58"/>
    <x v="0"/>
    <x v="3"/>
    <n v="0"/>
  </r>
  <r>
    <x v="261"/>
    <s v="US"/>
    <n v="205214.58"/>
    <x v="0"/>
    <x v="4"/>
    <n v="41199"/>
  </r>
  <r>
    <x v="261"/>
    <s v="US"/>
    <n v="205214.58"/>
    <x v="1"/>
    <x v="5"/>
    <n v="107070"/>
  </r>
  <r>
    <x v="261"/>
    <s v="US"/>
    <n v="205214.58"/>
    <x v="1"/>
    <x v="6"/>
    <n v="81077"/>
  </r>
  <r>
    <x v="261"/>
    <s v="US"/>
    <n v="205214.58"/>
    <x v="1"/>
    <x v="7"/>
    <n v="374"/>
  </r>
  <r>
    <x v="261"/>
    <s v="US"/>
    <n v="205214.58"/>
    <x v="1"/>
    <x v="8"/>
    <n v="25618"/>
  </r>
  <r>
    <x v="261"/>
    <s v="US"/>
    <n v="205214.58"/>
    <x v="1"/>
    <x v="9"/>
    <n v="0"/>
  </r>
  <r>
    <x v="261"/>
    <s v="US"/>
    <n v="205214.58"/>
    <x v="2"/>
    <x v="10"/>
    <n v="884067"/>
  </r>
  <r>
    <x v="261"/>
    <s v="US"/>
    <n v="205214.58"/>
    <x v="2"/>
    <x v="11"/>
    <n v="830742"/>
  </r>
  <r>
    <x v="261"/>
    <s v="US"/>
    <n v="205214.58"/>
    <x v="2"/>
    <x v="12"/>
    <n v="0"/>
  </r>
  <r>
    <x v="261"/>
    <s v="US"/>
    <n v="205214.58"/>
    <x v="2"/>
    <x v="13"/>
    <n v="53325"/>
  </r>
  <r>
    <x v="261"/>
    <s v="US"/>
    <n v="205214.58"/>
    <x v="3"/>
    <x v="14"/>
    <n v="0"/>
  </r>
  <r>
    <x v="261"/>
    <s v="US"/>
    <n v="205214.58"/>
    <x v="4"/>
    <x v="15"/>
    <n v="548145"/>
  </r>
  <r>
    <x v="261"/>
    <s v="US"/>
    <n v="205214.58"/>
    <x v="5"/>
    <x v="16"/>
    <n v="2656259"/>
  </r>
  <r>
    <x v="261"/>
    <s v="US"/>
    <n v="205214.58"/>
    <x v="6"/>
    <x v="17"/>
    <n v="862609"/>
  </r>
  <r>
    <x v="261"/>
    <s v="US"/>
    <n v="205214.58"/>
    <x v="7"/>
    <x v="18"/>
    <n v="384018"/>
  </r>
  <r>
    <x v="261"/>
    <s v="US"/>
    <n v="205214.58"/>
    <x v="8"/>
    <x v="19"/>
    <n v="3"/>
  </r>
  <r>
    <x v="261"/>
    <s v="US"/>
    <n v="205214.58"/>
    <x v="9"/>
    <x v="20"/>
    <n v="1204375"/>
  </r>
  <r>
    <x v="261"/>
    <s v="US"/>
    <n v="205214.58"/>
    <x v="10"/>
    <x v="21"/>
    <n v="14947925"/>
  </r>
  <r>
    <x v="261"/>
    <s v="US"/>
    <n v="205214.58"/>
    <x v="11"/>
    <x v="22"/>
    <n v="1231133"/>
  </r>
  <r>
    <x v="261"/>
    <s v="US"/>
    <n v="205214.58"/>
    <x v="12"/>
    <x v="23"/>
    <n v="200678"/>
  </r>
  <r>
    <x v="261"/>
    <s v="US"/>
    <n v="205214.58"/>
    <x v="13"/>
    <x v="24"/>
    <n v="0"/>
  </r>
  <r>
    <x v="261"/>
    <s v="US"/>
    <n v="205214.58"/>
    <x v="14"/>
    <x v="25"/>
    <n v="0"/>
  </r>
  <r>
    <x v="261"/>
    <s v="US"/>
    <n v="205214.58"/>
    <x v="15"/>
    <x v="26"/>
    <n v="0"/>
  </r>
  <r>
    <x v="261"/>
    <s v="US"/>
    <n v="205214.58"/>
    <x v="16"/>
    <x v="27"/>
    <n v="11527"/>
  </r>
  <r>
    <x v="261"/>
    <s v="US"/>
    <n v="205214.58"/>
    <x v="17"/>
    <x v="28"/>
    <n v="99722"/>
  </r>
  <r>
    <x v="261"/>
    <s v="US"/>
    <n v="205214.58"/>
    <x v="18"/>
    <x v="29"/>
    <n v="0"/>
  </r>
  <r>
    <x v="261"/>
    <s v="US"/>
    <n v="205214.58"/>
    <x v="19"/>
    <x v="30"/>
    <n v="0"/>
  </r>
  <r>
    <x v="261"/>
    <s v="US"/>
    <n v="205214.58"/>
    <x v="20"/>
    <x v="31"/>
    <n v="0"/>
  </r>
  <r>
    <x v="261"/>
    <s v="US"/>
    <n v="205214.58"/>
    <x v="21"/>
    <x v="32"/>
    <n v="0"/>
  </r>
  <r>
    <x v="262"/>
    <s v="US"/>
    <n v="92286.64"/>
    <x v="0"/>
    <x v="0"/>
    <n v="694560"/>
  </r>
  <r>
    <x v="262"/>
    <s v="US"/>
    <n v="92286.64"/>
    <x v="0"/>
    <x v="1"/>
    <n v="592838"/>
  </r>
  <r>
    <x v="262"/>
    <s v="US"/>
    <n v="92286.64"/>
    <x v="0"/>
    <x v="2"/>
    <n v="60934"/>
  </r>
  <r>
    <x v="262"/>
    <s v="US"/>
    <n v="92286.64"/>
    <x v="0"/>
    <x v="3"/>
    <n v="0"/>
  </r>
  <r>
    <x v="262"/>
    <s v="US"/>
    <n v="92286.64"/>
    <x v="0"/>
    <x v="4"/>
    <n v="40788"/>
  </r>
  <r>
    <x v="262"/>
    <s v="US"/>
    <n v="92286.64"/>
    <x v="1"/>
    <x v="5"/>
    <n v="92614"/>
  </r>
  <r>
    <x v="262"/>
    <s v="US"/>
    <n v="92286.64"/>
    <x v="1"/>
    <x v="6"/>
    <n v="67133"/>
  </r>
  <r>
    <x v="262"/>
    <s v="US"/>
    <n v="92286.64"/>
    <x v="1"/>
    <x v="7"/>
    <n v="410"/>
  </r>
  <r>
    <x v="262"/>
    <s v="US"/>
    <n v="92286.64"/>
    <x v="1"/>
    <x v="8"/>
    <n v="25071"/>
  </r>
  <r>
    <x v="262"/>
    <s v="US"/>
    <n v="92286.64"/>
    <x v="1"/>
    <x v="9"/>
    <n v="0"/>
  </r>
  <r>
    <x v="262"/>
    <s v="US"/>
    <n v="92286.64"/>
    <x v="2"/>
    <x v="10"/>
    <n v="395763"/>
  </r>
  <r>
    <x v="262"/>
    <s v="US"/>
    <n v="92286.64"/>
    <x v="2"/>
    <x v="11"/>
    <n v="395763"/>
  </r>
  <r>
    <x v="262"/>
    <s v="US"/>
    <n v="92286.64"/>
    <x v="2"/>
    <x v="12"/>
    <n v="0"/>
  </r>
  <r>
    <x v="262"/>
    <s v="US"/>
    <n v="92286.64"/>
    <x v="2"/>
    <x v="13"/>
    <n v="0"/>
  </r>
  <r>
    <x v="262"/>
    <s v="US"/>
    <n v="92286.64"/>
    <x v="3"/>
    <x v="14"/>
    <n v="0"/>
  </r>
  <r>
    <x v="262"/>
    <s v="US"/>
    <n v="92286.64"/>
    <x v="4"/>
    <x v="15"/>
    <n v="27183"/>
  </r>
  <r>
    <x v="262"/>
    <s v="US"/>
    <n v="92286.64"/>
    <x v="5"/>
    <x v="16"/>
    <n v="2401266"/>
  </r>
  <r>
    <x v="262"/>
    <s v="US"/>
    <n v="92286.64"/>
    <x v="6"/>
    <x v="17"/>
    <n v="402207"/>
  </r>
  <r>
    <x v="262"/>
    <s v="US"/>
    <n v="92286.64"/>
    <x v="7"/>
    <x v="18"/>
    <n v="373215"/>
  </r>
  <r>
    <x v="262"/>
    <s v="US"/>
    <n v="92286.64"/>
    <x v="8"/>
    <x v="19"/>
    <n v="1"/>
  </r>
  <r>
    <x v="262"/>
    <s v="US"/>
    <n v="92286.64"/>
    <x v="9"/>
    <x v="20"/>
    <n v="1013430"/>
  </r>
  <r>
    <x v="262"/>
    <s v="US"/>
    <n v="92286.64"/>
    <x v="10"/>
    <x v="21"/>
    <n v="17765971"/>
  </r>
  <r>
    <x v="262"/>
    <s v="US"/>
    <n v="92286.64"/>
    <x v="11"/>
    <x v="22"/>
    <n v="1251401"/>
  </r>
  <r>
    <x v="262"/>
    <s v="US"/>
    <n v="92286.64"/>
    <x v="12"/>
    <x v="23"/>
    <n v="122393"/>
  </r>
  <r>
    <x v="262"/>
    <s v="US"/>
    <n v="92286.64"/>
    <x v="13"/>
    <x v="24"/>
    <n v="0"/>
  </r>
  <r>
    <x v="262"/>
    <s v="US"/>
    <n v="92286.64"/>
    <x v="14"/>
    <x v="25"/>
    <n v="0"/>
  </r>
  <r>
    <x v="262"/>
    <s v="US"/>
    <n v="92286.64"/>
    <x v="15"/>
    <x v="26"/>
    <n v="0"/>
  </r>
  <r>
    <x v="262"/>
    <s v="US"/>
    <n v="92286.64"/>
    <x v="16"/>
    <x v="27"/>
    <n v="10336"/>
  </r>
  <r>
    <x v="262"/>
    <s v="US"/>
    <n v="92286.64"/>
    <x v="17"/>
    <x v="28"/>
    <n v="93346"/>
  </r>
  <r>
    <x v="262"/>
    <s v="US"/>
    <n v="92286.64"/>
    <x v="18"/>
    <x v="29"/>
    <n v="0"/>
  </r>
  <r>
    <x v="262"/>
    <s v="US"/>
    <n v="92286.64"/>
    <x v="19"/>
    <x v="30"/>
    <n v="0"/>
  </r>
  <r>
    <x v="262"/>
    <s v="US"/>
    <n v="92286.64"/>
    <x v="20"/>
    <x v="31"/>
    <n v="0"/>
  </r>
  <r>
    <x v="262"/>
    <s v="US"/>
    <n v="92286.64"/>
    <x v="21"/>
    <x v="32"/>
    <n v="0"/>
  </r>
  <r>
    <x v="263"/>
    <s v="US"/>
    <n v="112687.02"/>
    <x v="0"/>
    <x v="0"/>
    <n v="625570"/>
  </r>
  <r>
    <x v="263"/>
    <s v="US"/>
    <n v="112687.02"/>
    <x v="0"/>
    <x v="1"/>
    <n v="468465"/>
  </r>
  <r>
    <x v="263"/>
    <s v="US"/>
    <n v="112687.02"/>
    <x v="0"/>
    <x v="2"/>
    <n v="126396"/>
  </r>
  <r>
    <x v="263"/>
    <s v="US"/>
    <n v="112687.02"/>
    <x v="0"/>
    <x v="3"/>
    <n v="0"/>
  </r>
  <r>
    <x v="263"/>
    <s v="US"/>
    <n v="112687.02"/>
    <x v="0"/>
    <x v="4"/>
    <n v="30709"/>
  </r>
  <r>
    <x v="263"/>
    <s v="US"/>
    <n v="112687.02"/>
    <x v="1"/>
    <x v="5"/>
    <n v="44566"/>
  </r>
  <r>
    <x v="263"/>
    <s v="US"/>
    <n v="112687.02"/>
    <x v="1"/>
    <x v="6"/>
    <n v="26995"/>
  </r>
  <r>
    <x v="263"/>
    <s v="US"/>
    <n v="112687.02"/>
    <x v="1"/>
    <x v="7"/>
    <n v="197"/>
  </r>
  <r>
    <x v="263"/>
    <s v="US"/>
    <n v="112687.02"/>
    <x v="1"/>
    <x v="8"/>
    <n v="17374"/>
  </r>
  <r>
    <x v="263"/>
    <s v="US"/>
    <n v="112687.02"/>
    <x v="1"/>
    <x v="9"/>
    <n v="0"/>
  </r>
  <r>
    <x v="263"/>
    <s v="US"/>
    <n v="112687.02"/>
    <x v="2"/>
    <x v="10"/>
    <n v="316337"/>
  </r>
  <r>
    <x v="263"/>
    <s v="US"/>
    <n v="112687.02"/>
    <x v="2"/>
    <x v="11"/>
    <n v="316337"/>
  </r>
  <r>
    <x v="263"/>
    <s v="US"/>
    <n v="112687.02"/>
    <x v="2"/>
    <x v="12"/>
    <n v="0"/>
  </r>
  <r>
    <x v="263"/>
    <s v="US"/>
    <n v="112687.02"/>
    <x v="2"/>
    <x v="13"/>
    <n v="0"/>
  </r>
  <r>
    <x v="263"/>
    <s v="US"/>
    <n v="112687.02"/>
    <x v="3"/>
    <x v="14"/>
    <n v="0"/>
  </r>
  <r>
    <x v="263"/>
    <s v="US"/>
    <n v="112687.02"/>
    <x v="4"/>
    <x v="15"/>
    <n v="701173"/>
  </r>
  <r>
    <x v="263"/>
    <s v="US"/>
    <n v="112687.02"/>
    <x v="5"/>
    <x v="16"/>
    <n v="1673351"/>
  </r>
  <r>
    <x v="263"/>
    <s v="US"/>
    <n v="112687.02"/>
    <x v="6"/>
    <x v="17"/>
    <n v="331185"/>
  </r>
  <r>
    <x v="263"/>
    <s v="US"/>
    <n v="112687.02"/>
    <x v="7"/>
    <x v="18"/>
    <n v="213799"/>
  </r>
  <r>
    <x v="263"/>
    <s v="US"/>
    <n v="112687.02"/>
    <x v="8"/>
    <x v="19"/>
    <n v="19"/>
  </r>
  <r>
    <x v="263"/>
    <s v="US"/>
    <n v="112687.02"/>
    <x v="9"/>
    <x v="20"/>
    <n v="1137342"/>
  </r>
  <r>
    <x v="263"/>
    <s v="US"/>
    <n v="112687.02"/>
    <x v="10"/>
    <x v="21"/>
    <n v="17458914"/>
  </r>
  <r>
    <x v="263"/>
    <s v="US"/>
    <n v="112687.02"/>
    <x v="11"/>
    <x v="22"/>
    <n v="1444263"/>
  </r>
  <r>
    <x v="263"/>
    <s v="US"/>
    <n v="112687.02"/>
    <x v="12"/>
    <x v="23"/>
    <n v="53407"/>
  </r>
  <r>
    <x v="263"/>
    <s v="US"/>
    <n v="112687.02"/>
    <x v="13"/>
    <x v="24"/>
    <n v="0"/>
  </r>
  <r>
    <x v="263"/>
    <s v="US"/>
    <n v="112687.02"/>
    <x v="14"/>
    <x v="25"/>
    <n v="0"/>
  </r>
  <r>
    <x v="263"/>
    <s v="US"/>
    <n v="112687.02"/>
    <x v="15"/>
    <x v="26"/>
    <n v="0"/>
  </r>
  <r>
    <x v="263"/>
    <s v="US"/>
    <n v="112687.02"/>
    <x v="16"/>
    <x v="27"/>
    <n v="16385"/>
  </r>
  <r>
    <x v="263"/>
    <s v="US"/>
    <n v="112687.02"/>
    <x v="17"/>
    <x v="28"/>
    <n v="79617"/>
  </r>
  <r>
    <x v="263"/>
    <s v="US"/>
    <n v="112687.02"/>
    <x v="18"/>
    <x v="29"/>
    <n v="0"/>
  </r>
  <r>
    <x v="263"/>
    <s v="US"/>
    <n v="112687.02"/>
    <x v="19"/>
    <x v="30"/>
    <n v="0"/>
  </r>
  <r>
    <x v="263"/>
    <s v="US"/>
    <n v="112687.02"/>
    <x v="20"/>
    <x v="31"/>
    <n v="0"/>
  </r>
  <r>
    <x v="263"/>
    <s v="US"/>
    <n v="112687.02"/>
    <x v="21"/>
    <x v="32"/>
    <n v="0"/>
  </r>
  <r>
    <x v="264"/>
    <s v="US"/>
    <n v="141210.95000000001"/>
    <x v="0"/>
    <x v="0"/>
    <n v="658623"/>
  </r>
  <r>
    <x v="264"/>
    <s v="US"/>
    <n v="141210.95000000001"/>
    <x v="0"/>
    <x v="1"/>
    <n v="513271"/>
  </r>
  <r>
    <x v="264"/>
    <s v="US"/>
    <n v="141210.95000000001"/>
    <x v="0"/>
    <x v="2"/>
    <n v="105472"/>
  </r>
  <r>
    <x v="264"/>
    <s v="US"/>
    <n v="141210.95000000001"/>
    <x v="0"/>
    <x v="3"/>
    <n v="0"/>
  </r>
  <r>
    <x v="264"/>
    <s v="US"/>
    <n v="141210.95000000001"/>
    <x v="0"/>
    <x v="4"/>
    <n v="39880"/>
  </r>
  <r>
    <x v="264"/>
    <s v="US"/>
    <n v="141210.95000000001"/>
    <x v="1"/>
    <x v="5"/>
    <n v="38836"/>
  </r>
  <r>
    <x v="264"/>
    <s v="US"/>
    <n v="141210.95000000001"/>
    <x v="1"/>
    <x v="6"/>
    <n v="14105"/>
  </r>
  <r>
    <x v="264"/>
    <s v="US"/>
    <n v="141210.95000000001"/>
    <x v="1"/>
    <x v="7"/>
    <n v="356"/>
  </r>
  <r>
    <x v="264"/>
    <s v="US"/>
    <n v="141210.95000000001"/>
    <x v="1"/>
    <x v="8"/>
    <n v="24375"/>
  </r>
  <r>
    <x v="264"/>
    <s v="US"/>
    <n v="141210.95000000001"/>
    <x v="1"/>
    <x v="9"/>
    <n v="0"/>
  </r>
  <r>
    <x v="264"/>
    <s v="US"/>
    <n v="141210.95000000001"/>
    <x v="2"/>
    <x v="10"/>
    <n v="491105"/>
  </r>
  <r>
    <x v="264"/>
    <s v="US"/>
    <n v="141210.95000000001"/>
    <x v="2"/>
    <x v="11"/>
    <n v="491105"/>
  </r>
  <r>
    <x v="264"/>
    <s v="US"/>
    <n v="141210.95000000001"/>
    <x v="2"/>
    <x v="12"/>
    <n v="0"/>
  </r>
  <r>
    <x v="264"/>
    <s v="US"/>
    <n v="141210.95000000001"/>
    <x v="2"/>
    <x v="13"/>
    <n v="0"/>
  </r>
  <r>
    <x v="264"/>
    <s v="US"/>
    <n v="141210.95000000001"/>
    <x v="3"/>
    <x v="14"/>
    <n v="0"/>
  </r>
  <r>
    <x v="264"/>
    <s v="US"/>
    <n v="141210.95000000001"/>
    <x v="4"/>
    <x v="15"/>
    <n v="240327"/>
  </r>
  <r>
    <x v="264"/>
    <s v="US"/>
    <n v="141210.95000000001"/>
    <x v="5"/>
    <x v="16"/>
    <n v="2286525"/>
  </r>
  <r>
    <x v="264"/>
    <s v="US"/>
    <n v="141210.95000000001"/>
    <x v="6"/>
    <x v="17"/>
    <n v="526075"/>
  </r>
  <r>
    <x v="264"/>
    <s v="US"/>
    <n v="141210.95000000001"/>
    <x v="7"/>
    <x v="18"/>
    <n v="80840"/>
  </r>
  <r>
    <x v="264"/>
    <s v="US"/>
    <n v="141210.95000000001"/>
    <x v="8"/>
    <x v="19"/>
    <n v="72"/>
  </r>
  <r>
    <x v="264"/>
    <s v="US"/>
    <n v="141210.95000000001"/>
    <x v="9"/>
    <x v="20"/>
    <n v="736802"/>
  </r>
  <r>
    <x v="264"/>
    <s v="US"/>
    <n v="141210.95000000001"/>
    <x v="10"/>
    <x v="21"/>
    <n v="12707543"/>
  </r>
  <r>
    <x v="264"/>
    <s v="US"/>
    <n v="141210.95000000001"/>
    <x v="11"/>
    <x v="22"/>
    <n v="1671590"/>
  </r>
  <r>
    <x v="264"/>
    <s v="US"/>
    <n v="141210.95000000001"/>
    <x v="12"/>
    <x v="23"/>
    <n v="201183"/>
  </r>
  <r>
    <x v="264"/>
    <s v="US"/>
    <n v="141210.95000000001"/>
    <x v="13"/>
    <x v="24"/>
    <n v="0"/>
  </r>
  <r>
    <x v="264"/>
    <s v="US"/>
    <n v="141210.95000000001"/>
    <x v="14"/>
    <x v="25"/>
    <n v="0"/>
  </r>
  <r>
    <x v="264"/>
    <s v="US"/>
    <n v="141210.95000000001"/>
    <x v="15"/>
    <x v="26"/>
    <n v="0"/>
  </r>
  <r>
    <x v="264"/>
    <s v="US"/>
    <n v="141210.95000000001"/>
    <x v="16"/>
    <x v="27"/>
    <n v="18926"/>
  </r>
  <r>
    <x v="264"/>
    <s v="US"/>
    <n v="141210.95000000001"/>
    <x v="17"/>
    <x v="28"/>
    <n v="44098"/>
  </r>
  <r>
    <x v="264"/>
    <s v="US"/>
    <n v="141210.95000000001"/>
    <x v="18"/>
    <x v="29"/>
    <n v="0"/>
  </r>
  <r>
    <x v="264"/>
    <s v="US"/>
    <n v="141210.95000000001"/>
    <x v="19"/>
    <x v="30"/>
    <n v="0"/>
  </r>
  <r>
    <x v="264"/>
    <s v="US"/>
    <n v="141210.95000000001"/>
    <x v="20"/>
    <x v="31"/>
    <n v="0"/>
  </r>
  <r>
    <x v="264"/>
    <s v="US"/>
    <n v="141210.95000000001"/>
    <x v="21"/>
    <x v="32"/>
    <n v="0"/>
  </r>
  <r>
    <x v="265"/>
    <s v="US"/>
    <n v="324190.42"/>
    <x v="0"/>
    <x v="0"/>
    <n v="590647"/>
  </r>
  <r>
    <x v="265"/>
    <s v="US"/>
    <n v="324190.42"/>
    <x v="0"/>
    <x v="1"/>
    <n v="448036"/>
  </r>
  <r>
    <x v="265"/>
    <s v="US"/>
    <n v="324190.42"/>
    <x v="0"/>
    <x v="2"/>
    <n v="105831"/>
  </r>
  <r>
    <x v="265"/>
    <s v="US"/>
    <n v="324190.42"/>
    <x v="0"/>
    <x v="3"/>
    <n v="0"/>
  </r>
  <r>
    <x v="265"/>
    <s v="US"/>
    <n v="324190.42"/>
    <x v="0"/>
    <x v="4"/>
    <n v="36780"/>
  </r>
  <r>
    <x v="265"/>
    <s v="US"/>
    <n v="324190.42"/>
    <x v="1"/>
    <x v="5"/>
    <n v="42420"/>
  </r>
  <r>
    <x v="265"/>
    <s v="US"/>
    <n v="324190.42"/>
    <x v="1"/>
    <x v="6"/>
    <n v="18168"/>
  </r>
  <r>
    <x v="265"/>
    <s v="US"/>
    <n v="324190.42"/>
    <x v="1"/>
    <x v="7"/>
    <n v="404"/>
  </r>
  <r>
    <x v="265"/>
    <s v="US"/>
    <n v="324190.42"/>
    <x v="1"/>
    <x v="8"/>
    <n v="23848"/>
  </r>
  <r>
    <x v="265"/>
    <s v="US"/>
    <n v="324190.42"/>
    <x v="1"/>
    <x v="9"/>
    <n v="0"/>
  </r>
  <r>
    <x v="265"/>
    <s v="US"/>
    <n v="324190.42"/>
    <x v="2"/>
    <x v="10"/>
    <n v="265388"/>
  </r>
  <r>
    <x v="265"/>
    <s v="US"/>
    <n v="324190.42"/>
    <x v="2"/>
    <x v="11"/>
    <n v="265388"/>
  </r>
  <r>
    <x v="265"/>
    <s v="US"/>
    <n v="324190.42"/>
    <x v="2"/>
    <x v="12"/>
    <n v="0"/>
  </r>
  <r>
    <x v="265"/>
    <s v="US"/>
    <n v="324190.42"/>
    <x v="2"/>
    <x v="13"/>
    <n v="0"/>
  </r>
  <r>
    <x v="265"/>
    <s v="US"/>
    <n v="324190.42"/>
    <x v="3"/>
    <x v="14"/>
    <n v="0"/>
  </r>
  <r>
    <x v="265"/>
    <s v="US"/>
    <n v="324190.42"/>
    <x v="4"/>
    <x v="15"/>
    <n v="340385"/>
  </r>
  <r>
    <x v="265"/>
    <s v="US"/>
    <n v="324190.42"/>
    <x v="5"/>
    <x v="16"/>
    <n v="2249748"/>
  </r>
  <r>
    <x v="265"/>
    <s v="US"/>
    <n v="324190.42"/>
    <x v="6"/>
    <x v="17"/>
    <n v="300436"/>
  </r>
  <r>
    <x v="265"/>
    <s v="US"/>
    <n v="324190.42"/>
    <x v="7"/>
    <x v="18"/>
    <n v="43294"/>
  </r>
  <r>
    <x v="265"/>
    <s v="US"/>
    <n v="324190.42"/>
    <x v="8"/>
    <x v="19"/>
    <n v="457"/>
  </r>
  <r>
    <x v="265"/>
    <s v="US"/>
    <n v="324190.42"/>
    <x v="9"/>
    <x v="20"/>
    <n v="1138893"/>
  </r>
  <r>
    <x v="265"/>
    <s v="US"/>
    <n v="324190.42"/>
    <x v="10"/>
    <x v="21"/>
    <n v="14430337"/>
  </r>
  <r>
    <x v="265"/>
    <s v="US"/>
    <n v="324190.42"/>
    <x v="11"/>
    <x v="22"/>
    <n v="1612035"/>
  </r>
  <r>
    <x v="265"/>
    <s v="US"/>
    <n v="324190.42"/>
    <x v="12"/>
    <x v="23"/>
    <n v="44388"/>
  </r>
  <r>
    <x v="265"/>
    <s v="US"/>
    <n v="324190.42"/>
    <x v="13"/>
    <x v="24"/>
    <n v="0"/>
  </r>
  <r>
    <x v="265"/>
    <s v="US"/>
    <n v="324190.42"/>
    <x v="14"/>
    <x v="25"/>
    <n v="0"/>
  </r>
  <r>
    <x v="265"/>
    <s v="US"/>
    <n v="324190.42"/>
    <x v="15"/>
    <x v="26"/>
    <n v="0"/>
  </r>
  <r>
    <x v="265"/>
    <s v="US"/>
    <n v="324190.42"/>
    <x v="16"/>
    <x v="27"/>
    <n v="12491"/>
  </r>
  <r>
    <x v="265"/>
    <s v="US"/>
    <n v="324190.42"/>
    <x v="17"/>
    <x v="28"/>
    <n v="47206"/>
  </r>
  <r>
    <x v="265"/>
    <s v="US"/>
    <n v="324190.42"/>
    <x v="18"/>
    <x v="29"/>
    <n v="0"/>
  </r>
  <r>
    <x v="265"/>
    <s v="US"/>
    <n v="324190.42"/>
    <x v="19"/>
    <x v="30"/>
    <n v="0"/>
  </r>
  <r>
    <x v="265"/>
    <s v="US"/>
    <n v="324190.42"/>
    <x v="20"/>
    <x v="31"/>
    <n v="0"/>
  </r>
  <r>
    <x v="265"/>
    <s v="US"/>
    <n v="324190.42"/>
    <x v="21"/>
    <x v="32"/>
    <n v="0"/>
  </r>
  <r>
    <x v="266"/>
    <s v="US"/>
    <n v="320051.95"/>
    <x v="0"/>
    <x v="0"/>
    <n v="584258"/>
  </r>
  <r>
    <x v="266"/>
    <s v="US"/>
    <n v="320051.95"/>
    <x v="0"/>
    <x v="1"/>
    <n v="441408"/>
  </r>
  <r>
    <x v="266"/>
    <s v="US"/>
    <n v="320051.95"/>
    <x v="0"/>
    <x v="2"/>
    <n v="99204"/>
  </r>
  <r>
    <x v="266"/>
    <s v="US"/>
    <n v="320051.95"/>
    <x v="0"/>
    <x v="3"/>
    <n v="0"/>
  </r>
  <r>
    <x v="266"/>
    <s v="US"/>
    <n v="320051.95"/>
    <x v="0"/>
    <x v="4"/>
    <n v="43646"/>
  </r>
  <r>
    <x v="266"/>
    <s v="US"/>
    <n v="320051.95"/>
    <x v="1"/>
    <x v="5"/>
    <n v="55148"/>
  </r>
  <r>
    <x v="266"/>
    <s v="US"/>
    <n v="320051.95"/>
    <x v="1"/>
    <x v="6"/>
    <n v="30011"/>
  </r>
  <r>
    <x v="266"/>
    <s v="US"/>
    <n v="320051.95"/>
    <x v="1"/>
    <x v="7"/>
    <n v="286"/>
  </r>
  <r>
    <x v="266"/>
    <s v="US"/>
    <n v="320051.95"/>
    <x v="1"/>
    <x v="8"/>
    <n v="24851"/>
  </r>
  <r>
    <x v="266"/>
    <s v="US"/>
    <n v="320051.95"/>
    <x v="1"/>
    <x v="9"/>
    <n v="0"/>
  </r>
  <r>
    <x v="266"/>
    <s v="US"/>
    <n v="320051.95"/>
    <x v="2"/>
    <x v="10"/>
    <n v="395473"/>
  </r>
  <r>
    <x v="266"/>
    <s v="US"/>
    <n v="320051.95"/>
    <x v="2"/>
    <x v="11"/>
    <n v="395473"/>
  </r>
  <r>
    <x v="266"/>
    <s v="US"/>
    <n v="320051.95"/>
    <x v="2"/>
    <x v="12"/>
    <n v="0"/>
  </r>
  <r>
    <x v="266"/>
    <s v="US"/>
    <n v="320051.95"/>
    <x v="2"/>
    <x v="13"/>
    <n v="0"/>
  </r>
  <r>
    <x v="266"/>
    <s v="US"/>
    <n v="320051.95"/>
    <x v="3"/>
    <x v="14"/>
    <n v="0"/>
  </r>
  <r>
    <x v="266"/>
    <s v="US"/>
    <n v="320051.95"/>
    <x v="4"/>
    <x v="15"/>
    <n v="165617"/>
  </r>
  <r>
    <x v="266"/>
    <s v="US"/>
    <n v="320051.95"/>
    <x v="5"/>
    <x v="16"/>
    <n v="1781711"/>
  </r>
  <r>
    <x v="266"/>
    <s v="US"/>
    <n v="320051.95"/>
    <x v="6"/>
    <x v="17"/>
    <n v="421496"/>
  </r>
  <r>
    <x v="266"/>
    <s v="US"/>
    <n v="320051.95"/>
    <x v="7"/>
    <x v="18"/>
    <n v="38953"/>
  </r>
  <r>
    <x v="266"/>
    <s v="US"/>
    <n v="320051.95"/>
    <x v="8"/>
    <x v="19"/>
    <n v="31"/>
  </r>
  <r>
    <x v="266"/>
    <s v="US"/>
    <n v="320051.95"/>
    <x v="9"/>
    <x v="20"/>
    <n v="1470377"/>
  </r>
  <r>
    <x v="266"/>
    <s v="US"/>
    <n v="320051.95"/>
    <x v="10"/>
    <x v="21"/>
    <n v="15305776"/>
  </r>
  <r>
    <x v="266"/>
    <s v="US"/>
    <n v="320051.95"/>
    <x v="11"/>
    <x v="22"/>
    <n v="1168402"/>
  </r>
  <r>
    <x v="266"/>
    <s v="US"/>
    <n v="320051.95"/>
    <x v="12"/>
    <x v="23"/>
    <n v="61584"/>
  </r>
  <r>
    <x v="266"/>
    <s v="US"/>
    <n v="320051.95"/>
    <x v="13"/>
    <x v="24"/>
    <n v="0"/>
  </r>
  <r>
    <x v="266"/>
    <s v="US"/>
    <n v="320051.95"/>
    <x v="14"/>
    <x v="25"/>
    <n v="0"/>
  </r>
  <r>
    <x v="266"/>
    <s v="US"/>
    <n v="320051.95"/>
    <x v="15"/>
    <x v="26"/>
    <n v="0"/>
  </r>
  <r>
    <x v="266"/>
    <s v="US"/>
    <n v="320051.95"/>
    <x v="16"/>
    <x v="27"/>
    <n v="14104"/>
  </r>
  <r>
    <x v="266"/>
    <s v="US"/>
    <n v="320051.95"/>
    <x v="17"/>
    <x v="28"/>
    <n v="46605"/>
  </r>
  <r>
    <x v="266"/>
    <s v="US"/>
    <n v="320051.95"/>
    <x v="18"/>
    <x v="29"/>
    <n v="0"/>
  </r>
  <r>
    <x v="266"/>
    <s v="US"/>
    <n v="320051.95"/>
    <x v="19"/>
    <x v="30"/>
    <n v="0"/>
  </r>
  <r>
    <x v="266"/>
    <s v="US"/>
    <n v="320051.95"/>
    <x v="20"/>
    <x v="31"/>
    <n v="0"/>
  </r>
  <r>
    <x v="266"/>
    <s v="US"/>
    <n v="320051.95"/>
    <x v="21"/>
    <x v="32"/>
    <n v="0"/>
  </r>
  <r>
    <x v="267"/>
    <s v="US"/>
    <n v="292948.28000000003"/>
    <x v="0"/>
    <x v="0"/>
    <n v="985684"/>
  </r>
  <r>
    <x v="267"/>
    <s v="US"/>
    <n v="292948.28000000003"/>
    <x v="0"/>
    <x v="1"/>
    <n v="452504"/>
  </r>
  <r>
    <x v="267"/>
    <s v="US"/>
    <n v="292948.28000000003"/>
    <x v="0"/>
    <x v="2"/>
    <n v="89583"/>
  </r>
  <r>
    <x v="267"/>
    <s v="US"/>
    <n v="292948.28000000003"/>
    <x v="0"/>
    <x v="3"/>
    <n v="0"/>
  </r>
  <r>
    <x v="267"/>
    <s v="US"/>
    <n v="292948.28000000003"/>
    <x v="0"/>
    <x v="4"/>
    <n v="443597"/>
  </r>
  <r>
    <x v="267"/>
    <s v="US"/>
    <n v="292948.28000000003"/>
    <x v="1"/>
    <x v="5"/>
    <n v="107460"/>
  </r>
  <r>
    <x v="267"/>
    <s v="US"/>
    <n v="292948.28000000003"/>
    <x v="1"/>
    <x v="6"/>
    <n v="38486"/>
  </r>
  <r>
    <x v="267"/>
    <s v="US"/>
    <n v="292948.28000000003"/>
    <x v="1"/>
    <x v="7"/>
    <n v="195"/>
  </r>
  <r>
    <x v="267"/>
    <s v="US"/>
    <n v="292948.28000000003"/>
    <x v="1"/>
    <x v="8"/>
    <n v="68779"/>
  </r>
  <r>
    <x v="267"/>
    <s v="US"/>
    <n v="292948.28000000003"/>
    <x v="1"/>
    <x v="9"/>
    <n v="0"/>
  </r>
  <r>
    <x v="267"/>
    <s v="US"/>
    <n v="292948.28000000003"/>
    <x v="2"/>
    <x v="10"/>
    <n v="819950"/>
  </r>
  <r>
    <x v="267"/>
    <s v="US"/>
    <n v="292948.28000000003"/>
    <x v="2"/>
    <x v="11"/>
    <n v="819950"/>
  </r>
  <r>
    <x v="267"/>
    <s v="US"/>
    <n v="292948.28000000003"/>
    <x v="2"/>
    <x v="12"/>
    <n v="0"/>
  </r>
  <r>
    <x v="267"/>
    <s v="US"/>
    <n v="292948.28000000003"/>
    <x v="2"/>
    <x v="13"/>
    <n v="0"/>
  </r>
  <r>
    <x v="267"/>
    <s v="US"/>
    <n v="292948.28000000003"/>
    <x v="3"/>
    <x v="14"/>
    <n v="0"/>
  </r>
  <r>
    <x v="267"/>
    <s v="US"/>
    <n v="292948.28000000003"/>
    <x v="4"/>
    <x v="15"/>
    <n v="286041"/>
  </r>
  <r>
    <x v="267"/>
    <s v="US"/>
    <n v="292948.28000000003"/>
    <x v="5"/>
    <x v="16"/>
    <n v="1830673"/>
  </r>
  <r>
    <x v="267"/>
    <s v="US"/>
    <n v="292948.28000000003"/>
    <x v="6"/>
    <x v="17"/>
    <n v="848501"/>
  </r>
  <r>
    <x v="267"/>
    <s v="US"/>
    <n v="292948.28000000003"/>
    <x v="7"/>
    <x v="18"/>
    <n v="43698"/>
  </r>
  <r>
    <x v="267"/>
    <s v="US"/>
    <n v="292948.28000000003"/>
    <x v="8"/>
    <x v="19"/>
    <n v="0"/>
  </r>
  <r>
    <x v="267"/>
    <s v="US"/>
    <n v="292948.28000000003"/>
    <x v="9"/>
    <x v="20"/>
    <n v="1171634"/>
  </r>
  <r>
    <x v="267"/>
    <s v="US"/>
    <n v="292948.28000000003"/>
    <x v="10"/>
    <x v="21"/>
    <n v="13370060"/>
  </r>
  <r>
    <x v="267"/>
    <s v="US"/>
    <n v="292948.28000000003"/>
    <x v="11"/>
    <x v="22"/>
    <n v="1170343"/>
  </r>
  <r>
    <x v="267"/>
    <s v="US"/>
    <n v="292948.28000000003"/>
    <x v="12"/>
    <x v="23"/>
    <n v="90548"/>
  </r>
  <r>
    <x v="267"/>
    <s v="US"/>
    <n v="292948.28000000003"/>
    <x v="13"/>
    <x v="24"/>
    <n v="0"/>
  </r>
  <r>
    <x v="267"/>
    <s v="US"/>
    <n v="292948.28000000003"/>
    <x v="14"/>
    <x v="25"/>
    <n v="0"/>
  </r>
  <r>
    <x v="267"/>
    <s v="US"/>
    <n v="292948.28000000003"/>
    <x v="15"/>
    <x v="26"/>
    <n v="0"/>
  </r>
  <r>
    <x v="267"/>
    <s v="US"/>
    <n v="292948.28000000003"/>
    <x v="16"/>
    <x v="27"/>
    <n v="11153"/>
  </r>
  <r>
    <x v="267"/>
    <s v="US"/>
    <n v="292948.28000000003"/>
    <x v="17"/>
    <x v="28"/>
    <n v="48733"/>
  </r>
  <r>
    <x v="267"/>
    <s v="US"/>
    <n v="292948.28000000003"/>
    <x v="18"/>
    <x v="29"/>
    <n v="0"/>
  </r>
  <r>
    <x v="267"/>
    <s v="US"/>
    <n v="292948.28000000003"/>
    <x v="19"/>
    <x v="30"/>
    <n v="0"/>
  </r>
  <r>
    <x v="267"/>
    <s v="US"/>
    <n v="292948.28000000003"/>
    <x v="20"/>
    <x v="31"/>
    <n v="0"/>
  </r>
  <r>
    <x v="267"/>
    <s v="US"/>
    <n v="292948.28000000003"/>
    <x v="21"/>
    <x v="32"/>
    <n v="0"/>
  </r>
  <r>
    <x v="268"/>
    <s v="US"/>
    <n v="246049.71"/>
    <x v="0"/>
    <x v="0"/>
    <n v="900712"/>
  </r>
  <r>
    <x v="268"/>
    <s v="US"/>
    <n v="246049.71"/>
    <x v="0"/>
    <x v="1"/>
    <n v="457398"/>
  </r>
  <r>
    <x v="268"/>
    <s v="US"/>
    <n v="246049.71"/>
    <x v="0"/>
    <x v="2"/>
    <n v="60763"/>
  </r>
  <r>
    <x v="268"/>
    <s v="US"/>
    <n v="246049.71"/>
    <x v="0"/>
    <x v="3"/>
    <n v="0"/>
  </r>
  <r>
    <x v="268"/>
    <s v="US"/>
    <n v="246049.71"/>
    <x v="0"/>
    <x v="4"/>
    <n v="382551"/>
  </r>
  <r>
    <x v="268"/>
    <s v="US"/>
    <n v="246049.71"/>
    <x v="1"/>
    <x v="5"/>
    <n v="97579"/>
  </r>
  <r>
    <x v="268"/>
    <s v="US"/>
    <n v="246049.71"/>
    <x v="1"/>
    <x v="6"/>
    <n v="34313"/>
  </r>
  <r>
    <x v="268"/>
    <s v="US"/>
    <n v="246049.71"/>
    <x v="1"/>
    <x v="7"/>
    <n v="211"/>
  </r>
  <r>
    <x v="268"/>
    <s v="US"/>
    <n v="246049.71"/>
    <x v="1"/>
    <x v="8"/>
    <n v="63055"/>
  </r>
  <r>
    <x v="268"/>
    <s v="US"/>
    <n v="246049.71"/>
    <x v="1"/>
    <x v="9"/>
    <n v="0"/>
  </r>
  <r>
    <x v="268"/>
    <s v="US"/>
    <n v="246049.71"/>
    <x v="2"/>
    <x v="10"/>
    <n v="619714"/>
  </r>
  <r>
    <x v="268"/>
    <s v="US"/>
    <n v="246049.71"/>
    <x v="2"/>
    <x v="11"/>
    <n v="619714"/>
  </r>
  <r>
    <x v="268"/>
    <s v="US"/>
    <n v="246049.71"/>
    <x v="2"/>
    <x v="12"/>
    <n v="0"/>
  </r>
  <r>
    <x v="268"/>
    <s v="US"/>
    <n v="246049.71"/>
    <x v="2"/>
    <x v="13"/>
    <n v="0"/>
  </r>
  <r>
    <x v="268"/>
    <s v="US"/>
    <n v="246049.71"/>
    <x v="3"/>
    <x v="14"/>
    <n v="0"/>
  </r>
  <r>
    <x v="268"/>
    <s v="US"/>
    <n v="246049.71"/>
    <x v="4"/>
    <x v="15"/>
    <n v="382789"/>
  </r>
  <r>
    <x v="268"/>
    <s v="US"/>
    <n v="246049.71"/>
    <x v="5"/>
    <x v="16"/>
    <n v="2260584"/>
  </r>
  <r>
    <x v="268"/>
    <s v="US"/>
    <n v="246049.71"/>
    <x v="6"/>
    <x v="17"/>
    <n v="652656"/>
  </r>
  <r>
    <x v="268"/>
    <s v="US"/>
    <n v="246049.71"/>
    <x v="7"/>
    <x v="18"/>
    <n v="52167"/>
  </r>
  <r>
    <x v="268"/>
    <s v="US"/>
    <n v="246049.71"/>
    <x v="8"/>
    <x v="19"/>
    <n v="1"/>
  </r>
  <r>
    <x v="268"/>
    <s v="US"/>
    <n v="246049.71"/>
    <x v="9"/>
    <x v="20"/>
    <n v="1925667"/>
  </r>
  <r>
    <x v="268"/>
    <s v="US"/>
    <n v="246049.71"/>
    <x v="10"/>
    <x v="21"/>
    <n v="16263559"/>
  </r>
  <r>
    <x v="268"/>
    <s v="US"/>
    <n v="246049.71"/>
    <x v="11"/>
    <x v="22"/>
    <n v="1179314"/>
  </r>
  <r>
    <x v="268"/>
    <s v="US"/>
    <n v="246049.71"/>
    <x v="12"/>
    <x v="23"/>
    <n v="145225"/>
  </r>
  <r>
    <x v="268"/>
    <s v="US"/>
    <n v="246049.71"/>
    <x v="13"/>
    <x v="24"/>
    <n v="0"/>
  </r>
  <r>
    <x v="268"/>
    <s v="US"/>
    <n v="246049.71"/>
    <x v="14"/>
    <x v="25"/>
    <n v="0"/>
  </r>
  <r>
    <x v="268"/>
    <s v="US"/>
    <n v="246049.71"/>
    <x v="15"/>
    <x v="26"/>
    <n v="0"/>
  </r>
  <r>
    <x v="268"/>
    <s v="US"/>
    <n v="246049.71"/>
    <x v="16"/>
    <x v="27"/>
    <n v="13059"/>
  </r>
  <r>
    <x v="268"/>
    <s v="US"/>
    <n v="246049.71"/>
    <x v="17"/>
    <x v="28"/>
    <n v="41149"/>
  </r>
  <r>
    <x v="268"/>
    <s v="US"/>
    <n v="246049.71"/>
    <x v="18"/>
    <x v="29"/>
    <n v="0"/>
  </r>
  <r>
    <x v="268"/>
    <s v="US"/>
    <n v="246049.71"/>
    <x v="19"/>
    <x v="30"/>
    <n v="0"/>
  </r>
  <r>
    <x v="268"/>
    <s v="US"/>
    <n v="246049.71"/>
    <x v="20"/>
    <x v="31"/>
    <n v="0"/>
  </r>
  <r>
    <x v="268"/>
    <s v="US"/>
    <n v="246049.71"/>
    <x v="21"/>
    <x v="32"/>
    <n v="0"/>
  </r>
  <r>
    <x v="269"/>
    <s v="US"/>
    <n v="171113.14"/>
    <x v="0"/>
    <x v="0"/>
    <n v="407789"/>
  </r>
  <r>
    <x v="269"/>
    <s v="US"/>
    <n v="171113.14"/>
    <x v="0"/>
    <x v="1"/>
    <n v="268509"/>
  </r>
  <r>
    <x v="269"/>
    <s v="US"/>
    <n v="171113.14"/>
    <x v="0"/>
    <x v="2"/>
    <n v="7417"/>
  </r>
  <r>
    <x v="269"/>
    <s v="US"/>
    <n v="171113.14"/>
    <x v="0"/>
    <x v="3"/>
    <n v="0"/>
  </r>
  <r>
    <x v="269"/>
    <s v="US"/>
    <n v="171113.14"/>
    <x v="0"/>
    <x v="4"/>
    <n v="131863"/>
  </r>
  <r>
    <x v="269"/>
    <s v="US"/>
    <n v="171113.14"/>
    <x v="1"/>
    <x v="5"/>
    <n v="64144"/>
  </r>
  <r>
    <x v="269"/>
    <s v="US"/>
    <n v="171113.14"/>
    <x v="1"/>
    <x v="6"/>
    <n v="10058"/>
  </r>
  <r>
    <x v="269"/>
    <s v="US"/>
    <n v="171113.14"/>
    <x v="1"/>
    <x v="7"/>
    <n v="189"/>
  </r>
  <r>
    <x v="269"/>
    <s v="US"/>
    <n v="171113.14"/>
    <x v="1"/>
    <x v="8"/>
    <n v="53897"/>
  </r>
  <r>
    <x v="269"/>
    <s v="US"/>
    <n v="171113.14"/>
    <x v="1"/>
    <x v="9"/>
    <n v="0"/>
  </r>
  <r>
    <x v="269"/>
    <s v="US"/>
    <n v="171113.14"/>
    <x v="2"/>
    <x v="10"/>
    <n v="613245"/>
  </r>
  <r>
    <x v="269"/>
    <s v="US"/>
    <n v="171113.14"/>
    <x v="2"/>
    <x v="11"/>
    <n v="613245"/>
  </r>
  <r>
    <x v="269"/>
    <s v="US"/>
    <n v="171113.14"/>
    <x v="2"/>
    <x v="12"/>
    <n v="0"/>
  </r>
  <r>
    <x v="269"/>
    <s v="US"/>
    <n v="171113.14"/>
    <x v="2"/>
    <x v="13"/>
    <n v="0"/>
  </r>
  <r>
    <x v="269"/>
    <s v="US"/>
    <n v="171113.14"/>
    <x v="3"/>
    <x v="14"/>
    <n v="0"/>
  </r>
  <r>
    <x v="269"/>
    <s v="US"/>
    <n v="171113.14"/>
    <x v="4"/>
    <x v="15"/>
    <n v="243847"/>
  </r>
  <r>
    <x v="269"/>
    <s v="US"/>
    <n v="171113.14"/>
    <x v="5"/>
    <x v="16"/>
    <n v="2405965"/>
  </r>
  <r>
    <x v="269"/>
    <s v="US"/>
    <n v="171113.14"/>
    <x v="6"/>
    <x v="17"/>
    <n v="627865"/>
  </r>
  <r>
    <x v="269"/>
    <s v="US"/>
    <n v="171113.14"/>
    <x v="7"/>
    <x v="18"/>
    <n v="57851"/>
  </r>
  <r>
    <x v="269"/>
    <s v="US"/>
    <n v="171113.14"/>
    <x v="8"/>
    <x v="19"/>
    <n v="50"/>
  </r>
  <r>
    <x v="269"/>
    <s v="US"/>
    <n v="171113.14"/>
    <x v="9"/>
    <x v="20"/>
    <n v="1511368"/>
  </r>
  <r>
    <x v="269"/>
    <s v="US"/>
    <n v="171113.14"/>
    <x v="10"/>
    <x v="21"/>
    <n v="20197936"/>
  </r>
  <r>
    <x v="269"/>
    <s v="US"/>
    <n v="171113.14"/>
    <x v="11"/>
    <x v="22"/>
    <n v="1263283"/>
  </r>
  <r>
    <x v="269"/>
    <s v="US"/>
    <n v="171113.14"/>
    <x v="12"/>
    <x v="23"/>
    <n v="77269"/>
  </r>
  <r>
    <x v="269"/>
    <s v="US"/>
    <n v="171113.14"/>
    <x v="13"/>
    <x v="24"/>
    <n v="0"/>
  </r>
  <r>
    <x v="269"/>
    <s v="US"/>
    <n v="171113.14"/>
    <x v="14"/>
    <x v="25"/>
    <n v="0"/>
  </r>
  <r>
    <x v="269"/>
    <s v="US"/>
    <n v="171113.14"/>
    <x v="15"/>
    <x v="26"/>
    <n v="0"/>
  </r>
  <r>
    <x v="269"/>
    <s v="US"/>
    <n v="171113.14"/>
    <x v="16"/>
    <x v="27"/>
    <n v="12408"/>
  </r>
  <r>
    <x v="269"/>
    <s v="US"/>
    <n v="171113.14"/>
    <x v="17"/>
    <x v="28"/>
    <n v="21779"/>
  </r>
  <r>
    <x v="269"/>
    <s v="US"/>
    <n v="171113.14"/>
    <x v="18"/>
    <x v="29"/>
    <n v="0"/>
  </r>
  <r>
    <x v="269"/>
    <s v="US"/>
    <n v="171113.14"/>
    <x v="19"/>
    <x v="30"/>
    <n v="0"/>
  </r>
  <r>
    <x v="269"/>
    <s v="US"/>
    <n v="171113.14"/>
    <x v="20"/>
    <x v="31"/>
    <n v="0"/>
  </r>
  <r>
    <x v="269"/>
    <s v="US"/>
    <n v="171113.14"/>
    <x v="21"/>
    <x v="32"/>
    <n v="0"/>
  </r>
  <r>
    <x v="270"/>
    <s v="US"/>
    <n v="172233.5"/>
    <x v="0"/>
    <x v="0"/>
    <n v="803690"/>
  </r>
  <r>
    <x v="270"/>
    <s v="US"/>
    <n v="172233.5"/>
    <x v="0"/>
    <x v="1"/>
    <n v="309829"/>
  </r>
  <r>
    <x v="270"/>
    <s v="US"/>
    <n v="172233.5"/>
    <x v="0"/>
    <x v="2"/>
    <n v="62250"/>
  </r>
  <r>
    <x v="270"/>
    <s v="US"/>
    <n v="172233.5"/>
    <x v="0"/>
    <x v="3"/>
    <n v="0"/>
  </r>
  <r>
    <x v="270"/>
    <s v="US"/>
    <n v="172233.5"/>
    <x v="0"/>
    <x v="4"/>
    <n v="431611"/>
  </r>
  <r>
    <x v="270"/>
    <s v="US"/>
    <n v="172233.5"/>
    <x v="1"/>
    <x v="5"/>
    <n v="60857"/>
  </r>
  <r>
    <x v="270"/>
    <s v="US"/>
    <n v="172233.5"/>
    <x v="1"/>
    <x v="6"/>
    <n v="4766"/>
  </r>
  <r>
    <x v="270"/>
    <s v="US"/>
    <n v="172233.5"/>
    <x v="1"/>
    <x v="7"/>
    <n v="196"/>
  </r>
  <r>
    <x v="270"/>
    <s v="US"/>
    <n v="172233.5"/>
    <x v="1"/>
    <x v="8"/>
    <n v="55894"/>
  </r>
  <r>
    <x v="270"/>
    <s v="US"/>
    <n v="172233.5"/>
    <x v="1"/>
    <x v="9"/>
    <n v="0"/>
  </r>
  <r>
    <x v="270"/>
    <s v="US"/>
    <n v="172233.5"/>
    <x v="2"/>
    <x v="10"/>
    <n v="232314"/>
  </r>
  <r>
    <x v="270"/>
    <s v="US"/>
    <n v="172233.5"/>
    <x v="2"/>
    <x v="11"/>
    <n v="232314"/>
  </r>
  <r>
    <x v="270"/>
    <s v="US"/>
    <n v="172233.5"/>
    <x v="2"/>
    <x v="12"/>
    <n v="0"/>
  </r>
  <r>
    <x v="270"/>
    <s v="US"/>
    <n v="172233.5"/>
    <x v="2"/>
    <x v="13"/>
    <n v="0"/>
  </r>
  <r>
    <x v="270"/>
    <s v="US"/>
    <n v="172233.5"/>
    <x v="3"/>
    <x v="14"/>
    <n v="0"/>
  </r>
  <r>
    <x v="270"/>
    <s v="US"/>
    <n v="172233.5"/>
    <x v="4"/>
    <x v="15"/>
    <n v="287359"/>
  </r>
  <r>
    <x v="270"/>
    <s v="US"/>
    <n v="172233.5"/>
    <x v="5"/>
    <x v="16"/>
    <n v="1425298"/>
  </r>
  <r>
    <x v="270"/>
    <s v="US"/>
    <n v="172233.5"/>
    <x v="6"/>
    <x v="17"/>
    <n v="242611"/>
  </r>
  <r>
    <x v="270"/>
    <s v="US"/>
    <n v="172233.5"/>
    <x v="7"/>
    <x v="18"/>
    <n v="70373"/>
  </r>
  <r>
    <x v="270"/>
    <s v="US"/>
    <n v="172233.5"/>
    <x v="8"/>
    <x v="19"/>
    <n v="0"/>
  </r>
  <r>
    <x v="270"/>
    <s v="US"/>
    <n v="172233.5"/>
    <x v="9"/>
    <x v="20"/>
    <n v="1485343"/>
  </r>
  <r>
    <x v="270"/>
    <s v="US"/>
    <n v="172233.5"/>
    <x v="10"/>
    <x v="21"/>
    <n v="22823372"/>
  </r>
  <r>
    <x v="270"/>
    <s v="US"/>
    <n v="172233.5"/>
    <x v="11"/>
    <x v="22"/>
    <n v="1581306"/>
  </r>
  <r>
    <x v="270"/>
    <s v="US"/>
    <n v="172233.5"/>
    <x v="12"/>
    <x v="23"/>
    <n v="169775"/>
  </r>
  <r>
    <x v="270"/>
    <s v="US"/>
    <n v="172233.5"/>
    <x v="13"/>
    <x v="24"/>
    <n v="0"/>
  </r>
  <r>
    <x v="270"/>
    <s v="US"/>
    <n v="172233.5"/>
    <x v="14"/>
    <x v="25"/>
    <n v="0"/>
  </r>
  <r>
    <x v="270"/>
    <s v="US"/>
    <n v="172233.5"/>
    <x v="15"/>
    <x v="26"/>
    <n v="0"/>
  </r>
  <r>
    <x v="270"/>
    <s v="US"/>
    <n v="172233.5"/>
    <x v="16"/>
    <x v="27"/>
    <n v="14082"/>
  </r>
  <r>
    <x v="270"/>
    <s v="US"/>
    <n v="172233.5"/>
    <x v="17"/>
    <x v="28"/>
    <n v="41308"/>
  </r>
  <r>
    <x v="270"/>
    <s v="US"/>
    <n v="172233.5"/>
    <x v="18"/>
    <x v="29"/>
    <n v="0"/>
  </r>
  <r>
    <x v="270"/>
    <s v="US"/>
    <n v="172233.5"/>
    <x v="19"/>
    <x v="30"/>
    <n v="0"/>
  </r>
  <r>
    <x v="270"/>
    <s v="US"/>
    <n v="172233.5"/>
    <x v="20"/>
    <x v="31"/>
    <n v="0"/>
  </r>
  <r>
    <x v="270"/>
    <s v="US"/>
    <n v="172233.5"/>
    <x v="21"/>
    <x v="32"/>
    <n v="0"/>
  </r>
  <r>
    <x v="271"/>
    <s v="US"/>
    <n v="191003.32"/>
    <x v="0"/>
    <x v="0"/>
    <n v="1045728"/>
  </r>
  <r>
    <x v="271"/>
    <s v="US"/>
    <n v="191003.32"/>
    <x v="0"/>
    <x v="1"/>
    <n v="545804"/>
  </r>
  <r>
    <x v="271"/>
    <s v="US"/>
    <n v="191003.32"/>
    <x v="0"/>
    <x v="2"/>
    <n v="76940"/>
  </r>
  <r>
    <x v="271"/>
    <s v="US"/>
    <n v="191003.32"/>
    <x v="0"/>
    <x v="3"/>
    <n v="0"/>
  </r>
  <r>
    <x v="271"/>
    <s v="US"/>
    <n v="191003.32"/>
    <x v="0"/>
    <x v="4"/>
    <n v="422984"/>
  </r>
  <r>
    <x v="271"/>
    <s v="US"/>
    <n v="191003.32"/>
    <x v="1"/>
    <x v="5"/>
    <n v="66183"/>
  </r>
  <r>
    <x v="271"/>
    <s v="US"/>
    <n v="191003.32"/>
    <x v="1"/>
    <x v="6"/>
    <n v="14710"/>
  </r>
  <r>
    <x v="271"/>
    <s v="US"/>
    <n v="191003.32"/>
    <x v="1"/>
    <x v="7"/>
    <n v="248"/>
  </r>
  <r>
    <x v="271"/>
    <s v="US"/>
    <n v="191003.32"/>
    <x v="1"/>
    <x v="8"/>
    <n v="51225"/>
  </r>
  <r>
    <x v="271"/>
    <s v="US"/>
    <n v="191003.32"/>
    <x v="1"/>
    <x v="9"/>
    <n v="0"/>
  </r>
  <r>
    <x v="271"/>
    <s v="US"/>
    <n v="191003.32"/>
    <x v="2"/>
    <x v="10"/>
    <n v="2167984"/>
  </r>
  <r>
    <x v="271"/>
    <s v="US"/>
    <n v="191003.32"/>
    <x v="2"/>
    <x v="11"/>
    <n v="90262"/>
  </r>
  <r>
    <x v="271"/>
    <s v="US"/>
    <n v="191003.32"/>
    <x v="2"/>
    <x v="12"/>
    <n v="0"/>
  </r>
  <r>
    <x v="271"/>
    <s v="US"/>
    <n v="191003.32"/>
    <x v="2"/>
    <x v="13"/>
    <n v="2077722"/>
  </r>
  <r>
    <x v="271"/>
    <s v="US"/>
    <n v="191003.32"/>
    <x v="3"/>
    <x v="14"/>
    <n v="0"/>
  </r>
  <r>
    <x v="271"/>
    <s v="US"/>
    <n v="191003.32"/>
    <x v="4"/>
    <x v="15"/>
    <n v="300110"/>
  </r>
  <r>
    <x v="271"/>
    <s v="US"/>
    <n v="191003.32"/>
    <x v="5"/>
    <x v="16"/>
    <n v="2278030"/>
  </r>
  <r>
    <x v="271"/>
    <s v="US"/>
    <n v="191003.32"/>
    <x v="6"/>
    <x v="17"/>
    <n v="2399265"/>
  </r>
  <r>
    <x v="271"/>
    <s v="US"/>
    <n v="191003.32"/>
    <x v="7"/>
    <x v="18"/>
    <n v="54931"/>
  </r>
  <r>
    <x v="271"/>
    <s v="US"/>
    <n v="191003.32"/>
    <x v="8"/>
    <x v="19"/>
    <n v="0"/>
  </r>
  <r>
    <x v="271"/>
    <s v="US"/>
    <n v="191003.32"/>
    <x v="9"/>
    <x v="20"/>
    <n v="1364381"/>
  </r>
  <r>
    <x v="271"/>
    <s v="US"/>
    <n v="191003.32"/>
    <x v="10"/>
    <x v="21"/>
    <n v="17922456"/>
  </r>
  <r>
    <x v="271"/>
    <s v="US"/>
    <n v="191003.32"/>
    <x v="11"/>
    <x v="22"/>
    <n v="1003513"/>
  </r>
  <r>
    <x v="271"/>
    <s v="US"/>
    <n v="191003.32"/>
    <x v="12"/>
    <x v="23"/>
    <n v="143090"/>
  </r>
  <r>
    <x v="271"/>
    <s v="US"/>
    <n v="191003.32"/>
    <x v="13"/>
    <x v="24"/>
    <n v="0"/>
  </r>
  <r>
    <x v="271"/>
    <s v="US"/>
    <n v="191003.32"/>
    <x v="14"/>
    <x v="25"/>
    <n v="0"/>
  </r>
  <r>
    <x v="271"/>
    <s v="US"/>
    <n v="191003.32"/>
    <x v="15"/>
    <x v="26"/>
    <n v="0"/>
  </r>
  <r>
    <x v="271"/>
    <s v="US"/>
    <n v="191003.32"/>
    <x v="16"/>
    <x v="27"/>
    <n v="13138"/>
  </r>
  <r>
    <x v="271"/>
    <s v="US"/>
    <n v="191003.32"/>
    <x v="17"/>
    <x v="28"/>
    <n v="46199"/>
  </r>
  <r>
    <x v="271"/>
    <s v="US"/>
    <n v="191003.32"/>
    <x v="18"/>
    <x v="29"/>
    <n v="0"/>
  </r>
  <r>
    <x v="271"/>
    <s v="US"/>
    <n v="191003.32"/>
    <x v="19"/>
    <x v="30"/>
    <n v="0"/>
  </r>
  <r>
    <x v="271"/>
    <s v="US"/>
    <n v="191003.32"/>
    <x v="20"/>
    <x v="31"/>
    <n v="0"/>
  </r>
  <r>
    <x v="271"/>
    <s v="US"/>
    <n v="191003.32"/>
    <x v="21"/>
    <x v="32"/>
    <n v="0"/>
  </r>
  <r>
    <x v="272"/>
    <s v="US"/>
    <n v="186311.1"/>
    <x v="0"/>
    <x v="0"/>
    <n v="1389065"/>
  </r>
  <r>
    <x v="272"/>
    <s v="US"/>
    <n v="186311.1"/>
    <x v="0"/>
    <x v="1"/>
    <n v="856887"/>
  </r>
  <r>
    <x v="272"/>
    <s v="US"/>
    <n v="186311.1"/>
    <x v="0"/>
    <x v="2"/>
    <n v="73089"/>
  </r>
  <r>
    <x v="272"/>
    <s v="US"/>
    <n v="186311.1"/>
    <x v="0"/>
    <x v="3"/>
    <n v="0"/>
  </r>
  <r>
    <x v="272"/>
    <s v="US"/>
    <n v="186311.1"/>
    <x v="0"/>
    <x v="4"/>
    <n v="459089"/>
  </r>
  <r>
    <x v="272"/>
    <s v="US"/>
    <n v="186311.1"/>
    <x v="1"/>
    <x v="5"/>
    <n v="58233"/>
  </r>
  <r>
    <x v="272"/>
    <s v="US"/>
    <n v="186311.1"/>
    <x v="1"/>
    <x v="6"/>
    <n v="21226"/>
  </r>
  <r>
    <x v="272"/>
    <s v="US"/>
    <n v="186311.1"/>
    <x v="1"/>
    <x v="7"/>
    <n v="190"/>
  </r>
  <r>
    <x v="272"/>
    <s v="US"/>
    <n v="186311.1"/>
    <x v="1"/>
    <x v="8"/>
    <n v="36817"/>
  </r>
  <r>
    <x v="272"/>
    <s v="US"/>
    <n v="186311.1"/>
    <x v="1"/>
    <x v="9"/>
    <n v="0"/>
  </r>
  <r>
    <x v="272"/>
    <s v="US"/>
    <n v="186311.1"/>
    <x v="2"/>
    <x v="10"/>
    <n v="2825916"/>
  </r>
  <r>
    <x v="272"/>
    <s v="US"/>
    <n v="186311.1"/>
    <x v="2"/>
    <x v="11"/>
    <n v="43778"/>
  </r>
  <r>
    <x v="272"/>
    <s v="US"/>
    <n v="186311.1"/>
    <x v="2"/>
    <x v="12"/>
    <n v="0"/>
  </r>
  <r>
    <x v="272"/>
    <s v="US"/>
    <n v="186311.1"/>
    <x v="2"/>
    <x v="13"/>
    <n v="2782138"/>
  </r>
  <r>
    <x v="272"/>
    <s v="US"/>
    <n v="186311.1"/>
    <x v="3"/>
    <x v="14"/>
    <n v="12822"/>
  </r>
  <r>
    <x v="272"/>
    <s v="US"/>
    <n v="186311.1"/>
    <x v="4"/>
    <x v="15"/>
    <n v="332464"/>
  </r>
  <r>
    <x v="272"/>
    <s v="US"/>
    <n v="186311.1"/>
    <x v="5"/>
    <x v="16"/>
    <n v="3345020"/>
  </r>
  <r>
    <x v="272"/>
    <s v="US"/>
    <n v="186311.1"/>
    <x v="6"/>
    <x v="17"/>
    <n v="3047524"/>
  </r>
  <r>
    <x v="272"/>
    <s v="US"/>
    <n v="186311.1"/>
    <x v="7"/>
    <x v="18"/>
    <n v="53245"/>
  </r>
  <r>
    <x v="272"/>
    <s v="US"/>
    <n v="186311.1"/>
    <x v="8"/>
    <x v="19"/>
    <n v="372"/>
  </r>
  <r>
    <x v="272"/>
    <s v="US"/>
    <n v="186311.1"/>
    <x v="9"/>
    <x v="20"/>
    <n v="1232837"/>
  </r>
  <r>
    <x v="272"/>
    <s v="US"/>
    <n v="186311.1"/>
    <x v="10"/>
    <x v="21"/>
    <n v="17251379"/>
  </r>
  <r>
    <x v="272"/>
    <s v="US"/>
    <n v="186311.1"/>
    <x v="11"/>
    <x v="22"/>
    <n v="1444298"/>
  </r>
  <r>
    <x v="272"/>
    <s v="US"/>
    <n v="186311.1"/>
    <x v="12"/>
    <x v="23"/>
    <n v="69786"/>
  </r>
  <r>
    <x v="272"/>
    <s v="US"/>
    <n v="186311.1"/>
    <x v="13"/>
    <x v="24"/>
    <n v="0"/>
  </r>
  <r>
    <x v="272"/>
    <s v="US"/>
    <n v="186311.1"/>
    <x v="14"/>
    <x v="25"/>
    <n v="0"/>
  </r>
  <r>
    <x v="272"/>
    <s v="US"/>
    <n v="186311.1"/>
    <x v="15"/>
    <x v="26"/>
    <n v="0"/>
  </r>
  <r>
    <x v="272"/>
    <s v="US"/>
    <n v="186311.1"/>
    <x v="16"/>
    <x v="27"/>
    <n v="12327"/>
  </r>
  <r>
    <x v="272"/>
    <s v="US"/>
    <n v="186311.1"/>
    <x v="17"/>
    <x v="28"/>
    <n v="46769"/>
  </r>
  <r>
    <x v="272"/>
    <s v="US"/>
    <n v="186311.1"/>
    <x v="18"/>
    <x v="29"/>
    <n v="0"/>
  </r>
  <r>
    <x v="272"/>
    <s v="US"/>
    <n v="186311.1"/>
    <x v="19"/>
    <x v="30"/>
    <n v="0"/>
  </r>
  <r>
    <x v="272"/>
    <s v="US"/>
    <n v="186311.1"/>
    <x v="20"/>
    <x v="31"/>
    <n v="0"/>
  </r>
  <r>
    <x v="272"/>
    <s v="US"/>
    <n v="186311.1"/>
    <x v="21"/>
    <x v="32"/>
    <n v="0"/>
  </r>
  <r>
    <x v="273"/>
    <s v="US"/>
    <n v="331360.28999999998"/>
    <x v="0"/>
    <x v="0"/>
    <n v="1480232"/>
  </r>
  <r>
    <x v="273"/>
    <s v="US"/>
    <n v="331360.28999999998"/>
    <x v="0"/>
    <x v="1"/>
    <n v="934727"/>
  </r>
  <r>
    <x v="273"/>
    <s v="US"/>
    <n v="331360.28999999998"/>
    <x v="0"/>
    <x v="2"/>
    <n v="49846"/>
  </r>
  <r>
    <x v="273"/>
    <s v="US"/>
    <n v="331360.28999999998"/>
    <x v="0"/>
    <x v="3"/>
    <n v="0"/>
  </r>
  <r>
    <x v="273"/>
    <s v="US"/>
    <n v="331360.28999999998"/>
    <x v="0"/>
    <x v="4"/>
    <n v="495659"/>
  </r>
  <r>
    <x v="273"/>
    <s v="US"/>
    <n v="331360.28999999998"/>
    <x v="1"/>
    <x v="5"/>
    <n v="86244"/>
  </r>
  <r>
    <x v="273"/>
    <s v="US"/>
    <n v="331360.28999999998"/>
    <x v="1"/>
    <x v="6"/>
    <n v="33956"/>
  </r>
  <r>
    <x v="273"/>
    <s v="US"/>
    <n v="331360.28999999998"/>
    <x v="1"/>
    <x v="7"/>
    <n v="223"/>
  </r>
  <r>
    <x v="273"/>
    <s v="US"/>
    <n v="331360.28999999998"/>
    <x v="1"/>
    <x v="8"/>
    <n v="52065"/>
  </r>
  <r>
    <x v="273"/>
    <s v="US"/>
    <n v="331360.28999999998"/>
    <x v="1"/>
    <x v="9"/>
    <n v="0"/>
  </r>
  <r>
    <x v="273"/>
    <s v="US"/>
    <n v="331360.28999999998"/>
    <x v="2"/>
    <x v="10"/>
    <n v="222208"/>
  </r>
  <r>
    <x v="273"/>
    <s v="US"/>
    <n v="331360.28999999998"/>
    <x v="2"/>
    <x v="11"/>
    <n v="168883"/>
  </r>
  <r>
    <x v="273"/>
    <s v="US"/>
    <n v="331360.28999999998"/>
    <x v="2"/>
    <x v="12"/>
    <n v="0"/>
  </r>
  <r>
    <x v="273"/>
    <s v="US"/>
    <n v="331360.28999999998"/>
    <x v="2"/>
    <x v="13"/>
    <n v="53325"/>
  </r>
  <r>
    <x v="273"/>
    <s v="US"/>
    <n v="331360.28999999998"/>
    <x v="3"/>
    <x v="14"/>
    <n v="969"/>
  </r>
  <r>
    <x v="273"/>
    <s v="US"/>
    <n v="331360.28999999998"/>
    <x v="4"/>
    <x v="15"/>
    <n v="475026"/>
  </r>
  <r>
    <x v="273"/>
    <s v="US"/>
    <n v="331360.28999999998"/>
    <x v="5"/>
    <x v="16"/>
    <n v="4143169"/>
  </r>
  <r>
    <x v="273"/>
    <s v="US"/>
    <n v="331360.28999999998"/>
    <x v="6"/>
    <x v="17"/>
    <n v="272666"/>
  </r>
  <r>
    <x v="273"/>
    <s v="US"/>
    <n v="331360.28999999998"/>
    <x v="7"/>
    <x v="18"/>
    <n v="54165"/>
  </r>
  <r>
    <x v="273"/>
    <s v="US"/>
    <n v="331360.28999999998"/>
    <x v="8"/>
    <x v="19"/>
    <n v="312"/>
  </r>
  <r>
    <x v="273"/>
    <s v="US"/>
    <n v="331360.28999999998"/>
    <x v="9"/>
    <x v="20"/>
    <n v="1569788"/>
  </r>
  <r>
    <x v="273"/>
    <s v="US"/>
    <n v="331360.28999999998"/>
    <x v="10"/>
    <x v="21"/>
    <n v="22302414"/>
  </r>
  <r>
    <x v="273"/>
    <s v="US"/>
    <n v="331360.28999999998"/>
    <x v="11"/>
    <x v="22"/>
    <n v="1668164"/>
  </r>
  <r>
    <x v="273"/>
    <s v="US"/>
    <n v="331360.28999999998"/>
    <x v="12"/>
    <x v="23"/>
    <n v="431870"/>
  </r>
  <r>
    <x v="273"/>
    <s v="US"/>
    <n v="331360.28999999998"/>
    <x v="13"/>
    <x v="24"/>
    <n v="0"/>
  </r>
  <r>
    <x v="273"/>
    <s v="US"/>
    <n v="331360.28999999998"/>
    <x v="14"/>
    <x v="25"/>
    <n v="0"/>
  </r>
  <r>
    <x v="273"/>
    <s v="US"/>
    <n v="331360.28999999998"/>
    <x v="15"/>
    <x v="26"/>
    <n v="0"/>
  </r>
  <r>
    <x v="273"/>
    <s v="US"/>
    <n v="331360.28999999998"/>
    <x v="16"/>
    <x v="27"/>
    <n v="12571"/>
  </r>
  <r>
    <x v="273"/>
    <s v="US"/>
    <n v="331360.28999999998"/>
    <x v="17"/>
    <x v="28"/>
    <n v="50435"/>
  </r>
  <r>
    <x v="273"/>
    <s v="US"/>
    <n v="331360.28999999998"/>
    <x v="18"/>
    <x v="29"/>
    <n v="0"/>
  </r>
  <r>
    <x v="273"/>
    <s v="US"/>
    <n v="331360.28999999998"/>
    <x v="19"/>
    <x v="30"/>
    <n v="0"/>
  </r>
  <r>
    <x v="273"/>
    <s v="US"/>
    <n v="331360.28999999998"/>
    <x v="20"/>
    <x v="31"/>
    <n v="0"/>
  </r>
  <r>
    <x v="273"/>
    <s v="US"/>
    <n v="331360.28999999998"/>
    <x v="21"/>
    <x v="32"/>
    <n v="0"/>
  </r>
  <r>
    <x v="274"/>
    <s v="US"/>
    <n v="279019.27"/>
    <x v="0"/>
    <x v="0"/>
    <n v="1490372"/>
  </r>
  <r>
    <x v="274"/>
    <s v="US"/>
    <n v="279019.27"/>
    <x v="0"/>
    <x v="1"/>
    <n v="618623"/>
  </r>
  <r>
    <x v="274"/>
    <s v="US"/>
    <n v="279019.27"/>
    <x v="0"/>
    <x v="2"/>
    <n v="87301"/>
  </r>
  <r>
    <x v="274"/>
    <s v="US"/>
    <n v="279019.27"/>
    <x v="0"/>
    <x v="3"/>
    <n v="0"/>
  </r>
  <r>
    <x v="274"/>
    <s v="US"/>
    <n v="279019.27"/>
    <x v="0"/>
    <x v="4"/>
    <n v="784448"/>
  </r>
  <r>
    <x v="274"/>
    <s v="US"/>
    <n v="279019.27"/>
    <x v="1"/>
    <x v="5"/>
    <n v="2009"/>
  </r>
  <r>
    <x v="274"/>
    <s v="US"/>
    <n v="279019.27"/>
    <x v="1"/>
    <x v="6"/>
    <n v="309"/>
  </r>
  <r>
    <x v="274"/>
    <s v="US"/>
    <n v="279019.27"/>
    <x v="1"/>
    <x v="7"/>
    <n v="218"/>
  </r>
  <r>
    <x v="274"/>
    <s v="US"/>
    <n v="279019.27"/>
    <x v="1"/>
    <x v="8"/>
    <n v="1482"/>
  </r>
  <r>
    <x v="274"/>
    <s v="US"/>
    <n v="279019.27"/>
    <x v="1"/>
    <x v="9"/>
    <n v="0"/>
  </r>
  <r>
    <x v="274"/>
    <s v="US"/>
    <n v="279019.27"/>
    <x v="2"/>
    <x v="10"/>
    <n v="445048"/>
  </r>
  <r>
    <x v="274"/>
    <s v="US"/>
    <n v="279019.27"/>
    <x v="2"/>
    <x v="11"/>
    <n v="445048"/>
  </r>
  <r>
    <x v="274"/>
    <s v="US"/>
    <n v="279019.27"/>
    <x v="2"/>
    <x v="12"/>
    <n v="0"/>
  </r>
  <r>
    <x v="274"/>
    <s v="US"/>
    <n v="279019.27"/>
    <x v="2"/>
    <x v="13"/>
    <n v="0"/>
  </r>
  <r>
    <x v="274"/>
    <s v="US"/>
    <n v="279019.27"/>
    <x v="3"/>
    <x v="14"/>
    <n v="6"/>
  </r>
  <r>
    <x v="274"/>
    <s v="US"/>
    <n v="279019.27"/>
    <x v="4"/>
    <x v="15"/>
    <n v="727514"/>
  </r>
  <r>
    <x v="274"/>
    <s v="US"/>
    <n v="279019.27"/>
    <x v="5"/>
    <x v="16"/>
    <n v="4028858"/>
  </r>
  <r>
    <x v="274"/>
    <s v="US"/>
    <n v="279019.27"/>
    <x v="6"/>
    <x v="17"/>
    <n v="600520"/>
  </r>
  <r>
    <x v="274"/>
    <s v="US"/>
    <n v="279019.27"/>
    <x v="7"/>
    <x v="18"/>
    <n v="61332"/>
  </r>
  <r>
    <x v="274"/>
    <s v="US"/>
    <n v="279019.27"/>
    <x v="8"/>
    <x v="19"/>
    <n v="258"/>
  </r>
  <r>
    <x v="274"/>
    <s v="US"/>
    <n v="279019.27"/>
    <x v="9"/>
    <x v="20"/>
    <n v="2053932"/>
  </r>
  <r>
    <x v="274"/>
    <s v="US"/>
    <n v="279019.27"/>
    <x v="10"/>
    <x v="21"/>
    <n v="20979278"/>
  </r>
  <r>
    <x v="274"/>
    <s v="US"/>
    <n v="279019.27"/>
    <x v="11"/>
    <x v="22"/>
    <n v="1681708"/>
  </r>
  <r>
    <x v="274"/>
    <s v="US"/>
    <n v="279019.27"/>
    <x v="12"/>
    <x v="23"/>
    <n v="588858"/>
  </r>
  <r>
    <x v="274"/>
    <s v="US"/>
    <n v="279019.27"/>
    <x v="13"/>
    <x v="24"/>
    <n v="0"/>
  </r>
  <r>
    <x v="274"/>
    <s v="US"/>
    <n v="279019.27"/>
    <x v="14"/>
    <x v="25"/>
    <n v="0"/>
  </r>
  <r>
    <x v="274"/>
    <s v="US"/>
    <n v="279019.27"/>
    <x v="15"/>
    <x v="26"/>
    <n v="0"/>
  </r>
  <r>
    <x v="274"/>
    <s v="US"/>
    <n v="279019.27"/>
    <x v="16"/>
    <x v="27"/>
    <n v="18180"/>
  </r>
  <r>
    <x v="274"/>
    <s v="US"/>
    <n v="279019.27"/>
    <x v="17"/>
    <x v="28"/>
    <n v="56902"/>
  </r>
  <r>
    <x v="274"/>
    <s v="US"/>
    <n v="279019.27"/>
    <x v="18"/>
    <x v="29"/>
    <n v="0"/>
  </r>
  <r>
    <x v="274"/>
    <s v="US"/>
    <n v="279019.27"/>
    <x v="19"/>
    <x v="30"/>
    <n v="0"/>
  </r>
  <r>
    <x v="274"/>
    <s v="US"/>
    <n v="279019.27"/>
    <x v="20"/>
    <x v="31"/>
    <n v="0"/>
  </r>
  <r>
    <x v="274"/>
    <s v="US"/>
    <n v="279019.27"/>
    <x v="21"/>
    <x v="32"/>
    <n v="0"/>
  </r>
  <r>
    <x v="275"/>
    <s v="US"/>
    <n v="249382.34"/>
    <x v="0"/>
    <x v="0"/>
    <n v="1629467"/>
  </r>
  <r>
    <x v="275"/>
    <s v="US"/>
    <n v="249382.34"/>
    <x v="0"/>
    <x v="1"/>
    <n v="693220"/>
  </r>
  <r>
    <x v="275"/>
    <s v="US"/>
    <n v="249382.34"/>
    <x v="0"/>
    <x v="2"/>
    <n v="103739"/>
  </r>
  <r>
    <x v="275"/>
    <s v="US"/>
    <n v="249382.34"/>
    <x v="0"/>
    <x v="3"/>
    <n v="0"/>
  </r>
  <r>
    <x v="275"/>
    <s v="US"/>
    <n v="249382.34"/>
    <x v="0"/>
    <x v="4"/>
    <n v="832508"/>
  </r>
  <r>
    <x v="275"/>
    <s v="US"/>
    <n v="249382.34"/>
    <x v="1"/>
    <x v="5"/>
    <n v="2006"/>
  </r>
  <r>
    <x v="275"/>
    <s v="US"/>
    <n v="249382.34"/>
    <x v="1"/>
    <x v="6"/>
    <n v="387"/>
  </r>
  <r>
    <x v="275"/>
    <s v="US"/>
    <n v="249382.34"/>
    <x v="1"/>
    <x v="7"/>
    <n v="221"/>
  </r>
  <r>
    <x v="275"/>
    <s v="US"/>
    <n v="249382.34"/>
    <x v="1"/>
    <x v="8"/>
    <n v="1398"/>
  </r>
  <r>
    <x v="275"/>
    <s v="US"/>
    <n v="249382.34"/>
    <x v="1"/>
    <x v="9"/>
    <n v="0"/>
  </r>
  <r>
    <x v="275"/>
    <s v="US"/>
    <n v="249382.34"/>
    <x v="2"/>
    <x v="10"/>
    <n v="831404"/>
  </r>
  <r>
    <x v="275"/>
    <s v="US"/>
    <n v="249382.34"/>
    <x v="2"/>
    <x v="11"/>
    <n v="831404"/>
  </r>
  <r>
    <x v="275"/>
    <s v="US"/>
    <n v="249382.34"/>
    <x v="2"/>
    <x v="12"/>
    <n v="0"/>
  </r>
  <r>
    <x v="275"/>
    <s v="US"/>
    <n v="249382.34"/>
    <x v="2"/>
    <x v="13"/>
    <n v="0"/>
  </r>
  <r>
    <x v="275"/>
    <s v="US"/>
    <n v="249382.34"/>
    <x v="3"/>
    <x v="14"/>
    <n v="0"/>
  </r>
  <r>
    <x v="275"/>
    <s v="US"/>
    <n v="249382.34"/>
    <x v="4"/>
    <x v="15"/>
    <n v="625437"/>
  </r>
  <r>
    <x v="275"/>
    <s v="US"/>
    <n v="249382.34"/>
    <x v="5"/>
    <x v="16"/>
    <n v="5168294"/>
  </r>
  <r>
    <x v="275"/>
    <s v="US"/>
    <n v="249382.34"/>
    <x v="6"/>
    <x v="17"/>
    <n v="954290"/>
  </r>
  <r>
    <x v="275"/>
    <s v="US"/>
    <n v="249382.34"/>
    <x v="7"/>
    <x v="18"/>
    <n v="60043"/>
  </r>
  <r>
    <x v="275"/>
    <s v="US"/>
    <n v="249382.34"/>
    <x v="8"/>
    <x v="19"/>
    <n v="43"/>
  </r>
  <r>
    <x v="275"/>
    <s v="US"/>
    <n v="249382.34"/>
    <x v="9"/>
    <x v="20"/>
    <n v="1656305"/>
  </r>
  <r>
    <x v="275"/>
    <s v="US"/>
    <n v="249382.34"/>
    <x v="10"/>
    <x v="21"/>
    <n v="23300702"/>
  </r>
  <r>
    <x v="275"/>
    <s v="US"/>
    <n v="249382.34"/>
    <x v="11"/>
    <x v="22"/>
    <n v="1762716"/>
  </r>
  <r>
    <x v="275"/>
    <s v="US"/>
    <n v="249382.34"/>
    <x v="12"/>
    <x v="23"/>
    <n v="1189473"/>
  </r>
  <r>
    <x v="275"/>
    <s v="US"/>
    <n v="249382.34"/>
    <x v="13"/>
    <x v="24"/>
    <n v="0"/>
  </r>
  <r>
    <x v="275"/>
    <s v="US"/>
    <n v="249382.34"/>
    <x v="14"/>
    <x v="25"/>
    <n v="0"/>
  </r>
  <r>
    <x v="275"/>
    <s v="US"/>
    <n v="249382.34"/>
    <x v="15"/>
    <x v="26"/>
    <n v="0"/>
  </r>
  <r>
    <x v="275"/>
    <s v="US"/>
    <n v="249382.34"/>
    <x v="16"/>
    <x v="27"/>
    <n v="12027"/>
  </r>
  <r>
    <x v="275"/>
    <s v="US"/>
    <n v="249382.34"/>
    <x v="17"/>
    <x v="28"/>
    <n v="51422"/>
  </r>
  <r>
    <x v="275"/>
    <s v="US"/>
    <n v="249382.34"/>
    <x v="18"/>
    <x v="29"/>
    <n v="0"/>
  </r>
  <r>
    <x v="275"/>
    <s v="US"/>
    <n v="249382.34"/>
    <x v="19"/>
    <x v="30"/>
    <n v="0"/>
  </r>
  <r>
    <x v="275"/>
    <s v="US"/>
    <n v="249382.34"/>
    <x v="20"/>
    <x v="31"/>
    <n v="0"/>
  </r>
  <r>
    <x v="275"/>
    <s v="US"/>
    <n v="249382.34"/>
    <x v="21"/>
    <x v="32"/>
    <n v="0"/>
  </r>
  <r>
    <x v="276"/>
    <s v="US"/>
    <n v="220154.26"/>
    <x v="0"/>
    <x v="0"/>
    <n v="1449106"/>
  </r>
  <r>
    <x v="276"/>
    <s v="US"/>
    <n v="220154.26"/>
    <x v="0"/>
    <x v="1"/>
    <n v="606737"/>
  </r>
  <r>
    <x v="276"/>
    <s v="US"/>
    <n v="220154.26"/>
    <x v="0"/>
    <x v="2"/>
    <n v="58539"/>
  </r>
  <r>
    <x v="276"/>
    <s v="US"/>
    <n v="220154.26"/>
    <x v="0"/>
    <x v="3"/>
    <n v="0"/>
  </r>
  <r>
    <x v="276"/>
    <s v="US"/>
    <n v="220154.26"/>
    <x v="0"/>
    <x v="4"/>
    <n v="783830"/>
  </r>
  <r>
    <x v="276"/>
    <s v="US"/>
    <n v="220154.26"/>
    <x v="1"/>
    <x v="5"/>
    <n v="1713"/>
  </r>
  <r>
    <x v="276"/>
    <s v="US"/>
    <n v="220154.26"/>
    <x v="1"/>
    <x v="6"/>
    <n v="258"/>
  </r>
  <r>
    <x v="276"/>
    <s v="US"/>
    <n v="220154.26"/>
    <x v="1"/>
    <x v="7"/>
    <n v="124"/>
  </r>
  <r>
    <x v="276"/>
    <s v="US"/>
    <n v="220154.26"/>
    <x v="1"/>
    <x v="8"/>
    <n v="1331"/>
  </r>
  <r>
    <x v="276"/>
    <s v="US"/>
    <n v="220154.26"/>
    <x v="1"/>
    <x v="9"/>
    <n v="0"/>
  </r>
  <r>
    <x v="276"/>
    <s v="US"/>
    <n v="220154.26"/>
    <x v="2"/>
    <x v="10"/>
    <n v="961041"/>
  </r>
  <r>
    <x v="276"/>
    <s v="US"/>
    <n v="220154.26"/>
    <x v="2"/>
    <x v="11"/>
    <n v="961041"/>
  </r>
  <r>
    <x v="276"/>
    <s v="US"/>
    <n v="220154.26"/>
    <x v="2"/>
    <x v="12"/>
    <n v="0"/>
  </r>
  <r>
    <x v="276"/>
    <s v="US"/>
    <n v="220154.26"/>
    <x v="2"/>
    <x v="13"/>
    <n v="0"/>
  </r>
  <r>
    <x v="276"/>
    <s v="US"/>
    <n v="220154.26"/>
    <x v="3"/>
    <x v="14"/>
    <n v="0"/>
  </r>
  <r>
    <x v="276"/>
    <s v="US"/>
    <n v="220154.26"/>
    <x v="4"/>
    <x v="15"/>
    <n v="338612"/>
  </r>
  <r>
    <x v="276"/>
    <s v="US"/>
    <n v="220154.26"/>
    <x v="5"/>
    <x v="16"/>
    <n v="5914896"/>
  </r>
  <r>
    <x v="276"/>
    <s v="US"/>
    <n v="220154.26"/>
    <x v="6"/>
    <x v="17"/>
    <n v="1046380"/>
  </r>
  <r>
    <x v="276"/>
    <s v="US"/>
    <n v="220154.26"/>
    <x v="7"/>
    <x v="18"/>
    <n v="51269"/>
  </r>
  <r>
    <x v="276"/>
    <s v="US"/>
    <n v="220154.26"/>
    <x v="8"/>
    <x v="19"/>
    <n v="288"/>
  </r>
  <r>
    <x v="276"/>
    <s v="US"/>
    <n v="220154.26"/>
    <x v="9"/>
    <x v="20"/>
    <n v="1711394"/>
  </r>
  <r>
    <x v="276"/>
    <s v="US"/>
    <n v="220154.26"/>
    <x v="10"/>
    <x v="21"/>
    <n v="27143384"/>
  </r>
  <r>
    <x v="276"/>
    <s v="US"/>
    <n v="220154.26"/>
    <x v="11"/>
    <x v="22"/>
    <n v="2120888"/>
  </r>
  <r>
    <x v="276"/>
    <s v="US"/>
    <n v="220154.26"/>
    <x v="12"/>
    <x v="23"/>
    <n v="606803"/>
  </r>
  <r>
    <x v="276"/>
    <s v="US"/>
    <n v="220154.26"/>
    <x v="13"/>
    <x v="24"/>
    <n v="0"/>
  </r>
  <r>
    <x v="276"/>
    <s v="US"/>
    <n v="220154.26"/>
    <x v="14"/>
    <x v="25"/>
    <n v="0"/>
  </r>
  <r>
    <x v="276"/>
    <s v="US"/>
    <n v="220154.26"/>
    <x v="15"/>
    <x v="26"/>
    <n v="0"/>
  </r>
  <r>
    <x v="276"/>
    <s v="US"/>
    <n v="220154.26"/>
    <x v="16"/>
    <x v="27"/>
    <n v="20735"/>
  </r>
  <r>
    <x v="276"/>
    <s v="US"/>
    <n v="220154.26"/>
    <x v="17"/>
    <x v="28"/>
    <n v="48567"/>
  </r>
  <r>
    <x v="276"/>
    <s v="US"/>
    <n v="220154.26"/>
    <x v="18"/>
    <x v="29"/>
    <n v="0"/>
  </r>
  <r>
    <x v="276"/>
    <s v="US"/>
    <n v="220154.26"/>
    <x v="19"/>
    <x v="30"/>
    <n v="0"/>
  </r>
  <r>
    <x v="276"/>
    <s v="US"/>
    <n v="220154.26"/>
    <x v="20"/>
    <x v="31"/>
    <n v="0"/>
  </r>
  <r>
    <x v="276"/>
    <s v="US"/>
    <n v="220154.26"/>
    <x v="21"/>
    <x v="32"/>
    <n v="0"/>
  </r>
  <r>
    <x v="277"/>
    <s v="US"/>
    <n v="153066.21"/>
    <x v="0"/>
    <x v="0"/>
    <n v="1643963"/>
  </r>
  <r>
    <x v="277"/>
    <s v="US"/>
    <n v="153066.21"/>
    <x v="0"/>
    <x v="1"/>
    <n v="719775"/>
  </r>
  <r>
    <x v="277"/>
    <s v="US"/>
    <n v="153066.21"/>
    <x v="0"/>
    <x v="2"/>
    <n v="99018"/>
  </r>
  <r>
    <x v="277"/>
    <s v="US"/>
    <n v="153066.21"/>
    <x v="0"/>
    <x v="3"/>
    <n v="0"/>
  </r>
  <r>
    <x v="277"/>
    <s v="US"/>
    <n v="153066.21"/>
    <x v="0"/>
    <x v="4"/>
    <n v="825170"/>
  </r>
  <r>
    <x v="277"/>
    <s v="US"/>
    <n v="153066.21"/>
    <x v="1"/>
    <x v="5"/>
    <n v="1473"/>
  </r>
  <r>
    <x v="277"/>
    <s v="US"/>
    <n v="153066.21"/>
    <x v="1"/>
    <x v="6"/>
    <n v="287"/>
  </r>
  <r>
    <x v="277"/>
    <s v="US"/>
    <n v="153066.21"/>
    <x v="1"/>
    <x v="7"/>
    <n v="153"/>
  </r>
  <r>
    <x v="277"/>
    <s v="US"/>
    <n v="153066.21"/>
    <x v="1"/>
    <x v="8"/>
    <n v="1033"/>
  </r>
  <r>
    <x v="277"/>
    <s v="US"/>
    <n v="153066.21"/>
    <x v="1"/>
    <x v="9"/>
    <n v="0"/>
  </r>
  <r>
    <x v="277"/>
    <s v="US"/>
    <n v="153066.21"/>
    <x v="2"/>
    <x v="10"/>
    <n v="632661"/>
  </r>
  <r>
    <x v="277"/>
    <s v="US"/>
    <n v="153066.21"/>
    <x v="2"/>
    <x v="11"/>
    <n v="632661"/>
  </r>
  <r>
    <x v="277"/>
    <s v="US"/>
    <n v="153066.21"/>
    <x v="2"/>
    <x v="12"/>
    <n v="0"/>
  </r>
  <r>
    <x v="277"/>
    <s v="US"/>
    <n v="153066.21"/>
    <x v="2"/>
    <x v="13"/>
    <n v="0"/>
  </r>
  <r>
    <x v="277"/>
    <s v="US"/>
    <n v="153066.21"/>
    <x v="3"/>
    <x v="14"/>
    <n v="0"/>
  </r>
  <r>
    <x v="277"/>
    <s v="US"/>
    <n v="153066.21"/>
    <x v="4"/>
    <x v="15"/>
    <n v="880001"/>
  </r>
  <r>
    <x v="277"/>
    <s v="US"/>
    <n v="153066.21"/>
    <x v="5"/>
    <x v="16"/>
    <n v="4637488"/>
  </r>
  <r>
    <x v="277"/>
    <s v="US"/>
    <n v="153066.21"/>
    <x v="6"/>
    <x v="17"/>
    <n v="679480"/>
  </r>
  <r>
    <x v="277"/>
    <s v="US"/>
    <n v="153066.21"/>
    <x v="7"/>
    <x v="18"/>
    <n v="42334"/>
  </r>
  <r>
    <x v="277"/>
    <s v="US"/>
    <n v="153066.21"/>
    <x v="8"/>
    <x v="19"/>
    <n v="51"/>
  </r>
  <r>
    <x v="277"/>
    <s v="US"/>
    <n v="153066.21"/>
    <x v="9"/>
    <x v="20"/>
    <n v="1511677"/>
  </r>
  <r>
    <x v="277"/>
    <s v="US"/>
    <n v="153066.21"/>
    <x v="10"/>
    <x v="21"/>
    <n v="30286648"/>
  </r>
  <r>
    <x v="277"/>
    <s v="US"/>
    <n v="153066.21"/>
    <x v="11"/>
    <x v="22"/>
    <n v="2334375"/>
  </r>
  <r>
    <x v="277"/>
    <s v="US"/>
    <n v="153066.21"/>
    <x v="12"/>
    <x v="23"/>
    <n v="724411"/>
  </r>
  <r>
    <x v="277"/>
    <s v="US"/>
    <n v="153066.21"/>
    <x v="13"/>
    <x v="24"/>
    <n v="0"/>
  </r>
  <r>
    <x v="277"/>
    <s v="US"/>
    <n v="153066.21"/>
    <x v="14"/>
    <x v="25"/>
    <n v="0"/>
  </r>
  <r>
    <x v="277"/>
    <s v="US"/>
    <n v="153066.21"/>
    <x v="15"/>
    <x v="26"/>
    <n v="0"/>
  </r>
  <r>
    <x v="277"/>
    <s v="US"/>
    <n v="153066.21"/>
    <x v="16"/>
    <x v="27"/>
    <n v="15483"/>
  </r>
  <r>
    <x v="277"/>
    <s v="US"/>
    <n v="153066.21"/>
    <x v="17"/>
    <x v="28"/>
    <n v="49616"/>
  </r>
  <r>
    <x v="277"/>
    <s v="US"/>
    <n v="153066.21"/>
    <x v="18"/>
    <x v="29"/>
    <n v="0"/>
  </r>
  <r>
    <x v="277"/>
    <s v="US"/>
    <n v="153066.21"/>
    <x v="19"/>
    <x v="30"/>
    <n v="0"/>
  </r>
  <r>
    <x v="277"/>
    <s v="US"/>
    <n v="153066.21"/>
    <x v="20"/>
    <x v="31"/>
    <n v="0"/>
  </r>
  <r>
    <x v="277"/>
    <s v="US"/>
    <n v="153066.21"/>
    <x v="21"/>
    <x v="32"/>
    <n v="0"/>
  </r>
  <r>
    <x v="278"/>
    <s v="US"/>
    <n v="148623.60999999999"/>
    <x v="0"/>
    <x v="0"/>
    <n v="1599775"/>
  </r>
  <r>
    <x v="278"/>
    <s v="US"/>
    <n v="148623.60999999999"/>
    <x v="0"/>
    <x v="1"/>
    <n v="691534"/>
  </r>
  <r>
    <x v="278"/>
    <s v="US"/>
    <n v="148623.60999999999"/>
    <x v="0"/>
    <x v="2"/>
    <n v="96237"/>
  </r>
  <r>
    <x v="278"/>
    <s v="US"/>
    <n v="148623.60999999999"/>
    <x v="0"/>
    <x v="3"/>
    <n v="0"/>
  </r>
  <r>
    <x v="278"/>
    <s v="US"/>
    <n v="148623.60999999999"/>
    <x v="0"/>
    <x v="4"/>
    <n v="812004"/>
  </r>
  <r>
    <x v="278"/>
    <s v="US"/>
    <n v="148623.60999999999"/>
    <x v="1"/>
    <x v="5"/>
    <n v="1386"/>
  </r>
  <r>
    <x v="278"/>
    <s v="US"/>
    <n v="148623.60999999999"/>
    <x v="1"/>
    <x v="6"/>
    <n v="286"/>
  </r>
  <r>
    <x v="278"/>
    <s v="US"/>
    <n v="148623.60999999999"/>
    <x v="1"/>
    <x v="7"/>
    <n v="160"/>
  </r>
  <r>
    <x v="278"/>
    <s v="US"/>
    <n v="148623.60999999999"/>
    <x v="1"/>
    <x v="8"/>
    <n v="940"/>
  </r>
  <r>
    <x v="278"/>
    <s v="US"/>
    <n v="148623.60999999999"/>
    <x v="1"/>
    <x v="9"/>
    <n v="0"/>
  </r>
  <r>
    <x v="278"/>
    <s v="US"/>
    <n v="148623.60999999999"/>
    <x v="2"/>
    <x v="10"/>
    <n v="348550"/>
  </r>
  <r>
    <x v="278"/>
    <s v="US"/>
    <n v="148623.60999999999"/>
    <x v="2"/>
    <x v="11"/>
    <n v="348550"/>
  </r>
  <r>
    <x v="278"/>
    <s v="US"/>
    <n v="148623.60999999999"/>
    <x v="2"/>
    <x v="12"/>
    <n v="0"/>
  </r>
  <r>
    <x v="278"/>
    <s v="US"/>
    <n v="148623.60999999999"/>
    <x v="2"/>
    <x v="13"/>
    <n v="0"/>
  </r>
  <r>
    <x v="278"/>
    <s v="US"/>
    <n v="148623.60999999999"/>
    <x v="3"/>
    <x v="14"/>
    <n v="0"/>
  </r>
  <r>
    <x v="278"/>
    <s v="US"/>
    <n v="148623.60999999999"/>
    <x v="4"/>
    <x v="15"/>
    <n v="600242"/>
  </r>
  <r>
    <x v="278"/>
    <s v="US"/>
    <n v="148623.60999999999"/>
    <x v="5"/>
    <x v="16"/>
    <n v="4143581"/>
  </r>
  <r>
    <x v="278"/>
    <s v="US"/>
    <n v="148623.60999999999"/>
    <x v="6"/>
    <x v="17"/>
    <n v="388858"/>
  </r>
  <r>
    <x v="278"/>
    <s v="US"/>
    <n v="148623.60999999999"/>
    <x v="7"/>
    <x v="18"/>
    <n v="51084"/>
  </r>
  <r>
    <x v="278"/>
    <s v="US"/>
    <n v="148623.60999999999"/>
    <x v="8"/>
    <x v="19"/>
    <n v="15"/>
  </r>
  <r>
    <x v="278"/>
    <s v="US"/>
    <n v="148623.60999999999"/>
    <x v="9"/>
    <x v="20"/>
    <n v="1255230"/>
  </r>
  <r>
    <x v="278"/>
    <s v="US"/>
    <n v="148623.60999999999"/>
    <x v="10"/>
    <x v="21"/>
    <n v="28607898"/>
  </r>
  <r>
    <x v="278"/>
    <s v="US"/>
    <n v="148623.60999999999"/>
    <x v="11"/>
    <x v="22"/>
    <n v="1618805"/>
  </r>
  <r>
    <x v="278"/>
    <s v="US"/>
    <n v="148623.60999999999"/>
    <x v="12"/>
    <x v="23"/>
    <n v="1439454"/>
  </r>
  <r>
    <x v="278"/>
    <s v="US"/>
    <n v="148623.60999999999"/>
    <x v="13"/>
    <x v="24"/>
    <n v="0"/>
  </r>
  <r>
    <x v="278"/>
    <s v="US"/>
    <n v="148623.60999999999"/>
    <x v="14"/>
    <x v="25"/>
    <n v="0"/>
  </r>
  <r>
    <x v="278"/>
    <s v="US"/>
    <n v="148623.60999999999"/>
    <x v="15"/>
    <x v="26"/>
    <n v="0"/>
  </r>
  <r>
    <x v="278"/>
    <s v="US"/>
    <n v="148623.60999999999"/>
    <x v="16"/>
    <x v="27"/>
    <n v="17265"/>
  </r>
  <r>
    <x v="278"/>
    <s v="US"/>
    <n v="148623.60999999999"/>
    <x v="17"/>
    <x v="28"/>
    <n v="49016"/>
  </r>
  <r>
    <x v="278"/>
    <s v="US"/>
    <n v="148623.60999999999"/>
    <x v="18"/>
    <x v="29"/>
    <n v="0"/>
  </r>
  <r>
    <x v="278"/>
    <s v="US"/>
    <n v="148623.60999999999"/>
    <x v="19"/>
    <x v="30"/>
    <n v="0"/>
  </r>
  <r>
    <x v="278"/>
    <s v="US"/>
    <n v="148623.60999999999"/>
    <x v="20"/>
    <x v="31"/>
    <n v="0"/>
  </r>
  <r>
    <x v="278"/>
    <s v="US"/>
    <n v="148623.60999999999"/>
    <x v="21"/>
    <x v="32"/>
    <n v="0"/>
  </r>
  <r>
    <x v="279"/>
    <s v="US"/>
    <n v="149855.51"/>
    <x v="0"/>
    <x v="0"/>
    <n v="1736176"/>
  </r>
  <r>
    <x v="279"/>
    <s v="US"/>
    <n v="149855.51"/>
    <x v="0"/>
    <x v="1"/>
    <n v="719105"/>
  </r>
  <r>
    <x v="279"/>
    <s v="US"/>
    <n v="149855.51"/>
    <x v="0"/>
    <x v="2"/>
    <n v="87204"/>
  </r>
  <r>
    <x v="279"/>
    <s v="US"/>
    <n v="149855.51"/>
    <x v="0"/>
    <x v="3"/>
    <n v="0"/>
  </r>
  <r>
    <x v="279"/>
    <s v="US"/>
    <n v="149855.51"/>
    <x v="0"/>
    <x v="4"/>
    <n v="929867"/>
  </r>
  <r>
    <x v="279"/>
    <s v="US"/>
    <n v="149855.51"/>
    <x v="1"/>
    <x v="5"/>
    <n v="1300"/>
  </r>
  <r>
    <x v="279"/>
    <s v="US"/>
    <n v="149855.51"/>
    <x v="1"/>
    <x v="6"/>
    <n v="235"/>
  </r>
  <r>
    <x v="279"/>
    <s v="US"/>
    <n v="149855.51"/>
    <x v="1"/>
    <x v="7"/>
    <n v="165"/>
  </r>
  <r>
    <x v="279"/>
    <s v="US"/>
    <n v="149855.51"/>
    <x v="1"/>
    <x v="8"/>
    <n v="900"/>
  </r>
  <r>
    <x v="279"/>
    <s v="US"/>
    <n v="149855.51"/>
    <x v="1"/>
    <x v="9"/>
    <n v="0"/>
  </r>
  <r>
    <x v="279"/>
    <s v="US"/>
    <n v="149855.51"/>
    <x v="2"/>
    <x v="10"/>
    <n v="187011"/>
  </r>
  <r>
    <x v="279"/>
    <s v="US"/>
    <n v="149855.51"/>
    <x v="2"/>
    <x v="11"/>
    <n v="187011"/>
  </r>
  <r>
    <x v="279"/>
    <s v="US"/>
    <n v="149855.51"/>
    <x v="2"/>
    <x v="12"/>
    <n v="0"/>
  </r>
  <r>
    <x v="279"/>
    <s v="US"/>
    <n v="149855.51"/>
    <x v="2"/>
    <x v="13"/>
    <n v="0"/>
  </r>
  <r>
    <x v="279"/>
    <s v="US"/>
    <n v="149855.51"/>
    <x v="3"/>
    <x v="14"/>
    <n v="0"/>
  </r>
  <r>
    <x v="279"/>
    <s v="US"/>
    <n v="149855.51"/>
    <x v="4"/>
    <x v="15"/>
    <n v="482735"/>
  </r>
  <r>
    <x v="279"/>
    <s v="US"/>
    <n v="149855.51"/>
    <x v="5"/>
    <x v="16"/>
    <n v="3731197"/>
  </r>
  <r>
    <x v="279"/>
    <s v="US"/>
    <n v="149855.51"/>
    <x v="6"/>
    <x v="17"/>
    <n v="199542"/>
  </r>
  <r>
    <x v="279"/>
    <s v="US"/>
    <n v="149855.51"/>
    <x v="7"/>
    <x v="18"/>
    <n v="50865"/>
  </r>
  <r>
    <x v="279"/>
    <s v="US"/>
    <n v="149855.51"/>
    <x v="8"/>
    <x v="19"/>
    <n v="1740"/>
  </r>
  <r>
    <x v="279"/>
    <s v="US"/>
    <n v="149855.51"/>
    <x v="9"/>
    <x v="20"/>
    <n v="1149975"/>
  </r>
  <r>
    <x v="279"/>
    <s v="US"/>
    <n v="149855.51"/>
    <x v="10"/>
    <x v="21"/>
    <n v="29174885"/>
  </r>
  <r>
    <x v="279"/>
    <s v="US"/>
    <n v="149855.51"/>
    <x v="11"/>
    <x v="22"/>
    <n v="3243983"/>
  </r>
  <r>
    <x v="279"/>
    <s v="US"/>
    <n v="149855.51"/>
    <x v="12"/>
    <x v="23"/>
    <n v="834061"/>
  </r>
  <r>
    <x v="279"/>
    <s v="US"/>
    <n v="149855.51"/>
    <x v="13"/>
    <x v="24"/>
    <n v="0"/>
  </r>
  <r>
    <x v="279"/>
    <s v="US"/>
    <n v="149855.51"/>
    <x v="14"/>
    <x v="25"/>
    <n v="0"/>
  </r>
  <r>
    <x v="279"/>
    <s v="US"/>
    <n v="149855.51"/>
    <x v="15"/>
    <x v="26"/>
    <n v="0"/>
  </r>
  <r>
    <x v="279"/>
    <s v="US"/>
    <n v="149855.51"/>
    <x v="16"/>
    <x v="27"/>
    <n v="9932"/>
  </r>
  <r>
    <x v="279"/>
    <s v="US"/>
    <n v="149855.51"/>
    <x v="17"/>
    <x v="28"/>
    <n v="52226"/>
  </r>
  <r>
    <x v="279"/>
    <s v="US"/>
    <n v="149855.51"/>
    <x v="18"/>
    <x v="29"/>
    <n v="0"/>
  </r>
  <r>
    <x v="279"/>
    <s v="US"/>
    <n v="149855.51"/>
    <x v="19"/>
    <x v="30"/>
    <n v="0"/>
  </r>
  <r>
    <x v="279"/>
    <s v="US"/>
    <n v="149855.51"/>
    <x v="20"/>
    <x v="31"/>
    <n v="0"/>
  </r>
  <r>
    <x v="279"/>
    <s v="US"/>
    <n v="149855.51"/>
    <x v="21"/>
    <x v="32"/>
    <n v="0"/>
  </r>
  <r>
    <x v="280"/>
    <s v="US"/>
    <n v="428738.34"/>
    <x v="0"/>
    <x v="0"/>
    <n v="1730717"/>
  </r>
  <r>
    <x v="280"/>
    <s v="US"/>
    <n v="428738.34"/>
    <x v="0"/>
    <x v="1"/>
    <n v="721415"/>
  </r>
  <r>
    <x v="280"/>
    <s v="US"/>
    <n v="428738.34"/>
    <x v="0"/>
    <x v="2"/>
    <n v="59096"/>
  </r>
  <r>
    <x v="280"/>
    <s v="US"/>
    <n v="428738.34"/>
    <x v="0"/>
    <x v="3"/>
    <n v="0"/>
  </r>
  <r>
    <x v="280"/>
    <s v="US"/>
    <n v="428738.34"/>
    <x v="0"/>
    <x v="4"/>
    <n v="950206"/>
  </r>
  <r>
    <x v="280"/>
    <s v="US"/>
    <n v="428738.34"/>
    <x v="1"/>
    <x v="5"/>
    <n v="1155"/>
  </r>
  <r>
    <x v="280"/>
    <s v="US"/>
    <n v="428738.34"/>
    <x v="1"/>
    <x v="6"/>
    <n v="317"/>
  </r>
  <r>
    <x v="280"/>
    <s v="US"/>
    <n v="428738.34"/>
    <x v="1"/>
    <x v="7"/>
    <n v="135"/>
  </r>
  <r>
    <x v="280"/>
    <s v="US"/>
    <n v="428738.34"/>
    <x v="1"/>
    <x v="8"/>
    <n v="702"/>
  </r>
  <r>
    <x v="280"/>
    <s v="US"/>
    <n v="428738.34"/>
    <x v="1"/>
    <x v="9"/>
    <n v="0"/>
  </r>
  <r>
    <x v="280"/>
    <s v="US"/>
    <n v="428738.34"/>
    <x v="2"/>
    <x v="10"/>
    <n v="222023"/>
  </r>
  <r>
    <x v="280"/>
    <s v="US"/>
    <n v="428738.34"/>
    <x v="2"/>
    <x v="11"/>
    <n v="222023"/>
  </r>
  <r>
    <x v="280"/>
    <s v="US"/>
    <n v="428738.34"/>
    <x v="2"/>
    <x v="12"/>
    <n v="0"/>
  </r>
  <r>
    <x v="280"/>
    <s v="US"/>
    <n v="428738.34"/>
    <x v="2"/>
    <x v="13"/>
    <n v="0"/>
  </r>
  <r>
    <x v="280"/>
    <s v="US"/>
    <n v="428738.34"/>
    <x v="3"/>
    <x v="14"/>
    <n v="5147"/>
  </r>
  <r>
    <x v="280"/>
    <s v="US"/>
    <n v="428738.34"/>
    <x v="4"/>
    <x v="15"/>
    <n v="317654"/>
  </r>
  <r>
    <x v="280"/>
    <s v="US"/>
    <n v="428738.34"/>
    <x v="5"/>
    <x v="16"/>
    <n v="3636715"/>
  </r>
  <r>
    <x v="280"/>
    <s v="US"/>
    <n v="428738.34"/>
    <x v="6"/>
    <x v="17"/>
    <n v="230886"/>
  </r>
  <r>
    <x v="280"/>
    <s v="US"/>
    <n v="428738.34"/>
    <x v="7"/>
    <x v="18"/>
    <n v="51888"/>
  </r>
  <r>
    <x v="280"/>
    <s v="US"/>
    <n v="428738.34"/>
    <x v="8"/>
    <x v="19"/>
    <n v="282"/>
  </r>
  <r>
    <x v="280"/>
    <s v="US"/>
    <n v="428738.34"/>
    <x v="9"/>
    <x v="20"/>
    <n v="1820013"/>
  </r>
  <r>
    <x v="280"/>
    <s v="US"/>
    <n v="428738.34"/>
    <x v="10"/>
    <x v="21"/>
    <n v="27754876"/>
  </r>
  <r>
    <x v="280"/>
    <s v="US"/>
    <n v="428738.34"/>
    <x v="11"/>
    <x v="22"/>
    <n v="10212728"/>
  </r>
  <r>
    <x v="280"/>
    <s v="US"/>
    <n v="428738.34"/>
    <x v="12"/>
    <x v="23"/>
    <n v="337060"/>
  </r>
  <r>
    <x v="280"/>
    <s v="US"/>
    <n v="428738.34"/>
    <x v="13"/>
    <x v="24"/>
    <n v="0"/>
  </r>
  <r>
    <x v="280"/>
    <s v="US"/>
    <n v="428738.34"/>
    <x v="14"/>
    <x v="25"/>
    <n v="0"/>
  </r>
  <r>
    <x v="280"/>
    <s v="US"/>
    <n v="428738.34"/>
    <x v="15"/>
    <x v="26"/>
    <n v="0"/>
  </r>
  <r>
    <x v="280"/>
    <s v="US"/>
    <n v="428738.34"/>
    <x v="16"/>
    <x v="27"/>
    <n v="13130"/>
  </r>
  <r>
    <x v="280"/>
    <s v="US"/>
    <n v="428738.34"/>
    <x v="17"/>
    <x v="28"/>
    <n v="48912"/>
  </r>
  <r>
    <x v="280"/>
    <s v="US"/>
    <n v="428738.34"/>
    <x v="18"/>
    <x v="29"/>
    <n v="0"/>
  </r>
  <r>
    <x v="280"/>
    <s v="US"/>
    <n v="428738.34"/>
    <x v="19"/>
    <x v="30"/>
    <n v="0"/>
  </r>
  <r>
    <x v="280"/>
    <s v="US"/>
    <n v="428738.34"/>
    <x v="20"/>
    <x v="31"/>
    <n v="0"/>
  </r>
  <r>
    <x v="280"/>
    <s v="US"/>
    <n v="428738.34"/>
    <x v="21"/>
    <x v="32"/>
    <n v="0"/>
  </r>
  <r>
    <x v="281"/>
    <s v="US"/>
    <n v="305989.83"/>
    <x v="0"/>
    <x v="0"/>
    <n v="1864670"/>
  </r>
  <r>
    <x v="281"/>
    <s v="US"/>
    <n v="305989.83"/>
    <x v="0"/>
    <x v="1"/>
    <n v="785736"/>
  </r>
  <r>
    <x v="281"/>
    <s v="US"/>
    <n v="305989.83"/>
    <x v="0"/>
    <x v="2"/>
    <n v="67999"/>
  </r>
  <r>
    <x v="281"/>
    <s v="US"/>
    <n v="305989.83"/>
    <x v="0"/>
    <x v="3"/>
    <n v="0"/>
  </r>
  <r>
    <x v="281"/>
    <s v="US"/>
    <n v="305989.83"/>
    <x v="0"/>
    <x v="4"/>
    <n v="1010935"/>
  </r>
  <r>
    <x v="281"/>
    <s v="US"/>
    <n v="305989.83"/>
    <x v="1"/>
    <x v="5"/>
    <n v="1258"/>
  </r>
  <r>
    <x v="281"/>
    <s v="US"/>
    <n v="305989.83"/>
    <x v="1"/>
    <x v="6"/>
    <n v="345"/>
  </r>
  <r>
    <x v="281"/>
    <s v="US"/>
    <n v="305989.83"/>
    <x v="1"/>
    <x v="7"/>
    <n v="140"/>
  </r>
  <r>
    <x v="281"/>
    <s v="US"/>
    <n v="305989.83"/>
    <x v="1"/>
    <x v="8"/>
    <n v="773"/>
  </r>
  <r>
    <x v="281"/>
    <s v="US"/>
    <n v="305989.83"/>
    <x v="1"/>
    <x v="9"/>
    <n v="0"/>
  </r>
  <r>
    <x v="281"/>
    <s v="US"/>
    <n v="305989.83"/>
    <x v="2"/>
    <x v="10"/>
    <n v="533969"/>
  </r>
  <r>
    <x v="281"/>
    <s v="US"/>
    <n v="305989.83"/>
    <x v="2"/>
    <x v="11"/>
    <n v="533969"/>
  </r>
  <r>
    <x v="281"/>
    <s v="US"/>
    <n v="305989.83"/>
    <x v="2"/>
    <x v="12"/>
    <n v="0"/>
  </r>
  <r>
    <x v="281"/>
    <s v="US"/>
    <n v="305989.83"/>
    <x v="2"/>
    <x v="13"/>
    <n v="0"/>
  </r>
  <r>
    <x v="281"/>
    <s v="US"/>
    <n v="305989.83"/>
    <x v="3"/>
    <x v="14"/>
    <n v="3600"/>
  </r>
  <r>
    <x v="281"/>
    <s v="US"/>
    <n v="305989.83"/>
    <x v="4"/>
    <x v="15"/>
    <n v="335979"/>
  </r>
  <r>
    <x v="281"/>
    <s v="US"/>
    <n v="305989.83"/>
    <x v="5"/>
    <x v="16"/>
    <n v="3828608"/>
  </r>
  <r>
    <x v="281"/>
    <s v="US"/>
    <n v="305989.83"/>
    <x v="6"/>
    <x v="17"/>
    <n v="546267"/>
  </r>
  <r>
    <x v="281"/>
    <s v="US"/>
    <n v="305989.83"/>
    <x v="7"/>
    <x v="18"/>
    <n v="60060"/>
  </r>
  <r>
    <x v="281"/>
    <s v="US"/>
    <n v="305989.83"/>
    <x v="8"/>
    <x v="19"/>
    <n v="176"/>
  </r>
  <r>
    <x v="281"/>
    <s v="US"/>
    <n v="305989.83"/>
    <x v="9"/>
    <x v="20"/>
    <n v="1735112"/>
  </r>
  <r>
    <x v="281"/>
    <s v="US"/>
    <n v="305989.83"/>
    <x v="10"/>
    <x v="21"/>
    <n v="29515196"/>
  </r>
  <r>
    <x v="281"/>
    <s v="US"/>
    <n v="305989.83"/>
    <x v="11"/>
    <x v="22"/>
    <n v="10850428"/>
  </r>
  <r>
    <x v="281"/>
    <s v="US"/>
    <n v="305989.83"/>
    <x v="12"/>
    <x v="23"/>
    <n v="268969"/>
  </r>
  <r>
    <x v="281"/>
    <s v="US"/>
    <n v="305989.83"/>
    <x v="13"/>
    <x v="24"/>
    <n v="0"/>
  </r>
  <r>
    <x v="281"/>
    <s v="US"/>
    <n v="305989.83"/>
    <x v="14"/>
    <x v="25"/>
    <n v="0"/>
  </r>
  <r>
    <x v="281"/>
    <s v="US"/>
    <n v="305989.83"/>
    <x v="15"/>
    <x v="26"/>
    <n v="0"/>
  </r>
  <r>
    <x v="281"/>
    <s v="US"/>
    <n v="305989.83"/>
    <x v="16"/>
    <x v="27"/>
    <n v="12444"/>
  </r>
  <r>
    <x v="281"/>
    <s v="US"/>
    <n v="305989.83"/>
    <x v="17"/>
    <x v="28"/>
    <n v="54617"/>
  </r>
  <r>
    <x v="281"/>
    <s v="US"/>
    <n v="305989.83"/>
    <x v="18"/>
    <x v="29"/>
    <n v="0"/>
  </r>
  <r>
    <x v="281"/>
    <s v="US"/>
    <n v="305989.83"/>
    <x v="19"/>
    <x v="30"/>
    <n v="0"/>
  </r>
  <r>
    <x v="281"/>
    <s v="US"/>
    <n v="305989.83"/>
    <x v="20"/>
    <x v="31"/>
    <n v="0"/>
  </r>
  <r>
    <x v="281"/>
    <s v="US"/>
    <n v="305989.83"/>
    <x v="21"/>
    <x v="32"/>
    <n v="0"/>
  </r>
  <r>
    <x v="282"/>
    <s v="US"/>
    <n v="251286.75"/>
    <x v="0"/>
    <x v="0"/>
    <n v="1834496"/>
  </r>
  <r>
    <x v="282"/>
    <s v="US"/>
    <n v="251286.75"/>
    <x v="0"/>
    <x v="1"/>
    <n v="751811"/>
  </r>
  <r>
    <x v="282"/>
    <s v="US"/>
    <n v="251286.75"/>
    <x v="0"/>
    <x v="2"/>
    <n v="65223"/>
  </r>
  <r>
    <x v="282"/>
    <s v="US"/>
    <n v="251286.75"/>
    <x v="0"/>
    <x v="3"/>
    <n v="0"/>
  </r>
  <r>
    <x v="282"/>
    <s v="US"/>
    <n v="251286.75"/>
    <x v="0"/>
    <x v="4"/>
    <n v="1017462"/>
  </r>
  <r>
    <x v="282"/>
    <s v="US"/>
    <n v="251286.75"/>
    <x v="1"/>
    <x v="5"/>
    <n v="1068"/>
  </r>
  <r>
    <x v="282"/>
    <s v="US"/>
    <n v="251286.75"/>
    <x v="1"/>
    <x v="6"/>
    <n v="309"/>
  </r>
  <r>
    <x v="282"/>
    <s v="US"/>
    <n v="251286.75"/>
    <x v="1"/>
    <x v="7"/>
    <n v="99"/>
  </r>
  <r>
    <x v="282"/>
    <s v="US"/>
    <n v="251286.75"/>
    <x v="1"/>
    <x v="8"/>
    <n v="660"/>
  </r>
  <r>
    <x v="282"/>
    <s v="US"/>
    <n v="251286.75"/>
    <x v="1"/>
    <x v="9"/>
    <n v="0"/>
  </r>
  <r>
    <x v="282"/>
    <s v="US"/>
    <n v="251286.75"/>
    <x v="2"/>
    <x v="10"/>
    <n v="401162"/>
  </r>
  <r>
    <x v="282"/>
    <s v="US"/>
    <n v="251286.75"/>
    <x v="2"/>
    <x v="11"/>
    <n v="401162"/>
  </r>
  <r>
    <x v="282"/>
    <s v="US"/>
    <n v="251286.75"/>
    <x v="2"/>
    <x v="12"/>
    <n v="0"/>
  </r>
  <r>
    <x v="282"/>
    <s v="US"/>
    <n v="251286.75"/>
    <x v="2"/>
    <x v="13"/>
    <n v="0"/>
  </r>
  <r>
    <x v="282"/>
    <s v="US"/>
    <n v="251286.75"/>
    <x v="3"/>
    <x v="14"/>
    <n v="5287"/>
  </r>
  <r>
    <x v="282"/>
    <s v="US"/>
    <n v="251286.75"/>
    <x v="4"/>
    <x v="15"/>
    <n v="272095"/>
  </r>
  <r>
    <x v="282"/>
    <s v="US"/>
    <n v="251286.75"/>
    <x v="5"/>
    <x v="16"/>
    <n v="4443493"/>
  </r>
  <r>
    <x v="282"/>
    <s v="US"/>
    <n v="251286.75"/>
    <x v="6"/>
    <x v="17"/>
    <n v="418135"/>
  </r>
  <r>
    <x v="282"/>
    <s v="US"/>
    <n v="251286.75"/>
    <x v="7"/>
    <x v="18"/>
    <n v="63271"/>
  </r>
  <r>
    <x v="282"/>
    <s v="US"/>
    <n v="251286.75"/>
    <x v="8"/>
    <x v="19"/>
    <n v="16"/>
  </r>
  <r>
    <x v="282"/>
    <s v="US"/>
    <n v="251286.75"/>
    <x v="9"/>
    <x v="20"/>
    <n v="1258137"/>
  </r>
  <r>
    <x v="282"/>
    <s v="US"/>
    <n v="251286.75"/>
    <x v="10"/>
    <x v="21"/>
    <n v="27976221"/>
  </r>
  <r>
    <x v="282"/>
    <s v="US"/>
    <n v="251286.75"/>
    <x v="11"/>
    <x v="22"/>
    <n v="8840616"/>
  </r>
  <r>
    <x v="282"/>
    <s v="US"/>
    <n v="251286.75"/>
    <x v="12"/>
    <x v="23"/>
    <n v="844918"/>
  </r>
  <r>
    <x v="282"/>
    <s v="US"/>
    <n v="251286.75"/>
    <x v="13"/>
    <x v="24"/>
    <n v="0"/>
  </r>
  <r>
    <x v="282"/>
    <s v="US"/>
    <n v="251286.75"/>
    <x v="14"/>
    <x v="25"/>
    <n v="0"/>
  </r>
  <r>
    <x v="282"/>
    <s v="US"/>
    <n v="251286.75"/>
    <x v="15"/>
    <x v="26"/>
    <n v="0"/>
  </r>
  <r>
    <x v="282"/>
    <s v="US"/>
    <n v="251286.75"/>
    <x v="16"/>
    <x v="27"/>
    <n v="18129"/>
  </r>
  <r>
    <x v="282"/>
    <s v="US"/>
    <n v="251286.75"/>
    <x v="17"/>
    <x v="28"/>
    <n v="57416"/>
  </r>
  <r>
    <x v="282"/>
    <s v="US"/>
    <n v="251286.75"/>
    <x v="18"/>
    <x v="29"/>
    <n v="0"/>
  </r>
  <r>
    <x v="282"/>
    <s v="US"/>
    <n v="251286.75"/>
    <x v="19"/>
    <x v="30"/>
    <n v="0"/>
  </r>
  <r>
    <x v="282"/>
    <s v="US"/>
    <n v="251286.75"/>
    <x v="20"/>
    <x v="31"/>
    <n v="0"/>
  </r>
  <r>
    <x v="282"/>
    <s v="US"/>
    <n v="251286.75"/>
    <x v="21"/>
    <x v="32"/>
    <n v="0"/>
  </r>
  <r>
    <x v="283"/>
    <s v="US"/>
    <n v="180503.27"/>
    <x v="0"/>
    <x v="0"/>
    <n v="1805769"/>
  </r>
  <r>
    <x v="283"/>
    <s v="US"/>
    <n v="180503.27"/>
    <x v="0"/>
    <x v="1"/>
    <n v="744355"/>
  </r>
  <r>
    <x v="283"/>
    <s v="US"/>
    <n v="180503.27"/>
    <x v="0"/>
    <x v="2"/>
    <n v="10224"/>
  </r>
  <r>
    <x v="283"/>
    <s v="US"/>
    <n v="180503.27"/>
    <x v="0"/>
    <x v="3"/>
    <n v="0"/>
  </r>
  <r>
    <x v="283"/>
    <s v="US"/>
    <n v="180503.27"/>
    <x v="0"/>
    <x v="4"/>
    <n v="1051190"/>
  </r>
  <r>
    <x v="283"/>
    <s v="US"/>
    <n v="180503.27"/>
    <x v="1"/>
    <x v="5"/>
    <n v="967"/>
  </r>
  <r>
    <x v="283"/>
    <s v="US"/>
    <n v="180503.27"/>
    <x v="1"/>
    <x v="6"/>
    <n v="210"/>
  </r>
  <r>
    <x v="283"/>
    <s v="US"/>
    <n v="180503.27"/>
    <x v="1"/>
    <x v="7"/>
    <n v="112"/>
  </r>
  <r>
    <x v="283"/>
    <s v="US"/>
    <n v="180503.27"/>
    <x v="1"/>
    <x v="8"/>
    <n v="645"/>
  </r>
  <r>
    <x v="283"/>
    <s v="US"/>
    <n v="180503.27"/>
    <x v="1"/>
    <x v="9"/>
    <n v="0"/>
  </r>
  <r>
    <x v="283"/>
    <s v="US"/>
    <n v="180503.27"/>
    <x v="2"/>
    <x v="10"/>
    <n v="356686"/>
  </r>
  <r>
    <x v="283"/>
    <s v="US"/>
    <n v="180503.27"/>
    <x v="2"/>
    <x v="11"/>
    <n v="356686"/>
  </r>
  <r>
    <x v="283"/>
    <s v="US"/>
    <n v="180503.27"/>
    <x v="2"/>
    <x v="12"/>
    <n v="0"/>
  </r>
  <r>
    <x v="283"/>
    <s v="US"/>
    <n v="180503.27"/>
    <x v="2"/>
    <x v="13"/>
    <n v="0"/>
  </r>
  <r>
    <x v="283"/>
    <s v="US"/>
    <n v="180503.27"/>
    <x v="3"/>
    <x v="14"/>
    <n v="7236"/>
  </r>
  <r>
    <x v="283"/>
    <s v="US"/>
    <n v="180503.27"/>
    <x v="4"/>
    <x v="15"/>
    <n v="305140"/>
  </r>
  <r>
    <x v="283"/>
    <s v="US"/>
    <n v="180503.27"/>
    <x v="5"/>
    <x v="16"/>
    <n v="4419201"/>
  </r>
  <r>
    <x v="283"/>
    <s v="US"/>
    <n v="180503.27"/>
    <x v="6"/>
    <x v="17"/>
    <n v="373819"/>
  </r>
  <r>
    <x v="283"/>
    <s v="US"/>
    <n v="180503.27"/>
    <x v="7"/>
    <x v="18"/>
    <n v="58174"/>
  </r>
  <r>
    <x v="283"/>
    <s v="US"/>
    <n v="180503.27"/>
    <x v="8"/>
    <x v="19"/>
    <n v="112"/>
  </r>
  <r>
    <x v="283"/>
    <s v="US"/>
    <n v="180503.27"/>
    <x v="9"/>
    <x v="20"/>
    <n v="1107866"/>
  </r>
  <r>
    <x v="283"/>
    <s v="US"/>
    <n v="180503.27"/>
    <x v="10"/>
    <x v="21"/>
    <n v="33619509"/>
  </r>
  <r>
    <x v="283"/>
    <s v="US"/>
    <n v="180503.27"/>
    <x v="11"/>
    <x v="22"/>
    <n v="11565556"/>
  </r>
  <r>
    <x v="283"/>
    <s v="US"/>
    <n v="180503.27"/>
    <x v="12"/>
    <x v="23"/>
    <n v="414435"/>
  </r>
  <r>
    <x v="283"/>
    <s v="US"/>
    <n v="180503.27"/>
    <x v="13"/>
    <x v="24"/>
    <n v="0"/>
  </r>
  <r>
    <x v="283"/>
    <s v="US"/>
    <n v="180503.27"/>
    <x v="14"/>
    <x v="25"/>
    <n v="0"/>
  </r>
  <r>
    <x v="283"/>
    <s v="US"/>
    <n v="180503.27"/>
    <x v="15"/>
    <x v="26"/>
    <n v="0"/>
  </r>
  <r>
    <x v="283"/>
    <s v="US"/>
    <n v="180503.27"/>
    <x v="16"/>
    <x v="27"/>
    <n v="9758"/>
  </r>
  <r>
    <x v="283"/>
    <s v="US"/>
    <n v="180503.27"/>
    <x v="17"/>
    <x v="28"/>
    <n v="96012"/>
  </r>
  <r>
    <x v="283"/>
    <s v="US"/>
    <n v="180503.27"/>
    <x v="18"/>
    <x v="29"/>
    <n v="0"/>
  </r>
  <r>
    <x v="283"/>
    <s v="US"/>
    <n v="180503.27"/>
    <x v="19"/>
    <x v="30"/>
    <n v="0"/>
  </r>
  <r>
    <x v="283"/>
    <s v="US"/>
    <n v="180503.27"/>
    <x v="20"/>
    <x v="31"/>
    <n v="0"/>
  </r>
  <r>
    <x v="283"/>
    <s v="US"/>
    <n v="180503.27"/>
    <x v="21"/>
    <x v="32"/>
    <n v="0"/>
  </r>
  <r>
    <x v="284"/>
    <s v="US"/>
    <n v="176732.06"/>
    <x v="0"/>
    <x v="0"/>
    <n v="1743452"/>
  </r>
  <r>
    <x v="284"/>
    <s v="US"/>
    <n v="176732.06"/>
    <x v="0"/>
    <x v="1"/>
    <n v="753990"/>
  </r>
  <r>
    <x v="284"/>
    <s v="US"/>
    <n v="176732.06"/>
    <x v="0"/>
    <x v="2"/>
    <n v="6062"/>
  </r>
  <r>
    <x v="284"/>
    <s v="US"/>
    <n v="176732.06"/>
    <x v="0"/>
    <x v="3"/>
    <n v="0"/>
  </r>
  <r>
    <x v="284"/>
    <s v="US"/>
    <n v="176732.06"/>
    <x v="0"/>
    <x v="4"/>
    <n v="983400"/>
  </r>
  <r>
    <x v="284"/>
    <s v="US"/>
    <n v="176732.06"/>
    <x v="1"/>
    <x v="5"/>
    <n v="847"/>
  </r>
  <r>
    <x v="284"/>
    <s v="US"/>
    <n v="176732.06"/>
    <x v="1"/>
    <x v="6"/>
    <n v="163"/>
  </r>
  <r>
    <x v="284"/>
    <s v="US"/>
    <n v="176732.06"/>
    <x v="1"/>
    <x v="7"/>
    <n v="110"/>
  </r>
  <r>
    <x v="284"/>
    <s v="US"/>
    <n v="176732.06"/>
    <x v="1"/>
    <x v="8"/>
    <n v="574"/>
  </r>
  <r>
    <x v="284"/>
    <s v="US"/>
    <n v="176732.06"/>
    <x v="1"/>
    <x v="9"/>
    <n v="0"/>
  </r>
  <r>
    <x v="284"/>
    <s v="US"/>
    <n v="176732.06"/>
    <x v="2"/>
    <x v="10"/>
    <n v="115924"/>
  </r>
  <r>
    <x v="284"/>
    <s v="US"/>
    <n v="176732.06"/>
    <x v="2"/>
    <x v="11"/>
    <n v="115924"/>
  </r>
  <r>
    <x v="284"/>
    <s v="US"/>
    <n v="176732.06"/>
    <x v="2"/>
    <x v="12"/>
    <n v="0"/>
  </r>
  <r>
    <x v="284"/>
    <s v="US"/>
    <n v="176732.06"/>
    <x v="2"/>
    <x v="13"/>
    <n v="0"/>
  </r>
  <r>
    <x v="284"/>
    <s v="US"/>
    <n v="176732.06"/>
    <x v="3"/>
    <x v="14"/>
    <n v="6854"/>
  </r>
  <r>
    <x v="284"/>
    <s v="US"/>
    <n v="176732.06"/>
    <x v="4"/>
    <x v="15"/>
    <n v="210889"/>
  </r>
  <r>
    <x v="284"/>
    <s v="US"/>
    <n v="176732.06"/>
    <x v="5"/>
    <x v="16"/>
    <n v="3952256"/>
  </r>
  <r>
    <x v="284"/>
    <s v="US"/>
    <n v="176732.06"/>
    <x v="6"/>
    <x v="17"/>
    <n v="128788"/>
  </r>
  <r>
    <x v="284"/>
    <s v="US"/>
    <n v="176732.06"/>
    <x v="7"/>
    <x v="18"/>
    <n v="39556"/>
  </r>
  <r>
    <x v="284"/>
    <s v="US"/>
    <n v="176732.06"/>
    <x v="8"/>
    <x v="19"/>
    <n v="20"/>
  </r>
  <r>
    <x v="284"/>
    <s v="US"/>
    <n v="176732.06"/>
    <x v="9"/>
    <x v="20"/>
    <n v="1116951"/>
  </r>
  <r>
    <x v="284"/>
    <s v="US"/>
    <n v="176732.06"/>
    <x v="10"/>
    <x v="21"/>
    <n v="37242460"/>
  </r>
  <r>
    <x v="284"/>
    <s v="US"/>
    <n v="176732.06"/>
    <x v="11"/>
    <x v="22"/>
    <n v="10774715"/>
  </r>
  <r>
    <x v="284"/>
    <s v="US"/>
    <n v="176732.06"/>
    <x v="12"/>
    <x v="23"/>
    <n v="191800"/>
  </r>
  <r>
    <x v="284"/>
    <s v="US"/>
    <n v="176732.06"/>
    <x v="13"/>
    <x v="24"/>
    <n v="0"/>
  </r>
  <r>
    <x v="284"/>
    <s v="US"/>
    <n v="176732.06"/>
    <x v="14"/>
    <x v="25"/>
    <n v="0"/>
  </r>
  <r>
    <x v="284"/>
    <s v="US"/>
    <n v="176732.06"/>
    <x v="15"/>
    <x v="26"/>
    <n v="0"/>
  </r>
  <r>
    <x v="284"/>
    <s v="US"/>
    <n v="176732.06"/>
    <x v="16"/>
    <x v="27"/>
    <n v="9036"/>
  </r>
  <r>
    <x v="284"/>
    <s v="US"/>
    <n v="176732.06"/>
    <x v="17"/>
    <x v="28"/>
    <n v="35410"/>
  </r>
  <r>
    <x v="284"/>
    <s v="US"/>
    <n v="176732.06"/>
    <x v="18"/>
    <x v="29"/>
    <n v="0"/>
  </r>
  <r>
    <x v="284"/>
    <s v="US"/>
    <n v="176732.06"/>
    <x v="19"/>
    <x v="30"/>
    <n v="0"/>
  </r>
  <r>
    <x v="284"/>
    <s v="US"/>
    <n v="176732.06"/>
    <x v="20"/>
    <x v="31"/>
    <n v="0"/>
  </r>
  <r>
    <x v="284"/>
    <s v="US"/>
    <n v="176732.06"/>
    <x v="21"/>
    <x v="32"/>
    <n v="0"/>
  </r>
  <r>
    <x v="285"/>
    <s v="US"/>
    <n v="211118.18"/>
    <x v="0"/>
    <x v="0"/>
    <n v="1687109"/>
  </r>
  <r>
    <x v="285"/>
    <s v="US"/>
    <n v="211118.18"/>
    <x v="0"/>
    <x v="1"/>
    <n v="724995"/>
  </r>
  <r>
    <x v="285"/>
    <s v="US"/>
    <n v="211118.18"/>
    <x v="0"/>
    <x v="2"/>
    <n v="6825"/>
  </r>
  <r>
    <x v="285"/>
    <s v="US"/>
    <n v="211118.18"/>
    <x v="0"/>
    <x v="3"/>
    <n v="0"/>
  </r>
  <r>
    <x v="285"/>
    <s v="US"/>
    <n v="211118.18"/>
    <x v="0"/>
    <x v="4"/>
    <n v="955289"/>
  </r>
  <r>
    <x v="285"/>
    <s v="US"/>
    <n v="211118.18"/>
    <x v="1"/>
    <x v="5"/>
    <n v="874"/>
  </r>
  <r>
    <x v="285"/>
    <s v="US"/>
    <n v="211118.18"/>
    <x v="1"/>
    <x v="6"/>
    <n v="197"/>
  </r>
  <r>
    <x v="285"/>
    <s v="US"/>
    <n v="211118.18"/>
    <x v="1"/>
    <x v="7"/>
    <n v="118"/>
  </r>
  <r>
    <x v="285"/>
    <s v="US"/>
    <n v="211118.18"/>
    <x v="1"/>
    <x v="8"/>
    <n v="559"/>
  </r>
  <r>
    <x v="285"/>
    <s v="US"/>
    <n v="211118.18"/>
    <x v="1"/>
    <x v="9"/>
    <n v="0"/>
  </r>
  <r>
    <x v="285"/>
    <s v="US"/>
    <n v="211118.18"/>
    <x v="2"/>
    <x v="10"/>
    <n v="95224"/>
  </r>
  <r>
    <x v="285"/>
    <s v="US"/>
    <n v="211118.18"/>
    <x v="2"/>
    <x v="11"/>
    <n v="95224"/>
  </r>
  <r>
    <x v="285"/>
    <s v="US"/>
    <n v="211118.18"/>
    <x v="2"/>
    <x v="12"/>
    <n v="0"/>
  </r>
  <r>
    <x v="285"/>
    <s v="US"/>
    <n v="211118.18"/>
    <x v="2"/>
    <x v="13"/>
    <n v="0"/>
  </r>
  <r>
    <x v="285"/>
    <s v="US"/>
    <n v="211118.18"/>
    <x v="3"/>
    <x v="14"/>
    <n v="3973"/>
  </r>
  <r>
    <x v="285"/>
    <s v="US"/>
    <n v="211118.18"/>
    <x v="4"/>
    <x v="15"/>
    <n v="302367"/>
  </r>
  <r>
    <x v="285"/>
    <s v="US"/>
    <n v="211118.18"/>
    <x v="5"/>
    <x v="16"/>
    <n v="3409374"/>
  </r>
  <r>
    <x v="285"/>
    <s v="US"/>
    <n v="211118.18"/>
    <x v="6"/>
    <x v="17"/>
    <n v="116543"/>
  </r>
  <r>
    <x v="285"/>
    <s v="US"/>
    <n v="211118.18"/>
    <x v="7"/>
    <x v="18"/>
    <n v="34510"/>
  </r>
  <r>
    <x v="285"/>
    <s v="US"/>
    <n v="211118.18"/>
    <x v="8"/>
    <x v="19"/>
    <n v="471"/>
  </r>
  <r>
    <x v="285"/>
    <s v="US"/>
    <n v="211118.18"/>
    <x v="9"/>
    <x v="20"/>
    <n v="1228470"/>
  </r>
  <r>
    <x v="285"/>
    <s v="US"/>
    <n v="211118.18"/>
    <x v="10"/>
    <x v="21"/>
    <n v="32785431"/>
  </r>
  <r>
    <x v="285"/>
    <s v="US"/>
    <n v="211118.18"/>
    <x v="11"/>
    <x v="22"/>
    <n v="9525425"/>
  </r>
  <r>
    <x v="285"/>
    <s v="US"/>
    <n v="211118.18"/>
    <x v="12"/>
    <x v="23"/>
    <n v="603047"/>
  </r>
  <r>
    <x v="285"/>
    <s v="US"/>
    <n v="211118.18"/>
    <x v="13"/>
    <x v="24"/>
    <n v="0"/>
  </r>
  <r>
    <x v="285"/>
    <s v="US"/>
    <n v="211118.18"/>
    <x v="14"/>
    <x v="25"/>
    <n v="0"/>
  </r>
  <r>
    <x v="285"/>
    <s v="US"/>
    <n v="211118.18"/>
    <x v="15"/>
    <x v="26"/>
    <n v="0"/>
  </r>
  <r>
    <x v="285"/>
    <s v="US"/>
    <n v="211118.18"/>
    <x v="16"/>
    <x v="27"/>
    <n v="8172"/>
  </r>
  <r>
    <x v="285"/>
    <s v="US"/>
    <n v="211118.18"/>
    <x v="17"/>
    <x v="28"/>
    <n v="32748"/>
  </r>
  <r>
    <x v="285"/>
    <s v="US"/>
    <n v="211118.18"/>
    <x v="18"/>
    <x v="29"/>
    <n v="0"/>
  </r>
  <r>
    <x v="285"/>
    <s v="US"/>
    <n v="211118.18"/>
    <x v="19"/>
    <x v="30"/>
    <n v="0"/>
  </r>
  <r>
    <x v="285"/>
    <s v="US"/>
    <n v="211118.18"/>
    <x v="20"/>
    <x v="31"/>
    <n v="0"/>
  </r>
  <r>
    <x v="285"/>
    <s v="US"/>
    <n v="211118.18"/>
    <x v="21"/>
    <x v="32"/>
    <n v="0"/>
  </r>
  <r>
    <x v="286"/>
    <s v="US"/>
    <n v="189420.46"/>
    <x v="0"/>
    <x v="0"/>
    <n v="1583016"/>
  </r>
  <r>
    <x v="286"/>
    <s v="US"/>
    <n v="189420.46"/>
    <x v="0"/>
    <x v="1"/>
    <n v="712638"/>
  </r>
  <r>
    <x v="286"/>
    <s v="US"/>
    <n v="189420.46"/>
    <x v="0"/>
    <x v="2"/>
    <n v="6193"/>
  </r>
  <r>
    <x v="286"/>
    <s v="US"/>
    <n v="189420.46"/>
    <x v="0"/>
    <x v="3"/>
    <n v="0"/>
  </r>
  <r>
    <x v="286"/>
    <s v="US"/>
    <n v="189420.46"/>
    <x v="0"/>
    <x v="4"/>
    <n v="864185"/>
  </r>
  <r>
    <x v="286"/>
    <s v="US"/>
    <n v="189420.46"/>
    <x v="1"/>
    <x v="5"/>
    <n v="1025"/>
  </r>
  <r>
    <x v="286"/>
    <s v="US"/>
    <n v="189420.46"/>
    <x v="1"/>
    <x v="6"/>
    <n v="221"/>
  </r>
  <r>
    <x v="286"/>
    <s v="US"/>
    <n v="189420.46"/>
    <x v="1"/>
    <x v="7"/>
    <n v="199"/>
  </r>
  <r>
    <x v="286"/>
    <s v="US"/>
    <n v="189420.46"/>
    <x v="1"/>
    <x v="8"/>
    <n v="605"/>
  </r>
  <r>
    <x v="286"/>
    <s v="US"/>
    <n v="189420.46"/>
    <x v="1"/>
    <x v="9"/>
    <n v="0"/>
  </r>
  <r>
    <x v="286"/>
    <s v="US"/>
    <n v="189420.46"/>
    <x v="2"/>
    <x v="10"/>
    <n v="46614"/>
  </r>
  <r>
    <x v="286"/>
    <s v="US"/>
    <n v="189420.46"/>
    <x v="2"/>
    <x v="11"/>
    <n v="46614"/>
  </r>
  <r>
    <x v="286"/>
    <s v="US"/>
    <n v="189420.46"/>
    <x v="2"/>
    <x v="12"/>
    <n v="0"/>
  </r>
  <r>
    <x v="286"/>
    <s v="US"/>
    <n v="189420.46"/>
    <x v="2"/>
    <x v="13"/>
    <n v="0"/>
  </r>
  <r>
    <x v="286"/>
    <s v="US"/>
    <n v="189420.46"/>
    <x v="3"/>
    <x v="14"/>
    <n v="4391"/>
  </r>
  <r>
    <x v="286"/>
    <s v="US"/>
    <n v="189420.46"/>
    <x v="4"/>
    <x v="15"/>
    <n v="157849"/>
  </r>
  <r>
    <x v="286"/>
    <s v="US"/>
    <n v="189420.46"/>
    <x v="5"/>
    <x v="16"/>
    <n v="3311242"/>
  </r>
  <r>
    <x v="286"/>
    <s v="US"/>
    <n v="189420.46"/>
    <x v="6"/>
    <x v="17"/>
    <n v="165954"/>
  </r>
  <r>
    <x v="286"/>
    <s v="US"/>
    <n v="189420.46"/>
    <x v="7"/>
    <x v="18"/>
    <n v="31902"/>
  </r>
  <r>
    <x v="286"/>
    <s v="US"/>
    <n v="189420.46"/>
    <x v="8"/>
    <x v="19"/>
    <n v="2051"/>
  </r>
  <r>
    <x v="286"/>
    <s v="US"/>
    <n v="189420.46"/>
    <x v="9"/>
    <x v="20"/>
    <n v="1003390"/>
  </r>
  <r>
    <x v="286"/>
    <s v="US"/>
    <n v="189420.46"/>
    <x v="10"/>
    <x v="21"/>
    <n v="31756638"/>
  </r>
  <r>
    <x v="286"/>
    <s v="US"/>
    <n v="189420.46"/>
    <x v="11"/>
    <x v="22"/>
    <n v="11314663"/>
  </r>
  <r>
    <x v="286"/>
    <s v="US"/>
    <n v="189420.46"/>
    <x v="12"/>
    <x v="23"/>
    <n v="192548"/>
  </r>
  <r>
    <x v="286"/>
    <s v="US"/>
    <n v="189420.46"/>
    <x v="13"/>
    <x v="24"/>
    <n v="0"/>
  </r>
  <r>
    <x v="286"/>
    <s v="US"/>
    <n v="189420.46"/>
    <x v="14"/>
    <x v="25"/>
    <n v="0"/>
  </r>
  <r>
    <x v="286"/>
    <s v="US"/>
    <n v="189420.46"/>
    <x v="15"/>
    <x v="26"/>
    <n v="0"/>
  </r>
  <r>
    <x v="286"/>
    <s v="US"/>
    <n v="189420.46"/>
    <x v="16"/>
    <x v="27"/>
    <n v="7373"/>
  </r>
  <r>
    <x v="286"/>
    <s v="US"/>
    <n v="189420.46"/>
    <x v="17"/>
    <x v="28"/>
    <n v="33751"/>
  </r>
  <r>
    <x v="286"/>
    <s v="US"/>
    <n v="189420.46"/>
    <x v="18"/>
    <x v="29"/>
    <n v="0"/>
  </r>
  <r>
    <x v="286"/>
    <s v="US"/>
    <n v="189420.46"/>
    <x v="19"/>
    <x v="30"/>
    <n v="0"/>
  </r>
  <r>
    <x v="286"/>
    <s v="US"/>
    <n v="189420.46"/>
    <x v="20"/>
    <x v="31"/>
    <n v="0"/>
  </r>
  <r>
    <x v="286"/>
    <s v="US"/>
    <n v="189420.46"/>
    <x v="21"/>
    <x v="32"/>
    <n v="0"/>
  </r>
  <r>
    <x v="287"/>
    <s v="US"/>
    <n v="334921.34000000003"/>
    <x v="0"/>
    <x v="0"/>
    <n v="1551321"/>
  </r>
  <r>
    <x v="287"/>
    <s v="US"/>
    <n v="334921.34000000003"/>
    <x v="0"/>
    <x v="1"/>
    <n v="623243"/>
  </r>
  <r>
    <x v="287"/>
    <s v="US"/>
    <n v="334921.34000000003"/>
    <x v="0"/>
    <x v="2"/>
    <n v="4643"/>
  </r>
  <r>
    <x v="287"/>
    <s v="US"/>
    <n v="334921.34000000003"/>
    <x v="0"/>
    <x v="3"/>
    <n v="0"/>
  </r>
  <r>
    <x v="287"/>
    <s v="US"/>
    <n v="334921.34000000003"/>
    <x v="0"/>
    <x v="4"/>
    <n v="923435"/>
  </r>
  <r>
    <x v="287"/>
    <s v="US"/>
    <n v="334921.34000000003"/>
    <x v="1"/>
    <x v="5"/>
    <n v="1087"/>
  </r>
  <r>
    <x v="287"/>
    <s v="US"/>
    <n v="334921.34000000003"/>
    <x v="1"/>
    <x v="6"/>
    <n v="264"/>
  </r>
  <r>
    <x v="287"/>
    <s v="US"/>
    <n v="334921.34000000003"/>
    <x v="1"/>
    <x v="7"/>
    <n v="167"/>
  </r>
  <r>
    <x v="287"/>
    <s v="US"/>
    <n v="334921.34000000003"/>
    <x v="1"/>
    <x v="8"/>
    <n v="656"/>
  </r>
  <r>
    <x v="287"/>
    <s v="US"/>
    <n v="334921.34000000003"/>
    <x v="1"/>
    <x v="9"/>
    <n v="0"/>
  </r>
  <r>
    <x v="287"/>
    <s v="US"/>
    <n v="334921.34000000003"/>
    <x v="2"/>
    <x v="10"/>
    <n v="6550"/>
  </r>
  <r>
    <x v="287"/>
    <s v="US"/>
    <n v="334921.34000000003"/>
    <x v="2"/>
    <x v="11"/>
    <n v="6550"/>
  </r>
  <r>
    <x v="287"/>
    <s v="US"/>
    <n v="334921.34000000003"/>
    <x v="2"/>
    <x v="12"/>
    <n v="0"/>
  </r>
  <r>
    <x v="287"/>
    <s v="US"/>
    <n v="334921.34000000003"/>
    <x v="2"/>
    <x v="13"/>
    <n v="0"/>
  </r>
  <r>
    <x v="287"/>
    <s v="US"/>
    <n v="334921.34000000003"/>
    <x v="3"/>
    <x v="14"/>
    <n v="6156"/>
  </r>
  <r>
    <x v="287"/>
    <s v="US"/>
    <n v="334921.34000000003"/>
    <x v="4"/>
    <x v="15"/>
    <n v="18054"/>
  </r>
  <r>
    <x v="287"/>
    <s v="US"/>
    <n v="334921.34000000003"/>
    <x v="5"/>
    <x v="16"/>
    <n v="3175292"/>
  </r>
  <r>
    <x v="287"/>
    <s v="US"/>
    <n v="334921.34000000003"/>
    <x v="6"/>
    <x v="17"/>
    <n v="40844"/>
  </r>
  <r>
    <x v="287"/>
    <s v="US"/>
    <n v="334921.34000000003"/>
    <x v="7"/>
    <x v="18"/>
    <n v="39400"/>
  </r>
  <r>
    <x v="287"/>
    <s v="US"/>
    <n v="334921.34000000003"/>
    <x v="8"/>
    <x v="19"/>
    <n v="558"/>
  </r>
  <r>
    <x v="287"/>
    <s v="US"/>
    <n v="334921.34000000003"/>
    <x v="9"/>
    <x v="20"/>
    <n v="1342032"/>
  </r>
  <r>
    <x v="287"/>
    <s v="US"/>
    <n v="334921.34000000003"/>
    <x v="10"/>
    <x v="21"/>
    <n v="32807120"/>
  </r>
  <r>
    <x v="287"/>
    <s v="US"/>
    <n v="334921.34000000003"/>
    <x v="11"/>
    <x v="22"/>
    <n v="10025952"/>
  </r>
  <r>
    <x v="287"/>
    <s v="US"/>
    <n v="334921.34000000003"/>
    <x v="12"/>
    <x v="23"/>
    <n v="195930"/>
  </r>
  <r>
    <x v="287"/>
    <s v="US"/>
    <n v="334921.34000000003"/>
    <x v="13"/>
    <x v="24"/>
    <n v="0"/>
  </r>
  <r>
    <x v="287"/>
    <s v="US"/>
    <n v="334921.34000000003"/>
    <x v="14"/>
    <x v="25"/>
    <n v="0"/>
  </r>
  <r>
    <x v="287"/>
    <s v="US"/>
    <n v="334921.34000000003"/>
    <x v="15"/>
    <x v="26"/>
    <n v="0"/>
  </r>
  <r>
    <x v="287"/>
    <s v="US"/>
    <n v="334921.34000000003"/>
    <x v="16"/>
    <x v="27"/>
    <n v="7800"/>
  </r>
  <r>
    <x v="287"/>
    <s v="US"/>
    <n v="334921.34000000003"/>
    <x v="17"/>
    <x v="28"/>
    <n v="32620"/>
  </r>
  <r>
    <x v="287"/>
    <s v="US"/>
    <n v="334921.34000000003"/>
    <x v="18"/>
    <x v="29"/>
    <n v="0"/>
  </r>
  <r>
    <x v="287"/>
    <s v="US"/>
    <n v="334921.34000000003"/>
    <x v="19"/>
    <x v="30"/>
    <n v="0"/>
  </r>
  <r>
    <x v="287"/>
    <s v="US"/>
    <n v="334921.34000000003"/>
    <x v="20"/>
    <x v="31"/>
    <n v="0"/>
  </r>
  <r>
    <x v="287"/>
    <s v="US"/>
    <n v="334921.34000000003"/>
    <x v="21"/>
    <x v="32"/>
    <n v="0"/>
  </r>
  <r>
    <x v="288"/>
    <s v="US"/>
    <n v="256364.38"/>
    <x v="0"/>
    <x v="0"/>
    <n v="1675926"/>
  </r>
  <r>
    <x v="288"/>
    <s v="US"/>
    <n v="256364.38"/>
    <x v="0"/>
    <x v="1"/>
    <n v="679159"/>
  </r>
  <r>
    <x v="288"/>
    <s v="US"/>
    <n v="256364.38"/>
    <x v="0"/>
    <x v="2"/>
    <n v="5375"/>
  </r>
  <r>
    <x v="288"/>
    <s v="US"/>
    <n v="256364.38"/>
    <x v="0"/>
    <x v="3"/>
    <n v="0"/>
  </r>
  <r>
    <x v="288"/>
    <s v="US"/>
    <n v="256364.38"/>
    <x v="0"/>
    <x v="4"/>
    <n v="991392"/>
  </r>
  <r>
    <x v="288"/>
    <s v="US"/>
    <n v="256364.38"/>
    <x v="1"/>
    <x v="5"/>
    <n v="1172"/>
  </r>
  <r>
    <x v="288"/>
    <s v="US"/>
    <n v="256364.38"/>
    <x v="1"/>
    <x v="6"/>
    <n v="199"/>
  </r>
  <r>
    <x v="288"/>
    <s v="US"/>
    <n v="256364.38"/>
    <x v="1"/>
    <x v="7"/>
    <n v="131"/>
  </r>
  <r>
    <x v="288"/>
    <s v="US"/>
    <n v="256364.38"/>
    <x v="1"/>
    <x v="8"/>
    <n v="842"/>
  </r>
  <r>
    <x v="288"/>
    <s v="US"/>
    <n v="256364.38"/>
    <x v="1"/>
    <x v="9"/>
    <n v="0"/>
  </r>
  <r>
    <x v="288"/>
    <s v="US"/>
    <n v="256364.38"/>
    <x v="2"/>
    <x v="10"/>
    <n v="35026"/>
  </r>
  <r>
    <x v="288"/>
    <s v="US"/>
    <n v="256364.38"/>
    <x v="2"/>
    <x v="11"/>
    <n v="35026"/>
  </r>
  <r>
    <x v="288"/>
    <s v="US"/>
    <n v="256364.38"/>
    <x v="2"/>
    <x v="12"/>
    <n v="0"/>
  </r>
  <r>
    <x v="288"/>
    <s v="US"/>
    <n v="256364.38"/>
    <x v="2"/>
    <x v="13"/>
    <n v="0"/>
  </r>
  <r>
    <x v="288"/>
    <s v="US"/>
    <n v="256364.38"/>
    <x v="3"/>
    <x v="14"/>
    <n v="5"/>
  </r>
  <r>
    <x v="288"/>
    <s v="US"/>
    <n v="256364.38"/>
    <x v="4"/>
    <x v="15"/>
    <n v="25471"/>
  </r>
  <r>
    <x v="288"/>
    <s v="US"/>
    <n v="256364.38"/>
    <x v="5"/>
    <x v="16"/>
    <n v="3105786"/>
  </r>
  <r>
    <x v="288"/>
    <s v="US"/>
    <n v="256364.38"/>
    <x v="6"/>
    <x v="17"/>
    <n v="103149"/>
  </r>
  <r>
    <x v="288"/>
    <s v="US"/>
    <n v="256364.38"/>
    <x v="7"/>
    <x v="18"/>
    <n v="41748"/>
  </r>
  <r>
    <x v="288"/>
    <s v="US"/>
    <n v="256364.38"/>
    <x v="8"/>
    <x v="19"/>
    <n v="57"/>
  </r>
  <r>
    <x v="288"/>
    <s v="US"/>
    <n v="256364.38"/>
    <x v="9"/>
    <x v="20"/>
    <n v="1130524"/>
  </r>
  <r>
    <x v="288"/>
    <s v="US"/>
    <n v="256364.38"/>
    <x v="10"/>
    <x v="21"/>
    <n v="30133284"/>
  </r>
  <r>
    <x v="288"/>
    <s v="US"/>
    <n v="256364.38"/>
    <x v="11"/>
    <x v="22"/>
    <n v="9754623"/>
  </r>
  <r>
    <x v="288"/>
    <s v="US"/>
    <n v="256364.38"/>
    <x v="12"/>
    <x v="23"/>
    <n v="196051"/>
  </r>
  <r>
    <x v="288"/>
    <s v="US"/>
    <n v="256364.38"/>
    <x v="13"/>
    <x v="24"/>
    <n v="0"/>
  </r>
  <r>
    <x v="288"/>
    <s v="US"/>
    <n v="256364.38"/>
    <x v="14"/>
    <x v="25"/>
    <n v="0"/>
  </r>
  <r>
    <x v="288"/>
    <s v="US"/>
    <n v="256364.38"/>
    <x v="15"/>
    <x v="26"/>
    <n v="0"/>
  </r>
  <r>
    <x v="288"/>
    <s v="US"/>
    <n v="256364.38"/>
    <x v="16"/>
    <x v="27"/>
    <n v="9594"/>
  </r>
  <r>
    <x v="288"/>
    <s v="US"/>
    <n v="256364.38"/>
    <x v="17"/>
    <x v="28"/>
    <n v="35558"/>
  </r>
  <r>
    <x v="288"/>
    <s v="US"/>
    <n v="256364.38"/>
    <x v="18"/>
    <x v="29"/>
    <n v="0"/>
  </r>
  <r>
    <x v="288"/>
    <s v="US"/>
    <n v="256364.38"/>
    <x v="19"/>
    <x v="30"/>
    <n v="0"/>
  </r>
  <r>
    <x v="288"/>
    <s v="US"/>
    <n v="256364.38"/>
    <x v="20"/>
    <x v="31"/>
    <n v="0"/>
  </r>
  <r>
    <x v="288"/>
    <s v="US"/>
    <n v="256364.38"/>
    <x v="21"/>
    <x v="32"/>
    <n v="0"/>
  </r>
  <r>
    <x v="289"/>
    <s v="US"/>
    <n v="244465.53"/>
    <x v="0"/>
    <x v="0"/>
    <n v="1551556"/>
  </r>
  <r>
    <x v="289"/>
    <s v="US"/>
    <n v="244465.53"/>
    <x v="0"/>
    <x v="1"/>
    <n v="600974"/>
  </r>
  <r>
    <x v="289"/>
    <s v="US"/>
    <n v="244465.53"/>
    <x v="0"/>
    <x v="2"/>
    <n v="5924"/>
  </r>
  <r>
    <x v="289"/>
    <s v="US"/>
    <n v="244465.53"/>
    <x v="0"/>
    <x v="3"/>
    <n v="0"/>
  </r>
  <r>
    <x v="289"/>
    <s v="US"/>
    <n v="244465.53"/>
    <x v="0"/>
    <x v="4"/>
    <n v="944658"/>
  </r>
  <r>
    <x v="289"/>
    <s v="US"/>
    <n v="244465.53"/>
    <x v="1"/>
    <x v="5"/>
    <n v="1076"/>
  </r>
  <r>
    <x v="289"/>
    <s v="US"/>
    <n v="244465.53"/>
    <x v="1"/>
    <x v="6"/>
    <n v="255"/>
  </r>
  <r>
    <x v="289"/>
    <s v="US"/>
    <n v="244465.53"/>
    <x v="1"/>
    <x v="7"/>
    <n v="165"/>
  </r>
  <r>
    <x v="289"/>
    <s v="US"/>
    <n v="244465.53"/>
    <x v="1"/>
    <x v="8"/>
    <n v="656"/>
  </r>
  <r>
    <x v="289"/>
    <s v="US"/>
    <n v="244465.53"/>
    <x v="1"/>
    <x v="9"/>
    <n v="0"/>
  </r>
  <r>
    <x v="289"/>
    <s v="US"/>
    <n v="244465.53"/>
    <x v="2"/>
    <x v="10"/>
    <n v="246896"/>
  </r>
  <r>
    <x v="289"/>
    <s v="US"/>
    <n v="244465.53"/>
    <x v="2"/>
    <x v="11"/>
    <n v="246896"/>
  </r>
  <r>
    <x v="289"/>
    <s v="US"/>
    <n v="244465.53"/>
    <x v="2"/>
    <x v="12"/>
    <n v="0"/>
  </r>
  <r>
    <x v="289"/>
    <s v="US"/>
    <n v="244465.53"/>
    <x v="2"/>
    <x v="13"/>
    <n v="0"/>
  </r>
  <r>
    <x v="289"/>
    <s v="US"/>
    <n v="244465.53"/>
    <x v="3"/>
    <x v="14"/>
    <n v="0"/>
  </r>
  <r>
    <x v="289"/>
    <s v="US"/>
    <n v="244465.53"/>
    <x v="4"/>
    <x v="15"/>
    <n v="221247"/>
  </r>
  <r>
    <x v="289"/>
    <s v="US"/>
    <n v="244465.53"/>
    <x v="5"/>
    <x v="16"/>
    <n v="3375643"/>
  </r>
  <r>
    <x v="289"/>
    <s v="US"/>
    <n v="244465.53"/>
    <x v="6"/>
    <x v="17"/>
    <n v="344012"/>
  </r>
  <r>
    <x v="289"/>
    <s v="US"/>
    <n v="244465.53"/>
    <x v="7"/>
    <x v="18"/>
    <n v="31358"/>
  </r>
  <r>
    <x v="289"/>
    <s v="US"/>
    <n v="244465.53"/>
    <x v="8"/>
    <x v="19"/>
    <n v="6230"/>
  </r>
  <r>
    <x v="289"/>
    <s v="US"/>
    <n v="244465.53"/>
    <x v="9"/>
    <x v="20"/>
    <n v="1215259"/>
  </r>
  <r>
    <x v="289"/>
    <s v="US"/>
    <n v="244465.53"/>
    <x v="10"/>
    <x v="21"/>
    <n v="33893213"/>
  </r>
  <r>
    <x v="289"/>
    <s v="US"/>
    <n v="244465.53"/>
    <x v="11"/>
    <x v="22"/>
    <n v="5838532"/>
  </r>
  <r>
    <x v="289"/>
    <s v="US"/>
    <n v="244465.53"/>
    <x v="12"/>
    <x v="23"/>
    <n v="844836"/>
  </r>
  <r>
    <x v="289"/>
    <s v="US"/>
    <n v="244465.53"/>
    <x v="13"/>
    <x v="24"/>
    <n v="0"/>
  </r>
  <r>
    <x v="289"/>
    <s v="US"/>
    <n v="244465.53"/>
    <x v="14"/>
    <x v="25"/>
    <n v="0"/>
  </r>
  <r>
    <x v="289"/>
    <s v="US"/>
    <n v="244465.53"/>
    <x v="15"/>
    <x v="26"/>
    <n v="0"/>
  </r>
  <r>
    <x v="289"/>
    <s v="US"/>
    <n v="244465.53"/>
    <x v="16"/>
    <x v="27"/>
    <n v="8559"/>
  </r>
  <r>
    <x v="289"/>
    <s v="US"/>
    <n v="244465.53"/>
    <x v="17"/>
    <x v="28"/>
    <n v="37061"/>
  </r>
  <r>
    <x v="289"/>
    <s v="US"/>
    <n v="244465.53"/>
    <x v="18"/>
    <x v="29"/>
    <n v="0"/>
  </r>
  <r>
    <x v="289"/>
    <s v="US"/>
    <n v="244465.53"/>
    <x v="19"/>
    <x v="30"/>
    <n v="0"/>
  </r>
  <r>
    <x v="289"/>
    <s v="US"/>
    <n v="244465.53"/>
    <x v="20"/>
    <x v="31"/>
    <n v="0"/>
  </r>
  <r>
    <x v="289"/>
    <s v="US"/>
    <n v="244465.53"/>
    <x v="21"/>
    <x v="32"/>
    <n v="0"/>
  </r>
  <r>
    <x v="290"/>
    <s v="US"/>
    <n v="125949.44"/>
    <x v="0"/>
    <x v="0"/>
    <n v="1565777"/>
  </r>
  <r>
    <x v="290"/>
    <s v="US"/>
    <n v="125949.44"/>
    <x v="0"/>
    <x v="1"/>
    <n v="617444"/>
  </r>
  <r>
    <x v="290"/>
    <s v="US"/>
    <n v="125949.44"/>
    <x v="0"/>
    <x v="2"/>
    <n v="5537"/>
  </r>
  <r>
    <x v="290"/>
    <s v="US"/>
    <n v="125949.44"/>
    <x v="0"/>
    <x v="3"/>
    <n v="0"/>
  </r>
  <r>
    <x v="290"/>
    <s v="US"/>
    <n v="125949.44"/>
    <x v="0"/>
    <x v="4"/>
    <n v="942796"/>
  </r>
  <r>
    <x v="290"/>
    <s v="US"/>
    <n v="125949.44"/>
    <x v="1"/>
    <x v="5"/>
    <n v="1078"/>
  </r>
  <r>
    <x v="290"/>
    <s v="US"/>
    <n v="125949.44"/>
    <x v="1"/>
    <x v="6"/>
    <n v="251"/>
  </r>
  <r>
    <x v="290"/>
    <s v="US"/>
    <n v="125949.44"/>
    <x v="1"/>
    <x v="7"/>
    <n v="189"/>
  </r>
  <r>
    <x v="290"/>
    <s v="US"/>
    <n v="125949.44"/>
    <x v="1"/>
    <x v="8"/>
    <n v="637"/>
  </r>
  <r>
    <x v="290"/>
    <s v="US"/>
    <n v="125949.44"/>
    <x v="1"/>
    <x v="9"/>
    <n v="0"/>
  </r>
  <r>
    <x v="290"/>
    <s v="US"/>
    <n v="125949.44"/>
    <x v="2"/>
    <x v="10"/>
    <n v="237846"/>
  </r>
  <r>
    <x v="290"/>
    <s v="US"/>
    <n v="125949.44"/>
    <x v="2"/>
    <x v="11"/>
    <n v="237846"/>
  </r>
  <r>
    <x v="290"/>
    <s v="US"/>
    <n v="125949.44"/>
    <x v="2"/>
    <x v="12"/>
    <n v="0"/>
  </r>
  <r>
    <x v="290"/>
    <s v="US"/>
    <n v="125949.44"/>
    <x v="2"/>
    <x v="13"/>
    <n v="0"/>
  </r>
  <r>
    <x v="290"/>
    <s v="US"/>
    <n v="125949.44"/>
    <x v="3"/>
    <x v="14"/>
    <n v="0"/>
  </r>
  <r>
    <x v="290"/>
    <s v="US"/>
    <n v="125949.44"/>
    <x v="4"/>
    <x v="15"/>
    <n v="215574"/>
  </r>
  <r>
    <x v="290"/>
    <s v="US"/>
    <n v="125949.44"/>
    <x v="5"/>
    <x v="16"/>
    <n v="3543525"/>
  </r>
  <r>
    <x v="290"/>
    <s v="US"/>
    <n v="125949.44"/>
    <x v="6"/>
    <x v="17"/>
    <n v="288916"/>
  </r>
  <r>
    <x v="290"/>
    <s v="US"/>
    <n v="125949.44"/>
    <x v="7"/>
    <x v="18"/>
    <n v="31604"/>
  </r>
  <r>
    <x v="290"/>
    <s v="US"/>
    <n v="125949.44"/>
    <x v="8"/>
    <x v="19"/>
    <n v="1274"/>
  </r>
  <r>
    <x v="290"/>
    <s v="US"/>
    <n v="125949.44"/>
    <x v="9"/>
    <x v="20"/>
    <n v="1263547"/>
  </r>
  <r>
    <x v="290"/>
    <s v="US"/>
    <n v="125949.44"/>
    <x v="10"/>
    <x v="21"/>
    <n v="38238784"/>
  </r>
  <r>
    <x v="290"/>
    <s v="US"/>
    <n v="125949.44"/>
    <x v="11"/>
    <x v="22"/>
    <n v="4630052"/>
  </r>
  <r>
    <x v="290"/>
    <s v="US"/>
    <n v="125949.44"/>
    <x v="12"/>
    <x v="23"/>
    <n v="327031"/>
  </r>
  <r>
    <x v="290"/>
    <s v="US"/>
    <n v="125949.44"/>
    <x v="13"/>
    <x v="24"/>
    <n v="10542575"/>
  </r>
  <r>
    <x v="290"/>
    <s v="US"/>
    <n v="125949.44"/>
    <x v="14"/>
    <x v="25"/>
    <n v="0"/>
  </r>
  <r>
    <x v="290"/>
    <s v="US"/>
    <n v="125949.44"/>
    <x v="15"/>
    <x v="26"/>
    <n v="0"/>
  </r>
  <r>
    <x v="290"/>
    <s v="US"/>
    <n v="125949.44"/>
    <x v="16"/>
    <x v="27"/>
    <n v="7432"/>
  </r>
  <r>
    <x v="290"/>
    <s v="US"/>
    <n v="125949.44"/>
    <x v="17"/>
    <x v="28"/>
    <n v="36539"/>
  </r>
  <r>
    <x v="290"/>
    <s v="US"/>
    <n v="125949.44"/>
    <x v="18"/>
    <x v="29"/>
    <n v="0"/>
  </r>
  <r>
    <x v="290"/>
    <s v="US"/>
    <n v="125949.44"/>
    <x v="19"/>
    <x v="30"/>
    <n v="0"/>
  </r>
  <r>
    <x v="290"/>
    <s v="US"/>
    <n v="125949.44"/>
    <x v="20"/>
    <x v="31"/>
    <n v="0"/>
  </r>
  <r>
    <x v="290"/>
    <s v="US"/>
    <n v="125949.44"/>
    <x v="21"/>
    <x v="32"/>
    <n v="0"/>
  </r>
  <r>
    <x v="291"/>
    <s v="US"/>
    <n v="159950.32"/>
    <x v="0"/>
    <x v="0"/>
    <n v="1330155"/>
  </r>
  <r>
    <x v="291"/>
    <s v="US"/>
    <n v="159950.32"/>
    <x v="0"/>
    <x v="1"/>
    <n v="446296"/>
  </r>
  <r>
    <x v="291"/>
    <s v="US"/>
    <n v="159950.32"/>
    <x v="0"/>
    <x v="2"/>
    <n v="2724"/>
  </r>
  <r>
    <x v="291"/>
    <s v="US"/>
    <n v="159950.32"/>
    <x v="0"/>
    <x v="3"/>
    <n v="0"/>
  </r>
  <r>
    <x v="291"/>
    <s v="US"/>
    <n v="159950.32"/>
    <x v="0"/>
    <x v="4"/>
    <n v="881135"/>
  </r>
  <r>
    <x v="291"/>
    <s v="US"/>
    <n v="159950.32"/>
    <x v="1"/>
    <x v="5"/>
    <n v="671"/>
  </r>
  <r>
    <x v="291"/>
    <s v="US"/>
    <n v="159950.32"/>
    <x v="1"/>
    <x v="6"/>
    <n v="607"/>
  </r>
  <r>
    <x v="291"/>
    <s v="US"/>
    <n v="159950.32"/>
    <x v="1"/>
    <x v="7"/>
    <n v="58"/>
  </r>
  <r>
    <x v="291"/>
    <s v="US"/>
    <n v="159950.32"/>
    <x v="1"/>
    <x v="8"/>
    <n v="6"/>
  </r>
  <r>
    <x v="291"/>
    <s v="US"/>
    <n v="159950.32"/>
    <x v="1"/>
    <x v="9"/>
    <n v="0"/>
  </r>
  <r>
    <x v="291"/>
    <s v="US"/>
    <n v="159950.32"/>
    <x v="2"/>
    <x v="10"/>
    <n v="132127"/>
  </r>
  <r>
    <x v="291"/>
    <s v="US"/>
    <n v="159950.32"/>
    <x v="2"/>
    <x v="11"/>
    <n v="132127"/>
  </r>
  <r>
    <x v="291"/>
    <s v="US"/>
    <n v="159950.32"/>
    <x v="2"/>
    <x v="12"/>
    <n v="0"/>
  </r>
  <r>
    <x v="291"/>
    <s v="US"/>
    <n v="159950.32"/>
    <x v="2"/>
    <x v="13"/>
    <n v="0"/>
  </r>
  <r>
    <x v="291"/>
    <s v="US"/>
    <n v="159950.32"/>
    <x v="3"/>
    <x v="14"/>
    <n v="0"/>
  </r>
  <r>
    <x v="291"/>
    <s v="US"/>
    <n v="159950.32"/>
    <x v="4"/>
    <x v="15"/>
    <n v="164797"/>
  </r>
  <r>
    <x v="291"/>
    <s v="US"/>
    <n v="159950.32"/>
    <x v="5"/>
    <x v="16"/>
    <n v="3145857"/>
  </r>
  <r>
    <x v="291"/>
    <s v="US"/>
    <n v="159950.32"/>
    <x v="6"/>
    <x v="17"/>
    <n v="174648"/>
  </r>
  <r>
    <x v="291"/>
    <s v="US"/>
    <n v="159950.32"/>
    <x v="7"/>
    <x v="18"/>
    <n v="35032"/>
  </r>
  <r>
    <x v="291"/>
    <s v="US"/>
    <n v="159950.32"/>
    <x v="8"/>
    <x v="19"/>
    <n v="83"/>
  </r>
  <r>
    <x v="291"/>
    <s v="US"/>
    <n v="159950.32"/>
    <x v="9"/>
    <x v="20"/>
    <n v="1082645"/>
  </r>
  <r>
    <x v="291"/>
    <s v="US"/>
    <n v="159950.32"/>
    <x v="10"/>
    <x v="21"/>
    <n v="35035315"/>
  </r>
  <r>
    <x v="291"/>
    <s v="US"/>
    <n v="159950.32"/>
    <x v="11"/>
    <x v="22"/>
    <n v="3888283"/>
  </r>
  <r>
    <x v="291"/>
    <s v="US"/>
    <n v="159950.32"/>
    <x v="12"/>
    <x v="23"/>
    <n v="275062"/>
  </r>
  <r>
    <x v="291"/>
    <s v="US"/>
    <n v="159950.32"/>
    <x v="13"/>
    <x v="24"/>
    <n v="7163279"/>
  </r>
  <r>
    <x v="291"/>
    <s v="US"/>
    <n v="159950.32"/>
    <x v="14"/>
    <x v="25"/>
    <n v="0"/>
  </r>
  <r>
    <x v="291"/>
    <s v="US"/>
    <n v="159950.32"/>
    <x v="15"/>
    <x v="26"/>
    <n v="0"/>
  </r>
  <r>
    <x v="291"/>
    <s v="US"/>
    <n v="159950.32"/>
    <x v="16"/>
    <x v="27"/>
    <n v="6763"/>
  </r>
  <r>
    <x v="291"/>
    <s v="US"/>
    <n v="159950.32"/>
    <x v="17"/>
    <x v="28"/>
    <n v="37058"/>
  </r>
  <r>
    <x v="291"/>
    <s v="US"/>
    <n v="159950.32"/>
    <x v="18"/>
    <x v="29"/>
    <n v="0"/>
  </r>
  <r>
    <x v="291"/>
    <s v="US"/>
    <n v="159950.32"/>
    <x v="19"/>
    <x v="30"/>
    <n v="0"/>
  </r>
  <r>
    <x v="291"/>
    <s v="US"/>
    <n v="159950.32"/>
    <x v="20"/>
    <x v="31"/>
    <n v="0"/>
  </r>
  <r>
    <x v="291"/>
    <s v="US"/>
    <n v="159950.32"/>
    <x v="21"/>
    <x v="32"/>
    <n v="0"/>
  </r>
  <r>
    <x v="292"/>
    <s v="US"/>
    <n v="168909.01"/>
    <x v="0"/>
    <x v="0"/>
    <n v="1191692"/>
  </r>
  <r>
    <x v="292"/>
    <s v="US"/>
    <n v="168909.01"/>
    <x v="0"/>
    <x v="1"/>
    <n v="345605"/>
  </r>
  <r>
    <x v="292"/>
    <s v="US"/>
    <n v="168909.01"/>
    <x v="0"/>
    <x v="2"/>
    <n v="2654"/>
  </r>
  <r>
    <x v="292"/>
    <s v="US"/>
    <n v="168909.01"/>
    <x v="0"/>
    <x v="3"/>
    <n v="0"/>
  </r>
  <r>
    <x v="292"/>
    <s v="US"/>
    <n v="168909.01"/>
    <x v="0"/>
    <x v="4"/>
    <n v="843433"/>
  </r>
  <r>
    <x v="292"/>
    <s v="US"/>
    <n v="168909.01"/>
    <x v="1"/>
    <x v="5"/>
    <n v="441"/>
  </r>
  <r>
    <x v="292"/>
    <s v="US"/>
    <n v="168909.01"/>
    <x v="1"/>
    <x v="6"/>
    <n v="397"/>
  </r>
  <r>
    <x v="292"/>
    <s v="US"/>
    <n v="168909.01"/>
    <x v="1"/>
    <x v="7"/>
    <n v="44"/>
  </r>
  <r>
    <x v="292"/>
    <s v="US"/>
    <n v="168909.01"/>
    <x v="1"/>
    <x v="8"/>
    <n v="0"/>
  </r>
  <r>
    <x v="292"/>
    <s v="US"/>
    <n v="168909.01"/>
    <x v="1"/>
    <x v="9"/>
    <n v="0"/>
  </r>
  <r>
    <x v="292"/>
    <s v="US"/>
    <n v="168909.01"/>
    <x v="2"/>
    <x v="10"/>
    <n v="57554"/>
  </r>
  <r>
    <x v="292"/>
    <s v="US"/>
    <n v="168909.01"/>
    <x v="2"/>
    <x v="11"/>
    <n v="57554"/>
  </r>
  <r>
    <x v="292"/>
    <s v="US"/>
    <n v="168909.01"/>
    <x v="2"/>
    <x v="12"/>
    <n v="0"/>
  </r>
  <r>
    <x v="292"/>
    <s v="US"/>
    <n v="168909.01"/>
    <x v="2"/>
    <x v="13"/>
    <n v="0"/>
  </r>
  <r>
    <x v="292"/>
    <s v="US"/>
    <n v="168909.01"/>
    <x v="3"/>
    <x v="14"/>
    <n v="0"/>
  </r>
  <r>
    <x v="292"/>
    <s v="US"/>
    <n v="168909.01"/>
    <x v="4"/>
    <x v="15"/>
    <n v="172170"/>
  </r>
  <r>
    <x v="292"/>
    <s v="US"/>
    <n v="168909.01"/>
    <x v="5"/>
    <x v="16"/>
    <n v="3103903"/>
  </r>
  <r>
    <x v="292"/>
    <s v="US"/>
    <n v="168909.01"/>
    <x v="6"/>
    <x v="17"/>
    <n v="103173"/>
  </r>
  <r>
    <x v="292"/>
    <s v="US"/>
    <n v="168909.01"/>
    <x v="7"/>
    <x v="18"/>
    <n v="30849"/>
  </r>
  <r>
    <x v="292"/>
    <s v="US"/>
    <n v="168909.01"/>
    <x v="8"/>
    <x v="19"/>
    <n v="1243"/>
  </r>
  <r>
    <x v="292"/>
    <s v="US"/>
    <n v="168909.01"/>
    <x v="9"/>
    <x v="20"/>
    <n v="1110324"/>
  </r>
  <r>
    <x v="292"/>
    <s v="US"/>
    <n v="168909.01"/>
    <x v="10"/>
    <x v="21"/>
    <n v="29270514"/>
  </r>
  <r>
    <x v="292"/>
    <s v="US"/>
    <n v="168909.01"/>
    <x v="11"/>
    <x v="22"/>
    <n v="2817348"/>
  </r>
  <r>
    <x v="292"/>
    <s v="US"/>
    <n v="168909.01"/>
    <x v="12"/>
    <x v="23"/>
    <n v="644946"/>
  </r>
  <r>
    <x v="292"/>
    <s v="US"/>
    <n v="168909.01"/>
    <x v="13"/>
    <x v="24"/>
    <n v="8871815"/>
  </r>
  <r>
    <x v="292"/>
    <s v="US"/>
    <n v="168909.01"/>
    <x v="14"/>
    <x v="25"/>
    <n v="0"/>
  </r>
  <r>
    <x v="292"/>
    <s v="US"/>
    <n v="168909.01"/>
    <x v="15"/>
    <x v="26"/>
    <n v="0"/>
  </r>
  <r>
    <x v="292"/>
    <s v="US"/>
    <n v="168909.01"/>
    <x v="16"/>
    <x v="27"/>
    <n v="6698"/>
  </r>
  <r>
    <x v="292"/>
    <s v="US"/>
    <n v="168909.01"/>
    <x v="17"/>
    <x v="28"/>
    <n v="23230"/>
  </r>
  <r>
    <x v="292"/>
    <s v="US"/>
    <n v="168909.01"/>
    <x v="18"/>
    <x v="29"/>
    <n v="0"/>
  </r>
  <r>
    <x v="292"/>
    <s v="US"/>
    <n v="168909.01"/>
    <x v="19"/>
    <x v="30"/>
    <n v="0"/>
  </r>
  <r>
    <x v="292"/>
    <s v="US"/>
    <n v="168909.01"/>
    <x v="20"/>
    <x v="31"/>
    <n v="0"/>
  </r>
  <r>
    <x v="292"/>
    <s v="US"/>
    <n v="168909.01"/>
    <x v="21"/>
    <x v="32"/>
    <n v="0"/>
  </r>
  <r>
    <x v="293"/>
    <s v="US"/>
    <n v="309003.55"/>
    <x v="0"/>
    <x v="0"/>
    <n v="1161923"/>
  </r>
  <r>
    <x v="293"/>
    <s v="US"/>
    <n v="309003.55"/>
    <x v="0"/>
    <x v="1"/>
    <n v="323380"/>
  </r>
  <r>
    <x v="293"/>
    <s v="US"/>
    <n v="309003.55"/>
    <x v="0"/>
    <x v="2"/>
    <n v="2335"/>
  </r>
  <r>
    <x v="293"/>
    <s v="US"/>
    <n v="309003.55"/>
    <x v="0"/>
    <x v="3"/>
    <n v="0"/>
  </r>
  <r>
    <x v="293"/>
    <s v="US"/>
    <n v="309003.55"/>
    <x v="0"/>
    <x v="4"/>
    <n v="836208"/>
  </r>
  <r>
    <x v="293"/>
    <s v="US"/>
    <n v="309003.55"/>
    <x v="1"/>
    <x v="5"/>
    <n v="358"/>
  </r>
  <r>
    <x v="293"/>
    <s v="US"/>
    <n v="309003.55"/>
    <x v="1"/>
    <x v="6"/>
    <n v="327"/>
  </r>
  <r>
    <x v="293"/>
    <s v="US"/>
    <n v="309003.55"/>
    <x v="1"/>
    <x v="7"/>
    <n v="31"/>
  </r>
  <r>
    <x v="293"/>
    <s v="US"/>
    <n v="309003.55"/>
    <x v="1"/>
    <x v="8"/>
    <n v="0"/>
  </r>
  <r>
    <x v="293"/>
    <s v="US"/>
    <n v="309003.55"/>
    <x v="1"/>
    <x v="9"/>
    <n v="0"/>
  </r>
  <r>
    <x v="293"/>
    <s v="US"/>
    <n v="309003.55"/>
    <x v="2"/>
    <x v="10"/>
    <n v="13430"/>
  </r>
  <r>
    <x v="293"/>
    <s v="US"/>
    <n v="309003.55"/>
    <x v="2"/>
    <x v="11"/>
    <n v="13430"/>
  </r>
  <r>
    <x v="293"/>
    <s v="US"/>
    <n v="309003.55"/>
    <x v="2"/>
    <x v="12"/>
    <n v="0"/>
  </r>
  <r>
    <x v="293"/>
    <s v="US"/>
    <n v="309003.55"/>
    <x v="2"/>
    <x v="13"/>
    <n v="0"/>
  </r>
  <r>
    <x v="293"/>
    <s v="US"/>
    <n v="309003.55"/>
    <x v="3"/>
    <x v="14"/>
    <n v="0"/>
  </r>
  <r>
    <x v="293"/>
    <s v="US"/>
    <n v="309003.55"/>
    <x v="4"/>
    <x v="15"/>
    <n v="134338"/>
  </r>
  <r>
    <x v="293"/>
    <s v="US"/>
    <n v="309003.55"/>
    <x v="5"/>
    <x v="16"/>
    <n v="2927394"/>
  </r>
  <r>
    <x v="293"/>
    <s v="US"/>
    <n v="309003.55"/>
    <x v="6"/>
    <x v="17"/>
    <n v="38586"/>
  </r>
  <r>
    <x v="293"/>
    <s v="US"/>
    <n v="309003.55"/>
    <x v="7"/>
    <x v="18"/>
    <n v="30611"/>
  </r>
  <r>
    <x v="293"/>
    <s v="US"/>
    <n v="309003.55"/>
    <x v="8"/>
    <x v="19"/>
    <n v="282"/>
  </r>
  <r>
    <x v="293"/>
    <s v="US"/>
    <n v="309003.55"/>
    <x v="9"/>
    <x v="20"/>
    <n v="1192998"/>
  </r>
  <r>
    <x v="293"/>
    <s v="US"/>
    <n v="309003.55"/>
    <x v="10"/>
    <x v="21"/>
    <n v="29358375"/>
  </r>
  <r>
    <x v="293"/>
    <s v="US"/>
    <n v="309003.55"/>
    <x v="11"/>
    <x v="22"/>
    <n v="2564462"/>
  </r>
  <r>
    <x v="293"/>
    <s v="US"/>
    <n v="309003.55"/>
    <x v="12"/>
    <x v="23"/>
    <n v="338757"/>
  </r>
  <r>
    <x v="293"/>
    <s v="US"/>
    <n v="309003.55"/>
    <x v="13"/>
    <x v="24"/>
    <n v="8356001"/>
  </r>
  <r>
    <x v="293"/>
    <s v="US"/>
    <n v="309003.55"/>
    <x v="14"/>
    <x v="25"/>
    <n v="0"/>
  </r>
  <r>
    <x v="293"/>
    <s v="US"/>
    <n v="309003.55"/>
    <x v="15"/>
    <x v="26"/>
    <n v="0"/>
  </r>
  <r>
    <x v="293"/>
    <s v="US"/>
    <n v="309003.55"/>
    <x v="16"/>
    <x v="27"/>
    <n v="5007"/>
  </r>
  <r>
    <x v="293"/>
    <s v="US"/>
    <n v="309003.55"/>
    <x v="17"/>
    <x v="28"/>
    <n v="27497"/>
  </r>
  <r>
    <x v="293"/>
    <s v="US"/>
    <n v="309003.55"/>
    <x v="18"/>
    <x v="29"/>
    <n v="0"/>
  </r>
  <r>
    <x v="293"/>
    <s v="US"/>
    <n v="309003.55"/>
    <x v="19"/>
    <x v="30"/>
    <n v="0"/>
  </r>
  <r>
    <x v="293"/>
    <s v="US"/>
    <n v="309003.55"/>
    <x v="20"/>
    <x v="31"/>
    <n v="0"/>
  </r>
  <r>
    <x v="293"/>
    <s v="US"/>
    <n v="309003.55"/>
    <x v="21"/>
    <x v="32"/>
    <n v="0"/>
  </r>
  <r>
    <x v="294"/>
    <s v="US"/>
    <n v="334538.17"/>
    <x v="0"/>
    <x v="0"/>
    <n v="989945"/>
  </r>
  <r>
    <x v="294"/>
    <s v="US"/>
    <n v="334538.17"/>
    <x v="0"/>
    <x v="1"/>
    <n v="160754"/>
  </r>
  <r>
    <x v="294"/>
    <s v="US"/>
    <n v="334538.17"/>
    <x v="0"/>
    <x v="2"/>
    <n v="1927"/>
  </r>
  <r>
    <x v="294"/>
    <s v="US"/>
    <n v="334538.17"/>
    <x v="0"/>
    <x v="3"/>
    <n v="0"/>
  </r>
  <r>
    <x v="294"/>
    <s v="US"/>
    <n v="334538.17"/>
    <x v="0"/>
    <x v="4"/>
    <n v="827264"/>
  </r>
  <r>
    <x v="294"/>
    <s v="US"/>
    <n v="334538.17"/>
    <x v="1"/>
    <x v="5"/>
    <n v="682"/>
  </r>
  <r>
    <x v="294"/>
    <s v="US"/>
    <n v="334538.17"/>
    <x v="1"/>
    <x v="6"/>
    <n v="641"/>
  </r>
  <r>
    <x v="294"/>
    <s v="US"/>
    <n v="334538.17"/>
    <x v="1"/>
    <x v="7"/>
    <n v="41"/>
  </r>
  <r>
    <x v="294"/>
    <s v="US"/>
    <n v="334538.17"/>
    <x v="1"/>
    <x v="8"/>
    <n v="0"/>
  </r>
  <r>
    <x v="294"/>
    <s v="US"/>
    <n v="334538.17"/>
    <x v="1"/>
    <x v="9"/>
    <n v="0"/>
  </r>
  <r>
    <x v="294"/>
    <s v="US"/>
    <n v="334538.17"/>
    <x v="2"/>
    <x v="10"/>
    <n v="3530"/>
  </r>
  <r>
    <x v="294"/>
    <s v="US"/>
    <n v="334538.17"/>
    <x v="2"/>
    <x v="11"/>
    <n v="3530"/>
  </r>
  <r>
    <x v="294"/>
    <s v="US"/>
    <n v="334538.17"/>
    <x v="2"/>
    <x v="12"/>
    <n v="0"/>
  </r>
  <r>
    <x v="294"/>
    <s v="US"/>
    <n v="334538.17"/>
    <x v="2"/>
    <x v="13"/>
    <n v="0"/>
  </r>
  <r>
    <x v="294"/>
    <s v="US"/>
    <n v="334538.17"/>
    <x v="3"/>
    <x v="14"/>
    <n v="0"/>
  </r>
  <r>
    <x v="294"/>
    <s v="US"/>
    <n v="334538.17"/>
    <x v="4"/>
    <x v="15"/>
    <n v="196535"/>
  </r>
  <r>
    <x v="294"/>
    <s v="US"/>
    <n v="334538.17"/>
    <x v="5"/>
    <x v="16"/>
    <n v="2570807"/>
  </r>
  <r>
    <x v="294"/>
    <s v="US"/>
    <n v="334538.17"/>
    <x v="6"/>
    <x v="17"/>
    <n v="24162"/>
  </r>
  <r>
    <x v="294"/>
    <s v="US"/>
    <n v="334538.17"/>
    <x v="7"/>
    <x v="18"/>
    <n v="27244"/>
  </r>
  <r>
    <x v="294"/>
    <s v="US"/>
    <n v="334538.17"/>
    <x v="8"/>
    <x v="19"/>
    <n v="1270"/>
  </r>
  <r>
    <x v="294"/>
    <s v="US"/>
    <n v="334538.17"/>
    <x v="9"/>
    <x v="20"/>
    <n v="1353481"/>
  </r>
  <r>
    <x v="294"/>
    <s v="US"/>
    <n v="334538.17"/>
    <x v="10"/>
    <x v="21"/>
    <n v="32835908"/>
  </r>
  <r>
    <x v="294"/>
    <s v="US"/>
    <n v="334538.17"/>
    <x v="11"/>
    <x v="22"/>
    <n v="6575264"/>
  </r>
  <r>
    <x v="294"/>
    <s v="US"/>
    <n v="334538.17"/>
    <x v="12"/>
    <x v="23"/>
    <n v="296119"/>
  </r>
  <r>
    <x v="294"/>
    <s v="US"/>
    <n v="334538.17"/>
    <x v="13"/>
    <x v="24"/>
    <n v="8710856"/>
  </r>
  <r>
    <x v="294"/>
    <s v="US"/>
    <n v="334538.17"/>
    <x v="14"/>
    <x v="25"/>
    <n v="0"/>
  </r>
  <r>
    <x v="294"/>
    <s v="US"/>
    <n v="334538.17"/>
    <x v="15"/>
    <x v="26"/>
    <n v="0"/>
  </r>
  <r>
    <x v="294"/>
    <s v="US"/>
    <n v="334538.17"/>
    <x v="16"/>
    <x v="27"/>
    <n v="2981"/>
  </r>
  <r>
    <x v="294"/>
    <s v="US"/>
    <n v="334538.17"/>
    <x v="17"/>
    <x v="28"/>
    <n v="30719"/>
  </r>
  <r>
    <x v="294"/>
    <s v="US"/>
    <n v="334538.17"/>
    <x v="18"/>
    <x v="29"/>
    <n v="0"/>
  </r>
  <r>
    <x v="294"/>
    <s v="US"/>
    <n v="334538.17"/>
    <x v="19"/>
    <x v="30"/>
    <n v="0"/>
  </r>
  <r>
    <x v="294"/>
    <s v="US"/>
    <n v="334538.17"/>
    <x v="20"/>
    <x v="31"/>
    <n v="0"/>
  </r>
  <r>
    <x v="294"/>
    <s v="US"/>
    <n v="334538.17"/>
    <x v="21"/>
    <x v="32"/>
    <n v="0"/>
  </r>
  <r>
    <x v="295"/>
    <s v="US"/>
    <n v="306608.84999999998"/>
    <x v="0"/>
    <x v="0"/>
    <n v="1131597"/>
  </r>
  <r>
    <x v="295"/>
    <s v="US"/>
    <n v="306608.84999999998"/>
    <x v="0"/>
    <x v="1"/>
    <n v="223020"/>
  </r>
  <r>
    <x v="295"/>
    <s v="US"/>
    <n v="306608.84999999998"/>
    <x v="0"/>
    <x v="2"/>
    <n v="2350"/>
  </r>
  <r>
    <x v="295"/>
    <s v="US"/>
    <n v="306608.84999999998"/>
    <x v="0"/>
    <x v="3"/>
    <n v="0"/>
  </r>
  <r>
    <x v="295"/>
    <s v="US"/>
    <n v="306608.84999999998"/>
    <x v="0"/>
    <x v="4"/>
    <n v="906227"/>
  </r>
  <r>
    <x v="295"/>
    <s v="US"/>
    <n v="306608.84999999998"/>
    <x v="1"/>
    <x v="5"/>
    <n v="906"/>
  </r>
  <r>
    <x v="295"/>
    <s v="US"/>
    <n v="306608.84999999998"/>
    <x v="1"/>
    <x v="6"/>
    <n v="877"/>
  </r>
  <r>
    <x v="295"/>
    <s v="US"/>
    <n v="306608.84999999998"/>
    <x v="1"/>
    <x v="7"/>
    <n v="28"/>
  </r>
  <r>
    <x v="295"/>
    <s v="US"/>
    <n v="306608.84999999998"/>
    <x v="1"/>
    <x v="8"/>
    <n v="0"/>
  </r>
  <r>
    <x v="295"/>
    <s v="US"/>
    <n v="306608.84999999998"/>
    <x v="1"/>
    <x v="9"/>
    <n v="0"/>
  </r>
  <r>
    <x v="295"/>
    <s v="US"/>
    <n v="306608.84999999998"/>
    <x v="2"/>
    <x v="10"/>
    <n v="18859"/>
  </r>
  <r>
    <x v="295"/>
    <s v="US"/>
    <n v="306608.84999999998"/>
    <x v="2"/>
    <x v="11"/>
    <n v="18859"/>
  </r>
  <r>
    <x v="295"/>
    <s v="US"/>
    <n v="306608.84999999998"/>
    <x v="2"/>
    <x v="12"/>
    <n v="0"/>
  </r>
  <r>
    <x v="295"/>
    <s v="US"/>
    <n v="306608.84999999998"/>
    <x v="2"/>
    <x v="13"/>
    <n v="0"/>
  </r>
  <r>
    <x v="295"/>
    <s v="US"/>
    <n v="306608.84999999998"/>
    <x v="3"/>
    <x v="14"/>
    <n v="0"/>
  </r>
  <r>
    <x v="295"/>
    <s v="US"/>
    <n v="306608.84999999998"/>
    <x v="4"/>
    <x v="15"/>
    <n v="309647"/>
  </r>
  <r>
    <x v="295"/>
    <s v="US"/>
    <n v="306608.84999999998"/>
    <x v="5"/>
    <x v="16"/>
    <n v="2677546"/>
  </r>
  <r>
    <x v="295"/>
    <s v="US"/>
    <n v="306608.84999999998"/>
    <x v="6"/>
    <x v="17"/>
    <n v="45835"/>
  </r>
  <r>
    <x v="295"/>
    <s v="US"/>
    <n v="306608.84999999998"/>
    <x v="7"/>
    <x v="18"/>
    <n v="33732"/>
  </r>
  <r>
    <x v="295"/>
    <s v="US"/>
    <n v="306608.84999999998"/>
    <x v="8"/>
    <x v="19"/>
    <n v="0"/>
  </r>
  <r>
    <x v="295"/>
    <s v="US"/>
    <n v="306608.84999999998"/>
    <x v="9"/>
    <x v="20"/>
    <n v="1412545"/>
  </r>
  <r>
    <x v="295"/>
    <s v="US"/>
    <n v="306608.84999999998"/>
    <x v="10"/>
    <x v="21"/>
    <n v="26557102"/>
  </r>
  <r>
    <x v="295"/>
    <s v="US"/>
    <n v="306608.84999999998"/>
    <x v="11"/>
    <x v="22"/>
    <n v="7412355"/>
  </r>
  <r>
    <x v="295"/>
    <s v="US"/>
    <n v="306608.84999999998"/>
    <x v="12"/>
    <x v="23"/>
    <n v="203549"/>
  </r>
  <r>
    <x v="295"/>
    <s v="US"/>
    <n v="306608.84999999998"/>
    <x v="13"/>
    <x v="24"/>
    <n v="12103011"/>
  </r>
  <r>
    <x v="295"/>
    <s v="US"/>
    <n v="306608.84999999998"/>
    <x v="14"/>
    <x v="25"/>
    <n v="0"/>
  </r>
  <r>
    <x v="295"/>
    <s v="US"/>
    <n v="306608.84999999998"/>
    <x v="15"/>
    <x v="26"/>
    <n v="0"/>
  </r>
  <r>
    <x v="295"/>
    <s v="US"/>
    <n v="306608.84999999998"/>
    <x v="16"/>
    <x v="27"/>
    <n v="1905"/>
  </r>
  <r>
    <x v="295"/>
    <s v="US"/>
    <n v="306608.84999999998"/>
    <x v="17"/>
    <x v="28"/>
    <n v="31918"/>
  </r>
  <r>
    <x v="295"/>
    <s v="US"/>
    <n v="306608.84999999998"/>
    <x v="18"/>
    <x v="29"/>
    <n v="0"/>
  </r>
  <r>
    <x v="295"/>
    <s v="US"/>
    <n v="306608.84999999998"/>
    <x v="19"/>
    <x v="30"/>
    <n v="0"/>
  </r>
  <r>
    <x v="295"/>
    <s v="US"/>
    <n v="306608.84999999998"/>
    <x v="20"/>
    <x v="31"/>
    <n v="0"/>
  </r>
  <r>
    <x v="295"/>
    <s v="US"/>
    <n v="306608.84999999998"/>
    <x v="21"/>
    <x v="32"/>
    <n v="0"/>
  </r>
  <r>
    <x v="296"/>
    <s v="US"/>
    <n v="283807.87"/>
    <x v="0"/>
    <x v="0"/>
    <n v="1239974"/>
  </r>
  <r>
    <x v="296"/>
    <s v="US"/>
    <n v="283807.87"/>
    <x v="0"/>
    <x v="1"/>
    <n v="316945"/>
  </r>
  <r>
    <x v="296"/>
    <s v="US"/>
    <n v="283807.87"/>
    <x v="0"/>
    <x v="2"/>
    <n v="2490"/>
  </r>
  <r>
    <x v="296"/>
    <s v="US"/>
    <n v="283807.87"/>
    <x v="0"/>
    <x v="3"/>
    <n v="0"/>
  </r>
  <r>
    <x v="296"/>
    <s v="US"/>
    <n v="283807.87"/>
    <x v="0"/>
    <x v="4"/>
    <n v="920539"/>
  </r>
  <r>
    <x v="296"/>
    <s v="US"/>
    <n v="283807.87"/>
    <x v="1"/>
    <x v="5"/>
    <n v="1054"/>
  </r>
  <r>
    <x v="296"/>
    <s v="US"/>
    <n v="283807.87"/>
    <x v="1"/>
    <x v="6"/>
    <n v="1022"/>
  </r>
  <r>
    <x v="296"/>
    <s v="US"/>
    <n v="283807.87"/>
    <x v="1"/>
    <x v="7"/>
    <n v="31"/>
  </r>
  <r>
    <x v="296"/>
    <s v="US"/>
    <n v="283807.87"/>
    <x v="1"/>
    <x v="8"/>
    <n v="1"/>
  </r>
  <r>
    <x v="296"/>
    <s v="US"/>
    <n v="283807.87"/>
    <x v="1"/>
    <x v="9"/>
    <n v="0"/>
  </r>
  <r>
    <x v="296"/>
    <s v="US"/>
    <n v="283807.87"/>
    <x v="2"/>
    <x v="10"/>
    <n v="215067"/>
  </r>
  <r>
    <x v="296"/>
    <s v="US"/>
    <n v="283807.87"/>
    <x v="2"/>
    <x v="11"/>
    <n v="215067"/>
  </r>
  <r>
    <x v="296"/>
    <s v="US"/>
    <n v="283807.87"/>
    <x v="2"/>
    <x v="12"/>
    <n v="0"/>
  </r>
  <r>
    <x v="296"/>
    <s v="US"/>
    <n v="283807.87"/>
    <x v="2"/>
    <x v="13"/>
    <n v="0"/>
  </r>
  <r>
    <x v="296"/>
    <s v="US"/>
    <n v="283807.87"/>
    <x v="3"/>
    <x v="14"/>
    <n v="0"/>
  </r>
  <r>
    <x v="296"/>
    <s v="US"/>
    <n v="283807.87"/>
    <x v="4"/>
    <x v="15"/>
    <n v="315424"/>
  </r>
  <r>
    <x v="296"/>
    <s v="US"/>
    <n v="283807.87"/>
    <x v="5"/>
    <x v="16"/>
    <n v="2680182"/>
  </r>
  <r>
    <x v="296"/>
    <s v="US"/>
    <n v="283807.87"/>
    <x v="6"/>
    <x v="17"/>
    <n v="283613"/>
  </r>
  <r>
    <x v="296"/>
    <s v="US"/>
    <n v="283807.87"/>
    <x v="7"/>
    <x v="18"/>
    <n v="31464"/>
  </r>
  <r>
    <x v="296"/>
    <s v="US"/>
    <n v="283807.87"/>
    <x v="8"/>
    <x v="19"/>
    <n v="3"/>
  </r>
  <r>
    <x v="296"/>
    <s v="US"/>
    <n v="283807.87"/>
    <x v="9"/>
    <x v="20"/>
    <n v="1153198"/>
  </r>
  <r>
    <x v="296"/>
    <s v="US"/>
    <n v="283807.87"/>
    <x v="10"/>
    <x v="21"/>
    <n v="23329521"/>
  </r>
  <r>
    <x v="296"/>
    <s v="US"/>
    <n v="283807.87"/>
    <x v="11"/>
    <x v="22"/>
    <n v="8771943"/>
  </r>
  <r>
    <x v="296"/>
    <s v="US"/>
    <n v="283807.87"/>
    <x v="12"/>
    <x v="23"/>
    <n v="702395"/>
  </r>
  <r>
    <x v="296"/>
    <s v="US"/>
    <n v="283807.87"/>
    <x v="13"/>
    <x v="24"/>
    <n v="8860004"/>
  </r>
  <r>
    <x v="296"/>
    <s v="US"/>
    <n v="283807.87"/>
    <x v="14"/>
    <x v="25"/>
    <n v="0"/>
  </r>
  <r>
    <x v="296"/>
    <s v="US"/>
    <n v="283807.87"/>
    <x v="15"/>
    <x v="26"/>
    <n v="0"/>
  </r>
  <r>
    <x v="296"/>
    <s v="US"/>
    <n v="283807.87"/>
    <x v="16"/>
    <x v="27"/>
    <n v="2641"/>
  </r>
  <r>
    <x v="296"/>
    <s v="US"/>
    <n v="283807.87"/>
    <x v="17"/>
    <x v="28"/>
    <n v="32005"/>
  </r>
  <r>
    <x v="296"/>
    <s v="US"/>
    <n v="283807.87"/>
    <x v="18"/>
    <x v="29"/>
    <n v="0"/>
  </r>
  <r>
    <x v="296"/>
    <s v="US"/>
    <n v="283807.87"/>
    <x v="19"/>
    <x v="30"/>
    <n v="0"/>
  </r>
  <r>
    <x v="296"/>
    <s v="US"/>
    <n v="283807.87"/>
    <x v="20"/>
    <x v="31"/>
    <n v="0"/>
  </r>
  <r>
    <x v="296"/>
    <s v="US"/>
    <n v="283807.87"/>
    <x v="21"/>
    <x v="32"/>
    <n v="0"/>
  </r>
  <r>
    <x v="297"/>
    <s v="US"/>
    <n v="210731.74"/>
    <x v="0"/>
    <x v="0"/>
    <n v="1568457"/>
  </r>
  <r>
    <x v="297"/>
    <s v="US"/>
    <n v="210731.74"/>
    <x v="0"/>
    <x v="1"/>
    <n v="548407"/>
  </r>
  <r>
    <x v="297"/>
    <s v="US"/>
    <n v="210731.74"/>
    <x v="0"/>
    <x v="2"/>
    <n v="2599"/>
  </r>
  <r>
    <x v="297"/>
    <s v="US"/>
    <n v="210731.74"/>
    <x v="0"/>
    <x v="3"/>
    <n v="0"/>
  </r>
  <r>
    <x v="297"/>
    <s v="US"/>
    <n v="210731.74"/>
    <x v="0"/>
    <x v="4"/>
    <n v="1017451"/>
  </r>
  <r>
    <x v="297"/>
    <s v="US"/>
    <n v="210731.74"/>
    <x v="1"/>
    <x v="5"/>
    <n v="846"/>
  </r>
  <r>
    <x v="297"/>
    <s v="US"/>
    <n v="210731.74"/>
    <x v="1"/>
    <x v="6"/>
    <n v="781"/>
  </r>
  <r>
    <x v="297"/>
    <s v="US"/>
    <n v="210731.74"/>
    <x v="1"/>
    <x v="7"/>
    <n v="64"/>
  </r>
  <r>
    <x v="297"/>
    <s v="US"/>
    <n v="210731.74"/>
    <x v="1"/>
    <x v="8"/>
    <n v="1"/>
  </r>
  <r>
    <x v="297"/>
    <s v="US"/>
    <n v="210731.74"/>
    <x v="1"/>
    <x v="9"/>
    <n v="0"/>
  </r>
  <r>
    <x v="297"/>
    <s v="US"/>
    <n v="210731.74"/>
    <x v="2"/>
    <x v="10"/>
    <n v="290313"/>
  </r>
  <r>
    <x v="297"/>
    <s v="US"/>
    <n v="210731.74"/>
    <x v="2"/>
    <x v="11"/>
    <n v="290313"/>
  </r>
  <r>
    <x v="297"/>
    <s v="US"/>
    <n v="210731.74"/>
    <x v="2"/>
    <x v="12"/>
    <n v="0"/>
  </r>
  <r>
    <x v="297"/>
    <s v="US"/>
    <n v="210731.74"/>
    <x v="2"/>
    <x v="13"/>
    <n v="0"/>
  </r>
  <r>
    <x v="297"/>
    <s v="US"/>
    <n v="210731.74"/>
    <x v="3"/>
    <x v="14"/>
    <n v="0"/>
  </r>
  <r>
    <x v="297"/>
    <s v="US"/>
    <n v="210731.74"/>
    <x v="4"/>
    <x v="15"/>
    <n v="301808"/>
  </r>
  <r>
    <x v="297"/>
    <s v="US"/>
    <n v="210731.74"/>
    <x v="5"/>
    <x v="16"/>
    <n v="1879426"/>
  </r>
  <r>
    <x v="297"/>
    <s v="US"/>
    <n v="210731.74"/>
    <x v="6"/>
    <x v="17"/>
    <n v="318851"/>
  </r>
  <r>
    <x v="297"/>
    <s v="US"/>
    <n v="210731.74"/>
    <x v="7"/>
    <x v="18"/>
    <n v="35058"/>
  </r>
  <r>
    <x v="297"/>
    <s v="US"/>
    <n v="210731.74"/>
    <x v="8"/>
    <x v="19"/>
    <n v="24"/>
  </r>
  <r>
    <x v="297"/>
    <s v="US"/>
    <n v="210731.74"/>
    <x v="9"/>
    <x v="20"/>
    <n v="1123120"/>
  </r>
  <r>
    <x v="297"/>
    <s v="US"/>
    <n v="210731.74"/>
    <x v="10"/>
    <x v="21"/>
    <n v="29797038"/>
  </r>
  <r>
    <x v="297"/>
    <s v="US"/>
    <n v="210731.74"/>
    <x v="11"/>
    <x v="22"/>
    <n v="7134043"/>
  </r>
  <r>
    <x v="297"/>
    <s v="US"/>
    <n v="210731.74"/>
    <x v="12"/>
    <x v="23"/>
    <n v="296324"/>
  </r>
  <r>
    <x v="297"/>
    <s v="US"/>
    <n v="210731.74"/>
    <x v="13"/>
    <x v="24"/>
    <n v="10661642"/>
  </r>
  <r>
    <x v="297"/>
    <s v="US"/>
    <n v="210731.74"/>
    <x v="14"/>
    <x v="25"/>
    <n v="0"/>
  </r>
  <r>
    <x v="297"/>
    <s v="US"/>
    <n v="210731.74"/>
    <x v="15"/>
    <x v="26"/>
    <n v="0"/>
  </r>
  <r>
    <x v="297"/>
    <s v="US"/>
    <n v="210731.74"/>
    <x v="16"/>
    <x v="27"/>
    <n v="4806"/>
  </r>
  <r>
    <x v="297"/>
    <s v="US"/>
    <n v="210731.74"/>
    <x v="17"/>
    <x v="28"/>
    <n v="29252"/>
  </r>
  <r>
    <x v="297"/>
    <s v="US"/>
    <n v="210731.74"/>
    <x v="18"/>
    <x v="29"/>
    <n v="0"/>
  </r>
  <r>
    <x v="297"/>
    <s v="US"/>
    <n v="210731.74"/>
    <x v="19"/>
    <x v="30"/>
    <n v="0"/>
  </r>
  <r>
    <x v="297"/>
    <s v="US"/>
    <n v="210731.74"/>
    <x v="20"/>
    <x v="31"/>
    <n v="0"/>
  </r>
  <r>
    <x v="297"/>
    <s v="US"/>
    <n v="210731.74"/>
    <x v="21"/>
    <x v="32"/>
    <n v="0"/>
  </r>
  <r>
    <x v="298"/>
    <s v="US"/>
    <n v="206415.29"/>
    <x v="0"/>
    <x v="0"/>
    <n v="1401242"/>
  </r>
  <r>
    <x v="298"/>
    <s v="US"/>
    <n v="206415.29"/>
    <x v="0"/>
    <x v="1"/>
    <n v="406783"/>
  </r>
  <r>
    <x v="298"/>
    <s v="US"/>
    <n v="206415.29"/>
    <x v="0"/>
    <x v="2"/>
    <n v="3616"/>
  </r>
  <r>
    <x v="298"/>
    <s v="US"/>
    <n v="206415.29"/>
    <x v="0"/>
    <x v="3"/>
    <n v="0"/>
  </r>
  <r>
    <x v="298"/>
    <s v="US"/>
    <n v="206415.29"/>
    <x v="0"/>
    <x v="4"/>
    <n v="990843"/>
  </r>
  <r>
    <x v="298"/>
    <s v="US"/>
    <n v="206415.29"/>
    <x v="1"/>
    <x v="5"/>
    <n v="659"/>
  </r>
  <r>
    <x v="298"/>
    <s v="US"/>
    <n v="206415.29"/>
    <x v="1"/>
    <x v="6"/>
    <n v="573"/>
  </r>
  <r>
    <x v="298"/>
    <s v="US"/>
    <n v="206415.29"/>
    <x v="1"/>
    <x v="7"/>
    <n v="85"/>
  </r>
  <r>
    <x v="298"/>
    <s v="US"/>
    <n v="206415.29"/>
    <x v="1"/>
    <x v="8"/>
    <n v="1"/>
  </r>
  <r>
    <x v="298"/>
    <s v="US"/>
    <n v="206415.29"/>
    <x v="1"/>
    <x v="9"/>
    <n v="0"/>
  </r>
  <r>
    <x v="298"/>
    <s v="US"/>
    <n v="206415.29"/>
    <x v="2"/>
    <x v="10"/>
    <n v="169731"/>
  </r>
  <r>
    <x v="298"/>
    <s v="US"/>
    <n v="206415.29"/>
    <x v="2"/>
    <x v="11"/>
    <n v="169731"/>
  </r>
  <r>
    <x v="298"/>
    <s v="US"/>
    <n v="206415.29"/>
    <x v="2"/>
    <x v="12"/>
    <n v="0"/>
  </r>
  <r>
    <x v="298"/>
    <s v="US"/>
    <n v="206415.29"/>
    <x v="2"/>
    <x v="13"/>
    <n v="0"/>
  </r>
  <r>
    <x v="298"/>
    <s v="US"/>
    <n v="206415.29"/>
    <x v="3"/>
    <x v="14"/>
    <n v="0"/>
  </r>
  <r>
    <x v="298"/>
    <s v="US"/>
    <n v="206415.29"/>
    <x v="4"/>
    <x v="15"/>
    <n v="258921"/>
  </r>
  <r>
    <x v="298"/>
    <s v="US"/>
    <n v="206415.29"/>
    <x v="5"/>
    <x v="16"/>
    <n v="1998719"/>
  </r>
  <r>
    <x v="298"/>
    <s v="US"/>
    <n v="206415.29"/>
    <x v="6"/>
    <x v="17"/>
    <n v="200562"/>
  </r>
  <r>
    <x v="298"/>
    <s v="US"/>
    <n v="206415.29"/>
    <x v="7"/>
    <x v="18"/>
    <n v="33199"/>
  </r>
  <r>
    <x v="298"/>
    <s v="US"/>
    <n v="206415.29"/>
    <x v="8"/>
    <x v="19"/>
    <n v="8"/>
  </r>
  <r>
    <x v="298"/>
    <s v="US"/>
    <n v="206415.29"/>
    <x v="9"/>
    <x v="20"/>
    <n v="1734340"/>
  </r>
  <r>
    <x v="298"/>
    <s v="US"/>
    <n v="206415.29"/>
    <x v="10"/>
    <x v="21"/>
    <n v="31504766"/>
  </r>
  <r>
    <x v="298"/>
    <s v="US"/>
    <n v="206415.29"/>
    <x v="11"/>
    <x v="22"/>
    <n v="5681117"/>
  </r>
  <r>
    <x v="298"/>
    <s v="US"/>
    <n v="206415.29"/>
    <x v="12"/>
    <x v="23"/>
    <n v="154108"/>
  </r>
  <r>
    <x v="298"/>
    <s v="US"/>
    <n v="206415.29"/>
    <x v="13"/>
    <x v="24"/>
    <n v="15108664"/>
  </r>
  <r>
    <x v="298"/>
    <s v="US"/>
    <n v="206415.29"/>
    <x v="14"/>
    <x v="25"/>
    <n v="0"/>
  </r>
  <r>
    <x v="298"/>
    <s v="US"/>
    <n v="206415.29"/>
    <x v="15"/>
    <x v="26"/>
    <n v="0"/>
  </r>
  <r>
    <x v="298"/>
    <s v="US"/>
    <n v="206415.29"/>
    <x v="16"/>
    <x v="27"/>
    <n v="5235"/>
  </r>
  <r>
    <x v="298"/>
    <s v="US"/>
    <n v="206415.29"/>
    <x v="17"/>
    <x v="28"/>
    <n v="29566"/>
  </r>
  <r>
    <x v="298"/>
    <s v="US"/>
    <n v="206415.29"/>
    <x v="18"/>
    <x v="29"/>
    <n v="0"/>
  </r>
  <r>
    <x v="298"/>
    <s v="US"/>
    <n v="206415.29"/>
    <x v="19"/>
    <x v="30"/>
    <n v="0"/>
  </r>
  <r>
    <x v="298"/>
    <s v="US"/>
    <n v="206415.29"/>
    <x v="20"/>
    <x v="31"/>
    <n v="0"/>
  </r>
  <r>
    <x v="298"/>
    <s v="US"/>
    <n v="206415.29"/>
    <x v="21"/>
    <x v="32"/>
    <n v="0"/>
  </r>
  <r>
    <x v="299"/>
    <s v="US"/>
    <n v="248276.6"/>
    <x v="0"/>
    <x v="0"/>
    <n v="1460496"/>
  </r>
  <r>
    <x v="299"/>
    <s v="US"/>
    <n v="248276.6"/>
    <x v="0"/>
    <x v="1"/>
    <n v="541358"/>
  </r>
  <r>
    <x v="299"/>
    <s v="US"/>
    <n v="248276.6"/>
    <x v="0"/>
    <x v="2"/>
    <n v="3073"/>
  </r>
  <r>
    <x v="299"/>
    <s v="US"/>
    <n v="248276.6"/>
    <x v="0"/>
    <x v="3"/>
    <n v="0"/>
  </r>
  <r>
    <x v="299"/>
    <s v="US"/>
    <n v="248276.6"/>
    <x v="0"/>
    <x v="4"/>
    <n v="916065"/>
  </r>
  <r>
    <x v="299"/>
    <s v="US"/>
    <n v="248276.6"/>
    <x v="1"/>
    <x v="5"/>
    <n v="4427"/>
  </r>
  <r>
    <x v="299"/>
    <s v="US"/>
    <n v="248276.6"/>
    <x v="1"/>
    <x v="6"/>
    <n v="4372"/>
  </r>
  <r>
    <x v="299"/>
    <s v="US"/>
    <n v="248276.6"/>
    <x v="1"/>
    <x v="7"/>
    <n v="54"/>
  </r>
  <r>
    <x v="299"/>
    <s v="US"/>
    <n v="248276.6"/>
    <x v="1"/>
    <x v="8"/>
    <n v="1"/>
  </r>
  <r>
    <x v="299"/>
    <s v="US"/>
    <n v="248276.6"/>
    <x v="1"/>
    <x v="9"/>
    <n v="0"/>
  </r>
  <r>
    <x v="299"/>
    <s v="US"/>
    <n v="248276.6"/>
    <x v="2"/>
    <x v="10"/>
    <n v="50617"/>
  </r>
  <r>
    <x v="299"/>
    <s v="US"/>
    <n v="248276.6"/>
    <x v="2"/>
    <x v="11"/>
    <n v="50617"/>
  </r>
  <r>
    <x v="299"/>
    <s v="US"/>
    <n v="248276.6"/>
    <x v="2"/>
    <x v="12"/>
    <n v="0"/>
  </r>
  <r>
    <x v="299"/>
    <s v="US"/>
    <n v="248276.6"/>
    <x v="2"/>
    <x v="13"/>
    <n v="0"/>
  </r>
  <r>
    <x v="299"/>
    <s v="US"/>
    <n v="248276.6"/>
    <x v="3"/>
    <x v="14"/>
    <n v="0"/>
  </r>
  <r>
    <x v="299"/>
    <s v="US"/>
    <n v="248276.6"/>
    <x v="4"/>
    <x v="15"/>
    <n v="77898"/>
  </r>
  <r>
    <x v="299"/>
    <s v="US"/>
    <n v="248276.6"/>
    <x v="5"/>
    <x v="16"/>
    <n v="2848089"/>
  </r>
  <r>
    <x v="299"/>
    <s v="US"/>
    <n v="248276.6"/>
    <x v="6"/>
    <x v="17"/>
    <n v="68971"/>
  </r>
  <r>
    <x v="299"/>
    <s v="US"/>
    <n v="248276.6"/>
    <x v="7"/>
    <x v="18"/>
    <n v="38560"/>
  </r>
  <r>
    <x v="299"/>
    <s v="US"/>
    <n v="248276.6"/>
    <x v="8"/>
    <x v="19"/>
    <n v="14"/>
  </r>
  <r>
    <x v="299"/>
    <s v="US"/>
    <n v="248276.6"/>
    <x v="9"/>
    <x v="20"/>
    <n v="1043445"/>
  </r>
  <r>
    <x v="299"/>
    <s v="US"/>
    <n v="248276.6"/>
    <x v="10"/>
    <x v="21"/>
    <n v="29974694"/>
  </r>
  <r>
    <x v="299"/>
    <s v="US"/>
    <n v="248276.6"/>
    <x v="11"/>
    <x v="22"/>
    <n v="6894092"/>
  </r>
  <r>
    <x v="299"/>
    <s v="US"/>
    <n v="248276.6"/>
    <x v="12"/>
    <x v="23"/>
    <n v="721838"/>
  </r>
  <r>
    <x v="299"/>
    <s v="US"/>
    <n v="248276.6"/>
    <x v="13"/>
    <x v="24"/>
    <n v="12371245"/>
  </r>
  <r>
    <x v="299"/>
    <s v="US"/>
    <n v="248276.6"/>
    <x v="14"/>
    <x v="25"/>
    <n v="0"/>
  </r>
  <r>
    <x v="299"/>
    <s v="US"/>
    <n v="248276.6"/>
    <x v="15"/>
    <x v="26"/>
    <n v="0"/>
  </r>
  <r>
    <x v="299"/>
    <s v="US"/>
    <n v="248276.6"/>
    <x v="16"/>
    <x v="27"/>
    <n v="2496"/>
  </r>
  <r>
    <x v="299"/>
    <s v="US"/>
    <n v="248276.6"/>
    <x v="17"/>
    <x v="28"/>
    <n v="37224"/>
  </r>
  <r>
    <x v="299"/>
    <s v="US"/>
    <n v="248276.6"/>
    <x v="18"/>
    <x v="29"/>
    <n v="0"/>
  </r>
  <r>
    <x v="299"/>
    <s v="US"/>
    <n v="248276.6"/>
    <x v="19"/>
    <x v="30"/>
    <n v="0"/>
  </r>
  <r>
    <x v="299"/>
    <s v="US"/>
    <n v="248276.6"/>
    <x v="20"/>
    <x v="31"/>
    <n v="0"/>
  </r>
  <r>
    <x v="299"/>
    <s v="US"/>
    <n v="248276.6"/>
    <x v="21"/>
    <x v="32"/>
    <n v="0"/>
  </r>
  <r>
    <x v="300"/>
    <s v="US"/>
    <n v="162944.89000000001"/>
    <x v="0"/>
    <x v="0"/>
    <n v="1290225"/>
  </r>
  <r>
    <x v="300"/>
    <s v="US"/>
    <n v="162944.89000000001"/>
    <x v="0"/>
    <x v="1"/>
    <n v="399957"/>
  </r>
  <r>
    <x v="300"/>
    <s v="US"/>
    <n v="162944.89000000001"/>
    <x v="0"/>
    <x v="2"/>
    <n v="2590"/>
  </r>
  <r>
    <x v="300"/>
    <s v="US"/>
    <n v="162944.89000000001"/>
    <x v="0"/>
    <x v="3"/>
    <n v="0"/>
  </r>
  <r>
    <x v="300"/>
    <s v="US"/>
    <n v="162944.89000000001"/>
    <x v="0"/>
    <x v="4"/>
    <n v="887678"/>
  </r>
  <r>
    <x v="300"/>
    <s v="US"/>
    <n v="162944.89000000001"/>
    <x v="1"/>
    <x v="5"/>
    <n v="2812"/>
  </r>
  <r>
    <x v="300"/>
    <s v="US"/>
    <n v="162944.89000000001"/>
    <x v="1"/>
    <x v="6"/>
    <n v="2728"/>
  </r>
  <r>
    <x v="300"/>
    <s v="US"/>
    <n v="162944.89000000001"/>
    <x v="1"/>
    <x v="7"/>
    <n v="84"/>
  </r>
  <r>
    <x v="300"/>
    <s v="US"/>
    <n v="162944.89000000001"/>
    <x v="1"/>
    <x v="8"/>
    <n v="1"/>
  </r>
  <r>
    <x v="300"/>
    <s v="US"/>
    <n v="162944.89000000001"/>
    <x v="1"/>
    <x v="9"/>
    <n v="0"/>
  </r>
  <r>
    <x v="300"/>
    <s v="US"/>
    <n v="162944.89000000001"/>
    <x v="2"/>
    <x v="10"/>
    <n v="8215"/>
  </r>
  <r>
    <x v="300"/>
    <s v="US"/>
    <n v="162944.89000000001"/>
    <x v="2"/>
    <x v="11"/>
    <n v="8215"/>
  </r>
  <r>
    <x v="300"/>
    <s v="US"/>
    <n v="162944.89000000001"/>
    <x v="2"/>
    <x v="12"/>
    <n v="0"/>
  </r>
  <r>
    <x v="300"/>
    <s v="US"/>
    <n v="162944.89000000001"/>
    <x v="2"/>
    <x v="13"/>
    <n v="0"/>
  </r>
  <r>
    <x v="300"/>
    <s v="US"/>
    <n v="162944.89000000001"/>
    <x v="3"/>
    <x v="14"/>
    <n v="0"/>
  </r>
  <r>
    <x v="300"/>
    <s v="US"/>
    <n v="162944.89000000001"/>
    <x v="4"/>
    <x v="15"/>
    <n v="294406"/>
  </r>
  <r>
    <x v="300"/>
    <s v="US"/>
    <n v="162944.89000000001"/>
    <x v="5"/>
    <x v="16"/>
    <n v="2321990"/>
  </r>
  <r>
    <x v="300"/>
    <s v="US"/>
    <n v="162944.89000000001"/>
    <x v="6"/>
    <x v="17"/>
    <n v="32726"/>
  </r>
  <r>
    <x v="300"/>
    <s v="US"/>
    <n v="162944.89000000001"/>
    <x v="7"/>
    <x v="18"/>
    <n v="34209"/>
  </r>
  <r>
    <x v="300"/>
    <s v="US"/>
    <n v="162944.89000000001"/>
    <x v="8"/>
    <x v="19"/>
    <n v="15"/>
  </r>
  <r>
    <x v="300"/>
    <s v="US"/>
    <n v="162944.89000000001"/>
    <x v="9"/>
    <x v="20"/>
    <n v="1101059"/>
  </r>
  <r>
    <x v="300"/>
    <s v="US"/>
    <n v="162944.89000000001"/>
    <x v="10"/>
    <x v="21"/>
    <n v="28238674"/>
  </r>
  <r>
    <x v="300"/>
    <s v="US"/>
    <n v="162944.89000000001"/>
    <x v="11"/>
    <x v="22"/>
    <n v="8196617"/>
  </r>
  <r>
    <x v="300"/>
    <s v="US"/>
    <n v="162944.89000000001"/>
    <x v="12"/>
    <x v="23"/>
    <n v="921379"/>
  </r>
  <r>
    <x v="300"/>
    <s v="US"/>
    <n v="162944.89000000001"/>
    <x v="13"/>
    <x v="24"/>
    <n v="18603348"/>
  </r>
  <r>
    <x v="300"/>
    <s v="US"/>
    <n v="162944.89000000001"/>
    <x v="14"/>
    <x v="25"/>
    <n v="0"/>
  </r>
  <r>
    <x v="300"/>
    <s v="US"/>
    <n v="162944.89000000001"/>
    <x v="15"/>
    <x v="26"/>
    <n v="0"/>
  </r>
  <r>
    <x v="300"/>
    <s v="US"/>
    <n v="162944.89000000001"/>
    <x v="16"/>
    <x v="27"/>
    <n v="5005"/>
  </r>
  <r>
    <x v="300"/>
    <s v="US"/>
    <n v="162944.89000000001"/>
    <x v="17"/>
    <x v="28"/>
    <n v="33305"/>
  </r>
  <r>
    <x v="300"/>
    <s v="US"/>
    <n v="162944.89000000001"/>
    <x v="18"/>
    <x v="29"/>
    <n v="0"/>
  </r>
  <r>
    <x v="300"/>
    <s v="US"/>
    <n v="162944.89000000001"/>
    <x v="19"/>
    <x v="30"/>
    <n v="0"/>
  </r>
  <r>
    <x v="300"/>
    <s v="US"/>
    <n v="162944.89000000001"/>
    <x v="20"/>
    <x v="31"/>
    <n v="0"/>
  </r>
  <r>
    <x v="300"/>
    <s v="US"/>
    <n v="162944.89000000001"/>
    <x v="21"/>
    <x v="32"/>
    <n v="0"/>
  </r>
  <r>
    <x v="301"/>
    <s v="US"/>
    <n v="417424.72"/>
    <x v="0"/>
    <x v="0"/>
    <n v="1380249"/>
  </r>
  <r>
    <x v="301"/>
    <s v="US"/>
    <n v="417424.72"/>
    <x v="0"/>
    <x v="1"/>
    <n v="498329"/>
  </r>
  <r>
    <x v="301"/>
    <s v="US"/>
    <n v="417424.72"/>
    <x v="0"/>
    <x v="2"/>
    <n v="2182"/>
  </r>
  <r>
    <x v="301"/>
    <s v="US"/>
    <n v="417424.72"/>
    <x v="0"/>
    <x v="3"/>
    <n v="0"/>
  </r>
  <r>
    <x v="301"/>
    <s v="US"/>
    <n v="417424.72"/>
    <x v="0"/>
    <x v="4"/>
    <n v="879738"/>
  </r>
  <r>
    <x v="301"/>
    <s v="US"/>
    <n v="417424.72"/>
    <x v="1"/>
    <x v="5"/>
    <n v="3062"/>
  </r>
  <r>
    <x v="301"/>
    <s v="US"/>
    <n v="417424.72"/>
    <x v="1"/>
    <x v="6"/>
    <n v="2997"/>
  </r>
  <r>
    <x v="301"/>
    <s v="US"/>
    <n v="417424.72"/>
    <x v="1"/>
    <x v="7"/>
    <n v="64"/>
  </r>
  <r>
    <x v="301"/>
    <s v="US"/>
    <n v="417424.72"/>
    <x v="1"/>
    <x v="8"/>
    <n v="0"/>
  </r>
  <r>
    <x v="301"/>
    <s v="US"/>
    <n v="417424.72"/>
    <x v="1"/>
    <x v="9"/>
    <n v="0"/>
  </r>
  <r>
    <x v="301"/>
    <s v="US"/>
    <n v="417424.72"/>
    <x v="2"/>
    <x v="10"/>
    <n v="900"/>
  </r>
  <r>
    <x v="301"/>
    <s v="US"/>
    <n v="417424.72"/>
    <x v="2"/>
    <x v="11"/>
    <n v="900"/>
  </r>
  <r>
    <x v="301"/>
    <s v="US"/>
    <n v="417424.72"/>
    <x v="2"/>
    <x v="12"/>
    <n v="0"/>
  </r>
  <r>
    <x v="301"/>
    <s v="US"/>
    <n v="417424.72"/>
    <x v="2"/>
    <x v="13"/>
    <n v="0"/>
  </r>
  <r>
    <x v="301"/>
    <s v="US"/>
    <n v="417424.72"/>
    <x v="3"/>
    <x v="14"/>
    <n v="0"/>
  </r>
  <r>
    <x v="301"/>
    <s v="US"/>
    <n v="417424.72"/>
    <x v="4"/>
    <x v="15"/>
    <n v="232369"/>
  </r>
  <r>
    <x v="301"/>
    <s v="US"/>
    <n v="417424.72"/>
    <x v="5"/>
    <x v="16"/>
    <n v="2248738"/>
  </r>
  <r>
    <x v="301"/>
    <s v="US"/>
    <n v="417424.72"/>
    <x v="6"/>
    <x v="17"/>
    <n v="37345"/>
  </r>
  <r>
    <x v="301"/>
    <s v="US"/>
    <n v="417424.72"/>
    <x v="7"/>
    <x v="18"/>
    <n v="30343"/>
  </r>
  <r>
    <x v="301"/>
    <s v="US"/>
    <n v="417424.72"/>
    <x v="8"/>
    <x v="19"/>
    <n v="76"/>
  </r>
  <r>
    <x v="301"/>
    <s v="US"/>
    <n v="417424.72"/>
    <x v="9"/>
    <x v="20"/>
    <n v="1218423"/>
  </r>
  <r>
    <x v="301"/>
    <s v="US"/>
    <n v="417424.72"/>
    <x v="10"/>
    <x v="21"/>
    <n v="27524746"/>
  </r>
  <r>
    <x v="301"/>
    <s v="US"/>
    <n v="417424.72"/>
    <x v="11"/>
    <x v="22"/>
    <n v="8709693"/>
  </r>
  <r>
    <x v="301"/>
    <s v="US"/>
    <n v="417424.72"/>
    <x v="12"/>
    <x v="23"/>
    <n v="118620"/>
  </r>
  <r>
    <x v="301"/>
    <s v="US"/>
    <n v="417424.72"/>
    <x v="13"/>
    <x v="24"/>
    <n v="22619860"/>
  </r>
  <r>
    <x v="301"/>
    <s v="US"/>
    <n v="417424.72"/>
    <x v="14"/>
    <x v="25"/>
    <n v="0"/>
  </r>
  <r>
    <x v="301"/>
    <s v="US"/>
    <n v="417424.72"/>
    <x v="15"/>
    <x v="26"/>
    <n v="0"/>
  </r>
  <r>
    <x v="301"/>
    <s v="US"/>
    <n v="417424.72"/>
    <x v="16"/>
    <x v="27"/>
    <n v="4564"/>
  </r>
  <r>
    <x v="301"/>
    <s v="US"/>
    <n v="417424.72"/>
    <x v="17"/>
    <x v="28"/>
    <n v="32284"/>
  </r>
  <r>
    <x v="301"/>
    <s v="US"/>
    <n v="417424.72"/>
    <x v="18"/>
    <x v="29"/>
    <n v="0"/>
  </r>
  <r>
    <x v="301"/>
    <s v="US"/>
    <n v="417424.72"/>
    <x v="19"/>
    <x v="30"/>
    <n v="0"/>
  </r>
  <r>
    <x v="301"/>
    <s v="US"/>
    <n v="417424.72"/>
    <x v="20"/>
    <x v="31"/>
    <n v="0"/>
  </r>
  <r>
    <x v="301"/>
    <s v="US"/>
    <n v="417424.72"/>
    <x v="21"/>
    <x v="32"/>
    <n v="0"/>
  </r>
  <r>
    <x v="302"/>
    <s v="US"/>
    <n v="321449.18"/>
    <x v="0"/>
    <x v="0"/>
    <n v="1586403"/>
  </r>
  <r>
    <x v="302"/>
    <s v="US"/>
    <n v="321449.18"/>
    <x v="0"/>
    <x v="1"/>
    <n v="649812"/>
  </r>
  <r>
    <x v="302"/>
    <s v="US"/>
    <n v="321449.18"/>
    <x v="0"/>
    <x v="2"/>
    <n v="1724"/>
  </r>
  <r>
    <x v="302"/>
    <s v="US"/>
    <n v="321449.18"/>
    <x v="0"/>
    <x v="3"/>
    <n v="0"/>
  </r>
  <r>
    <x v="302"/>
    <s v="US"/>
    <n v="321449.18"/>
    <x v="0"/>
    <x v="4"/>
    <n v="934867"/>
  </r>
  <r>
    <x v="302"/>
    <s v="US"/>
    <n v="321449.18"/>
    <x v="1"/>
    <x v="5"/>
    <n v="3757"/>
  </r>
  <r>
    <x v="302"/>
    <s v="US"/>
    <n v="321449.18"/>
    <x v="1"/>
    <x v="6"/>
    <n v="3693"/>
  </r>
  <r>
    <x v="302"/>
    <s v="US"/>
    <n v="321449.18"/>
    <x v="1"/>
    <x v="7"/>
    <n v="64"/>
  </r>
  <r>
    <x v="302"/>
    <s v="US"/>
    <n v="321449.18"/>
    <x v="1"/>
    <x v="8"/>
    <n v="0"/>
  </r>
  <r>
    <x v="302"/>
    <s v="US"/>
    <n v="321449.18"/>
    <x v="1"/>
    <x v="9"/>
    <n v="0"/>
  </r>
  <r>
    <x v="302"/>
    <s v="US"/>
    <n v="321449.18"/>
    <x v="2"/>
    <x v="10"/>
    <n v="3909"/>
  </r>
  <r>
    <x v="302"/>
    <s v="US"/>
    <n v="321449.18"/>
    <x v="2"/>
    <x v="11"/>
    <n v="3909"/>
  </r>
  <r>
    <x v="302"/>
    <s v="US"/>
    <n v="321449.18"/>
    <x v="2"/>
    <x v="12"/>
    <n v="0"/>
  </r>
  <r>
    <x v="302"/>
    <s v="US"/>
    <n v="321449.18"/>
    <x v="2"/>
    <x v="13"/>
    <n v="0"/>
  </r>
  <r>
    <x v="302"/>
    <s v="US"/>
    <n v="321449.18"/>
    <x v="3"/>
    <x v="14"/>
    <n v="0"/>
  </r>
  <r>
    <x v="302"/>
    <s v="US"/>
    <n v="321449.18"/>
    <x v="4"/>
    <x v="15"/>
    <n v="254067"/>
  </r>
  <r>
    <x v="302"/>
    <s v="US"/>
    <n v="321449.18"/>
    <x v="5"/>
    <x v="16"/>
    <n v="2282158"/>
  </r>
  <r>
    <x v="302"/>
    <s v="US"/>
    <n v="321449.18"/>
    <x v="6"/>
    <x v="17"/>
    <n v="67844"/>
  </r>
  <r>
    <x v="302"/>
    <s v="US"/>
    <n v="321449.18"/>
    <x v="7"/>
    <x v="18"/>
    <n v="36342"/>
  </r>
  <r>
    <x v="302"/>
    <s v="US"/>
    <n v="321449.18"/>
    <x v="8"/>
    <x v="19"/>
    <n v="32"/>
  </r>
  <r>
    <x v="302"/>
    <s v="US"/>
    <n v="321449.18"/>
    <x v="9"/>
    <x v="20"/>
    <n v="1291778"/>
  </r>
  <r>
    <x v="302"/>
    <s v="US"/>
    <n v="321449.18"/>
    <x v="10"/>
    <x v="21"/>
    <n v="22104863"/>
  </r>
  <r>
    <x v="302"/>
    <s v="US"/>
    <n v="321449.18"/>
    <x v="11"/>
    <x v="22"/>
    <n v="8420510"/>
  </r>
  <r>
    <x v="302"/>
    <s v="US"/>
    <n v="321449.18"/>
    <x v="12"/>
    <x v="23"/>
    <n v="146892"/>
  </r>
  <r>
    <x v="302"/>
    <s v="US"/>
    <n v="321449.18"/>
    <x v="13"/>
    <x v="24"/>
    <n v="22732507"/>
  </r>
  <r>
    <x v="302"/>
    <s v="US"/>
    <n v="321449.18"/>
    <x v="14"/>
    <x v="25"/>
    <n v="0"/>
  </r>
  <r>
    <x v="302"/>
    <s v="US"/>
    <n v="321449.18"/>
    <x v="15"/>
    <x v="26"/>
    <n v="0"/>
  </r>
  <r>
    <x v="302"/>
    <s v="US"/>
    <n v="321449.18"/>
    <x v="16"/>
    <x v="27"/>
    <n v="6319"/>
  </r>
  <r>
    <x v="302"/>
    <s v="US"/>
    <n v="321449.18"/>
    <x v="17"/>
    <x v="28"/>
    <n v="25146"/>
  </r>
  <r>
    <x v="302"/>
    <s v="US"/>
    <n v="321449.18"/>
    <x v="18"/>
    <x v="29"/>
    <n v="0"/>
  </r>
  <r>
    <x v="302"/>
    <s v="US"/>
    <n v="321449.18"/>
    <x v="19"/>
    <x v="30"/>
    <n v="0"/>
  </r>
  <r>
    <x v="302"/>
    <s v="US"/>
    <n v="321449.18"/>
    <x v="20"/>
    <x v="31"/>
    <n v="0"/>
  </r>
  <r>
    <x v="302"/>
    <s v="US"/>
    <n v="321449.18"/>
    <x v="21"/>
    <x v="32"/>
    <n v="0"/>
  </r>
  <r>
    <x v="303"/>
    <s v="US"/>
    <n v="289205.75"/>
    <x v="0"/>
    <x v="0"/>
    <n v="1614964"/>
  </r>
  <r>
    <x v="303"/>
    <s v="US"/>
    <n v="289205.75"/>
    <x v="0"/>
    <x v="1"/>
    <n v="632692"/>
  </r>
  <r>
    <x v="303"/>
    <s v="US"/>
    <n v="289205.75"/>
    <x v="0"/>
    <x v="2"/>
    <n v="3846"/>
  </r>
  <r>
    <x v="303"/>
    <s v="US"/>
    <n v="289205.75"/>
    <x v="0"/>
    <x v="3"/>
    <n v="0"/>
  </r>
  <r>
    <x v="303"/>
    <s v="US"/>
    <n v="289205.75"/>
    <x v="0"/>
    <x v="4"/>
    <n v="978426"/>
  </r>
  <r>
    <x v="303"/>
    <s v="US"/>
    <n v="289205.75"/>
    <x v="1"/>
    <x v="5"/>
    <n v="3432"/>
  </r>
  <r>
    <x v="303"/>
    <s v="US"/>
    <n v="289205.75"/>
    <x v="1"/>
    <x v="6"/>
    <n v="3343"/>
  </r>
  <r>
    <x v="303"/>
    <s v="US"/>
    <n v="289205.75"/>
    <x v="1"/>
    <x v="7"/>
    <n v="88"/>
  </r>
  <r>
    <x v="303"/>
    <s v="US"/>
    <n v="289205.75"/>
    <x v="1"/>
    <x v="8"/>
    <n v="0"/>
  </r>
  <r>
    <x v="303"/>
    <s v="US"/>
    <n v="289205.75"/>
    <x v="1"/>
    <x v="9"/>
    <n v="0"/>
  </r>
  <r>
    <x v="303"/>
    <s v="US"/>
    <n v="289205.75"/>
    <x v="2"/>
    <x v="10"/>
    <n v="2025"/>
  </r>
  <r>
    <x v="303"/>
    <s v="US"/>
    <n v="289205.75"/>
    <x v="2"/>
    <x v="11"/>
    <n v="2025"/>
  </r>
  <r>
    <x v="303"/>
    <s v="US"/>
    <n v="289205.75"/>
    <x v="2"/>
    <x v="12"/>
    <n v="0"/>
  </r>
  <r>
    <x v="303"/>
    <s v="US"/>
    <n v="289205.75"/>
    <x v="2"/>
    <x v="13"/>
    <n v="0"/>
  </r>
  <r>
    <x v="303"/>
    <s v="US"/>
    <n v="289205.75"/>
    <x v="3"/>
    <x v="14"/>
    <n v="0"/>
  </r>
  <r>
    <x v="303"/>
    <s v="US"/>
    <n v="289205.75"/>
    <x v="4"/>
    <x v="15"/>
    <n v="188073"/>
  </r>
  <r>
    <x v="303"/>
    <s v="US"/>
    <n v="289205.75"/>
    <x v="5"/>
    <x v="16"/>
    <n v="3094548"/>
  </r>
  <r>
    <x v="303"/>
    <s v="US"/>
    <n v="289205.75"/>
    <x v="6"/>
    <x v="17"/>
    <n v="62325"/>
  </r>
  <r>
    <x v="303"/>
    <s v="US"/>
    <n v="289205.75"/>
    <x v="7"/>
    <x v="18"/>
    <n v="30284"/>
  </r>
  <r>
    <x v="303"/>
    <s v="US"/>
    <n v="289205.75"/>
    <x v="8"/>
    <x v="19"/>
    <n v="9"/>
  </r>
  <r>
    <x v="303"/>
    <s v="US"/>
    <n v="289205.75"/>
    <x v="9"/>
    <x v="20"/>
    <n v="1156033"/>
  </r>
  <r>
    <x v="303"/>
    <s v="US"/>
    <n v="289205.75"/>
    <x v="10"/>
    <x v="21"/>
    <n v="24802484"/>
  </r>
  <r>
    <x v="303"/>
    <s v="US"/>
    <n v="289205.75"/>
    <x v="11"/>
    <x v="22"/>
    <n v="9382873"/>
  </r>
  <r>
    <x v="303"/>
    <s v="US"/>
    <n v="289205.75"/>
    <x v="12"/>
    <x v="23"/>
    <n v="676947"/>
  </r>
  <r>
    <x v="303"/>
    <s v="US"/>
    <n v="289205.75"/>
    <x v="13"/>
    <x v="24"/>
    <n v="19451748"/>
  </r>
  <r>
    <x v="303"/>
    <s v="US"/>
    <n v="289205.75"/>
    <x v="14"/>
    <x v="25"/>
    <n v="0"/>
  </r>
  <r>
    <x v="303"/>
    <s v="US"/>
    <n v="289205.75"/>
    <x v="15"/>
    <x v="26"/>
    <n v="0"/>
  </r>
  <r>
    <x v="303"/>
    <s v="US"/>
    <n v="289205.75"/>
    <x v="16"/>
    <x v="27"/>
    <n v="5352"/>
  </r>
  <r>
    <x v="303"/>
    <s v="US"/>
    <n v="289205.75"/>
    <x v="17"/>
    <x v="28"/>
    <n v="27716"/>
  </r>
  <r>
    <x v="303"/>
    <s v="US"/>
    <n v="289205.75"/>
    <x v="18"/>
    <x v="29"/>
    <n v="0"/>
  </r>
  <r>
    <x v="303"/>
    <s v="US"/>
    <n v="289205.75"/>
    <x v="19"/>
    <x v="30"/>
    <n v="0"/>
  </r>
  <r>
    <x v="303"/>
    <s v="US"/>
    <n v="289205.75"/>
    <x v="20"/>
    <x v="31"/>
    <n v="0"/>
  </r>
  <r>
    <x v="303"/>
    <s v="US"/>
    <n v="289205.75"/>
    <x v="21"/>
    <x v="32"/>
    <n v="0"/>
  </r>
  <r>
    <x v="304"/>
    <s v="US"/>
    <n v="232028.77"/>
    <x v="0"/>
    <x v="0"/>
    <n v="1691498"/>
  </r>
  <r>
    <x v="304"/>
    <s v="US"/>
    <n v="232028.77"/>
    <x v="0"/>
    <x v="1"/>
    <n v="675129"/>
  </r>
  <r>
    <x v="304"/>
    <s v="US"/>
    <n v="232028.77"/>
    <x v="0"/>
    <x v="2"/>
    <n v="3864"/>
  </r>
  <r>
    <x v="304"/>
    <s v="US"/>
    <n v="232028.77"/>
    <x v="0"/>
    <x v="3"/>
    <n v="0"/>
  </r>
  <r>
    <x v="304"/>
    <s v="US"/>
    <n v="232028.77"/>
    <x v="0"/>
    <x v="4"/>
    <n v="1012505"/>
  </r>
  <r>
    <x v="304"/>
    <s v="US"/>
    <n v="232028.77"/>
    <x v="1"/>
    <x v="5"/>
    <n v="3822"/>
  </r>
  <r>
    <x v="304"/>
    <s v="US"/>
    <n v="232028.77"/>
    <x v="1"/>
    <x v="6"/>
    <n v="3764"/>
  </r>
  <r>
    <x v="304"/>
    <s v="US"/>
    <n v="232028.77"/>
    <x v="1"/>
    <x v="7"/>
    <n v="58"/>
  </r>
  <r>
    <x v="304"/>
    <s v="US"/>
    <n v="232028.77"/>
    <x v="1"/>
    <x v="8"/>
    <n v="0"/>
  </r>
  <r>
    <x v="304"/>
    <s v="US"/>
    <n v="232028.77"/>
    <x v="1"/>
    <x v="9"/>
    <n v="0"/>
  </r>
  <r>
    <x v="304"/>
    <s v="US"/>
    <n v="232028.77"/>
    <x v="2"/>
    <x v="10"/>
    <n v="1367"/>
  </r>
  <r>
    <x v="304"/>
    <s v="US"/>
    <n v="232028.77"/>
    <x v="2"/>
    <x v="11"/>
    <n v="1367"/>
  </r>
  <r>
    <x v="304"/>
    <s v="US"/>
    <n v="232028.77"/>
    <x v="2"/>
    <x v="12"/>
    <n v="0"/>
  </r>
  <r>
    <x v="304"/>
    <s v="US"/>
    <n v="232028.77"/>
    <x v="2"/>
    <x v="13"/>
    <n v="0"/>
  </r>
  <r>
    <x v="304"/>
    <s v="US"/>
    <n v="232028.77"/>
    <x v="3"/>
    <x v="14"/>
    <n v="0"/>
  </r>
  <r>
    <x v="304"/>
    <s v="US"/>
    <n v="232028.77"/>
    <x v="4"/>
    <x v="15"/>
    <n v="188875"/>
  </r>
  <r>
    <x v="304"/>
    <s v="US"/>
    <n v="232028.77"/>
    <x v="5"/>
    <x v="16"/>
    <n v="3242555"/>
  </r>
  <r>
    <x v="304"/>
    <s v="US"/>
    <n v="232028.77"/>
    <x v="6"/>
    <x v="17"/>
    <n v="48567"/>
  </r>
  <r>
    <x v="304"/>
    <s v="US"/>
    <n v="232028.77"/>
    <x v="7"/>
    <x v="18"/>
    <n v="26255"/>
  </r>
  <r>
    <x v="304"/>
    <s v="US"/>
    <n v="232028.77"/>
    <x v="8"/>
    <x v="19"/>
    <n v="2"/>
  </r>
  <r>
    <x v="304"/>
    <s v="US"/>
    <n v="232028.77"/>
    <x v="9"/>
    <x v="20"/>
    <n v="1287975"/>
  </r>
  <r>
    <x v="304"/>
    <s v="US"/>
    <n v="232028.77"/>
    <x v="10"/>
    <x v="21"/>
    <n v="30065381"/>
  </r>
  <r>
    <x v="304"/>
    <s v="US"/>
    <n v="232028.77"/>
    <x v="11"/>
    <x v="22"/>
    <n v="7634339"/>
  </r>
  <r>
    <x v="304"/>
    <s v="US"/>
    <n v="232028.77"/>
    <x v="12"/>
    <x v="23"/>
    <n v="304005"/>
  </r>
  <r>
    <x v="304"/>
    <s v="US"/>
    <n v="232028.77"/>
    <x v="13"/>
    <x v="24"/>
    <n v="22492108"/>
  </r>
  <r>
    <x v="304"/>
    <s v="US"/>
    <n v="232028.77"/>
    <x v="14"/>
    <x v="25"/>
    <n v="0"/>
  </r>
  <r>
    <x v="304"/>
    <s v="US"/>
    <n v="232028.77"/>
    <x v="15"/>
    <x v="26"/>
    <n v="0"/>
  </r>
  <r>
    <x v="304"/>
    <s v="US"/>
    <n v="232028.77"/>
    <x v="16"/>
    <x v="27"/>
    <n v="5839"/>
  </r>
  <r>
    <x v="304"/>
    <s v="US"/>
    <n v="232028.77"/>
    <x v="17"/>
    <x v="28"/>
    <n v="26634"/>
  </r>
  <r>
    <x v="304"/>
    <s v="US"/>
    <n v="232028.77"/>
    <x v="18"/>
    <x v="29"/>
    <n v="0"/>
  </r>
  <r>
    <x v="304"/>
    <s v="US"/>
    <n v="232028.77"/>
    <x v="19"/>
    <x v="30"/>
    <n v="0"/>
  </r>
  <r>
    <x v="304"/>
    <s v="US"/>
    <n v="232028.77"/>
    <x v="20"/>
    <x v="31"/>
    <n v="0"/>
  </r>
  <r>
    <x v="304"/>
    <s v="US"/>
    <n v="232028.77"/>
    <x v="21"/>
    <x v="32"/>
    <n v="0"/>
  </r>
  <r>
    <x v="305"/>
    <s v="US"/>
    <n v="139706.26"/>
    <x v="0"/>
    <x v="0"/>
    <n v="1326551"/>
  </r>
  <r>
    <x v="305"/>
    <s v="US"/>
    <n v="139706.26"/>
    <x v="0"/>
    <x v="1"/>
    <n v="376338"/>
  </r>
  <r>
    <x v="305"/>
    <s v="US"/>
    <n v="139706.26"/>
    <x v="0"/>
    <x v="2"/>
    <n v="3557"/>
  </r>
  <r>
    <x v="305"/>
    <s v="US"/>
    <n v="139706.26"/>
    <x v="0"/>
    <x v="3"/>
    <n v="0"/>
  </r>
  <r>
    <x v="305"/>
    <s v="US"/>
    <n v="139706.26"/>
    <x v="0"/>
    <x v="4"/>
    <n v="946656"/>
  </r>
  <r>
    <x v="305"/>
    <s v="US"/>
    <n v="139706.26"/>
    <x v="1"/>
    <x v="5"/>
    <n v="7261"/>
  </r>
  <r>
    <x v="305"/>
    <s v="US"/>
    <n v="139706.26"/>
    <x v="1"/>
    <x v="6"/>
    <n v="7018"/>
  </r>
  <r>
    <x v="305"/>
    <s v="US"/>
    <n v="139706.26"/>
    <x v="1"/>
    <x v="7"/>
    <n v="243"/>
  </r>
  <r>
    <x v="305"/>
    <s v="US"/>
    <n v="139706.26"/>
    <x v="1"/>
    <x v="8"/>
    <n v="1"/>
  </r>
  <r>
    <x v="305"/>
    <s v="US"/>
    <n v="139706.26"/>
    <x v="1"/>
    <x v="9"/>
    <n v="0"/>
  </r>
  <r>
    <x v="305"/>
    <s v="US"/>
    <n v="139706.26"/>
    <x v="2"/>
    <x v="10"/>
    <n v="1560"/>
  </r>
  <r>
    <x v="305"/>
    <s v="US"/>
    <n v="139706.26"/>
    <x v="2"/>
    <x v="11"/>
    <n v="1560"/>
  </r>
  <r>
    <x v="305"/>
    <s v="US"/>
    <n v="139706.26"/>
    <x v="2"/>
    <x v="12"/>
    <n v="0"/>
  </r>
  <r>
    <x v="305"/>
    <s v="US"/>
    <n v="139706.26"/>
    <x v="2"/>
    <x v="13"/>
    <n v="0"/>
  </r>
  <r>
    <x v="305"/>
    <s v="US"/>
    <n v="139706.26"/>
    <x v="3"/>
    <x v="14"/>
    <n v="0"/>
  </r>
  <r>
    <x v="305"/>
    <s v="US"/>
    <n v="139706.26"/>
    <x v="4"/>
    <x v="15"/>
    <n v="174389"/>
  </r>
  <r>
    <x v="305"/>
    <s v="US"/>
    <n v="139706.26"/>
    <x v="5"/>
    <x v="16"/>
    <n v="2774883"/>
  </r>
  <r>
    <x v="305"/>
    <s v="US"/>
    <n v="139706.26"/>
    <x v="6"/>
    <x v="17"/>
    <n v="34988"/>
  </r>
  <r>
    <x v="305"/>
    <s v="US"/>
    <n v="139706.26"/>
    <x v="7"/>
    <x v="18"/>
    <n v="30537"/>
  </r>
  <r>
    <x v="305"/>
    <s v="US"/>
    <n v="139706.26"/>
    <x v="8"/>
    <x v="19"/>
    <n v="0"/>
  </r>
  <r>
    <x v="305"/>
    <s v="US"/>
    <n v="139706.26"/>
    <x v="9"/>
    <x v="20"/>
    <n v="950375"/>
  </r>
  <r>
    <x v="305"/>
    <s v="US"/>
    <n v="139706.26"/>
    <x v="10"/>
    <x v="21"/>
    <n v="27004347"/>
  </r>
  <r>
    <x v="305"/>
    <s v="US"/>
    <n v="139706.26"/>
    <x v="11"/>
    <x v="22"/>
    <n v="6694954"/>
  </r>
  <r>
    <x v="305"/>
    <s v="US"/>
    <n v="139706.26"/>
    <x v="12"/>
    <x v="23"/>
    <n v="393530"/>
  </r>
  <r>
    <x v="305"/>
    <s v="US"/>
    <n v="139706.26"/>
    <x v="13"/>
    <x v="24"/>
    <n v="14456459"/>
  </r>
  <r>
    <x v="305"/>
    <s v="US"/>
    <n v="139706.26"/>
    <x v="14"/>
    <x v="25"/>
    <n v="0"/>
  </r>
  <r>
    <x v="305"/>
    <s v="US"/>
    <n v="139706.26"/>
    <x v="15"/>
    <x v="26"/>
    <n v="0"/>
  </r>
  <r>
    <x v="305"/>
    <s v="US"/>
    <n v="139706.26"/>
    <x v="16"/>
    <x v="27"/>
    <n v="5373"/>
  </r>
  <r>
    <x v="305"/>
    <s v="US"/>
    <n v="139706.26"/>
    <x v="17"/>
    <x v="28"/>
    <n v="22095"/>
  </r>
  <r>
    <x v="305"/>
    <s v="US"/>
    <n v="139706.26"/>
    <x v="18"/>
    <x v="29"/>
    <n v="0"/>
  </r>
  <r>
    <x v="305"/>
    <s v="US"/>
    <n v="139706.26"/>
    <x v="19"/>
    <x v="30"/>
    <n v="0"/>
  </r>
  <r>
    <x v="305"/>
    <s v="US"/>
    <n v="139706.26"/>
    <x v="20"/>
    <x v="31"/>
    <n v="0"/>
  </r>
  <r>
    <x v="305"/>
    <s v="US"/>
    <n v="139706.26"/>
    <x v="21"/>
    <x v="32"/>
    <n v="0"/>
  </r>
  <r>
    <x v="306"/>
    <s v="US"/>
    <n v="177470.57"/>
    <x v="0"/>
    <x v="0"/>
    <n v="1298631"/>
  </r>
  <r>
    <x v="306"/>
    <s v="US"/>
    <n v="177470.57"/>
    <x v="0"/>
    <x v="1"/>
    <n v="447037"/>
  </r>
  <r>
    <x v="306"/>
    <s v="US"/>
    <n v="177470.57"/>
    <x v="0"/>
    <x v="2"/>
    <n v="2727"/>
  </r>
  <r>
    <x v="306"/>
    <s v="US"/>
    <n v="177470.57"/>
    <x v="0"/>
    <x v="3"/>
    <n v="0"/>
  </r>
  <r>
    <x v="306"/>
    <s v="US"/>
    <n v="177470.57"/>
    <x v="0"/>
    <x v="4"/>
    <n v="848867"/>
  </r>
  <r>
    <x v="306"/>
    <s v="US"/>
    <n v="177470.57"/>
    <x v="1"/>
    <x v="5"/>
    <n v="11645"/>
  </r>
  <r>
    <x v="306"/>
    <s v="US"/>
    <n v="177470.57"/>
    <x v="1"/>
    <x v="6"/>
    <n v="11217"/>
  </r>
  <r>
    <x v="306"/>
    <s v="US"/>
    <n v="177470.57"/>
    <x v="1"/>
    <x v="7"/>
    <n v="428"/>
  </r>
  <r>
    <x v="306"/>
    <s v="US"/>
    <n v="177470.57"/>
    <x v="1"/>
    <x v="8"/>
    <n v="0"/>
  </r>
  <r>
    <x v="306"/>
    <s v="US"/>
    <n v="177470.57"/>
    <x v="1"/>
    <x v="9"/>
    <n v="0"/>
  </r>
  <r>
    <x v="306"/>
    <s v="US"/>
    <n v="177470.57"/>
    <x v="2"/>
    <x v="10"/>
    <n v="1266"/>
  </r>
  <r>
    <x v="306"/>
    <s v="US"/>
    <n v="177470.57"/>
    <x v="2"/>
    <x v="11"/>
    <n v="1266"/>
  </r>
  <r>
    <x v="306"/>
    <s v="US"/>
    <n v="177470.57"/>
    <x v="2"/>
    <x v="12"/>
    <n v="0"/>
  </r>
  <r>
    <x v="306"/>
    <s v="US"/>
    <n v="177470.57"/>
    <x v="2"/>
    <x v="13"/>
    <n v="0"/>
  </r>
  <r>
    <x v="306"/>
    <s v="US"/>
    <n v="177470.57"/>
    <x v="3"/>
    <x v="14"/>
    <n v="0"/>
  </r>
  <r>
    <x v="306"/>
    <s v="US"/>
    <n v="177470.57"/>
    <x v="4"/>
    <x v="15"/>
    <n v="126083"/>
  </r>
  <r>
    <x v="306"/>
    <s v="US"/>
    <n v="177470.57"/>
    <x v="5"/>
    <x v="16"/>
    <n v="2073947"/>
  </r>
  <r>
    <x v="306"/>
    <s v="US"/>
    <n v="177470.57"/>
    <x v="6"/>
    <x v="17"/>
    <n v="30650"/>
  </r>
  <r>
    <x v="306"/>
    <s v="US"/>
    <n v="177470.57"/>
    <x v="7"/>
    <x v="18"/>
    <n v="27784"/>
  </r>
  <r>
    <x v="306"/>
    <s v="US"/>
    <n v="177470.57"/>
    <x v="8"/>
    <x v="19"/>
    <n v="0"/>
  </r>
  <r>
    <x v="306"/>
    <s v="US"/>
    <n v="177470.57"/>
    <x v="9"/>
    <x v="20"/>
    <n v="881488"/>
  </r>
  <r>
    <x v="306"/>
    <s v="US"/>
    <n v="177470.57"/>
    <x v="10"/>
    <x v="21"/>
    <n v="25637245"/>
  </r>
  <r>
    <x v="306"/>
    <s v="US"/>
    <n v="177470.57"/>
    <x v="11"/>
    <x v="22"/>
    <n v="4552338"/>
  </r>
  <r>
    <x v="306"/>
    <s v="US"/>
    <n v="177470.57"/>
    <x v="12"/>
    <x v="23"/>
    <n v="197156"/>
  </r>
  <r>
    <x v="306"/>
    <s v="US"/>
    <n v="177470.57"/>
    <x v="13"/>
    <x v="24"/>
    <n v="13361413"/>
  </r>
  <r>
    <x v="306"/>
    <s v="US"/>
    <n v="177470.57"/>
    <x v="14"/>
    <x v="25"/>
    <n v="0"/>
  </r>
  <r>
    <x v="306"/>
    <s v="US"/>
    <n v="177470.57"/>
    <x v="15"/>
    <x v="26"/>
    <n v="0"/>
  </r>
  <r>
    <x v="306"/>
    <s v="US"/>
    <n v="177470.57"/>
    <x v="16"/>
    <x v="27"/>
    <n v="8066"/>
  </r>
  <r>
    <x v="306"/>
    <s v="US"/>
    <n v="177470.57"/>
    <x v="17"/>
    <x v="28"/>
    <n v="15905"/>
  </r>
  <r>
    <x v="306"/>
    <s v="US"/>
    <n v="177470.57"/>
    <x v="18"/>
    <x v="29"/>
    <n v="0"/>
  </r>
  <r>
    <x v="306"/>
    <s v="US"/>
    <n v="177470.57"/>
    <x v="19"/>
    <x v="30"/>
    <n v="0"/>
  </r>
  <r>
    <x v="306"/>
    <s v="US"/>
    <n v="177470.57"/>
    <x v="20"/>
    <x v="31"/>
    <n v="0"/>
  </r>
  <r>
    <x v="306"/>
    <s v="US"/>
    <n v="177470.57"/>
    <x v="21"/>
    <x v="32"/>
    <n v="0"/>
  </r>
  <r>
    <x v="307"/>
    <s v="US"/>
    <n v="276888.7"/>
    <x v="0"/>
    <x v="0"/>
    <n v="1473966"/>
  </r>
  <r>
    <x v="307"/>
    <s v="US"/>
    <n v="276888.7"/>
    <x v="0"/>
    <x v="1"/>
    <n v="647786"/>
  </r>
  <r>
    <x v="307"/>
    <s v="US"/>
    <n v="276888.7"/>
    <x v="0"/>
    <x v="2"/>
    <n v="3259"/>
  </r>
  <r>
    <x v="307"/>
    <s v="US"/>
    <n v="276888.7"/>
    <x v="0"/>
    <x v="3"/>
    <n v="0"/>
  </r>
  <r>
    <x v="307"/>
    <s v="US"/>
    <n v="276888.7"/>
    <x v="0"/>
    <x v="4"/>
    <n v="822921"/>
  </r>
  <r>
    <x v="307"/>
    <s v="US"/>
    <n v="276888.7"/>
    <x v="1"/>
    <x v="5"/>
    <n v="11845"/>
  </r>
  <r>
    <x v="307"/>
    <s v="US"/>
    <n v="276888.7"/>
    <x v="1"/>
    <x v="6"/>
    <n v="11573"/>
  </r>
  <r>
    <x v="307"/>
    <s v="US"/>
    <n v="276888.7"/>
    <x v="1"/>
    <x v="7"/>
    <n v="271"/>
  </r>
  <r>
    <x v="307"/>
    <s v="US"/>
    <n v="276888.7"/>
    <x v="1"/>
    <x v="8"/>
    <n v="0"/>
  </r>
  <r>
    <x v="307"/>
    <s v="US"/>
    <n v="276888.7"/>
    <x v="1"/>
    <x v="9"/>
    <n v="0"/>
  </r>
  <r>
    <x v="307"/>
    <s v="US"/>
    <n v="276888.7"/>
    <x v="2"/>
    <x v="10"/>
    <n v="1389"/>
  </r>
  <r>
    <x v="307"/>
    <s v="US"/>
    <n v="276888.7"/>
    <x v="2"/>
    <x v="11"/>
    <n v="1389"/>
  </r>
  <r>
    <x v="307"/>
    <s v="US"/>
    <n v="276888.7"/>
    <x v="2"/>
    <x v="12"/>
    <n v="0"/>
  </r>
  <r>
    <x v="307"/>
    <s v="US"/>
    <n v="276888.7"/>
    <x v="2"/>
    <x v="13"/>
    <n v="0"/>
  </r>
  <r>
    <x v="307"/>
    <s v="US"/>
    <n v="276888.7"/>
    <x v="3"/>
    <x v="14"/>
    <n v="0"/>
  </r>
  <r>
    <x v="307"/>
    <s v="US"/>
    <n v="276888.7"/>
    <x v="4"/>
    <x v="15"/>
    <n v="191026"/>
  </r>
  <r>
    <x v="307"/>
    <s v="US"/>
    <n v="276888.7"/>
    <x v="5"/>
    <x v="16"/>
    <n v="1048953"/>
  </r>
  <r>
    <x v="307"/>
    <s v="US"/>
    <n v="276888.7"/>
    <x v="6"/>
    <x v="17"/>
    <n v="24141"/>
  </r>
  <r>
    <x v="307"/>
    <s v="US"/>
    <n v="276888.7"/>
    <x v="7"/>
    <x v="18"/>
    <n v="15843"/>
  </r>
  <r>
    <x v="307"/>
    <s v="US"/>
    <n v="276888.7"/>
    <x v="8"/>
    <x v="19"/>
    <n v="3"/>
  </r>
  <r>
    <x v="307"/>
    <s v="US"/>
    <n v="276888.7"/>
    <x v="9"/>
    <x v="20"/>
    <n v="1033978"/>
  </r>
  <r>
    <x v="307"/>
    <s v="US"/>
    <n v="276888.7"/>
    <x v="10"/>
    <x v="21"/>
    <n v="19377172"/>
  </r>
  <r>
    <x v="307"/>
    <s v="US"/>
    <n v="276888.7"/>
    <x v="11"/>
    <x v="22"/>
    <n v="285688"/>
  </r>
  <r>
    <x v="307"/>
    <s v="US"/>
    <n v="276888.7"/>
    <x v="12"/>
    <x v="23"/>
    <n v="252736"/>
  </r>
  <r>
    <x v="307"/>
    <s v="US"/>
    <n v="276888.7"/>
    <x v="13"/>
    <x v="24"/>
    <n v="13047007"/>
  </r>
  <r>
    <x v="307"/>
    <s v="US"/>
    <n v="276888.7"/>
    <x v="14"/>
    <x v="25"/>
    <n v="0"/>
  </r>
  <r>
    <x v="307"/>
    <s v="US"/>
    <n v="276888.7"/>
    <x v="15"/>
    <x v="26"/>
    <n v="0"/>
  </r>
  <r>
    <x v="307"/>
    <s v="US"/>
    <n v="276888.7"/>
    <x v="16"/>
    <x v="27"/>
    <n v="3023"/>
  </r>
  <r>
    <x v="307"/>
    <s v="US"/>
    <n v="276888.7"/>
    <x v="17"/>
    <x v="28"/>
    <n v="0"/>
  </r>
  <r>
    <x v="307"/>
    <s v="US"/>
    <n v="276888.7"/>
    <x v="18"/>
    <x v="29"/>
    <n v="0"/>
  </r>
  <r>
    <x v="307"/>
    <s v="US"/>
    <n v="276888.7"/>
    <x v="19"/>
    <x v="30"/>
    <n v="0"/>
  </r>
  <r>
    <x v="307"/>
    <s v="US"/>
    <n v="276888.7"/>
    <x v="20"/>
    <x v="31"/>
    <n v="0"/>
  </r>
  <r>
    <x v="307"/>
    <s v="US"/>
    <n v="276888.7"/>
    <x v="21"/>
    <x v="32"/>
    <n v="0"/>
  </r>
  <r>
    <x v="308"/>
    <s v="US"/>
    <n v="502383.35"/>
    <x v="0"/>
    <x v="0"/>
    <n v="1083453"/>
  </r>
  <r>
    <x v="308"/>
    <s v="US"/>
    <n v="502383.35"/>
    <x v="0"/>
    <x v="1"/>
    <n v="307761"/>
  </r>
  <r>
    <x v="308"/>
    <s v="US"/>
    <n v="502383.35"/>
    <x v="0"/>
    <x v="2"/>
    <n v="2277"/>
  </r>
  <r>
    <x v="308"/>
    <s v="US"/>
    <n v="502383.35"/>
    <x v="0"/>
    <x v="3"/>
    <n v="0"/>
  </r>
  <r>
    <x v="308"/>
    <s v="US"/>
    <n v="502383.35"/>
    <x v="0"/>
    <x v="4"/>
    <n v="773415"/>
  </r>
  <r>
    <x v="308"/>
    <s v="US"/>
    <n v="502383.35"/>
    <x v="1"/>
    <x v="5"/>
    <n v="3983"/>
  </r>
  <r>
    <x v="308"/>
    <s v="US"/>
    <n v="502383.35"/>
    <x v="1"/>
    <x v="6"/>
    <n v="3805"/>
  </r>
  <r>
    <x v="308"/>
    <s v="US"/>
    <n v="502383.35"/>
    <x v="1"/>
    <x v="7"/>
    <n v="178"/>
  </r>
  <r>
    <x v="308"/>
    <s v="US"/>
    <n v="502383.35"/>
    <x v="1"/>
    <x v="8"/>
    <n v="0"/>
  </r>
  <r>
    <x v="308"/>
    <s v="US"/>
    <n v="502383.35"/>
    <x v="1"/>
    <x v="9"/>
    <n v="0"/>
  </r>
  <r>
    <x v="308"/>
    <s v="US"/>
    <n v="502383.35"/>
    <x v="2"/>
    <x v="10"/>
    <n v="10313"/>
  </r>
  <r>
    <x v="308"/>
    <s v="US"/>
    <n v="502383.35"/>
    <x v="2"/>
    <x v="11"/>
    <n v="10313"/>
  </r>
  <r>
    <x v="308"/>
    <s v="US"/>
    <n v="502383.35"/>
    <x v="2"/>
    <x v="12"/>
    <n v="0"/>
  </r>
  <r>
    <x v="308"/>
    <s v="US"/>
    <n v="502383.35"/>
    <x v="2"/>
    <x v="13"/>
    <n v="0"/>
  </r>
  <r>
    <x v="308"/>
    <s v="US"/>
    <n v="502383.35"/>
    <x v="3"/>
    <x v="14"/>
    <n v="0"/>
  </r>
  <r>
    <x v="308"/>
    <s v="US"/>
    <n v="502383.35"/>
    <x v="4"/>
    <x v="15"/>
    <n v="412209"/>
  </r>
  <r>
    <x v="308"/>
    <s v="US"/>
    <n v="502383.35"/>
    <x v="5"/>
    <x v="16"/>
    <n v="1442045"/>
  </r>
  <r>
    <x v="308"/>
    <s v="US"/>
    <n v="502383.35"/>
    <x v="6"/>
    <x v="17"/>
    <n v="62360"/>
  </r>
  <r>
    <x v="308"/>
    <s v="US"/>
    <n v="502383.35"/>
    <x v="7"/>
    <x v="18"/>
    <n v="54091"/>
  </r>
  <r>
    <x v="308"/>
    <s v="US"/>
    <n v="502383.35"/>
    <x v="8"/>
    <x v="19"/>
    <n v="591"/>
  </r>
  <r>
    <x v="308"/>
    <s v="US"/>
    <n v="502383.35"/>
    <x v="9"/>
    <x v="20"/>
    <n v="1471194"/>
  </r>
  <r>
    <x v="308"/>
    <s v="US"/>
    <n v="502383.35"/>
    <x v="10"/>
    <x v="21"/>
    <n v="21887077"/>
  </r>
  <r>
    <x v="308"/>
    <s v="US"/>
    <n v="502383.35"/>
    <x v="11"/>
    <x v="22"/>
    <n v="290930"/>
  </r>
  <r>
    <x v="308"/>
    <s v="US"/>
    <n v="502383.35"/>
    <x v="12"/>
    <x v="23"/>
    <n v="102346"/>
  </r>
  <r>
    <x v="308"/>
    <s v="US"/>
    <n v="502383.35"/>
    <x v="13"/>
    <x v="24"/>
    <n v="19232692"/>
  </r>
  <r>
    <x v="308"/>
    <s v="US"/>
    <n v="502383.35"/>
    <x v="14"/>
    <x v="25"/>
    <n v="0"/>
  </r>
  <r>
    <x v="308"/>
    <s v="US"/>
    <n v="502383.35"/>
    <x v="15"/>
    <x v="26"/>
    <n v="0"/>
  </r>
  <r>
    <x v="308"/>
    <s v="US"/>
    <n v="502383.35"/>
    <x v="16"/>
    <x v="27"/>
    <n v="6929"/>
  </r>
  <r>
    <x v="308"/>
    <s v="US"/>
    <n v="502383.35"/>
    <x v="17"/>
    <x v="28"/>
    <n v="0"/>
  </r>
  <r>
    <x v="308"/>
    <s v="US"/>
    <n v="502383.35"/>
    <x v="18"/>
    <x v="29"/>
    <n v="0"/>
  </r>
  <r>
    <x v="308"/>
    <s v="US"/>
    <n v="502383.35"/>
    <x v="19"/>
    <x v="30"/>
    <n v="0"/>
  </r>
  <r>
    <x v="308"/>
    <s v="US"/>
    <n v="502383.35"/>
    <x v="20"/>
    <x v="31"/>
    <n v="0"/>
  </r>
  <r>
    <x v="308"/>
    <s v="US"/>
    <n v="502383.35"/>
    <x v="21"/>
    <x v="32"/>
    <n v="0"/>
  </r>
  <r>
    <x v="309"/>
    <s v="US"/>
    <n v="371858.14"/>
    <x v="0"/>
    <x v="0"/>
    <n v="916646"/>
  </r>
  <r>
    <x v="309"/>
    <s v="US"/>
    <n v="371858.14"/>
    <x v="0"/>
    <x v="1"/>
    <n v="46618"/>
  </r>
  <r>
    <x v="309"/>
    <s v="US"/>
    <n v="371858.14"/>
    <x v="0"/>
    <x v="2"/>
    <n v="2696"/>
  </r>
  <r>
    <x v="309"/>
    <s v="US"/>
    <n v="371858.14"/>
    <x v="0"/>
    <x v="3"/>
    <n v="0"/>
  </r>
  <r>
    <x v="309"/>
    <s v="US"/>
    <n v="371858.14"/>
    <x v="0"/>
    <x v="4"/>
    <n v="867332"/>
  </r>
  <r>
    <x v="309"/>
    <s v="US"/>
    <n v="371858.14"/>
    <x v="1"/>
    <x v="5"/>
    <n v="1315"/>
  </r>
  <r>
    <x v="309"/>
    <s v="US"/>
    <n v="371858.14"/>
    <x v="1"/>
    <x v="6"/>
    <n v="1125"/>
  </r>
  <r>
    <x v="309"/>
    <s v="US"/>
    <n v="371858.14"/>
    <x v="1"/>
    <x v="7"/>
    <n v="190"/>
  </r>
  <r>
    <x v="309"/>
    <s v="US"/>
    <n v="371858.14"/>
    <x v="1"/>
    <x v="8"/>
    <n v="0"/>
  </r>
  <r>
    <x v="309"/>
    <s v="US"/>
    <n v="371858.14"/>
    <x v="1"/>
    <x v="9"/>
    <n v="0"/>
  </r>
  <r>
    <x v="309"/>
    <s v="US"/>
    <n v="371858.14"/>
    <x v="2"/>
    <x v="10"/>
    <n v="13001"/>
  </r>
  <r>
    <x v="309"/>
    <s v="US"/>
    <n v="371858.14"/>
    <x v="2"/>
    <x v="11"/>
    <n v="13001"/>
  </r>
  <r>
    <x v="309"/>
    <s v="US"/>
    <n v="371858.14"/>
    <x v="2"/>
    <x v="12"/>
    <n v="0"/>
  </r>
  <r>
    <x v="309"/>
    <s v="US"/>
    <n v="371858.14"/>
    <x v="2"/>
    <x v="13"/>
    <n v="0"/>
  </r>
  <r>
    <x v="309"/>
    <s v="US"/>
    <n v="371858.14"/>
    <x v="3"/>
    <x v="14"/>
    <n v="0"/>
  </r>
  <r>
    <x v="309"/>
    <s v="US"/>
    <n v="371858.14"/>
    <x v="4"/>
    <x v="15"/>
    <n v="365442"/>
  </r>
  <r>
    <x v="309"/>
    <s v="US"/>
    <n v="371858.14"/>
    <x v="5"/>
    <x v="16"/>
    <n v="2170318"/>
  </r>
  <r>
    <x v="309"/>
    <s v="US"/>
    <n v="371858.14"/>
    <x v="6"/>
    <x v="17"/>
    <n v="51376"/>
  </r>
  <r>
    <x v="309"/>
    <s v="US"/>
    <n v="371858.14"/>
    <x v="7"/>
    <x v="18"/>
    <n v="52962"/>
  </r>
  <r>
    <x v="309"/>
    <s v="US"/>
    <n v="371858.14"/>
    <x v="8"/>
    <x v="19"/>
    <n v="15"/>
  </r>
  <r>
    <x v="309"/>
    <s v="US"/>
    <n v="371858.14"/>
    <x v="9"/>
    <x v="20"/>
    <n v="1724258"/>
  </r>
  <r>
    <x v="309"/>
    <s v="US"/>
    <n v="371858.14"/>
    <x v="10"/>
    <x v="21"/>
    <n v="23595554"/>
  </r>
  <r>
    <x v="309"/>
    <s v="US"/>
    <n v="371858.14"/>
    <x v="11"/>
    <x v="22"/>
    <n v="2567227"/>
  </r>
  <r>
    <x v="309"/>
    <s v="US"/>
    <n v="371858.14"/>
    <x v="12"/>
    <x v="23"/>
    <n v="121500"/>
  </r>
  <r>
    <x v="309"/>
    <s v="US"/>
    <n v="371858.14"/>
    <x v="13"/>
    <x v="24"/>
    <n v="19505149"/>
  </r>
  <r>
    <x v="309"/>
    <s v="US"/>
    <n v="371858.14"/>
    <x v="14"/>
    <x v="25"/>
    <n v="0"/>
  </r>
  <r>
    <x v="309"/>
    <s v="US"/>
    <n v="371858.14"/>
    <x v="15"/>
    <x v="26"/>
    <n v="0"/>
  </r>
  <r>
    <x v="309"/>
    <s v="US"/>
    <n v="371858.14"/>
    <x v="16"/>
    <x v="27"/>
    <n v="2688"/>
  </r>
  <r>
    <x v="309"/>
    <s v="US"/>
    <n v="371858.14"/>
    <x v="17"/>
    <x v="28"/>
    <n v="0"/>
  </r>
  <r>
    <x v="309"/>
    <s v="US"/>
    <n v="371858.14"/>
    <x v="18"/>
    <x v="29"/>
    <n v="0"/>
  </r>
  <r>
    <x v="309"/>
    <s v="US"/>
    <n v="371858.14"/>
    <x v="19"/>
    <x v="30"/>
    <n v="0"/>
  </r>
  <r>
    <x v="309"/>
    <s v="US"/>
    <n v="371858.14"/>
    <x v="20"/>
    <x v="31"/>
    <n v="0"/>
  </r>
  <r>
    <x v="309"/>
    <s v="US"/>
    <n v="371858.14"/>
    <x v="21"/>
    <x v="32"/>
    <n v="0"/>
  </r>
  <r>
    <x v="310"/>
    <s v="US"/>
    <n v="302147.62"/>
    <x v="0"/>
    <x v="0"/>
    <n v="1017203"/>
  </r>
  <r>
    <x v="310"/>
    <s v="US"/>
    <n v="302147.62"/>
    <x v="0"/>
    <x v="1"/>
    <n v="110827"/>
  </r>
  <r>
    <x v="310"/>
    <s v="US"/>
    <n v="302147.62"/>
    <x v="0"/>
    <x v="2"/>
    <n v="2414"/>
  </r>
  <r>
    <x v="310"/>
    <s v="US"/>
    <n v="302147.62"/>
    <x v="0"/>
    <x v="3"/>
    <n v="0"/>
  </r>
  <r>
    <x v="310"/>
    <s v="US"/>
    <n v="302147.62"/>
    <x v="0"/>
    <x v="4"/>
    <n v="903962"/>
  </r>
  <r>
    <x v="310"/>
    <s v="US"/>
    <n v="302147.62"/>
    <x v="1"/>
    <x v="5"/>
    <n v="1157"/>
  </r>
  <r>
    <x v="310"/>
    <s v="US"/>
    <n v="302147.62"/>
    <x v="1"/>
    <x v="6"/>
    <n v="983"/>
  </r>
  <r>
    <x v="310"/>
    <s v="US"/>
    <n v="302147.62"/>
    <x v="1"/>
    <x v="7"/>
    <n v="174"/>
  </r>
  <r>
    <x v="310"/>
    <s v="US"/>
    <n v="302147.62"/>
    <x v="1"/>
    <x v="8"/>
    <n v="0"/>
  </r>
  <r>
    <x v="310"/>
    <s v="US"/>
    <n v="302147.62"/>
    <x v="1"/>
    <x v="9"/>
    <n v="0"/>
  </r>
  <r>
    <x v="310"/>
    <s v="US"/>
    <n v="302147.62"/>
    <x v="2"/>
    <x v="10"/>
    <n v="13106"/>
  </r>
  <r>
    <x v="310"/>
    <s v="US"/>
    <n v="302147.62"/>
    <x v="2"/>
    <x v="11"/>
    <n v="13106"/>
  </r>
  <r>
    <x v="310"/>
    <s v="US"/>
    <n v="302147.62"/>
    <x v="2"/>
    <x v="12"/>
    <n v="0"/>
  </r>
  <r>
    <x v="310"/>
    <s v="US"/>
    <n v="302147.62"/>
    <x v="2"/>
    <x v="13"/>
    <n v="0"/>
  </r>
  <r>
    <x v="310"/>
    <s v="US"/>
    <n v="302147.62"/>
    <x v="3"/>
    <x v="14"/>
    <n v="0"/>
  </r>
  <r>
    <x v="310"/>
    <s v="US"/>
    <n v="302147.62"/>
    <x v="4"/>
    <x v="15"/>
    <n v="426449"/>
  </r>
  <r>
    <x v="310"/>
    <s v="US"/>
    <n v="302147.62"/>
    <x v="5"/>
    <x v="16"/>
    <n v="1773159"/>
  </r>
  <r>
    <x v="310"/>
    <s v="US"/>
    <n v="302147.62"/>
    <x v="6"/>
    <x v="17"/>
    <n v="86647"/>
  </r>
  <r>
    <x v="310"/>
    <s v="US"/>
    <n v="302147.62"/>
    <x v="7"/>
    <x v="18"/>
    <n v="45675"/>
  </r>
  <r>
    <x v="310"/>
    <s v="US"/>
    <n v="302147.62"/>
    <x v="8"/>
    <x v="19"/>
    <n v="0"/>
  </r>
  <r>
    <x v="310"/>
    <s v="US"/>
    <n v="302147.62"/>
    <x v="9"/>
    <x v="20"/>
    <n v="1318482"/>
  </r>
  <r>
    <x v="310"/>
    <s v="US"/>
    <n v="302147.62"/>
    <x v="10"/>
    <x v="21"/>
    <n v="26269948"/>
  </r>
  <r>
    <x v="310"/>
    <s v="US"/>
    <n v="302147.62"/>
    <x v="11"/>
    <x v="22"/>
    <n v="16792475"/>
  </r>
  <r>
    <x v="310"/>
    <s v="US"/>
    <n v="302147.62"/>
    <x v="12"/>
    <x v="23"/>
    <n v="211863"/>
  </r>
  <r>
    <x v="310"/>
    <s v="US"/>
    <n v="302147.62"/>
    <x v="13"/>
    <x v="24"/>
    <n v="18954166"/>
  </r>
  <r>
    <x v="310"/>
    <s v="US"/>
    <n v="302147.62"/>
    <x v="14"/>
    <x v="25"/>
    <n v="0"/>
  </r>
  <r>
    <x v="310"/>
    <s v="US"/>
    <n v="302147.62"/>
    <x v="15"/>
    <x v="26"/>
    <n v="0"/>
  </r>
  <r>
    <x v="310"/>
    <s v="US"/>
    <n v="302147.62"/>
    <x v="16"/>
    <x v="27"/>
    <n v="5"/>
  </r>
  <r>
    <x v="310"/>
    <s v="US"/>
    <n v="302147.62"/>
    <x v="17"/>
    <x v="28"/>
    <n v="0"/>
  </r>
  <r>
    <x v="310"/>
    <s v="US"/>
    <n v="302147.62"/>
    <x v="18"/>
    <x v="29"/>
    <n v="0"/>
  </r>
  <r>
    <x v="310"/>
    <s v="US"/>
    <n v="302147.62"/>
    <x v="19"/>
    <x v="30"/>
    <n v="0"/>
  </r>
  <r>
    <x v="310"/>
    <s v="US"/>
    <n v="302147.62"/>
    <x v="20"/>
    <x v="31"/>
    <n v="0"/>
  </r>
  <r>
    <x v="310"/>
    <s v="US"/>
    <n v="302147.62"/>
    <x v="21"/>
    <x v="32"/>
    <n v="0"/>
  </r>
  <r>
    <x v="311"/>
    <s v="US"/>
    <n v="203548.13"/>
    <x v="0"/>
    <x v="0"/>
    <n v="956464"/>
  </r>
  <r>
    <x v="311"/>
    <s v="US"/>
    <n v="203548.13"/>
    <x v="0"/>
    <x v="1"/>
    <n v="152105"/>
  </r>
  <r>
    <x v="311"/>
    <s v="US"/>
    <n v="203548.13"/>
    <x v="0"/>
    <x v="2"/>
    <n v="2415"/>
  </r>
  <r>
    <x v="311"/>
    <s v="US"/>
    <n v="203548.13"/>
    <x v="0"/>
    <x v="3"/>
    <n v="0"/>
  </r>
  <r>
    <x v="311"/>
    <s v="US"/>
    <n v="203548.13"/>
    <x v="0"/>
    <x v="4"/>
    <n v="801944"/>
  </r>
  <r>
    <x v="311"/>
    <s v="US"/>
    <n v="203548.13"/>
    <x v="1"/>
    <x v="5"/>
    <n v="1555"/>
  </r>
  <r>
    <x v="311"/>
    <s v="US"/>
    <n v="203548.13"/>
    <x v="1"/>
    <x v="6"/>
    <n v="1358"/>
  </r>
  <r>
    <x v="311"/>
    <s v="US"/>
    <n v="203548.13"/>
    <x v="1"/>
    <x v="7"/>
    <n v="198"/>
  </r>
  <r>
    <x v="311"/>
    <s v="US"/>
    <n v="203548.13"/>
    <x v="1"/>
    <x v="8"/>
    <n v="0"/>
  </r>
  <r>
    <x v="311"/>
    <s v="US"/>
    <n v="203548.13"/>
    <x v="1"/>
    <x v="9"/>
    <n v="0"/>
  </r>
  <r>
    <x v="311"/>
    <s v="US"/>
    <n v="203548.13"/>
    <x v="2"/>
    <x v="10"/>
    <n v="13846"/>
  </r>
  <r>
    <x v="311"/>
    <s v="US"/>
    <n v="203548.13"/>
    <x v="2"/>
    <x v="11"/>
    <n v="13846"/>
  </r>
  <r>
    <x v="311"/>
    <s v="US"/>
    <n v="203548.13"/>
    <x v="2"/>
    <x v="12"/>
    <n v="0"/>
  </r>
  <r>
    <x v="311"/>
    <s v="US"/>
    <n v="203548.13"/>
    <x v="2"/>
    <x v="13"/>
    <n v="0"/>
  </r>
  <r>
    <x v="311"/>
    <s v="US"/>
    <n v="203548.13"/>
    <x v="3"/>
    <x v="14"/>
    <n v="0"/>
  </r>
  <r>
    <x v="311"/>
    <s v="US"/>
    <n v="203548.13"/>
    <x v="4"/>
    <x v="15"/>
    <n v="175671"/>
  </r>
  <r>
    <x v="311"/>
    <s v="US"/>
    <n v="203548.13"/>
    <x v="5"/>
    <x v="16"/>
    <n v="1644943"/>
  </r>
  <r>
    <x v="311"/>
    <s v="US"/>
    <n v="203548.13"/>
    <x v="6"/>
    <x v="17"/>
    <n v="60709"/>
  </r>
  <r>
    <x v="311"/>
    <s v="US"/>
    <n v="203548.13"/>
    <x v="7"/>
    <x v="18"/>
    <n v="42361"/>
  </r>
  <r>
    <x v="311"/>
    <s v="US"/>
    <n v="203548.13"/>
    <x v="8"/>
    <x v="19"/>
    <n v="5"/>
  </r>
  <r>
    <x v="311"/>
    <s v="US"/>
    <n v="203548.13"/>
    <x v="9"/>
    <x v="20"/>
    <n v="1069283"/>
  </r>
  <r>
    <x v="311"/>
    <s v="US"/>
    <n v="203548.13"/>
    <x v="10"/>
    <x v="21"/>
    <n v="29568713"/>
  </r>
  <r>
    <x v="311"/>
    <s v="US"/>
    <n v="203548.13"/>
    <x v="11"/>
    <x v="22"/>
    <n v="11805179"/>
  </r>
  <r>
    <x v="311"/>
    <s v="US"/>
    <n v="203548.13"/>
    <x v="12"/>
    <x v="23"/>
    <n v="128028"/>
  </r>
  <r>
    <x v="311"/>
    <s v="US"/>
    <n v="203548.13"/>
    <x v="13"/>
    <x v="24"/>
    <n v="18699632"/>
  </r>
  <r>
    <x v="311"/>
    <s v="US"/>
    <n v="203548.13"/>
    <x v="14"/>
    <x v="25"/>
    <n v="0"/>
  </r>
  <r>
    <x v="311"/>
    <s v="US"/>
    <n v="203548.13"/>
    <x v="15"/>
    <x v="26"/>
    <n v="0"/>
  </r>
  <r>
    <x v="311"/>
    <s v="US"/>
    <n v="203548.13"/>
    <x v="16"/>
    <x v="27"/>
    <n v="3"/>
  </r>
  <r>
    <x v="311"/>
    <s v="US"/>
    <n v="203548.13"/>
    <x v="17"/>
    <x v="28"/>
    <n v="0"/>
  </r>
  <r>
    <x v="311"/>
    <s v="US"/>
    <n v="203548.13"/>
    <x v="18"/>
    <x v="29"/>
    <n v="0"/>
  </r>
  <r>
    <x v="311"/>
    <s v="US"/>
    <n v="203548.13"/>
    <x v="19"/>
    <x v="30"/>
    <n v="0"/>
  </r>
  <r>
    <x v="311"/>
    <s v="US"/>
    <n v="203548.13"/>
    <x v="20"/>
    <x v="31"/>
    <n v="0"/>
  </r>
  <r>
    <x v="311"/>
    <s v="US"/>
    <n v="203548.13"/>
    <x v="21"/>
    <x v="32"/>
    <n v="0"/>
  </r>
  <r>
    <x v="312"/>
    <s v="US"/>
    <n v="213433.86"/>
    <x v="0"/>
    <x v="0"/>
    <n v="933504"/>
  </r>
  <r>
    <x v="312"/>
    <s v="US"/>
    <n v="213433.86"/>
    <x v="0"/>
    <x v="1"/>
    <n v="138072"/>
  </r>
  <r>
    <x v="312"/>
    <s v="US"/>
    <n v="213433.86"/>
    <x v="0"/>
    <x v="2"/>
    <n v="2571"/>
  </r>
  <r>
    <x v="312"/>
    <s v="US"/>
    <n v="213433.86"/>
    <x v="0"/>
    <x v="3"/>
    <n v="0"/>
  </r>
  <r>
    <x v="312"/>
    <s v="US"/>
    <n v="213433.86"/>
    <x v="0"/>
    <x v="4"/>
    <n v="792861"/>
  </r>
  <r>
    <x v="312"/>
    <s v="US"/>
    <n v="213433.86"/>
    <x v="1"/>
    <x v="5"/>
    <n v="216"/>
  </r>
  <r>
    <x v="312"/>
    <s v="US"/>
    <n v="213433.86"/>
    <x v="1"/>
    <x v="6"/>
    <n v="1"/>
  </r>
  <r>
    <x v="312"/>
    <s v="US"/>
    <n v="213433.86"/>
    <x v="1"/>
    <x v="7"/>
    <n v="214"/>
  </r>
  <r>
    <x v="312"/>
    <s v="US"/>
    <n v="213433.86"/>
    <x v="1"/>
    <x v="8"/>
    <n v="0"/>
  </r>
  <r>
    <x v="312"/>
    <s v="US"/>
    <n v="213433.86"/>
    <x v="1"/>
    <x v="9"/>
    <n v="0"/>
  </r>
  <r>
    <x v="312"/>
    <s v="US"/>
    <n v="213433.86"/>
    <x v="2"/>
    <x v="10"/>
    <n v="9187"/>
  </r>
  <r>
    <x v="312"/>
    <s v="US"/>
    <n v="213433.86"/>
    <x v="2"/>
    <x v="11"/>
    <n v="9187"/>
  </r>
  <r>
    <x v="312"/>
    <s v="US"/>
    <n v="213433.86"/>
    <x v="2"/>
    <x v="12"/>
    <n v="0"/>
  </r>
  <r>
    <x v="312"/>
    <s v="US"/>
    <n v="213433.86"/>
    <x v="2"/>
    <x v="13"/>
    <n v="0"/>
  </r>
  <r>
    <x v="312"/>
    <s v="US"/>
    <n v="213433.86"/>
    <x v="3"/>
    <x v="14"/>
    <n v="0"/>
  </r>
  <r>
    <x v="312"/>
    <s v="US"/>
    <n v="213433.86"/>
    <x v="4"/>
    <x v="15"/>
    <n v="0"/>
  </r>
  <r>
    <x v="312"/>
    <s v="US"/>
    <n v="213433.86"/>
    <x v="5"/>
    <x v="16"/>
    <n v="1593144"/>
  </r>
  <r>
    <x v="312"/>
    <s v="US"/>
    <n v="213433.86"/>
    <x v="6"/>
    <x v="17"/>
    <n v="30549"/>
  </r>
  <r>
    <x v="312"/>
    <s v="US"/>
    <n v="213433.86"/>
    <x v="7"/>
    <x v="18"/>
    <n v="48330"/>
  </r>
  <r>
    <x v="312"/>
    <s v="US"/>
    <n v="213433.86"/>
    <x v="8"/>
    <x v="19"/>
    <n v="0"/>
  </r>
  <r>
    <x v="312"/>
    <s v="US"/>
    <n v="213433.86"/>
    <x v="9"/>
    <x v="20"/>
    <n v="984428"/>
  </r>
  <r>
    <x v="312"/>
    <s v="US"/>
    <n v="213433.86"/>
    <x v="10"/>
    <x v="21"/>
    <n v="27865990"/>
  </r>
  <r>
    <x v="312"/>
    <s v="US"/>
    <n v="213433.86"/>
    <x v="11"/>
    <x v="22"/>
    <n v="7908762"/>
  </r>
  <r>
    <x v="312"/>
    <s v="US"/>
    <n v="213433.86"/>
    <x v="12"/>
    <x v="23"/>
    <n v="593982"/>
  </r>
  <r>
    <x v="312"/>
    <s v="US"/>
    <n v="213433.86"/>
    <x v="13"/>
    <x v="24"/>
    <n v="0"/>
  </r>
  <r>
    <x v="312"/>
    <s v="US"/>
    <n v="213433.86"/>
    <x v="14"/>
    <x v="25"/>
    <n v="0"/>
  </r>
  <r>
    <x v="312"/>
    <s v="US"/>
    <n v="213433.86"/>
    <x v="15"/>
    <x v="26"/>
    <n v="0"/>
  </r>
  <r>
    <x v="312"/>
    <s v="US"/>
    <n v="213433.86"/>
    <x v="16"/>
    <x v="27"/>
    <n v="1"/>
  </r>
  <r>
    <x v="312"/>
    <s v="US"/>
    <n v="213433.86"/>
    <x v="17"/>
    <x v="28"/>
    <n v="0"/>
  </r>
  <r>
    <x v="312"/>
    <s v="US"/>
    <n v="213433.86"/>
    <x v="18"/>
    <x v="29"/>
    <n v="0"/>
  </r>
  <r>
    <x v="312"/>
    <s v="US"/>
    <n v="213433.86"/>
    <x v="19"/>
    <x v="30"/>
    <n v="0"/>
  </r>
  <r>
    <x v="312"/>
    <s v="US"/>
    <n v="213433.86"/>
    <x v="20"/>
    <x v="31"/>
    <n v="0"/>
  </r>
  <r>
    <x v="312"/>
    <s v="US"/>
    <n v="213433.86"/>
    <x v="21"/>
    <x v="32"/>
    <n v="0"/>
  </r>
  <r>
    <x v="313"/>
    <s v="US"/>
    <n v="217348.99"/>
    <x v="0"/>
    <x v="0"/>
    <n v="851991"/>
  </r>
  <r>
    <x v="313"/>
    <s v="US"/>
    <n v="217348.99"/>
    <x v="0"/>
    <x v="1"/>
    <n v="101593"/>
  </r>
  <r>
    <x v="313"/>
    <s v="US"/>
    <n v="217348.99"/>
    <x v="0"/>
    <x v="2"/>
    <n v="2640"/>
  </r>
  <r>
    <x v="313"/>
    <s v="US"/>
    <n v="217348.99"/>
    <x v="0"/>
    <x v="3"/>
    <n v="0"/>
  </r>
  <r>
    <x v="313"/>
    <s v="US"/>
    <n v="217348.99"/>
    <x v="0"/>
    <x v="4"/>
    <n v="747758"/>
  </r>
  <r>
    <x v="313"/>
    <s v="US"/>
    <n v="217348.99"/>
    <x v="1"/>
    <x v="5"/>
    <n v="194"/>
  </r>
  <r>
    <x v="313"/>
    <s v="US"/>
    <n v="217348.99"/>
    <x v="1"/>
    <x v="6"/>
    <n v="0"/>
  </r>
  <r>
    <x v="313"/>
    <s v="US"/>
    <n v="217348.99"/>
    <x v="1"/>
    <x v="7"/>
    <n v="194"/>
  </r>
  <r>
    <x v="313"/>
    <s v="US"/>
    <n v="217348.99"/>
    <x v="1"/>
    <x v="8"/>
    <n v="0"/>
  </r>
  <r>
    <x v="313"/>
    <s v="US"/>
    <n v="217348.99"/>
    <x v="1"/>
    <x v="9"/>
    <n v="0"/>
  </r>
  <r>
    <x v="313"/>
    <s v="US"/>
    <n v="217348.99"/>
    <x v="2"/>
    <x v="10"/>
    <n v="7753"/>
  </r>
  <r>
    <x v="313"/>
    <s v="US"/>
    <n v="217348.99"/>
    <x v="2"/>
    <x v="11"/>
    <n v="7753"/>
  </r>
  <r>
    <x v="313"/>
    <s v="US"/>
    <n v="217348.99"/>
    <x v="2"/>
    <x v="12"/>
    <n v="0"/>
  </r>
  <r>
    <x v="313"/>
    <s v="US"/>
    <n v="217348.99"/>
    <x v="2"/>
    <x v="13"/>
    <n v="0"/>
  </r>
  <r>
    <x v="313"/>
    <s v="US"/>
    <n v="217348.99"/>
    <x v="3"/>
    <x v="14"/>
    <n v="0"/>
  </r>
  <r>
    <x v="313"/>
    <s v="US"/>
    <n v="217348.99"/>
    <x v="4"/>
    <x v="15"/>
    <n v="0"/>
  </r>
  <r>
    <x v="313"/>
    <s v="US"/>
    <n v="217348.99"/>
    <x v="5"/>
    <x v="16"/>
    <n v="2551519"/>
  </r>
  <r>
    <x v="313"/>
    <s v="US"/>
    <n v="217348.99"/>
    <x v="6"/>
    <x v="17"/>
    <n v="22914"/>
  </r>
  <r>
    <x v="313"/>
    <s v="US"/>
    <n v="217348.99"/>
    <x v="7"/>
    <x v="18"/>
    <n v="49736"/>
  </r>
  <r>
    <x v="313"/>
    <s v="US"/>
    <n v="217348.99"/>
    <x v="8"/>
    <x v="19"/>
    <n v="84"/>
  </r>
  <r>
    <x v="313"/>
    <s v="US"/>
    <n v="217348.99"/>
    <x v="9"/>
    <x v="20"/>
    <n v="848918"/>
  </r>
  <r>
    <x v="313"/>
    <s v="US"/>
    <n v="217348.99"/>
    <x v="10"/>
    <x v="21"/>
    <n v="22889930"/>
  </r>
  <r>
    <x v="313"/>
    <s v="US"/>
    <n v="217348.99"/>
    <x v="11"/>
    <x v="22"/>
    <n v="9123538"/>
  </r>
  <r>
    <x v="313"/>
    <s v="US"/>
    <n v="217348.99"/>
    <x v="12"/>
    <x v="23"/>
    <n v="374886"/>
  </r>
  <r>
    <x v="313"/>
    <s v="US"/>
    <n v="217348.99"/>
    <x v="13"/>
    <x v="24"/>
    <n v="0"/>
  </r>
  <r>
    <x v="313"/>
    <s v="US"/>
    <n v="217348.99"/>
    <x v="14"/>
    <x v="25"/>
    <n v="0"/>
  </r>
  <r>
    <x v="313"/>
    <s v="US"/>
    <n v="217348.99"/>
    <x v="15"/>
    <x v="26"/>
    <n v="0"/>
  </r>
  <r>
    <x v="313"/>
    <s v="US"/>
    <n v="217348.99"/>
    <x v="16"/>
    <x v="27"/>
    <n v="0"/>
  </r>
  <r>
    <x v="313"/>
    <s v="US"/>
    <n v="217348.99"/>
    <x v="17"/>
    <x v="28"/>
    <n v="0"/>
  </r>
  <r>
    <x v="313"/>
    <s v="US"/>
    <n v="217348.99"/>
    <x v="18"/>
    <x v="29"/>
    <n v="0"/>
  </r>
  <r>
    <x v="313"/>
    <s v="US"/>
    <n v="217348.99"/>
    <x v="19"/>
    <x v="30"/>
    <n v="0"/>
  </r>
  <r>
    <x v="313"/>
    <s v="US"/>
    <n v="217348.99"/>
    <x v="20"/>
    <x v="31"/>
    <n v="0"/>
  </r>
  <r>
    <x v="313"/>
    <s v="US"/>
    <n v="217348.99"/>
    <x v="21"/>
    <x v="32"/>
    <n v="0"/>
  </r>
  <r>
    <x v="314"/>
    <s v="US"/>
    <n v="221846.34"/>
    <x v="0"/>
    <x v="0"/>
    <n v="874198"/>
  </r>
  <r>
    <x v="314"/>
    <s v="US"/>
    <n v="221846.34"/>
    <x v="0"/>
    <x v="1"/>
    <n v="126605"/>
  </r>
  <r>
    <x v="314"/>
    <s v="US"/>
    <n v="221846.34"/>
    <x v="0"/>
    <x v="2"/>
    <n v="3296"/>
  </r>
  <r>
    <x v="314"/>
    <s v="US"/>
    <n v="221846.34"/>
    <x v="0"/>
    <x v="3"/>
    <n v="0"/>
  </r>
  <r>
    <x v="314"/>
    <s v="US"/>
    <n v="221846.34"/>
    <x v="0"/>
    <x v="4"/>
    <n v="744297"/>
  </r>
  <r>
    <x v="314"/>
    <s v="US"/>
    <n v="221846.34"/>
    <x v="1"/>
    <x v="5"/>
    <n v="213"/>
  </r>
  <r>
    <x v="314"/>
    <s v="US"/>
    <n v="221846.34"/>
    <x v="1"/>
    <x v="6"/>
    <n v="0"/>
  </r>
  <r>
    <x v="314"/>
    <s v="US"/>
    <n v="221846.34"/>
    <x v="1"/>
    <x v="7"/>
    <n v="213"/>
  </r>
  <r>
    <x v="314"/>
    <s v="US"/>
    <n v="221846.34"/>
    <x v="1"/>
    <x v="8"/>
    <n v="0"/>
  </r>
  <r>
    <x v="314"/>
    <s v="US"/>
    <n v="221846.34"/>
    <x v="1"/>
    <x v="9"/>
    <n v="0"/>
  </r>
  <r>
    <x v="314"/>
    <s v="US"/>
    <n v="221846.34"/>
    <x v="2"/>
    <x v="10"/>
    <n v="4087"/>
  </r>
  <r>
    <x v="314"/>
    <s v="US"/>
    <n v="221846.34"/>
    <x v="2"/>
    <x v="11"/>
    <n v="4087"/>
  </r>
  <r>
    <x v="314"/>
    <s v="US"/>
    <n v="221846.34"/>
    <x v="2"/>
    <x v="12"/>
    <n v="0"/>
  </r>
  <r>
    <x v="314"/>
    <s v="US"/>
    <n v="221846.34"/>
    <x v="2"/>
    <x v="13"/>
    <n v="0"/>
  </r>
  <r>
    <x v="314"/>
    <s v="US"/>
    <n v="221846.34"/>
    <x v="3"/>
    <x v="14"/>
    <n v="0"/>
  </r>
  <r>
    <x v="314"/>
    <s v="US"/>
    <n v="221846.34"/>
    <x v="4"/>
    <x v="15"/>
    <n v="489166"/>
  </r>
  <r>
    <x v="314"/>
    <s v="US"/>
    <n v="221846.34"/>
    <x v="5"/>
    <x v="16"/>
    <n v="2690468"/>
  </r>
  <r>
    <x v="314"/>
    <s v="US"/>
    <n v="221846.34"/>
    <x v="6"/>
    <x v="17"/>
    <n v="25475"/>
  </r>
  <r>
    <x v="314"/>
    <s v="US"/>
    <n v="221846.34"/>
    <x v="7"/>
    <x v="18"/>
    <n v="45111"/>
  </r>
  <r>
    <x v="314"/>
    <s v="US"/>
    <n v="221846.34"/>
    <x v="8"/>
    <x v="19"/>
    <n v="8"/>
  </r>
  <r>
    <x v="314"/>
    <s v="US"/>
    <n v="221846.34"/>
    <x v="9"/>
    <x v="20"/>
    <n v="893949"/>
  </r>
  <r>
    <x v="314"/>
    <s v="US"/>
    <n v="221846.34"/>
    <x v="10"/>
    <x v="21"/>
    <n v="27668896"/>
  </r>
  <r>
    <x v="314"/>
    <s v="US"/>
    <n v="221846.34"/>
    <x v="11"/>
    <x v="22"/>
    <n v="9489368"/>
  </r>
  <r>
    <x v="314"/>
    <s v="US"/>
    <n v="221846.34"/>
    <x v="12"/>
    <x v="23"/>
    <n v="240334"/>
  </r>
  <r>
    <x v="314"/>
    <s v="US"/>
    <n v="221846.34"/>
    <x v="13"/>
    <x v="24"/>
    <n v="442"/>
  </r>
  <r>
    <x v="314"/>
    <s v="US"/>
    <n v="221846.34"/>
    <x v="14"/>
    <x v="25"/>
    <n v="0"/>
  </r>
  <r>
    <x v="314"/>
    <s v="US"/>
    <n v="221846.34"/>
    <x v="15"/>
    <x v="26"/>
    <n v="0"/>
  </r>
  <r>
    <x v="314"/>
    <s v="US"/>
    <n v="221846.34"/>
    <x v="16"/>
    <x v="27"/>
    <n v="25822"/>
  </r>
  <r>
    <x v="314"/>
    <s v="US"/>
    <n v="221846.34"/>
    <x v="17"/>
    <x v="28"/>
    <n v="0"/>
  </r>
  <r>
    <x v="314"/>
    <s v="US"/>
    <n v="221846.34"/>
    <x v="18"/>
    <x v="29"/>
    <n v="0"/>
  </r>
  <r>
    <x v="314"/>
    <s v="US"/>
    <n v="221846.34"/>
    <x v="19"/>
    <x v="30"/>
    <n v="0"/>
  </r>
  <r>
    <x v="314"/>
    <s v="US"/>
    <n v="221846.34"/>
    <x v="20"/>
    <x v="31"/>
    <n v="0"/>
  </r>
  <r>
    <x v="314"/>
    <s v="US"/>
    <n v="221846.34"/>
    <x v="21"/>
    <x v="32"/>
    <n v="0"/>
  </r>
  <r>
    <x v="315"/>
    <s v="US"/>
    <n v="323845.28999999998"/>
    <x v="0"/>
    <x v="0"/>
    <n v="976666"/>
  </r>
  <r>
    <x v="315"/>
    <s v="US"/>
    <n v="323845.28999999998"/>
    <x v="0"/>
    <x v="1"/>
    <n v="243841"/>
  </r>
  <r>
    <x v="315"/>
    <s v="US"/>
    <n v="323845.28999999998"/>
    <x v="0"/>
    <x v="2"/>
    <n v="2813"/>
  </r>
  <r>
    <x v="315"/>
    <s v="US"/>
    <n v="323845.28999999998"/>
    <x v="0"/>
    <x v="3"/>
    <n v="0"/>
  </r>
  <r>
    <x v="315"/>
    <s v="US"/>
    <n v="323845.28999999998"/>
    <x v="0"/>
    <x v="4"/>
    <n v="730012"/>
  </r>
  <r>
    <x v="315"/>
    <s v="US"/>
    <n v="323845.28999999998"/>
    <x v="1"/>
    <x v="5"/>
    <n v="8437"/>
  </r>
  <r>
    <x v="315"/>
    <s v="US"/>
    <n v="323845.28999999998"/>
    <x v="1"/>
    <x v="6"/>
    <n v="8171"/>
  </r>
  <r>
    <x v="315"/>
    <s v="US"/>
    <n v="323845.28999999998"/>
    <x v="1"/>
    <x v="7"/>
    <n v="266"/>
  </r>
  <r>
    <x v="315"/>
    <s v="US"/>
    <n v="323845.28999999998"/>
    <x v="1"/>
    <x v="8"/>
    <n v="0"/>
  </r>
  <r>
    <x v="315"/>
    <s v="US"/>
    <n v="323845.28999999998"/>
    <x v="1"/>
    <x v="9"/>
    <n v="0"/>
  </r>
  <r>
    <x v="315"/>
    <s v="US"/>
    <n v="323845.28999999998"/>
    <x v="2"/>
    <x v="10"/>
    <n v="1590"/>
  </r>
  <r>
    <x v="315"/>
    <s v="US"/>
    <n v="323845.28999999998"/>
    <x v="2"/>
    <x v="11"/>
    <n v="1590"/>
  </r>
  <r>
    <x v="315"/>
    <s v="US"/>
    <n v="323845.28999999998"/>
    <x v="2"/>
    <x v="12"/>
    <n v="0"/>
  </r>
  <r>
    <x v="315"/>
    <s v="US"/>
    <n v="323845.28999999998"/>
    <x v="2"/>
    <x v="13"/>
    <n v="0"/>
  </r>
  <r>
    <x v="315"/>
    <s v="US"/>
    <n v="323845.28999999998"/>
    <x v="3"/>
    <x v="14"/>
    <n v="0"/>
  </r>
  <r>
    <x v="315"/>
    <s v="US"/>
    <n v="323845.28999999998"/>
    <x v="4"/>
    <x v="15"/>
    <n v="266146"/>
  </r>
  <r>
    <x v="315"/>
    <s v="US"/>
    <n v="323845.28999999998"/>
    <x v="5"/>
    <x v="16"/>
    <n v="2464950"/>
  </r>
  <r>
    <x v="315"/>
    <s v="US"/>
    <n v="323845.28999999998"/>
    <x v="6"/>
    <x v="17"/>
    <n v="17638"/>
  </r>
  <r>
    <x v="315"/>
    <s v="US"/>
    <n v="323845.28999999998"/>
    <x v="7"/>
    <x v="18"/>
    <n v="41336"/>
  </r>
  <r>
    <x v="315"/>
    <s v="US"/>
    <n v="323845.28999999998"/>
    <x v="8"/>
    <x v="19"/>
    <n v="2"/>
  </r>
  <r>
    <x v="315"/>
    <s v="US"/>
    <n v="323845.28999999998"/>
    <x v="9"/>
    <x v="20"/>
    <n v="930373"/>
  </r>
  <r>
    <x v="315"/>
    <s v="US"/>
    <n v="323845.28999999998"/>
    <x v="10"/>
    <x v="21"/>
    <n v="25275686"/>
  </r>
  <r>
    <x v="315"/>
    <s v="US"/>
    <n v="323845.28999999998"/>
    <x v="11"/>
    <x v="22"/>
    <n v="9116448"/>
  </r>
  <r>
    <x v="315"/>
    <s v="US"/>
    <n v="323845.28999999998"/>
    <x v="12"/>
    <x v="23"/>
    <n v="102357"/>
  </r>
  <r>
    <x v="315"/>
    <s v="US"/>
    <n v="323845.28999999998"/>
    <x v="13"/>
    <x v="24"/>
    <n v="4941062"/>
  </r>
  <r>
    <x v="315"/>
    <s v="US"/>
    <n v="323845.28999999998"/>
    <x v="14"/>
    <x v="25"/>
    <n v="0"/>
  </r>
  <r>
    <x v="315"/>
    <s v="US"/>
    <n v="323845.28999999998"/>
    <x v="15"/>
    <x v="26"/>
    <n v="0"/>
  </r>
  <r>
    <x v="315"/>
    <s v="US"/>
    <n v="323845.28999999998"/>
    <x v="16"/>
    <x v="27"/>
    <n v="13888"/>
  </r>
  <r>
    <x v="315"/>
    <s v="US"/>
    <n v="323845.28999999998"/>
    <x v="17"/>
    <x v="28"/>
    <n v="0"/>
  </r>
  <r>
    <x v="315"/>
    <s v="US"/>
    <n v="323845.28999999998"/>
    <x v="18"/>
    <x v="29"/>
    <n v="0"/>
  </r>
  <r>
    <x v="315"/>
    <s v="US"/>
    <n v="323845.28999999998"/>
    <x v="19"/>
    <x v="30"/>
    <n v="0"/>
  </r>
  <r>
    <x v="315"/>
    <s v="US"/>
    <n v="323845.28999999998"/>
    <x v="20"/>
    <x v="31"/>
    <n v="0"/>
  </r>
  <r>
    <x v="315"/>
    <s v="US"/>
    <n v="323845.28999999998"/>
    <x v="21"/>
    <x v="32"/>
    <n v="0"/>
  </r>
  <r>
    <x v="316"/>
    <s v="US"/>
    <n v="266136.32000000001"/>
    <x v="0"/>
    <x v="0"/>
    <n v="1731385"/>
  </r>
  <r>
    <x v="316"/>
    <s v="US"/>
    <n v="266136.32000000001"/>
    <x v="0"/>
    <x v="1"/>
    <n v="898847"/>
  </r>
  <r>
    <x v="316"/>
    <s v="US"/>
    <n v="266136.32000000001"/>
    <x v="0"/>
    <x v="2"/>
    <n v="2002"/>
  </r>
  <r>
    <x v="316"/>
    <s v="US"/>
    <n v="266136.32000000001"/>
    <x v="0"/>
    <x v="3"/>
    <n v="0"/>
  </r>
  <r>
    <x v="316"/>
    <s v="US"/>
    <n v="266136.32000000001"/>
    <x v="0"/>
    <x v="4"/>
    <n v="830536"/>
  </r>
  <r>
    <x v="316"/>
    <s v="US"/>
    <n v="266136.32000000001"/>
    <x v="1"/>
    <x v="5"/>
    <n v="63427"/>
  </r>
  <r>
    <x v="316"/>
    <s v="US"/>
    <n v="266136.32000000001"/>
    <x v="1"/>
    <x v="6"/>
    <n v="63266"/>
  </r>
  <r>
    <x v="316"/>
    <s v="US"/>
    <n v="266136.32000000001"/>
    <x v="1"/>
    <x v="7"/>
    <n v="161"/>
  </r>
  <r>
    <x v="316"/>
    <s v="US"/>
    <n v="266136.32000000001"/>
    <x v="1"/>
    <x v="8"/>
    <n v="0"/>
  </r>
  <r>
    <x v="316"/>
    <s v="US"/>
    <n v="266136.32000000001"/>
    <x v="1"/>
    <x v="9"/>
    <n v="0"/>
  </r>
  <r>
    <x v="316"/>
    <s v="US"/>
    <n v="266136.32000000001"/>
    <x v="2"/>
    <x v="10"/>
    <n v="3644"/>
  </r>
  <r>
    <x v="316"/>
    <s v="US"/>
    <n v="266136.32000000001"/>
    <x v="2"/>
    <x v="11"/>
    <n v="3644"/>
  </r>
  <r>
    <x v="316"/>
    <s v="US"/>
    <n v="266136.32000000001"/>
    <x v="2"/>
    <x v="12"/>
    <n v="0"/>
  </r>
  <r>
    <x v="316"/>
    <s v="US"/>
    <n v="266136.32000000001"/>
    <x v="2"/>
    <x v="13"/>
    <n v="0"/>
  </r>
  <r>
    <x v="316"/>
    <s v="US"/>
    <n v="266136.32000000001"/>
    <x v="3"/>
    <x v="14"/>
    <n v="0"/>
  </r>
  <r>
    <x v="316"/>
    <s v="US"/>
    <n v="266136.32000000001"/>
    <x v="4"/>
    <x v="15"/>
    <n v="450028"/>
  </r>
  <r>
    <x v="316"/>
    <s v="US"/>
    <n v="266136.32000000001"/>
    <x v="5"/>
    <x v="16"/>
    <n v="2015222"/>
  </r>
  <r>
    <x v="316"/>
    <s v="US"/>
    <n v="266136.32000000001"/>
    <x v="6"/>
    <x v="17"/>
    <n v="22604"/>
  </r>
  <r>
    <x v="316"/>
    <s v="US"/>
    <n v="266136.32000000001"/>
    <x v="7"/>
    <x v="18"/>
    <n v="41311"/>
  </r>
  <r>
    <x v="316"/>
    <s v="US"/>
    <n v="266136.32000000001"/>
    <x v="8"/>
    <x v="19"/>
    <n v="0"/>
  </r>
  <r>
    <x v="316"/>
    <s v="US"/>
    <n v="266136.32000000001"/>
    <x v="9"/>
    <x v="20"/>
    <n v="1084633"/>
  </r>
  <r>
    <x v="316"/>
    <s v="US"/>
    <n v="266136.32000000001"/>
    <x v="10"/>
    <x v="21"/>
    <n v="22969781"/>
  </r>
  <r>
    <x v="316"/>
    <s v="US"/>
    <n v="266136.32000000001"/>
    <x v="11"/>
    <x v="22"/>
    <n v="9605630"/>
  </r>
  <r>
    <x v="316"/>
    <s v="US"/>
    <n v="266136.32000000001"/>
    <x v="12"/>
    <x v="23"/>
    <n v="137553"/>
  </r>
  <r>
    <x v="316"/>
    <s v="US"/>
    <n v="266136.32000000001"/>
    <x v="13"/>
    <x v="24"/>
    <n v="4244801"/>
  </r>
  <r>
    <x v="316"/>
    <s v="US"/>
    <n v="266136.32000000001"/>
    <x v="14"/>
    <x v="25"/>
    <n v="0"/>
  </r>
  <r>
    <x v="316"/>
    <s v="US"/>
    <n v="266136.32000000001"/>
    <x v="15"/>
    <x v="26"/>
    <n v="0"/>
  </r>
  <r>
    <x v="316"/>
    <s v="US"/>
    <n v="266136.32000000001"/>
    <x v="16"/>
    <x v="27"/>
    <n v="108"/>
  </r>
  <r>
    <x v="316"/>
    <s v="US"/>
    <n v="266136.32000000001"/>
    <x v="17"/>
    <x v="28"/>
    <n v="0"/>
  </r>
  <r>
    <x v="316"/>
    <s v="US"/>
    <n v="266136.32000000001"/>
    <x v="18"/>
    <x v="29"/>
    <n v="0"/>
  </r>
  <r>
    <x v="316"/>
    <s v="US"/>
    <n v="266136.32000000001"/>
    <x v="19"/>
    <x v="30"/>
    <n v="0"/>
  </r>
  <r>
    <x v="316"/>
    <s v="US"/>
    <n v="266136.32000000001"/>
    <x v="20"/>
    <x v="31"/>
    <n v="0"/>
  </r>
  <r>
    <x v="316"/>
    <s v="US"/>
    <n v="266136.32000000001"/>
    <x v="21"/>
    <x v="32"/>
    <n v="0"/>
  </r>
  <r>
    <x v="317"/>
    <s v="US"/>
    <n v="251875.63"/>
    <x v="0"/>
    <x v="0"/>
    <n v="1344839"/>
  </r>
  <r>
    <x v="317"/>
    <s v="US"/>
    <n v="251875.63"/>
    <x v="0"/>
    <x v="1"/>
    <n v="562331"/>
  </r>
  <r>
    <x v="317"/>
    <s v="US"/>
    <n v="251875.63"/>
    <x v="0"/>
    <x v="2"/>
    <n v="2354"/>
  </r>
  <r>
    <x v="317"/>
    <s v="US"/>
    <n v="251875.63"/>
    <x v="0"/>
    <x v="3"/>
    <n v="0"/>
  </r>
  <r>
    <x v="317"/>
    <s v="US"/>
    <n v="251875.63"/>
    <x v="0"/>
    <x v="4"/>
    <n v="780154"/>
  </r>
  <r>
    <x v="317"/>
    <s v="US"/>
    <n v="251875.63"/>
    <x v="1"/>
    <x v="5"/>
    <n v="12617"/>
  </r>
  <r>
    <x v="317"/>
    <s v="US"/>
    <n v="251875.63"/>
    <x v="1"/>
    <x v="6"/>
    <n v="12431"/>
  </r>
  <r>
    <x v="317"/>
    <s v="US"/>
    <n v="251875.63"/>
    <x v="1"/>
    <x v="7"/>
    <n v="186"/>
  </r>
  <r>
    <x v="317"/>
    <s v="US"/>
    <n v="251875.63"/>
    <x v="1"/>
    <x v="8"/>
    <n v="0"/>
  </r>
  <r>
    <x v="317"/>
    <s v="US"/>
    <n v="251875.63"/>
    <x v="1"/>
    <x v="9"/>
    <n v="0"/>
  </r>
  <r>
    <x v="317"/>
    <s v="US"/>
    <n v="251875.63"/>
    <x v="2"/>
    <x v="10"/>
    <n v="6076"/>
  </r>
  <r>
    <x v="317"/>
    <s v="US"/>
    <n v="251875.63"/>
    <x v="2"/>
    <x v="11"/>
    <n v="6076"/>
  </r>
  <r>
    <x v="317"/>
    <s v="US"/>
    <n v="251875.63"/>
    <x v="2"/>
    <x v="12"/>
    <n v="0"/>
  </r>
  <r>
    <x v="317"/>
    <s v="US"/>
    <n v="251875.63"/>
    <x v="2"/>
    <x v="13"/>
    <n v="0"/>
  </r>
  <r>
    <x v="317"/>
    <s v="US"/>
    <n v="251875.63"/>
    <x v="3"/>
    <x v="14"/>
    <n v="0"/>
  </r>
  <r>
    <x v="317"/>
    <s v="US"/>
    <n v="251875.63"/>
    <x v="4"/>
    <x v="15"/>
    <n v="430774"/>
  </r>
  <r>
    <x v="317"/>
    <s v="US"/>
    <n v="251875.63"/>
    <x v="5"/>
    <x v="16"/>
    <n v="3489437"/>
  </r>
  <r>
    <x v="317"/>
    <s v="US"/>
    <n v="251875.63"/>
    <x v="6"/>
    <x v="17"/>
    <n v="27312"/>
  </r>
  <r>
    <x v="317"/>
    <s v="US"/>
    <n v="251875.63"/>
    <x v="7"/>
    <x v="18"/>
    <n v="42446"/>
  </r>
  <r>
    <x v="317"/>
    <s v="US"/>
    <n v="251875.63"/>
    <x v="8"/>
    <x v="19"/>
    <n v="0"/>
  </r>
  <r>
    <x v="317"/>
    <s v="US"/>
    <n v="251875.63"/>
    <x v="9"/>
    <x v="20"/>
    <n v="718079"/>
  </r>
  <r>
    <x v="317"/>
    <s v="US"/>
    <n v="251875.63"/>
    <x v="10"/>
    <x v="21"/>
    <n v="25607426"/>
  </r>
  <r>
    <x v="317"/>
    <s v="US"/>
    <n v="251875.63"/>
    <x v="11"/>
    <x v="22"/>
    <n v="11897709"/>
  </r>
  <r>
    <x v="317"/>
    <s v="US"/>
    <n v="251875.63"/>
    <x v="12"/>
    <x v="23"/>
    <n v="163395"/>
  </r>
  <r>
    <x v="317"/>
    <s v="US"/>
    <n v="251875.63"/>
    <x v="13"/>
    <x v="24"/>
    <n v="1867303"/>
  </r>
  <r>
    <x v="317"/>
    <s v="US"/>
    <n v="251875.63"/>
    <x v="14"/>
    <x v="25"/>
    <n v="0"/>
  </r>
  <r>
    <x v="317"/>
    <s v="US"/>
    <n v="251875.63"/>
    <x v="15"/>
    <x v="26"/>
    <n v="0"/>
  </r>
  <r>
    <x v="317"/>
    <s v="US"/>
    <n v="251875.63"/>
    <x v="16"/>
    <x v="27"/>
    <n v="38"/>
  </r>
  <r>
    <x v="317"/>
    <s v="US"/>
    <n v="251875.63"/>
    <x v="17"/>
    <x v="28"/>
    <n v="0"/>
  </r>
  <r>
    <x v="317"/>
    <s v="US"/>
    <n v="251875.63"/>
    <x v="18"/>
    <x v="29"/>
    <n v="0"/>
  </r>
  <r>
    <x v="317"/>
    <s v="US"/>
    <n v="251875.63"/>
    <x v="19"/>
    <x v="30"/>
    <n v="0"/>
  </r>
  <r>
    <x v="317"/>
    <s v="US"/>
    <n v="251875.63"/>
    <x v="20"/>
    <x v="31"/>
    <n v="0"/>
  </r>
  <r>
    <x v="317"/>
    <s v="US"/>
    <n v="251875.63"/>
    <x v="21"/>
    <x v="32"/>
    <n v="0"/>
  </r>
  <r>
    <x v="318"/>
    <s v="US"/>
    <n v="163531.35"/>
    <x v="0"/>
    <x v="0"/>
    <n v="1199519"/>
  </r>
  <r>
    <x v="318"/>
    <s v="US"/>
    <n v="163531.35"/>
    <x v="0"/>
    <x v="1"/>
    <n v="543869"/>
  </r>
  <r>
    <x v="318"/>
    <s v="US"/>
    <n v="163531.35"/>
    <x v="0"/>
    <x v="2"/>
    <n v="2439"/>
  </r>
  <r>
    <x v="318"/>
    <s v="US"/>
    <n v="163531.35"/>
    <x v="0"/>
    <x v="3"/>
    <n v="0"/>
  </r>
  <r>
    <x v="318"/>
    <s v="US"/>
    <n v="163531.35"/>
    <x v="0"/>
    <x v="4"/>
    <n v="653211"/>
  </r>
  <r>
    <x v="318"/>
    <s v="US"/>
    <n v="163531.35"/>
    <x v="1"/>
    <x v="5"/>
    <n v="12077"/>
  </r>
  <r>
    <x v="318"/>
    <s v="US"/>
    <n v="163531.35"/>
    <x v="1"/>
    <x v="6"/>
    <n v="11901"/>
  </r>
  <r>
    <x v="318"/>
    <s v="US"/>
    <n v="163531.35"/>
    <x v="1"/>
    <x v="7"/>
    <n v="176"/>
  </r>
  <r>
    <x v="318"/>
    <s v="US"/>
    <n v="163531.35"/>
    <x v="1"/>
    <x v="8"/>
    <n v="0"/>
  </r>
  <r>
    <x v="318"/>
    <s v="US"/>
    <n v="163531.35"/>
    <x v="1"/>
    <x v="9"/>
    <n v="0"/>
  </r>
  <r>
    <x v="318"/>
    <s v="US"/>
    <n v="163531.35"/>
    <x v="2"/>
    <x v="10"/>
    <n v="2822"/>
  </r>
  <r>
    <x v="318"/>
    <s v="US"/>
    <n v="163531.35"/>
    <x v="2"/>
    <x v="11"/>
    <n v="2822"/>
  </r>
  <r>
    <x v="318"/>
    <s v="US"/>
    <n v="163531.35"/>
    <x v="2"/>
    <x v="12"/>
    <n v="0"/>
  </r>
  <r>
    <x v="318"/>
    <s v="US"/>
    <n v="163531.35"/>
    <x v="2"/>
    <x v="13"/>
    <n v="0"/>
  </r>
  <r>
    <x v="318"/>
    <s v="US"/>
    <n v="163531.35"/>
    <x v="3"/>
    <x v="14"/>
    <n v="0"/>
  </r>
  <r>
    <x v="318"/>
    <s v="US"/>
    <n v="163531.35"/>
    <x v="4"/>
    <x v="15"/>
    <n v="324987"/>
  </r>
  <r>
    <x v="318"/>
    <s v="US"/>
    <n v="163531.35"/>
    <x v="5"/>
    <x v="16"/>
    <n v="4076572"/>
  </r>
  <r>
    <x v="318"/>
    <s v="US"/>
    <n v="163531.35"/>
    <x v="6"/>
    <x v="17"/>
    <n v="16389"/>
  </r>
  <r>
    <x v="318"/>
    <s v="US"/>
    <n v="163531.35"/>
    <x v="7"/>
    <x v="18"/>
    <n v="44843"/>
  </r>
  <r>
    <x v="318"/>
    <s v="US"/>
    <n v="163531.35"/>
    <x v="8"/>
    <x v="19"/>
    <n v="0"/>
  </r>
  <r>
    <x v="318"/>
    <s v="US"/>
    <n v="163531.35"/>
    <x v="9"/>
    <x v="20"/>
    <n v="722997"/>
  </r>
  <r>
    <x v="318"/>
    <s v="US"/>
    <n v="163531.35"/>
    <x v="10"/>
    <x v="21"/>
    <n v="28592626"/>
  </r>
  <r>
    <x v="318"/>
    <s v="US"/>
    <n v="163531.35"/>
    <x v="11"/>
    <x v="22"/>
    <n v="11299305"/>
  </r>
  <r>
    <x v="318"/>
    <s v="US"/>
    <n v="163531.35"/>
    <x v="12"/>
    <x v="23"/>
    <n v="71089"/>
  </r>
  <r>
    <x v="318"/>
    <s v="US"/>
    <n v="163531.35"/>
    <x v="13"/>
    <x v="24"/>
    <n v="5473517"/>
  </r>
  <r>
    <x v="318"/>
    <s v="US"/>
    <n v="163531.35"/>
    <x v="14"/>
    <x v="25"/>
    <n v="0"/>
  </r>
  <r>
    <x v="318"/>
    <s v="US"/>
    <n v="163531.35"/>
    <x v="15"/>
    <x v="26"/>
    <n v="0"/>
  </r>
  <r>
    <x v="318"/>
    <s v="US"/>
    <n v="163531.35"/>
    <x v="16"/>
    <x v="27"/>
    <n v="18"/>
  </r>
  <r>
    <x v="318"/>
    <s v="US"/>
    <n v="163531.35"/>
    <x v="17"/>
    <x v="28"/>
    <n v="0"/>
  </r>
  <r>
    <x v="318"/>
    <s v="US"/>
    <n v="163531.35"/>
    <x v="18"/>
    <x v="29"/>
    <n v="0"/>
  </r>
  <r>
    <x v="318"/>
    <s v="US"/>
    <n v="163531.35"/>
    <x v="19"/>
    <x v="30"/>
    <n v="0"/>
  </r>
  <r>
    <x v="318"/>
    <s v="US"/>
    <n v="163531.35"/>
    <x v="20"/>
    <x v="31"/>
    <n v="0"/>
  </r>
  <r>
    <x v="318"/>
    <s v="US"/>
    <n v="163531.35"/>
    <x v="21"/>
    <x v="32"/>
    <n v="0"/>
  </r>
  <r>
    <x v="319"/>
    <s v="US"/>
    <n v="158878.82"/>
    <x v="0"/>
    <x v="0"/>
    <n v="1339317"/>
  </r>
  <r>
    <x v="319"/>
    <s v="US"/>
    <n v="158878.82"/>
    <x v="0"/>
    <x v="1"/>
    <n v="581267"/>
  </r>
  <r>
    <x v="319"/>
    <s v="US"/>
    <n v="158878.82"/>
    <x v="0"/>
    <x v="2"/>
    <n v="2172"/>
  </r>
  <r>
    <x v="319"/>
    <s v="US"/>
    <n v="158878.82"/>
    <x v="0"/>
    <x v="3"/>
    <n v="0"/>
  </r>
  <r>
    <x v="319"/>
    <s v="US"/>
    <n v="158878.82"/>
    <x v="0"/>
    <x v="4"/>
    <n v="755878"/>
  </r>
  <r>
    <x v="319"/>
    <s v="US"/>
    <n v="158878.82"/>
    <x v="1"/>
    <x v="5"/>
    <n v="7249"/>
  </r>
  <r>
    <x v="319"/>
    <s v="US"/>
    <n v="158878.82"/>
    <x v="1"/>
    <x v="6"/>
    <n v="7086"/>
  </r>
  <r>
    <x v="319"/>
    <s v="US"/>
    <n v="158878.82"/>
    <x v="1"/>
    <x v="7"/>
    <n v="163"/>
  </r>
  <r>
    <x v="319"/>
    <s v="US"/>
    <n v="158878.82"/>
    <x v="1"/>
    <x v="8"/>
    <n v="0"/>
  </r>
  <r>
    <x v="319"/>
    <s v="US"/>
    <n v="158878.82"/>
    <x v="1"/>
    <x v="9"/>
    <n v="0"/>
  </r>
  <r>
    <x v="319"/>
    <s v="US"/>
    <n v="158878.82"/>
    <x v="2"/>
    <x v="10"/>
    <n v="4705"/>
  </r>
  <r>
    <x v="319"/>
    <s v="US"/>
    <n v="158878.82"/>
    <x v="2"/>
    <x v="11"/>
    <n v="4705"/>
  </r>
  <r>
    <x v="319"/>
    <s v="US"/>
    <n v="158878.82"/>
    <x v="2"/>
    <x v="12"/>
    <n v="0"/>
  </r>
  <r>
    <x v="319"/>
    <s v="US"/>
    <n v="158878.82"/>
    <x v="2"/>
    <x v="13"/>
    <n v="0"/>
  </r>
  <r>
    <x v="319"/>
    <s v="US"/>
    <n v="158878.82"/>
    <x v="3"/>
    <x v="14"/>
    <n v="0"/>
  </r>
  <r>
    <x v="319"/>
    <s v="US"/>
    <n v="158878.82"/>
    <x v="4"/>
    <x v="15"/>
    <n v="178715"/>
  </r>
  <r>
    <x v="319"/>
    <s v="US"/>
    <n v="158878.82"/>
    <x v="5"/>
    <x v="16"/>
    <n v="3765802"/>
  </r>
  <r>
    <x v="319"/>
    <s v="US"/>
    <n v="158878.82"/>
    <x v="6"/>
    <x v="17"/>
    <n v="20631"/>
  </r>
  <r>
    <x v="319"/>
    <s v="US"/>
    <n v="158878.82"/>
    <x v="7"/>
    <x v="18"/>
    <n v="45491"/>
  </r>
  <r>
    <x v="319"/>
    <s v="US"/>
    <n v="158878.82"/>
    <x v="8"/>
    <x v="19"/>
    <n v="19"/>
  </r>
  <r>
    <x v="319"/>
    <s v="US"/>
    <n v="158878.82"/>
    <x v="9"/>
    <x v="20"/>
    <n v="800453"/>
  </r>
  <r>
    <x v="319"/>
    <s v="US"/>
    <n v="158878.82"/>
    <x v="10"/>
    <x v="21"/>
    <n v="27197573"/>
  </r>
  <r>
    <x v="319"/>
    <s v="US"/>
    <n v="158878.82"/>
    <x v="11"/>
    <x v="22"/>
    <n v="10722560"/>
  </r>
  <r>
    <x v="319"/>
    <s v="US"/>
    <n v="158878.82"/>
    <x v="12"/>
    <x v="23"/>
    <n v="154329"/>
  </r>
  <r>
    <x v="319"/>
    <s v="US"/>
    <n v="158878.82"/>
    <x v="13"/>
    <x v="24"/>
    <n v="8422365"/>
  </r>
  <r>
    <x v="319"/>
    <s v="US"/>
    <n v="158878.82"/>
    <x v="14"/>
    <x v="25"/>
    <n v="0"/>
  </r>
  <r>
    <x v="319"/>
    <s v="US"/>
    <n v="158878.82"/>
    <x v="15"/>
    <x v="26"/>
    <n v="0"/>
  </r>
  <r>
    <x v="319"/>
    <s v="US"/>
    <n v="158878.82"/>
    <x v="16"/>
    <x v="27"/>
    <n v="15"/>
  </r>
  <r>
    <x v="319"/>
    <s v="US"/>
    <n v="158878.82"/>
    <x v="17"/>
    <x v="28"/>
    <n v="0"/>
  </r>
  <r>
    <x v="319"/>
    <s v="US"/>
    <n v="158878.82"/>
    <x v="18"/>
    <x v="29"/>
    <n v="0"/>
  </r>
  <r>
    <x v="319"/>
    <s v="US"/>
    <n v="158878.82"/>
    <x v="19"/>
    <x v="30"/>
    <n v="0"/>
  </r>
  <r>
    <x v="319"/>
    <s v="US"/>
    <n v="158878.82"/>
    <x v="20"/>
    <x v="31"/>
    <n v="0"/>
  </r>
  <r>
    <x v="319"/>
    <s v="US"/>
    <n v="158878.82"/>
    <x v="21"/>
    <x v="32"/>
    <n v="0"/>
  </r>
  <r>
    <x v="320"/>
    <s v="US"/>
    <n v="179654.92"/>
    <x v="0"/>
    <x v="0"/>
    <n v="1425711"/>
  </r>
  <r>
    <x v="320"/>
    <s v="US"/>
    <n v="179654.92"/>
    <x v="0"/>
    <x v="1"/>
    <n v="686472"/>
  </r>
  <r>
    <x v="320"/>
    <s v="US"/>
    <n v="179654.92"/>
    <x v="0"/>
    <x v="2"/>
    <n v="2245"/>
  </r>
  <r>
    <x v="320"/>
    <s v="US"/>
    <n v="179654.92"/>
    <x v="0"/>
    <x v="3"/>
    <n v="0"/>
  </r>
  <r>
    <x v="320"/>
    <s v="US"/>
    <n v="179654.92"/>
    <x v="0"/>
    <x v="4"/>
    <n v="736994"/>
  </r>
  <r>
    <x v="320"/>
    <s v="US"/>
    <n v="179654.92"/>
    <x v="1"/>
    <x v="5"/>
    <n v="11566"/>
  </r>
  <r>
    <x v="320"/>
    <s v="US"/>
    <n v="179654.92"/>
    <x v="1"/>
    <x v="6"/>
    <n v="11408"/>
  </r>
  <r>
    <x v="320"/>
    <s v="US"/>
    <n v="179654.92"/>
    <x v="1"/>
    <x v="7"/>
    <n v="158"/>
  </r>
  <r>
    <x v="320"/>
    <s v="US"/>
    <n v="179654.92"/>
    <x v="1"/>
    <x v="8"/>
    <n v="0"/>
  </r>
  <r>
    <x v="320"/>
    <s v="US"/>
    <n v="179654.92"/>
    <x v="1"/>
    <x v="9"/>
    <n v="0"/>
  </r>
  <r>
    <x v="320"/>
    <s v="US"/>
    <n v="179654.92"/>
    <x v="2"/>
    <x v="10"/>
    <n v="4225"/>
  </r>
  <r>
    <x v="320"/>
    <s v="US"/>
    <n v="179654.92"/>
    <x v="2"/>
    <x v="11"/>
    <n v="4225"/>
  </r>
  <r>
    <x v="320"/>
    <s v="US"/>
    <n v="179654.92"/>
    <x v="2"/>
    <x v="12"/>
    <n v="0"/>
  </r>
  <r>
    <x v="320"/>
    <s v="US"/>
    <n v="179654.92"/>
    <x v="2"/>
    <x v="13"/>
    <n v="0"/>
  </r>
  <r>
    <x v="320"/>
    <s v="US"/>
    <n v="179654.92"/>
    <x v="3"/>
    <x v="14"/>
    <n v="0"/>
  </r>
  <r>
    <x v="320"/>
    <s v="US"/>
    <n v="179654.92"/>
    <x v="4"/>
    <x v="15"/>
    <n v="146774"/>
  </r>
  <r>
    <x v="320"/>
    <s v="US"/>
    <n v="179654.92"/>
    <x v="5"/>
    <x v="16"/>
    <n v="2698542"/>
  </r>
  <r>
    <x v="320"/>
    <s v="US"/>
    <n v="179654.92"/>
    <x v="6"/>
    <x v="17"/>
    <n v="14495"/>
  </r>
  <r>
    <x v="320"/>
    <s v="US"/>
    <n v="179654.92"/>
    <x v="7"/>
    <x v="18"/>
    <n v="34006"/>
  </r>
  <r>
    <x v="320"/>
    <s v="US"/>
    <n v="179654.92"/>
    <x v="8"/>
    <x v="19"/>
    <n v="4"/>
  </r>
  <r>
    <x v="320"/>
    <s v="US"/>
    <n v="179654.92"/>
    <x v="9"/>
    <x v="20"/>
    <n v="855212"/>
  </r>
  <r>
    <x v="320"/>
    <s v="US"/>
    <n v="179654.92"/>
    <x v="10"/>
    <x v="21"/>
    <n v="29590046"/>
  </r>
  <r>
    <x v="320"/>
    <s v="US"/>
    <n v="179654.92"/>
    <x v="11"/>
    <x v="22"/>
    <n v="9957612"/>
  </r>
  <r>
    <x v="320"/>
    <s v="US"/>
    <n v="179654.92"/>
    <x v="12"/>
    <x v="23"/>
    <n v="157799"/>
  </r>
  <r>
    <x v="320"/>
    <s v="US"/>
    <n v="179654.92"/>
    <x v="13"/>
    <x v="24"/>
    <n v="6989624"/>
  </r>
  <r>
    <x v="320"/>
    <s v="US"/>
    <n v="179654.92"/>
    <x v="14"/>
    <x v="25"/>
    <n v="0"/>
  </r>
  <r>
    <x v="320"/>
    <s v="US"/>
    <n v="179654.92"/>
    <x v="15"/>
    <x v="26"/>
    <n v="0"/>
  </r>
  <r>
    <x v="320"/>
    <s v="US"/>
    <n v="179654.92"/>
    <x v="16"/>
    <x v="27"/>
    <n v="3"/>
  </r>
  <r>
    <x v="320"/>
    <s v="US"/>
    <n v="179654.92"/>
    <x v="17"/>
    <x v="28"/>
    <n v="0"/>
  </r>
  <r>
    <x v="320"/>
    <s v="US"/>
    <n v="179654.92"/>
    <x v="18"/>
    <x v="29"/>
    <n v="0"/>
  </r>
  <r>
    <x v="320"/>
    <s v="US"/>
    <n v="179654.92"/>
    <x v="19"/>
    <x v="30"/>
    <n v="0"/>
  </r>
  <r>
    <x v="320"/>
    <s v="US"/>
    <n v="179654.92"/>
    <x v="20"/>
    <x v="31"/>
    <n v="0"/>
  </r>
  <r>
    <x v="320"/>
    <s v="US"/>
    <n v="179654.92"/>
    <x v="21"/>
    <x v="32"/>
    <n v="0"/>
  </r>
  <r>
    <x v="321"/>
    <s v="US"/>
    <n v="385286.01"/>
    <x v="0"/>
    <x v="0"/>
    <n v="1196089"/>
  </r>
  <r>
    <x v="321"/>
    <s v="US"/>
    <n v="385286.01"/>
    <x v="0"/>
    <x v="1"/>
    <n v="432977"/>
  </r>
  <r>
    <x v="321"/>
    <s v="US"/>
    <n v="385286.01"/>
    <x v="0"/>
    <x v="2"/>
    <n v="2065"/>
  </r>
  <r>
    <x v="321"/>
    <s v="US"/>
    <n v="385286.01"/>
    <x v="0"/>
    <x v="3"/>
    <n v="0"/>
  </r>
  <r>
    <x v="321"/>
    <s v="US"/>
    <n v="385286.01"/>
    <x v="0"/>
    <x v="4"/>
    <n v="761047"/>
  </r>
  <r>
    <x v="321"/>
    <s v="US"/>
    <n v="385286.01"/>
    <x v="1"/>
    <x v="5"/>
    <n v="4917"/>
  </r>
  <r>
    <x v="321"/>
    <s v="US"/>
    <n v="385286.01"/>
    <x v="1"/>
    <x v="6"/>
    <n v="4782"/>
  </r>
  <r>
    <x v="321"/>
    <s v="US"/>
    <n v="385286.01"/>
    <x v="1"/>
    <x v="7"/>
    <n v="135"/>
  </r>
  <r>
    <x v="321"/>
    <s v="US"/>
    <n v="385286.01"/>
    <x v="1"/>
    <x v="8"/>
    <n v="0"/>
  </r>
  <r>
    <x v="321"/>
    <s v="US"/>
    <n v="385286.01"/>
    <x v="1"/>
    <x v="9"/>
    <n v="0"/>
  </r>
  <r>
    <x v="321"/>
    <s v="US"/>
    <n v="385286.01"/>
    <x v="2"/>
    <x v="10"/>
    <n v="5708"/>
  </r>
  <r>
    <x v="321"/>
    <s v="US"/>
    <n v="385286.01"/>
    <x v="2"/>
    <x v="11"/>
    <n v="5708"/>
  </r>
  <r>
    <x v="321"/>
    <s v="US"/>
    <n v="385286.01"/>
    <x v="2"/>
    <x v="12"/>
    <n v="0"/>
  </r>
  <r>
    <x v="321"/>
    <s v="US"/>
    <n v="385286.01"/>
    <x v="2"/>
    <x v="13"/>
    <n v="0"/>
  </r>
  <r>
    <x v="321"/>
    <s v="US"/>
    <n v="385286.01"/>
    <x v="3"/>
    <x v="14"/>
    <n v="0"/>
  </r>
  <r>
    <x v="321"/>
    <s v="US"/>
    <n v="385286.01"/>
    <x v="4"/>
    <x v="15"/>
    <n v="24927"/>
  </r>
  <r>
    <x v="321"/>
    <s v="US"/>
    <n v="385286.01"/>
    <x v="5"/>
    <x v="16"/>
    <n v="2177842"/>
  </r>
  <r>
    <x v="321"/>
    <s v="US"/>
    <n v="385286.01"/>
    <x v="6"/>
    <x v="17"/>
    <n v="20210"/>
  </r>
  <r>
    <x v="321"/>
    <s v="US"/>
    <n v="385286.01"/>
    <x v="7"/>
    <x v="18"/>
    <n v="35303"/>
  </r>
  <r>
    <x v="321"/>
    <s v="US"/>
    <n v="385286.01"/>
    <x v="8"/>
    <x v="19"/>
    <n v="0"/>
  </r>
  <r>
    <x v="321"/>
    <s v="US"/>
    <n v="385286.01"/>
    <x v="9"/>
    <x v="20"/>
    <n v="667463"/>
  </r>
  <r>
    <x v="321"/>
    <s v="US"/>
    <n v="385286.01"/>
    <x v="10"/>
    <x v="21"/>
    <n v="25598743"/>
  </r>
  <r>
    <x v="321"/>
    <s v="US"/>
    <n v="385286.01"/>
    <x v="11"/>
    <x v="22"/>
    <n v="10271868"/>
  </r>
  <r>
    <x v="321"/>
    <s v="US"/>
    <n v="385286.01"/>
    <x v="12"/>
    <x v="23"/>
    <n v="147694"/>
  </r>
  <r>
    <x v="321"/>
    <s v="US"/>
    <n v="385286.01"/>
    <x v="13"/>
    <x v="24"/>
    <n v="8863661"/>
  </r>
  <r>
    <x v="321"/>
    <s v="US"/>
    <n v="385286.01"/>
    <x v="14"/>
    <x v="25"/>
    <n v="0"/>
  </r>
  <r>
    <x v="321"/>
    <s v="US"/>
    <n v="385286.01"/>
    <x v="15"/>
    <x v="26"/>
    <n v="0"/>
  </r>
  <r>
    <x v="321"/>
    <s v="US"/>
    <n v="385286.01"/>
    <x v="16"/>
    <x v="27"/>
    <n v="1"/>
  </r>
  <r>
    <x v="321"/>
    <s v="US"/>
    <n v="385286.01"/>
    <x v="17"/>
    <x v="28"/>
    <n v="0"/>
  </r>
  <r>
    <x v="321"/>
    <s v="US"/>
    <n v="385286.01"/>
    <x v="18"/>
    <x v="29"/>
    <n v="0"/>
  </r>
  <r>
    <x v="321"/>
    <s v="US"/>
    <n v="385286.01"/>
    <x v="19"/>
    <x v="30"/>
    <n v="0"/>
  </r>
  <r>
    <x v="321"/>
    <s v="US"/>
    <n v="385286.01"/>
    <x v="20"/>
    <x v="31"/>
    <n v="0"/>
  </r>
  <r>
    <x v="321"/>
    <s v="US"/>
    <n v="385286.01"/>
    <x v="21"/>
    <x v="32"/>
    <n v="0"/>
  </r>
  <r>
    <x v="322"/>
    <s v="US"/>
    <n v="393579.86"/>
    <x v="0"/>
    <x v="0"/>
    <n v="1761596"/>
  </r>
  <r>
    <x v="322"/>
    <s v="US"/>
    <n v="393579.86"/>
    <x v="0"/>
    <x v="1"/>
    <n v="892416"/>
  </r>
  <r>
    <x v="322"/>
    <s v="US"/>
    <n v="393579.86"/>
    <x v="0"/>
    <x v="2"/>
    <n v="1339"/>
  </r>
  <r>
    <x v="322"/>
    <s v="US"/>
    <n v="393579.86"/>
    <x v="0"/>
    <x v="3"/>
    <n v="0"/>
  </r>
  <r>
    <x v="322"/>
    <s v="US"/>
    <n v="393579.86"/>
    <x v="0"/>
    <x v="4"/>
    <n v="867841"/>
  </r>
  <r>
    <x v="322"/>
    <s v="US"/>
    <n v="393579.86"/>
    <x v="1"/>
    <x v="5"/>
    <n v="43802"/>
  </r>
  <r>
    <x v="322"/>
    <s v="US"/>
    <n v="393579.86"/>
    <x v="1"/>
    <x v="6"/>
    <n v="43715"/>
  </r>
  <r>
    <x v="322"/>
    <s v="US"/>
    <n v="393579.86"/>
    <x v="1"/>
    <x v="7"/>
    <n v="87"/>
  </r>
  <r>
    <x v="322"/>
    <s v="US"/>
    <n v="393579.86"/>
    <x v="1"/>
    <x v="8"/>
    <n v="0"/>
  </r>
  <r>
    <x v="322"/>
    <s v="US"/>
    <n v="393579.86"/>
    <x v="1"/>
    <x v="9"/>
    <n v="0"/>
  </r>
  <r>
    <x v="322"/>
    <s v="US"/>
    <n v="393579.86"/>
    <x v="2"/>
    <x v="10"/>
    <n v="4871"/>
  </r>
  <r>
    <x v="322"/>
    <s v="US"/>
    <n v="393579.86"/>
    <x v="2"/>
    <x v="11"/>
    <n v="4871"/>
  </r>
  <r>
    <x v="322"/>
    <s v="US"/>
    <n v="393579.86"/>
    <x v="2"/>
    <x v="12"/>
    <n v="0"/>
  </r>
  <r>
    <x v="322"/>
    <s v="US"/>
    <n v="393579.86"/>
    <x v="2"/>
    <x v="13"/>
    <n v="0"/>
  </r>
  <r>
    <x v="322"/>
    <s v="US"/>
    <n v="393579.86"/>
    <x v="3"/>
    <x v="14"/>
    <n v="0"/>
  </r>
  <r>
    <x v="322"/>
    <s v="US"/>
    <n v="393579.86"/>
    <x v="4"/>
    <x v="15"/>
    <n v="117242"/>
  </r>
  <r>
    <x v="322"/>
    <s v="US"/>
    <n v="393579.86"/>
    <x v="5"/>
    <x v="16"/>
    <n v="2610389"/>
  </r>
  <r>
    <x v="322"/>
    <s v="US"/>
    <n v="393579.86"/>
    <x v="6"/>
    <x v="17"/>
    <n v="22993"/>
  </r>
  <r>
    <x v="322"/>
    <s v="US"/>
    <n v="393579.86"/>
    <x v="7"/>
    <x v="18"/>
    <n v="29792"/>
  </r>
  <r>
    <x v="322"/>
    <s v="US"/>
    <n v="393579.86"/>
    <x v="8"/>
    <x v="19"/>
    <n v="1"/>
  </r>
  <r>
    <x v="322"/>
    <s v="US"/>
    <n v="393579.86"/>
    <x v="9"/>
    <x v="20"/>
    <n v="619030"/>
  </r>
  <r>
    <x v="322"/>
    <s v="US"/>
    <n v="393579.86"/>
    <x v="10"/>
    <x v="21"/>
    <n v="25669769"/>
  </r>
  <r>
    <x v="322"/>
    <s v="US"/>
    <n v="393579.86"/>
    <x v="11"/>
    <x v="22"/>
    <n v="11107534"/>
  </r>
  <r>
    <x v="322"/>
    <s v="US"/>
    <n v="393579.86"/>
    <x v="12"/>
    <x v="23"/>
    <n v="29326"/>
  </r>
  <r>
    <x v="322"/>
    <s v="US"/>
    <n v="393579.86"/>
    <x v="13"/>
    <x v="24"/>
    <n v="6953101"/>
  </r>
  <r>
    <x v="322"/>
    <s v="US"/>
    <n v="393579.86"/>
    <x v="14"/>
    <x v="25"/>
    <n v="0"/>
  </r>
  <r>
    <x v="322"/>
    <s v="US"/>
    <n v="393579.86"/>
    <x v="15"/>
    <x v="26"/>
    <n v="0"/>
  </r>
  <r>
    <x v="322"/>
    <s v="US"/>
    <n v="393579.86"/>
    <x v="16"/>
    <x v="27"/>
    <n v="0"/>
  </r>
  <r>
    <x v="322"/>
    <s v="US"/>
    <n v="393579.86"/>
    <x v="17"/>
    <x v="28"/>
    <n v="0"/>
  </r>
  <r>
    <x v="322"/>
    <s v="US"/>
    <n v="393579.86"/>
    <x v="18"/>
    <x v="29"/>
    <n v="0"/>
  </r>
  <r>
    <x v="322"/>
    <s v="US"/>
    <n v="393579.86"/>
    <x v="19"/>
    <x v="30"/>
    <n v="0"/>
  </r>
  <r>
    <x v="322"/>
    <s v="US"/>
    <n v="393579.86"/>
    <x v="20"/>
    <x v="31"/>
    <n v="0"/>
  </r>
  <r>
    <x v="322"/>
    <s v="US"/>
    <n v="393579.86"/>
    <x v="21"/>
    <x v="32"/>
    <n v="0"/>
  </r>
  <r>
    <x v="323"/>
    <s v="US"/>
    <n v="348280.69"/>
    <x v="0"/>
    <x v="0"/>
    <n v="1745633"/>
  </r>
  <r>
    <x v="323"/>
    <s v="US"/>
    <n v="348280.69"/>
    <x v="0"/>
    <x v="1"/>
    <n v="919391"/>
  </r>
  <r>
    <x v="323"/>
    <s v="US"/>
    <n v="348280.69"/>
    <x v="0"/>
    <x v="2"/>
    <n v="1160"/>
  </r>
  <r>
    <x v="323"/>
    <s v="US"/>
    <n v="348280.69"/>
    <x v="0"/>
    <x v="3"/>
    <n v="0"/>
  </r>
  <r>
    <x v="323"/>
    <s v="US"/>
    <n v="348280.69"/>
    <x v="0"/>
    <x v="4"/>
    <n v="825082"/>
  </r>
  <r>
    <x v="323"/>
    <s v="US"/>
    <n v="348280.69"/>
    <x v="1"/>
    <x v="5"/>
    <n v="29163"/>
  </r>
  <r>
    <x v="323"/>
    <s v="US"/>
    <n v="348280.69"/>
    <x v="1"/>
    <x v="6"/>
    <n v="29091"/>
  </r>
  <r>
    <x v="323"/>
    <s v="US"/>
    <n v="348280.69"/>
    <x v="1"/>
    <x v="7"/>
    <n v="72"/>
  </r>
  <r>
    <x v="323"/>
    <s v="US"/>
    <n v="348280.69"/>
    <x v="1"/>
    <x v="8"/>
    <n v="0"/>
  </r>
  <r>
    <x v="323"/>
    <s v="US"/>
    <n v="348280.69"/>
    <x v="1"/>
    <x v="9"/>
    <n v="0"/>
  </r>
  <r>
    <x v="323"/>
    <s v="US"/>
    <n v="348280.69"/>
    <x v="2"/>
    <x v="10"/>
    <n v="36631"/>
  </r>
  <r>
    <x v="323"/>
    <s v="US"/>
    <n v="348280.69"/>
    <x v="2"/>
    <x v="11"/>
    <n v="36631"/>
  </r>
  <r>
    <x v="323"/>
    <s v="US"/>
    <n v="348280.69"/>
    <x v="2"/>
    <x v="12"/>
    <n v="0"/>
  </r>
  <r>
    <x v="323"/>
    <s v="US"/>
    <n v="348280.69"/>
    <x v="2"/>
    <x v="13"/>
    <n v="0"/>
  </r>
  <r>
    <x v="323"/>
    <s v="US"/>
    <n v="348280.69"/>
    <x v="3"/>
    <x v="14"/>
    <n v="0"/>
  </r>
  <r>
    <x v="323"/>
    <s v="US"/>
    <n v="348280.69"/>
    <x v="4"/>
    <x v="15"/>
    <n v="81021"/>
  </r>
  <r>
    <x v="323"/>
    <s v="US"/>
    <n v="348280.69"/>
    <x v="5"/>
    <x v="16"/>
    <n v="2921607"/>
  </r>
  <r>
    <x v="323"/>
    <s v="US"/>
    <n v="348280.69"/>
    <x v="6"/>
    <x v="17"/>
    <n v="52678"/>
  </r>
  <r>
    <x v="323"/>
    <s v="US"/>
    <n v="348280.69"/>
    <x v="7"/>
    <x v="18"/>
    <n v="35328"/>
  </r>
  <r>
    <x v="323"/>
    <s v="US"/>
    <n v="348280.69"/>
    <x v="8"/>
    <x v="19"/>
    <n v="0"/>
  </r>
  <r>
    <x v="323"/>
    <s v="US"/>
    <n v="348280.69"/>
    <x v="9"/>
    <x v="20"/>
    <n v="1123028"/>
  </r>
  <r>
    <x v="323"/>
    <s v="US"/>
    <n v="348280.69"/>
    <x v="10"/>
    <x v="21"/>
    <n v="26006641"/>
  </r>
  <r>
    <x v="323"/>
    <s v="US"/>
    <n v="348280.69"/>
    <x v="11"/>
    <x v="22"/>
    <n v="11581911"/>
  </r>
  <r>
    <x v="323"/>
    <s v="US"/>
    <n v="348280.69"/>
    <x v="12"/>
    <x v="23"/>
    <n v="88359"/>
  </r>
  <r>
    <x v="323"/>
    <s v="US"/>
    <n v="348280.69"/>
    <x v="13"/>
    <x v="24"/>
    <n v="6807523"/>
  </r>
  <r>
    <x v="323"/>
    <s v="US"/>
    <n v="348280.69"/>
    <x v="14"/>
    <x v="25"/>
    <n v="0"/>
  </r>
  <r>
    <x v="323"/>
    <s v="US"/>
    <n v="348280.69"/>
    <x v="15"/>
    <x v="26"/>
    <n v="0"/>
  </r>
  <r>
    <x v="323"/>
    <s v="US"/>
    <n v="348280.69"/>
    <x v="16"/>
    <x v="27"/>
    <n v="0"/>
  </r>
  <r>
    <x v="323"/>
    <s v="US"/>
    <n v="348280.69"/>
    <x v="17"/>
    <x v="28"/>
    <n v="0"/>
  </r>
  <r>
    <x v="323"/>
    <s v="US"/>
    <n v="348280.69"/>
    <x v="18"/>
    <x v="29"/>
    <n v="0"/>
  </r>
  <r>
    <x v="323"/>
    <s v="US"/>
    <n v="348280.69"/>
    <x v="19"/>
    <x v="30"/>
    <n v="0"/>
  </r>
  <r>
    <x v="323"/>
    <s v="US"/>
    <n v="348280.69"/>
    <x v="20"/>
    <x v="31"/>
    <n v="0"/>
  </r>
  <r>
    <x v="323"/>
    <s v="US"/>
    <n v="348280.69"/>
    <x v="21"/>
    <x v="32"/>
    <n v="0"/>
  </r>
  <r>
    <x v="324"/>
    <s v="US"/>
    <n v="314126.36"/>
    <x v="0"/>
    <x v="0"/>
    <n v="1608485"/>
  </r>
  <r>
    <x v="324"/>
    <s v="US"/>
    <n v="314126.36"/>
    <x v="0"/>
    <x v="1"/>
    <n v="828586"/>
  </r>
  <r>
    <x v="324"/>
    <s v="US"/>
    <n v="314126.36"/>
    <x v="0"/>
    <x v="2"/>
    <n v="1424"/>
  </r>
  <r>
    <x v="324"/>
    <s v="US"/>
    <n v="314126.36"/>
    <x v="0"/>
    <x v="3"/>
    <n v="0"/>
  </r>
  <r>
    <x v="324"/>
    <s v="US"/>
    <n v="314126.36"/>
    <x v="0"/>
    <x v="4"/>
    <n v="778475"/>
  </r>
  <r>
    <x v="324"/>
    <s v="US"/>
    <n v="314126.36"/>
    <x v="1"/>
    <x v="5"/>
    <n v="19417"/>
  </r>
  <r>
    <x v="324"/>
    <s v="US"/>
    <n v="314126.36"/>
    <x v="1"/>
    <x v="6"/>
    <n v="19337"/>
  </r>
  <r>
    <x v="324"/>
    <s v="US"/>
    <n v="314126.36"/>
    <x v="1"/>
    <x v="7"/>
    <n v="80"/>
  </r>
  <r>
    <x v="324"/>
    <s v="US"/>
    <n v="314126.36"/>
    <x v="1"/>
    <x v="8"/>
    <n v="0"/>
  </r>
  <r>
    <x v="324"/>
    <s v="US"/>
    <n v="314126.36"/>
    <x v="1"/>
    <x v="9"/>
    <n v="0"/>
  </r>
  <r>
    <x v="324"/>
    <s v="US"/>
    <n v="314126.36"/>
    <x v="2"/>
    <x v="10"/>
    <n v="94018"/>
  </r>
  <r>
    <x v="324"/>
    <s v="US"/>
    <n v="314126.36"/>
    <x v="2"/>
    <x v="11"/>
    <n v="94018"/>
  </r>
  <r>
    <x v="324"/>
    <s v="US"/>
    <n v="314126.36"/>
    <x v="2"/>
    <x v="12"/>
    <n v="0"/>
  </r>
  <r>
    <x v="324"/>
    <s v="US"/>
    <n v="314126.36"/>
    <x v="2"/>
    <x v="13"/>
    <n v="0"/>
  </r>
  <r>
    <x v="324"/>
    <s v="US"/>
    <n v="314126.36"/>
    <x v="3"/>
    <x v="14"/>
    <n v="0"/>
  </r>
  <r>
    <x v="324"/>
    <s v="US"/>
    <n v="314126.36"/>
    <x v="4"/>
    <x v="15"/>
    <n v="39933"/>
  </r>
  <r>
    <x v="324"/>
    <s v="US"/>
    <n v="314126.36"/>
    <x v="5"/>
    <x v="16"/>
    <n v="3275562"/>
  </r>
  <r>
    <x v="324"/>
    <s v="US"/>
    <n v="314126.36"/>
    <x v="6"/>
    <x v="17"/>
    <n v="107356"/>
  </r>
  <r>
    <x v="324"/>
    <s v="US"/>
    <n v="314126.36"/>
    <x v="7"/>
    <x v="18"/>
    <n v="39667"/>
  </r>
  <r>
    <x v="324"/>
    <s v="US"/>
    <n v="314126.36"/>
    <x v="8"/>
    <x v="19"/>
    <n v="0"/>
  </r>
  <r>
    <x v="324"/>
    <s v="US"/>
    <n v="314126.36"/>
    <x v="9"/>
    <x v="20"/>
    <n v="832475"/>
  </r>
  <r>
    <x v="324"/>
    <s v="US"/>
    <n v="314126.36"/>
    <x v="10"/>
    <x v="21"/>
    <n v="26754672"/>
  </r>
  <r>
    <x v="324"/>
    <s v="US"/>
    <n v="314126.36"/>
    <x v="11"/>
    <x v="22"/>
    <n v="11545596"/>
  </r>
  <r>
    <x v="324"/>
    <s v="US"/>
    <n v="314126.36"/>
    <x v="12"/>
    <x v="23"/>
    <n v="126521"/>
  </r>
  <r>
    <x v="324"/>
    <s v="US"/>
    <n v="314126.36"/>
    <x v="13"/>
    <x v="24"/>
    <n v="6694333"/>
  </r>
  <r>
    <x v="324"/>
    <s v="US"/>
    <n v="314126.36"/>
    <x v="14"/>
    <x v="25"/>
    <n v="0"/>
  </r>
  <r>
    <x v="324"/>
    <s v="US"/>
    <n v="314126.36"/>
    <x v="15"/>
    <x v="26"/>
    <n v="0"/>
  </r>
  <r>
    <x v="324"/>
    <s v="US"/>
    <n v="314126.36"/>
    <x v="16"/>
    <x v="27"/>
    <n v="0"/>
  </r>
  <r>
    <x v="324"/>
    <s v="US"/>
    <n v="314126.36"/>
    <x v="17"/>
    <x v="28"/>
    <n v="0"/>
  </r>
  <r>
    <x v="324"/>
    <s v="US"/>
    <n v="314126.36"/>
    <x v="18"/>
    <x v="29"/>
    <n v="0"/>
  </r>
  <r>
    <x v="324"/>
    <s v="US"/>
    <n v="314126.36"/>
    <x v="19"/>
    <x v="30"/>
    <n v="0"/>
  </r>
  <r>
    <x v="324"/>
    <s v="US"/>
    <n v="314126.36"/>
    <x v="20"/>
    <x v="31"/>
    <n v="0"/>
  </r>
  <r>
    <x v="324"/>
    <s v="US"/>
    <n v="314126.36"/>
    <x v="21"/>
    <x v="32"/>
    <n v="0"/>
  </r>
  <r>
    <x v="325"/>
    <s v="US"/>
    <n v="212473.27"/>
    <x v="0"/>
    <x v="0"/>
    <n v="1293007"/>
  </r>
  <r>
    <x v="325"/>
    <s v="US"/>
    <n v="212473.27"/>
    <x v="0"/>
    <x v="1"/>
    <n v="628730"/>
  </r>
  <r>
    <x v="325"/>
    <s v="US"/>
    <n v="212473.27"/>
    <x v="0"/>
    <x v="2"/>
    <n v="1609"/>
  </r>
  <r>
    <x v="325"/>
    <s v="US"/>
    <n v="212473.27"/>
    <x v="0"/>
    <x v="3"/>
    <n v="0"/>
  </r>
  <r>
    <x v="325"/>
    <s v="US"/>
    <n v="212473.27"/>
    <x v="0"/>
    <x v="4"/>
    <n v="662668"/>
  </r>
  <r>
    <x v="325"/>
    <s v="US"/>
    <n v="212473.27"/>
    <x v="1"/>
    <x v="5"/>
    <n v="11264"/>
  </r>
  <r>
    <x v="325"/>
    <s v="US"/>
    <n v="212473.27"/>
    <x v="1"/>
    <x v="6"/>
    <n v="11152"/>
  </r>
  <r>
    <x v="325"/>
    <s v="US"/>
    <n v="212473.27"/>
    <x v="1"/>
    <x v="7"/>
    <n v="112"/>
  </r>
  <r>
    <x v="325"/>
    <s v="US"/>
    <n v="212473.27"/>
    <x v="1"/>
    <x v="8"/>
    <n v="0"/>
  </r>
  <r>
    <x v="325"/>
    <s v="US"/>
    <n v="212473.27"/>
    <x v="1"/>
    <x v="9"/>
    <n v="0"/>
  </r>
  <r>
    <x v="325"/>
    <s v="US"/>
    <n v="212473.27"/>
    <x v="2"/>
    <x v="10"/>
    <n v="54191"/>
  </r>
  <r>
    <x v="325"/>
    <s v="US"/>
    <n v="212473.27"/>
    <x v="2"/>
    <x v="11"/>
    <n v="54191"/>
  </r>
  <r>
    <x v="325"/>
    <s v="US"/>
    <n v="212473.27"/>
    <x v="2"/>
    <x v="12"/>
    <n v="0"/>
  </r>
  <r>
    <x v="325"/>
    <s v="US"/>
    <n v="212473.27"/>
    <x v="2"/>
    <x v="13"/>
    <n v="0"/>
  </r>
  <r>
    <x v="325"/>
    <s v="US"/>
    <n v="212473.27"/>
    <x v="3"/>
    <x v="14"/>
    <n v="0"/>
  </r>
  <r>
    <x v="325"/>
    <s v="US"/>
    <n v="212473.27"/>
    <x v="4"/>
    <x v="15"/>
    <n v="27522"/>
  </r>
  <r>
    <x v="325"/>
    <s v="US"/>
    <n v="212473.27"/>
    <x v="5"/>
    <x v="16"/>
    <n v="2632282"/>
  </r>
  <r>
    <x v="325"/>
    <s v="US"/>
    <n v="212473.27"/>
    <x v="6"/>
    <x v="17"/>
    <n v="64963"/>
  </r>
  <r>
    <x v="325"/>
    <s v="US"/>
    <n v="212473.27"/>
    <x v="7"/>
    <x v="18"/>
    <n v="35570"/>
  </r>
  <r>
    <x v="325"/>
    <s v="US"/>
    <n v="212473.27"/>
    <x v="8"/>
    <x v="19"/>
    <n v="0"/>
  </r>
  <r>
    <x v="325"/>
    <s v="US"/>
    <n v="212473.27"/>
    <x v="9"/>
    <x v="20"/>
    <n v="833975"/>
  </r>
  <r>
    <x v="325"/>
    <s v="US"/>
    <n v="212473.27"/>
    <x v="10"/>
    <x v="21"/>
    <n v="34597131"/>
  </r>
  <r>
    <x v="325"/>
    <s v="US"/>
    <n v="212473.27"/>
    <x v="11"/>
    <x v="22"/>
    <n v="11912077"/>
  </r>
  <r>
    <x v="325"/>
    <s v="US"/>
    <n v="212473.27"/>
    <x v="12"/>
    <x v="23"/>
    <n v="52970"/>
  </r>
  <r>
    <x v="325"/>
    <s v="US"/>
    <n v="212473.27"/>
    <x v="13"/>
    <x v="24"/>
    <n v="8060448"/>
  </r>
  <r>
    <x v="325"/>
    <s v="US"/>
    <n v="212473.27"/>
    <x v="14"/>
    <x v="25"/>
    <n v="0"/>
  </r>
  <r>
    <x v="325"/>
    <s v="US"/>
    <n v="212473.27"/>
    <x v="15"/>
    <x v="26"/>
    <n v="0"/>
  </r>
  <r>
    <x v="325"/>
    <s v="US"/>
    <n v="212473.27"/>
    <x v="16"/>
    <x v="27"/>
    <n v="0"/>
  </r>
  <r>
    <x v="325"/>
    <s v="US"/>
    <n v="212473.27"/>
    <x v="17"/>
    <x v="28"/>
    <n v="0"/>
  </r>
  <r>
    <x v="325"/>
    <s v="US"/>
    <n v="212473.27"/>
    <x v="18"/>
    <x v="29"/>
    <n v="0"/>
  </r>
  <r>
    <x v="325"/>
    <s v="US"/>
    <n v="212473.27"/>
    <x v="19"/>
    <x v="30"/>
    <n v="0"/>
  </r>
  <r>
    <x v="325"/>
    <s v="US"/>
    <n v="212473.27"/>
    <x v="20"/>
    <x v="31"/>
    <n v="0"/>
  </r>
  <r>
    <x v="325"/>
    <s v="US"/>
    <n v="212473.27"/>
    <x v="21"/>
    <x v="32"/>
    <n v="0"/>
  </r>
  <r>
    <x v="326"/>
    <s v="US"/>
    <n v="229266.17"/>
    <x v="0"/>
    <x v="0"/>
    <n v="1169485"/>
  </r>
  <r>
    <x v="326"/>
    <s v="US"/>
    <n v="229266.17"/>
    <x v="0"/>
    <x v="1"/>
    <n v="547114"/>
  </r>
  <r>
    <x v="326"/>
    <s v="US"/>
    <n v="229266.17"/>
    <x v="0"/>
    <x v="2"/>
    <n v="1810"/>
  </r>
  <r>
    <x v="326"/>
    <s v="US"/>
    <n v="229266.17"/>
    <x v="0"/>
    <x v="3"/>
    <n v="0"/>
  </r>
  <r>
    <x v="326"/>
    <s v="US"/>
    <n v="229266.17"/>
    <x v="0"/>
    <x v="4"/>
    <n v="620561"/>
  </r>
  <r>
    <x v="326"/>
    <s v="US"/>
    <n v="229266.17"/>
    <x v="1"/>
    <x v="5"/>
    <n v="18718"/>
  </r>
  <r>
    <x v="326"/>
    <s v="US"/>
    <n v="229266.17"/>
    <x v="1"/>
    <x v="6"/>
    <n v="18567"/>
  </r>
  <r>
    <x v="326"/>
    <s v="US"/>
    <n v="229266.17"/>
    <x v="1"/>
    <x v="7"/>
    <n v="151"/>
  </r>
  <r>
    <x v="326"/>
    <s v="US"/>
    <n v="229266.17"/>
    <x v="1"/>
    <x v="8"/>
    <n v="0"/>
  </r>
  <r>
    <x v="326"/>
    <s v="US"/>
    <n v="229266.17"/>
    <x v="1"/>
    <x v="9"/>
    <n v="0"/>
  </r>
  <r>
    <x v="326"/>
    <s v="US"/>
    <n v="229266.17"/>
    <x v="2"/>
    <x v="10"/>
    <n v="64865"/>
  </r>
  <r>
    <x v="326"/>
    <s v="US"/>
    <n v="229266.17"/>
    <x v="2"/>
    <x v="11"/>
    <n v="64865"/>
  </r>
  <r>
    <x v="326"/>
    <s v="US"/>
    <n v="229266.17"/>
    <x v="2"/>
    <x v="12"/>
    <n v="0"/>
  </r>
  <r>
    <x v="326"/>
    <s v="US"/>
    <n v="229266.17"/>
    <x v="2"/>
    <x v="13"/>
    <n v="0"/>
  </r>
  <r>
    <x v="326"/>
    <s v="US"/>
    <n v="229266.17"/>
    <x v="3"/>
    <x v="14"/>
    <n v="0"/>
  </r>
  <r>
    <x v="326"/>
    <s v="US"/>
    <n v="229266.17"/>
    <x v="4"/>
    <x v="15"/>
    <n v="342404"/>
  </r>
  <r>
    <x v="326"/>
    <s v="US"/>
    <n v="229266.17"/>
    <x v="5"/>
    <x v="16"/>
    <n v="1859914"/>
  </r>
  <r>
    <x v="326"/>
    <s v="US"/>
    <n v="229266.17"/>
    <x v="6"/>
    <x v="17"/>
    <n v="77016"/>
  </r>
  <r>
    <x v="326"/>
    <s v="US"/>
    <n v="229266.17"/>
    <x v="7"/>
    <x v="18"/>
    <n v="39031"/>
  </r>
  <r>
    <x v="326"/>
    <s v="US"/>
    <n v="229266.17"/>
    <x v="8"/>
    <x v="19"/>
    <n v="0"/>
  </r>
  <r>
    <x v="326"/>
    <s v="US"/>
    <n v="229266.17"/>
    <x v="9"/>
    <x v="20"/>
    <n v="1144944"/>
  </r>
  <r>
    <x v="326"/>
    <s v="US"/>
    <n v="229266.17"/>
    <x v="10"/>
    <x v="21"/>
    <n v="29192635"/>
  </r>
  <r>
    <x v="326"/>
    <s v="US"/>
    <n v="229266.17"/>
    <x v="11"/>
    <x v="22"/>
    <n v="11072185"/>
  </r>
  <r>
    <x v="326"/>
    <s v="US"/>
    <n v="229266.17"/>
    <x v="12"/>
    <x v="23"/>
    <n v="143539"/>
  </r>
  <r>
    <x v="326"/>
    <s v="US"/>
    <n v="229266.17"/>
    <x v="13"/>
    <x v="24"/>
    <n v="8020110"/>
  </r>
  <r>
    <x v="326"/>
    <s v="US"/>
    <n v="229266.17"/>
    <x v="14"/>
    <x v="25"/>
    <n v="0"/>
  </r>
  <r>
    <x v="326"/>
    <s v="US"/>
    <n v="229266.17"/>
    <x v="15"/>
    <x v="26"/>
    <n v="0"/>
  </r>
  <r>
    <x v="326"/>
    <s v="US"/>
    <n v="229266.17"/>
    <x v="16"/>
    <x v="27"/>
    <n v="0"/>
  </r>
  <r>
    <x v="326"/>
    <s v="US"/>
    <n v="229266.17"/>
    <x v="17"/>
    <x v="28"/>
    <n v="0"/>
  </r>
  <r>
    <x v="326"/>
    <s v="US"/>
    <n v="229266.17"/>
    <x v="18"/>
    <x v="29"/>
    <n v="0"/>
  </r>
  <r>
    <x v="326"/>
    <s v="US"/>
    <n v="229266.17"/>
    <x v="19"/>
    <x v="30"/>
    <n v="0"/>
  </r>
  <r>
    <x v="326"/>
    <s v="US"/>
    <n v="229266.17"/>
    <x v="20"/>
    <x v="31"/>
    <n v="0"/>
  </r>
  <r>
    <x v="326"/>
    <s v="US"/>
    <n v="229266.17"/>
    <x v="21"/>
    <x v="32"/>
    <n v="0"/>
  </r>
  <r>
    <x v="327"/>
    <s v="US"/>
    <n v="189540.6"/>
    <x v="0"/>
    <x v="0"/>
    <n v="1199570"/>
  </r>
  <r>
    <x v="327"/>
    <s v="US"/>
    <n v="189540.6"/>
    <x v="0"/>
    <x v="1"/>
    <n v="557663"/>
  </r>
  <r>
    <x v="327"/>
    <s v="US"/>
    <n v="189540.6"/>
    <x v="0"/>
    <x v="2"/>
    <n v="1892"/>
  </r>
  <r>
    <x v="327"/>
    <s v="US"/>
    <n v="189540.6"/>
    <x v="0"/>
    <x v="3"/>
    <n v="0"/>
  </r>
  <r>
    <x v="327"/>
    <s v="US"/>
    <n v="189540.6"/>
    <x v="0"/>
    <x v="4"/>
    <n v="640015"/>
  </r>
  <r>
    <x v="327"/>
    <s v="US"/>
    <n v="189540.6"/>
    <x v="1"/>
    <x v="5"/>
    <n v="18226"/>
  </r>
  <r>
    <x v="327"/>
    <s v="US"/>
    <n v="189540.6"/>
    <x v="1"/>
    <x v="6"/>
    <n v="18076"/>
  </r>
  <r>
    <x v="327"/>
    <s v="US"/>
    <n v="189540.6"/>
    <x v="1"/>
    <x v="7"/>
    <n v="150"/>
  </r>
  <r>
    <x v="327"/>
    <s v="US"/>
    <n v="189540.6"/>
    <x v="1"/>
    <x v="8"/>
    <n v="0"/>
  </r>
  <r>
    <x v="327"/>
    <s v="US"/>
    <n v="189540.6"/>
    <x v="1"/>
    <x v="9"/>
    <n v="0"/>
  </r>
  <r>
    <x v="327"/>
    <s v="US"/>
    <n v="189540.6"/>
    <x v="2"/>
    <x v="10"/>
    <n v="18082"/>
  </r>
  <r>
    <x v="327"/>
    <s v="US"/>
    <n v="189540.6"/>
    <x v="2"/>
    <x v="11"/>
    <n v="18082"/>
  </r>
  <r>
    <x v="327"/>
    <s v="US"/>
    <n v="189540.6"/>
    <x v="2"/>
    <x v="12"/>
    <n v="0"/>
  </r>
  <r>
    <x v="327"/>
    <s v="US"/>
    <n v="189540.6"/>
    <x v="2"/>
    <x v="13"/>
    <n v="0"/>
  </r>
  <r>
    <x v="327"/>
    <s v="US"/>
    <n v="189540.6"/>
    <x v="3"/>
    <x v="14"/>
    <n v="0"/>
  </r>
  <r>
    <x v="327"/>
    <s v="US"/>
    <n v="189540.6"/>
    <x v="4"/>
    <x v="15"/>
    <n v="583795"/>
  </r>
  <r>
    <x v="327"/>
    <s v="US"/>
    <n v="189540.6"/>
    <x v="5"/>
    <x v="16"/>
    <n v="1868835"/>
  </r>
  <r>
    <x v="327"/>
    <s v="US"/>
    <n v="189540.6"/>
    <x v="6"/>
    <x v="17"/>
    <n v="27309"/>
  </r>
  <r>
    <x v="327"/>
    <s v="US"/>
    <n v="189540.6"/>
    <x v="7"/>
    <x v="18"/>
    <n v="59101"/>
  </r>
  <r>
    <x v="327"/>
    <s v="US"/>
    <n v="189540.6"/>
    <x v="8"/>
    <x v="19"/>
    <n v="0"/>
  </r>
  <r>
    <x v="327"/>
    <s v="US"/>
    <n v="189540.6"/>
    <x v="9"/>
    <x v="20"/>
    <n v="1139290"/>
  </r>
  <r>
    <x v="327"/>
    <s v="US"/>
    <n v="189540.6"/>
    <x v="10"/>
    <x v="21"/>
    <n v="26827148"/>
  </r>
  <r>
    <x v="327"/>
    <s v="US"/>
    <n v="189540.6"/>
    <x v="11"/>
    <x v="22"/>
    <n v="10993354"/>
  </r>
  <r>
    <x v="327"/>
    <s v="US"/>
    <n v="189540.6"/>
    <x v="12"/>
    <x v="23"/>
    <n v="112430"/>
  </r>
  <r>
    <x v="327"/>
    <s v="US"/>
    <n v="189540.6"/>
    <x v="13"/>
    <x v="24"/>
    <n v="7717901"/>
  </r>
  <r>
    <x v="327"/>
    <s v="US"/>
    <n v="189540.6"/>
    <x v="14"/>
    <x v="25"/>
    <n v="0"/>
  </r>
  <r>
    <x v="327"/>
    <s v="US"/>
    <n v="189540.6"/>
    <x v="15"/>
    <x v="26"/>
    <n v="0"/>
  </r>
  <r>
    <x v="327"/>
    <s v="US"/>
    <n v="189540.6"/>
    <x v="16"/>
    <x v="27"/>
    <n v="0"/>
  </r>
  <r>
    <x v="327"/>
    <s v="US"/>
    <n v="189540.6"/>
    <x v="17"/>
    <x v="28"/>
    <n v="0"/>
  </r>
  <r>
    <x v="327"/>
    <s v="US"/>
    <n v="189540.6"/>
    <x v="18"/>
    <x v="29"/>
    <n v="0"/>
  </r>
  <r>
    <x v="327"/>
    <s v="US"/>
    <n v="189540.6"/>
    <x v="19"/>
    <x v="30"/>
    <n v="0"/>
  </r>
  <r>
    <x v="327"/>
    <s v="US"/>
    <n v="189540.6"/>
    <x v="20"/>
    <x v="31"/>
    <n v="0"/>
  </r>
  <r>
    <x v="327"/>
    <s v="US"/>
    <n v="189540.6"/>
    <x v="21"/>
    <x v="32"/>
    <n v="0"/>
  </r>
  <r>
    <x v="328"/>
    <s v="US"/>
    <n v="660261.54"/>
    <x v="0"/>
    <x v="0"/>
    <n v="1343041"/>
  </r>
  <r>
    <x v="328"/>
    <s v="US"/>
    <n v="660261.54"/>
    <x v="0"/>
    <x v="1"/>
    <n v="645027"/>
  </r>
  <r>
    <x v="328"/>
    <s v="US"/>
    <n v="660261.54"/>
    <x v="0"/>
    <x v="2"/>
    <n v="3377"/>
  </r>
  <r>
    <x v="328"/>
    <s v="US"/>
    <n v="660261.54"/>
    <x v="0"/>
    <x v="3"/>
    <n v="0"/>
  </r>
  <r>
    <x v="328"/>
    <s v="US"/>
    <n v="660261.54"/>
    <x v="0"/>
    <x v="4"/>
    <n v="694637"/>
  </r>
  <r>
    <x v="328"/>
    <s v="US"/>
    <n v="660261.54"/>
    <x v="1"/>
    <x v="5"/>
    <n v="17042"/>
  </r>
  <r>
    <x v="328"/>
    <s v="US"/>
    <n v="660261.54"/>
    <x v="1"/>
    <x v="6"/>
    <n v="16810"/>
  </r>
  <r>
    <x v="328"/>
    <s v="US"/>
    <n v="660261.54"/>
    <x v="1"/>
    <x v="7"/>
    <n v="232"/>
  </r>
  <r>
    <x v="328"/>
    <s v="US"/>
    <n v="660261.54"/>
    <x v="1"/>
    <x v="8"/>
    <n v="0"/>
  </r>
  <r>
    <x v="328"/>
    <s v="US"/>
    <n v="660261.54"/>
    <x v="1"/>
    <x v="9"/>
    <n v="0"/>
  </r>
  <r>
    <x v="328"/>
    <s v="US"/>
    <n v="660261.54"/>
    <x v="2"/>
    <x v="10"/>
    <n v="3766"/>
  </r>
  <r>
    <x v="328"/>
    <s v="US"/>
    <n v="660261.54"/>
    <x v="2"/>
    <x v="11"/>
    <n v="3766"/>
  </r>
  <r>
    <x v="328"/>
    <s v="US"/>
    <n v="660261.54"/>
    <x v="2"/>
    <x v="12"/>
    <n v="0"/>
  </r>
  <r>
    <x v="328"/>
    <s v="US"/>
    <n v="660261.54"/>
    <x v="2"/>
    <x v="13"/>
    <n v="0"/>
  </r>
  <r>
    <x v="328"/>
    <s v="US"/>
    <n v="660261.54"/>
    <x v="3"/>
    <x v="14"/>
    <n v="0"/>
  </r>
  <r>
    <x v="328"/>
    <s v="US"/>
    <n v="660261.54"/>
    <x v="4"/>
    <x v="15"/>
    <n v="522264"/>
  </r>
  <r>
    <x v="328"/>
    <s v="US"/>
    <n v="660261.54"/>
    <x v="5"/>
    <x v="16"/>
    <n v="2034413"/>
  </r>
  <r>
    <x v="328"/>
    <s v="US"/>
    <n v="660261.54"/>
    <x v="6"/>
    <x v="17"/>
    <n v="15224"/>
  </r>
  <r>
    <x v="328"/>
    <s v="US"/>
    <n v="660261.54"/>
    <x v="7"/>
    <x v="18"/>
    <n v="60311"/>
  </r>
  <r>
    <x v="328"/>
    <s v="US"/>
    <n v="660261.54"/>
    <x v="8"/>
    <x v="19"/>
    <n v="7"/>
  </r>
  <r>
    <x v="328"/>
    <s v="US"/>
    <n v="660261.54"/>
    <x v="9"/>
    <x v="20"/>
    <n v="1103346"/>
  </r>
  <r>
    <x v="328"/>
    <s v="US"/>
    <n v="660261.54"/>
    <x v="10"/>
    <x v="21"/>
    <n v="25965558"/>
  </r>
  <r>
    <x v="328"/>
    <s v="US"/>
    <n v="660261.54"/>
    <x v="11"/>
    <x v="22"/>
    <n v="10507536"/>
  </r>
  <r>
    <x v="328"/>
    <s v="US"/>
    <n v="660261.54"/>
    <x v="12"/>
    <x v="23"/>
    <n v="143268"/>
  </r>
  <r>
    <x v="328"/>
    <s v="US"/>
    <n v="660261.54"/>
    <x v="13"/>
    <x v="24"/>
    <n v="9449243"/>
  </r>
  <r>
    <x v="328"/>
    <s v="US"/>
    <n v="660261.54"/>
    <x v="14"/>
    <x v="25"/>
    <n v="0"/>
  </r>
  <r>
    <x v="328"/>
    <s v="US"/>
    <n v="660261.54"/>
    <x v="15"/>
    <x v="26"/>
    <n v="0"/>
  </r>
  <r>
    <x v="328"/>
    <s v="US"/>
    <n v="660261.54"/>
    <x v="16"/>
    <x v="27"/>
    <n v="0"/>
  </r>
  <r>
    <x v="328"/>
    <s v="US"/>
    <n v="660261.54"/>
    <x v="17"/>
    <x v="28"/>
    <n v="0"/>
  </r>
  <r>
    <x v="328"/>
    <s v="US"/>
    <n v="660261.54"/>
    <x v="18"/>
    <x v="29"/>
    <n v="0"/>
  </r>
  <r>
    <x v="328"/>
    <s v="US"/>
    <n v="660261.54"/>
    <x v="19"/>
    <x v="30"/>
    <n v="0"/>
  </r>
  <r>
    <x v="328"/>
    <s v="US"/>
    <n v="660261.54"/>
    <x v="20"/>
    <x v="31"/>
    <n v="0"/>
  </r>
  <r>
    <x v="328"/>
    <s v="US"/>
    <n v="660261.54"/>
    <x v="21"/>
    <x v="32"/>
    <n v="0"/>
  </r>
  <r>
    <x v="329"/>
    <s v="US"/>
    <n v="597503.43999999994"/>
    <x v="0"/>
    <x v="0"/>
    <n v="1383839"/>
  </r>
  <r>
    <x v="329"/>
    <s v="US"/>
    <n v="597503.43999999994"/>
    <x v="0"/>
    <x v="1"/>
    <n v="707542"/>
  </r>
  <r>
    <x v="329"/>
    <s v="US"/>
    <n v="597503.43999999994"/>
    <x v="0"/>
    <x v="2"/>
    <n v="2709"/>
  </r>
  <r>
    <x v="329"/>
    <s v="US"/>
    <n v="597503.43999999994"/>
    <x v="0"/>
    <x v="3"/>
    <n v="0"/>
  </r>
  <r>
    <x v="329"/>
    <s v="US"/>
    <n v="597503.43999999994"/>
    <x v="0"/>
    <x v="4"/>
    <n v="673588"/>
  </r>
  <r>
    <x v="329"/>
    <s v="US"/>
    <n v="597503.43999999994"/>
    <x v="1"/>
    <x v="5"/>
    <n v="59715"/>
  </r>
  <r>
    <x v="329"/>
    <s v="US"/>
    <n v="597503.43999999994"/>
    <x v="1"/>
    <x v="6"/>
    <n v="59548"/>
  </r>
  <r>
    <x v="329"/>
    <s v="US"/>
    <n v="597503.43999999994"/>
    <x v="1"/>
    <x v="7"/>
    <n v="167"/>
  </r>
  <r>
    <x v="329"/>
    <s v="US"/>
    <n v="597503.43999999994"/>
    <x v="1"/>
    <x v="8"/>
    <n v="0"/>
  </r>
  <r>
    <x v="329"/>
    <s v="US"/>
    <n v="597503.43999999994"/>
    <x v="1"/>
    <x v="9"/>
    <n v="0"/>
  </r>
  <r>
    <x v="329"/>
    <s v="US"/>
    <n v="597503.43999999994"/>
    <x v="2"/>
    <x v="10"/>
    <n v="1647"/>
  </r>
  <r>
    <x v="329"/>
    <s v="US"/>
    <n v="597503.43999999994"/>
    <x v="2"/>
    <x v="11"/>
    <n v="1647"/>
  </r>
  <r>
    <x v="329"/>
    <s v="US"/>
    <n v="597503.43999999994"/>
    <x v="2"/>
    <x v="12"/>
    <n v="0"/>
  </r>
  <r>
    <x v="329"/>
    <s v="US"/>
    <n v="597503.43999999994"/>
    <x v="2"/>
    <x v="13"/>
    <n v="0"/>
  </r>
  <r>
    <x v="329"/>
    <s v="US"/>
    <n v="597503.43999999994"/>
    <x v="3"/>
    <x v="14"/>
    <n v="0"/>
  </r>
  <r>
    <x v="329"/>
    <s v="US"/>
    <n v="597503.43999999994"/>
    <x v="4"/>
    <x v="15"/>
    <n v="278224"/>
  </r>
  <r>
    <x v="329"/>
    <s v="US"/>
    <n v="597503.43999999994"/>
    <x v="5"/>
    <x v="16"/>
    <n v="2295235"/>
  </r>
  <r>
    <x v="329"/>
    <s v="US"/>
    <n v="597503.43999999994"/>
    <x v="6"/>
    <x v="17"/>
    <n v="16625"/>
  </r>
  <r>
    <x v="329"/>
    <s v="US"/>
    <n v="597503.43999999994"/>
    <x v="7"/>
    <x v="18"/>
    <n v="110651"/>
  </r>
  <r>
    <x v="329"/>
    <s v="US"/>
    <n v="597503.43999999994"/>
    <x v="8"/>
    <x v="19"/>
    <n v="33"/>
  </r>
  <r>
    <x v="329"/>
    <s v="US"/>
    <n v="597503.43999999994"/>
    <x v="9"/>
    <x v="20"/>
    <n v="1395108"/>
  </r>
  <r>
    <x v="329"/>
    <s v="US"/>
    <n v="597503.43999999994"/>
    <x v="10"/>
    <x v="21"/>
    <n v="21350229"/>
  </r>
  <r>
    <x v="329"/>
    <s v="US"/>
    <n v="597503.43999999994"/>
    <x v="11"/>
    <x v="22"/>
    <n v="10085622"/>
  </r>
  <r>
    <x v="329"/>
    <s v="US"/>
    <n v="597503.43999999994"/>
    <x v="12"/>
    <x v="23"/>
    <n v="42377"/>
  </r>
  <r>
    <x v="329"/>
    <s v="US"/>
    <n v="597503.43999999994"/>
    <x v="13"/>
    <x v="24"/>
    <n v="9529896"/>
  </r>
  <r>
    <x v="329"/>
    <s v="US"/>
    <n v="597503.43999999994"/>
    <x v="14"/>
    <x v="25"/>
    <n v="0"/>
  </r>
  <r>
    <x v="329"/>
    <s v="US"/>
    <n v="597503.43999999994"/>
    <x v="15"/>
    <x v="26"/>
    <n v="0"/>
  </r>
  <r>
    <x v="329"/>
    <s v="US"/>
    <n v="597503.43999999994"/>
    <x v="16"/>
    <x v="27"/>
    <n v="0"/>
  </r>
  <r>
    <x v="329"/>
    <s v="US"/>
    <n v="597503.43999999994"/>
    <x v="17"/>
    <x v="28"/>
    <n v="0"/>
  </r>
  <r>
    <x v="329"/>
    <s v="US"/>
    <n v="597503.43999999994"/>
    <x v="18"/>
    <x v="29"/>
    <n v="0"/>
  </r>
  <r>
    <x v="329"/>
    <s v="US"/>
    <n v="597503.43999999994"/>
    <x v="19"/>
    <x v="30"/>
    <n v="0"/>
  </r>
  <r>
    <x v="329"/>
    <s v="US"/>
    <n v="597503.43999999994"/>
    <x v="20"/>
    <x v="31"/>
    <n v="0"/>
  </r>
  <r>
    <x v="329"/>
    <s v="US"/>
    <n v="597503.43999999994"/>
    <x v="21"/>
    <x v="32"/>
    <n v="0"/>
  </r>
  <r>
    <x v="330"/>
    <s v="US"/>
    <n v="322458.71000000002"/>
    <x v="0"/>
    <x v="0"/>
    <n v="1705591"/>
  </r>
  <r>
    <x v="330"/>
    <s v="US"/>
    <n v="322458.71000000002"/>
    <x v="0"/>
    <x v="1"/>
    <n v="839931"/>
  </r>
  <r>
    <x v="330"/>
    <s v="US"/>
    <n v="322458.71000000002"/>
    <x v="0"/>
    <x v="2"/>
    <n v="4483"/>
  </r>
  <r>
    <x v="330"/>
    <s v="US"/>
    <n v="322458.71000000002"/>
    <x v="0"/>
    <x v="3"/>
    <n v="0"/>
  </r>
  <r>
    <x v="330"/>
    <s v="US"/>
    <n v="322458.71000000002"/>
    <x v="0"/>
    <x v="4"/>
    <n v="861177"/>
  </r>
  <r>
    <x v="330"/>
    <s v="US"/>
    <n v="322458.71000000002"/>
    <x v="1"/>
    <x v="5"/>
    <n v="32471"/>
  </r>
  <r>
    <x v="330"/>
    <s v="US"/>
    <n v="322458.71000000002"/>
    <x v="1"/>
    <x v="6"/>
    <n v="32170"/>
  </r>
  <r>
    <x v="330"/>
    <s v="US"/>
    <n v="322458.71000000002"/>
    <x v="1"/>
    <x v="7"/>
    <n v="301"/>
  </r>
  <r>
    <x v="330"/>
    <s v="US"/>
    <n v="322458.71000000002"/>
    <x v="1"/>
    <x v="8"/>
    <n v="0"/>
  </r>
  <r>
    <x v="330"/>
    <s v="US"/>
    <n v="322458.71000000002"/>
    <x v="1"/>
    <x v="9"/>
    <n v="0"/>
  </r>
  <r>
    <x v="330"/>
    <s v="US"/>
    <n v="322458.71000000002"/>
    <x v="2"/>
    <x v="10"/>
    <n v="6744"/>
  </r>
  <r>
    <x v="330"/>
    <s v="US"/>
    <n v="322458.71000000002"/>
    <x v="2"/>
    <x v="11"/>
    <n v="6744"/>
  </r>
  <r>
    <x v="330"/>
    <s v="US"/>
    <n v="322458.71000000002"/>
    <x v="2"/>
    <x v="12"/>
    <n v="0"/>
  </r>
  <r>
    <x v="330"/>
    <s v="US"/>
    <n v="322458.71000000002"/>
    <x v="2"/>
    <x v="13"/>
    <n v="0"/>
  </r>
  <r>
    <x v="330"/>
    <s v="US"/>
    <n v="322458.71000000002"/>
    <x v="3"/>
    <x v="14"/>
    <n v="0"/>
  </r>
  <r>
    <x v="330"/>
    <s v="US"/>
    <n v="322458.71000000002"/>
    <x v="4"/>
    <x v="15"/>
    <n v="542997"/>
  </r>
  <r>
    <x v="330"/>
    <s v="US"/>
    <n v="322458.71000000002"/>
    <x v="5"/>
    <x v="16"/>
    <n v="2717994"/>
  </r>
  <r>
    <x v="330"/>
    <s v="US"/>
    <n v="322458.71000000002"/>
    <x v="6"/>
    <x v="17"/>
    <n v="31896"/>
  </r>
  <r>
    <x v="330"/>
    <s v="US"/>
    <n v="322458.71000000002"/>
    <x v="7"/>
    <x v="18"/>
    <n v="105253"/>
  </r>
  <r>
    <x v="330"/>
    <s v="US"/>
    <n v="322458.71000000002"/>
    <x v="8"/>
    <x v="19"/>
    <n v="3"/>
  </r>
  <r>
    <x v="330"/>
    <s v="US"/>
    <n v="322458.71000000002"/>
    <x v="9"/>
    <x v="20"/>
    <n v="1534894"/>
  </r>
  <r>
    <x v="330"/>
    <s v="US"/>
    <n v="322458.71000000002"/>
    <x v="10"/>
    <x v="21"/>
    <n v="23372033"/>
  </r>
  <r>
    <x v="330"/>
    <s v="US"/>
    <n v="322458.71000000002"/>
    <x v="11"/>
    <x v="22"/>
    <n v="11417994"/>
  </r>
  <r>
    <x v="330"/>
    <s v="US"/>
    <n v="322458.71000000002"/>
    <x v="12"/>
    <x v="23"/>
    <n v="92709"/>
  </r>
  <r>
    <x v="330"/>
    <s v="US"/>
    <n v="322458.71000000002"/>
    <x v="13"/>
    <x v="24"/>
    <n v="10381004"/>
  </r>
  <r>
    <x v="330"/>
    <s v="US"/>
    <n v="322458.71000000002"/>
    <x v="14"/>
    <x v="25"/>
    <n v="0"/>
  </r>
  <r>
    <x v="330"/>
    <s v="US"/>
    <n v="322458.71000000002"/>
    <x v="15"/>
    <x v="26"/>
    <n v="0"/>
  </r>
  <r>
    <x v="330"/>
    <s v="US"/>
    <n v="322458.71000000002"/>
    <x v="16"/>
    <x v="27"/>
    <n v="0"/>
  </r>
  <r>
    <x v="330"/>
    <s v="US"/>
    <n v="322458.71000000002"/>
    <x v="17"/>
    <x v="28"/>
    <n v="0"/>
  </r>
  <r>
    <x v="330"/>
    <s v="US"/>
    <n v="322458.71000000002"/>
    <x v="18"/>
    <x v="29"/>
    <n v="0"/>
  </r>
  <r>
    <x v="330"/>
    <s v="US"/>
    <n v="322458.71000000002"/>
    <x v="19"/>
    <x v="30"/>
    <n v="0"/>
  </r>
  <r>
    <x v="330"/>
    <s v="US"/>
    <n v="322458.71000000002"/>
    <x v="20"/>
    <x v="31"/>
    <n v="0"/>
  </r>
  <r>
    <x v="330"/>
    <s v="US"/>
    <n v="322458.71000000002"/>
    <x v="21"/>
    <x v="32"/>
    <n v="0"/>
  </r>
  <r>
    <x v="331"/>
    <s v="US"/>
    <n v="354891.49"/>
    <x v="0"/>
    <x v="0"/>
    <n v="1925990"/>
  </r>
  <r>
    <x v="331"/>
    <s v="US"/>
    <n v="354891.49"/>
    <x v="0"/>
    <x v="1"/>
    <n v="911991"/>
  </r>
  <r>
    <x v="331"/>
    <s v="US"/>
    <n v="354891.49"/>
    <x v="0"/>
    <x v="2"/>
    <n v="5329"/>
  </r>
  <r>
    <x v="331"/>
    <s v="US"/>
    <n v="354891.49"/>
    <x v="0"/>
    <x v="3"/>
    <n v="0"/>
  </r>
  <r>
    <x v="331"/>
    <s v="US"/>
    <n v="354891.49"/>
    <x v="0"/>
    <x v="4"/>
    <n v="1008670"/>
  </r>
  <r>
    <x v="331"/>
    <s v="US"/>
    <n v="354891.49"/>
    <x v="1"/>
    <x v="5"/>
    <n v="21355"/>
  </r>
  <r>
    <x v="331"/>
    <s v="US"/>
    <n v="354891.49"/>
    <x v="1"/>
    <x v="6"/>
    <n v="21102"/>
  </r>
  <r>
    <x v="331"/>
    <s v="US"/>
    <n v="354891.49"/>
    <x v="1"/>
    <x v="7"/>
    <n v="253"/>
  </r>
  <r>
    <x v="331"/>
    <s v="US"/>
    <n v="354891.49"/>
    <x v="1"/>
    <x v="8"/>
    <n v="0"/>
  </r>
  <r>
    <x v="331"/>
    <s v="US"/>
    <n v="354891.49"/>
    <x v="1"/>
    <x v="9"/>
    <n v="0"/>
  </r>
  <r>
    <x v="331"/>
    <s v="US"/>
    <n v="354891.49"/>
    <x v="2"/>
    <x v="10"/>
    <n v="27988"/>
  </r>
  <r>
    <x v="331"/>
    <s v="US"/>
    <n v="354891.49"/>
    <x v="2"/>
    <x v="11"/>
    <n v="27988"/>
  </r>
  <r>
    <x v="331"/>
    <s v="US"/>
    <n v="354891.49"/>
    <x v="2"/>
    <x v="12"/>
    <n v="0"/>
  </r>
  <r>
    <x v="331"/>
    <s v="US"/>
    <n v="354891.49"/>
    <x v="2"/>
    <x v="13"/>
    <n v="0"/>
  </r>
  <r>
    <x v="331"/>
    <s v="US"/>
    <n v="354891.49"/>
    <x v="3"/>
    <x v="14"/>
    <n v="0"/>
  </r>
  <r>
    <x v="331"/>
    <s v="US"/>
    <n v="354891.49"/>
    <x v="4"/>
    <x v="15"/>
    <n v="555672"/>
  </r>
  <r>
    <x v="331"/>
    <s v="US"/>
    <n v="354891.49"/>
    <x v="5"/>
    <x v="16"/>
    <n v="1490203"/>
  </r>
  <r>
    <x v="331"/>
    <s v="US"/>
    <n v="354891.49"/>
    <x v="6"/>
    <x v="17"/>
    <n v="77821"/>
  </r>
  <r>
    <x v="331"/>
    <s v="US"/>
    <n v="354891.49"/>
    <x v="7"/>
    <x v="18"/>
    <n v="104758"/>
  </r>
  <r>
    <x v="331"/>
    <s v="US"/>
    <n v="354891.49"/>
    <x v="8"/>
    <x v="19"/>
    <n v="0"/>
  </r>
  <r>
    <x v="331"/>
    <s v="US"/>
    <n v="354891.49"/>
    <x v="9"/>
    <x v="20"/>
    <n v="931105"/>
  </r>
  <r>
    <x v="331"/>
    <s v="US"/>
    <n v="354891.49"/>
    <x v="10"/>
    <x v="21"/>
    <n v="25448428"/>
  </r>
  <r>
    <x v="331"/>
    <s v="US"/>
    <n v="354891.49"/>
    <x v="11"/>
    <x v="22"/>
    <n v="13831795"/>
  </r>
  <r>
    <x v="331"/>
    <s v="US"/>
    <n v="354891.49"/>
    <x v="12"/>
    <x v="23"/>
    <n v="96397"/>
  </r>
  <r>
    <x v="331"/>
    <s v="US"/>
    <n v="354891.49"/>
    <x v="13"/>
    <x v="24"/>
    <n v="7956511"/>
  </r>
  <r>
    <x v="331"/>
    <s v="US"/>
    <n v="354891.49"/>
    <x v="14"/>
    <x v="25"/>
    <n v="0"/>
  </r>
  <r>
    <x v="331"/>
    <s v="US"/>
    <n v="354891.49"/>
    <x v="15"/>
    <x v="26"/>
    <n v="0"/>
  </r>
  <r>
    <x v="331"/>
    <s v="US"/>
    <n v="354891.49"/>
    <x v="16"/>
    <x v="27"/>
    <n v="0"/>
  </r>
  <r>
    <x v="331"/>
    <s v="US"/>
    <n v="354891.49"/>
    <x v="17"/>
    <x v="28"/>
    <n v="0"/>
  </r>
  <r>
    <x v="331"/>
    <s v="US"/>
    <n v="354891.49"/>
    <x v="18"/>
    <x v="29"/>
    <n v="0"/>
  </r>
  <r>
    <x v="331"/>
    <s v="US"/>
    <n v="354891.49"/>
    <x v="19"/>
    <x v="30"/>
    <n v="0"/>
  </r>
  <r>
    <x v="331"/>
    <s v="US"/>
    <n v="354891.49"/>
    <x v="20"/>
    <x v="31"/>
    <n v="0"/>
  </r>
  <r>
    <x v="331"/>
    <s v="US"/>
    <n v="354891.49"/>
    <x v="21"/>
    <x v="32"/>
    <n v="0"/>
  </r>
  <r>
    <x v="332"/>
    <s v="US"/>
    <n v="136284.81"/>
    <x v="0"/>
    <x v="0"/>
    <n v="1563859"/>
  </r>
  <r>
    <x v="332"/>
    <s v="US"/>
    <n v="136284.81"/>
    <x v="0"/>
    <x v="1"/>
    <n v="650336"/>
  </r>
  <r>
    <x v="332"/>
    <s v="US"/>
    <n v="136284.81"/>
    <x v="0"/>
    <x v="2"/>
    <n v="4548"/>
  </r>
  <r>
    <x v="332"/>
    <s v="US"/>
    <n v="136284.81"/>
    <x v="0"/>
    <x v="3"/>
    <n v="0"/>
  </r>
  <r>
    <x v="332"/>
    <s v="US"/>
    <n v="136284.81"/>
    <x v="0"/>
    <x v="4"/>
    <n v="908975"/>
  </r>
  <r>
    <x v="332"/>
    <s v="US"/>
    <n v="136284.81"/>
    <x v="1"/>
    <x v="5"/>
    <n v="25177"/>
  </r>
  <r>
    <x v="332"/>
    <s v="US"/>
    <n v="136284.81"/>
    <x v="1"/>
    <x v="6"/>
    <n v="24927"/>
  </r>
  <r>
    <x v="332"/>
    <s v="US"/>
    <n v="136284.81"/>
    <x v="1"/>
    <x v="7"/>
    <n v="250"/>
  </r>
  <r>
    <x v="332"/>
    <s v="US"/>
    <n v="136284.81"/>
    <x v="1"/>
    <x v="8"/>
    <n v="0"/>
  </r>
  <r>
    <x v="332"/>
    <s v="US"/>
    <n v="136284.81"/>
    <x v="1"/>
    <x v="9"/>
    <n v="0"/>
  </r>
  <r>
    <x v="332"/>
    <s v="US"/>
    <n v="136284.81"/>
    <x v="2"/>
    <x v="10"/>
    <n v="7338"/>
  </r>
  <r>
    <x v="332"/>
    <s v="US"/>
    <n v="136284.81"/>
    <x v="2"/>
    <x v="11"/>
    <n v="7338"/>
  </r>
  <r>
    <x v="332"/>
    <s v="US"/>
    <n v="136284.81"/>
    <x v="2"/>
    <x v="12"/>
    <n v="0"/>
  </r>
  <r>
    <x v="332"/>
    <s v="US"/>
    <n v="136284.81"/>
    <x v="2"/>
    <x v="13"/>
    <n v="0"/>
  </r>
  <r>
    <x v="332"/>
    <s v="US"/>
    <n v="136284.81"/>
    <x v="3"/>
    <x v="14"/>
    <n v="0"/>
  </r>
  <r>
    <x v="332"/>
    <s v="US"/>
    <n v="136284.81"/>
    <x v="4"/>
    <x v="15"/>
    <n v="123301"/>
  </r>
  <r>
    <x v="332"/>
    <s v="US"/>
    <n v="136284.81"/>
    <x v="5"/>
    <x v="16"/>
    <n v="1634092"/>
  </r>
  <r>
    <x v="332"/>
    <s v="US"/>
    <n v="136284.81"/>
    <x v="6"/>
    <x v="17"/>
    <n v="31360"/>
  </r>
  <r>
    <x v="332"/>
    <s v="US"/>
    <n v="136284.81"/>
    <x v="7"/>
    <x v="18"/>
    <n v="99451"/>
  </r>
  <r>
    <x v="332"/>
    <s v="US"/>
    <n v="136284.81"/>
    <x v="8"/>
    <x v="19"/>
    <n v="1"/>
  </r>
  <r>
    <x v="332"/>
    <s v="US"/>
    <n v="136284.81"/>
    <x v="9"/>
    <x v="20"/>
    <n v="1026817"/>
  </r>
  <r>
    <x v="332"/>
    <s v="US"/>
    <n v="136284.81"/>
    <x v="10"/>
    <x v="21"/>
    <n v="29741161"/>
  </r>
  <r>
    <x v="332"/>
    <s v="US"/>
    <n v="136284.81"/>
    <x v="11"/>
    <x v="22"/>
    <n v="11682188"/>
  </r>
  <r>
    <x v="332"/>
    <s v="US"/>
    <n v="136284.81"/>
    <x v="12"/>
    <x v="23"/>
    <n v="48309"/>
  </r>
  <r>
    <x v="332"/>
    <s v="US"/>
    <n v="136284.81"/>
    <x v="13"/>
    <x v="24"/>
    <n v="8790761"/>
  </r>
  <r>
    <x v="332"/>
    <s v="US"/>
    <n v="136284.81"/>
    <x v="14"/>
    <x v="25"/>
    <n v="0"/>
  </r>
  <r>
    <x v="332"/>
    <s v="US"/>
    <n v="136284.81"/>
    <x v="15"/>
    <x v="26"/>
    <n v="0"/>
  </r>
  <r>
    <x v="332"/>
    <s v="US"/>
    <n v="136284.81"/>
    <x v="16"/>
    <x v="27"/>
    <n v="0"/>
  </r>
  <r>
    <x v="332"/>
    <s v="US"/>
    <n v="136284.81"/>
    <x v="17"/>
    <x v="28"/>
    <n v="0"/>
  </r>
  <r>
    <x v="332"/>
    <s v="US"/>
    <n v="136284.81"/>
    <x v="18"/>
    <x v="29"/>
    <n v="0"/>
  </r>
  <r>
    <x v="332"/>
    <s v="US"/>
    <n v="136284.81"/>
    <x v="19"/>
    <x v="30"/>
    <n v="0"/>
  </r>
  <r>
    <x v="332"/>
    <s v="US"/>
    <n v="136284.81"/>
    <x v="20"/>
    <x v="31"/>
    <n v="0"/>
  </r>
  <r>
    <x v="332"/>
    <s v="US"/>
    <n v="136284.81"/>
    <x v="21"/>
    <x v="32"/>
    <n v="0"/>
  </r>
  <r>
    <x v="333"/>
    <s v="US"/>
    <n v="136186.16"/>
    <x v="0"/>
    <x v="0"/>
    <n v="1862006"/>
  </r>
  <r>
    <x v="333"/>
    <s v="US"/>
    <n v="136186.16"/>
    <x v="0"/>
    <x v="1"/>
    <n v="836958"/>
  </r>
  <r>
    <x v="333"/>
    <s v="US"/>
    <n v="136186.16"/>
    <x v="0"/>
    <x v="2"/>
    <n v="4509"/>
  </r>
  <r>
    <x v="333"/>
    <s v="US"/>
    <n v="136186.16"/>
    <x v="0"/>
    <x v="3"/>
    <n v="0"/>
  </r>
  <r>
    <x v="333"/>
    <s v="US"/>
    <n v="136186.16"/>
    <x v="0"/>
    <x v="4"/>
    <n v="1020539"/>
  </r>
  <r>
    <x v="333"/>
    <s v="US"/>
    <n v="136186.16"/>
    <x v="1"/>
    <x v="5"/>
    <n v="27395"/>
  </r>
  <r>
    <x v="333"/>
    <s v="US"/>
    <n v="136186.16"/>
    <x v="1"/>
    <x v="6"/>
    <n v="27076"/>
  </r>
  <r>
    <x v="333"/>
    <s v="US"/>
    <n v="136186.16"/>
    <x v="1"/>
    <x v="7"/>
    <n v="319"/>
  </r>
  <r>
    <x v="333"/>
    <s v="US"/>
    <n v="136186.16"/>
    <x v="1"/>
    <x v="8"/>
    <n v="0"/>
  </r>
  <r>
    <x v="333"/>
    <s v="US"/>
    <n v="136186.16"/>
    <x v="1"/>
    <x v="9"/>
    <n v="0"/>
  </r>
  <r>
    <x v="333"/>
    <s v="US"/>
    <n v="136186.16"/>
    <x v="2"/>
    <x v="10"/>
    <n v="11772"/>
  </r>
  <r>
    <x v="333"/>
    <s v="US"/>
    <n v="136186.16"/>
    <x v="2"/>
    <x v="11"/>
    <n v="11772"/>
  </r>
  <r>
    <x v="333"/>
    <s v="US"/>
    <n v="136186.16"/>
    <x v="2"/>
    <x v="12"/>
    <n v="0"/>
  </r>
  <r>
    <x v="333"/>
    <s v="US"/>
    <n v="136186.16"/>
    <x v="2"/>
    <x v="13"/>
    <n v="0"/>
  </r>
  <r>
    <x v="333"/>
    <s v="US"/>
    <n v="136186.16"/>
    <x v="3"/>
    <x v="14"/>
    <n v="0"/>
  </r>
  <r>
    <x v="333"/>
    <s v="US"/>
    <n v="136186.16"/>
    <x v="4"/>
    <x v="15"/>
    <n v="558430"/>
  </r>
  <r>
    <x v="333"/>
    <s v="US"/>
    <n v="136186.16"/>
    <x v="5"/>
    <x v="16"/>
    <n v="1880599"/>
  </r>
  <r>
    <x v="333"/>
    <s v="US"/>
    <n v="136186.16"/>
    <x v="6"/>
    <x v="17"/>
    <n v="33281"/>
  </r>
  <r>
    <x v="333"/>
    <s v="US"/>
    <n v="136186.16"/>
    <x v="7"/>
    <x v="18"/>
    <n v="106742"/>
  </r>
  <r>
    <x v="333"/>
    <s v="US"/>
    <n v="136186.16"/>
    <x v="8"/>
    <x v="19"/>
    <n v="0"/>
  </r>
  <r>
    <x v="333"/>
    <s v="US"/>
    <n v="136186.16"/>
    <x v="9"/>
    <x v="20"/>
    <n v="735256"/>
  </r>
  <r>
    <x v="333"/>
    <s v="US"/>
    <n v="136186.16"/>
    <x v="10"/>
    <x v="21"/>
    <n v="24081791"/>
  </r>
  <r>
    <x v="333"/>
    <s v="US"/>
    <n v="136186.16"/>
    <x v="11"/>
    <x v="22"/>
    <n v="10187736"/>
  </r>
  <r>
    <x v="333"/>
    <s v="US"/>
    <n v="136186.16"/>
    <x v="12"/>
    <x v="23"/>
    <n v="118632"/>
  </r>
  <r>
    <x v="333"/>
    <s v="US"/>
    <n v="136186.16"/>
    <x v="13"/>
    <x v="24"/>
    <n v="10293071"/>
  </r>
  <r>
    <x v="333"/>
    <s v="US"/>
    <n v="136186.16"/>
    <x v="14"/>
    <x v="25"/>
    <n v="0"/>
  </r>
  <r>
    <x v="333"/>
    <s v="US"/>
    <n v="136186.16"/>
    <x v="15"/>
    <x v="26"/>
    <n v="0"/>
  </r>
  <r>
    <x v="333"/>
    <s v="US"/>
    <n v="136186.16"/>
    <x v="16"/>
    <x v="27"/>
    <n v="0"/>
  </r>
  <r>
    <x v="333"/>
    <s v="US"/>
    <n v="136186.16"/>
    <x v="17"/>
    <x v="28"/>
    <n v="0"/>
  </r>
  <r>
    <x v="333"/>
    <s v="US"/>
    <n v="136186.16"/>
    <x v="18"/>
    <x v="29"/>
    <n v="0"/>
  </r>
  <r>
    <x v="333"/>
    <s v="US"/>
    <n v="136186.16"/>
    <x v="19"/>
    <x v="30"/>
    <n v="0"/>
  </r>
  <r>
    <x v="333"/>
    <s v="US"/>
    <n v="136186.16"/>
    <x v="20"/>
    <x v="31"/>
    <n v="0"/>
  </r>
  <r>
    <x v="333"/>
    <s v="US"/>
    <n v="136186.16"/>
    <x v="21"/>
    <x v="32"/>
    <n v="0"/>
  </r>
  <r>
    <x v="334"/>
    <s v="US"/>
    <n v="171706.77"/>
    <x v="0"/>
    <x v="0"/>
    <n v="2076672"/>
  </r>
  <r>
    <x v="334"/>
    <s v="US"/>
    <n v="171706.77"/>
    <x v="0"/>
    <x v="1"/>
    <n v="1011959"/>
  </r>
  <r>
    <x v="334"/>
    <s v="US"/>
    <n v="171706.77"/>
    <x v="0"/>
    <x v="2"/>
    <n v="4852"/>
  </r>
  <r>
    <x v="334"/>
    <s v="US"/>
    <n v="171706.77"/>
    <x v="0"/>
    <x v="3"/>
    <n v="0"/>
  </r>
  <r>
    <x v="334"/>
    <s v="US"/>
    <n v="171706.77"/>
    <x v="0"/>
    <x v="4"/>
    <n v="1059861"/>
  </r>
  <r>
    <x v="334"/>
    <s v="US"/>
    <n v="171706.77"/>
    <x v="1"/>
    <x v="5"/>
    <n v="77199"/>
  </r>
  <r>
    <x v="334"/>
    <s v="US"/>
    <n v="171706.77"/>
    <x v="1"/>
    <x v="6"/>
    <n v="76784"/>
  </r>
  <r>
    <x v="334"/>
    <s v="US"/>
    <n v="171706.77"/>
    <x v="1"/>
    <x v="7"/>
    <n v="415"/>
  </r>
  <r>
    <x v="334"/>
    <s v="US"/>
    <n v="171706.77"/>
    <x v="1"/>
    <x v="8"/>
    <n v="0"/>
  </r>
  <r>
    <x v="334"/>
    <s v="US"/>
    <n v="171706.77"/>
    <x v="1"/>
    <x v="9"/>
    <n v="0"/>
  </r>
  <r>
    <x v="334"/>
    <s v="US"/>
    <n v="171706.77"/>
    <x v="2"/>
    <x v="10"/>
    <n v="3093"/>
  </r>
  <r>
    <x v="334"/>
    <s v="US"/>
    <n v="171706.77"/>
    <x v="2"/>
    <x v="11"/>
    <n v="3093"/>
  </r>
  <r>
    <x v="334"/>
    <s v="US"/>
    <n v="171706.77"/>
    <x v="2"/>
    <x v="12"/>
    <n v="0"/>
  </r>
  <r>
    <x v="334"/>
    <s v="US"/>
    <n v="171706.77"/>
    <x v="2"/>
    <x v="13"/>
    <n v="0"/>
  </r>
  <r>
    <x v="334"/>
    <s v="US"/>
    <n v="171706.77"/>
    <x v="3"/>
    <x v="14"/>
    <n v="0"/>
  </r>
  <r>
    <x v="334"/>
    <s v="US"/>
    <n v="171706.77"/>
    <x v="4"/>
    <x v="15"/>
    <n v="437560"/>
  </r>
  <r>
    <x v="334"/>
    <s v="US"/>
    <n v="171706.77"/>
    <x v="5"/>
    <x v="16"/>
    <n v="2332696"/>
  </r>
  <r>
    <x v="334"/>
    <s v="US"/>
    <n v="171706.77"/>
    <x v="6"/>
    <x v="17"/>
    <n v="17777"/>
  </r>
  <r>
    <x v="334"/>
    <s v="US"/>
    <n v="171706.77"/>
    <x v="7"/>
    <x v="18"/>
    <n v="108159"/>
  </r>
  <r>
    <x v="334"/>
    <s v="US"/>
    <n v="171706.77"/>
    <x v="8"/>
    <x v="19"/>
    <n v="0"/>
  </r>
  <r>
    <x v="334"/>
    <s v="US"/>
    <n v="171706.77"/>
    <x v="9"/>
    <x v="20"/>
    <n v="636386"/>
  </r>
  <r>
    <x v="334"/>
    <s v="US"/>
    <n v="171706.77"/>
    <x v="10"/>
    <x v="21"/>
    <n v="29449062"/>
  </r>
  <r>
    <x v="334"/>
    <s v="US"/>
    <n v="171706.77"/>
    <x v="11"/>
    <x v="22"/>
    <n v="9307797"/>
  </r>
  <r>
    <x v="334"/>
    <s v="US"/>
    <n v="171706.77"/>
    <x v="12"/>
    <x v="23"/>
    <n v="115367"/>
  </r>
  <r>
    <x v="334"/>
    <s v="US"/>
    <n v="171706.77"/>
    <x v="13"/>
    <x v="24"/>
    <n v="10148452"/>
  </r>
  <r>
    <x v="334"/>
    <s v="US"/>
    <n v="171706.77"/>
    <x v="14"/>
    <x v="25"/>
    <n v="0"/>
  </r>
  <r>
    <x v="334"/>
    <s v="US"/>
    <n v="171706.77"/>
    <x v="15"/>
    <x v="26"/>
    <n v="0"/>
  </r>
  <r>
    <x v="334"/>
    <s v="US"/>
    <n v="171706.77"/>
    <x v="16"/>
    <x v="27"/>
    <n v="0"/>
  </r>
  <r>
    <x v="334"/>
    <s v="US"/>
    <n v="171706.77"/>
    <x v="17"/>
    <x v="28"/>
    <n v="0"/>
  </r>
  <r>
    <x v="334"/>
    <s v="US"/>
    <n v="171706.77"/>
    <x v="18"/>
    <x v="29"/>
    <n v="0"/>
  </r>
  <r>
    <x v="334"/>
    <s v="US"/>
    <n v="171706.77"/>
    <x v="19"/>
    <x v="30"/>
    <n v="0"/>
  </r>
  <r>
    <x v="334"/>
    <s v="US"/>
    <n v="171706.77"/>
    <x v="20"/>
    <x v="31"/>
    <n v="0"/>
  </r>
  <r>
    <x v="334"/>
    <s v="US"/>
    <n v="171706.77"/>
    <x v="21"/>
    <x v="32"/>
    <n v="0"/>
  </r>
  <r>
    <x v="335"/>
    <s v="US"/>
    <n v="531329.48"/>
    <x v="0"/>
    <x v="0"/>
    <n v="1791603"/>
  </r>
  <r>
    <x v="335"/>
    <s v="US"/>
    <n v="531329.48"/>
    <x v="0"/>
    <x v="1"/>
    <n v="806874"/>
  </r>
  <r>
    <x v="335"/>
    <s v="US"/>
    <n v="531329.48"/>
    <x v="0"/>
    <x v="2"/>
    <n v="4693"/>
  </r>
  <r>
    <x v="335"/>
    <s v="US"/>
    <n v="531329.48"/>
    <x v="0"/>
    <x v="3"/>
    <n v="0"/>
  </r>
  <r>
    <x v="335"/>
    <s v="US"/>
    <n v="531329.48"/>
    <x v="0"/>
    <x v="4"/>
    <n v="980036"/>
  </r>
  <r>
    <x v="335"/>
    <s v="US"/>
    <n v="531329.48"/>
    <x v="1"/>
    <x v="5"/>
    <n v="41429"/>
  </r>
  <r>
    <x v="335"/>
    <s v="US"/>
    <n v="531329.48"/>
    <x v="1"/>
    <x v="6"/>
    <n v="41012"/>
  </r>
  <r>
    <x v="335"/>
    <s v="US"/>
    <n v="531329.48"/>
    <x v="1"/>
    <x v="7"/>
    <n v="417"/>
  </r>
  <r>
    <x v="335"/>
    <s v="US"/>
    <n v="531329.48"/>
    <x v="1"/>
    <x v="8"/>
    <n v="0"/>
  </r>
  <r>
    <x v="335"/>
    <s v="US"/>
    <n v="531329.48"/>
    <x v="1"/>
    <x v="9"/>
    <n v="0"/>
  </r>
  <r>
    <x v="335"/>
    <s v="US"/>
    <n v="531329.48"/>
    <x v="2"/>
    <x v="10"/>
    <n v="1416"/>
  </r>
  <r>
    <x v="335"/>
    <s v="US"/>
    <n v="531329.48"/>
    <x v="2"/>
    <x v="11"/>
    <n v="1416"/>
  </r>
  <r>
    <x v="335"/>
    <s v="US"/>
    <n v="531329.48"/>
    <x v="2"/>
    <x v="12"/>
    <n v="0"/>
  </r>
  <r>
    <x v="335"/>
    <s v="US"/>
    <n v="531329.48"/>
    <x v="2"/>
    <x v="13"/>
    <n v="0"/>
  </r>
  <r>
    <x v="335"/>
    <s v="US"/>
    <n v="531329.48"/>
    <x v="3"/>
    <x v="14"/>
    <n v="0"/>
  </r>
  <r>
    <x v="335"/>
    <s v="US"/>
    <n v="531329.48"/>
    <x v="4"/>
    <x v="15"/>
    <n v="33799"/>
  </r>
  <r>
    <x v="335"/>
    <s v="US"/>
    <n v="531329.48"/>
    <x v="5"/>
    <x v="16"/>
    <n v="1228555"/>
  </r>
  <r>
    <x v="335"/>
    <s v="US"/>
    <n v="531329.48"/>
    <x v="6"/>
    <x v="17"/>
    <n v="22265"/>
  </r>
  <r>
    <x v="335"/>
    <s v="US"/>
    <n v="531329.48"/>
    <x v="7"/>
    <x v="18"/>
    <n v="115570"/>
  </r>
  <r>
    <x v="335"/>
    <s v="US"/>
    <n v="531329.48"/>
    <x v="8"/>
    <x v="19"/>
    <n v="0"/>
  </r>
  <r>
    <x v="335"/>
    <s v="US"/>
    <n v="531329.48"/>
    <x v="9"/>
    <x v="20"/>
    <n v="943551"/>
  </r>
  <r>
    <x v="335"/>
    <s v="US"/>
    <n v="531329.48"/>
    <x v="10"/>
    <x v="21"/>
    <n v="28842642"/>
  </r>
  <r>
    <x v="335"/>
    <s v="US"/>
    <n v="531329.48"/>
    <x v="11"/>
    <x v="22"/>
    <n v="7371163"/>
  </r>
  <r>
    <x v="335"/>
    <s v="US"/>
    <n v="531329.48"/>
    <x v="12"/>
    <x v="23"/>
    <n v="139508"/>
  </r>
  <r>
    <x v="335"/>
    <s v="US"/>
    <n v="531329.48"/>
    <x v="13"/>
    <x v="24"/>
    <n v="11467395"/>
  </r>
  <r>
    <x v="335"/>
    <s v="US"/>
    <n v="531329.48"/>
    <x v="14"/>
    <x v="25"/>
    <n v="0"/>
  </r>
  <r>
    <x v="335"/>
    <s v="US"/>
    <n v="531329.48"/>
    <x v="15"/>
    <x v="26"/>
    <n v="0"/>
  </r>
  <r>
    <x v="335"/>
    <s v="US"/>
    <n v="531329.48"/>
    <x v="16"/>
    <x v="27"/>
    <n v="0"/>
  </r>
  <r>
    <x v="335"/>
    <s v="US"/>
    <n v="531329.48"/>
    <x v="17"/>
    <x v="28"/>
    <n v="0"/>
  </r>
  <r>
    <x v="335"/>
    <s v="US"/>
    <n v="531329.48"/>
    <x v="18"/>
    <x v="29"/>
    <n v="0"/>
  </r>
  <r>
    <x v="335"/>
    <s v="US"/>
    <n v="531329.48"/>
    <x v="19"/>
    <x v="30"/>
    <n v="0"/>
  </r>
  <r>
    <x v="335"/>
    <s v="US"/>
    <n v="531329.48"/>
    <x v="20"/>
    <x v="31"/>
    <n v="0"/>
  </r>
  <r>
    <x v="335"/>
    <s v="US"/>
    <n v="531329.48"/>
    <x v="21"/>
    <x v="32"/>
    <n v="0"/>
  </r>
  <r>
    <x v="336"/>
    <s v="US"/>
    <n v="537148.42000000004"/>
    <x v="0"/>
    <x v="0"/>
    <n v="1936307"/>
  </r>
  <r>
    <x v="336"/>
    <s v="US"/>
    <n v="537148.42000000004"/>
    <x v="0"/>
    <x v="1"/>
    <n v="962656"/>
  </r>
  <r>
    <x v="336"/>
    <s v="US"/>
    <n v="537148.42000000004"/>
    <x v="0"/>
    <x v="2"/>
    <n v="3709"/>
  </r>
  <r>
    <x v="336"/>
    <s v="US"/>
    <n v="537148.42000000004"/>
    <x v="0"/>
    <x v="3"/>
    <n v="0"/>
  </r>
  <r>
    <x v="336"/>
    <s v="US"/>
    <n v="537148.42000000004"/>
    <x v="0"/>
    <x v="4"/>
    <n v="969942"/>
  </r>
  <r>
    <x v="336"/>
    <s v="US"/>
    <n v="537148.42000000004"/>
    <x v="1"/>
    <x v="5"/>
    <n v="50362"/>
  </r>
  <r>
    <x v="336"/>
    <s v="US"/>
    <n v="537148.42000000004"/>
    <x v="1"/>
    <x v="6"/>
    <n v="50082"/>
  </r>
  <r>
    <x v="336"/>
    <s v="US"/>
    <n v="537148.42000000004"/>
    <x v="1"/>
    <x v="7"/>
    <n v="280"/>
  </r>
  <r>
    <x v="336"/>
    <s v="US"/>
    <n v="537148.42000000004"/>
    <x v="1"/>
    <x v="8"/>
    <n v="0"/>
  </r>
  <r>
    <x v="336"/>
    <s v="US"/>
    <n v="537148.42000000004"/>
    <x v="1"/>
    <x v="9"/>
    <n v="0"/>
  </r>
  <r>
    <x v="336"/>
    <s v="US"/>
    <n v="537148.42000000004"/>
    <x v="2"/>
    <x v="10"/>
    <n v="269630"/>
  </r>
  <r>
    <x v="336"/>
    <s v="US"/>
    <n v="537148.42000000004"/>
    <x v="2"/>
    <x v="11"/>
    <n v="1315"/>
  </r>
  <r>
    <x v="336"/>
    <s v="US"/>
    <n v="537148.42000000004"/>
    <x v="2"/>
    <x v="12"/>
    <n v="0"/>
  </r>
  <r>
    <x v="336"/>
    <s v="US"/>
    <n v="537148.42000000004"/>
    <x v="2"/>
    <x v="13"/>
    <n v="268315"/>
  </r>
  <r>
    <x v="336"/>
    <s v="US"/>
    <n v="537148.42000000004"/>
    <x v="3"/>
    <x v="14"/>
    <n v="0"/>
  </r>
  <r>
    <x v="336"/>
    <s v="US"/>
    <n v="537148.42000000004"/>
    <x v="4"/>
    <x v="15"/>
    <n v="940488"/>
  </r>
  <r>
    <x v="336"/>
    <s v="US"/>
    <n v="537148.42000000004"/>
    <x v="5"/>
    <x v="16"/>
    <n v="1186396"/>
  </r>
  <r>
    <x v="336"/>
    <s v="US"/>
    <n v="537148.42000000004"/>
    <x v="6"/>
    <x v="17"/>
    <n v="318476"/>
  </r>
  <r>
    <x v="336"/>
    <s v="US"/>
    <n v="537148.42000000004"/>
    <x v="7"/>
    <x v="18"/>
    <n v="93812"/>
  </r>
  <r>
    <x v="336"/>
    <s v="US"/>
    <n v="537148.42000000004"/>
    <x v="8"/>
    <x v="19"/>
    <n v="40"/>
  </r>
  <r>
    <x v="336"/>
    <s v="US"/>
    <n v="537148.42000000004"/>
    <x v="9"/>
    <x v="20"/>
    <n v="2655395"/>
  </r>
  <r>
    <x v="336"/>
    <s v="US"/>
    <n v="537148.42000000004"/>
    <x v="10"/>
    <x v="21"/>
    <n v="32008385"/>
  </r>
  <r>
    <x v="336"/>
    <s v="US"/>
    <n v="537148.42000000004"/>
    <x v="11"/>
    <x v="22"/>
    <n v="5284812"/>
  </r>
  <r>
    <x v="336"/>
    <s v="US"/>
    <n v="537148.42000000004"/>
    <x v="12"/>
    <x v="23"/>
    <n v="223731"/>
  </r>
  <r>
    <x v="336"/>
    <s v="US"/>
    <n v="537148.42000000004"/>
    <x v="13"/>
    <x v="24"/>
    <n v="17069145"/>
  </r>
  <r>
    <x v="336"/>
    <s v="US"/>
    <n v="537148.42000000004"/>
    <x v="14"/>
    <x v="25"/>
    <n v="9711"/>
  </r>
  <r>
    <x v="336"/>
    <s v="US"/>
    <n v="537148.42000000004"/>
    <x v="15"/>
    <x v="26"/>
    <n v="0"/>
  </r>
  <r>
    <x v="336"/>
    <s v="US"/>
    <n v="537148.42000000004"/>
    <x v="16"/>
    <x v="27"/>
    <n v="0"/>
  </r>
  <r>
    <x v="336"/>
    <s v="US"/>
    <n v="537148.42000000004"/>
    <x v="17"/>
    <x v="28"/>
    <n v="0"/>
  </r>
  <r>
    <x v="336"/>
    <s v="US"/>
    <n v="537148.42000000004"/>
    <x v="18"/>
    <x v="29"/>
    <n v="0"/>
  </r>
  <r>
    <x v="336"/>
    <s v="US"/>
    <n v="537148.42000000004"/>
    <x v="19"/>
    <x v="30"/>
    <n v="0"/>
  </r>
  <r>
    <x v="336"/>
    <s v="US"/>
    <n v="537148.42000000004"/>
    <x v="20"/>
    <x v="31"/>
    <n v="0"/>
  </r>
  <r>
    <x v="336"/>
    <s v="US"/>
    <n v="537148.42000000004"/>
    <x v="21"/>
    <x v="32"/>
    <n v="0"/>
  </r>
  <r>
    <x v="337"/>
    <s v="US"/>
    <n v="387005.08"/>
    <x v="0"/>
    <x v="0"/>
    <n v="2330880"/>
  </r>
  <r>
    <x v="337"/>
    <s v="US"/>
    <n v="387005.08"/>
    <x v="0"/>
    <x v="1"/>
    <n v="1199242"/>
  </r>
  <r>
    <x v="337"/>
    <s v="US"/>
    <n v="387005.08"/>
    <x v="0"/>
    <x v="2"/>
    <n v="4338"/>
  </r>
  <r>
    <x v="337"/>
    <s v="US"/>
    <n v="387005.08"/>
    <x v="0"/>
    <x v="3"/>
    <n v="0"/>
  </r>
  <r>
    <x v="337"/>
    <s v="US"/>
    <n v="387005.08"/>
    <x v="0"/>
    <x v="4"/>
    <n v="1127300"/>
  </r>
  <r>
    <x v="337"/>
    <s v="US"/>
    <n v="387005.08"/>
    <x v="1"/>
    <x v="5"/>
    <n v="72179"/>
  </r>
  <r>
    <x v="337"/>
    <s v="US"/>
    <n v="387005.08"/>
    <x v="1"/>
    <x v="6"/>
    <n v="71799"/>
  </r>
  <r>
    <x v="337"/>
    <s v="US"/>
    <n v="387005.08"/>
    <x v="1"/>
    <x v="7"/>
    <n v="380"/>
  </r>
  <r>
    <x v="337"/>
    <s v="US"/>
    <n v="387005.08"/>
    <x v="1"/>
    <x v="8"/>
    <n v="0"/>
  </r>
  <r>
    <x v="337"/>
    <s v="US"/>
    <n v="387005.08"/>
    <x v="1"/>
    <x v="9"/>
    <n v="0"/>
  </r>
  <r>
    <x v="337"/>
    <s v="US"/>
    <n v="387005.08"/>
    <x v="2"/>
    <x v="10"/>
    <n v="1398479"/>
  </r>
  <r>
    <x v="337"/>
    <s v="US"/>
    <n v="387005.08"/>
    <x v="2"/>
    <x v="11"/>
    <n v="188259"/>
  </r>
  <r>
    <x v="337"/>
    <s v="US"/>
    <n v="387005.08"/>
    <x v="2"/>
    <x v="12"/>
    <n v="0"/>
  </r>
  <r>
    <x v="337"/>
    <s v="US"/>
    <n v="387005.08"/>
    <x v="2"/>
    <x v="13"/>
    <n v="1210220"/>
  </r>
  <r>
    <x v="337"/>
    <s v="US"/>
    <n v="387005.08"/>
    <x v="3"/>
    <x v="14"/>
    <n v="0"/>
  </r>
  <r>
    <x v="337"/>
    <s v="US"/>
    <n v="387005.08"/>
    <x v="4"/>
    <x v="15"/>
    <n v="2986128"/>
  </r>
  <r>
    <x v="337"/>
    <s v="US"/>
    <n v="387005.08"/>
    <x v="5"/>
    <x v="16"/>
    <n v="2584615"/>
  </r>
  <r>
    <x v="337"/>
    <s v="US"/>
    <n v="387005.08"/>
    <x v="6"/>
    <x v="17"/>
    <n v="1640316"/>
  </r>
  <r>
    <x v="337"/>
    <s v="US"/>
    <n v="387005.08"/>
    <x v="7"/>
    <x v="18"/>
    <n v="107848"/>
  </r>
  <r>
    <x v="337"/>
    <s v="US"/>
    <n v="387005.08"/>
    <x v="8"/>
    <x v="19"/>
    <n v="0"/>
  </r>
  <r>
    <x v="337"/>
    <s v="US"/>
    <n v="387005.08"/>
    <x v="9"/>
    <x v="20"/>
    <n v="1688790"/>
  </r>
  <r>
    <x v="337"/>
    <s v="US"/>
    <n v="387005.08"/>
    <x v="10"/>
    <x v="21"/>
    <n v="29813933"/>
  </r>
  <r>
    <x v="337"/>
    <s v="US"/>
    <n v="387005.08"/>
    <x v="11"/>
    <x v="22"/>
    <n v="6512105"/>
  </r>
  <r>
    <x v="337"/>
    <s v="US"/>
    <n v="387005.08"/>
    <x v="12"/>
    <x v="23"/>
    <n v="82418"/>
  </r>
  <r>
    <x v="337"/>
    <s v="US"/>
    <n v="387005.08"/>
    <x v="13"/>
    <x v="24"/>
    <n v="16235773"/>
  </r>
  <r>
    <x v="337"/>
    <s v="US"/>
    <n v="387005.08"/>
    <x v="14"/>
    <x v="25"/>
    <n v="16647"/>
  </r>
  <r>
    <x v="337"/>
    <s v="US"/>
    <n v="387005.08"/>
    <x v="15"/>
    <x v="26"/>
    <n v="0"/>
  </r>
  <r>
    <x v="337"/>
    <s v="US"/>
    <n v="387005.08"/>
    <x v="16"/>
    <x v="27"/>
    <n v="0"/>
  </r>
  <r>
    <x v="337"/>
    <s v="US"/>
    <n v="387005.08"/>
    <x v="17"/>
    <x v="28"/>
    <n v="0"/>
  </r>
  <r>
    <x v="337"/>
    <s v="US"/>
    <n v="387005.08"/>
    <x v="18"/>
    <x v="29"/>
    <n v="0"/>
  </r>
  <r>
    <x v="337"/>
    <s v="US"/>
    <n v="387005.08"/>
    <x v="19"/>
    <x v="30"/>
    <n v="0"/>
  </r>
  <r>
    <x v="337"/>
    <s v="US"/>
    <n v="387005.08"/>
    <x v="20"/>
    <x v="31"/>
    <n v="0"/>
  </r>
  <r>
    <x v="337"/>
    <s v="US"/>
    <n v="387005.08"/>
    <x v="21"/>
    <x v="32"/>
    <n v="0"/>
  </r>
  <r>
    <x v="338"/>
    <s v="US"/>
    <n v="305082.03000000003"/>
    <x v="0"/>
    <x v="0"/>
    <n v="2290722"/>
  </r>
  <r>
    <x v="338"/>
    <s v="US"/>
    <n v="305082.03000000003"/>
    <x v="0"/>
    <x v="1"/>
    <n v="900057"/>
  </r>
  <r>
    <x v="338"/>
    <s v="US"/>
    <n v="305082.03000000003"/>
    <x v="0"/>
    <x v="2"/>
    <n v="5105"/>
  </r>
  <r>
    <x v="338"/>
    <s v="US"/>
    <n v="305082.03000000003"/>
    <x v="0"/>
    <x v="3"/>
    <n v="0"/>
  </r>
  <r>
    <x v="338"/>
    <s v="US"/>
    <n v="305082.03000000003"/>
    <x v="0"/>
    <x v="4"/>
    <n v="1385560"/>
  </r>
  <r>
    <x v="338"/>
    <s v="US"/>
    <n v="305082.03000000003"/>
    <x v="1"/>
    <x v="5"/>
    <n v="192515"/>
  </r>
  <r>
    <x v="338"/>
    <s v="US"/>
    <n v="305082.03000000003"/>
    <x v="1"/>
    <x v="6"/>
    <n v="68692"/>
  </r>
  <r>
    <x v="338"/>
    <s v="US"/>
    <n v="305082.03000000003"/>
    <x v="1"/>
    <x v="7"/>
    <n v="499"/>
  </r>
  <r>
    <x v="338"/>
    <s v="US"/>
    <n v="305082.03000000003"/>
    <x v="1"/>
    <x v="8"/>
    <n v="123324"/>
  </r>
  <r>
    <x v="338"/>
    <s v="US"/>
    <n v="305082.03000000003"/>
    <x v="1"/>
    <x v="9"/>
    <n v="0"/>
  </r>
  <r>
    <x v="338"/>
    <s v="US"/>
    <n v="305082.03000000003"/>
    <x v="2"/>
    <x v="10"/>
    <n v="1931099"/>
  </r>
  <r>
    <x v="338"/>
    <s v="US"/>
    <n v="305082.03000000003"/>
    <x v="2"/>
    <x v="11"/>
    <n v="1087199"/>
  </r>
  <r>
    <x v="338"/>
    <s v="US"/>
    <n v="305082.03000000003"/>
    <x v="2"/>
    <x v="12"/>
    <n v="0"/>
  </r>
  <r>
    <x v="338"/>
    <s v="US"/>
    <n v="305082.03000000003"/>
    <x v="2"/>
    <x v="13"/>
    <n v="843900"/>
  </r>
  <r>
    <x v="338"/>
    <s v="US"/>
    <n v="305082.03000000003"/>
    <x v="3"/>
    <x v="14"/>
    <n v="0"/>
  </r>
  <r>
    <x v="338"/>
    <s v="US"/>
    <n v="305082.03000000003"/>
    <x v="4"/>
    <x v="15"/>
    <n v="3624860"/>
  </r>
  <r>
    <x v="338"/>
    <s v="US"/>
    <n v="305082.03000000003"/>
    <x v="5"/>
    <x v="16"/>
    <n v="2622048"/>
  </r>
  <r>
    <x v="338"/>
    <s v="US"/>
    <n v="305082.03000000003"/>
    <x v="6"/>
    <x v="17"/>
    <n v="2186837"/>
  </r>
  <r>
    <x v="338"/>
    <s v="US"/>
    <n v="305082.03000000003"/>
    <x v="7"/>
    <x v="18"/>
    <n v="81911"/>
  </r>
  <r>
    <x v="338"/>
    <s v="US"/>
    <n v="305082.03000000003"/>
    <x v="8"/>
    <x v="19"/>
    <n v="2"/>
  </r>
  <r>
    <x v="338"/>
    <s v="US"/>
    <n v="305082.03000000003"/>
    <x v="9"/>
    <x v="20"/>
    <n v="2070088"/>
  </r>
  <r>
    <x v="338"/>
    <s v="US"/>
    <n v="305082.03000000003"/>
    <x v="10"/>
    <x v="21"/>
    <n v="26177891"/>
  </r>
  <r>
    <x v="338"/>
    <s v="US"/>
    <n v="305082.03000000003"/>
    <x v="11"/>
    <x v="22"/>
    <n v="9474257"/>
  </r>
  <r>
    <x v="338"/>
    <s v="US"/>
    <n v="305082.03000000003"/>
    <x v="12"/>
    <x v="23"/>
    <n v="192080"/>
  </r>
  <r>
    <x v="338"/>
    <s v="US"/>
    <n v="305082.03000000003"/>
    <x v="13"/>
    <x v="24"/>
    <n v="14465791"/>
  </r>
  <r>
    <x v="338"/>
    <s v="US"/>
    <n v="305082.03000000003"/>
    <x v="14"/>
    <x v="25"/>
    <n v="1481"/>
  </r>
  <r>
    <x v="338"/>
    <s v="US"/>
    <n v="305082.03000000003"/>
    <x v="15"/>
    <x v="26"/>
    <n v="0"/>
  </r>
  <r>
    <x v="338"/>
    <s v="US"/>
    <n v="305082.03000000003"/>
    <x v="16"/>
    <x v="27"/>
    <n v="0"/>
  </r>
  <r>
    <x v="338"/>
    <s v="US"/>
    <n v="305082.03000000003"/>
    <x v="17"/>
    <x v="28"/>
    <n v="0"/>
  </r>
  <r>
    <x v="338"/>
    <s v="US"/>
    <n v="305082.03000000003"/>
    <x v="18"/>
    <x v="29"/>
    <n v="0"/>
  </r>
  <r>
    <x v="338"/>
    <s v="US"/>
    <n v="305082.03000000003"/>
    <x v="19"/>
    <x v="30"/>
    <n v="0"/>
  </r>
  <r>
    <x v="338"/>
    <s v="US"/>
    <n v="305082.03000000003"/>
    <x v="20"/>
    <x v="31"/>
    <n v="0"/>
  </r>
  <r>
    <x v="338"/>
    <s v="US"/>
    <n v="305082.03000000003"/>
    <x v="21"/>
    <x v="32"/>
    <n v="0"/>
  </r>
  <r>
    <x v="339"/>
    <s v="US"/>
    <n v="206438.39999999999"/>
    <x v="0"/>
    <x v="0"/>
    <n v="2492843"/>
  </r>
  <r>
    <x v="339"/>
    <s v="US"/>
    <n v="206438.39999999999"/>
    <x v="0"/>
    <x v="1"/>
    <n v="1066925"/>
  </r>
  <r>
    <x v="339"/>
    <s v="US"/>
    <n v="206438.39999999999"/>
    <x v="0"/>
    <x v="2"/>
    <n v="5731"/>
  </r>
  <r>
    <x v="339"/>
    <s v="US"/>
    <n v="206438.39999999999"/>
    <x v="0"/>
    <x v="3"/>
    <n v="0"/>
  </r>
  <r>
    <x v="339"/>
    <s v="US"/>
    <n v="206438.39999999999"/>
    <x v="0"/>
    <x v="4"/>
    <n v="1420187"/>
  </r>
  <r>
    <x v="339"/>
    <s v="US"/>
    <n v="206438.39999999999"/>
    <x v="1"/>
    <x v="5"/>
    <n v="229515"/>
  </r>
  <r>
    <x v="339"/>
    <s v="US"/>
    <n v="206438.39999999999"/>
    <x v="1"/>
    <x v="6"/>
    <n v="68718"/>
  </r>
  <r>
    <x v="339"/>
    <s v="US"/>
    <n v="206438.39999999999"/>
    <x v="1"/>
    <x v="7"/>
    <n v="641"/>
  </r>
  <r>
    <x v="339"/>
    <s v="US"/>
    <n v="206438.39999999999"/>
    <x v="1"/>
    <x v="8"/>
    <n v="160156"/>
  </r>
  <r>
    <x v="339"/>
    <s v="US"/>
    <n v="206438.39999999999"/>
    <x v="1"/>
    <x v="9"/>
    <n v="0"/>
  </r>
  <r>
    <x v="339"/>
    <s v="US"/>
    <n v="206438.39999999999"/>
    <x v="2"/>
    <x v="10"/>
    <n v="871355"/>
  </r>
  <r>
    <x v="339"/>
    <s v="US"/>
    <n v="206438.39999999999"/>
    <x v="2"/>
    <x v="11"/>
    <n v="559951"/>
  </r>
  <r>
    <x v="339"/>
    <s v="US"/>
    <n v="206438.39999999999"/>
    <x v="2"/>
    <x v="12"/>
    <n v="0"/>
  </r>
  <r>
    <x v="339"/>
    <s v="US"/>
    <n v="206438.39999999999"/>
    <x v="2"/>
    <x v="13"/>
    <n v="311404"/>
  </r>
  <r>
    <x v="339"/>
    <s v="US"/>
    <n v="206438.39999999999"/>
    <x v="3"/>
    <x v="14"/>
    <n v="0"/>
  </r>
  <r>
    <x v="339"/>
    <s v="US"/>
    <n v="206438.39999999999"/>
    <x v="4"/>
    <x v="15"/>
    <n v="2367937"/>
  </r>
  <r>
    <x v="339"/>
    <s v="US"/>
    <n v="206438.39999999999"/>
    <x v="5"/>
    <x v="16"/>
    <n v="812682"/>
  </r>
  <r>
    <x v="339"/>
    <s v="US"/>
    <n v="206438.39999999999"/>
    <x v="6"/>
    <x v="17"/>
    <n v="1094083"/>
  </r>
  <r>
    <x v="339"/>
    <s v="US"/>
    <n v="206438.39999999999"/>
    <x v="7"/>
    <x v="18"/>
    <n v="70397"/>
  </r>
  <r>
    <x v="339"/>
    <s v="US"/>
    <n v="206438.39999999999"/>
    <x v="8"/>
    <x v="19"/>
    <n v="0"/>
  </r>
  <r>
    <x v="339"/>
    <s v="US"/>
    <n v="206438.39999999999"/>
    <x v="9"/>
    <x v="20"/>
    <n v="1115212"/>
  </r>
  <r>
    <x v="339"/>
    <s v="US"/>
    <n v="206438.39999999999"/>
    <x v="10"/>
    <x v="21"/>
    <n v="33093161"/>
  </r>
  <r>
    <x v="339"/>
    <s v="US"/>
    <n v="206438.39999999999"/>
    <x v="11"/>
    <x v="22"/>
    <n v="9174426"/>
  </r>
  <r>
    <x v="339"/>
    <s v="US"/>
    <n v="206438.39999999999"/>
    <x v="12"/>
    <x v="23"/>
    <n v="351006"/>
  </r>
  <r>
    <x v="339"/>
    <s v="US"/>
    <n v="206438.39999999999"/>
    <x v="13"/>
    <x v="24"/>
    <n v="15918157"/>
  </r>
  <r>
    <x v="339"/>
    <s v="US"/>
    <n v="206438.39999999999"/>
    <x v="14"/>
    <x v="25"/>
    <n v="453782"/>
  </r>
  <r>
    <x v="339"/>
    <s v="US"/>
    <n v="206438.39999999999"/>
    <x v="15"/>
    <x v="26"/>
    <n v="0"/>
  </r>
  <r>
    <x v="339"/>
    <s v="US"/>
    <n v="206438.39999999999"/>
    <x v="16"/>
    <x v="27"/>
    <n v="0"/>
  </r>
  <r>
    <x v="339"/>
    <s v="US"/>
    <n v="206438.39999999999"/>
    <x v="17"/>
    <x v="28"/>
    <n v="0"/>
  </r>
  <r>
    <x v="339"/>
    <s v="US"/>
    <n v="206438.39999999999"/>
    <x v="18"/>
    <x v="29"/>
    <n v="0"/>
  </r>
  <r>
    <x v="339"/>
    <s v="US"/>
    <n v="206438.39999999999"/>
    <x v="19"/>
    <x v="30"/>
    <n v="0"/>
  </r>
  <r>
    <x v="339"/>
    <s v="US"/>
    <n v="206438.39999999999"/>
    <x v="20"/>
    <x v="31"/>
    <n v="0"/>
  </r>
  <r>
    <x v="339"/>
    <s v="US"/>
    <n v="206438.39999999999"/>
    <x v="21"/>
    <x v="32"/>
    <n v="0"/>
  </r>
  <r>
    <x v="340"/>
    <s v="US"/>
    <n v="215417.61"/>
    <x v="0"/>
    <x v="0"/>
    <n v="2605900"/>
  </r>
  <r>
    <x v="340"/>
    <s v="US"/>
    <n v="215417.61"/>
    <x v="0"/>
    <x v="1"/>
    <n v="1218191"/>
  </r>
  <r>
    <x v="340"/>
    <s v="US"/>
    <n v="215417.61"/>
    <x v="0"/>
    <x v="2"/>
    <n v="5556"/>
  </r>
  <r>
    <x v="340"/>
    <s v="US"/>
    <n v="215417.61"/>
    <x v="0"/>
    <x v="3"/>
    <n v="0"/>
  </r>
  <r>
    <x v="340"/>
    <s v="US"/>
    <n v="215417.61"/>
    <x v="0"/>
    <x v="4"/>
    <n v="1382153"/>
  </r>
  <r>
    <x v="340"/>
    <s v="US"/>
    <n v="215417.61"/>
    <x v="1"/>
    <x v="5"/>
    <n v="277570"/>
  </r>
  <r>
    <x v="340"/>
    <s v="US"/>
    <n v="215417.61"/>
    <x v="1"/>
    <x v="6"/>
    <n v="117123"/>
  </r>
  <r>
    <x v="340"/>
    <s v="US"/>
    <n v="215417.61"/>
    <x v="1"/>
    <x v="7"/>
    <n v="666"/>
  </r>
  <r>
    <x v="340"/>
    <s v="US"/>
    <n v="215417.61"/>
    <x v="1"/>
    <x v="8"/>
    <n v="159781"/>
  </r>
  <r>
    <x v="340"/>
    <s v="US"/>
    <n v="215417.61"/>
    <x v="1"/>
    <x v="9"/>
    <n v="0"/>
  </r>
  <r>
    <x v="340"/>
    <s v="US"/>
    <n v="215417.61"/>
    <x v="2"/>
    <x v="10"/>
    <n v="874643"/>
  </r>
  <r>
    <x v="340"/>
    <s v="US"/>
    <n v="215417.61"/>
    <x v="2"/>
    <x v="11"/>
    <n v="404100"/>
  </r>
  <r>
    <x v="340"/>
    <s v="US"/>
    <n v="215417.61"/>
    <x v="2"/>
    <x v="12"/>
    <n v="0"/>
  </r>
  <r>
    <x v="340"/>
    <s v="US"/>
    <n v="215417.61"/>
    <x v="2"/>
    <x v="13"/>
    <n v="470543"/>
  </r>
  <r>
    <x v="340"/>
    <s v="US"/>
    <n v="215417.61"/>
    <x v="3"/>
    <x v="14"/>
    <n v="0"/>
  </r>
  <r>
    <x v="340"/>
    <s v="US"/>
    <n v="215417.61"/>
    <x v="4"/>
    <x v="15"/>
    <n v="1612819"/>
  </r>
  <r>
    <x v="340"/>
    <s v="US"/>
    <n v="215417.61"/>
    <x v="5"/>
    <x v="16"/>
    <n v="2124711"/>
  </r>
  <r>
    <x v="340"/>
    <s v="US"/>
    <n v="215417.61"/>
    <x v="6"/>
    <x v="17"/>
    <n v="1207175"/>
  </r>
  <r>
    <x v="340"/>
    <s v="US"/>
    <n v="215417.61"/>
    <x v="7"/>
    <x v="18"/>
    <n v="69493"/>
  </r>
  <r>
    <x v="340"/>
    <s v="US"/>
    <n v="215417.61"/>
    <x v="8"/>
    <x v="19"/>
    <n v="92"/>
  </r>
  <r>
    <x v="340"/>
    <s v="US"/>
    <n v="215417.61"/>
    <x v="9"/>
    <x v="20"/>
    <n v="1586048"/>
  </r>
  <r>
    <x v="340"/>
    <s v="US"/>
    <n v="215417.61"/>
    <x v="10"/>
    <x v="21"/>
    <n v="30347773"/>
  </r>
  <r>
    <x v="340"/>
    <s v="US"/>
    <n v="215417.61"/>
    <x v="11"/>
    <x v="22"/>
    <n v="8125906"/>
  </r>
  <r>
    <x v="340"/>
    <s v="US"/>
    <n v="215417.61"/>
    <x v="12"/>
    <x v="23"/>
    <n v="392407"/>
  </r>
  <r>
    <x v="340"/>
    <s v="US"/>
    <n v="215417.61"/>
    <x v="13"/>
    <x v="24"/>
    <n v="12159791"/>
  </r>
  <r>
    <x v="340"/>
    <s v="US"/>
    <n v="215417.61"/>
    <x v="14"/>
    <x v="25"/>
    <n v="741236"/>
  </r>
  <r>
    <x v="340"/>
    <s v="US"/>
    <n v="215417.61"/>
    <x v="15"/>
    <x v="26"/>
    <n v="0"/>
  </r>
  <r>
    <x v="340"/>
    <s v="US"/>
    <n v="215417.61"/>
    <x v="16"/>
    <x v="27"/>
    <n v="0"/>
  </r>
  <r>
    <x v="340"/>
    <s v="US"/>
    <n v="215417.61"/>
    <x v="17"/>
    <x v="28"/>
    <n v="0"/>
  </r>
  <r>
    <x v="340"/>
    <s v="US"/>
    <n v="215417.61"/>
    <x v="18"/>
    <x v="29"/>
    <n v="0"/>
  </r>
  <r>
    <x v="340"/>
    <s v="US"/>
    <n v="215417.61"/>
    <x v="19"/>
    <x v="30"/>
    <n v="0"/>
  </r>
  <r>
    <x v="340"/>
    <s v="US"/>
    <n v="215417.61"/>
    <x v="20"/>
    <x v="31"/>
    <n v="0"/>
  </r>
  <r>
    <x v="340"/>
    <s v="US"/>
    <n v="215417.61"/>
    <x v="21"/>
    <x v="32"/>
    <n v="0"/>
  </r>
  <r>
    <x v="341"/>
    <s v="US"/>
    <n v="214389.1"/>
    <x v="0"/>
    <x v="0"/>
    <n v="2563172"/>
  </r>
  <r>
    <x v="341"/>
    <s v="US"/>
    <n v="214389.1"/>
    <x v="0"/>
    <x v="1"/>
    <n v="1125826"/>
  </r>
  <r>
    <x v="341"/>
    <s v="US"/>
    <n v="214389.1"/>
    <x v="0"/>
    <x v="2"/>
    <n v="5011"/>
  </r>
  <r>
    <x v="341"/>
    <s v="US"/>
    <n v="214389.1"/>
    <x v="0"/>
    <x v="3"/>
    <n v="0"/>
  </r>
  <r>
    <x v="341"/>
    <s v="US"/>
    <n v="214389.1"/>
    <x v="0"/>
    <x v="4"/>
    <n v="1432335"/>
  </r>
  <r>
    <x v="341"/>
    <s v="US"/>
    <n v="214389.1"/>
    <x v="1"/>
    <x v="5"/>
    <n v="233847"/>
  </r>
  <r>
    <x v="341"/>
    <s v="US"/>
    <n v="214389.1"/>
    <x v="1"/>
    <x v="6"/>
    <n v="94919"/>
  </r>
  <r>
    <x v="341"/>
    <s v="US"/>
    <n v="214389.1"/>
    <x v="1"/>
    <x v="7"/>
    <n v="513"/>
  </r>
  <r>
    <x v="341"/>
    <s v="US"/>
    <n v="214389.1"/>
    <x v="1"/>
    <x v="8"/>
    <n v="138415"/>
  </r>
  <r>
    <x v="341"/>
    <s v="US"/>
    <n v="214389.1"/>
    <x v="1"/>
    <x v="9"/>
    <n v="0"/>
  </r>
  <r>
    <x v="341"/>
    <s v="US"/>
    <n v="214389.1"/>
    <x v="2"/>
    <x v="10"/>
    <n v="496464"/>
  </r>
  <r>
    <x v="341"/>
    <s v="US"/>
    <n v="214389.1"/>
    <x v="2"/>
    <x v="11"/>
    <n v="134483"/>
  </r>
  <r>
    <x v="341"/>
    <s v="US"/>
    <n v="214389.1"/>
    <x v="2"/>
    <x v="12"/>
    <n v="0"/>
  </r>
  <r>
    <x v="341"/>
    <s v="US"/>
    <n v="214389.1"/>
    <x v="2"/>
    <x v="13"/>
    <n v="361981"/>
  </r>
  <r>
    <x v="341"/>
    <s v="US"/>
    <n v="214389.1"/>
    <x v="3"/>
    <x v="14"/>
    <n v="0"/>
  </r>
  <r>
    <x v="341"/>
    <s v="US"/>
    <n v="214389.1"/>
    <x v="4"/>
    <x v="15"/>
    <n v="1688441"/>
  </r>
  <r>
    <x v="341"/>
    <s v="US"/>
    <n v="214389.1"/>
    <x v="5"/>
    <x v="16"/>
    <n v="1636038"/>
  </r>
  <r>
    <x v="341"/>
    <s v="US"/>
    <n v="214389.1"/>
    <x v="6"/>
    <x v="17"/>
    <n v="948771"/>
  </r>
  <r>
    <x v="341"/>
    <s v="US"/>
    <n v="214389.1"/>
    <x v="7"/>
    <x v="18"/>
    <n v="75549"/>
  </r>
  <r>
    <x v="341"/>
    <s v="US"/>
    <n v="214389.1"/>
    <x v="8"/>
    <x v="19"/>
    <n v="75"/>
  </r>
  <r>
    <x v="341"/>
    <s v="US"/>
    <n v="214389.1"/>
    <x v="9"/>
    <x v="20"/>
    <n v="1518857"/>
  </r>
  <r>
    <x v="341"/>
    <s v="US"/>
    <n v="214389.1"/>
    <x v="10"/>
    <x v="21"/>
    <n v="30429316"/>
  </r>
  <r>
    <x v="341"/>
    <s v="US"/>
    <n v="214389.1"/>
    <x v="11"/>
    <x v="22"/>
    <n v="8529105"/>
  </r>
  <r>
    <x v="341"/>
    <s v="US"/>
    <n v="214389.1"/>
    <x v="12"/>
    <x v="23"/>
    <n v="479440"/>
  </r>
  <r>
    <x v="341"/>
    <s v="US"/>
    <n v="214389.1"/>
    <x v="13"/>
    <x v="24"/>
    <n v="10878001"/>
  </r>
  <r>
    <x v="341"/>
    <s v="US"/>
    <n v="214389.1"/>
    <x v="14"/>
    <x v="25"/>
    <n v="497606"/>
  </r>
  <r>
    <x v="341"/>
    <s v="US"/>
    <n v="214389.1"/>
    <x v="15"/>
    <x v="26"/>
    <n v="0"/>
  </r>
  <r>
    <x v="341"/>
    <s v="US"/>
    <n v="214389.1"/>
    <x v="16"/>
    <x v="27"/>
    <n v="0"/>
  </r>
  <r>
    <x v="341"/>
    <s v="US"/>
    <n v="214389.1"/>
    <x v="17"/>
    <x v="28"/>
    <n v="0"/>
  </r>
  <r>
    <x v="341"/>
    <s v="US"/>
    <n v="214389.1"/>
    <x v="18"/>
    <x v="29"/>
    <n v="0"/>
  </r>
  <r>
    <x v="341"/>
    <s v="US"/>
    <n v="214389.1"/>
    <x v="19"/>
    <x v="30"/>
    <n v="0"/>
  </r>
  <r>
    <x v="341"/>
    <s v="US"/>
    <n v="214389.1"/>
    <x v="20"/>
    <x v="31"/>
    <n v="0"/>
  </r>
  <r>
    <x v="341"/>
    <s v="US"/>
    <n v="214389.1"/>
    <x v="21"/>
    <x v="32"/>
    <n v="0"/>
  </r>
  <r>
    <x v="342"/>
    <s v="US"/>
    <n v="233780.94"/>
    <x v="0"/>
    <x v="0"/>
    <n v="2363636"/>
  </r>
  <r>
    <x v="342"/>
    <s v="US"/>
    <n v="233780.94"/>
    <x v="0"/>
    <x v="1"/>
    <n v="1023586"/>
  </r>
  <r>
    <x v="342"/>
    <s v="US"/>
    <n v="233780.94"/>
    <x v="0"/>
    <x v="2"/>
    <n v="6134"/>
  </r>
  <r>
    <x v="342"/>
    <s v="US"/>
    <n v="233780.94"/>
    <x v="0"/>
    <x v="3"/>
    <n v="0"/>
  </r>
  <r>
    <x v="342"/>
    <s v="US"/>
    <n v="233780.94"/>
    <x v="0"/>
    <x v="4"/>
    <n v="1333916"/>
  </r>
  <r>
    <x v="342"/>
    <s v="US"/>
    <n v="233780.94"/>
    <x v="1"/>
    <x v="5"/>
    <n v="192855"/>
  </r>
  <r>
    <x v="342"/>
    <s v="US"/>
    <n v="233780.94"/>
    <x v="1"/>
    <x v="6"/>
    <n v="101768"/>
  </r>
  <r>
    <x v="342"/>
    <s v="US"/>
    <n v="233780.94"/>
    <x v="1"/>
    <x v="7"/>
    <n v="524"/>
  </r>
  <r>
    <x v="342"/>
    <s v="US"/>
    <n v="233780.94"/>
    <x v="1"/>
    <x v="8"/>
    <n v="90563"/>
  </r>
  <r>
    <x v="342"/>
    <s v="US"/>
    <n v="233780.94"/>
    <x v="1"/>
    <x v="9"/>
    <n v="0"/>
  </r>
  <r>
    <x v="342"/>
    <s v="US"/>
    <n v="233780.94"/>
    <x v="2"/>
    <x v="10"/>
    <n v="286763"/>
  </r>
  <r>
    <x v="342"/>
    <s v="US"/>
    <n v="233780.94"/>
    <x v="2"/>
    <x v="11"/>
    <n v="71057"/>
  </r>
  <r>
    <x v="342"/>
    <s v="US"/>
    <n v="233780.94"/>
    <x v="2"/>
    <x v="12"/>
    <n v="0"/>
  </r>
  <r>
    <x v="342"/>
    <s v="US"/>
    <n v="233780.94"/>
    <x v="2"/>
    <x v="13"/>
    <n v="215706"/>
  </r>
  <r>
    <x v="342"/>
    <s v="US"/>
    <n v="233780.94"/>
    <x v="3"/>
    <x v="14"/>
    <n v="0"/>
  </r>
  <r>
    <x v="342"/>
    <s v="US"/>
    <n v="233780.94"/>
    <x v="4"/>
    <x v="15"/>
    <n v="1235673"/>
  </r>
  <r>
    <x v="342"/>
    <s v="US"/>
    <n v="233780.94"/>
    <x v="5"/>
    <x v="16"/>
    <n v="991768"/>
  </r>
  <r>
    <x v="342"/>
    <s v="US"/>
    <n v="233780.94"/>
    <x v="6"/>
    <x v="17"/>
    <n v="507215"/>
  </r>
  <r>
    <x v="342"/>
    <s v="US"/>
    <n v="233780.94"/>
    <x v="7"/>
    <x v="18"/>
    <n v="55633"/>
  </r>
  <r>
    <x v="342"/>
    <s v="US"/>
    <n v="233780.94"/>
    <x v="8"/>
    <x v="19"/>
    <n v="0"/>
  </r>
  <r>
    <x v="342"/>
    <s v="US"/>
    <n v="233780.94"/>
    <x v="9"/>
    <x v="20"/>
    <n v="1924202"/>
  </r>
  <r>
    <x v="342"/>
    <s v="US"/>
    <n v="233780.94"/>
    <x v="10"/>
    <x v="21"/>
    <n v="30930805"/>
  </r>
  <r>
    <x v="342"/>
    <s v="US"/>
    <n v="233780.94"/>
    <x v="11"/>
    <x v="22"/>
    <n v="7873606"/>
  </r>
  <r>
    <x v="342"/>
    <s v="US"/>
    <n v="233780.94"/>
    <x v="12"/>
    <x v="23"/>
    <n v="423256"/>
  </r>
  <r>
    <x v="342"/>
    <s v="US"/>
    <n v="233780.94"/>
    <x v="13"/>
    <x v="24"/>
    <n v="11885110"/>
  </r>
  <r>
    <x v="342"/>
    <s v="US"/>
    <n v="233780.94"/>
    <x v="14"/>
    <x v="25"/>
    <n v="163601"/>
  </r>
  <r>
    <x v="342"/>
    <s v="US"/>
    <n v="233780.94"/>
    <x v="15"/>
    <x v="26"/>
    <n v="0"/>
  </r>
  <r>
    <x v="342"/>
    <s v="US"/>
    <n v="233780.94"/>
    <x v="16"/>
    <x v="27"/>
    <n v="0"/>
  </r>
  <r>
    <x v="342"/>
    <s v="US"/>
    <n v="233780.94"/>
    <x v="17"/>
    <x v="28"/>
    <n v="0"/>
  </r>
  <r>
    <x v="342"/>
    <s v="US"/>
    <n v="233780.94"/>
    <x v="18"/>
    <x v="29"/>
    <n v="0"/>
  </r>
  <r>
    <x v="342"/>
    <s v="US"/>
    <n v="233780.94"/>
    <x v="19"/>
    <x v="30"/>
    <n v="0"/>
  </r>
  <r>
    <x v="342"/>
    <s v="US"/>
    <n v="233780.94"/>
    <x v="20"/>
    <x v="31"/>
    <n v="0"/>
  </r>
  <r>
    <x v="342"/>
    <s v="US"/>
    <n v="233780.94"/>
    <x v="21"/>
    <x v="32"/>
    <n v="0"/>
  </r>
  <r>
    <x v="343"/>
    <s v="US"/>
    <n v="685276.41"/>
    <x v="0"/>
    <x v="0"/>
    <n v="1825704"/>
  </r>
  <r>
    <x v="343"/>
    <s v="US"/>
    <n v="685276.41"/>
    <x v="0"/>
    <x v="1"/>
    <n v="336860"/>
  </r>
  <r>
    <x v="343"/>
    <s v="US"/>
    <n v="685276.41"/>
    <x v="0"/>
    <x v="2"/>
    <n v="5651"/>
  </r>
  <r>
    <x v="343"/>
    <s v="US"/>
    <n v="685276.41"/>
    <x v="0"/>
    <x v="3"/>
    <n v="0"/>
  </r>
  <r>
    <x v="343"/>
    <s v="US"/>
    <n v="685276.41"/>
    <x v="0"/>
    <x v="4"/>
    <n v="1483193"/>
  </r>
  <r>
    <x v="343"/>
    <s v="US"/>
    <n v="685276.41"/>
    <x v="1"/>
    <x v="5"/>
    <n v="136578"/>
  </r>
  <r>
    <x v="343"/>
    <s v="US"/>
    <n v="685276.41"/>
    <x v="1"/>
    <x v="6"/>
    <n v="14798"/>
  </r>
  <r>
    <x v="343"/>
    <s v="US"/>
    <n v="685276.41"/>
    <x v="1"/>
    <x v="7"/>
    <n v="795"/>
  </r>
  <r>
    <x v="343"/>
    <s v="US"/>
    <n v="685276.41"/>
    <x v="1"/>
    <x v="8"/>
    <n v="120985"/>
  </r>
  <r>
    <x v="343"/>
    <s v="US"/>
    <n v="685276.41"/>
    <x v="1"/>
    <x v="9"/>
    <n v="0"/>
  </r>
  <r>
    <x v="343"/>
    <s v="US"/>
    <n v="685276.41"/>
    <x v="2"/>
    <x v="10"/>
    <n v="734489"/>
  </r>
  <r>
    <x v="343"/>
    <s v="US"/>
    <n v="685276.41"/>
    <x v="2"/>
    <x v="11"/>
    <n v="77128"/>
  </r>
  <r>
    <x v="343"/>
    <s v="US"/>
    <n v="685276.41"/>
    <x v="2"/>
    <x v="12"/>
    <n v="0"/>
  </r>
  <r>
    <x v="343"/>
    <s v="US"/>
    <n v="685276.41"/>
    <x v="2"/>
    <x v="13"/>
    <n v="657361"/>
  </r>
  <r>
    <x v="343"/>
    <s v="US"/>
    <n v="685276.41"/>
    <x v="3"/>
    <x v="14"/>
    <n v="0"/>
  </r>
  <r>
    <x v="343"/>
    <s v="US"/>
    <n v="685276.41"/>
    <x v="4"/>
    <x v="15"/>
    <n v="3268461"/>
  </r>
  <r>
    <x v="343"/>
    <s v="US"/>
    <n v="685276.41"/>
    <x v="5"/>
    <x v="16"/>
    <n v="1462331"/>
  </r>
  <r>
    <x v="343"/>
    <s v="US"/>
    <n v="685276.41"/>
    <x v="6"/>
    <x v="17"/>
    <n v="1634080"/>
  </r>
  <r>
    <x v="343"/>
    <s v="US"/>
    <n v="685276.41"/>
    <x v="7"/>
    <x v="18"/>
    <n v="51410"/>
  </r>
  <r>
    <x v="343"/>
    <s v="US"/>
    <n v="685276.41"/>
    <x v="8"/>
    <x v="19"/>
    <n v="0"/>
  </r>
  <r>
    <x v="343"/>
    <s v="US"/>
    <n v="685276.41"/>
    <x v="9"/>
    <x v="20"/>
    <n v="2209924"/>
  </r>
  <r>
    <x v="343"/>
    <s v="US"/>
    <n v="685276.41"/>
    <x v="10"/>
    <x v="21"/>
    <n v="31090996"/>
  </r>
  <r>
    <x v="343"/>
    <s v="US"/>
    <n v="685276.41"/>
    <x v="11"/>
    <x v="22"/>
    <n v="6850128"/>
  </r>
  <r>
    <x v="343"/>
    <s v="US"/>
    <n v="685276.41"/>
    <x v="12"/>
    <x v="23"/>
    <n v="196033"/>
  </r>
  <r>
    <x v="343"/>
    <s v="US"/>
    <n v="685276.41"/>
    <x v="13"/>
    <x v="24"/>
    <n v="10254784"/>
  </r>
  <r>
    <x v="343"/>
    <s v="US"/>
    <n v="685276.41"/>
    <x v="14"/>
    <x v="25"/>
    <n v="716717"/>
  </r>
  <r>
    <x v="343"/>
    <s v="US"/>
    <n v="685276.41"/>
    <x v="15"/>
    <x v="26"/>
    <n v="0"/>
  </r>
  <r>
    <x v="343"/>
    <s v="US"/>
    <n v="685276.41"/>
    <x v="16"/>
    <x v="27"/>
    <n v="0"/>
  </r>
  <r>
    <x v="343"/>
    <s v="US"/>
    <n v="685276.41"/>
    <x v="17"/>
    <x v="28"/>
    <n v="0"/>
  </r>
  <r>
    <x v="343"/>
    <s v="US"/>
    <n v="685276.41"/>
    <x v="18"/>
    <x v="29"/>
    <n v="0"/>
  </r>
  <r>
    <x v="343"/>
    <s v="US"/>
    <n v="685276.41"/>
    <x v="19"/>
    <x v="30"/>
    <n v="0"/>
  </r>
  <r>
    <x v="343"/>
    <s v="US"/>
    <n v="685276.41"/>
    <x v="20"/>
    <x v="31"/>
    <n v="0"/>
  </r>
  <r>
    <x v="343"/>
    <s v="US"/>
    <n v="685276.41"/>
    <x v="21"/>
    <x v="32"/>
    <n v="0"/>
  </r>
  <r>
    <x v="344"/>
    <s v="US"/>
    <n v="418783.06"/>
    <x v="0"/>
    <x v="0"/>
    <n v="1857826"/>
  </r>
  <r>
    <x v="344"/>
    <s v="US"/>
    <n v="418783.06"/>
    <x v="0"/>
    <x v="1"/>
    <n v="358319"/>
  </r>
  <r>
    <x v="344"/>
    <s v="US"/>
    <n v="418783.06"/>
    <x v="0"/>
    <x v="2"/>
    <n v="6053"/>
  </r>
  <r>
    <x v="344"/>
    <s v="US"/>
    <n v="418783.06"/>
    <x v="0"/>
    <x v="3"/>
    <n v="0"/>
  </r>
  <r>
    <x v="344"/>
    <s v="US"/>
    <n v="418783.06"/>
    <x v="0"/>
    <x v="4"/>
    <n v="1493454"/>
  </r>
  <r>
    <x v="344"/>
    <s v="US"/>
    <n v="418783.06"/>
    <x v="1"/>
    <x v="5"/>
    <n v="89358"/>
  </r>
  <r>
    <x v="344"/>
    <s v="US"/>
    <n v="418783.06"/>
    <x v="1"/>
    <x v="6"/>
    <n v="5382"/>
  </r>
  <r>
    <x v="344"/>
    <s v="US"/>
    <n v="418783.06"/>
    <x v="1"/>
    <x v="7"/>
    <n v="710"/>
  </r>
  <r>
    <x v="344"/>
    <s v="US"/>
    <n v="418783.06"/>
    <x v="1"/>
    <x v="8"/>
    <n v="83266"/>
  </r>
  <r>
    <x v="344"/>
    <s v="US"/>
    <n v="418783.06"/>
    <x v="1"/>
    <x v="9"/>
    <n v="0"/>
  </r>
  <r>
    <x v="344"/>
    <s v="US"/>
    <n v="418783.06"/>
    <x v="2"/>
    <x v="10"/>
    <n v="883803"/>
  </r>
  <r>
    <x v="344"/>
    <s v="US"/>
    <n v="418783.06"/>
    <x v="2"/>
    <x v="11"/>
    <n v="511516"/>
  </r>
  <r>
    <x v="344"/>
    <s v="US"/>
    <n v="418783.06"/>
    <x v="2"/>
    <x v="12"/>
    <n v="0"/>
  </r>
  <r>
    <x v="344"/>
    <s v="US"/>
    <n v="418783.06"/>
    <x v="2"/>
    <x v="13"/>
    <n v="372287"/>
  </r>
  <r>
    <x v="344"/>
    <s v="US"/>
    <n v="418783.06"/>
    <x v="3"/>
    <x v="14"/>
    <n v="0"/>
  </r>
  <r>
    <x v="344"/>
    <s v="US"/>
    <n v="418783.06"/>
    <x v="4"/>
    <x v="15"/>
    <n v="3545288"/>
  </r>
  <r>
    <x v="344"/>
    <s v="US"/>
    <n v="418783.06"/>
    <x v="5"/>
    <x v="16"/>
    <n v="965135"/>
  </r>
  <r>
    <x v="344"/>
    <s v="US"/>
    <n v="418783.06"/>
    <x v="6"/>
    <x v="17"/>
    <n v="1623922"/>
  </r>
  <r>
    <x v="344"/>
    <s v="US"/>
    <n v="418783.06"/>
    <x v="7"/>
    <x v="18"/>
    <n v="127318"/>
  </r>
  <r>
    <x v="344"/>
    <s v="US"/>
    <n v="418783.06"/>
    <x v="8"/>
    <x v="19"/>
    <n v="0"/>
  </r>
  <r>
    <x v="344"/>
    <s v="US"/>
    <n v="418783.06"/>
    <x v="9"/>
    <x v="20"/>
    <n v="2141489"/>
  </r>
  <r>
    <x v="344"/>
    <s v="US"/>
    <n v="418783.06"/>
    <x v="10"/>
    <x v="21"/>
    <n v="35646764"/>
  </r>
  <r>
    <x v="344"/>
    <s v="US"/>
    <n v="418783.06"/>
    <x v="11"/>
    <x v="22"/>
    <n v="8664070"/>
  </r>
  <r>
    <x v="344"/>
    <s v="US"/>
    <n v="418783.06"/>
    <x v="12"/>
    <x v="23"/>
    <n v="422522"/>
  </r>
  <r>
    <x v="344"/>
    <s v="US"/>
    <n v="418783.06"/>
    <x v="13"/>
    <x v="24"/>
    <n v="8847792"/>
  </r>
  <r>
    <x v="344"/>
    <s v="US"/>
    <n v="418783.06"/>
    <x v="14"/>
    <x v="25"/>
    <n v="332964"/>
  </r>
  <r>
    <x v="344"/>
    <s v="US"/>
    <n v="418783.06"/>
    <x v="15"/>
    <x v="26"/>
    <n v="0"/>
  </r>
  <r>
    <x v="344"/>
    <s v="US"/>
    <n v="418783.06"/>
    <x v="16"/>
    <x v="27"/>
    <n v="0"/>
  </r>
  <r>
    <x v="344"/>
    <s v="US"/>
    <n v="418783.06"/>
    <x v="17"/>
    <x v="28"/>
    <n v="0"/>
  </r>
  <r>
    <x v="344"/>
    <s v="US"/>
    <n v="418783.06"/>
    <x v="18"/>
    <x v="29"/>
    <n v="0"/>
  </r>
  <r>
    <x v="344"/>
    <s v="US"/>
    <n v="418783.06"/>
    <x v="19"/>
    <x v="30"/>
    <n v="0"/>
  </r>
  <r>
    <x v="344"/>
    <s v="US"/>
    <n v="418783.06"/>
    <x v="20"/>
    <x v="31"/>
    <n v="0"/>
  </r>
  <r>
    <x v="344"/>
    <s v="US"/>
    <n v="418783.06"/>
    <x v="21"/>
    <x v="32"/>
    <n v="0"/>
  </r>
  <r>
    <x v="345"/>
    <s v="US"/>
    <n v="444318.42"/>
    <x v="0"/>
    <x v="0"/>
    <n v="1828978"/>
  </r>
  <r>
    <x v="345"/>
    <s v="US"/>
    <n v="444318.42"/>
    <x v="0"/>
    <x v="1"/>
    <n v="325531"/>
  </r>
  <r>
    <x v="345"/>
    <s v="US"/>
    <n v="444318.42"/>
    <x v="0"/>
    <x v="2"/>
    <n v="8037"/>
  </r>
  <r>
    <x v="345"/>
    <s v="US"/>
    <n v="444318.42"/>
    <x v="0"/>
    <x v="3"/>
    <n v="0"/>
  </r>
  <r>
    <x v="345"/>
    <s v="US"/>
    <n v="444318.42"/>
    <x v="0"/>
    <x v="4"/>
    <n v="1495410"/>
  </r>
  <r>
    <x v="345"/>
    <s v="US"/>
    <n v="444318.42"/>
    <x v="1"/>
    <x v="5"/>
    <n v="146024"/>
  </r>
  <r>
    <x v="345"/>
    <s v="US"/>
    <n v="444318.42"/>
    <x v="1"/>
    <x v="6"/>
    <n v="7313"/>
  </r>
  <r>
    <x v="345"/>
    <s v="US"/>
    <n v="444318.42"/>
    <x v="1"/>
    <x v="7"/>
    <n v="1114"/>
  </r>
  <r>
    <x v="345"/>
    <s v="US"/>
    <n v="444318.42"/>
    <x v="1"/>
    <x v="8"/>
    <n v="137597"/>
  </r>
  <r>
    <x v="345"/>
    <s v="US"/>
    <n v="444318.42"/>
    <x v="1"/>
    <x v="9"/>
    <n v="0"/>
  </r>
  <r>
    <x v="345"/>
    <s v="US"/>
    <n v="444318.42"/>
    <x v="2"/>
    <x v="10"/>
    <n v="1495734"/>
  </r>
  <r>
    <x v="345"/>
    <s v="US"/>
    <n v="444318.42"/>
    <x v="2"/>
    <x v="11"/>
    <n v="817105"/>
  </r>
  <r>
    <x v="345"/>
    <s v="US"/>
    <n v="444318.42"/>
    <x v="2"/>
    <x v="12"/>
    <n v="0"/>
  </r>
  <r>
    <x v="345"/>
    <s v="US"/>
    <n v="444318.42"/>
    <x v="2"/>
    <x v="13"/>
    <n v="678629"/>
  </r>
  <r>
    <x v="345"/>
    <s v="US"/>
    <n v="444318.42"/>
    <x v="3"/>
    <x v="14"/>
    <n v="0"/>
  </r>
  <r>
    <x v="345"/>
    <s v="US"/>
    <n v="444318.42"/>
    <x v="4"/>
    <x v="15"/>
    <n v="3451302"/>
  </r>
  <r>
    <x v="345"/>
    <s v="US"/>
    <n v="444318.42"/>
    <x v="5"/>
    <x v="16"/>
    <n v="1102118"/>
  </r>
  <r>
    <x v="345"/>
    <s v="US"/>
    <n v="444318.42"/>
    <x v="6"/>
    <x v="17"/>
    <n v="2084442"/>
  </r>
  <r>
    <x v="345"/>
    <s v="US"/>
    <n v="444318.42"/>
    <x v="7"/>
    <x v="18"/>
    <n v="226893"/>
  </r>
  <r>
    <x v="345"/>
    <s v="US"/>
    <n v="444318.42"/>
    <x v="8"/>
    <x v="19"/>
    <n v="0"/>
  </r>
  <r>
    <x v="345"/>
    <s v="US"/>
    <n v="444318.42"/>
    <x v="9"/>
    <x v="20"/>
    <n v="1146973"/>
  </r>
  <r>
    <x v="345"/>
    <s v="US"/>
    <n v="444318.42"/>
    <x v="10"/>
    <x v="21"/>
    <n v="36049653"/>
  </r>
  <r>
    <x v="345"/>
    <s v="US"/>
    <n v="444318.42"/>
    <x v="11"/>
    <x v="22"/>
    <n v="9228616"/>
  </r>
  <r>
    <x v="345"/>
    <s v="US"/>
    <n v="444318.42"/>
    <x v="12"/>
    <x v="23"/>
    <n v="455345"/>
  </r>
  <r>
    <x v="345"/>
    <s v="US"/>
    <n v="444318.42"/>
    <x v="13"/>
    <x v="24"/>
    <n v="9927749"/>
  </r>
  <r>
    <x v="345"/>
    <s v="US"/>
    <n v="444318.42"/>
    <x v="14"/>
    <x v="25"/>
    <n v="269175"/>
  </r>
  <r>
    <x v="345"/>
    <s v="US"/>
    <n v="444318.42"/>
    <x v="15"/>
    <x v="26"/>
    <n v="0"/>
  </r>
  <r>
    <x v="345"/>
    <s v="US"/>
    <n v="444318.42"/>
    <x v="16"/>
    <x v="27"/>
    <n v="0"/>
  </r>
  <r>
    <x v="345"/>
    <s v="US"/>
    <n v="444318.42"/>
    <x v="17"/>
    <x v="28"/>
    <n v="0"/>
  </r>
  <r>
    <x v="345"/>
    <s v="US"/>
    <n v="444318.42"/>
    <x v="18"/>
    <x v="29"/>
    <n v="0"/>
  </r>
  <r>
    <x v="345"/>
    <s v="US"/>
    <n v="444318.42"/>
    <x v="19"/>
    <x v="30"/>
    <n v="0"/>
  </r>
  <r>
    <x v="345"/>
    <s v="US"/>
    <n v="444318.42"/>
    <x v="20"/>
    <x v="31"/>
    <n v="0"/>
  </r>
  <r>
    <x v="345"/>
    <s v="US"/>
    <n v="444318.42"/>
    <x v="21"/>
    <x v="32"/>
    <n v="0"/>
  </r>
  <r>
    <x v="346"/>
    <s v="US"/>
    <n v="178672.11"/>
    <x v="0"/>
    <x v="0"/>
    <n v="1786840"/>
  </r>
  <r>
    <x v="346"/>
    <s v="US"/>
    <n v="178672.11"/>
    <x v="0"/>
    <x v="1"/>
    <n v="372001"/>
  </r>
  <r>
    <x v="346"/>
    <s v="US"/>
    <n v="178672.11"/>
    <x v="0"/>
    <x v="2"/>
    <n v="8451"/>
  </r>
  <r>
    <x v="346"/>
    <s v="US"/>
    <n v="178672.11"/>
    <x v="0"/>
    <x v="3"/>
    <n v="0"/>
  </r>
  <r>
    <x v="346"/>
    <s v="US"/>
    <n v="178672.11"/>
    <x v="0"/>
    <x v="4"/>
    <n v="1406388"/>
  </r>
  <r>
    <x v="346"/>
    <s v="US"/>
    <n v="178672.11"/>
    <x v="1"/>
    <x v="5"/>
    <n v="110724"/>
  </r>
  <r>
    <x v="346"/>
    <s v="US"/>
    <n v="178672.11"/>
    <x v="1"/>
    <x v="6"/>
    <n v="8043"/>
  </r>
  <r>
    <x v="346"/>
    <s v="US"/>
    <n v="178672.11"/>
    <x v="1"/>
    <x v="7"/>
    <n v="1153"/>
  </r>
  <r>
    <x v="346"/>
    <s v="US"/>
    <n v="178672.11"/>
    <x v="1"/>
    <x v="8"/>
    <n v="101528"/>
  </r>
  <r>
    <x v="346"/>
    <s v="US"/>
    <n v="178672.11"/>
    <x v="1"/>
    <x v="9"/>
    <n v="0"/>
  </r>
  <r>
    <x v="346"/>
    <s v="US"/>
    <n v="178672.11"/>
    <x v="2"/>
    <x v="10"/>
    <n v="2033909"/>
  </r>
  <r>
    <x v="346"/>
    <s v="US"/>
    <n v="178672.11"/>
    <x v="2"/>
    <x v="11"/>
    <n v="1355363"/>
  </r>
  <r>
    <x v="346"/>
    <s v="US"/>
    <n v="178672.11"/>
    <x v="2"/>
    <x v="12"/>
    <n v="0"/>
  </r>
  <r>
    <x v="346"/>
    <s v="US"/>
    <n v="178672.11"/>
    <x v="2"/>
    <x v="13"/>
    <n v="678546"/>
  </r>
  <r>
    <x v="346"/>
    <s v="US"/>
    <n v="178672.11"/>
    <x v="3"/>
    <x v="14"/>
    <n v="0"/>
  </r>
  <r>
    <x v="346"/>
    <s v="US"/>
    <n v="178672.11"/>
    <x v="4"/>
    <x v="15"/>
    <n v="843759"/>
  </r>
  <r>
    <x v="346"/>
    <s v="US"/>
    <n v="178672.11"/>
    <x v="5"/>
    <x v="16"/>
    <n v="1572883"/>
  </r>
  <r>
    <x v="346"/>
    <s v="US"/>
    <n v="178672.11"/>
    <x v="6"/>
    <x v="17"/>
    <n v="2441443"/>
  </r>
  <r>
    <x v="346"/>
    <s v="US"/>
    <n v="178672.11"/>
    <x v="7"/>
    <x v="18"/>
    <n v="58320"/>
  </r>
  <r>
    <x v="346"/>
    <s v="US"/>
    <n v="178672.11"/>
    <x v="8"/>
    <x v="19"/>
    <n v="0"/>
  </r>
  <r>
    <x v="346"/>
    <s v="US"/>
    <n v="178672.11"/>
    <x v="9"/>
    <x v="20"/>
    <n v="573733"/>
  </r>
  <r>
    <x v="346"/>
    <s v="US"/>
    <n v="178672.11"/>
    <x v="10"/>
    <x v="21"/>
    <n v="44849123"/>
  </r>
  <r>
    <x v="346"/>
    <s v="US"/>
    <n v="178672.11"/>
    <x v="11"/>
    <x v="22"/>
    <n v="8999749"/>
  </r>
  <r>
    <x v="346"/>
    <s v="US"/>
    <n v="178672.11"/>
    <x v="12"/>
    <x v="23"/>
    <n v="391522"/>
  </r>
  <r>
    <x v="346"/>
    <s v="US"/>
    <n v="178672.11"/>
    <x v="13"/>
    <x v="24"/>
    <n v="9222829"/>
  </r>
  <r>
    <x v="346"/>
    <s v="US"/>
    <n v="178672.11"/>
    <x v="14"/>
    <x v="25"/>
    <n v="1051297"/>
  </r>
  <r>
    <x v="346"/>
    <s v="US"/>
    <n v="178672.11"/>
    <x v="15"/>
    <x v="26"/>
    <n v="0"/>
  </r>
  <r>
    <x v="346"/>
    <s v="US"/>
    <n v="178672.11"/>
    <x v="16"/>
    <x v="27"/>
    <n v="0"/>
  </r>
  <r>
    <x v="346"/>
    <s v="US"/>
    <n v="178672.11"/>
    <x v="17"/>
    <x v="28"/>
    <n v="0"/>
  </r>
  <r>
    <x v="346"/>
    <s v="US"/>
    <n v="178672.11"/>
    <x v="18"/>
    <x v="29"/>
    <n v="0"/>
  </r>
  <r>
    <x v="346"/>
    <s v="US"/>
    <n v="178672.11"/>
    <x v="19"/>
    <x v="30"/>
    <n v="0"/>
  </r>
  <r>
    <x v="346"/>
    <s v="US"/>
    <n v="178672.11"/>
    <x v="20"/>
    <x v="31"/>
    <n v="0"/>
  </r>
  <r>
    <x v="346"/>
    <s v="US"/>
    <n v="178672.11"/>
    <x v="21"/>
    <x v="32"/>
    <n v="0"/>
  </r>
  <r>
    <x v="347"/>
    <s v="US"/>
    <n v="152546.53"/>
    <x v="0"/>
    <x v="0"/>
    <n v="1482455"/>
  </r>
  <r>
    <x v="347"/>
    <s v="US"/>
    <n v="152546.53"/>
    <x v="0"/>
    <x v="1"/>
    <n v="392575"/>
  </r>
  <r>
    <x v="347"/>
    <s v="US"/>
    <n v="152546.53"/>
    <x v="0"/>
    <x v="2"/>
    <n v="6482"/>
  </r>
  <r>
    <x v="347"/>
    <s v="US"/>
    <n v="152546.53"/>
    <x v="0"/>
    <x v="3"/>
    <n v="0"/>
  </r>
  <r>
    <x v="347"/>
    <s v="US"/>
    <n v="152546.53"/>
    <x v="0"/>
    <x v="4"/>
    <n v="1083398"/>
  </r>
  <r>
    <x v="347"/>
    <s v="US"/>
    <n v="152546.53"/>
    <x v="1"/>
    <x v="5"/>
    <n v="4569"/>
  </r>
  <r>
    <x v="347"/>
    <s v="US"/>
    <n v="152546.53"/>
    <x v="1"/>
    <x v="6"/>
    <n v="3611"/>
  </r>
  <r>
    <x v="347"/>
    <s v="US"/>
    <n v="152546.53"/>
    <x v="1"/>
    <x v="7"/>
    <n v="958"/>
  </r>
  <r>
    <x v="347"/>
    <s v="US"/>
    <n v="152546.53"/>
    <x v="1"/>
    <x v="8"/>
    <n v="0"/>
  </r>
  <r>
    <x v="347"/>
    <s v="US"/>
    <n v="152546.53"/>
    <x v="1"/>
    <x v="9"/>
    <n v="0"/>
  </r>
  <r>
    <x v="347"/>
    <s v="US"/>
    <n v="152546.53"/>
    <x v="2"/>
    <x v="10"/>
    <n v="1589736"/>
  </r>
  <r>
    <x v="347"/>
    <s v="US"/>
    <n v="152546.53"/>
    <x v="2"/>
    <x v="11"/>
    <n v="1589736"/>
  </r>
  <r>
    <x v="347"/>
    <s v="US"/>
    <n v="152546.53"/>
    <x v="2"/>
    <x v="12"/>
    <n v="0"/>
  </r>
  <r>
    <x v="347"/>
    <s v="US"/>
    <n v="152546.53"/>
    <x v="2"/>
    <x v="13"/>
    <n v="0"/>
  </r>
  <r>
    <x v="347"/>
    <s v="US"/>
    <n v="152546.53"/>
    <x v="3"/>
    <x v="14"/>
    <n v="0"/>
  </r>
  <r>
    <x v="347"/>
    <s v="US"/>
    <n v="152546.53"/>
    <x v="4"/>
    <x v="15"/>
    <n v="990626"/>
  </r>
  <r>
    <x v="347"/>
    <s v="US"/>
    <n v="152546.53"/>
    <x v="5"/>
    <x v="16"/>
    <n v="1954993"/>
  </r>
  <r>
    <x v="347"/>
    <s v="US"/>
    <n v="152546.53"/>
    <x v="6"/>
    <x v="17"/>
    <n v="1643074"/>
  </r>
  <r>
    <x v="347"/>
    <s v="US"/>
    <n v="152546.53"/>
    <x v="7"/>
    <x v="18"/>
    <n v="56330"/>
  </r>
  <r>
    <x v="347"/>
    <s v="US"/>
    <n v="152546.53"/>
    <x v="8"/>
    <x v="19"/>
    <n v="0"/>
  </r>
  <r>
    <x v="347"/>
    <s v="US"/>
    <n v="152546.53"/>
    <x v="9"/>
    <x v="20"/>
    <n v="695148"/>
  </r>
  <r>
    <x v="347"/>
    <s v="US"/>
    <n v="152546.53"/>
    <x v="10"/>
    <x v="21"/>
    <n v="38962886"/>
  </r>
  <r>
    <x v="347"/>
    <s v="US"/>
    <n v="152546.53"/>
    <x v="11"/>
    <x v="22"/>
    <n v="8795210"/>
  </r>
  <r>
    <x v="347"/>
    <s v="US"/>
    <n v="152546.53"/>
    <x v="12"/>
    <x v="23"/>
    <n v="232388"/>
  </r>
  <r>
    <x v="347"/>
    <s v="US"/>
    <n v="152546.53"/>
    <x v="13"/>
    <x v="24"/>
    <n v="10860575"/>
  </r>
  <r>
    <x v="347"/>
    <s v="US"/>
    <n v="152546.53"/>
    <x v="14"/>
    <x v="25"/>
    <n v="428339"/>
  </r>
  <r>
    <x v="347"/>
    <s v="US"/>
    <n v="152546.53"/>
    <x v="15"/>
    <x v="26"/>
    <n v="0"/>
  </r>
  <r>
    <x v="347"/>
    <s v="US"/>
    <n v="152546.53"/>
    <x v="16"/>
    <x v="27"/>
    <n v="0"/>
  </r>
  <r>
    <x v="347"/>
    <s v="US"/>
    <n v="152546.53"/>
    <x v="17"/>
    <x v="28"/>
    <n v="0"/>
  </r>
  <r>
    <x v="347"/>
    <s v="US"/>
    <n v="152546.53"/>
    <x v="18"/>
    <x v="29"/>
    <n v="0"/>
  </r>
  <r>
    <x v="347"/>
    <s v="US"/>
    <n v="152546.53"/>
    <x v="19"/>
    <x v="30"/>
    <n v="0"/>
  </r>
  <r>
    <x v="347"/>
    <s v="US"/>
    <n v="152546.53"/>
    <x v="20"/>
    <x v="31"/>
    <n v="0"/>
  </r>
  <r>
    <x v="347"/>
    <s v="US"/>
    <n v="152546.53"/>
    <x v="21"/>
    <x v="32"/>
    <n v="0"/>
  </r>
  <r>
    <x v="348"/>
    <s v="US"/>
    <n v="499421.77"/>
    <x v="0"/>
    <x v="0"/>
    <n v="2332833"/>
  </r>
  <r>
    <x v="348"/>
    <s v="US"/>
    <n v="499421.77"/>
    <x v="0"/>
    <x v="1"/>
    <n v="1272472"/>
  </r>
  <r>
    <x v="348"/>
    <s v="US"/>
    <n v="499421.77"/>
    <x v="0"/>
    <x v="2"/>
    <n v="6629"/>
  </r>
  <r>
    <x v="348"/>
    <s v="US"/>
    <n v="499421.77"/>
    <x v="0"/>
    <x v="3"/>
    <n v="0"/>
  </r>
  <r>
    <x v="348"/>
    <s v="US"/>
    <n v="499421.77"/>
    <x v="0"/>
    <x v="4"/>
    <n v="1053732"/>
  </r>
  <r>
    <x v="348"/>
    <s v="US"/>
    <n v="499421.77"/>
    <x v="1"/>
    <x v="5"/>
    <n v="103570"/>
  </r>
  <r>
    <x v="348"/>
    <s v="US"/>
    <n v="499421.77"/>
    <x v="1"/>
    <x v="6"/>
    <n v="102754"/>
  </r>
  <r>
    <x v="348"/>
    <s v="US"/>
    <n v="499421.77"/>
    <x v="1"/>
    <x v="7"/>
    <n v="816"/>
  </r>
  <r>
    <x v="348"/>
    <s v="US"/>
    <n v="499421.77"/>
    <x v="1"/>
    <x v="8"/>
    <n v="0"/>
  </r>
  <r>
    <x v="348"/>
    <s v="US"/>
    <n v="499421.77"/>
    <x v="1"/>
    <x v="9"/>
    <n v="0"/>
  </r>
  <r>
    <x v="348"/>
    <s v="US"/>
    <n v="499421.77"/>
    <x v="2"/>
    <x v="10"/>
    <n v="1180520"/>
  </r>
  <r>
    <x v="348"/>
    <s v="US"/>
    <n v="499421.77"/>
    <x v="2"/>
    <x v="11"/>
    <n v="1180520"/>
  </r>
  <r>
    <x v="348"/>
    <s v="US"/>
    <n v="499421.77"/>
    <x v="2"/>
    <x v="12"/>
    <n v="0"/>
  </r>
  <r>
    <x v="348"/>
    <s v="US"/>
    <n v="499421.77"/>
    <x v="2"/>
    <x v="13"/>
    <n v="0"/>
  </r>
  <r>
    <x v="348"/>
    <s v="US"/>
    <n v="499421.77"/>
    <x v="3"/>
    <x v="14"/>
    <n v="0"/>
  </r>
  <r>
    <x v="348"/>
    <s v="US"/>
    <n v="499421.77"/>
    <x v="4"/>
    <x v="15"/>
    <n v="762828"/>
  </r>
  <r>
    <x v="348"/>
    <s v="US"/>
    <n v="499421.77"/>
    <x v="5"/>
    <x v="16"/>
    <n v="1961806"/>
  </r>
  <r>
    <x v="348"/>
    <s v="US"/>
    <n v="499421.77"/>
    <x v="6"/>
    <x v="17"/>
    <n v="1225775"/>
  </r>
  <r>
    <x v="348"/>
    <s v="US"/>
    <n v="499421.77"/>
    <x v="7"/>
    <x v="18"/>
    <n v="53120"/>
  </r>
  <r>
    <x v="348"/>
    <s v="US"/>
    <n v="499421.77"/>
    <x v="8"/>
    <x v="19"/>
    <n v="0"/>
  </r>
  <r>
    <x v="348"/>
    <s v="US"/>
    <n v="499421.77"/>
    <x v="9"/>
    <x v="20"/>
    <n v="761093"/>
  </r>
  <r>
    <x v="348"/>
    <s v="US"/>
    <n v="499421.77"/>
    <x v="10"/>
    <x v="21"/>
    <n v="36877886"/>
  </r>
  <r>
    <x v="348"/>
    <s v="US"/>
    <n v="499421.77"/>
    <x v="11"/>
    <x v="22"/>
    <n v="7437817"/>
  </r>
  <r>
    <x v="348"/>
    <s v="US"/>
    <n v="499421.77"/>
    <x v="12"/>
    <x v="23"/>
    <n v="531159"/>
  </r>
  <r>
    <x v="348"/>
    <s v="US"/>
    <n v="499421.77"/>
    <x v="13"/>
    <x v="24"/>
    <n v="11052177"/>
  </r>
  <r>
    <x v="348"/>
    <s v="US"/>
    <n v="499421.77"/>
    <x v="14"/>
    <x v="25"/>
    <n v="343981"/>
  </r>
  <r>
    <x v="348"/>
    <s v="US"/>
    <n v="499421.77"/>
    <x v="15"/>
    <x v="26"/>
    <n v="0"/>
  </r>
  <r>
    <x v="348"/>
    <s v="US"/>
    <n v="499421.77"/>
    <x v="16"/>
    <x v="27"/>
    <n v="0"/>
  </r>
  <r>
    <x v="348"/>
    <s v="US"/>
    <n v="499421.77"/>
    <x v="17"/>
    <x v="28"/>
    <n v="0"/>
  </r>
  <r>
    <x v="348"/>
    <s v="US"/>
    <n v="499421.77"/>
    <x v="18"/>
    <x v="29"/>
    <n v="0"/>
  </r>
  <r>
    <x v="348"/>
    <s v="US"/>
    <n v="499421.77"/>
    <x v="19"/>
    <x v="30"/>
    <n v="0"/>
  </r>
  <r>
    <x v="348"/>
    <s v="US"/>
    <n v="499421.77"/>
    <x v="20"/>
    <x v="31"/>
    <n v="0"/>
  </r>
  <r>
    <x v="348"/>
    <s v="US"/>
    <n v="499421.77"/>
    <x v="21"/>
    <x v="32"/>
    <n v="0"/>
  </r>
  <r>
    <x v="349"/>
    <s v="US"/>
    <n v="270978.57"/>
    <x v="0"/>
    <x v="0"/>
    <n v="2949134"/>
  </r>
  <r>
    <x v="349"/>
    <s v="US"/>
    <n v="270978.57"/>
    <x v="0"/>
    <x v="1"/>
    <n v="1233611"/>
  </r>
  <r>
    <x v="349"/>
    <s v="US"/>
    <n v="270978.57"/>
    <x v="0"/>
    <x v="2"/>
    <n v="4803"/>
  </r>
  <r>
    <x v="349"/>
    <s v="US"/>
    <n v="270978.57"/>
    <x v="0"/>
    <x v="3"/>
    <n v="0"/>
  </r>
  <r>
    <x v="349"/>
    <s v="US"/>
    <n v="270978.57"/>
    <x v="0"/>
    <x v="4"/>
    <n v="1710720"/>
  </r>
  <r>
    <x v="349"/>
    <s v="US"/>
    <n v="270978.57"/>
    <x v="1"/>
    <x v="5"/>
    <n v="58647"/>
  </r>
  <r>
    <x v="349"/>
    <s v="US"/>
    <n v="270978.57"/>
    <x v="1"/>
    <x v="6"/>
    <n v="58117"/>
  </r>
  <r>
    <x v="349"/>
    <s v="US"/>
    <n v="270978.57"/>
    <x v="1"/>
    <x v="7"/>
    <n v="530"/>
  </r>
  <r>
    <x v="349"/>
    <s v="US"/>
    <n v="270978.57"/>
    <x v="1"/>
    <x v="8"/>
    <n v="0"/>
  </r>
  <r>
    <x v="349"/>
    <s v="US"/>
    <n v="270978.57"/>
    <x v="1"/>
    <x v="9"/>
    <n v="0"/>
  </r>
  <r>
    <x v="349"/>
    <s v="US"/>
    <n v="270978.57"/>
    <x v="2"/>
    <x v="10"/>
    <n v="650833"/>
  </r>
  <r>
    <x v="349"/>
    <s v="US"/>
    <n v="270978.57"/>
    <x v="2"/>
    <x v="11"/>
    <n v="650833"/>
  </r>
  <r>
    <x v="349"/>
    <s v="US"/>
    <n v="270978.57"/>
    <x v="2"/>
    <x v="12"/>
    <n v="0"/>
  </r>
  <r>
    <x v="349"/>
    <s v="US"/>
    <n v="270978.57"/>
    <x v="2"/>
    <x v="13"/>
    <n v="0"/>
  </r>
  <r>
    <x v="349"/>
    <s v="US"/>
    <n v="270978.57"/>
    <x v="3"/>
    <x v="14"/>
    <n v="0"/>
  </r>
  <r>
    <x v="349"/>
    <s v="US"/>
    <n v="270978.57"/>
    <x v="4"/>
    <x v="15"/>
    <n v="158516"/>
  </r>
  <r>
    <x v="349"/>
    <s v="US"/>
    <n v="270978.57"/>
    <x v="5"/>
    <x v="16"/>
    <n v="1685772"/>
  </r>
  <r>
    <x v="349"/>
    <s v="US"/>
    <n v="270978.57"/>
    <x v="6"/>
    <x v="17"/>
    <n v="677769"/>
  </r>
  <r>
    <x v="349"/>
    <s v="US"/>
    <n v="270978.57"/>
    <x v="7"/>
    <x v="18"/>
    <n v="69119"/>
  </r>
  <r>
    <x v="349"/>
    <s v="US"/>
    <n v="270978.57"/>
    <x v="8"/>
    <x v="19"/>
    <n v="0"/>
  </r>
  <r>
    <x v="349"/>
    <s v="US"/>
    <n v="270978.57"/>
    <x v="9"/>
    <x v="20"/>
    <n v="655652"/>
  </r>
  <r>
    <x v="349"/>
    <s v="US"/>
    <n v="270978.57"/>
    <x v="10"/>
    <x v="21"/>
    <n v="38372157"/>
  </r>
  <r>
    <x v="349"/>
    <s v="US"/>
    <n v="270978.57"/>
    <x v="11"/>
    <x v="22"/>
    <n v="7244980"/>
  </r>
  <r>
    <x v="349"/>
    <s v="US"/>
    <n v="270978.57"/>
    <x v="12"/>
    <x v="23"/>
    <n v="602339"/>
  </r>
  <r>
    <x v="349"/>
    <s v="US"/>
    <n v="270978.57"/>
    <x v="13"/>
    <x v="24"/>
    <n v="11254164"/>
  </r>
  <r>
    <x v="349"/>
    <s v="US"/>
    <n v="270978.57"/>
    <x v="14"/>
    <x v="25"/>
    <n v="550832"/>
  </r>
  <r>
    <x v="349"/>
    <s v="US"/>
    <n v="270978.57"/>
    <x v="15"/>
    <x v="26"/>
    <n v="0"/>
  </r>
  <r>
    <x v="349"/>
    <s v="US"/>
    <n v="270978.57"/>
    <x v="16"/>
    <x v="27"/>
    <n v="0"/>
  </r>
  <r>
    <x v="349"/>
    <s v="US"/>
    <n v="270978.57"/>
    <x v="17"/>
    <x v="28"/>
    <n v="0"/>
  </r>
  <r>
    <x v="349"/>
    <s v="US"/>
    <n v="270978.57"/>
    <x v="18"/>
    <x v="29"/>
    <n v="0"/>
  </r>
  <r>
    <x v="349"/>
    <s v="US"/>
    <n v="270978.57"/>
    <x v="19"/>
    <x v="30"/>
    <n v="0"/>
  </r>
  <r>
    <x v="349"/>
    <s v="US"/>
    <n v="270978.57"/>
    <x v="20"/>
    <x v="31"/>
    <n v="0"/>
  </r>
  <r>
    <x v="349"/>
    <s v="US"/>
    <n v="270978.57"/>
    <x v="21"/>
    <x v="32"/>
    <n v="0"/>
  </r>
  <r>
    <x v="350"/>
    <s v="US"/>
    <n v="456679.67"/>
    <x v="0"/>
    <x v="0"/>
    <n v="3006196"/>
  </r>
  <r>
    <x v="350"/>
    <s v="US"/>
    <n v="456679.67"/>
    <x v="0"/>
    <x v="1"/>
    <n v="1215916"/>
  </r>
  <r>
    <x v="350"/>
    <s v="US"/>
    <n v="456679.67"/>
    <x v="0"/>
    <x v="2"/>
    <n v="5277"/>
  </r>
  <r>
    <x v="350"/>
    <s v="US"/>
    <n v="456679.67"/>
    <x v="0"/>
    <x v="3"/>
    <n v="0"/>
  </r>
  <r>
    <x v="350"/>
    <s v="US"/>
    <n v="456679.67"/>
    <x v="0"/>
    <x v="4"/>
    <n v="1785003"/>
  </r>
  <r>
    <x v="350"/>
    <s v="US"/>
    <n v="456679.67"/>
    <x v="1"/>
    <x v="5"/>
    <n v="31874"/>
  </r>
  <r>
    <x v="350"/>
    <s v="US"/>
    <n v="456679.67"/>
    <x v="1"/>
    <x v="6"/>
    <n v="31352"/>
  </r>
  <r>
    <x v="350"/>
    <s v="US"/>
    <n v="456679.67"/>
    <x v="1"/>
    <x v="7"/>
    <n v="522"/>
  </r>
  <r>
    <x v="350"/>
    <s v="US"/>
    <n v="456679.67"/>
    <x v="1"/>
    <x v="8"/>
    <n v="0"/>
  </r>
  <r>
    <x v="350"/>
    <s v="US"/>
    <n v="456679.67"/>
    <x v="1"/>
    <x v="9"/>
    <n v="0"/>
  </r>
  <r>
    <x v="350"/>
    <s v="US"/>
    <n v="456679.67"/>
    <x v="2"/>
    <x v="10"/>
    <n v="504988"/>
  </r>
  <r>
    <x v="350"/>
    <s v="US"/>
    <n v="456679.67"/>
    <x v="2"/>
    <x v="11"/>
    <n v="504988"/>
  </r>
  <r>
    <x v="350"/>
    <s v="US"/>
    <n v="456679.67"/>
    <x v="2"/>
    <x v="12"/>
    <n v="0"/>
  </r>
  <r>
    <x v="350"/>
    <s v="US"/>
    <n v="456679.67"/>
    <x v="2"/>
    <x v="13"/>
    <n v="0"/>
  </r>
  <r>
    <x v="350"/>
    <s v="US"/>
    <n v="456679.67"/>
    <x v="3"/>
    <x v="14"/>
    <n v="0"/>
  </r>
  <r>
    <x v="350"/>
    <s v="US"/>
    <n v="456679.67"/>
    <x v="4"/>
    <x v="15"/>
    <n v="367605"/>
  </r>
  <r>
    <x v="350"/>
    <s v="US"/>
    <n v="456679.67"/>
    <x v="5"/>
    <x v="16"/>
    <n v="1592756"/>
  </r>
  <r>
    <x v="350"/>
    <s v="US"/>
    <n v="456679.67"/>
    <x v="6"/>
    <x v="17"/>
    <n v="526575"/>
  </r>
  <r>
    <x v="350"/>
    <s v="US"/>
    <n v="456679.67"/>
    <x v="7"/>
    <x v="18"/>
    <n v="66386"/>
  </r>
  <r>
    <x v="350"/>
    <s v="US"/>
    <n v="456679.67"/>
    <x v="8"/>
    <x v="19"/>
    <n v="0"/>
  </r>
  <r>
    <x v="350"/>
    <s v="US"/>
    <n v="456679.67"/>
    <x v="9"/>
    <x v="20"/>
    <n v="725613"/>
  </r>
  <r>
    <x v="350"/>
    <s v="US"/>
    <n v="456679.67"/>
    <x v="10"/>
    <x v="21"/>
    <n v="36345538"/>
  </r>
  <r>
    <x v="350"/>
    <s v="US"/>
    <n v="456679.67"/>
    <x v="11"/>
    <x v="22"/>
    <n v="6987623"/>
  </r>
  <r>
    <x v="350"/>
    <s v="US"/>
    <n v="456679.67"/>
    <x v="12"/>
    <x v="23"/>
    <n v="390101"/>
  </r>
  <r>
    <x v="350"/>
    <s v="US"/>
    <n v="456679.67"/>
    <x v="13"/>
    <x v="24"/>
    <n v="11185040"/>
  </r>
  <r>
    <x v="350"/>
    <s v="US"/>
    <n v="456679.67"/>
    <x v="14"/>
    <x v="25"/>
    <n v="329190"/>
  </r>
  <r>
    <x v="350"/>
    <s v="US"/>
    <n v="456679.67"/>
    <x v="15"/>
    <x v="26"/>
    <n v="0"/>
  </r>
  <r>
    <x v="350"/>
    <s v="US"/>
    <n v="456679.67"/>
    <x v="16"/>
    <x v="27"/>
    <n v="0"/>
  </r>
  <r>
    <x v="350"/>
    <s v="US"/>
    <n v="456679.67"/>
    <x v="17"/>
    <x v="28"/>
    <n v="0"/>
  </r>
  <r>
    <x v="350"/>
    <s v="US"/>
    <n v="456679.67"/>
    <x v="18"/>
    <x v="29"/>
    <n v="0"/>
  </r>
  <r>
    <x v="350"/>
    <s v="US"/>
    <n v="456679.67"/>
    <x v="19"/>
    <x v="30"/>
    <n v="0"/>
  </r>
  <r>
    <x v="350"/>
    <s v="US"/>
    <n v="456679.67"/>
    <x v="20"/>
    <x v="31"/>
    <n v="0"/>
  </r>
  <r>
    <x v="350"/>
    <s v="US"/>
    <n v="456679.67"/>
    <x v="21"/>
    <x v="32"/>
    <n v="0"/>
  </r>
  <r>
    <x v="351"/>
    <s v="US"/>
    <n v="322390.03999999998"/>
    <x v="0"/>
    <x v="0"/>
    <n v="3406426"/>
  </r>
  <r>
    <x v="351"/>
    <s v="US"/>
    <n v="322390.03999999998"/>
    <x v="0"/>
    <x v="1"/>
    <n v="1336335"/>
  </r>
  <r>
    <x v="351"/>
    <s v="US"/>
    <n v="322390.03999999998"/>
    <x v="0"/>
    <x v="2"/>
    <n v="5817"/>
  </r>
  <r>
    <x v="351"/>
    <s v="US"/>
    <n v="322390.03999999998"/>
    <x v="0"/>
    <x v="3"/>
    <n v="0"/>
  </r>
  <r>
    <x v="351"/>
    <s v="US"/>
    <n v="322390.03999999998"/>
    <x v="0"/>
    <x v="4"/>
    <n v="2064274"/>
  </r>
  <r>
    <x v="351"/>
    <s v="US"/>
    <n v="322390.03999999998"/>
    <x v="1"/>
    <x v="5"/>
    <n v="44665"/>
  </r>
  <r>
    <x v="351"/>
    <s v="US"/>
    <n v="322390.03999999998"/>
    <x v="1"/>
    <x v="6"/>
    <n v="43968"/>
  </r>
  <r>
    <x v="351"/>
    <s v="US"/>
    <n v="322390.03999999998"/>
    <x v="1"/>
    <x v="7"/>
    <n v="697"/>
  </r>
  <r>
    <x v="351"/>
    <s v="US"/>
    <n v="322390.03999999998"/>
    <x v="1"/>
    <x v="8"/>
    <n v="0"/>
  </r>
  <r>
    <x v="351"/>
    <s v="US"/>
    <n v="322390.03999999998"/>
    <x v="1"/>
    <x v="9"/>
    <n v="0"/>
  </r>
  <r>
    <x v="351"/>
    <s v="US"/>
    <n v="322390.03999999998"/>
    <x v="2"/>
    <x v="10"/>
    <n v="1429860"/>
  </r>
  <r>
    <x v="351"/>
    <s v="US"/>
    <n v="322390.03999999998"/>
    <x v="2"/>
    <x v="11"/>
    <n v="1429860"/>
  </r>
  <r>
    <x v="351"/>
    <s v="US"/>
    <n v="322390.03999999998"/>
    <x v="2"/>
    <x v="12"/>
    <n v="0"/>
  </r>
  <r>
    <x v="351"/>
    <s v="US"/>
    <n v="322390.03999999998"/>
    <x v="2"/>
    <x v="13"/>
    <n v="0"/>
  </r>
  <r>
    <x v="351"/>
    <s v="US"/>
    <n v="322390.03999999998"/>
    <x v="3"/>
    <x v="14"/>
    <n v="0"/>
  </r>
  <r>
    <x v="351"/>
    <s v="US"/>
    <n v="322390.03999999998"/>
    <x v="4"/>
    <x v="15"/>
    <n v="1015079"/>
  </r>
  <r>
    <x v="351"/>
    <s v="US"/>
    <n v="322390.03999999998"/>
    <x v="5"/>
    <x v="16"/>
    <n v="1664098"/>
  </r>
  <r>
    <x v="351"/>
    <s v="US"/>
    <n v="322390.03999999998"/>
    <x v="6"/>
    <x v="17"/>
    <n v="1498427"/>
  </r>
  <r>
    <x v="351"/>
    <s v="US"/>
    <n v="322390.03999999998"/>
    <x v="7"/>
    <x v="18"/>
    <n v="74030"/>
  </r>
  <r>
    <x v="351"/>
    <s v="US"/>
    <n v="322390.03999999998"/>
    <x v="8"/>
    <x v="19"/>
    <n v="1"/>
  </r>
  <r>
    <x v="351"/>
    <s v="US"/>
    <n v="322390.03999999998"/>
    <x v="9"/>
    <x v="20"/>
    <n v="585159"/>
  </r>
  <r>
    <x v="351"/>
    <s v="US"/>
    <n v="322390.03999999998"/>
    <x v="10"/>
    <x v="21"/>
    <n v="16118013"/>
  </r>
  <r>
    <x v="351"/>
    <s v="US"/>
    <n v="322390.03999999998"/>
    <x v="11"/>
    <x v="22"/>
    <n v="8924815"/>
  </r>
  <r>
    <x v="351"/>
    <s v="US"/>
    <n v="322390.03999999998"/>
    <x v="12"/>
    <x v="23"/>
    <n v="447453"/>
  </r>
  <r>
    <x v="351"/>
    <s v="US"/>
    <n v="322390.03999999998"/>
    <x v="13"/>
    <x v="24"/>
    <n v="10631858"/>
  </r>
  <r>
    <x v="351"/>
    <s v="US"/>
    <n v="322390.03999999998"/>
    <x v="14"/>
    <x v="25"/>
    <n v="496842"/>
  </r>
  <r>
    <x v="351"/>
    <s v="US"/>
    <n v="322390.03999999998"/>
    <x v="15"/>
    <x v="26"/>
    <n v="0"/>
  </r>
  <r>
    <x v="351"/>
    <s v="US"/>
    <n v="322390.03999999998"/>
    <x v="16"/>
    <x v="27"/>
    <n v="0"/>
  </r>
  <r>
    <x v="351"/>
    <s v="US"/>
    <n v="322390.03999999998"/>
    <x v="17"/>
    <x v="28"/>
    <n v="0"/>
  </r>
  <r>
    <x v="351"/>
    <s v="US"/>
    <n v="322390.03999999998"/>
    <x v="18"/>
    <x v="29"/>
    <n v="0"/>
  </r>
  <r>
    <x v="351"/>
    <s v="US"/>
    <n v="322390.03999999998"/>
    <x v="19"/>
    <x v="30"/>
    <n v="0"/>
  </r>
  <r>
    <x v="351"/>
    <s v="US"/>
    <n v="322390.03999999998"/>
    <x v="20"/>
    <x v="31"/>
    <n v="0"/>
  </r>
  <r>
    <x v="351"/>
    <s v="US"/>
    <n v="322390.03999999998"/>
    <x v="21"/>
    <x v="32"/>
    <n v="0"/>
  </r>
  <r>
    <x v="352"/>
    <s v="US"/>
    <n v="277073.3"/>
    <x v="0"/>
    <x v="0"/>
    <n v="3213241"/>
  </r>
  <r>
    <x v="352"/>
    <s v="US"/>
    <n v="277073.3"/>
    <x v="0"/>
    <x v="1"/>
    <n v="1230754"/>
  </r>
  <r>
    <x v="352"/>
    <s v="US"/>
    <n v="277073.3"/>
    <x v="0"/>
    <x v="2"/>
    <n v="5560"/>
  </r>
  <r>
    <x v="352"/>
    <s v="US"/>
    <n v="277073.3"/>
    <x v="0"/>
    <x v="3"/>
    <n v="0"/>
  </r>
  <r>
    <x v="352"/>
    <s v="US"/>
    <n v="277073.3"/>
    <x v="0"/>
    <x v="4"/>
    <n v="1976927"/>
  </r>
  <r>
    <x v="352"/>
    <s v="US"/>
    <n v="277073.3"/>
    <x v="1"/>
    <x v="5"/>
    <n v="68932"/>
  </r>
  <r>
    <x v="352"/>
    <s v="US"/>
    <n v="277073.3"/>
    <x v="1"/>
    <x v="6"/>
    <n v="68232"/>
  </r>
  <r>
    <x v="352"/>
    <s v="US"/>
    <n v="277073.3"/>
    <x v="1"/>
    <x v="7"/>
    <n v="700"/>
  </r>
  <r>
    <x v="352"/>
    <s v="US"/>
    <n v="277073.3"/>
    <x v="1"/>
    <x v="8"/>
    <n v="0"/>
  </r>
  <r>
    <x v="352"/>
    <s v="US"/>
    <n v="277073.3"/>
    <x v="1"/>
    <x v="9"/>
    <n v="0"/>
  </r>
  <r>
    <x v="352"/>
    <s v="US"/>
    <n v="277073.3"/>
    <x v="2"/>
    <x v="10"/>
    <n v="1848328"/>
  </r>
  <r>
    <x v="352"/>
    <s v="US"/>
    <n v="277073.3"/>
    <x v="2"/>
    <x v="11"/>
    <n v="1848328"/>
  </r>
  <r>
    <x v="352"/>
    <s v="US"/>
    <n v="277073.3"/>
    <x v="2"/>
    <x v="12"/>
    <n v="0"/>
  </r>
  <r>
    <x v="352"/>
    <s v="US"/>
    <n v="277073.3"/>
    <x v="2"/>
    <x v="13"/>
    <n v="0"/>
  </r>
  <r>
    <x v="352"/>
    <s v="US"/>
    <n v="277073.3"/>
    <x v="3"/>
    <x v="14"/>
    <n v="0"/>
  </r>
  <r>
    <x v="352"/>
    <s v="US"/>
    <n v="277073.3"/>
    <x v="4"/>
    <x v="15"/>
    <n v="1220440"/>
  </r>
  <r>
    <x v="352"/>
    <s v="US"/>
    <n v="277073.3"/>
    <x v="5"/>
    <x v="16"/>
    <n v="2555639"/>
  </r>
  <r>
    <x v="352"/>
    <s v="US"/>
    <n v="277073.3"/>
    <x v="6"/>
    <x v="17"/>
    <n v="1943225"/>
  </r>
  <r>
    <x v="352"/>
    <s v="US"/>
    <n v="277073.3"/>
    <x v="7"/>
    <x v="18"/>
    <n v="115791"/>
  </r>
  <r>
    <x v="352"/>
    <s v="US"/>
    <n v="277073.3"/>
    <x v="8"/>
    <x v="19"/>
    <n v="1"/>
  </r>
  <r>
    <x v="352"/>
    <s v="US"/>
    <n v="277073.3"/>
    <x v="9"/>
    <x v="20"/>
    <n v="460504"/>
  </r>
  <r>
    <x v="352"/>
    <s v="US"/>
    <n v="277073.3"/>
    <x v="10"/>
    <x v="21"/>
    <n v="21634394"/>
  </r>
  <r>
    <x v="352"/>
    <s v="US"/>
    <n v="277073.3"/>
    <x v="11"/>
    <x v="22"/>
    <n v="9432788"/>
  </r>
  <r>
    <x v="352"/>
    <s v="US"/>
    <n v="277073.3"/>
    <x v="12"/>
    <x v="23"/>
    <n v="682516"/>
  </r>
  <r>
    <x v="352"/>
    <s v="US"/>
    <n v="277073.3"/>
    <x v="13"/>
    <x v="24"/>
    <n v="10643936"/>
  </r>
  <r>
    <x v="352"/>
    <s v="US"/>
    <n v="277073.3"/>
    <x v="14"/>
    <x v="25"/>
    <n v="622401"/>
  </r>
  <r>
    <x v="352"/>
    <s v="US"/>
    <n v="277073.3"/>
    <x v="15"/>
    <x v="26"/>
    <n v="0"/>
  </r>
  <r>
    <x v="352"/>
    <s v="US"/>
    <n v="277073.3"/>
    <x v="16"/>
    <x v="27"/>
    <n v="0"/>
  </r>
  <r>
    <x v="352"/>
    <s v="US"/>
    <n v="277073.3"/>
    <x v="17"/>
    <x v="28"/>
    <n v="0"/>
  </r>
  <r>
    <x v="352"/>
    <s v="US"/>
    <n v="277073.3"/>
    <x v="18"/>
    <x v="29"/>
    <n v="0"/>
  </r>
  <r>
    <x v="352"/>
    <s v="US"/>
    <n v="277073.3"/>
    <x v="19"/>
    <x v="30"/>
    <n v="0"/>
  </r>
  <r>
    <x v="352"/>
    <s v="US"/>
    <n v="277073.3"/>
    <x v="20"/>
    <x v="31"/>
    <n v="0"/>
  </r>
  <r>
    <x v="352"/>
    <s v="US"/>
    <n v="277073.3"/>
    <x v="21"/>
    <x v="32"/>
    <n v="0"/>
  </r>
  <r>
    <x v="353"/>
    <s v="US"/>
    <n v="189388.14"/>
    <x v="0"/>
    <x v="0"/>
    <n v="3355682"/>
  </r>
  <r>
    <x v="353"/>
    <s v="US"/>
    <n v="189388.14"/>
    <x v="0"/>
    <x v="1"/>
    <n v="1210891"/>
  </r>
  <r>
    <x v="353"/>
    <s v="US"/>
    <n v="189388.14"/>
    <x v="0"/>
    <x v="2"/>
    <n v="7568"/>
  </r>
  <r>
    <x v="353"/>
    <s v="US"/>
    <n v="189388.14"/>
    <x v="0"/>
    <x v="3"/>
    <n v="0"/>
  </r>
  <r>
    <x v="353"/>
    <s v="US"/>
    <n v="189388.14"/>
    <x v="0"/>
    <x v="4"/>
    <n v="2137223"/>
  </r>
  <r>
    <x v="353"/>
    <s v="US"/>
    <n v="189388.14"/>
    <x v="1"/>
    <x v="5"/>
    <n v="81820"/>
  </r>
  <r>
    <x v="353"/>
    <s v="US"/>
    <n v="189388.14"/>
    <x v="1"/>
    <x v="6"/>
    <n v="80719"/>
  </r>
  <r>
    <x v="353"/>
    <s v="US"/>
    <n v="189388.14"/>
    <x v="1"/>
    <x v="7"/>
    <n v="1101"/>
  </r>
  <r>
    <x v="353"/>
    <s v="US"/>
    <n v="189388.14"/>
    <x v="1"/>
    <x v="8"/>
    <n v="0"/>
  </r>
  <r>
    <x v="353"/>
    <s v="US"/>
    <n v="189388.14"/>
    <x v="1"/>
    <x v="9"/>
    <n v="0"/>
  </r>
  <r>
    <x v="353"/>
    <s v="US"/>
    <n v="189388.14"/>
    <x v="2"/>
    <x v="10"/>
    <n v="1718976"/>
  </r>
  <r>
    <x v="353"/>
    <s v="US"/>
    <n v="189388.14"/>
    <x v="2"/>
    <x v="11"/>
    <n v="1718976"/>
  </r>
  <r>
    <x v="353"/>
    <s v="US"/>
    <n v="189388.14"/>
    <x v="2"/>
    <x v="12"/>
    <n v="0"/>
  </r>
  <r>
    <x v="353"/>
    <s v="US"/>
    <n v="189388.14"/>
    <x v="2"/>
    <x v="13"/>
    <n v="0"/>
  </r>
  <r>
    <x v="353"/>
    <s v="US"/>
    <n v="189388.14"/>
    <x v="3"/>
    <x v="14"/>
    <n v="0"/>
  </r>
  <r>
    <x v="353"/>
    <s v="US"/>
    <n v="189388.14"/>
    <x v="4"/>
    <x v="15"/>
    <n v="240810"/>
  </r>
  <r>
    <x v="353"/>
    <s v="US"/>
    <n v="189388.14"/>
    <x v="5"/>
    <x v="16"/>
    <n v="2183016"/>
  </r>
  <r>
    <x v="353"/>
    <s v="US"/>
    <n v="189388.14"/>
    <x v="6"/>
    <x v="17"/>
    <n v="1828659"/>
  </r>
  <r>
    <x v="353"/>
    <s v="US"/>
    <n v="189388.14"/>
    <x v="7"/>
    <x v="18"/>
    <n v="144086"/>
  </r>
  <r>
    <x v="353"/>
    <s v="US"/>
    <n v="189388.14"/>
    <x v="8"/>
    <x v="19"/>
    <n v="7"/>
  </r>
  <r>
    <x v="353"/>
    <s v="US"/>
    <n v="189388.14"/>
    <x v="9"/>
    <x v="20"/>
    <n v="511789"/>
  </r>
  <r>
    <x v="353"/>
    <s v="US"/>
    <n v="189388.14"/>
    <x v="10"/>
    <x v="21"/>
    <n v="37094553"/>
  </r>
  <r>
    <x v="353"/>
    <s v="US"/>
    <n v="189388.14"/>
    <x v="11"/>
    <x v="22"/>
    <n v="9669601"/>
  </r>
  <r>
    <x v="353"/>
    <s v="US"/>
    <n v="189388.14"/>
    <x v="12"/>
    <x v="23"/>
    <n v="422500"/>
  </r>
  <r>
    <x v="353"/>
    <s v="US"/>
    <n v="189388.14"/>
    <x v="13"/>
    <x v="24"/>
    <n v="9660618"/>
  </r>
  <r>
    <x v="353"/>
    <s v="US"/>
    <n v="189388.14"/>
    <x v="14"/>
    <x v="25"/>
    <n v="1938460"/>
  </r>
  <r>
    <x v="353"/>
    <s v="US"/>
    <n v="189388.14"/>
    <x v="15"/>
    <x v="26"/>
    <n v="0"/>
  </r>
  <r>
    <x v="353"/>
    <s v="US"/>
    <n v="189388.14"/>
    <x v="16"/>
    <x v="27"/>
    <n v="0"/>
  </r>
  <r>
    <x v="353"/>
    <s v="US"/>
    <n v="189388.14"/>
    <x v="17"/>
    <x v="28"/>
    <n v="0"/>
  </r>
  <r>
    <x v="353"/>
    <s v="US"/>
    <n v="189388.14"/>
    <x v="18"/>
    <x v="29"/>
    <n v="0"/>
  </r>
  <r>
    <x v="353"/>
    <s v="US"/>
    <n v="189388.14"/>
    <x v="19"/>
    <x v="30"/>
    <n v="0"/>
  </r>
  <r>
    <x v="353"/>
    <s v="US"/>
    <n v="189388.14"/>
    <x v="20"/>
    <x v="31"/>
    <n v="0"/>
  </r>
  <r>
    <x v="353"/>
    <s v="US"/>
    <n v="189388.14"/>
    <x v="21"/>
    <x v="32"/>
    <n v="0"/>
  </r>
  <r>
    <x v="354"/>
    <s v="US"/>
    <n v="237657.31"/>
    <x v="0"/>
    <x v="0"/>
    <n v="3290678"/>
  </r>
  <r>
    <x v="354"/>
    <s v="US"/>
    <n v="237657.31"/>
    <x v="0"/>
    <x v="1"/>
    <n v="1249262"/>
  </r>
  <r>
    <x v="354"/>
    <s v="US"/>
    <n v="237657.31"/>
    <x v="0"/>
    <x v="2"/>
    <n v="8064"/>
  </r>
  <r>
    <x v="354"/>
    <s v="US"/>
    <n v="237657.31"/>
    <x v="0"/>
    <x v="3"/>
    <n v="0"/>
  </r>
  <r>
    <x v="354"/>
    <s v="US"/>
    <n v="237657.31"/>
    <x v="0"/>
    <x v="4"/>
    <n v="2033352"/>
  </r>
  <r>
    <x v="354"/>
    <s v="US"/>
    <n v="237657.31"/>
    <x v="1"/>
    <x v="5"/>
    <n v="84746"/>
  </r>
  <r>
    <x v="354"/>
    <s v="US"/>
    <n v="237657.31"/>
    <x v="1"/>
    <x v="6"/>
    <n v="83565"/>
  </r>
  <r>
    <x v="354"/>
    <s v="US"/>
    <n v="237657.31"/>
    <x v="1"/>
    <x v="7"/>
    <n v="1181"/>
  </r>
  <r>
    <x v="354"/>
    <s v="US"/>
    <n v="237657.31"/>
    <x v="1"/>
    <x v="8"/>
    <n v="0"/>
  </r>
  <r>
    <x v="354"/>
    <s v="US"/>
    <n v="237657.31"/>
    <x v="1"/>
    <x v="9"/>
    <n v="0"/>
  </r>
  <r>
    <x v="354"/>
    <s v="US"/>
    <n v="237657.31"/>
    <x v="2"/>
    <x v="10"/>
    <n v="1621340"/>
  </r>
  <r>
    <x v="354"/>
    <s v="US"/>
    <n v="237657.31"/>
    <x v="2"/>
    <x v="11"/>
    <n v="1621340"/>
  </r>
  <r>
    <x v="354"/>
    <s v="US"/>
    <n v="237657.31"/>
    <x v="2"/>
    <x v="12"/>
    <n v="0"/>
  </r>
  <r>
    <x v="354"/>
    <s v="US"/>
    <n v="237657.31"/>
    <x v="2"/>
    <x v="13"/>
    <n v="0"/>
  </r>
  <r>
    <x v="354"/>
    <s v="US"/>
    <n v="237657.31"/>
    <x v="3"/>
    <x v="14"/>
    <n v="0"/>
  </r>
  <r>
    <x v="354"/>
    <s v="US"/>
    <n v="237657.31"/>
    <x v="4"/>
    <x v="15"/>
    <n v="30315"/>
  </r>
  <r>
    <x v="354"/>
    <s v="US"/>
    <n v="237657.31"/>
    <x v="5"/>
    <x v="16"/>
    <n v="2520985"/>
  </r>
  <r>
    <x v="354"/>
    <s v="US"/>
    <n v="237657.31"/>
    <x v="6"/>
    <x v="17"/>
    <n v="1707732"/>
  </r>
  <r>
    <x v="354"/>
    <s v="US"/>
    <n v="237657.31"/>
    <x v="7"/>
    <x v="18"/>
    <n v="115866"/>
  </r>
  <r>
    <x v="354"/>
    <s v="US"/>
    <n v="237657.31"/>
    <x v="8"/>
    <x v="19"/>
    <n v="1"/>
  </r>
  <r>
    <x v="354"/>
    <s v="US"/>
    <n v="237657.31"/>
    <x v="9"/>
    <x v="20"/>
    <n v="603123"/>
  </r>
  <r>
    <x v="354"/>
    <s v="US"/>
    <n v="237657.31"/>
    <x v="10"/>
    <x v="21"/>
    <n v="41165690"/>
  </r>
  <r>
    <x v="354"/>
    <s v="US"/>
    <n v="237657.31"/>
    <x v="11"/>
    <x v="22"/>
    <n v="9548945"/>
  </r>
  <r>
    <x v="354"/>
    <s v="US"/>
    <n v="237657.31"/>
    <x v="12"/>
    <x v="23"/>
    <n v="430277"/>
  </r>
  <r>
    <x v="354"/>
    <s v="US"/>
    <n v="237657.31"/>
    <x v="13"/>
    <x v="24"/>
    <n v="12326191"/>
  </r>
  <r>
    <x v="354"/>
    <s v="US"/>
    <n v="237657.31"/>
    <x v="14"/>
    <x v="25"/>
    <n v="768252"/>
  </r>
  <r>
    <x v="354"/>
    <s v="US"/>
    <n v="237657.31"/>
    <x v="15"/>
    <x v="26"/>
    <n v="0"/>
  </r>
  <r>
    <x v="354"/>
    <s v="US"/>
    <n v="237657.31"/>
    <x v="16"/>
    <x v="27"/>
    <n v="0"/>
  </r>
  <r>
    <x v="354"/>
    <s v="US"/>
    <n v="237657.31"/>
    <x v="17"/>
    <x v="28"/>
    <n v="0"/>
  </r>
  <r>
    <x v="354"/>
    <s v="US"/>
    <n v="237657.31"/>
    <x v="18"/>
    <x v="29"/>
    <n v="0"/>
  </r>
  <r>
    <x v="354"/>
    <s v="US"/>
    <n v="237657.31"/>
    <x v="19"/>
    <x v="30"/>
    <n v="0"/>
  </r>
  <r>
    <x v="354"/>
    <s v="US"/>
    <n v="237657.31"/>
    <x v="20"/>
    <x v="31"/>
    <n v="0"/>
  </r>
  <r>
    <x v="354"/>
    <s v="US"/>
    <n v="237657.31"/>
    <x v="21"/>
    <x v="32"/>
    <n v="0"/>
  </r>
  <r>
    <x v="355"/>
    <s v="US"/>
    <n v="234171.85"/>
    <x v="0"/>
    <x v="0"/>
    <n v="3136644"/>
  </r>
  <r>
    <x v="355"/>
    <s v="US"/>
    <n v="234171.85"/>
    <x v="0"/>
    <x v="1"/>
    <n v="1189604"/>
  </r>
  <r>
    <x v="355"/>
    <s v="US"/>
    <n v="234171.85"/>
    <x v="0"/>
    <x v="2"/>
    <n v="7175"/>
  </r>
  <r>
    <x v="355"/>
    <s v="US"/>
    <n v="234171.85"/>
    <x v="0"/>
    <x v="3"/>
    <n v="0"/>
  </r>
  <r>
    <x v="355"/>
    <s v="US"/>
    <n v="234171.85"/>
    <x v="0"/>
    <x v="4"/>
    <n v="1939865"/>
  </r>
  <r>
    <x v="355"/>
    <s v="US"/>
    <n v="234171.85"/>
    <x v="1"/>
    <x v="5"/>
    <n v="132178"/>
  </r>
  <r>
    <x v="355"/>
    <s v="US"/>
    <n v="234171.85"/>
    <x v="1"/>
    <x v="6"/>
    <n v="130985"/>
  </r>
  <r>
    <x v="355"/>
    <s v="US"/>
    <n v="234171.85"/>
    <x v="1"/>
    <x v="7"/>
    <n v="1193"/>
  </r>
  <r>
    <x v="355"/>
    <s v="US"/>
    <n v="234171.85"/>
    <x v="1"/>
    <x v="8"/>
    <n v="0"/>
  </r>
  <r>
    <x v="355"/>
    <s v="US"/>
    <n v="234171.85"/>
    <x v="1"/>
    <x v="9"/>
    <n v="0"/>
  </r>
  <r>
    <x v="355"/>
    <s v="US"/>
    <n v="234171.85"/>
    <x v="2"/>
    <x v="10"/>
    <n v="864275"/>
  </r>
  <r>
    <x v="355"/>
    <s v="US"/>
    <n v="234171.85"/>
    <x v="2"/>
    <x v="11"/>
    <n v="864275"/>
  </r>
  <r>
    <x v="355"/>
    <s v="US"/>
    <n v="234171.85"/>
    <x v="2"/>
    <x v="12"/>
    <n v="0"/>
  </r>
  <r>
    <x v="355"/>
    <s v="US"/>
    <n v="234171.85"/>
    <x v="2"/>
    <x v="13"/>
    <n v="0"/>
  </r>
  <r>
    <x v="355"/>
    <s v="US"/>
    <n v="234171.85"/>
    <x v="3"/>
    <x v="14"/>
    <n v="0"/>
  </r>
  <r>
    <x v="355"/>
    <s v="US"/>
    <n v="234171.85"/>
    <x v="4"/>
    <x v="15"/>
    <n v="87610"/>
  </r>
  <r>
    <x v="355"/>
    <s v="US"/>
    <n v="234171.85"/>
    <x v="5"/>
    <x v="16"/>
    <n v="1893070"/>
  </r>
  <r>
    <x v="355"/>
    <s v="US"/>
    <n v="234171.85"/>
    <x v="6"/>
    <x v="17"/>
    <n v="967197"/>
  </r>
  <r>
    <x v="355"/>
    <s v="US"/>
    <n v="234171.85"/>
    <x v="7"/>
    <x v="18"/>
    <n v="111656"/>
  </r>
  <r>
    <x v="355"/>
    <s v="US"/>
    <n v="234171.85"/>
    <x v="8"/>
    <x v="19"/>
    <n v="0"/>
  </r>
  <r>
    <x v="355"/>
    <s v="US"/>
    <n v="234171.85"/>
    <x v="9"/>
    <x v="20"/>
    <n v="982276"/>
  </r>
  <r>
    <x v="355"/>
    <s v="US"/>
    <n v="234171.85"/>
    <x v="10"/>
    <x v="21"/>
    <n v="42181445"/>
  </r>
  <r>
    <x v="355"/>
    <s v="US"/>
    <n v="234171.85"/>
    <x v="11"/>
    <x v="22"/>
    <n v="9405839"/>
  </r>
  <r>
    <x v="355"/>
    <s v="US"/>
    <n v="234171.85"/>
    <x v="12"/>
    <x v="23"/>
    <n v="568470"/>
  </r>
  <r>
    <x v="355"/>
    <s v="US"/>
    <n v="234171.85"/>
    <x v="13"/>
    <x v="24"/>
    <n v="8622740"/>
  </r>
  <r>
    <x v="355"/>
    <s v="US"/>
    <n v="234171.85"/>
    <x v="14"/>
    <x v="25"/>
    <n v="452773"/>
  </r>
  <r>
    <x v="355"/>
    <s v="US"/>
    <n v="234171.85"/>
    <x v="15"/>
    <x v="26"/>
    <n v="0"/>
  </r>
  <r>
    <x v="355"/>
    <s v="US"/>
    <n v="234171.85"/>
    <x v="16"/>
    <x v="27"/>
    <n v="0"/>
  </r>
  <r>
    <x v="355"/>
    <s v="US"/>
    <n v="234171.85"/>
    <x v="17"/>
    <x v="28"/>
    <n v="0"/>
  </r>
  <r>
    <x v="355"/>
    <s v="US"/>
    <n v="234171.85"/>
    <x v="18"/>
    <x v="29"/>
    <n v="0"/>
  </r>
  <r>
    <x v="355"/>
    <s v="US"/>
    <n v="234171.85"/>
    <x v="19"/>
    <x v="30"/>
    <n v="0"/>
  </r>
  <r>
    <x v="355"/>
    <s v="US"/>
    <n v="234171.85"/>
    <x v="20"/>
    <x v="31"/>
    <n v="0"/>
  </r>
  <r>
    <x v="355"/>
    <s v="US"/>
    <n v="234171.85"/>
    <x v="21"/>
    <x v="32"/>
    <n v="0"/>
  </r>
  <r>
    <x v="356"/>
    <s v="US"/>
    <n v="253931.13"/>
    <x v="0"/>
    <x v="0"/>
    <n v="3675384"/>
  </r>
  <r>
    <x v="356"/>
    <s v="US"/>
    <n v="253931.13"/>
    <x v="0"/>
    <x v="1"/>
    <n v="1532591"/>
  </r>
  <r>
    <x v="356"/>
    <s v="US"/>
    <n v="253931.13"/>
    <x v="0"/>
    <x v="2"/>
    <n v="5008"/>
  </r>
  <r>
    <x v="356"/>
    <s v="US"/>
    <n v="253931.13"/>
    <x v="0"/>
    <x v="3"/>
    <n v="0"/>
  </r>
  <r>
    <x v="356"/>
    <s v="US"/>
    <n v="253931.13"/>
    <x v="0"/>
    <x v="4"/>
    <n v="2137785"/>
  </r>
  <r>
    <x v="356"/>
    <s v="US"/>
    <n v="253931.13"/>
    <x v="1"/>
    <x v="5"/>
    <n v="101497"/>
  </r>
  <r>
    <x v="356"/>
    <s v="US"/>
    <n v="253931.13"/>
    <x v="1"/>
    <x v="6"/>
    <n v="100646"/>
  </r>
  <r>
    <x v="356"/>
    <s v="US"/>
    <n v="253931.13"/>
    <x v="1"/>
    <x v="7"/>
    <n v="851"/>
  </r>
  <r>
    <x v="356"/>
    <s v="US"/>
    <n v="253931.13"/>
    <x v="1"/>
    <x v="8"/>
    <n v="0"/>
  </r>
  <r>
    <x v="356"/>
    <s v="US"/>
    <n v="253931.13"/>
    <x v="1"/>
    <x v="9"/>
    <n v="0"/>
  </r>
  <r>
    <x v="356"/>
    <s v="US"/>
    <n v="253931.13"/>
    <x v="2"/>
    <x v="10"/>
    <n v="223133"/>
  </r>
  <r>
    <x v="356"/>
    <s v="US"/>
    <n v="253931.13"/>
    <x v="2"/>
    <x v="11"/>
    <n v="223133"/>
  </r>
  <r>
    <x v="356"/>
    <s v="US"/>
    <n v="253931.13"/>
    <x v="2"/>
    <x v="12"/>
    <n v="0"/>
  </r>
  <r>
    <x v="356"/>
    <s v="US"/>
    <n v="253931.13"/>
    <x v="2"/>
    <x v="13"/>
    <n v="0"/>
  </r>
  <r>
    <x v="356"/>
    <s v="US"/>
    <n v="253931.13"/>
    <x v="3"/>
    <x v="14"/>
    <n v="0"/>
  </r>
  <r>
    <x v="356"/>
    <s v="US"/>
    <n v="253931.13"/>
    <x v="4"/>
    <x v="15"/>
    <n v="1084323"/>
  </r>
  <r>
    <x v="356"/>
    <s v="US"/>
    <n v="253931.13"/>
    <x v="5"/>
    <x v="16"/>
    <n v="2764303"/>
  </r>
  <r>
    <x v="356"/>
    <s v="US"/>
    <n v="253931.13"/>
    <x v="6"/>
    <x v="17"/>
    <n v="282915"/>
  </r>
  <r>
    <x v="356"/>
    <s v="US"/>
    <n v="253931.13"/>
    <x v="7"/>
    <x v="18"/>
    <n v="105739"/>
  </r>
  <r>
    <x v="356"/>
    <s v="US"/>
    <n v="253931.13"/>
    <x v="8"/>
    <x v="19"/>
    <n v="0"/>
  </r>
  <r>
    <x v="356"/>
    <s v="US"/>
    <n v="253931.13"/>
    <x v="9"/>
    <x v="20"/>
    <n v="771298"/>
  </r>
  <r>
    <x v="356"/>
    <s v="US"/>
    <n v="253931.13"/>
    <x v="10"/>
    <x v="21"/>
    <n v="42980450"/>
  </r>
  <r>
    <x v="356"/>
    <s v="US"/>
    <n v="253931.13"/>
    <x v="11"/>
    <x v="22"/>
    <n v="12684140"/>
  </r>
  <r>
    <x v="356"/>
    <s v="US"/>
    <n v="253931.13"/>
    <x v="12"/>
    <x v="23"/>
    <n v="767407"/>
  </r>
  <r>
    <x v="356"/>
    <s v="US"/>
    <n v="253931.13"/>
    <x v="13"/>
    <x v="24"/>
    <n v="15231359"/>
  </r>
  <r>
    <x v="356"/>
    <s v="US"/>
    <n v="253931.13"/>
    <x v="14"/>
    <x v="25"/>
    <n v="1235117"/>
  </r>
  <r>
    <x v="356"/>
    <s v="US"/>
    <n v="253931.13"/>
    <x v="15"/>
    <x v="26"/>
    <n v="0"/>
  </r>
  <r>
    <x v="356"/>
    <s v="US"/>
    <n v="253931.13"/>
    <x v="16"/>
    <x v="27"/>
    <n v="0"/>
  </r>
  <r>
    <x v="356"/>
    <s v="US"/>
    <n v="253931.13"/>
    <x v="17"/>
    <x v="28"/>
    <n v="0"/>
  </r>
  <r>
    <x v="356"/>
    <s v="US"/>
    <n v="253931.13"/>
    <x v="18"/>
    <x v="29"/>
    <n v="0"/>
  </r>
  <r>
    <x v="356"/>
    <s v="US"/>
    <n v="253931.13"/>
    <x v="19"/>
    <x v="30"/>
    <n v="0"/>
  </r>
  <r>
    <x v="356"/>
    <s v="US"/>
    <n v="253931.13"/>
    <x v="20"/>
    <x v="31"/>
    <n v="0"/>
  </r>
  <r>
    <x v="356"/>
    <s v="US"/>
    <n v="253931.13"/>
    <x v="21"/>
    <x v="32"/>
    <n v="0"/>
  </r>
  <r>
    <x v="357"/>
    <s v="US"/>
    <n v="699534.25"/>
    <x v="0"/>
    <x v="0"/>
    <n v="3398709"/>
  </r>
  <r>
    <x v="357"/>
    <s v="US"/>
    <n v="699534.25"/>
    <x v="0"/>
    <x v="1"/>
    <n v="1339931"/>
  </r>
  <r>
    <x v="357"/>
    <s v="US"/>
    <n v="699534.25"/>
    <x v="0"/>
    <x v="2"/>
    <n v="4824"/>
  </r>
  <r>
    <x v="357"/>
    <s v="US"/>
    <n v="699534.25"/>
    <x v="0"/>
    <x v="3"/>
    <n v="0"/>
  </r>
  <r>
    <x v="357"/>
    <s v="US"/>
    <n v="699534.25"/>
    <x v="0"/>
    <x v="4"/>
    <n v="2053954"/>
  </r>
  <r>
    <x v="357"/>
    <s v="US"/>
    <n v="699534.25"/>
    <x v="1"/>
    <x v="5"/>
    <n v="109911"/>
  </r>
  <r>
    <x v="357"/>
    <s v="US"/>
    <n v="699534.25"/>
    <x v="1"/>
    <x v="6"/>
    <n v="109148"/>
  </r>
  <r>
    <x v="357"/>
    <s v="US"/>
    <n v="699534.25"/>
    <x v="1"/>
    <x v="7"/>
    <n v="763"/>
  </r>
  <r>
    <x v="357"/>
    <s v="US"/>
    <n v="699534.25"/>
    <x v="1"/>
    <x v="8"/>
    <n v="0"/>
  </r>
  <r>
    <x v="357"/>
    <s v="US"/>
    <n v="699534.25"/>
    <x v="1"/>
    <x v="9"/>
    <n v="0"/>
  </r>
  <r>
    <x v="357"/>
    <s v="US"/>
    <n v="699534.25"/>
    <x v="2"/>
    <x v="10"/>
    <n v="311086"/>
  </r>
  <r>
    <x v="357"/>
    <s v="US"/>
    <n v="699534.25"/>
    <x v="2"/>
    <x v="11"/>
    <n v="311086"/>
  </r>
  <r>
    <x v="357"/>
    <s v="US"/>
    <n v="699534.25"/>
    <x v="2"/>
    <x v="12"/>
    <n v="0"/>
  </r>
  <r>
    <x v="357"/>
    <s v="US"/>
    <n v="699534.25"/>
    <x v="2"/>
    <x v="13"/>
    <n v="0"/>
  </r>
  <r>
    <x v="357"/>
    <s v="US"/>
    <n v="699534.25"/>
    <x v="3"/>
    <x v="14"/>
    <n v="0"/>
  </r>
  <r>
    <x v="357"/>
    <s v="US"/>
    <n v="699534.25"/>
    <x v="4"/>
    <x v="15"/>
    <n v="1240142"/>
  </r>
  <r>
    <x v="357"/>
    <s v="US"/>
    <n v="699534.25"/>
    <x v="5"/>
    <x v="16"/>
    <n v="3032726"/>
  </r>
  <r>
    <x v="357"/>
    <s v="US"/>
    <n v="699534.25"/>
    <x v="6"/>
    <x v="17"/>
    <n v="373178"/>
  </r>
  <r>
    <x v="357"/>
    <s v="US"/>
    <n v="699534.25"/>
    <x v="7"/>
    <x v="18"/>
    <n v="106893"/>
  </r>
  <r>
    <x v="357"/>
    <s v="US"/>
    <n v="699534.25"/>
    <x v="8"/>
    <x v="19"/>
    <n v="1"/>
  </r>
  <r>
    <x v="357"/>
    <s v="US"/>
    <n v="699534.25"/>
    <x v="9"/>
    <x v="20"/>
    <n v="493249"/>
  </r>
  <r>
    <x v="357"/>
    <s v="US"/>
    <n v="699534.25"/>
    <x v="10"/>
    <x v="21"/>
    <n v="40883109"/>
  </r>
  <r>
    <x v="357"/>
    <s v="US"/>
    <n v="699534.25"/>
    <x v="11"/>
    <x v="22"/>
    <n v="15811021"/>
  </r>
  <r>
    <x v="357"/>
    <s v="US"/>
    <n v="699534.25"/>
    <x v="12"/>
    <x v="23"/>
    <n v="437501"/>
  </r>
  <r>
    <x v="357"/>
    <s v="US"/>
    <n v="699534.25"/>
    <x v="13"/>
    <x v="24"/>
    <n v="14603523"/>
  </r>
  <r>
    <x v="357"/>
    <s v="US"/>
    <n v="699534.25"/>
    <x v="14"/>
    <x v="25"/>
    <n v="671022"/>
  </r>
  <r>
    <x v="357"/>
    <s v="US"/>
    <n v="699534.25"/>
    <x v="15"/>
    <x v="26"/>
    <n v="0"/>
  </r>
  <r>
    <x v="357"/>
    <s v="US"/>
    <n v="699534.25"/>
    <x v="16"/>
    <x v="27"/>
    <n v="0"/>
  </r>
  <r>
    <x v="357"/>
    <s v="US"/>
    <n v="699534.25"/>
    <x v="17"/>
    <x v="28"/>
    <n v="0"/>
  </r>
  <r>
    <x v="357"/>
    <s v="US"/>
    <n v="699534.25"/>
    <x v="18"/>
    <x v="29"/>
    <n v="0"/>
  </r>
  <r>
    <x v="357"/>
    <s v="US"/>
    <n v="699534.25"/>
    <x v="19"/>
    <x v="30"/>
    <n v="0"/>
  </r>
  <r>
    <x v="357"/>
    <s v="US"/>
    <n v="699534.25"/>
    <x v="20"/>
    <x v="31"/>
    <n v="0"/>
  </r>
  <r>
    <x v="357"/>
    <s v="US"/>
    <n v="699534.25"/>
    <x v="21"/>
    <x v="32"/>
    <n v="0"/>
  </r>
  <r>
    <x v="358"/>
    <s v="US"/>
    <n v="351553.17"/>
    <x v="0"/>
    <x v="0"/>
    <n v="4303755"/>
  </r>
  <r>
    <x v="358"/>
    <s v="US"/>
    <n v="351553.17"/>
    <x v="0"/>
    <x v="1"/>
    <n v="1637104"/>
  </r>
  <r>
    <x v="358"/>
    <s v="US"/>
    <n v="351553.17"/>
    <x v="0"/>
    <x v="2"/>
    <n v="5952"/>
  </r>
  <r>
    <x v="358"/>
    <s v="US"/>
    <n v="351553.17"/>
    <x v="0"/>
    <x v="3"/>
    <n v="0"/>
  </r>
  <r>
    <x v="358"/>
    <s v="US"/>
    <n v="351553.17"/>
    <x v="0"/>
    <x v="4"/>
    <n v="2660699"/>
  </r>
  <r>
    <x v="358"/>
    <s v="US"/>
    <n v="351553.17"/>
    <x v="1"/>
    <x v="5"/>
    <n v="87328"/>
  </r>
  <r>
    <x v="358"/>
    <s v="US"/>
    <n v="351553.17"/>
    <x v="1"/>
    <x v="6"/>
    <n v="86596"/>
  </r>
  <r>
    <x v="358"/>
    <s v="US"/>
    <n v="351553.17"/>
    <x v="1"/>
    <x v="7"/>
    <n v="732"/>
  </r>
  <r>
    <x v="358"/>
    <s v="US"/>
    <n v="351553.17"/>
    <x v="1"/>
    <x v="8"/>
    <n v="0"/>
  </r>
  <r>
    <x v="358"/>
    <s v="US"/>
    <n v="351553.17"/>
    <x v="1"/>
    <x v="9"/>
    <n v="0"/>
  </r>
  <r>
    <x v="358"/>
    <s v="US"/>
    <n v="351553.17"/>
    <x v="2"/>
    <x v="10"/>
    <n v="1301376"/>
  </r>
  <r>
    <x v="358"/>
    <s v="US"/>
    <n v="351553.17"/>
    <x v="2"/>
    <x v="11"/>
    <n v="1301376"/>
  </r>
  <r>
    <x v="358"/>
    <s v="US"/>
    <n v="351553.17"/>
    <x v="2"/>
    <x v="12"/>
    <n v="0"/>
  </r>
  <r>
    <x v="358"/>
    <s v="US"/>
    <n v="351553.17"/>
    <x v="2"/>
    <x v="13"/>
    <n v="0"/>
  </r>
  <r>
    <x v="358"/>
    <s v="US"/>
    <n v="351553.17"/>
    <x v="3"/>
    <x v="14"/>
    <n v="0"/>
  </r>
  <r>
    <x v="358"/>
    <s v="US"/>
    <n v="351553.17"/>
    <x v="4"/>
    <x v="15"/>
    <n v="1224709"/>
  </r>
  <r>
    <x v="358"/>
    <s v="US"/>
    <n v="351553.17"/>
    <x v="5"/>
    <x v="16"/>
    <n v="3598560"/>
  </r>
  <r>
    <x v="358"/>
    <s v="US"/>
    <n v="351553.17"/>
    <x v="6"/>
    <x v="17"/>
    <n v="1415436"/>
  </r>
  <r>
    <x v="358"/>
    <s v="US"/>
    <n v="351553.17"/>
    <x v="7"/>
    <x v="18"/>
    <n v="115505"/>
  </r>
  <r>
    <x v="358"/>
    <s v="US"/>
    <n v="351553.17"/>
    <x v="8"/>
    <x v="19"/>
    <n v="11"/>
  </r>
  <r>
    <x v="358"/>
    <s v="US"/>
    <n v="351553.17"/>
    <x v="9"/>
    <x v="20"/>
    <n v="940178"/>
  </r>
  <r>
    <x v="358"/>
    <s v="US"/>
    <n v="351553.17"/>
    <x v="10"/>
    <x v="21"/>
    <n v="41962702"/>
  </r>
  <r>
    <x v="358"/>
    <s v="US"/>
    <n v="351553.17"/>
    <x v="11"/>
    <x v="22"/>
    <n v="11549420"/>
  </r>
  <r>
    <x v="358"/>
    <s v="US"/>
    <n v="351553.17"/>
    <x v="12"/>
    <x v="23"/>
    <n v="502286"/>
  </r>
  <r>
    <x v="358"/>
    <s v="US"/>
    <n v="351553.17"/>
    <x v="13"/>
    <x v="24"/>
    <n v="15043457"/>
  </r>
  <r>
    <x v="358"/>
    <s v="US"/>
    <n v="351553.17"/>
    <x v="14"/>
    <x v="25"/>
    <n v="1705054"/>
  </r>
  <r>
    <x v="358"/>
    <s v="US"/>
    <n v="351553.17"/>
    <x v="15"/>
    <x v="26"/>
    <n v="0"/>
  </r>
  <r>
    <x v="358"/>
    <s v="US"/>
    <n v="351553.17"/>
    <x v="16"/>
    <x v="27"/>
    <n v="0"/>
  </r>
  <r>
    <x v="358"/>
    <s v="US"/>
    <n v="351553.17"/>
    <x v="17"/>
    <x v="28"/>
    <n v="0"/>
  </r>
  <r>
    <x v="358"/>
    <s v="US"/>
    <n v="351553.17"/>
    <x v="18"/>
    <x v="29"/>
    <n v="0"/>
  </r>
  <r>
    <x v="358"/>
    <s v="US"/>
    <n v="351553.17"/>
    <x v="19"/>
    <x v="30"/>
    <n v="0"/>
  </r>
  <r>
    <x v="358"/>
    <s v="US"/>
    <n v="351553.17"/>
    <x v="20"/>
    <x v="31"/>
    <n v="0"/>
  </r>
  <r>
    <x v="358"/>
    <s v="US"/>
    <n v="351553.17"/>
    <x v="21"/>
    <x v="32"/>
    <n v="0"/>
  </r>
  <r>
    <x v="359"/>
    <s v="US"/>
    <n v="341404.94"/>
    <x v="0"/>
    <x v="0"/>
    <n v="3510514"/>
  </r>
  <r>
    <x v="359"/>
    <s v="US"/>
    <n v="341404.94"/>
    <x v="0"/>
    <x v="1"/>
    <n v="1305687"/>
  </r>
  <r>
    <x v="359"/>
    <s v="US"/>
    <n v="341404.94"/>
    <x v="0"/>
    <x v="2"/>
    <n v="5933"/>
  </r>
  <r>
    <x v="359"/>
    <s v="US"/>
    <n v="341404.94"/>
    <x v="0"/>
    <x v="3"/>
    <n v="0"/>
  </r>
  <r>
    <x v="359"/>
    <s v="US"/>
    <n v="341404.94"/>
    <x v="0"/>
    <x v="4"/>
    <n v="2198894"/>
  </r>
  <r>
    <x v="359"/>
    <s v="US"/>
    <n v="341404.94"/>
    <x v="1"/>
    <x v="5"/>
    <n v="146905"/>
  </r>
  <r>
    <x v="359"/>
    <s v="US"/>
    <n v="341404.94"/>
    <x v="1"/>
    <x v="6"/>
    <n v="145992"/>
  </r>
  <r>
    <x v="359"/>
    <s v="US"/>
    <n v="341404.94"/>
    <x v="1"/>
    <x v="7"/>
    <n v="913"/>
  </r>
  <r>
    <x v="359"/>
    <s v="US"/>
    <n v="341404.94"/>
    <x v="1"/>
    <x v="8"/>
    <n v="0"/>
  </r>
  <r>
    <x v="359"/>
    <s v="US"/>
    <n v="341404.94"/>
    <x v="1"/>
    <x v="9"/>
    <n v="0"/>
  </r>
  <r>
    <x v="359"/>
    <s v="US"/>
    <n v="341404.94"/>
    <x v="2"/>
    <x v="10"/>
    <n v="3211176"/>
  </r>
  <r>
    <x v="359"/>
    <s v="US"/>
    <n v="341404.94"/>
    <x v="2"/>
    <x v="11"/>
    <n v="3211176"/>
  </r>
  <r>
    <x v="359"/>
    <s v="US"/>
    <n v="341404.94"/>
    <x v="2"/>
    <x v="12"/>
    <n v="0"/>
  </r>
  <r>
    <x v="359"/>
    <s v="US"/>
    <n v="341404.94"/>
    <x v="2"/>
    <x v="13"/>
    <n v="0"/>
  </r>
  <r>
    <x v="359"/>
    <s v="US"/>
    <n v="341404.94"/>
    <x v="3"/>
    <x v="14"/>
    <n v="0"/>
  </r>
  <r>
    <x v="359"/>
    <s v="US"/>
    <n v="341404.94"/>
    <x v="4"/>
    <x v="15"/>
    <n v="932917"/>
  </r>
  <r>
    <x v="359"/>
    <s v="US"/>
    <n v="341404.94"/>
    <x v="5"/>
    <x v="16"/>
    <n v="4366125"/>
  </r>
  <r>
    <x v="359"/>
    <s v="US"/>
    <n v="341404.94"/>
    <x v="6"/>
    <x v="17"/>
    <n v="3310069"/>
  </r>
  <r>
    <x v="359"/>
    <s v="US"/>
    <n v="341404.94"/>
    <x v="7"/>
    <x v="18"/>
    <n v="140113"/>
  </r>
  <r>
    <x v="359"/>
    <s v="US"/>
    <n v="341404.94"/>
    <x v="8"/>
    <x v="19"/>
    <n v="19"/>
  </r>
  <r>
    <x v="359"/>
    <s v="US"/>
    <n v="341404.94"/>
    <x v="9"/>
    <x v="20"/>
    <n v="935641"/>
  </r>
  <r>
    <x v="359"/>
    <s v="US"/>
    <n v="341404.94"/>
    <x v="10"/>
    <x v="21"/>
    <n v="44264345"/>
  </r>
  <r>
    <x v="359"/>
    <s v="US"/>
    <n v="341404.94"/>
    <x v="11"/>
    <x v="22"/>
    <n v="16427526"/>
  </r>
  <r>
    <x v="359"/>
    <s v="US"/>
    <n v="341404.94"/>
    <x v="12"/>
    <x v="23"/>
    <n v="971230"/>
  </r>
  <r>
    <x v="359"/>
    <s v="US"/>
    <n v="341404.94"/>
    <x v="13"/>
    <x v="24"/>
    <n v="14761925"/>
  </r>
  <r>
    <x v="359"/>
    <s v="US"/>
    <n v="341404.94"/>
    <x v="14"/>
    <x v="25"/>
    <n v="1835850"/>
  </r>
  <r>
    <x v="359"/>
    <s v="US"/>
    <n v="341404.94"/>
    <x v="15"/>
    <x v="26"/>
    <n v="0"/>
  </r>
  <r>
    <x v="359"/>
    <s v="US"/>
    <n v="341404.94"/>
    <x v="16"/>
    <x v="27"/>
    <n v="0"/>
  </r>
  <r>
    <x v="359"/>
    <s v="US"/>
    <n v="341404.94"/>
    <x v="17"/>
    <x v="28"/>
    <n v="0"/>
  </r>
  <r>
    <x v="359"/>
    <s v="US"/>
    <n v="341404.94"/>
    <x v="18"/>
    <x v="29"/>
    <n v="0"/>
  </r>
  <r>
    <x v="359"/>
    <s v="US"/>
    <n v="341404.94"/>
    <x v="19"/>
    <x v="30"/>
    <n v="0"/>
  </r>
  <r>
    <x v="359"/>
    <s v="US"/>
    <n v="341404.94"/>
    <x v="20"/>
    <x v="31"/>
    <n v="0"/>
  </r>
  <r>
    <x v="359"/>
    <s v="US"/>
    <n v="341404.94"/>
    <x v="21"/>
    <x v="32"/>
    <n v="0"/>
  </r>
  <r>
    <x v="360"/>
    <s v="US"/>
    <n v="243400.15"/>
    <x v="0"/>
    <x v="0"/>
    <n v="4172683"/>
  </r>
  <r>
    <x v="360"/>
    <s v="US"/>
    <n v="243400.15"/>
    <x v="0"/>
    <x v="1"/>
    <n v="1610646"/>
  </r>
  <r>
    <x v="360"/>
    <s v="US"/>
    <n v="243400.15"/>
    <x v="0"/>
    <x v="2"/>
    <n v="6133"/>
  </r>
  <r>
    <x v="360"/>
    <s v="US"/>
    <n v="243400.15"/>
    <x v="0"/>
    <x v="3"/>
    <n v="0"/>
  </r>
  <r>
    <x v="360"/>
    <s v="US"/>
    <n v="243400.15"/>
    <x v="0"/>
    <x v="4"/>
    <n v="2555904"/>
  </r>
  <r>
    <x v="360"/>
    <s v="US"/>
    <n v="243400.15"/>
    <x v="1"/>
    <x v="5"/>
    <n v="99712"/>
  </r>
  <r>
    <x v="360"/>
    <s v="US"/>
    <n v="243400.15"/>
    <x v="1"/>
    <x v="6"/>
    <n v="98825"/>
  </r>
  <r>
    <x v="360"/>
    <s v="US"/>
    <n v="243400.15"/>
    <x v="1"/>
    <x v="7"/>
    <n v="887"/>
  </r>
  <r>
    <x v="360"/>
    <s v="US"/>
    <n v="243400.15"/>
    <x v="1"/>
    <x v="8"/>
    <n v="0"/>
  </r>
  <r>
    <x v="360"/>
    <s v="US"/>
    <n v="243400.15"/>
    <x v="1"/>
    <x v="9"/>
    <n v="0"/>
  </r>
  <r>
    <x v="360"/>
    <s v="US"/>
    <n v="243400.15"/>
    <x v="2"/>
    <x v="10"/>
    <n v="1930778"/>
  </r>
  <r>
    <x v="360"/>
    <s v="US"/>
    <n v="243400.15"/>
    <x v="2"/>
    <x v="11"/>
    <n v="1930778"/>
  </r>
  <r>
    <x v="360"/>
    <s v="US"/>
    <n v="243400.15"/>
    <x v="2"/>
    <x v="12"/>
    <n v="0"/>
  </r>
  <r>
    <x v="360"/>
    <s v="US"/>
    <n v="243400.15"/>
    <x v="2"/>
    <x v="13"/>
    <n v="0"/>
  </r>
  <r>
    <x v="360"/>
    <s v="US"/>
    <n v="243400.15"/>
    <x v="3"/>
    <x v="14"/>
    <n v="0"/>
  </r>
  <r>
    <x v="360"/>
    <s v="US"/>
    <n v="243400.15"/>
    <x v="4"/>
    <x v="15"/>
    <n v="1181334"/>
  </r>
  <r>
    <x v="360"/>
    <s v="US"/>
    <n v="243400.15"/>
    <x v="5"/>
    <x v="16"/>
    <n v="5464289"/>
  </r>
  <r>
    <x v="360"/>
    <s v="US"/>
    <n v="243400.15"/>
    <x v="6"/>
    <x v="17"/>
    <n v="1990936"/>
  </r>
  <r>
    <x v="360"/>
    <s v="US"/>
    <n v="243400.15"/>
    <x v="7"/>
    <x v="18"/>
    <n v="110424"/>
  </r>
  <r>
    <x v="360"/>
    <s v="US"/>
    <n v="243400.15"/>
    <x v="8"/>
    <x v="19"/>
    <n v="1"/>
  </r>
  <r>
    <x v="360"/>
    <s v="US"/>
    <n v="243400.15"/>
    <x v="9"/>
    <x v="20"/>
    <n v="891429"/>
  </r>
  <r>
    <x v="360"/>
    <s v="US"/>
    <n v="243400.15"/>
    <x v="10"/>
    <x v="21"/>
    <n v="53406219"/>
  </r>
  <r>
    <x v="360"/>
    <s v="US"/>
    <n v="243400.15"/>
    <x v="11"/>
    <x v="22"/>
    <n v="18318033"/>
  </r>
  <r>
    <x v="360"/>
    <s v="US"/>
    <n v="243400.15"/>
    <x v="12"/>
    <x v="23"/>
    <n v="483190"/>
  </r>
  <r>
    <x v="360"/>
    <s v="US"/>
    <n v="243400.15"/>
    <x v="13"/>
    <x v="24"/>
    <n v="13093948"/>
  </r>
  <r>
    <x v="360"/>
    <s v="US"/>
    <n v="243400.15"/>
    <x v="14"/>
    <x v="25"/>
    <n v="2704201"/>
  </r>
  <r>
    <x v="360"/>
    <s v="US"/>
    <n v="243400.15"/>
    <x v="15"/>
    <x v="26"/>
    <n v="0"/>
  </r>
  <r>
    <x v="360"/>
    <s v="US"/>
    <n v="243400.15"/>
    <x v="16"/>
    <x v="27"/>
    <n v="0"/>
  </r>
  <r>
    <x v="360"/>
    <s v="US"/>
    <n v="243400.15"/>
    <x v="17"/>
    <x v="28"/>
    <n v="0"/>
  </r>
  <r>
    <x v="360"/>
    <s v="US"/>
    <n v="243400.15"/>
    <x v="18"/>
    <x v="29"/>
    <n v="0"/>
  </r>
  <r>
    <x v="360"/>
    <s v="US"/>
    <n v="243400.15"/>
    <x v="19"/>
    <x v="30"/>
    <n v="0"/>
  </r>
  <r>
    <x v="360"/>
    <s v="US"/>
    <n v="243400.15"/>
    <x v="20"/>
    <x v="31"/>
    <n v="0"/>
  </r>
  <r>
    <x v="360"/>
    <s v="US"/>
    <n v="243400.15"/>
    <x v="21"/>
    <x v="32"/>
    <n v="0"/>
  </r>
  <r>
    <x v="361"/>
    <s v="US"/>
    <n v="304453.88"/>
    <x v="0"/>
    <x v="0"/>
    <n v="3385582"/>
  </r>
  <r>
    <x v="361"/>
    <s v="US"/>
    <n v="304453.88"/>
    <x v="0"/>
    <x v="1"/>
    <n v="1270338"/>
  </r>
  <r>
    <x v="361"/>
    <s v="US"/>
    <n v="304453.88"/>
    <x v="0"/>
    <x v="2"/>
    <n v="6254"/>
  </r>
  <r>
    <x v="361"/>
    <s v="US"/>
    <n v="304453.88"/>
    <x v="0"/>
    <x v="3"/>
    <n v="0"/>
  </r>
  <r>
    <x v="361"/>
    <s v="US"/>
    <n v="304453.88"/>
    <x v="0"/>
    <x v="4"/>
    <n v="2108990"/>
  </r>
  <r>
    <x v="361"/>
    <s v="US"/>
    <n v="304453.88"/>
    <x v="1"/>
    <x v="5"/>
    <n v="175762"/>
  </r>
  <r>
    <x v="361"/>
    <s v="US"/>
    <n v="304453.88"/>
    <x v="1"/>
    <x v="6"/>
    <n v="175001"/>
  </r>
  <r>
    <x v="361"/>
    <s v="US"/>
    <n v="304453.88"/>
    <x v="1"/>
    <x v="7"/>
    <n v="761"/>
  </r>
  <r>
    <x v="361"/>
    <s v="US"/>
    <n v="304453.88"/>
    <x v="1"/>
    <x v="8"/>
    <n v="0"/>
  </r>
  <r>
    <x v="361"/>
    <s v="US"/>
    <n v="304453.88"/>
    <x v="1"/>
    <x v="9"/>
    <n v="0"/>
  </r>
  <r>
    <x v="361"/>
    <s v="US"/>
    <n v="304453.88"/>
    <x v="2"/>
    <x v="10"/>
    <n v="2902493"/>
  </r>
  <r>
    <x v="361"/>
    <s v="US"/>
    <n v="304453.88"/>
    <x v="2"/>
    <x v="11"/>
    <n v="2902493"/>
  </r>
  <r>
    <x v="361"/>
    <s v="US"/>
    <n v="304453.88"/>
    <x v="2"/>
    <x v="12"/>
    <n v="0"/>
  </r>
  <r>
    <x v="361"/>
    <s v="US"/>
    <n v="304453.88"/>
    <x v="2"/>
    <x v="13"/>
    <n v="0"/>
  </r>
  <r>
    <x v="361"/>
    <s v="US"/>
    <n v="304453.88"/>
    <x v="3"/>
    <x v="14"/>
    <n v="139809"/>
  </r>
  <r>
    <x v="361"/>
    <s v="US"/>
    <n v="304453.88"/>
    <x v="4"/>
    <x v="15"/>
    <n v="1402930"/>
  </r>
  <r>
    <x v="361"/>
    <s v="US"/>
    <n v="304453.88"/>
    <x v="5"/>
    <x v="16"/>
    <n v="5012672"/>
  </r>
  <r>
    <x v="361"/>
    <s v="US"/>
    <n v="304453.88"/>
    <x v="6"/>
    <x v="17"/>
    <n v="3047954"/>
  </r>
  <r>
    <x v="361"/>
    <s v="US"/>
    <n v="304453.88"/>
    <x v="7"/>
    <x v="18"/>
    <n v="112215"/>
  </r>
  <r>
    <x v="361"/>
    <s v="US"/>
    <n v="304453.88"/>
    <x v="8"/>
    <x v="19"/>
    <n v="0"/>
  </r>
  <r>
    <x v="361"/>
    <s v="US"/>
    <n v="304453.88"/>
    <x v="9"/>
    <x v="20"/>
    <n v="658258"/>
  </r>
  <r>
    <x v="361"/>
    <s v="US"/>
    <n v="304453.88"/>
    <x v="10"/>
    <x v="21"/>
    <n v="56420260"/>
  </r>
  <r>
    <x v="361"/>
    <s v="US"/>
    <n v="304453.88"/>
    <x v="11"/>
    <x v="22"/>
    <n v="16213008"/>
  </r>
  <r>
    <x v="361"/>
    <s v="US"/>
    <n v="304453.88"/>
    <x v="12"/>
    <x v="23"/>
    <n v="512440"/>
  </r>
  <r>
    <x v="361"/>
    <s v="US"/>
    <n v="304453.88"/>
    <x v="13"/>
    <x v="24"/>
    <n v="13199104"/>
  </r>
  <r>
    <x v="361"/>
    <s v="US"/>
    <n v="304453.88"/>
    <x v="14"/>
    <x v="25"/>
    <n v="684748"/>
  </r>
  <r>
    <x v="361"/>
    <s v="US"/>
    <n v="304453.88"/>
    <x v="15"/>
    <x v="26"/>
    <n v="0"/>
  </r>
  <r>
    <x v="361"/>
    <s v="US"/>
    <n v="304453.88"/>
    <x v="16"/>
    <x v="27"/>
    <n v="0"/>
  </r>
  <r>
    <x v="361"/>
    <s v="US"/>
    <n v="304453.88"/>
    <x v="17"/>
    <x v="28"/>
    <n v="0"/>
  </r>
  <r>
    <x v="361"/>
    <s v="US"/>
    <n v="304453.88"/>
    <x v="18"/>
    <x v="29"/>
    <n v="0"/>
  </r>
  <r>
    <x v="361"/>
    <s v="US"/>
    <n v="304453.88"/>
    <x v="19"/>
    <x v="30"/>
    <n v="0"/>
  </r>
  <r>
    <x v="361"/>
    <s v="US"/>
    <n v="304453.88"/>
    <x v="20"/>
    <x v="31"/>
    <n v="0"/>
  </r>
  <r>
    <x v="361"/>
    <s v="US"/>
    <n v="304453.88"/>
    <x v="21"/>
    <x v="32"/>
    <n v="0"/>
  </r>
  <r>
    <x v="362"/>
    <s v="US"/>
    <n v="195899.07"/>
    <x v="0"/>
    <x v="0"/>
    <n v="4347631"/>
  </r>
  <r>
    <x v="362"/>
    <s v="US"/>
    <n v="195899.07"/>
    <x v="0"/>
    <x v="1"/>
    <n v="1735493"/>
  </r>
  <r>
    <x v="362"/>
    <s v="US"/>
    <n v="195899.07"/>
    <x v="0"/>
    <x v="2"/>
    <n v="6835"/>
  </r>
  <r>
    <x v="362"/>
    <s v="US"/>
    <n v="195899.07"/>
    <x v="0"/>
    <x v="3"/>
    <n v="0"/>
  </r>
  <r>
    <x v="362"/>
    <s v="US"/>
    <n v="195899.07"/>
    <x v="0"/>
    <x v="4"/>
    <n v="2605303"/>
  </r>
  <r>
    <x v="362"/>
    <s v="US"/>
    <n v="195899.07"/>
    <x v="1"/>
    <x v="5"/>
    <n v="136250"/>
  </r>
  <r>
    <x v="362"/>
    <s v="US"/>
    <n v="195899.07"/>
    <x v="1"/>
    <x v="6"/>
    <n v="135584"/>
  </r>
  <r>
    <x v="362"/>
    <s v="US"/>
    <n v="195899.07"/>
    <x v="1"/>
    <x v="7"/>
    <n v="666"/>
  </r>
  <r>
    <x v="362"/>
    <s v="US"/>
    <n v="195899.07"/>
    <x v="1"/>
    <x v="8"/>
    <n v="0"/>
  </r>
  <r>
    <x v="362"/>
    <s v="US"/>
    <n v="195899.07"/>
    <x v="1"/>
    <x v="9"/>
    <n v="0"/>
  </r>
  <r>
    <x v="362"/>
    <s v="US"/>
    <n v="195899.07"/>
    <x v="2"/>
    <x v="10"/>
    <n v="3684962"/>
  </r>
  <r>
    <x v="362"/>
    <s v="US"/>
    <n v="195899.07"/>
    <x v="2"/>
    <x v="11"/>
    <n v="3684962"/>
  </r>
  <r>
    <x v="362"/>
    <s v="US"/>
    <n v="195899.07"/>
    <x v="2"/>
    <x v="12"/>
    <n v="0"/>
  </r>
  <r>
    <x v="362"/>
    <s v="US"/>
    <n v="195899.07"/>
    <x v="2"/>
    <x v="13"/>
    <n v="0"/>
  </r>
  <r>
    <x v="362"/>
    <s v="US"/>
    <n v="195899.07"/>
    <x v="3"/>
    <x v="14"/>
    <n v="170961"/>
  </r>
  <r>
    <x v="362"/>
    <s v="US"/>
    <n v="195899.07"/>
    <x v="4"/>
    <x v="15"/>
    <n v="420640"/>
  </r>
  <r>
    <x v="362"/>
    <s v="US"/>
    <n v="195899.07"/>
    <x v="5"/>
    <x v="16"/>
    <n v="5182074"/>
  </r>
  <r>
    <x v="362"/>
    <s v="US"/>
    <n v="195899.07"/>
    <x v="6"/>
    <x v="17"/>
    <n v="3805092"/>
  </r>
  <r>
    <x v="362"/>
    <s v="US"/>
    <n v="195899.07"/>
    <x v="7"/>
    <x v="18"/>
    <n v="120974"/>
  </r>
  <r>
    <x v="362"/>
    <s v="US"/>
    <n v="195899.07"/>
    <x v="8"/>
    <x v="19"/>
    <n v="0"/>
  </r>
  <r>
    <x v="362"/>
    <s v="US"/>
    <n v="195899.07"/>
    <x v="9"/>
    <x v="20"/>
    <n v="558580"/>
  </r>
  <r>
    <x v="362"/>
    <s v="US"/>
    <n v="195899.07"/>
    <x v="10"/>
    <x v="21"/>
    <n v="56025079"/>
  </r>
  <r>
    <x v="362"/>
    <s v="US"/>
    <n v="195899.07"/>
    <x v="11"/>
    <x v="22"/>
    <n v="15714791"/>
  </r>
  <r>
    <x v="362"/>
    <s v="US"/>
    <n v="195899.07"/>
    <x v="12"/>
    <x v="23"/>
    <n v="770504"/>
  </r>
  <r>
    <x v="362"/>
    <s v="US"/>
    <n v="195899.07"/>
    <x v="13"/>
    <x v="24"/>
    <n v="13151546"/>
  </r>
  <r>
    <x v="362"/>
    <s v="US"/>
    <n v="195899.07"/>
    <x v="14"/>
    <x v="25"/>
    <n v="125908"/>
  </r>
  <r>
    <x v="362"/>
    <s v="US"/>
    <n v="195899.07"/>
    <x v="15"/>
    <x v="26"/>
    <n v="0"/>
  </r>
  <r>
    <x v="362"/>
    <s v="US"/>
    <n v="195899.07"/>
    <x v="16"/>
    <x v="27"/>
    <n v="0"/>
  </r>
  <r>
    <x v="362"/>
    <s v="US"/>
    <n v="195899.07"/>
    <x v="17"/>
    <x v="28"/>
    <n v="0"/>
  </r>
  <r>
    <x v="362"/>
    <s v="US"/>
    <n v="195899.07"/>
    <x v="18"/>
    <x v="29"/>
    <n v="0"/>
  </r>
  <r>
    <x v="362"/>
    <s v="US"/>
    <n v="195899.07"/>
    <x v="19"/>
    <x v="30"/>
    <n v="0"/>
  </r>
  <r>
    <x v="362"/>
    <s v="US"/>
    <n v="195899.07"/>
    <x v="20"/>
    <x v="31"/>
    <n v="0"/>
  </r>
  <r>
    <x v="362"/>
    <s v="US"/>
    <n v="195899.07"/>
    <x v="21"/>
    <x v="32"/>
    <n v="0"/>
  </r>
  <r>
    <x v="363"/>
    <s v="US"/>
    <n v="188631"/>
    <x v="0"/>
    <x v="0"/>
    <n v="3735866"/>
  </r>
  <r>
    <x v="363"/>
    <s v="US"/>
    <n v="188631"/>
    <x v="0"/>
    <x v="1"/>
    <n v="1547342"/>
  </r>
  <r>
    <x v="363"/>
    <s v="US"/>
    <n v="188631"/>
    <x v="0"/>
    <x v="2"/>
    <n v="6534"/>
  </r>
  <r>
    <x v="363"/>
    <s v="US"/>
    <n v="188631"/>
    <x v="0"/>
    <x v="3"/>
    <n v="0"/>
  </r>
  <r>
    <x v="363"/>
    <s v="US"/>
    <n v="188631"/>
    <x v="0"/>
    <x v="4"/>
    <n v="2181990"/>
  </r>
  <r>
    <x v="363"/>
    <s v="US"/>
    <n v="188631"/>
    <x v="1"/>
    <x v="5"/>
    <n v="228599"/>
  </r>
  <r>
    <x v="363"/>
    <s v="US"/>
    <n v="188631"/>
    <x v="1"/>
    <x v="6"/>
    <n v="227480"/>
  </r>
  <r>
    <x v="363"/>
    <s v="US"/>
    <n v="188631"/>
    <x v="1"/>
    <x v="7"/>
    <n v="1119"/>
  </r>
  <r>
    <x v="363"/>
    <s v="US"/>
    <n v="188631"/>
    <x v="1"/>
    <x v="8"/>
    <n v="0"/>
  </r>
  <r>
    <x v="363"/>
    <s v="US"/>
    <n v="188631"/>
    <x v="1"/>
    <x v="9"/>
    <n v="0"/>
  </r>
  <r>
    <x v="363"/>
    <s v="US"/>
    <n v="188631"/>
    <x v="2"/>
    <x v="10"/>
    <n v="2745285"/>
  </r>
  <r>
    <x v="363"/>
    <s v="US"/>
    <n v="188631"/>
    <x v="2"/>
    <x v="11"/>
    <n v="2745285"/>
  </r>
  <r>
    <x v="363"/>
    <s v="US"/>
    <n v="188631"/>
    <x v="2"/>
    <x v="12"/>
    <n v="0"/>
  </r>
  <r>
    <x v="363"/>
    <s v="US"/>
    <n v="188631"/>
    <x v="2"/>
    <x v="13"/>
    <n v="0"/>
  </r>
  <r>
    <x v="363"/>
    <s v="US"/>
    <n v="188631"/>
    <x v="3"/>
    <x v="14"/>
    <n v="173441"/>
  </r>
  <r>
    <x v="363"/>
    <s v="US"/>
    <n v="188631"/>
    <x v="4"/>
    <x v="15"/>
    <n v="435476"/>
  </r>
  <r>
    <x v="363"/>
    <s v="US"/>
    <n v="188631"/>
    <x v="5"/>
    <x v="16"/>
    <n v="6062179"/>
  </r>
  <r>
    <x v="363"/>
    <s v="US"/>
    <n v="188631"/>
    <x v="6"/>
    <x v="17"/>
    <n v="2851831"/>
  </r>
  <r>
    <x v="363"/>
    <s v="US"/>
    <n v="188631"/>
    <x v="7"/>
    <x v="18"/>
    <n v="121415"/>
  </r>
  <r>
    <x v="363"/>
    <s v="US"/>
    <n v="188631"/>
    <x v="8"/>
    <x v="19"/>
    <n v="0"/>
  </r>
  <r>
    <x v="363"/>
    <s v="US"/>
    <n v="188631"/>
    <x v="9"/>
    <x v="20"/>
    <n v="922395"/>
  </r>
  <r>
    <x v="363"/>
    <s v="US"/>
    <n v="188631"/>
    <x v="10"/>
    <x v="21"/>
    <n v="49611574"/>
  </r>
  <r>
    <x v="363"/>
    <s v="US"/>
    <n v="188631"/>
    <x v="11"/>
    <x v="22"/>
    <n v="15652140"/>
  </r>
  <r>
    <x v="363"/>
    <s v="US"/>
    <n v="188631"/>
    <x v="12"/>
    <x v="23"/>
    <n v="1623845"/>
  </r>
  <r>
    <x v="363"/>
    <s v="US"/>
    <n v="188631"/>
    <x v="13"/>
    <x v="24"/>
    <n v="14365816"/>
  </r>
  <r>
    <x v="363"/>
    <s v="US"/>
    <n v="188631"/>
    <x v="14"/>
    <x v="25"/>
    <n v="221995"/>
  </r>
  <r>
    <x v="363"/>
    <s v="US"/>
    <n v="188631"/>
    <x v="15"/>
    <x v="26"/>
    <n v="0"/>
  </r>
  <r>
    <x v="363"/>
    <s v="US"/>
    <n v="188631"/>
    <x v="16"/>
    <x v="27"/>
    <n v="0"/>
  </r>
  <r>
    <x v="363"/>
    <s v="US"/>
    <n v="188631"/>
    <x v="17"/>
    <x v="28"/>
    <n v="0"/>
  </r>
  <r>
    <x v="363"/>
    <s v="US"/>
    <n v="188631"/>
    <x v="18"/>
    <x v="29"/>
    <n v="0"/>
  </r>
  <r>
    <x v="363"/>
    <s v="US"/>
    <n v="188631"/>
    <x v="19"/>
    <x v="30"/>
    <n v="0"/>
  </r>
  <r>
    <x v="363"/>
    <s v="US"/>
    <n v="188631"/>
    <x v="20"/>
    <x v="31"/>
    <n v="0"/>
  </r>
  <r>
    <x v="363"/>
    <s v="US"/>
    <n v="188631"/>
    <x v="21"/>
    <x v="32"/>
    <n v="0"/>
  </r>
  <r>
    <x v="364"/>
    <s v="US"/>
    <n v="787439.2"/>
    <x v="0"/>
    <x v="0"/>
    <n v="5401709"/>
  </r>
  <r>
    <x v="364"/>
    <s v="US"/>
    <n v="787439.2"/>
    <x v="0"/>
    <x v="1"/>
    <n v="2263875"/>
  </r>
  <r>
    <x v="364"/>
    <s v="US"/>
    <n v="787439.2"/>
    <x v="0"/>
    <x v="2"/>
    <n v="7522"/>
  </r>
  <r>
    <x v="364"/>
    <s v="US"/>
    <n v="787439.2"/>
    <x v="0"/>
    <x v="3"/>
    <n v="0"/>
  </r>
  <r>
    <x v="364"/>
    <s v="US"/>
    <n v="787439.2"/>
    <x v="0"/>
    <x v="4"/>
    <n v="3130312"/>
  </r>
  <r>
    <x v="364"/>
    <s v="US"/>
    <n v="787439.2"/>
    <x v="1"/>
    <x v="5"/>
    <n v="83598"/>
  </r>
  <r>
    <x v="364"/>
    <s v="US"/>
    <n v="787439.2"/>
    <x v="1"/>
    <x v="6"/>
    <n v="82459"/>
  </r>
  <r>
    <x v="364"/>
    <s v="US"/>
    <n v="787439.2"/>
    <x v="1"/>
    <x v="7"/>
    <n v="1139"/>
  </r>
  <r>
    <x v="364"/>
    <s v="US"/>
    <n v="787439.2"/>
    <x v="1"/>
    <x v="8"/>
    <n v="0"/>
  </r>
  <r>
    <x v="364"/>
    <s v="US"/>
    <n v="787439.2"/>
    <x v="1"/>
    <x v="9"/>
    <n v="0"/>
  </r>
  <r>
    <x v="364"/>
    <s v="US"/>
    <n v="787439.2"/>
    <x v="2"/>
    <x v="10"/>
    <n v="2689029"/>
  </r>
  <r>
    <x v="364"/>
    <s v="US"/>
    <n v="787439.2"/>
    <x v="2"/>
    <x v="11"/>
    <n v="2689029"/>
  </r>
  <r>
    <x v="364"/>
    <s v="US"/>
    <n v="787439.2"/>
    <x v="2"/>
    <x v="12"/>
    <n v="0"/>
  </r>
  <r>
    <x v="364"/>
    <s v="US"/>
    <n v="787439.2"/>
    <x v="2"/>
    <x v="13"/>
    <n v="0"/>
  </r>
  <r>
    <x v="364"/>
    <s v="US"/>
    <n v="787439.2"/>
    <x v="3"/>
    <x v="14"/>
    <n v="46145"/>
  </r>
  <r>
    <x v="364"/>
    <s v="US"/>
    <n v="787439.2"/>
    <x v="4"/>
    <x v="15"/>
    <n v="524004"/>
  </r>
  <r>
    <x v="364"/>
    <s v="US"/>
    <n v="787439.2"/>
    <x v="5"/>
    <x v="16"/>
    <n v="7621171"/>
  </r>
  <r>
    <x v="364"/>
    <s v="US"/>
    <n v="787439.2"/>
    <x v="6"/>
    <x v="17"/>
    <n v="2792551"/>
  </r>
  <r>
    <x v="364"/>
    <s v="US"/>
    <n v="787439.2"/>
    <x v="7"/>
    <x v="18"/>
    <n v="144328"/>
  </r>
  <r>
    <x v="364"/>
    <s v="US"/>
    <n v="787439.2"/>
    <x v="8"/>
    <x v="19"/>
    <n v="0"/>
  </r>
  <r>
    <x v="364"/>
    <s v="US"/>
    <n v="787439.2"/>
    <x v="9"/>
    <x v="20"/>
    <n v="1124419"/>
  </r>
  <r>
    <x v="364"/>
    <s v="US"/>
    <n v="787439.2"/>
    <x v="10"/>
    <x v="21"/>
    <n v="51711058"/>
  </r>
  <r>
    <x v="364"/>
    <s v="US"/>
    <n v="787439.2"/>
    <x v="11"/>
    <x v="22"/>
    <n v="16761115"/>
  </r>
  <r>
    <x v="364"/>
    <s v="US"/>
    <n v="787439.2"/>
    <x v="12"/>
    <x v="23"/>
    <n v="660848"/>
  </r>
  <r>
    <x v="364"/>
    <s v="US"/>
    <n v="787439.2"/>
    <x v="13"/>
    <x v="24"/>
    <n v="13024707"/>
  </r>
  <r>
    <x v="364"/>
    <s v="US"/>
    <n v="787439.2"/>
    <x v="14"/>
    <x v="25"/>
    <n v="138631"/>
  </r>
  <r>
    <x v="364"/>
    <s v="US"/>
    <n v="787439.2"/>
    <x v="15"/>
    <x v="26"/>
    <n v="0"/>
  </r>
  <r>
    <x v="364"/>
    <s v="US"/>
    <n v="787439.2"/>
    <x v="16"/>
    <x v="27"/>
    <n v="0"/>
  </r>
  <r>
    <x v="364"/>
    <s v="US"/>
    <n v="787439.2"/>
    <x v="17"/>
    <x v="28"/>
    <n v="0"/>
  </r>
  <r>
    <x v="364"/>
    <s v="US"/>
    <n v="787439.2"/>
    <x v="18"/>
    <x v="29"/>
    <n v="0"/>
  </r>
  <r>
    <x v="364"/>
    <s v="US"/>
    <n v="787439.2"/>
    <x v="19"/>
    <x v="30"/>
    <n v="0"/>
  </r>
  <r>
    <x v="364"/>
    <s v="US"/>
    <n v="787439.2"/>
    <x v="20"/>
    <x v="31"/>
    <n v="0"/>
  </r>
  <r>
    <x v="364"/>
    <s v="US"/>
    <n v="787439.2"/>
    <x v="21"/>
    <x v="32"/>
    <n v="0"/>
  </r>
  <r>
    <x v="365"/>
    <s v="US"/>
    <n v="432969.44"/>
    <x v="0"/>
    <x v="0"/>
    <n v="5683888"/>
  </r>
  <r>
    <x v="365"/>
    <s v="US"/>
    <n v="432969.44"/>
    <x v="0"/>
    <x v="1"/>
    <n v="2384677"/>
  </r>
  <r>
    <x v="365"/>
    <s v="US"/>
    <n v="432969.44"/>
    <x v="0"/>
    <x v="2"/>
    <n v="10489"/>
  </r>
  <r>
    <x v="365"/>
    <s v="US"/>
    <n v="432969.44"/>
    <x v="0"/>
    <x v="3"/>
    <n v="0"/>
  </r>
  <r>
    <x v="365"/>
    <s v="US"/>
    <n v="432969.44"/>
    <x v="0"/>
    <x v="4"/>
    <n v="3288722"/>
  </r>
  <r>
    <x v="365"/>
    <s v="US"/>
    <n v="432969.44"/>
    <x v="1"/>
    <x v="5"/>
    <n v="321564"/>
  </r>
  <r>
    <x v="365"/>
    <s v="US"/>
    <n v="432969.44"/>
    <x v="1"/>
    <x v="6"/>
    <n v="320001"/>
  </r>
  <r>
    <x v="365"/>
    <s v="US"/>
    <n v="432969.44"/>
    <x v="1"/>
    <x v="7"/>
    <n v="1563"/>
  </r>
  <r>
    <x v="365"/>
    <s v="US"/>
    <n v="432969.44"/>
    <x v="1"/>
    <x v="8"/>
    <n v="0"/>
  </r>
  <r>
    <x v="365"/>
    <s v="US"/>
    <n v="432969.44"/>
    <x v="1"/>
    <x v="9"/>
    <n v="0"/>
  </r>
  <r>
    <x v="365"/>
    <s v="US"/>
    <n v="432969.44"/>
    <x v="2"/>
    <x v="10"/>
    <n v="2178133"/>
  </r>
  <r>
    <x v="365"/>
    <s v="US"/>
    <n v="432969.44"/>
    <x v="2"/>
    <x v="11"/>
    <n v="2178133"/>
  </r>
  <r>
    <x v="365"/>
    <s v="US"/>
    <n v="432969.44"/>
    <x v="2"/>
    <x v="12"/>
    <n v="0"/>
  </r>
  <r>
    <x v="365"/>
    <s v="US"/>
    <n v="432969.44"/>
    <x v="2"/>
    <x v="13"/>
    <n v="0"/>
  </r>
  <r>
    <x v="365"/>
    <s v="US"/>
    <n v="432969.44"/>
    <x v="3"/>
    <x v="14"/>
    <n v="6"/>
  </r>
  <r>
    <x v="365"/>
    <s v="US"/>
    <n v="432969.44"/>
    <x v="4"/>
    <x v="15"/>
    <n v="715987"/>
  </r>
  <r>
    <x v="365"/>
    <s v="US"/>
    <n v="432969.44"/>
    <x v="5"/>
    <x v="16"/>
    <n v="9372738"/>
  </r>
  <r>
    <x v="365"/>
    <s v="US"/>
    <n v="432969.44"/>
    <x v="6"/>
    <x v="17"/>
    <n v="2216297"/>
  </r>
  <r>
    <x v="365"/>
    <s v="US"/>
    <n v="432969.44"/>
    <x v="7"/>
    <x v="18"/>
    <n v="122048"/>
  </r>
  <r>
    <x v="365"/>
    <s v="US"/>
    <n v="432969.44"/>
    <x v="8"/>
    <x v="19"/>
    <n v="0"/>
  </r>
  <r>
    <x v="365"/>
    <s v="US"/>
    <n v="432969.44"/>
    <x v="9"/>
    <x v="20"/>
    <n v="1077751"/>
  </r>
  <r>
    <x v="365"/>
    <s v="US"/>
    <n v="432969.44"/>
    <x v="10"/>
    <x v="21"/>
    <n v="54880692"/>
  </r>
  <r>
    <x v="365"/>
    <s v="US"/>
    <n v="432969.44"/>
    <x v="11"/>
    <x v="22"/>
    <n v="21347555"/>
  </r>
  <r>
    <x v="365"/>
    <s v="US"/>
    <n v="432969.44"/>
    <x v="12"/>
    <x v="23"/>
    <n v="691046"/>
  </r>
  <r>
    <x v="365"/>
    <s v="US"/>
    <n v="432969.44"/>
    <x v="13"/>
    <x v="24"/>
    <n v="13662077"/>
  </r>
  <r>
    <x v="365"/>
    <s v="US"/>
    <n v="432969.44"/>
    <x v="14"/>
    <x v="25"/>
    <n v="807316"/>
  </r>
  <r>
    <x v="365"/>
    <s v="US"/>
    <n v="432969.44"/>
    <x v="15"/>
    <x v="26"/>
    <n v="0"/>
  </r>
  <r>
    <x v="365"/>
    <s v="US"/>
    <n v="432969.44"/>
    <x v="16"/>
    <x v="27"/>
    <n v="0"/>
  </r>
  <r>
    <x v="365"/>
    <s v="US"/>
    <n v="432969.44"/>
    <x v="17"/>
    <x v="28"/>
    <n v="0"/>
  </r>
  <r>
    <x v="365"/>
    <s v="US"/>
    <n v="432969.44"/>
    <x v="18"/>
    <x v="29"/>
    <n v="0"/>
  </r>
  <r>
    <x v="365"/>
    <s v="US"/>
    <n v="432969.44"/>
    <x v="19"/>
    <x v="30"/>
    <n v="0"/>
  </r>
  <r>
    <x v="365"/>
    <s v="US"/>
    <n v="432969.44"/>
    <x v="20"/>
    <x v="31"/>
    <n v="0"/>
  </r>
  <r>
    <x v="365"/>
    <s v="US"/>
    <n v="432969.44"/>
    <x v="21"/>
    <x v="32"/>
    <n v="0"/>
  </r>
  <r>
    <x v="366"/>
    <s v="US"/>
    <n v="349226.06"/>
    <x v="0"/>
    <x v="0"/>
    <n v="5984005"/>
  </r>
  <r>
    <x v="366"/>
    <s v="US"/>
    <n v="349226.06"/>
    <x v="0"/>
    <x v="1"/>
    <n v="2347485"/>
  </r>
  <r>
    <x v="366"/>
    <s v="US"/>
    <n v="349226.06"/>
    <x v="0"/>
    <x v="2"/>
    <n v="10670"/>
  </r>
  <r>
    <x v="366"/>
    <s v="US"/>
    <n v="349226.06"/>
    <x v="0"/>
    <x v="3"/>
    <n v="0"/>
  </r>
  <r>
    <x v="366"/>
    <s v="US"/>
    <n v="349226.06"/>
    <x v="0"/>
    <x v="4"/>
    <n v="3625850"/>
  </r>
  <r>
    <x v="366"/>
    <s v="US"/>
    <n v="349226.06"/>
    <x v="1"/>
    <x v="5"/>
    <n v="72147"/>
  </r>
  <r>
    <x v="366"/>
    <s v="US"/>
    <n v="349226.06"/>
    <x v="1"/>
    <x v="6"/>
    <n v="70903"/>
  </r>
  <r>
    <x v="366"/>
    <s v="US"/>
    <n v="349226.06"/>
    <x v="1"/>
    <x v="7"/>
    <n v="1244"/>
  </r>
  <r>
    <x v="366"/>
    <s v="US"/>
    <n v="349226.06"/>
    <x v="1"/>
    <x v="8"/>
    <n v="0"/>
  </r>
  <r>
    <x v="366"/>
    <s v="US"/>
    <n v="349226.06"/>
    <x v="1"/>
    <x v="9"/>
    <n v="0"/>
  </r>
  <r>
    <x v="366"/>
    <s v="US"/>
    <n v="349226.06"/>
    <x v="2"/>
    <x v="10"/>
    <n v="2983175"/>
  </r>
  <r>
    <x v="366"/>
    <s v="US"/>
    <n v="349226.06"/>
    <x v="2"/>
    <x v="11"/>
    <n v="2983175"/>
  </r>
  <r>
    <x v="366"/>
    <s v="US"/>
    <n v="349226.06"/>
    <x v="2"/>
    <x v="12"/>
    <n v="0"/>
  </r>
  <r>
    <x v="366"/>
    <s v="US"/>
    <n v="349226.06"/>
    <x v="2"/>
    <x v="13"/>
    <n v="0"/>
  </r>
  <r>
    <x v="366"/>
    <s v="US"/>
    <n v="349226.06"/>
    <x v="3"/>
    <x v="14"/>
    <n v="8"/>
  </r>
  <r>
    <x v="366"/>
    <s v="US"/>
    <n v="349226.06"/>
    <x v="4"/>
    <x v="15"/>
    <n v="665059"/>
  </r>
  <r>
    <x v="366"/>
    <s v="US"/>
    <n v="349226.06"/>
    <x v="5"/>
    <x v="16"/>
    <n v="10996917"/>
  </r>
  <r>
    <x v="366"/>
    <s v="US"/>
    <n v="349226.06"/>
    <x v="6"/>
    <x v="17"/>
    <n v="3003329"/>
  </r>
  <r>
    <x v="366"/>
    <s v="US"/>
    <n v="349226.06"/>
    <x v="7"/>
    <x v="18"/>
    <n v="121093"/>
  </r>
  <r>
    <x v="366"/>
    <s v="US"/>
    <n v="349226.06"/>
    <x v="8"/>
    <x v="19"/>
    <n v="2"/>
  </r>
  <r>
    <x v="366"/>
    <s v="US"/>
    <n v="349226.06"/>
    <x v="9"/>
    <x v="20"/>
    <n v="840015"/>
  </r>
  <r>
    <x v="366"/>
    <s v="US"/>
    <n v="349226.06"/>
    <x v="10"/>
    <x v="21"/>
    <n v="65933118"/>
  </r>
  <r>
    <x v="366"/>
    <s v="US"/>
    <n v="349226.06"/>
    <x v="11"/>
    <x v="22"/>
    <n v="25190218"/>
  </r>
  <r>
    <x v="366"/>
    <s v="US"/>
    <n v="349226.06"/>
    <x v="12"/>
    <x v="23"/>
    <n v="1106446"/>
  </r>
  <r>
    <x v="366"/>
    <s v="US"/>
    <n v="349226.06"/>
    <x v="13"/>
    <x v="24"/>
    <n v="25958125"/>
  </r>
  <r>
    <x v="366"/>
    <s v="US"/>
    <n v="349226.06"/>
    <x v="14"/>
    <x v="25"/>
    <n v="648110"/>
  </r>
  <r>
    <x v="366"/>
    <s v="US"/>
    <n v="349226.06"/>
    <x v="15"/>
    <x v="26"/>
    <n v="0"/>
  </r>
  <r>
    <x v="366"/>
    <s v="US"/>
    <n v="349226.06"/>
    <x v="16"/>
    <x v="27"/>
    <n v="0"/>
  </r>
  <r>
    <x v="366"/>
    <s v="US"/>
    <n v="349226.06"/>
    <x v="17"/>
    <x v="28"/>
    <n v="0"/>
  </r>
  <r>
    <x v="366"/>
    <s v="US"/>
    <n v="349226.06"/>
    <x v="18"/>
    <x v="29"/>
    <n v="0"/>
  </r>
  <r>
    <x v="366"/>
    <s v="US"/>
    <n v="349226.06"/>
    <x v="19"/>
    <x v="30"/>
    <n v="0"/>
  </r>
  <r>
    <x v="366"/>
    <s v="US"/>
    <n v="349226.06"/>
    <x v="20"/>
    <x v="31"/>
    <n v="0"/>
  </r>
  <r>
    <x v="366"/>
    <s v="US"/>
    <n v="349226.06"/>
    <x v="21"/>
    <x v="32"/>
    <n v="0"/>
  </r>
  <r>
    <x v="367"/>
    <s v="US"/>
    <n v="242148.63"/>
    <x v="0"/>
    <x v="0"/>
    <n v="1976352"/>
  </r>
  <r>
    <x v="367"/>
    <s v="US"/>
    <n v="242148.63"/>
    <x v="0"/>
    <x v="1"/>
    <n v="1965494"/>
  </r>
  <r>
    <x v="367"/>
    <s v="US"/>
    <n v="242148.63"/>
    <x v="0"/>
    <x v="2"/>
    <n v="10858"/>
  </r>
  <r>
    <x v="367"/>
    <s v="US"/>
    <n v="242148.63"/>
    <x v="0"/>
    <x v="3"/>
    <n v="0"/>
  </r>
  <r>
    <x v="367"/>
    <s v="US"/>
    <n v="242148.63"/>
    <x v="0"/>
    <x v="4"/>
    <n v="0"/>
  </r>
  <r>
    <x v="367"/>
    <s v="US"/>
    <n v="242148.63"/>
    <x v="1"/>
    <x v="5"/>
    <n v="317217"/>
  </r>
  <r>
    <x v="367"/>
    <s v="US"/>
    <n v="242148.63"/>
    <x v="1"/>
    <x v="6"/>
    <n v="315973"/>
  </r>
  <r>
    <x v="367"/>
    <s v="US"/>
    <n v="242148.63"/>
    <x v="1"/>
    <x v="7"/>
    <n v="1244"/>
  </r>
  <r>
    <x v="367"/>
    <s v="US"/>
    <n v="242148.63"/>
    <x v="1"/>
    <x v="8"/>
    <n v="0"/>
  </r>
  <r>
    <x v="367"/>
    <s v="US"/>
    <n v="242148.63"/>
    <x v="1"/>
    <x v="9"/>
    <n v="0"/>
  </r>
  <r>
    <x v="367"/>
    <s v="US"/>
    <n v="242148.63"/>
    <x v="2"/>
    <x v="10"/>
    <n v="2130483"/>
  </r>
  <r>
    <x v="367"/>
    <s v="US"/>
    <n v="242148.63"/>
    <x v="2"/>
    <x v="11"/>
    <n v="2130483"/>
  </r>
  <r>
    <x v="367"/>
    <s v="US"/>
    <n v="242148.63"/>
    <x v="2"/>
    <x v="12"/>
    <n v="0"/>
  </r>
  <r>
    <x v="367"/>
    <s v="US"/>
    <n v="242148.63"/>
    <x v="2"/>
    <x v="13"/>
    <n v="0"/>
  </r>
  <r>
    <x v="367"/>
    <s v="US"/>
    <n v="242148.63"/>
    <x v="3"/>
    <x v="14"/>
    <n v="0"/>
  </r>
  <r>
    <x v="367"/>
    <s v="US"/>
    <n v="242148.63"/>
    <x v="4"/>
    <x v="15"/>
    <n v="623252"/>
  </r>
  <r>
    <x v="367"/>
    <s v="US"/>
    <n v="242148.63"/>
    <x v="5"/>
    <x v="16"/>
    <n v="10281722"/>
  </r>
  <r>
    <x v="367"/>
    <s v="US"/>
    <n v="242148.63"/>
    <x v="6"/>
    <x v="17"/>
    <n v="2140722"/>
  </r>
  <r>
    <x v="367"/>
    <s v="US"/>
    <n v="242148.63"/>
    <x v="7"/>
    <x v="18"/>
    <n v="108902"/>
  </r>
  <r>
    <x v="367"/>
    <s v="US"/>
    <n v="242148.63"/>
    <x v="8"/>
    <x v="19"/>
    <n v="0"/>
  </r>
  <r>
    <x v="367"/>
    <s v="US"/>
    <n v="242148.63"/>
    <x v="9"/>
    <x v="20"/>
    <n v="746151"/>
  </r>
  <r>
    <x v="367"/>
    <s v="US"/>
    <n v="242148.63"/>
    <x v="10"/>
    <x v="21"/>
    <n v="67549513"/>
  </r>
  <r>
    <x v="367"/>
    <s v="US"/>
    <n v="242148.63"/>
    <x v="11"/>
    <x v="22"/>
    <n v="22615241"/>
  </r>
  <r>
    <x v="367"/>
    <s v="US"/>
    <n v="242148.63"/>
    <x v="12"/>
    <x v="23"/>
    <n v="585502"/>
  </r>
  <r>
    <x v="367"/>
    <s v="US"/>
    <n v="242148.63"/>
    <x v="13"/>
    <x v="24"/>
    <n v="31371039"/>
  </r>
  <r>
    <x v="367"/>
    <s v="US"/>
    <n v="242148.63"/>
    <x v="14"/>
    <x v="25"/>
    <n v="384968"/>
  </r>
  <r>
    <x v="367"/>
    <s v="US"/>
    <n v="242148.63"/>
    <x v="15"/>
    <x v="26"/>
    <n v="0"/>
  </r>
  <r>
    <x v="367"/>
    <s v="US"/>
    <n v="242148.63"/>
    <x v="16"/>
    <x v="27"/>
    <n v="0"/>
  </r>
  <r>
    <x v="367"/>
    <s v="US"/>
    <n v="242148.63"/>
    <x v="17"/>
    <x v="28"/>
    <n v="0"/>
  </r>
  <r>
    <x v="367"/>
    <s v="US"/>
    <n v="242148.63"/>
    <x v="18"/>
    <x v="29"/>
    <n v="0"/>
  </r>
  <r>
    <x v="367"/>
    <s v="US"/>
    <n v="242148.63"/>
    <x v="19"/>
    <x v="30"/>
    <n v="0"/>
  </r>
  <r>
    <x v="367"/>
    <s v="US"/>
    <n v="242148.63"/>
    <x v="20"/>
    <x v="31"/>
    <n v="0"/>
  </r>
  <r>
    <x v="367"/>
    <s v="US"/>
    <n v="242148.63"/>
    <x v="21"/>
    <x v="32"/>
    <n v="0"/>
  </r>
  <r>
    <x v="368"/>
    <s v="US"/>
    <n v="237961.5"/>
    <x v="0"/>
    <x v="0"/>
    <n v="6279455"/>
  </r>
  <r>
    <x v="368"/>
    <s v="US"/>
    <n v="237961.5"/>
    <x v="0"/>
    <x v="1"/>
    <n v="2641432"/>
  </r>
  <r>
    <x v="368"/>
    <s v="US"/>
    <n v="237961.5"/>
    <x v="0"/>
    <x v="2"/>
    <n v="9376"/>
  </r>
  <r>
    <x v="368"/>
    <s v="US"/>
    <n v="237961.5"/>
    <x v="0"/>
    <x v="3"/>
    <n v="0"/>
  </r>
  <r>
    <x v="368"/>
    <s v="US"/>
    <n v="237961.5"/>
    <x v="0"/>
    <x v="4"/>
    <n v="3628647"/>
  </r>
  <r>
    <x v="368"/>
    <s v="US"/>
    <n v="237961.5"/>
    <x v="1"/>
    <x v="5"/>
    <n v="73216"/>
  </r>
  <r>
    <x v="368"/>
    <s v="US"/>
    <n v="237961.5"/>
    <x v="1"/>
    <x v="6"/>
    <n v="72094"/>
  </r>
  <r>
    <x v="368"/>
    <s v="US"/>
    <n v="237961.5"/>
    <x v="1"/>
    <x v="7"/>
    <n v="1122"/>
  </r>
  <r>
    <x v="368"/>
    <s v="US"/>
    <n v="237961.5"/>
    <x v="1"/>
    <x v="8"/>
    <n v="0"/>
  </r>
  <r>
    <x v="368"/>
    <s v="US"/>
    <n v="237961.5"/>
    <x v="1"/>
    <x v="9"/>
    <n v="0"/>
  </r>
  <r>
    <x v="368"/>
    <s v="US"/>
    <n v="237961.5"/>
    <x v="2"/>
    <x v="10"/>
    <n v="2457893"/>
  </r>
  <r>
    <x v="368"/>
    <s v="US"/>
    <n v="237961.5"/>
    <x v="2"/>
    <x v="11"/>
    <n v="2457893"/>
  </r>
  <r>
    <x v="368"/>
    <s v="US"/>
    <n v="237961.5"/>
    <x v="2"/>
    <x v="12"/>
    <n v="0"/>
  </r>
  <r>
    <x v="368"/>
    <s v="US"/>
    <n v="237961.5"/>
    <x v="2"/>
    <x v="13"/>
    <n v="0"/>
  </r>
  <r>
    <x v="368"/>
    <s v="US"/>
    <n v="237961.5"/>
    <x v="3"/>
    <x v="14"/>
    <n v="0"/>
  </r>
  <r>
    <x v="368"/>
    <s v="US"/>
    <n v="237961.5"/>
    <x v="4"/>
    <x v="15"/>
    <n v="492562"/>
  </r>
  <r>
    <x v="368"/>
    <s v="US"/>
    <n v="237961.5"/>
    <x v="5"/>
    <x v="16"/>
    <n v="8691804"/>
  </r>
  <r>
    <x v="368"/>
    <s v="US"/>
    <n v="237961.5"/>
    <x v="6"/>
    <x v="17"/>
    <n v="2483293"/>
  </r>
  <r>
    <x v="368"/>
    <s v="US"/>
    <n v="237961.5"/>
    <x v="7"/>
    <x v="18"/>
    <n v="124614"/>
  </r>
  <r>
    <x v="368"/>
    <s v="US"/>
    <n v="237961.5"/>
    <x v="8"/>
    <x v="19"/>
    <n v="3"/>
  </r>
  <r>
    <x v="368"/>
    <s v="US"/>
    <n v="237961.5"/>
    <x v="9"/>
    <x v="20"/>
    <n v="733740"/>
  </r>
  <r>
    <x v="368"/>
    <s v="US"/>
    <n v="237961.5"/>
    <x v="10"/>
    <x v="21"/>
    <n v="60391658"/>
  </r>
  <r>
    <x v="368"/>
    <s v="US"/>
    <n v="237961.5"/>
    <x v="11"/>
    <x v="22"/>
    <n v="18548672"/>
  </r>
  <r>
    <x v="368"/>
    <s v="US"/>
    <n v="237961.5"/>
    <x v="12"/>
    <x v="23"/>
    <n v="924647"/>
  </r>
  <r>
    <x v="368"/>
    <s v="US"/>
    <n v="237961.5"/>
    <x v="13"/>
    <x v="24"/>
    <n v="23451705"/>
  </r>
  <r>
    <x v="368"/>
    <s v="US"/>
    <n v="237961.5"/>
    <x v="14"/>
    <x v="25"/>
    <n v="581888"/>
  </r>
  <r>
    <x v="368"/>
    <s v="US"/>
    <n v="237961.5"/>
    <x v="15"/>
    <x v="26"/>
    <n v="0"/>
  </r>
  <r>
    <x v="368"/>
    <s v="US"/>
    <n v="237961.5"/>
    <x v="16"/>
    <x v="27"/>
    <n v="0"/>
  </r>
  <r>
    <x v="368"/>
    <s v="US"/>
    <n v="237961.5"/>
    <x v="17"/>
    <x v="28"/>
    <n v="0"/>
  </r>
  <r>
    <x v="368"/>
    <s v="US"/>
    <n v="237961.5"/>
    <x v="18"/>
    <x v="29"/>
    <n v="0"/>
  </r>
  <r>
    <x v="368"/>
    <s v="US"/>
    <n v="237961.5"/>
    <x v="19"/>
    <x v="30"/>
    <n v="0"/>
  </r>
  <r>
    <x v="368"/>
    <s v="US"/>
    <n v="237961.5"/>
    <x v="20"/>
    <x v="31"/>
    <n v="0"/>
  </r>
  <r>
    <x v="368"/>
    <s v="US"/>
    <n v="237961.5"/>
    <x v="21"/>
    <x v="32"/>
    <n v="0"/>
  </r>
  <r>
    <x v="369"/>
    <s v="US"/>
    <n v="241259.54"/>
    <x v="0"/>
    <x v="0"/>
    <n v="5555106"/>
  </r>
  <r>
    <x v="369"/>
    <s v="US"/>
    <n v="241259.54"/>
    <x v="0"/>
    <x v="1"/>
    <n v="2165902"/>
  </r>
  <r>
    <x v="369"/>
    <s v="US"/>
    <n v="241259.54"/>
    <x v="0"/>
    <x v="2"/>
    <n v="8065"/>
  </r>
  <r>
    <x v="369"/>
    <s v="US"/>
    <n v="241259.54"/>
    <x v="0"/>
    <x v="3"/>
    <n v="0"/>
  </r>
  <r>
    <x v="369"/>
    <s v="US"/>
    <n v="241259.54"/>
    <x v="0"/>
    <x v="4"/>
    <n v="3381139"/>
  </r>
  <r>
    <x v="369"/>
    <s v="US"/>
    <n v="241259.54"/>
    <x v="1"/>
    <x v="5"/>
    <n v="224478"/>
  </r>
  <r>
    <x v="369"/>
    <s v="US"/>
    <n v="241259.54"/>
    <x v="1"/>
    <x v="6"/>
    <n v="223384"/>
  </r>
  <r>
    <x v="369"/>
    <s v="US"/>
    <n v="241259.54"/>
    <x v="1"/>
    <x v="7"/>
    <n v="1094"/>
  </r>
  <r>
    <x v="369"/>
    <s v="US"/>
    <n v="241259.54"/>
    <x v="1"/>
    <x v="8"/>
    <n v="0"/>
  </r>
  <r>
    <x v="369"/>
    <s v="US"/>
    <n v="241259.54"/>
    <x v="1"/>
    <x v="9"/>
    <n v="0"/>
  </r>
  <r>
    <x v="369"/>
    <s v="US"/>
    <n v="241259.54"/>
    <x v="2"/>
    <x v="10"/>
    <n v="2805342"/>
  </r>
  <r>
    <x v="369"/>
    <s v="US"/>
    <n v="241259.54"/>
    <x v="2"/>
    <x v="11"/>
    <n v="2805342"/>
  </r>
  <r>
    <x v="369"/>
    <s v="US"/>
    <n v="241259.54"/>
    <x v="2"/>
    <x v="12"/>
    <n v="0"/>
  </r>
  <r>
    <x v="369"/>
    <s v="US"/>
    <n v="241259.54"/>
    <x v="2"/>
    <x v="13"/>
    <n v="0"/>
  </r>
  <r>
    <x v="369"/>
    <s v="US"/>
    <n v="241259.54"/>
    <x v="3"/>
    <x v="14"/>
    <n v="0"/>
  </r>
  <r>
    <x v="369"/>
    <s v="US"/>
    <n v="241259.54"/>
    <x v="4"/>
    <x v="15"/>
    <n v="490190"/>
  </r>
  <r>
    <x v="369"/>
    <s v="US"/>
    <n v="241259.54"/>
    <x v="5"/>
    <x v="16"/>
    <n v="8818038"/>
  </r>
  <r>
    <x v="369"/>
    <s v="US"/>
    <n v="241259.54"/>
    <x v="6"/>
    <x v="17"/>
    <n v="2845770"/>
  </r>
  <r>
    <x v="369"/>
    <s v="US"/>
    <n v="241259.54"/>
    <x v="7"/>
    <x v="18"/>
    <n v="120292"/>
  </r>
  <r>
    <x v="369"/>
    <s v="US"/>
    <n v="241259.54"/>
    <x v="8"/>
    <x v="19"/>
    <n v="12"/>
  </r>
  <r>
    <x v="369"/>
    <s v="US"/>
    <n v="241259.54"/>
    <x v="9"/>
    <x v="20"/>
    <n v="1076444"/>
  </r>
  <r>
    <x v="369"/>
    <s v="US"/>
    <n v="241259.54"/>
    <x v="10"/>
    <x v="21"/>
    <n v="57504803"/>
  </r>
  <r>
    <x v="369"/>
    <s v="US"/>
    <n v="241259.54"/>
    <x v="11"/>
    <x v="22"/>
    <n v="18693041"/>
  </r>
  <r>
    <x v="369"/>
    <s v="US"/>
    <n v="241259.54"/>
    <x v="12"/>
    <x v="23"/>
    <n v="1107097"/>
  </r>
  <r>
    <x v="369"/>
    <s v="US"/>
    <n v="241259.54"/>
    <x v="13"/>
    <x v="24"/>
    <n v="13551342"/>
  </r>
  <r>
    <x v="369"/>
    <s v="US"/>
    <n v="241259.54"/>
    <x v="14"/>
    <x v="25"/>
    <n v="407759"/>
  </r>
  <r>
    <x v="369"/>
    <s v="US"/>
    <n v="241259.54"/>
    <x v="15"/>
    <x v="26"/>
    <n v="0"/>
  </r>
  <r>
    <x v="369"/>
    <s v="US"/>
    <n v="241259.54"/>
    <x v="16"/>
    <x v="27"/>
    <n v="0"/>
  </r>
  <r>
    <x v="369"/>
    <s v="US"/>
    <n v="241259.54"/>
    <x v="17"/>
    <x v="28"/>
    <n v="0"/>
  </r>
  <r>
    <x v="369"/>
    <s v="US"/>
    <n v="241259.54"/>
    <x v="18"/>
    <x v="29"/>
    <n v="0"/>
  </r>
  <r>
    <x v="369"/>
    <s v="US"/>
    <n v="241259.54"/>
    <x v="19"/>
    <x v="30"/>
    <n v="0"/>
  </r>
  <r>
    <x v="369"/>
    <s v="US"/>
    <n v="241259.54"/>
    <x v="20"/>
    <x v="31"/>
    <n v="0"/>
  </r>
  <r>
    <x v="369"/>
    <s v="US"/>
    <n v="241259.54"/>
    <x v="21"/>
    <x v="32"/>
    <n v="0"/>
  </r>
  <r>
    <x v="370"/>
    <s v="US"/>
    <n v="249909.13"/>
    <x v="0"/>
    <x v="0"/>
    <n v="5702655"/>
  </r>
  <r>
    <x v="370"/>
    <s v="US"/>
    <n v="249909.13"/>
    <x v="0"/>
    <x v="1"/>
    <n v="2297123"/>
  </r>
  <r>
    <x v="370"/>
    <s v="US"/>
    <n v="249909.13"/>
    <x v="0"/>
    <x v="2"/>
    <n v="8200"/>
  </r>
  <r>
    <x v="370"/>
    <s v="US"/>
    <n v="249909.13"/>
    <x v="0"/>
    <x v="3"/>
    <n v="0"/>
  </r>
  <r>
    <x v="370"/>
    <s v="US"/>
    <n v="249909.13"/>
    <x v="0"/>
    <x v="4"/>
    <n v="3397332"/>
  </r>
  <r>
    <x v="370"/>
    <s v="US"/>
    <n v="249909.13"/>
    <x v="1"/>
    <x v="5"/>
    <n v="167227"/>
  </r>
  <r>
    <x v="370"/>
    <s v="US"/>
    <n v="249909.13"/>
    <x v="1"/>
    <x v="6"/>
    <n v="166087"/>
  </r>
  <r>
    <x v="370"/>
    <s v="US"/>
    <n v="249909.13"/>
    <x v="1"/>
    <x v="7"/>
    <n v="1140"/>
  </r>
  <r>
    <x v="370"/>
    <s v="US"/>
    <n v="249909.13"/>
    <x v="1"/>
    <x v="8"/>
    <n v="0"/>
  </r>
  <r>
    <x v="370"/>
    <s v="US"/>
    <n v="249909.13"/>
    <x v="1"/>
    <x v="9"/>
    <n v="0"/>
  </r>
  <r>
    <x v="370"/>
    <s v="US"/>
    <n v="249909.13"/>
    <x v="2"/>
    <x v="10"/>
    <n v="3463534"/>
  </r>
  <r>
    <x v="370"/>
    <s v="US"/>
    <n v="249909.13"/>
    <x v="2"/>
    <x v="11"/>
    <n v="3463534"/>
  </r>
  <r>
    <x v="370"/>
    <s v="US"/>
    <n v="249909.13"/>
    <x v="2"/>
    <x v="12"/>
    <n v="0"/>
  </r>
  <r>
    <x v="370"/>
    <s v="US"/>
    <n v="249909.13"/>
    <x v="2"/>
    <x v="13"/>
    <n v="0"/>
  </r>
  <r>
    <x v="370"/>
    <s v="US"/>
    <n v="249909.13"/>
    <x v="3"/>
    <x v="14"/>
    <n v="0"/>
  </r>
  <r>
    <x v="370"/>
    <s v="US"/>
    <n v="249909.13"/>
    <x v="4"/>
    <x v="15"/>
    <n v="531510"/>
  </r>
  <r>
    <x v="370"/>
    <s v="US"/>
    <n v="249909.13"/>
    <x v="5"/>
    <x v="16"/>
    <n v="7834894"/>
  </r>
  <r>
    <x v="370"/>
    <s v="US"/>
    <n v="249909.13"/>
    <x v="6"/>
    <x v="17"/>
    <n v="3529900"/>
  </r>
  <r>
    <x v="370"/>
    <s v="US"/>
    <n v="249909.13"/>
    <x v="7"/>
    <x v="18"/>
    <n v="123119"/>
  </r>
  <r>
    <x v="370"/>
    <s v="US"/>
    <n v="249909.13"/>
    <x v="8"/>
    <x v="19"/>
    <n v="65"/>
  </r>
  <r>
    <x v="370"/>
    <s v="US"/>
    <n v="249909.13"/>
    <x v="9"/>
    <x v="20"/>
    <n v="940477"/>
  </r>
  <r>
    <x v="370"/>
    <s v="US"/>
    <n v="249909.13"/>
    <x v="10"/>
    <x v="21"/>
    <n v="57938727"/>
  </r>
  <r>
    <x v="370"/>
    <s v="US"/>
    <n v="249909.13"/>
    <x v="11"/>
    <x v="22"/>
    <n v="19229820"/>
  </r>
  <r>
    <x v="370"/>
    <s v="US"/>
    <n v="249909.13"/>
    <x v="12"/>
    <x v="23"/>
    <n v="976731"/>
  </r>
  <r>
    <x v="370"/>
    <s v="US"/>
    <n v="249909.13"/>
    <x v="13"/>
    <x v="24"/>
    <n v="15377662"/>
  </r>
  <r>
    <x v="370"/>
    <s v="US"/>
    <n v="249909.13"/>
    <x v="14"/>
    <x v="25"/>
    <n v="420093"/>
  </r>
  <r>
    <x v="370"/>
    <s v="US"/>
    <n v="249909.13"/>
    <x v="15"/>
    <x v="26"/>
    <n v="0"/>
  </r>
  <r>
    <x v="370"/>
    <s v="US"/>
    <n v="249909.13"/>
    <x v="16"/>
    <x v="27"/>
    <n v="0"/>
  </r>
  <r>
    <x v="370"/>
    <s v="US"/>
    <n v="249909.13"/>
    <x v="17"/>
    <x v="28"/>
    <n v="0"/>
  </r>
  <r>
    <x v="370"/>
    <s v="US"/>
    <n v="249909.13"/>
    <x v="18"/>
    <x v="29"/>
    <n v="0"/>
  </r>
  <r>
    <x v="370"/>
    <s v="US"/>
    <n v="249909.13"/>
    <x v="19"/>
    <x v="30"/>
    <n v="0"/>
  </r>
  <r>
    <x v="370"/>
    <s v="US"/>
    <n v="249909.13"/>
    <x v="20"/>
    <x v="31"/>
    <n v="0"/>
  </r>
  <r>
    <x v="370"/>
    <s v="US"/>
    <n v="249909.13"/>
    <x v="21"/>
    <x v="32"/>
    <n v="0"/>
  </r>
  <r>
    <x v="371"/>
    <s v="US"/>
    <n v="677321.34"/>
    <x v="0"/>
    <x v="0"/>
    <n v="5322039"/>
  </r>
  <r>
    <x v="371"/>
    <s v="US"/>
    <n v="677321.34"/>
    <x v="0"/>
    <x v="1"/>
    <n v="2257417"/>
  </r>
  <r>
    <x v="371"/>
    <s v="US"/>
    <n v="677321.34"/>
    <x v="0"/>
    <x v="2"/>
    <n v="7025"/>
  </r>
  <r>
    <x v="371"/>
    <s v="US"/>
    <n v="677321.34"/>
    <x v="0"/>
    <x v="3"/>
    <n v="0"/>
  </r>
  <r>
    <x v="371"/>
    <s v="US"/>
    <n v="677321.34"/>
    <x v="0"/>
    <x v="4"/>
    <n v="3057597"/>
  </r>
  <r>
    <x v="371"/>
    <s v="US"/>
    <n v="677321.34"/>
    <x v="1"/>
    <x v="5"/>
    <n v="133877"/>
  </r>
  <r>
    <x v="371"/>
    <s v="US"/>
    <n v="677321.34"/>
    <x v="1"/>
    <x v="6"/>
    <n v="133017"/>
  </r>
  <r>
    <x v="371"/>
    <s v="US"/>
    <n v="677321.34"/>
    <x v="1"/>
    <x v="7"/>
    <n v="860"/>
  </r>
  <r>
    <x v="371"/>
    <s v="US"/>
    <n v="677321.34"/>
    <x v="1"/>
    <x v="8"/>
    <n v="0"/>
  </r>
  <r>
    <x v="371"/>
    <s v="US"/>
    <n v="677321.34"/>
    <x v="1"/>
    <x v="9"/>
    <n v="0"/>
  </r>
  <r>
    <x v="371"/>
    <s v="US"/>
    <n v="677321.34"/>
    <x v="2"/>
    <x v="10"/>
    <n v="3182919"/>
  </r>
  <r>
    <x v="371"/>
    <s v="US"/>
    <n v="677321.34"/>
    <x v="2"/>
    <x v="11"/>
    <n v="3182919"/>
  </r>
  <r>
    <x v="371"/>
    <s v="US"/>
    <n v="677321.34"/>
    <x v="2"/>
    <x v="12"/>
    <n v="0"/>
  </r>
  <r>
    <x v="371"/>
    <s v="US"/>
    <n v="677321.34"/>
    <x v="2"/>
    <x v="13"/>
    <n v="0"/>
  </r>
  <r>
    <x v="371"/>
    <s v="US"/>
    <n v="677321.34"/>
    <x v="3"/>
    <x v="14"/>
    <n v="2544745"/>
  </r>
  <r>
    <x v="371"/>
    <s v="US"/>
    <n v="677321.34"/>
    <x v="4"/>
    <x v="15"/>
    <n v="634060"/>
  </r>
  <r>
    <x v="371"/>
    <s v="US"/>
    <n v="677321.34"/>
    <x v="5"/>
    <x v="16"/>
    <n v="7113967"/>
  </r>
  <r>
    <x v="371"/>
    <s v="US"/>
    <n v="677321.34"/>
    <x v="6"/>
    <x v="17"/>
    <n v="3237883"/>
  </r>
  <r>
    <x v="371"/>
    <s v="US"/>
    <n v="677321.34"/>
    <x v="7"/>
    <x v="18"/>
    <n v="121772"/>
  </r>
  <r>
    <x v="371"/>
    <s v="US"/>
    <n v="677321.34"/>
    <x v="8"/>
    <x v="19"/>
    <n v="0"/>
  </r>
  <r>
    <x v="371"/>
    <s v="US"/>
    <n v="677321.34"/>
    <x v="9"/>
    <x v="20"/>
    <n v="1488265"/>
  </r>
  <r>
    <x v="371"/>
    <s v="US"/>
    <n v="677321.34"/>
    <x v="10"/>
    <x v="21"/>
    <n v="62247247"/>
  </r>
  <r>
    <x v="371"/>
    <s v="US"/>
    <n v="677321.34"/>
    <x v="11"/>
    <x v="22"/>
    <n v="15682542"/>
  </r>
  <r>
    <x v="371"/>
    <s v="US"/>
    <n v="677321.34"/>
    <x v="12"/>
    <x v="23"/>
    <n v="800424"/>
  </r>
  <r>
    <x v="371"/>
    <s v="US"/>
    <n v="677321.34"/>
    <x v="13"/>
    <x v="24"/>
    <n v="15540846"/>
  </r>
  <r>
    <x v="371"/>
    <s v="US"/>
    <n v="677321.34"/>
    <x v="14"/>
    <x v="25"/>
    <n v="706090"/>
  </r>
  <r>
    <x v="371"/>
    <s v="US"/>
    <n v="677321.34"/>
    <x v="15"/>
    <x v="26"/>
    <n v="0"/>
  </r>
  <r>
    <x v="371"/>
    <s v="US"/>
    <n v="677321.34"/>
    <x v="16"/>
    <x v="27"/>
    <n v="0"/>
  </r>
  <r>
    <x v="371"/>
    <s v="US"/>
    <n v="677321.34"/>
    <x v="17"/>
    <x v="28"/>
    <n v="0"/>
  </r>
  <r>
    <x v="371"/>
    <s v="US"/>
    <n v="677321.34"/>
    <x v="18"/>
    <x v="29"/>
    <n v="0"/>
  </r>
  <r>
    <x v="371"/>
    <s v="US"/>
    <n v="677321.34"/>
    <x v="19"/>
    <x v="30"/>
    <n v="0"/>
  </r>
  <r>
    <x v="371"/>
    <s v="US"/>
    <n v="677321.34"/>
    <x v="20"/>
    <x v="31"/>
    <n v="0"/>
  </r>
  <r>
    <x v="371"/>
    <s v="US"/>
    <n v="677321.34"/>
    <x v="21"/>
    <x v="32"/>
    <n v="0"/>
  </r>
  <r>
    <x v="372"/>
    <s v="US"/>
    <n v="381628.12"/>
    <x v="0"/>
    <x v="0"/>
    <n v="6012945"/>
  </r>
  <r>
    <x v="372"/>
    <s v="US"/>
    <n v="381628.12"/>
    <x v="0"/>
    <x v="1"/>
    <n v="2593419"/>
  </r>
  <r>
    <x v="372"/>
    <s v="US"/>
    <n v="381628.12"/>
    <x v="0"/>
    <x v="2"/>
    <n v="6775"/>
  </r>
  <r>
    <x v="372"/>
    <s v="US"/>
    <n v="381628.12"/>
    <x v="0"/>
    <x v="3"/>
    <n v="0"/>
  </r>
  <r>
    <x v="372"/>
    <s v="US"/>
    <n v="381628.12"/>
    <x v="0"/>
    <x v="4"/>
    <n v="3412751"/>
  </r>
  <r>
    <x v="372"/>
    <s v="US"/>
    <n v="381628.12"/>
    <x v="1"/>
    <x v="5"/>
    <n v="154052"/>
  </r>
  <r>
    <x v="372"/>
    <s v="US"/>
    <n v="381628.12"/>
    <x v="1"/>
    <x v="6"/>
    <n v="153287"/>
  </r>
  <r>
    <x v="372"/>
    <s v="US"/>
    <n v="381628.12"/>
    <x v="1"/>
    <x v="7"/>
    <n v="765"/>
  </r>
  <r>
    <x v="372"/>
    <s v="US"/>
    <n v="381628.12"/>
    <x v="1"/>
    <x v="8"/>
    <n v="0"/>
  </r>
  <r>
    <x v="372"/>
    <s v="US"/>
    <n v="381628.12"/>
    <x v="1"/>
    <x v="9"/>
    <n v="0"/>
  </r>
  <r>
    <x v="372"/>
    <s v="US"/>
    <n v="381628.12"/>
    <x v="2"/>
    <x v="10"/>
    <n v="3801292"/>
  </r>
  <r>
    <x v="372"/>
    <s v="US"/>
    <n v="381628.12"/>
    <x v="2"/>
    <x v="11"/>
    <n v="3801292"/>
  </r>
  <r>
    <x v="372"/>
    <s v="US"/>
    <n v="381628.12"/>
    <x v="2"/>
    <x v="12"/>
    <n v="0"/>
  </r>
  <r>
    <x v="372"/>
    <s v="US"/>
    <n v="381628.12"/>
    <x v="2"/>
    <x v="13"/>
    <n v="0"/>
  </r>
  <r>
    <x v="372"/>
    <s v="US"/>
    <n v="381628.12"/>
    <x v="3"/>
    <x v="14"/>
    <n v="2320934"/>
  </r>
  <r>
    <x v="372"/>
    <s v="US"/>
    <n v="381628.12"/>
    <x v="4"/>
    <x v="15"/>
    <n v="711569"/>
  </r>
  <r>
    <x v="372"/>
    <s v="US"/>
    <n v="381628.12"/>
    <x v="5"/>
    <x v="16"/>
    <n v="8131311"/>
  </r>
  <r>
    <x v="372"/>
    <s v="US"/>
    <n v="381628.12"/>
    <x v="6"/>
    <x v="17"/>
    <n v="3961502"/>
  </r>
  <r>
    <x v="372"/>
    <s v="US"/>
    <n v="381628.12"/>
    <x v="7"/>
    <x v="18"/>
    <n v="136777"/>
  </r>
  <r>
    <x v="372"/>
    <s v="US"/>
    <n v="381628.12"/>
    <x v="8"/>
    <x v="19"/>
    <n v="1975"/>
  </r>
  <r>
    <x v="372"/>
    <s v="US"/>
    <n v="381628.12"/>
    <x v="9"/>
    <x v="20"/>
    <n v="1799645"/>
  </r>
  <r>
    <x v="372"/>
    <s v="US"/>
    <n v="381628.12"/>
    <x v="10"/>
    <x v="21"/>
    <n v="64158843"/>
  </r>
  <r>
    <x v="372"/>
    <s v="US"/>
    <n v="381628.12"/>
    <x v="11"/>
    <x v="22"/>
    <n v="16622688"/>
  </r>
  <r>
    <x v="372"/>
    <s v="US"/>
    <n v="381628.12"/>
    <x v="12"/>
    <x v="23"/>
    <n v="630569"/>
  </r>
  <r>
    <x v="372"/>
    <s v="US"/>
    <n v="381628.12"/>
    <x v="13"/>
    <x v="24"/>
    <n v="15197618"/>
  </r>
  <r>
    <x v="372"/>
    <s v="US"/>
    <n v="381628.12"/>
    <x v="14"/>
    <x v="25"/>
    <n v="1111857"/>
  </r>
  <r>
    <x v="372"/>
    <s v="US"/>
    <n v="381628.12"/>
    <x v="15"/>
    <x v="26"/>
    <n v="0"/>
  </r>
  <r>
    <x v="372"/>
    <s v="US"/>
    <n v="381628.12"/>
    <x v="16"/>
    <x v="27"/>
    <n v="0"/>
  </r>
  <r>
    <x v="372"/>
    <s v="US"/>
    <n v="381628.12"/>
    <x v="17"/>
    <x v="28"/>
    <n v="0"/>
  </r>
  <r>
    <x v="372"/>
    <s v="US"/>
    <n v="381628.12"/>
    <x v="18"/>
    <x v="29"/>
    <n v="0"/>
  </r>
  <r>
    <x v="372"/>
    <s v="US"/>
    <n v="381628.12"/>
    <x v="19"/>
    <x v="30"/>
    <n v="0"/>
  </r>
  <r>
    <x v="372"/>
    <s v="US"/>
    <n v="381628.12"/>
    <x v="20"/>
    <x v="31"/>
    <n v="0"/>
  </r>
  <r>
    <x v="372"/>
    <s v="US"/>
    <n v="381628.12"/>
    <x v="21"/>
    <x v="32"/>
    <n v="0"/>
  </r>
  <r>
    <x v="373"/>
    <s v="US"/>
    <n v="335805.9"/>
    <x v="0"/>
    <x v="0"/>
    <n v="4344666"/>
  </r>
  <r>
    <x v="373"/>
    <s v="US"/>
    <n v="335805.9"/>
    <x v="0"/>
    <x v="1"/>
    <n v="1613186"/>
  </r>
  <r>
    <x v="373"/>
    <s v="US"/>
    <n v="335805.9"/>
    <x v="0"/>
    <x v="2"/>
    <n v="7883"/>
  </r>
  <r>
    <x v="373"/>
    <s v="US"/>
    <n v="335805.9"/>
    <x v="0"/>
    <x v="3"/>
    <n v="0"/>
  </r>
  <r>
    <x v="373"/>
    <s v="US"/>
    <n v="335805.9"/>
    <x v="0"/>
    <x v="4"/>
    <n v="2723597"/>
  </r>
  <r>
    <x v="373"/>
    <s v="US"/>
    <n v="335805.9"/>
    <x v="1"/>
    <x v="5"/>
    <n v="205675"/>
  </r>
  <r>
    <x v="373"/>
    <s v="US"/>
    <n v="335805.9"/>
    <x v="1"/>
    <x v="6"/>
    <n v="204551"/>
  </r>
  <r>
    <x v="373"/>
    <s v="US"/>
    <n v="335805.9"/>
    <x v="1"/>
    <x v="7"/>
    <n v="1125"/>
  </r>
  <r>
    <x v="373"/>
    <s v="US"/>
    <n v="335805.9"/>
    <x v="1"/>
    <x v="8"/>
    <n v="0"/>
  </r>
  <r>
    <x v="373"/>
    <s v="US"/>
    <n v="335805.9"/>
    <x v="1"/>
    <x v="9"/>
    <n v="0"/>
  </r>
  <r>
    <x v="373"/>
    <s v="US"/>
    <n v="335805.9"/>
    <x v="2"/>
    <x v="10"/>
    <n v="3853352"/>
  </r>
  <r>
    <x v="373"/>
    <s v="US"/>
    <n v="335805.9"/>
    <x v="2"/>
    <x v="11"/>
    <n v="3853352"/>
  </r>
  <r>
    <x v="373"/>
    <s v="US"/>
    <n v="335805.9"/>
    <x v="2"/>
    <x v="12"/>
    <n v="0"/>
  </r>
  <r>
    <x v="373"/>
    <s v="US"/>
    <n v="335805.9"/>
    <x v="2"/>
    <x v="13"/>
    <n v="0"/>
  </r>
  <r>
    <x v="373"/>
    <s v="US"/>
    <n v="335805.9"/>
    <x v="3"/>
    <x v="14"/>
    <n v="2063221"/>
  </r>
  <r>
    <x v="373"/>
    <s v="US"/>
    <n v="335805.9"/>
    <x v="4"/>
    <x v="15"/>
    <n v="777895"/>
  </r>
  <r>
    <x v="373"/>
    <s v="US"/>
    <n v="335805.9"/>
    <x v="5"/>
    <x v="16"/>
    <n v="11023201"/>
  </r>
  <r>
    <x v="373"/>
    <s v="US"/>
    <n v="335805.9"/>
    <x v="6"/>
    <x v="17"/>
    <n v="3908597"/>
  </r>
  <r>
    <x v="373"/>
    <s v="US"/>
    <n v="335805.9"/>
    <x v="7"/>
    <x v="18"/>
    <n v="124613"/>
  </r>
  <r>
    <x v="373"/>
    <s v="US"/>
    <n v="335805.9"/>
    <x v="8"/>
    <x v="19"/>
    <n v="1574"/>
  </r>
  <r>
    <x v="373"/>
    <s v="US"/>
    <n v="335805.9"/>
    <x v="9"/>
    <x v="20"/>
    <n v="1081615"/>
  </r>
  <r>
    <x v="373"/>
    <s v="US"/>
    <n v="335805.9"/>
    <x v="10"/>
    <x v="21"/>
    <n v="69079360"/>
  </r>
  <r>
    <x v="373"/>
    <s v="US"/>
    <n v="335805.9"/>
    <x v="11"/>
    <x v="22"/>
    <n v="19678695"/>
  </r>
  <r>
    <x v="373"/>
    <s v="US"/>
    <n v="335805.9"/>
    <x v="12"/>
    <x v="23"/>
    <n v="970429"/>
  </r>
  <r>
    <x v="373"/>
    <s v="US"/>
    <n v="335805.9"/>
    <x v="13"/>
    <x v="24"/>
    <n v="15832341"/>
  </r>
  <r>
    <x v="373"/>
    <s v="US"/>
    <n v="335805.9"/>
    <x v="14"/>
    <x v="25"/>
    <n v="1357758"/>
  </r>
  <r>
    <x v="373"/>
    <s v="US"/>
    <n v="335805.9"/>
    <x v="15"/>
    <x v="26"/>
    <n v="0"/>
  </r>
  <r>
    <x v="373"/>
    <s v="US"/>
    <n v="335805.9"/>
    <x v="16"/>
    <x v="27"/>
    <n v="0"/>
  </r>
  <r>
    <x v="373"/>
    <s v="US"/>
    <n v="335805.9"/>
    <x v="17"/>
    <x v="28"/>
    <n v="0"/>
  </r>
  <r>
    <x v="373"/>
    <s v="US"/>
    <n v="335805.9"/>
    <x v="18"/>
    <x v="29"/>
    <n v="0"/>
  </r>
  <r>
    <x v="373"/>
    <s v="US"/>
    <n v="335805.9"/>
    <x v="19"/>
    <x v="30"/>
    <n v="0"/>
  </r>
  <r>
    <x v="373"/>
    <s v="US"/>
    <n v="335805.9"/>
    <x v="20"/>
    <x v="31"/>
    <n v="0"/>
  </r>
  <r>
    <x v="373"/>
    <s v="US"/>
    <n v="335805.9"/>
    <x v="21"/>
    <x v="32"/>
    <n v="0"/>
  </r>
  <r>
    <x v="374"/>
    <s v="US"/>
    <n v="265067.61"/>
    <x v="0"/>
    <x v="0"/>
    <n v="4115218"/>
  </r>
  <r>
    <x v="374"/>
    <s v="US"/>
    <n v="265067.61"/>
    <x v="0"/>
    <x v="1"/>
    <n v="1798830"/>
  </r>
  <r>
    <x v="374"/>
    <s v="US"/>
    <n v="265067.61"/>
    <x v="0"/>
    <x v="2"/>
    <n v="7199"/>
  </r>
  <r>
    <x v="374"/>
    <s v="US"/>
    <n v="265067.61"/>
    <x v="0"/>
    <x v="3"/>
    <n v="0"/>
  </r>
  <r>
    <x v="374"/>
    <s v="US"/>
    <n v="265067.61"/>
    <x v="0"/>
    <x v="4"/>
    <n v="2309189"/>
  </r>
  <r>
    <x v="374"/>
    <s v="US"/>
    <n v="265067.61"/>
    <x v="1"/>
    <x v="5"/>
    <n v="172026"/>
  </r>
  <r>
    <x v="374"/>
    <s v="US"/>
    <n v="265067.61"/>
    <x v="1"/>
    <x v="6"/>
    <n v="170960"/>
  </r>
  <r>
    <x v="374"/>
    <s v="US"/>
    <n v="265067.61"/>
    <x v="1"/>
    <x v="7"/>
    <n v="1066"/>
  </r>
  <r>
    <x v="374"/>
    <s v="US"/>
    <n v="265067.61"/>
    <x v="1"/>
    <x v="8"/>
    <n v="0"/>
  </r>
  <r>
    <x v="374"/>
    <s v="US"/>
    <n v="265067.61"/>
    <x v="1"/>
    <x v="9"/>
    <n v="0"/>
  </r>
  <r>
    <x v="374"/>
    <s v="US"/>
    <n v="265067.61"/>
    <x v="2"/>
    <x v="10"/>
    <n v="2152256"/>
  </r>
  <r>
    <x v="374"/>
    <s v="US"/>
    <n v="265067.61"/>
    <x v="2"/>
    <x v="11"/>
    <n v="2152256"/>
  </r>
  <r>
    <x v="374"/>
    <s v="US"/>
    <n v="265067.61"/>
    <x v="2"/>
    <x v="12"/>
    <n v="0"/>
  </r>
  <r>
    <x v="374"/>
    <s v="US"/>
    <n v="265067.61"/>
    <x v="2"/>
    <x v="13"/>
    <n v="0"/>
  </r>
  <r>
    <x v="374"/>
    <s v="US"/>
    <n v="265067.61"/>
    <x v="3"/>
    <x v="14"/>
    <n v="3833151"/>
  </r>
  <r>
    <x v="374"/>
    <s v="US"/>
    <n v="265067.61"/>
    <x v="4"/>
    <x v="15"/>
    <n v="755836"/>
  </r>
  <r>
    <x v="374"/>
    <s v="US"/>
    <n v="265067.61"/>
    <x v="5"/>
    <x v="16"/>
    <n v="9385102"/>
  </r>
  <r>
    <x v="374"/>
    <s v="US"/>
    <n v="265067.61"/>
    <x v="6"/>
    <x v="17"/>
    <n v="2187145"/>
  </r>
  <r>
    <x v="374"/>
    <s v="US"/>
    <n v="265067.61"/>
    <x v="7"/>
    <x v="18"/>
    <n v="120074"/>
  </r>
  <r>
    <x v="374"/>
    <s v="US"/>
    <n v="265067.61"/>
    <x v="8"/>
    <x v="19"/>
    <n v="2124"/>
  </r>
  <r>
    <x v="374"/>
    <s v="US"/>
    <n v="265067.61"/>
    <x v="9"/>
    <x v="20"/>
    <n v="718144"/>
  </r>
  <r>
    <x v="374"/>
    <s v="US"/>
    <n v="265067.61"/>
    <x v="10"/>
    <x v="21"/>
    <n v="68945298"/>
  </r>
  <r>
    <x v="374"/>
    <s v="US"/>
    <n v="265067.61"/>
    <x v="11"/>
    <x v="22"/>
    <n v="22114754"/>
  </r>
  <r>
    <x v="374"/>
    <s v="US"/>
    <n v="265067.61"/>
    <x v="12"/>
    <x v="23"/>
    <n v="690610"/>
  </r>
  <r>
    <x v="374"/>
    <s v="US"/>
    <n v="265067.61"/>
    <x v="13"/>
    <x v="24"/>
    <n v="15397198"/>
  </r>
  <r>
    <x v="374"/>
    <s v="US"/>
    <n v="265067.61"/>
    <x v="14"/>
    <x v="25"/>
    <n v="1233580"/>
  </r>
  <r>
    <x v="374"/>
    <s v="US"/>
    <n v="265067.61"/>
    <x v="15"/>
    <x v="26"/>
    <n v="0"/>
  </r>
  <r>
    <x v="374"/>
    <s v="US"/>
    <n v="265067.61"/>
    <x v="16"/>
    <x v="27"/>
    <n v="0"/>
  </r>
  <r>
    <x v="374"/>
    <s v="US"/>
    <n v="265067.61"/>
    <x v="17"/>
    <x v="28"/>
    <n v="0"/>
  </r>
  <r>
    <x v="374"/>
    <s v="US"/>
    <n v="265067.61"/>
    <x v="18"/>
    <x v="29"/>
    <n v="0"/>
  </r>
  <r>
    <x v="374"/>
    <s v="US"/>
    <n v="265067.61"/>
    <x v="19"/>
    <x v="30"/>
    <n v="0"/>
  </r>
  <r>
    <x v="374"/>
    <s v="US"/>
    <n v="265067.61"/>
    <x v="20"/>
    <x v="31"/>
    <n v="0"/>
  </r>
  <r>
    <x v="374"/>
    <s v="US"/>
    <n v="265067.61"/>
    <x v="21"/>
    <x v="32"/>
    <n v="0"/>
  </r>
  <r>
    <x v="375"/>
    <s v="US"/>
    <n v="122484.29"/>
    <x v="0"/>
    <x v="0"/>
    <n v="3616823"/>
  </r>
  <r>
    <x v="375"/>
    <s v="US"/>
    <n v="122484.29"/>
    <x v="0"/>
    <x v="1"/>
    <n v="1557918"/>
  </r>
  <r>
    <x v="375"/>
    <s v="US"/>
    <n v="122484.29"/>
    <x v="0"/>
    <x v="2"/>
    <n v="6688"/>
  </r>
  <r>
    <x v="375"/>
    <s v="US"/>
    <n v="122484.29"/>
    <x v="0"/>
    <x v="3"/>
    <n v="0"/>
  </r>
  <r>
    <x v="375"/>
    <s v="US"/>
    <n v="122484.29"/>
    <x v="0"/>
    <x v="4"/>
    <n v="2052217"/>
  </r>
  <r>
    <x v="375"/>
    <s v="US"/>
    <n v="122484.29"/>
    <x v="1"/>
    <x v="5"/>
    <n v="138971"/>
  </r>
  <r>
    <x v="375"/>
    <s v="US"/>
    <n v="122484.29"/>
    <x v="1"/>
    <x v="6"/>
    <n v="138177"/>
  </r>
  <r>
    <x v="375"/>
    <s v="US"/>
    <n v="122484.29"/>
    <x v="1"/>
    <x v="7"/>
    <n v="794"/>
  </r>
  <r>
    <x v="375"/>
    <s v="US"/>
    <n v="122484.29"/>
    <x v="1"/>
    <x v="8"/>
    <n v="0"/>
  </r>
  <r>
    <x v="375"/>
    <s v="US"/>
    <n v="122484.29"/>
    <x v="1"/>
    <x v="9"/>
    <n v="0"/>
  </r>
  <r>
    <x v="375"/>
    <s v="US"/>
    <n v="122484.29"/>
    <x v="2"/>
    <x v="10"/>
    <n v="3324715"/>
  </r>
  <r>
    <x v="375"/>
    <s v="US"/>
    <n v="122484.29"/>
    <x v="2"/>
    <x v="11"/>
    <n v="3324715"/>
  </r>
  <r>
    <x v="375"/>
    <s v="US"/>
    <n v="122484.29"/>
    <x v="2"/>
    <x v="12"/>
    <n v="0"/>
  </r>
  <r>
    <x v="375"/>
    <s v="US"/>
    <n v="122484.29"/>
    <x v="2"/>
    <x v="13"/>
    <n v="0"/>
  </r>
  <r>
    <x v="375"/>
    <s v="US"/>
    <n v="122484.29"/>
    <x v="3"/>
    <x v="14"/>
    <n v="3881015"/>
  </r>
  <r>
    <x v="375"/>
    <s v="US"/>
    <n v="122484.29"/>
    <x v="4"/>
    <x v="15"/>
    <n v="571202"/>
  </r>
  <r>
    <x v="375"/>
    <s v="US"/>
    <n v="122484.29"/>
    <x v="5"/>
    <x v="16"/>
    <n v="6059561"/>
  </r>
  <r>
    <x v="375"/>
    <s v="US"/>
    <n v="122484.29"/>
    <x v="6"/>
    <x v="17"/>
    <n v="3485876"/>
  </r>
  <r>
    <x v="375"/>
    <s v="US"/>
    <n v="122484.29"/>
    <x v="7"/>
    <x v="18"/>
    <n v="124455"/>
  </r>
  <r>
    <x v="375"/>
    <s v="US"/>
    <n v="122484.29"/>
    <x v="8"/>
    <x v="19"/>
    <n v="17187"/>
  </r>
  <r>
    <x v="375"/>
    <s v="US"/>
    <n v="122484.29"/>
    <x v="9"/>
    <x v="20"/>
    <n v="807602"/>
  </r>
  <r>
    <x v="375"/>
    <s v="US"/>
    <n v="122484.29"/>
    <x v="10"/>
    <x v="21"/>
    <n v="62730273"/>
  </r>
  <r>
    <x v="375"/>
    <s v="US"/>
    <n v="122484.29"/>
    <x v="11"/>
    <x v="22"/>
    <n v="18174481"/>
  </r>
  <r>
    <x v="375"/>
    <s v="US"/>
    <n v="122484.29"/>
    <x v="12"/>
    <x v="23"/>
    <n v="908582"/>
  </r>
  <r>
    <x v="375"/>
    <s v="US"/>
    <n v="122484.29"/>
    <x v="13"/>
    <x v="24"/>
    <n v="17640428"/>
  </r>
  <r>
    <x v="375"/>
    <s v="US"/>
    <n v="122484.29"/>
    <x v="14"/>
    <x v="25"/>
    <n v="1351017"/>
  </r>
  <r>
    <x v="375"/>
    <s v="US"/>
    <n v="122484.29"/>
    <x v="15"/>
    <x v="26"/>
    <n v="0"/>
  </r>
  <r>
    <x v="375"/>
    <s v="US"/>
    <n v="122484.29"/>
    <x v="16"/>
    <x v="27"/>
    <n v="0"/>
  </r>
  <r>
    <x v="375"/>
    <s v="US"/>
    <n v="122484.29"/>
    <x v="17"/>
    <x v="28"/>
    <n v="0"/>
  </r>
  <r>
    <x v="375"/>
    <s v="US"/>
    <n v="122484.29"/>
    <x v="18"/>
    <x v="29"/>
    <n v="0"/>
  </r>
  <r>
    <x v="375"/>
    <s v="US"/>
    <n v="122484.29"/>
    <x v="19"/>
    <x v="30"/>
    <n v="0"/>
  </r>
  <r>
    <x v="375"/>
    <s v="US"/>
    <n v="122484.29"/>
    <x v="20"/>
    <x v="31"/>
    <n v="0"/>
  </r>
  <r>
    <x v="375"/>
    <s v="US"/>
    <n v="122484.29"/>
    <x v="21"/>
    <x v="32"/>
    <n v="0"/>
  </r>
  <r>
    <x v="376"/>
    <s v="US"/>
    <n v="139561.5"/>
    <x v="0"/>
    <x v="0"/>
    <n v="3793408"/>
  </r>
  <r>
    <x v="376"/>
    <s v="US"/>
    <n v="139561.5"/>
    <x v="0"/>
    <x v="1"/>
    <n v="1580409"/>
  </r>
  <r>
    <x v="376"/>
    <s v="US"/>
    <n v="139561.5"/>
    <x v="0"/>
    <x v="2"/>
    <n v="4501"/>
  </r>
  <r>
    <x v="376"/>
    <s v="US"/>
    <n v="139561.5"/>
    <x v="0"/>
    <x v="3"/>
    <n v="0"/>
  </r>
  <r>
    <x v="376"/>
    <s v="US"/>
    <n v="139561.5"/>
    <x v="0"/>
    <x v="4"/>
    <n v="2208498"/>
  </r>
  <r>
    <x v="376"/>
    <s v="US"/>
    <n v="139561.5"/>
    <x v="1"/>
    <x v="5"/>
    <n v="35087"/>
  </r>
  <r>
    <x v="376"/>
    <s v="US"/>
    <n v="139561.5"/>
    <x v="1"/>
    <x v="6"/>
    <n v="34432"/>
  </r>
  <r>
    <x v="376"/>
    <s v="US"/>
    <n v="139561.5"/>
    <x v="1"/>
    <x v="7"/>
    <n v="655"/>
  </r>
  <r>
    <x v="376"/>
    <s v="US"/>
    <n v="139561.5"/>
    <x v="1"/>
    <x v="8"/>
    <n v="0"/>
  </r>
  <r>
    <x v="376"/>
    <s v="US"/>
    <n v="139561.5"/>
    <x v="1"/>
    <x v="9"/>
    <n v="0"/>
  </r>
  <r>
    <x v="376"/>
    <s v="US"/>
    <n v="139561.5"/>
    <x v="2"/>
    <x v="10"/>
    <n v="3107959"/>
  </r>
  <r>
    <x v="376"/>
    <s v="US"/>
    <n v="139561.5"/>
    <x v="2"/>
    <x v="11"/>
    <n v="3107959"/>
  </r>
  <r>
    <x v="376"/>
    <s v="US"/>
    <n v="139561.5"/>
    <x v="2"/>
    <x v="12"/>
    <n v="0"/>
  </r>
  <r>
    <x v="376"/>
    <s v="US"/>
    <n v="139561.5"/>
    <x v="2"/>
    <x v="13"/>
    <n v="0"/>
  </r>
  <r>
    <x v="376"/>
    <s v="US"/>
    <n v="139561.5"/>
    <x v="3"/>
    <x v="14"/>
    <n v="2605676"/>
  </r>
  <r>
    <x v="376"/>
    <s v="US"/>
    <n v="139561.5"/>
    <x v="4"/>
    <x v="15"/>
    <n v="345636"/>
  </r>
  <r>
    <x v="376"/>
    <s v="US"/>
    <n v="139561.5"/>
    <x v="5"/>
    <x v="16"/>
    <n v="6813152"/>
  </r>
  <r>
    <x v="376"/>
    <s v="US"/>
    <n v="139561.5"/>
    <x v="6"/>
    <x v="17"/>
    <n v="3341615"/>
  </r>
  <r>
    <x v="376"/>
    <s v="US"/>
    <n v="139561.5"/>
    <x v="7"/>
    <x v="18"/>
    <n v="129817"/>
  </r>
  <r>
    <x v="376"/>
    <s v="US"/>
    <n v="139561.5"/>
    <x v="8"/>
    <x v="19"/>
    <n v="16831"/>
  </r>
  <r>
    <x v="376"/>
    <s v="US"/>
    <n v="139561.5"/>
    <x v="9"/>
    <x v="20"/>
    <n v="663245"/>
  </r>
  <r>
    <x v="376"/>
    <s v="US"/>
    <n v="139561.5"/>
    <x v="10"/>
    <x v="21"/>
    <n v="58322665"/>
  </r>
  <r>
    <x v="376"/>
    <s v="US"/>
    <n v="139561.5"/>
    <x v="11"/>
    <x v="22"/>
    <n v="15342104"/>
  </r>
  <r>
    <x v="376"/>
    <s v="US"/>
    <n v="139561.5"/>
    <x v="12"/>
    <x v="23"/>
    <n v="1227811"/>
  </r>
  <r>
    <x v="376"/>
    <s v="US"/>
    <n v="139561.5"/>
    <x v="13"/>
    <x v="24"/>
    <n v="21257028"/>
  </r>
  <r>
    <x v="376"/>
    <s v="US"/>
    <n v="139561.5"/>
    <x v="14"/>
    <x v="25"/>
    <n v="501574"/>
  </r>
  <r>
    <x v="376"/>
    <s v="US"/>
    <n v="139561.5"/>
    <x v="15"/>
    <x v="26"/>
    <n v="0"/>
  </r>
  <r>
    <x v="376"/>
    <s v="US"/>
    <n v="139561.5"/>
    <x v="16"/>
    <x v="27"/>
    <n v="0"/>
  </r>
  <r>
    <x v="376"/>
    <s v="US"/>
    <n v="139561.5"/>
    <x v="17"/>
    <x v="28"/>
    <n v="0"/>
  </r>
  <r>
    <x v="376"/>
    <s v="US"/>
    <n v="139561.5"/>
    <x v="18"/>
    <x v="29"/>
    <n v="0"/>
  </r>
  <r>
    <x v="376"/>
    <s v="US"/>
    <n v="139561.5"/>
    <x v="19"/>
    <x v="30"/>
    <n v="0"/>
  </r>
  <r>
    <x v="376"/>
    <s v="US"/>
    <n v="139561.5"/>
    <x v="20"/>
    <x v="31"/>
    <n v="0"/>
  </r>
  <r>
    <x v="376"/>
    <s v="US"/>
    <n v="139561.5"/>
    <x v="21"/>
    <x v="32"/>
    <n v="0"/>
  </r>
  <r>
    <x v="377"/>
    <s v="US"/>
    <n v="145573.1"/>
    <x v="0"/>
    <x v="0"/>
    <n v="3389538"/>
  </r>
  <r>
    <x v="377"/>
    <s v="US"/>
    <n v="145573.1"/>
    <x v="0"/>
    <x v="1"/>
    <n v="1416578"/>
  </r>
  <r>
    <x v="377"/>
    <s v="US"/>
    <n v="145573.1"/>
    <x v="0"/>
    <x v="2"/>
    <n v="4591"/>
  </r>
  <r>
    <x v="377"/>
    <s v="US"/>
    <n v="145573.1"/>
    <x v="0"/>
    <x v="3"/>
    <n v="0"/>
  </r>
  <r>
    <x v="377"/>
    <s v="US"/>
    <n v="145573.1"/>
    <x v="0"/>
    <x v="4"/>
    <n v="1968369"/>
  </r>
  <r>
    <x v="377"/>
    <s v="US"/>
    <n v="145573.1"/>
    <x v="1"/>
    <x v="5"/>
    <n v="98622"/>
  </r>
  <r>
    <x v="377"/>
    <s v="US"/>
    <n v="145573.1"/>
    <x v="1"/>
    <x v="6"/>
    <n v="97816"/>
  </r>
  <r>
    <x v="377"/>
    <s v="US"/>
    <n v="145573.1"/>
    <x v="1"/>
    <x v="7"/>
    <n v="806"/>
  </r>
  <r>
    <x v="377"/>
    <s v="US"/>
    <n v="145573.1"/>
    <x v="1"/>
    <x v="8"/>
    <n v="0"/>
  </r>
  <r>
    <x v="377"/>
    <s v="US"/>
    <n v="145573.1"/>
    <x v="1"/>
    <x v="9"/>
    <n v="0"/>
  </r>
  <r>
    <x v="377"/>
    <s v="US"/>
    <n v="145573.1"/>
    <x v="2"/>
    <x v="10"/>
    <n v="4284468"/>
  </r>
  <r>
    <x v="377"/>
    <s v="US"/>
    <n v="145573.1"/>
    <x v="2"/>
    <x v="11"/>
    <n v="4284468"/>
  </r>
  <r>
    <x v="377"/>
    <s v="US"/>
    <n v="145573.1"/>
    <x v="2"/>
    <x v="12"/>
    <n v="0"/>
  </r>
  <r>
    <x v="377"/>
    <s v="US"/>
    <n v="145573.1"/>
    <x v="2"/>
    <x v="13"/>
    <n v="0"/>
  </r>
  <r>
    <x v="377"/>
    <s v="US"/>
    <n v="145573.1"/>
    <x v="3"/>
    <x v="14"/>
    <n v="2355694"/>
  </r>
  <r>
    <x v="377"/>
    <s v="US"/>
    <n v="145573.1"/>
    <x v="4"/>
    <x v="15"/>
    <n v="278688"/>
  </r>
  <r>
    <x v="377"/>
    <s v="US"/>
    <n v="145573.1"/>
    <x v="5"/>
    <x v="16"/>
    <n v="5775273"/>
  </r>
  <r>
    <x v="377"/>
    <s v="US"/>
    <n v="145573.1"/>
    <x v="6"/>
    <x v="17"/>
    <n v="4681376"/>
  </r>
  <r>
    <x v="377"/>
    <s v="US"/>
    <n v="145573.1"/>
    <x v="7"/>
    <x v="18"/>
    <n v="127882"/>
  </r>
  <r>
    <x v="377"/>
    <s v="US"/>
    <n v="145573.1"/>
    <x v="8"/>
    <x v="19"/>
    <n v="10776"/>
  </r>
  <r>
    <x v="377"/>
    <s v="US"/>
    <n v="145573.1"/>
    <x v="9"/>
    <x v="20"/>
    <n v="646596"/>
  </r>
  <r>
    <x v="377"/>
    <s v="US"/>
    <n v="145573.1"/>
    <x v="10"/>
    <x v="21"/>
    <n v="56195375"/>
  </r>
  <r>
    <x v="377"/>
    <s v="US"/>
    <n v="145573.1"/>
    <x v="11"/>
    <x v="22"/>
    <n v="13313925"/>
  </r>
  <r>
    <x v="377"/>
    <s v="US"/>
    <n v="145573.1"/>
    <x v="12"/>
    <x v="23"/>
    <n v="1101073"/>
  </r>
  <r>
    <x v="377"/>
    <s v="US"/>
    <n v="145573.1"/>
    <x v="13"/>
    <x v="24"/>
    <n v="24861911"/>
  </r>
  <r>
    <x v="377"/>
    <s v="US"/>
    <n v="145573.1"/>
    <x v="14"/>
    <x v="25"/>
    <n v="761447"/>
  </r>
  <r>
    <x v="377"/>
    <s v="US"/>
    <n v="145573.1"/>
    <x v="15"/>
    <x v="26"/>
    <n v="0"/>
  </r>
  <r>
    <x v="377"/>
    <s v="US"/>
    <n v="145573.1"/>
    <x v="16"/>
    <x v="27"/>
    <n v="0"/>
  </r>
  <r>
    <x v="377"/>
    <s v="US"/>
    <n v="145573.1"/>
    <x v="17"/>
    <x v="28"/>
    <n v="0"/>
  </r>
  <r>
    <x v="377"/>
    <s v="US"/>
    <n v="145573.1"/>
    <x v="18"/>
    <x v="29"/>
    <n v="0"/>
  </r>
  <r>
    <x v="377"/>
    <s v="US"/>
    <n v="145573.1"/>
    <x v="19"/>
    <x v="30"/>
    <n v="0"/>
  </r>
  <r>
    <x v="377"/>
    <s v="US"/>
    <n v="145573.1"/>
    <x v="20"/>
    <x v="31"/>
    <n v="0"/>
  </r>
  <r>
    <x v="377"/>
    <s v="US"/>
    <n v="145573.1"/>
    <x v="21"/>
    <x v="32"/>
    <n v="0"/>
  </r>
  <r>
    <x v="378"/>
    <s v="US"/>
    <n v="768141.96"/>
    <x v="0"/>
    <x v="0"/>
    <n v="3750187"/>
  </r>
  <r>
    <x v="378"/>
    <s v="US"/>
    <n v="768141.96"/>
    <x v="0"/>
    <x v="1"/>
    <n v="1558570"/>
  </r>
  <r>
    <x v="378"/>
    <s v="US"/>
    <n v="768141.96"/>
    <x v="0"/>
    <x v="2"/>
    <n v="3988"/>
  </r>
  <r>
    <x v="378"/>
    <s v="US"/>
    <n v="768141.96"/>
    <x v="0"/>
    <x v="3"/>
    <n v="0"/>
  </r>
  <r>
    <x v="378"/>
    <s v="US"/>
    <n v="768141.96"/>
    <x v="0"/>
    <x v="4"/>
    <n v="2187629"/>
  </r>
  <r>
    <x v="378"/>
    <s v="US"/>
    <n v="768141.96"/>
    <x v="1"/>
    <x v="5"/>
    <n v="102865"/>
  </r>
  <r>
    <x v="378"/>
    <s v="US"/>
    <n v="768141.96"/>
    <x v="1"/>
    <x v="6"/>
    <n v="102154"/>
  </r>
  <r>
    <x v="378"/>
    <s v="US"/>
    <n v="768141.96"/>
    <x v="1"/>
    <x v="7"/>
    <n v="711"/>
  </r>
  <r>
    <x v="378"/>
    <s v="US"/>
    <n v="768141.96"/>
    <x v="1"/>
    <x v="8"/>
    <n v="0"/>
  </r>
  <r>
    <x v="378"/>
    <s v="US"/>
    <n v="768141.96"/>
    <x v="1"/>
    <x v="9"/>
    <n v="0"/>
  </r>
  <r>
    <x v="378"/>
    <s v="US"/>
    <n v="768141.96"/>
    <x v="2"/>
    <x v="10"/>
    <n v="4294070"/>
  </r>
  <r>
    <x v="378"/>
    <s v="US"/>
    <n v="768141.96"/>
    <x v="2"/>
    <x v="11"/>
    <n v="4294070"/>
  </r>
  <r>
    <x v="378"/>
    <s v="US"/>
    <n v="768141.96"/>
    <x v="2"/>
    <x v="12"/>
    <n v="0"/>
  </r>
  <r>
    <x v="378"/>
    <s v="US"/>
    <n v="768141.96"/>
    <x v="2"/>
    <x v="13"/>
    <n v="0"/>
  </r>
  <r>
    <x v="378"/>
    <s v="US"/>
    <n v="768141.96"/>
    <x v="3"/>
    <x v="14"/>
    <n v="2400066"/>
  </r>
  <r>
    <x v="378"/>
    <s v="US"/>
    <n v="768141.96"/>
    <x v="4"/>
    <x v="15"/>
    <n v="630226"/>
  </r>
  <r>
    <x v="378"/>
    <s v="US"/>
    <n v="768141.96"/>
    <x v="5"/>
    <x v="16"/>
    <n v="2373511"/>
  </r>
  <r>
    <x v="378"/>
    <s v="US"/>
    <n v="768141.96"/>
    <x v="6"/>
    <x v="17"/>
    <n v="4380040"/>
  </r>
  <r>
    <x v="378"/>
    <s v="US"/>
    <n v="768141.96"/>
    <x v="7"/>
    <x v="18"/>
    <n v="126220"/>
  </r>
  <r>
    <x v="378"/>
    <s v="US"/>
    <n v="768141.96"/>
    <x v="8"/>
    <x v="19"/>
    <n v="14857"/>
  </r>
  <r>
    <x v="378"/>
    <s v="US"/>
    <n v="768141.96"/>
    <x v="9"/>
    <x v="20"/>
    <n v="648039"/>
  </r>
  <r>
    <x v="378"/>
    <s v="US"/>
    <n v="768141.96"/>
    <x v="10"/>
    <x v="21"/>
    <n v="56001501"/>
  </r>
  <r>
    <x v="378"/>
    <s v="US"/>
    <n v="768141.96"/>
    <x v="11"/>
    <x v="22"/>
    <n v="13989751"/>
  </r>
  <r>
    <x v="378"/>
    <s v="US"/>
    <n v="768141.96"/>
    <x v="12"/>
    <x v="23"/>
    <n v="800405"/>
  </r>
  <r>
    <x v="378"/>
    <s v="US"/>
    <n v="768141.96"/>
    <x v="13"/>
    <x v="24"/>
    <n v="23856308"/>
  </r>
  <r>
    <x v="378"/>
    <s v="US"/>
    <n v="768141.96"/>
    <x v="14"/>
    <x v="25"/>
    <n v="685564"/>
  </r>
  <r>
    <x v="378"/>
    <s v="US"/>
    <n v="768141.96"/>
    <x v="15"/>
    <x v="26"/>
    <n v="0"/>
  </r>
  <r>
    <x v="378"/>
    <s v="US"/>
    <n v="768141.96"/>
    <x v="16"/>
    <x v="27"/>
    <n v="0"/>
  </r>
  <r>
    <x v="378"/>
    <s v="US"/>
    <n v="768141.96"/>
    <x v="17"/>
    <x v="28"/>
    <n v="0"/>
  </r>
  <r>
    <x v="378"/>
    <s v="US"/>
    <n v="768141.96"/>
    <x v="18"/>
    <x v="29"/>
    <n v="0"/>
  </r>
  <r>
    <x v="378"/>
    <s v="US"/>
    <n v="768141.96"/>
    <x v="19"/>
    <x v="30"/>
    <n v="0"/>
  </r>
  <r>
    <x v="378"/>
    <s v="US"/>
    <n v="768141.96"/>
    <x v="20"/>
    <x v="31"/>
    <n v="0"/>
  </r>
  <r>
    <x v="378"/>
    <s v="US"/>
    <n v="768141.96"/>
    <x v="21"/>
    <x v="32"/>
    <n v="0"/>
  </r>
  <r>
    <x v="379"/>
    <s v="US"/>
    <n v="447425.72"/>
    <x v="0"/>
    <x v="0"/>
    <n v="3577192"/>
  </r>
  <r>
    <x v="379"/>
    <s v="US"/>
    <n v="447425.72"/>
    <x v="0"/>
    <x v="1"/>
    <n v="1377282"/>
  </r>
  <r>
    <x v="379"/>
    <s v="US"/>
    <n v="447425.72"/>
    <x v="0"/>
    <x v="2"/>
    <n v="3677"/>
  </r>
  <r>
    <x v="379"/>
    <s v="US"/>
    <n v="447425.72"/>
    <x v="0"/>
    <x v="3"/>
    <n v="0"/>
  </r>
  <r>
    <x v="379"/>
    <s v="US"/>
    <n v="447425.72"/>
    <x v="0"/>
    <x v="4"/>
    <n v="2196233"/>
  </r>
  <r>
    <x v="379"/>
    <s v="US"/>
    <n v="447425.72"/>
    <x v="1"/>
    <x v="5"/>
    <n v="116780"/>
  </r>
  <r>
    <x v="379"/>
    <s v="US"/>
    <n v="447425.72"/>
    <x v="1"/>
    <x v="6"/>
    <n v="116123"/>
  </r>
  <r>
    <x v="379"/>
    <s v="US"/>
    <n v="447425.72"/>
    <x v="1"/>
    <x v="7"/>
    <n v="657"/>
  </r>
  <r>
    <x v="379"/>
    <s v="US"/>
    <n v="447425.72"/>
    <x v="1"/>
    <x v="8"/>
    <n v="0"/>
  </r>
  <r>
    <x v="379"/>
    <s v="US"/>
    <n v="447425.72"/>
    <x v="1"/>
    <x v="9"/>
    <n v="0"/>
  </r>
  <r>
    <x v="379"/>
    <s v="US"/>
    <n v="447425.72"/>
    <x v="2"/>
    <x v="10"/>
    <n v="2082125"/>
  </r>
  <r>
    <x v="379"/>
    <s v="US"/>
    <n v="447425.72"/>
    <x v="2"/>
    <x v="11"/>
    <n v="2082125"/>
  </r>
  <r>
    <x v="379"/>
    <s v="US"/>
    <n v="447425.72"/>
    <x v="2"/>
    <x v="12"/>
    <n v="0"/>
  </r>
  <r>
    <x v="379"/>
    <s v="US"/>
    <n v="447425.72"/>
    <x v="2"/>
    <x v="13"/>
    <n v="0"/>
  </r>
  <r>
    <x v="379"/>
    <s v="US"/>
    <n v="447425.72"/>
    <x v="3"/>
    <x v="14"/>
    <n v="3372362"/>
  </r>
  <r>
    <x v="379"/>
    <s v="US"/>
    <n v="447425.72"/>
    <x v="4"/>
    <x v="15"/>
    <n v="1310989"/>
  </r>
  <r>
    <x v="379"/>
    <s v="US"/>
    <n v="447425.72"/>
    <x v="5"/>
    <x v="16"/>
    <n v="1882986"/>
  </r>
  <r>
    <x v="379"/>
    <s v="US"/>
    <n v="447425.72"/>
    <x v="6"/>
    <x v="17"/>
    <n v="2121614"/>
  </r>
  <r>
    <x v="379"/>
    <s v="US"/>
    <n v="447425.72"/>
    <x v="7"/>
    <x v="18"/>
    <n v="122806"/>
  </r>
  <r>
    <x v="379"/>
    <s v="US"/>
    <n v="447425.72"/>
    <x v="8"/>
    <x v="19"/>
    <n v="39349"/>
  </r>
  <r>
    <x v="379"/>
    <s v="US"/>
    <n v="447425.72"/>
    <x v="9"/>
    <x v="20"/>
    <n v="1309596"/>
  </r>
  <r>
    <x v="379"/>
    <s v="US"/>
    <n v="447425.72"/>
    <x v="10"/>
    <x v="21"/>
    <n v="68612557"/>
  </r>
  <r>
    <x v="379"/>
    <s v="US"/>
    <n v="447425.72"/>
    <x v="11"/>
    <x v="22"/>
    <n v="14533229"/>
  </r>
  <r>
    <x v="379"/>
    <s v="US"/>
    <n v="447425.72"/>
    <x v="12"/>
    <x v="23"/>
    <n v="613943"/>
  </r>
  <r>
    <x v="379"/>
    <s v="US"/>
    <n v="447425.72"/>
    <x v="13"/>
    <x v="24"/>
    <n v="23231610"/>
  </r>
  <r>
    <x v="379"/>
    <s v="US"/>
    <n v="447425.72"/>
    <x v="14"/>
    <x v="25"/>
    <n v="391940"/>
  </r>
  <r>
    <x v="379"/>
    <s v="US"/>
    <n v="447425.72"/>
    <x v="15"/>
    <x v="26"/>
    <n v="0"/>
  </r>
  <r>
    <x v="379"/>
    <s v="US"/>
    <n v="447425.72"/>
    <x v="16"/>
    <x v="27"/>
    <n v="0"/>
  </r>
  <r>
    <x v="379"/>
    <s v="US"/>
    <n v="447425.72"/>
    <x v="17"/>
    <x v="28"/>
    <n v="0"/>
  </r>
  <r>
    <x v="379"/>
    <s v="US"/>
    <n v="447425.72"/>
    <x v="18"/>
    <x v="29"/>
    <n v="0"/>
  </r>
  <r>
    <x v="379"/>
    <s v="US"/>
    <n v="447425.72"/>
    <x v="19"/>
    <x v="30"/>
    <n v="0"/>
  </r>
  <r>
    <x v="379"/>
    <s v="US"/>
    <n v="447425.72"/>
    <x v="20"/>
    <x v="31"/>
    <n v="0"/>
  </r>
  <r>
    <x v="379"/>
    <s v="US"/>
    <n v="447425.72"/>
    <x v="21"/>
    <x v="32"/>
    <n v="0"/>
  </r>
  <r>
    <x v="380"/>
    <s v="US"/>
    <n v="358438.76"/>
    <x v="0"/>
    <x v="0"/>
    <n v="3786797"/>
  </r>
  <r>
    <x v="380"/>
    <s v="US"/>
    <n v="358438.76"/>
    <x v="0"/>
    <x v="1"/>
    <n v="1559336"/>
  </r>
  <r>
    <x v="380"/>
    <s v="US"/>
    <n v="358438.76"/>
    <x v="0"/>
    <x v="2"/>
    <n v="4848"/>
  </r>
  <r>
    <x v="380"/>
    <s v="US"/>
    <n v="358438.76"/>
    <x v="0"/>
    <x v="3"/>
    <n v="0"/>
  </r>
  <r>
    <x v="380"/>
    <s v="US"/>
    <n v="358438.76"/>
    <x v="0"/>
    <x v="4"/>
    <n v="2222613"/>
  </r>
  <r>
    <x v="380"/>
    <s v="US"/>
    <n v="358438.76"/>
    <x v="1"/>
    <x v="5"/>
    <n v="145951"/>
  </r>
  <r>
    <x v="380"/>
    <s v="US"/>
    <n v="358438.76"/>
    <x v="1"/>
    <x v="6"/>
    <n v="145123"/>
  </r>
  <r>
    <x v="380"/>
    <s v="US"/>
    <n v="358438.76"/>
    <x v="1"/>
    <x v="7"/>
    <n v="828"/>
  </r>
  <r>
    <x v="380"/>
    <s v="US"/>
    <n v="358438.76"/>
    <x v="1"/>
    <x v="8"/>
    <n v="0"/>
  </r>
  <r>
    <x v="380"/>
    <s v="US"/>
    <n v="358438.76"/>
    <x v="1"/>
    <x v="9"/>
    <n v="0"/>
  </r>
  <r>
    <x v="380"/>
    <s v="US"/>
    <n v="358438.76"/>
    <x v="2"/>
    <x v="10"/>
    <n v="2185231"/>
  </r>
  <r>
    <x v="380"/>
    <s v="US"/>
    <n v="358438.76"/>
    <x v="2"/>
    <x v="11"/>
    <n v="2185231"/>
  </r>
  <r>
    <x v="380"/>
    <s v="US"/>
    <n v="358438.76"/>
    <x v="2"/>
    <x v="12"/>
    <n v="0"/>
  </r>
  <r>
    <x v="380"/>
    <s v="US"/>
    <n v="358438.76"/>
    <x v="2"/>
    <x v="13"/>
    <n v="0"/>
  </r>
  <r>
    <x v="380"/>
    <s v="US"/>
    <n v="358438.76"/>
    <x v="3"/>
    <x v="14"/>
    <n v="3527747"/>
  </r>
  <r>
    <x v="380"/>
    <s v="US"/>
    <n v="358438.76"/>
    <x v="4"/>
    <x v="15"/>
    <n v="1601255"/>
  </r>
  <r>
    <x v="380"/>
    <s v="US"/>
    <n v="358438.76"/>
    <x v="5"/>
    <x v="16"/>
    <n v="2502543"/>
  </r>
  <r>
    <x v="380"/>
    <s v="US"/>
    <n v="358438.76"/>
    <x v="6"/>
    <x v="17"/>
    <n v="2204300"/>
  </r>
  <r>
    <x v="380"/>
    <s v="US"/>
    <n v="358438.76"/>
    <x v="7"/>
    <x v="18"/>
    <n v="122444"/>
  </r>
  <r>
    <x v="380"/>
    <s v="US"/>
    <n v="358438.76"/>
    <x v="8"/>
    <x v="19"/>
    <n v="55340"/>
  </r>
  <r>
    <x v="380"/>
    <s v="US"/>
    <n v="358438.76"/>
    <x v="9"/>
    <x v="20"/>
    <n v="1251014"/>
  </r>
  <r>
    <x v="380"/>
    <s v="US"/>
    <n v="358438.76"/>
    <x v="10"/>
    <x v="21"/>
    <n v="67624736"/>
  </r>
  <r>
    <x v="380"/>
    <s v="US"/>
    <n v="358438.76"/>
    <x v="11"/>
    <x v="22"/>
    <n v="18592361"/>
  </r>
  <r>
    <x v="380"/>
    <s v="US"/>
    <n v="358438.76"/>
    <x v="12"/>
    <x v="23"/>
    <n v="1077857"/>
  </r>
  <r>
    <x v="380"/>
    <s v="US"/>
    <n v="358438.76"/>
    <x v="13"/>
    <x v="24"/>
    <n v="23730258"/>
  </r>
  <r>
    <x v="380"/>
    <s v="US"/>
    <n v="358438.76"/>
    <x v="14"/>
    <x v="25"/>
    <n v="692439"/>
  </r>
  <r>
    <x v="380"/>
    <s v="US"/>
    <n v="358438.76"/>
    <x v="15"/>
    <x v="26"/>
    <n v="0"/>
  </r>
  <r>
    <x v="380"/>
    <s v="US"/>
    <n v="358438.76"/>
    <x v="16"/>
    <x v="27"/>
    <n v="0"/>
  </r>
  <r>
    <x v="380"/>
    <s v="US"/>
    <n v="358438.76"/>
    <x v="17"/>
    <x v="28"/>
    <n v="0"/>
  </r>
  <r>
    <x v="380"/>
    <s v="US"/>
    <n v="358438.76"/>
    <x v="18"/>
    <x v="29"/>
    <n v="0"/>
  </r>
  <r>
    <x v="380"/>
    <s v="US"/>
    <n v="358438.76"/>
    <x v="19"/>
    <x v="30"/>
    <n v="0"/>
  </r>
  <r>
    <x v="380"/>
    <s v="US"/>
    <n v="358438.76"/>
    <x v="20"/>
    <x v="31"/>
    <n v="0"/>
  </r>
  <r>
    <x v="380"/>
    <s v="US"/>
    <n v="358438.76"/>
    <x v="21"/>
    <x v="32"/>
    <n v="0"/>
  </r>
  <r>
    <x v="381"/>
    <s v="US"/>
    <n v="226761.35"/>
    <x v="0"/>
    <x v="0"/>
    <n v="3582703"/>
  </r>
  <r>
    <x v="381"/>
    <s v="US"/>
    <n v="226761.35"/>
    <x v="0"/>
    <x v="1"/>
    <n v="1460780"/>
  </r>
  <r>
    <x v="381"/>
    <s v="US"/>
    <n v="226761.35"/>
    <x v="0"/>
    <x v="2"/>
    <n v="4670"/>
  </r>
  <r>
    <x v="381"/>
    <s v="US"/>
    <n v="226761.35"/>
    <x v="0"/>
    <x v="3"/>
    <n v="0"/>
  </r>
  <r>
    <x v="381"/>
    <s v="US"/>
    <n v="226761.35"/>
    <x v="0"/>
    <x v="4"/>
    <n v="2117253"/>
  </r>
  <r>
    <x v="381"/>
    <s v="US"/>
    <n v="226761.35"/>
    <x v="1"/>
    <x v="5"/>
    <n v="167825"/>
  </r>
  <r>
    <x v="381"/>
    <s v="US"/>
    <n v="226761.35"/>
    <x v="1"/>
    <x v="6"/>
    <n v="167118"/>
  </r>
  <r>
    <x v="381"/>
    <s v="US"/>
    <n v="226761.35"/>
    <x v="1"/>
    <x v="7"/>
    <n v="707"/>
  </r>
  <r>
    <x v="381"/>
    <s v="US"/>
    <n v="226761.35"/>
    <x v="1"/>
    <x v="8"/>
    <n v="0"/>
  </r>
  <r>
    <x v="381"/>
    <s v="US"/>
    <n v="226761.35"/>
    <x v="1"/>
    <x v="9"/>
    <n v="0"/>
  </r>
  <r>
    <x v="381"/>
    <s v="US"/>
    <n v="226761.35"/>
    <x v="2"/>
    <x v="10"/>
    <n v="2258861"/>
  </r>
  <r>
    <x v="381"/>
    <s v="US"/>
    <n v="226761.35"/>
    <x v="2"/>
    <x v="11"/>
    <n v="2258861"/>
  </r>
  <r>
    <x v="381"/>
    <s v="US"/>
    <n v="226761.35"/>
    <x v="2"/>
    <x v="12"/>
    <n v="0"/>
  </r>
  <r>
    <x v="381"/>
    <s v="US"/>
    <n v="226761.35"/>
    <x v="2"/>
    <x v="13"/>
    <n v="0"/>
  </r>
  <r>
    <x v="381"/>
    <s v="US"/>
    <n v="226761.35"/>
    <x v="3"/>
    <x v="14"/>
    <n v="2988298"/>
  </r>
  <r>
    <x v="381"/>
    <s v="US"/>
    <n v="226761.35"/>
    <x v="4"/>
    <x v="15"/>
    <n v="1978770"/>
  </r>
  <r>
    <x v="381"/>
    <s v="US"/>
    <n v="226761.35"/>
    <x v="5"/>
    <x v="16"/>
    <n v="2981973"/>
  </r>
  <r>
    <x v="381"/>
    <s v="US"/>
    <n v="226761.35"/>
    <x v="6"/>
    <x v="17"/>
    <n v="2272594"/>
  </r>
  <r>
    <x v="381"/>
    <s v="US"/>
    <n v="226761.35"/>
    <x v="7"/>
    <x v="18"/>
    <n v="121271"/>
  </r>
  <r>
    <x v="381"/>
    <s v="US"/>
    <n v="226761.35"/>
    <x v="8"/>
    <x v="19"/>
    <n v="41974"/>
  </r>
  <r>
    <x v="381"/>
    <s v="US"/>
    <n v="226761.35"/>
    <x v="9"/>
    <x v="20"/>
    <n v="662052"/>
  </r>
  <r>
    <x v="381"/>
    <s v="US"/>
    <n v="226761.35"/>
    <x v="10"/>
    <x v="21"/>
    <n v="75777868"/>
  </r>
  <r>
    <x v="381"/>
    <s v="US"/>
    <n v="226761.35"/>
    <x v="11"/>
    <x v="22"/>
    <n v="17111756"/>
  </r>
  <r>
    <x v="381"/>
    <s v="US"/>
    <n v="226761.35"/>
    <x v="12"/>
    <x v="23"/>
    <n v="470153"/>
  </r>
  <r>
    <x v="381"/>
    <s v="US"/>
    <n v="226761.35"/>
    <x v="13"/>
    <x v="24"/>
    <n v="21622235"/>
  </r>
  <r>
    <x v="381"/>
    <s v="US"/>
    <n v="226761.35"/>
    <x v="14"/>
    <x v="25"/>
    <n v="676425"/>
  </r>
  <r>
    <x v="381"/>
    <s v="US"/>
    <n v="226761.35"/>
    <x v="15"/>
    <x v="26"/>
    <n v="0"/>
  </r>
  <r>
    <x v="381"/>
    <s v="US"/>
    <n v="226761.35"/>
    <x v="16"/>
    <x v="27"/>
    <n v="0"/>
  </r>
  <r>
    <x v="381"/>
    <s v="US"/>
    <n v="226761.35"/>
    <x v="17"/>
    <x v="28"/>
    <n v="0"/>
  </r>
  <r>
    <x v="381"/>
    <s v="US"/>
    <n v="226761.35"/>
    <x v="18"/>
    <x v="29"/>
    <n v="0"/>
  </r>
  <r>
    <x v="381"/>
    <s v="US"/>
    <n v="226761.35"/>
    <x v="19"/>
    <x v="30"/>
    <n v="0"/>
  </r>
  <r>
    <x v="381"/>
    <s v="US"/>
    <n v="226761.35"/>
    <x v="20"/>
    <x v="31"/>
    <n v="0"/>
  </r>
  <r>
    <x v="381"/>
    <s v="US"/>
    <n v="226761.35"/>
    <x v="21"/>
    <x v="32"/>
    <n v="0"/>
  </r>
  <r>
    <x v="382"/>
    <s v="US"/>
    <n v="272998.59000000003"/>
    <x v="0"/>
    <x v="0"/>
    <n v="3076388"/>
  </r>
  <r>
    <x v="382"/>
    <s v="US"/>
    <n v="272998.59000000003"/>
    <x v="0"/>
    <x v="1"/>
    <n v="1137162"/>
  </r>
  <r>
    <x v="382"/>
    <s v="US"/>
    <n v="272998.59000000003"/>
    <x v="0"/>
    <x v="2"/>
    <n v="4458"/>
  </r>
  <r>
    <x v="382"/>
    <s v="US"/>
    <n v="272998.59000000003"/>
    <x v="0"/>
    <x v="3"/>
    <n v="0"/>
  </r>
  <r>
    <x v="382"/>
    <s v="US"/>
    <n v="272998.59000000003"/>
    <x v="0"/>
    <x v="4"/>
    <n v="1934768"/>
  </r>
  <r>
    <x v="382"/>
    <s v="US"/>
    <n v="272998.59000000003"/>
    <x v="1"/>
    <x v="5"/>
    <n v="87935"/>
  </r>
  <r>
    <x v="382"/>
    <s v="US"/>
    <n v="272998.59000000003"/>
    <x v="1"/>
    <x v="6"/>
    <n v="87345"/>
  </r>
  <r>
    <x v="382"/>
    <s v="US"/>
    <n v="272998.59000000003"/>
    <x v="1"/>
    <x v="7"/>
    <n v="589"/>
  </r>
  <r>
    <x v="382"/>
    <s v="US"/>
    <n v="272998.59000000003"/>
    <x v="1"/>
    <x v="8"/>
    <n v="0"/>
  </r>
  <r>
    <x v="382"/>
    <s v="US"/>
    <n v="272998.59000000003"/>
    <x v="1"/>
    <x v="9"/>
    <n v="0"/>
  </r>
  <r>
    <x v="382"/>
    <s v="US"/>
    <n v="272998.59000000003"/>
    <x v="2"/>
    <x v="10"/>
    <n v="1709103"/>
  </r>
  <r>
    <x v="382"/>
    <s v="US"/>
    <n v="272998.59000000003"/>
    <x v="2"/>
    <x v="11"/>
    <n v="1709103"/>
  </r>
  <r>
    <x v="382"/>
    <s v="US"/>
    <n v="272998.59000000003"/>
    <x v="2"/>
    <x v="12"/>
    <n v="0"/>
  </r>
  <r>
    <x v="382"/>
    <s v="US"/>
    <n v="272998.59000000003"/>
    <x v="2"/>
    <x v="13"/>
    <n v="0"/>
  </r>
  <r>
    <x v="382"/>
    <s v="US"/>
    <n v="272998.59000000003"/>
    <x v="3"/>
    <x v="14"/>
    <n v="3139711"/>
  </r>
  <r>
    <x v="382"/>
    <s v="US"/>
    <n v="272998.59000000003"/>
    <x v="4"/>
    <x v="15"/>
    <n v="3098384"/>
  </r>
  <r>
    <x v="382"/>
    <s v="US"/>
    <n v="272998.59000000003"/>
    <x v="5"/>
    <x v="16"/>
    <n v="3086153"/>
  </r>
  <r>
    <x v="382"/>
    <s v="US"/>
    <n v="272998.59000000003"/>
    <x v="6"/>
    <x v="17"/>
    <n v="1725756"/>
  </r>
  <r>
    <x v="382"/>
    <s v="US"/>
    <n v="272998.59000000003"/>
    <x v="7"/>
    <x v="18"/>
    <n v="119037"/>
  </r>
  <r>
    <x v="382"/>
    <s v="US"/>
    <n v="272998.59000000003"/>
    <x v="8"/>
    <x v="19"/>
    <n v="24804"/>
  </r>
  <r>
    <x v="382"/>
    <s v="US"/>
    <n v="272998.59000000003"/>
    <x v="9"/>
    <x v="20"/>
    <n v="728136"/>
  </r>
  <r>
    <x v="382"/>
    <s v="US"/>
    <n v="272998.59000000003"/>
    <x v="10"/>
    <x v="21"/>
    <n v="76773107"/>
  </r>
  <r>
    <x v="382"/>
    <s v="US"/>
    <n v="272998.59000000003"/>
    <x v="11"/>
    <x v="22"/>
    <n v="16159764"/>
  </r>
  <r>
    <x v="382"/>
    <s v="US"/>
    <n v="272998.59000000003"/>
    <x v="12"/>
    <x v="23"/>
    <n v="703352"/>
  </r>
  <r>
    <x v="382"/>
    <s v="US"/>
    <n v="272998.59000000003"/>
    <x v="13"/>
    <x v="24"/>
    <n v="24426616"/>
  </r>
  <r>
    <x v="382"/>
    <s v="US"/>
    <n v="272998.59000000003"/>
    <x v="14"/>
    <x v="25"/>
    <n v="1912219"/>
  </r>
  <r>
    <x v="382"/>
    <s v="US"/>
    <n v="272998.59000000003"/>
    <x v="15"/>
    <x v="26"/>
    <n v="0"/>
  </r>
  <r>
    <x v="382"/>
    <s v="US"/>
    <n v="272998.59000000003"/>
    <x v="16"/>
    <x v="27"/>
    <n v="0"/>
  </r>
  <r>
    <x v="382"/>
    <s v="US"/>
    <n v="272998.59000000003"/>
    <x v="17"/>
    <x v="28"/>
    <n v="0"/>
  </r>
  <r>
    <x v="382"/>
    <s v="US"/>
    <n v="272998.59000000003"/>
    <x v="18"/>
    <x v="29"/>
    <n v="0"/>
  </r>
  <r>
    <x v="382"/>
    <s v="US"/>
    <n v="272998.59000000003"/>
    <x v="19"/>
    <x v="30"/>
    <n v="0"/>
  </r>
  <r>
    <x v="382"/>
    <s v="US"/>
    <n v="272998.59000000003"/>
    <x v="20"/>
    <x v="31"/>
    <n v="0"/>
  </r>
  <r>
    <x v="382"/>
    <s v="US"/>
    <n v="272998.59000000003"/>
    <x v="21"/>
    <x v="32"/>
    <n v="0"/>
  </r>
  <r>
    <x v="383"/>
    <s v="US"/>
    <n v="285240.40000000002"/>
    <x v="0"/>
    <x v="0"/>
    <n v="3200161"/>
  </r>
  <r>
    <x v="383"/>
    <s v="US"/>
    <n v="285240.40000000002"/>
    <x v="0"/>
    <x v="1"/>
    <n v="1254686"/>
  </r>
  <r>
    <x v="383"/>
    <s v="US"/>
    <n v="285240.40000000002"/>
    <x v="0"/>
    <x v="2"/>
    <n v="3918"/>
  </r>
  <r>
    <x v="383"/>
    <s v="US"/>
    <n v="285240.40000000002"/>
    <x v="0"/>
    <x v="3"/>
    <n v="0"/>
  </r>
  <r>
    <x v="383"/>
    <s v="US"/>
    <n v="285240.40000000002"/>
    <x v="0"/>
    <x v="4"/>
    <n v="1941557"/>
  </r>
  <r>
    <x v="383"/>
    <s v="US"/>
    <n v="285240.40000000002"/>
    <x v="1"/>
    <x v="5"/>
    <n v="147957"/>
  </r>
  <r>
    <x v="383"/>
    <s v="US"/>
    <n v="285240.40000000002"/>
    <x v="1"/>
    <x v="6"/>
    <n v="147440"/>
  </r>
  <r>
    <x v="383"/>
    <s v="US"/>
    <n v="285240.40000000002"/>
    <x v="1"/>
    <x v="7"/>
    <n v="517"/>
  </r>
  <r>
    <x v="383"/>
    <s v="US"/>
    <n v="285240.40000000002"/>
    <x v="1"/>
    <x v="8"/>
    <n v="0"/>
  </r>
  <r>
    <x v="383"/>
    <s v="US"/>
    <n v="285240.40000000002"/>
    <x v="1"/>
    <x v="9"/>
    <n v="0"/>
  </r>
  <r>
    <x v="383"/>
    <s v="US"/>
    <n v="285240.40000000002"/>
    <x v="2"/>
    <x v="10"/>
    <n v="3836951"/>
  </r>
  <r>
    <x v="383"/>
    <s v="US"/>
    <n v="285240.40000000002"/>
    <x v="2"/>
    <x v="11"/>
    <n v="3836951"/>
  </r>
  <r>
    <x v="383"/>
    <s v="US"/>
    <n v="285240.40000000002"/>
    <x v="2"/>
    <x v="12"/>
    <n v="0"/>
  </r>
  <r>
    <x v="383"/>
    <s v="US"/>
    <n v="285240.40000000002"/>
    <x v="2"/>
    <x v="13"/>
    <n v="0"/>
  </r>
  <r>
    <x v="383"/>
    <s v="US"/>
    <n v="285240.40000000002"/>
    <x v="3"/>
    <x v="14"/>
    <n v="2933110"/>
  </r>
  <r>
    <x v="383"/>
    <s v="US"/>
    <n v="285240.40000000002"/>
    <x v="4"/>
    <x v="15"/>
    <n v="3952480"/>
  </r>
  <r>
    <x v="383"/>
    <s v="US"/>
    <n v="285240.40000000002"/>
    <x v="5"/>
    <x v="16"/>
    <n v="5455969"/>
  </r>
  <r>
    <x v="383"/>
    <s v="US"/>
    <n v="285240.40000000002"/>
    <x v="6"/>
    <x v="17"/>
    <n v="3862380"/>
  </r>
  <r>
    <x v="383"/>
    <s v="US"/>
    <n v="285240.40000000002"/>
    <x v="7"/>
    <x v="18"/>
    <n v="119165"/>
  </r>
  <r>
    <x v="383"/>
    <s v="US"/>
    <n v="285240.40000000002"/>
    <x v="8"/>
    <x v="19"/>
    <n v="9549"/>
  </r>
  <r>
    <x v="383"/>
    <s v="US"/>
    <n v="285240.40000000002"/>
    <x v="9"/>
    <x v="20"/>
    <n v="795834"/>
  </r>
  <r>
    <x v="383"/>
    <s v="US"/>
    <n v="285240.40000000002"/>
    <x v="10"/>
    <x v="21"/>
    <n v="68993620"/>
  </r>
  <r>
    <x v="383"/>
    <s v="US"/>
    <n v="285240.40000000002"/>
    <x v="11"/>
    <x v="22"/>
    <n v="16712045"/>
  </r>
  <r>
    <x v="383"/>
    <s v="US"/>
    <n v="285240.40000000002"/>
    <x v="12"/>
    <x v="23"/>
    <n v="892977"/>
  </r>
  <r>
    <x v="383"/>
    <s v="US"/>
    <n v="285240.40000000002"/>
    <x v="13"/>
    <x v="24"/>
    <n v="26691815"/>
  </r>
  <r>
    <x v="383"/>
    <s v="US"/>
    <n v="285240.40000000002"/>
    <x v="14"/>
    <x v="25"/>
    <n v="1819800"/>
  </r>
  <r>
    <x v="383"/>
    <s v="US"/>
    <n v="285240.40000000002"/>
    <x v="15"/>
    <x v="26"/>
    <n v="0"/>
  </r>
  <r>
    <x v="383"/>
    <s v="US"/>
    <n v="285240.40000000002"/>
    <x v="16"/>
    <x v="27"/>
    <n v="0"/>
  </r>
  <r>
    <x v="383"/>
    <s v="US"/>
    <n v="285240.40000000002"/>
    <x v="17"/>
    <x v="28"/>
    <n v="0"/>
  </r>
  <r>
    <x v="383"/>
    <s v="US"/>
    <n v="285240.40000000002"/>
    <x v="18"/>
    <x v="29"/>
    <n v="0"/>
  </r>
  <r>
    <x v="383"/>
    <s v="US"/>
    <n v="285240.40000000002"/>
    <x v="19"/>
    <x v="30"/>
    <n v="0"/>
  </r>
  <r>
    <x v="383"/>
    <s v="US"/>
    <n v="285240.40000000002"/>
    <x v="20"/>
    <x v="31"/>
    <n v="0"/>
  </r>
  <r>
    <x v="383"/>
    <s v="US"/>
    <n v="285240.40000000002"/>
    <x v="21"/>
    <x v="32"/>
    <n v="0"/>
  </r>
  <r>
    <x v="384"/>
    <s v="US"/>
    <n v="298618.43"/>
    <x v="0"/>
    <x v="0"/>
    <n v="3029211"/>
  </r>
  <r>
    <x v="384"/>
    <s v="US"/>
    <n v="298618.43"/>
    <x v="0"/>
    <x v="1"/>
    <n v="1188358"/>
  </r>
  <r>
    <x v="384"/>
    <s v="US"/>
    <n v="298618.43"/>
    <x v="0"/>
    <x v="2"/>
    <n v="4555"/>
  </r>
  <r>
    <x v="384"/>
    <s v="US"/>
    <n v="298618.43"/>
    <x v="0"/>
    <x v="3"/>
    <n v="0"/>
  </r>
  <r>
    <x v="384"/>
    <s v="US"/>
    <n v="298618.43"/>
    <x v="0"/>
    <x v="4"/>
    <n v="1836298"/>
  </r>
  <r>
    <x v="384"/>
    <s v="US"/>
    <n v="298618.43"/>
    <x v="1"/>
    <x v="5"/>
    <n v="38329"/>
  </r>
  <r>
    <x v="384"/>
    <s v="US"/>
    <n v="298618.43"/>
    <x v="1"/>
    <x v="6"/>
    <n v="37733"/>
  </r>
  <r>
    <x v="384"/>
    <s v="US"/>
    <n v="298618.43"/>
    <x v="1"/>
    <x v="7"/>
    <n v="596"/>
  </r>
  <r>
    <x v="384"/>
    <s v="US"/>
    <n v="298618.43"/>
    <x v="1"/>
    <x v="8"/>
    <n v="0"/>
  </r>
  <r>
    <x v="384"/>
    <s v="US"/>
    <n v="298618.43"/>
    <x v="1"/>
    <x v="9"/>
    <n v="0"/>
  </r>
  <r>
    <x v="384"/>
    <s v="US"/>
    <n v="298618.43"/>
    <x v="2"/>
    <x v="10"/>
    <n v="4033756"/>
  </r>
  <r>
    <x v="384"/>
    <s v="US"/>
    <n v="298618.43"/>
    <x v="2"/>
    <x v="11"/>
    <n v="4033756"/>
  </r>
  <r>
    <x v="384"/>
    <s v="US"/>
    <n v="298618.43"/>
    <x v="2"/>
    <x v="12"/>
    <n v="0"/>
  </r>
  <r>
    <x v="384"/>
    <s v="US"/>
    <n v="298618.43"/>
    <x v="2"/>
    <x v="13"/>
    <n v="0"/>
  </r>
  <r>
    <x v="384"/>
    <s v="US"/>
    <n v="298618.43"/>
    <x v="3"/>
    <x v="14"/>
    <n v="573637"/>
  </r>
  <r>
    <x v="384"/>
    <s v="US"/>
    <n v="298618.43"/>
    <x v="4"/>
    <x v="15"/>
    <n v="2714174"/>
  </r>
  <r>
    <x v="384"/>
    <s v="US"/>
    <n v="298618.43"/>
    <x v="5"/>
    <x v="16"/>
    <n v="3946471"/>
  </r>
  <r>
    <x v="384"/>
    <s v="US"/>
    <n v="298618.43"/>
    <x v="6"/>
    <x v="17"/>
    <n v="4069005"/>
  </r>
  <r>
    <x v="384"/>
    <s v="US"/>
    <n v="298618.43"/>
    <x v="7"/>
    <x v="18"/>
    <n v="118714"/>
  </r>
  <r>
    <x v="384"/>
    <s v="US"/>
    <n v="298618.43"/>
    <x v="8"/>
    <x v="19"/>
    <n v="16"/>
  </r>
  <r>
    <x v="384"/>
    <s v="US"/>
    <n v="298618.43"/>
    <x v="9"/>
    <x v="20"/>
    <n v="952992"/>
  </r>
  <r>
    <x v="384"/>
    <s v="US"/>
    <n v="298618.43"/>
    <x v="10"/>
    <x v="21"/>
    <n v="72865213"/>
  </r>
  <r>
    <x v="384"/>
    <s v="US"/>
    <n v="298618.43"/>
    <x v="11"/>
    <x v="22"/>
    <n v="18690314"/>
  </r>
  <r>
    <x v="384"/>
    <s v="US"/>
    <n v="298618.43"/>
    <x v="12"/>
    <x v="23"/>
    <n v="777308"/>
  </r>
  <r>
    <x v="384"/>
    <s v="US"/>
    <n v="298618.43"/>
    <x v="13"/>
    <x v="24"/>
    <n v="27900796"/>
  </r>
  <r>
    <x v="384"/>
    <s v="US"/>
    <n v="298618.43"/>
    <x v="14"/>
    <x v="25"/>
    <n v="4046507"/>
  </r>
  <r>
    <x v="384"/>
    <s v="US"/>
    <n v="298618.43"/>
    <x v="15"/>
    <x v="26"/>
    <n v="0"/>
  </r>
  <r>
    <x v="384"/>
    <s v="US"/>
    <n v="298618.43"/>
    <x v="16"/>
    <x v="27"/>
    <n v="0"/>
  </r>
  <r>
    <x v="384"/>
    <s v="US"/>
    <n v="298618.43"/>
    <x v="17"/>
    <x v="28"/>
    <n v="0"/>
  </r>
  <r>
    <x v="384"/>
    <s v="US"/>
    <n v="298618.43"/>
    <x v="18"/>
    <x v="29"/>
    <n v="0"/>
  </r>
  <r>
    <x v="384"/>
    <s v="US"/>
    <n v="298618.43"/>
    <x v="19"/>
    <x v="30"/>
    <n v="0"/>
  </r>
  <r>
    <x v="384"/>
    <s v="US"/>
    <n v="298618.43"/>
    <x v="20"/>
    <x v="31"/>
    <n v="0"/>
  </r>
  <r>
    <x v="384"/>
    <s v="US"/>
    <n v="298618.43"/>
    <x v="21"/>
    <x v="32"/>
    <n v="0"/>
  </r>
  <r>
    <x v="385"/>
    <s v="US"/>
    <n v="793549.95"/>
    <x v="0"/>
    <x v="0"/>
    <n v="2930975"/>
  </r>
  <r>
    <x v="385"/>
    <s v="US"/>
    <n v="793549.95"/>
    <x v="0"/>
    <x v="1"/>
    <n v="950007"/>
  </r>
  <r>
    <x v="385"/>
    <s v="US"/>
    <n v="793549.95"/>
    <x v="0"/>
    <x v="2"/>
    <n v="4127"/>
  </r>
  <r>
    <x v="385"/>
    <s v="US"/>
    <n v="793549.95"/>
    <x v="0"/>
    <x v="3"/>
    <n v="0"/>
  </r>
  <r>
    <x v="385"/>
    <s v="US"/>
    <n v="793549.95"/>
    <x v="0"/>
    <x v="4"/>
    <n v="1976841"/>
  </r>
  <r>
    <x v="385"/>
    <s v="US"/>
    <n v="793549.95"/>
    <x v="1"/>
    <x v="5"/>
    <n v="25055"/>
  </r>
  <r>
    <x v="385"/>
    <s v="US"/>
    <n v="793549.95"/>
    <x v="1"/>
    <x v="6"/>
    <n v="24560"/>
  </r>
  <r>
    <x v="385"/>
    <s v="US"/>
    <n v="793549.95"/>
    <x v="1"/>
    <x v="7"/>
    <n v="495"/>
  </r>
  <r>
    <x v="385"/>
    <s v="US"/>
    <n v="793549.95"/>
    <x v="1"/>
    <x v="8"/>
    <n v="0"/>
  </r>
  <r>
    <x v="385"/>
    <s v="US"/>
    <n v="793549.95"/>
    <x v="1"/>
    <x v="9"/>
    <n v="0"/>
  </r>
  <r>
    <x v="385"/>
    <s v="US"/>
    <n v="793549.95"/>
    <x v="2"/>
    <x v="10"/>
    <n v="2456988"/>
  </r>
  <r>
    <x v="385"/>
    <s v="US"/>
    <n v="793549.95"/>
    <x v="2"/>
    <x v="11"/>
    <n v="2456988"/>
  </r>
  <r>
    <x v="385"/>
    <s v="US"/>
    <n v="793549.95"/>
    <x v="2"/>
    <x v="12"/>
    <n v="0"/>
  </r>
  <r>
    <x v="385"/>
    <s v="US"/>
    <n v="793549.95"/>
    <x v="2"/>
    <x v="13"/>
    <n v="0"/>
  </r>
  <r>
    <x v="385"/>
    <s v="US"/>
    <n v="793549.95"/>
    <x v="3"/>
    <x v="14"/>
    <n v="3071907"/>
  </r>
  <r>
    <x v="385"/>
    <s v="US"/>
    <n v="793549.95"/>
    <x v="4"/>
    <x v="15"/>
    <n v="5103241"/>
  </r>
  <r>
    <x v="385"/>
    <s v="US"/>
    <n v="793549.95"/>
    <x v="5"/>
    <x v="16"/>
    <n v="6920"/>
  </r>
  <r>
    <x v="385"/>
    <s v="US"/>
    <n v="793549.95"/>
    <x v="6"/>
    <x v="17"/>
    <n v="2484201"/>
  </r>
  <r>
    <x v="385"/>
    <s v="US"/>
    <n v="793549.95"/>
    <x v="7"/>
    <x v="18"/>
    <n v="120478"/>
  </r>
  <r>
    <x v="385"/>
    <s v="US"/>
    <n v="793549.95"/>
    <x v="8"/>
    <x v="19"/>
    <n v="0"/>
  </r>
  <r>
    <x v="385"/>
    <s v="US"/>
    <n v="793549.95"/>
    <x v="9"/>
    <x v="20"/>
    <n v="1355259"/>
  </r>
  <r>
    <x v="385"/>
    <s v="US"/>
    <n v="793549.95"/>
    <x v="10"/>
    <x v="21"/>
    <n v="72286850"/>
  </r>
  <r>
    <x v="385"/>
    <s v="US"/>
    <n v="793549.95"/>
    <x v="11"/>
    <x v="22"/>
    <n v="24388341"/>
  </r>
  <r>
    <x v="385"/>
    <s v="US"/>
    <n v="793549.95"/>
    <x v="12"/>
    <x v="23"/>
    <n v="725711"/>
  </r>
  <r>
    <x v="385"/>
    <s v="US"/>
    <n v="793549.95"/>
    <x v="13"/>
    <x v="24"/>
    <n v="32983060"/>
  </r>
  <r>
    <x v="385"/>
    <s v="US"/>
    <n v="793549.95"/>
    <x v="14"/>
    <x v="25"/>
    <n v="2618273"/>
  </r>
  <r>
    <x v="385"/>
    <s v="US"/>
    <n v="793549.95"/>
    <x v="15"/>
    <x v="26"/>
    <n v="0"/>
  </r>
  <r>
    <x v="385"/>
    <s v="US"/>
    <n v="793549.95"/>
    <x v="16"/>
    <x v="27"/>
    <n v="0"/>
  </r>
  <r>
    <x v="385"/>
    <s v="US"/>
    <n v="793549.95"/>
    <x v="17"/>
    <x v="28"/>
    <n v="0"/>
  </r>
  <r>
    <x v="385"/>
    <s v="US"/>
    <n v="793549.95"/>
    <x v="18"/>
    <x v="29"/>
    <n v="0"/>
  </r>
  <r>
    <x v="385"/>
    <s v="US"/>
    <n v="793549.95"/>
    <x v="19"/>
    <x v="30"/>
    <n v="0"/>
  </r>
  <r>
    <x v="385"/>
    <s v="US"/>
    <n v="793549.95"/>
    <x v="20"/>
    <x v="31"/>
    <n v="0"/>
  </r>
  <r>
    <x v="385"/>
    <s v="US"/>
    <n v="793549.95"/>
    <x v="21"/>
    <x v="32"/>
    <n v="0"/>
  </r>
  <r>
    <x v="386"/>
    <s v="US"/>
    <n v="456867.61"/>
    <x v="0"/>
    <x v="0"/>
    <n v="2683680"/>
  </r>
  <r>
    <x v="386"/>
    <s v="US"/>
    <n v="456867.61"/>
    <x v="0"/>
    <x v="1"/>
    <n v="628245"/>
  </r>
  <r>
    <x v="386"/>
    <s v="US"/>
    <n v="456867.61"/>
    <x v="0"/>
    <x v="2"/>
    <n v="3792"/>
  </r>
  <r>
    <x v="386"/>
    <s v="US"/>
    <n v="456867.61"/>
    <x v="0"/>
    <x v="3"/>
    <n v="0"/>
  </r>
  <r>
    <x v="386"/>
    <s v="US"/>
    <n v="456867.61"/>
    <x v="0"/>
    <x v="4"/>
    <n v="2051643"/>
  </r>
  <r>
    <x v="386"/>
    <s v="US"/>
    <n v="456867.61"/>
    <x v="1"/>
    <x v="5"/>
    <n v="2463"/>
  </r>
  <r>
    <x v="386"/>
    <s v="US"/>
    <n v="456867.61"/>
    <x v="1"/>
    <x v="6"/>
    <n v="1964"/>
  </r>
  <r>
    <x v="386"/>
    <s v="US"/>
    <n v="456867.61"/>
    <x v="1"/>
    <x v="7"/>
    <n v="499"/>
  </r>
  <r>
    <x v="386"/>
    <s v="US"/>
    <n v="456867.61"/>
    <x v="1"/>
    <x v="8"/>
    <n v="0"/>
  </r>
  <r>
    <x v="386"/>
    <s v="US"/>
    <n v="456867.61"/>
    <x v="1"/>
    <x v="9"/>
    <n v="0"/>
  </r>
  <r>
    <x v="386"/>
    <s v="US"/>
    <n v="456867.61"/>
    <x v="2"/>
    <x v="10"/>
    <n v="3864144"/>
  </r>
  <r>
    <x v="386"/>
    <s v="US"/>
    <n v="456867.61"/>
    <x v="2"/>
    <x v="11"/>
    <n v="3864144"/>
  </r>
  <r>
    <x v="386"/>
    <s v="US"/>
    <n v="456867.61"/>
    <x v="2"/>
    <x v="12"/>
    <n v="0"/>
  </r>
  <r>
    <x v="386"/>
    <s v="US"/>
    <n v="456867.61"/>
    <x v="2"/>
    <x v="13"/>
    <n v="0"/>
  </r>
  <r>
    <x v="386"/>
    <s v="US"/>
    <n v="456867.61"/>
    <x v="3"/>
    <x v="14"/>
    <n v="2954595"/>
  </r>
  <r>
    <x v="386"/>
    <s v="US"/>
    <n v="456867.61"/>
    <x v="4"/>
    <x v="15"/>
    <n v="6967320"/>
  </r>
  <r>
    <x v="386"/>
    <s v="US"/>
    <n v="456867.61"/>
    <x v="5"/>
    <x v="16"/>
    <n v="0"/>
  </r>
  <r>
    <x v="386"/>
    <s v="US"/>
    <n v="456867.61"/>
    <x v="6"/>
    <x v="17"/>
    <n v="3904156"/>
  </r>
  <r>
    <x v="386"/>
    <s v="US"/>
    <n v="456867.61"/>
    <x v="7"/>
    <x v="18"/>
    <n v="126886"/>
  </r>
  <r>
    <x v="386"/>
    <s v="US"/>
    <n v="456867.61"/>
    <x v="8"/>
    <x v="19"/>
    <n v="11"/>
  </r>
  <r>
    <x v="386"/>
    <s v="US"/>
    <n v="456867.61"/>
    <x v="9"/>
    <x v="20"/>
    <n v="1199712"/>
  </r>
  <r>
    <x v="386"/>
    <s v="US"/>
    <n v="456867.61"/>
    <x v="10"/>
    <x v="21"/>
    <n v="69636488"/>
  </r>
  <r>
    <x v="386"/>
    <s v="US"/>
    <n v="456867.61"/>
    <x v="11"/>
    <x v="22"/>
    <n v="25953464"/>
  </r>
  <r>
    <x v="386"/>
    <s v="US"/>
    <n v="456867.61"/>
    <x v="12"/>
    <x v="23"/>
    <n v="701199"/>
  </r>
  <r>
    <x v="386"/>
    <s v="US"/>
    <n v="456867.61"/>
    <x v="13"/>
    <x v="24"/>
    <n v="35317420"/>
  </r>
  <r>
    <x v="386"/>
    <s v="US"/>
    <n v="456867.61"/>
    <x v="14"/>
    <x v="25"/>
    <n v="2443195"/>
  </r>
  <r>
    <x v="386"/>
    <s v="US"/>
    <n v="456867.61"/>
    <x v="15"/>
    <x v="26"/>
    <n v="0"/>
  </r>
  <r>
    <x v="386"/>
    <s v="US"/>
    <n v="456867.61"/>
    <x v="16"/>
    <x v="27"/>
    <n v="0"/>
  </r>
  <r>
    <x v="386"/>
    <s v="US"/>
    <n v="456867.61"/>
    <x v="17"/>
    <x v="28"/>
    <n v="0"/>
  </r>
  <r>
    <x v="386"/>
    <s v="US"/>
    <n v="456867.61"/>
    <x v="18"/>
    <x v="29"/>
    <n v="0"/>
  </r>
  <r>
    <x v="386"/>
    <s v="US"/>
    <n v="456867.61"/>
    <x v="19"/>
    <x v="30"/>
    <n v="0"/>
  </r>
  <r>
    <x v="386"/>
    <s v="US"/>
    <n v="456867.61"/>
    <x v="20"/>
    <x v="31"/>
    <n v="0"/>
  </r>
  <r>
    <x v="386"/>
    <s v="US"/>
    <n v="456867.61"/>
    <x v="21"/>
    <x v="32"/>
    <n v="0"/>
  </r>
  <r>
    <x v="387"/>
    <s v="US"/>
    <n v="505718.28"/>
    <x v="0"/>
    <x v="0"/>
    <n v="2667618"/>
  </r>
  <r>
    <x v="387"/>
    <s v="US"/>
    <n v="505718.28"/>
    <x v="0"/>
    <x v="1"/>
    <n v="763665"/>
  </r>
  <r>
    <x v="387"/>
    <s v="US"/>
    <n v="505718.28"/>
    <x v="0"/>
    <x v="2"/>
    <n v="3520"/>
  </r>
  <r>
    <x v="387"/>
    <s v="US"/>
    <n v="505718.28"/>
    <x v="0"/>
    <x v="3"/>
    <n v="0"/>
  </r>
  <r>
    <x v="387"/>
    <s v="US"/>
    <n v="505718.28"/>
    <x v="0"/>
    <x v="4"/>
    <n v="1900433"/>
  </r>
  <r>
    <x v="387"/>
    <s v="US"/>
    <n v="505718.28"/>
    <x v="1"/>
    <x v="5"/>
    <n v="20912"/>
  </r>
  <r>
    <x v="387"/>
    <s v="US"/>
    <n v="505718.28"/>
    <x v="1"/>
    <x v="6"/>
    <n v="20434"/>
  </r>
  <r>
    <x v="387"/>
    <s v="US"/>
    <n v="505718.28"/>
    <x v="1"/>
    <x v="7"/>
    <n v="478"/>
  </r>
  <r>
    <x v="387"/>
    <s v="US"/>
    <n v="505718.28"/>
    <x v="1"/>
    <x v="8"/>
    <n v="0"/>
  </r>
  <r>
    <x v="387"/>
    <s v="US"/>
    <n v="505718.28"/>
    <x v="1"/>
    <x v="9"/>
    <n v="0"/>
  </r>
  <r>
    <x v="387"/>
    <s v="US"/>
    <n v="505718.28"/>
    <x v="2"/>
    <x v="10"/>
    <n v="2083610"/>
  </r>
  <r>
    <x v="387"/>
    <s v="US"/>
    <n v="505718.28"/>
    <x v="2"/>
    <x v="11"/>
    <n v="2083610"/>
  </r>
  <r>
    <x v="387"/>
    <s v="US"/>
    <n v="505718.28"/>
    <x v="2"/>
    <x v="12"/>
    <n v="0"/>
  </r>
  <r>
    <x v="387"/>
    <s v="US"/>
    <n v="505718.28"/>
    <x v="2"/>
    <x v="13"/>
    <n v="0"/>
  </r>
  <r>
    <x v="387"/>
    <s v="US"/>
    <n v="505718.28"/>
    <x v="3"/>
    <x v="14"/>
    <n v="4522785"/>
  </r>
  <r>
    <x v="387"/>
    <s v="US"/>
    <n v="505718.28"/>
    <x v="4"/>
    <x v="15"/>
    <n v="6338566"/>
  </r>
  <r>
    <x v="387"/>
    <s v="US"/>
    <n v="505718.28"/>
    <x v="5"/>
    <x v="16"/>
    <n v="4101319"/>
  </r>
  <r>
    <x v="387"/>
    <s v="US"/>
    <n v="505718.28"/>
    <x v="6"/>
    <x v="17"/>
    <n v="2123487"/>
  </r>
  <r>
    <x v="387"/>
    <s v="US"/>
    <n v="505718.28"/>
    <x v="7"/>
    <x v="18"/>
    <n v="124061"/>
  </r>
  <r>
    <x v="387"/>
    <s v="US"/>
    <n v="505718.28"/>
    <x v="8"/>
    <x v="19"/>
    <n v="0"/>
  </r>
  <r>
    <x v="387"/>
    <s v="US"/>
    <n v="505718.28"/>
    <x v="9"/>
    <x v="20"/>
    <n v="889621"/>
  </r>
  <r>
    <x v="387"/>
    <s v="US"/>
    <n v="505718.28"/>
    <x v="10"/>
    <x v="21"/>
    <n v="76171467"/>
  </r>
  <r>
    <x v="387"/>
    <s v="US"/>
    <n v="505718.28"/>
    <x v="11"/>
    <x v="22"/>
    <n v="25977234"/>
  </r>
  <r>
    <x v="387"/>
    <s v="US"/>
    <n v="505718.28"/>
    <x v="12"/>
    <x v="23"/>
    <n v="711074"/>
  </r>
  <r>
    <x v="387"/>
    <s v="US"/>
    <n v="505718.28"/>
    <x v="13"/>
    <x v="24"/>
    <n v="34659556"/>
  </r>
  <r>
    <x v="387"/>
    <s v="US"/>
    <n v="505718.28"/>
    <x v="14"/>
    <x v="25"/>
    <n v="1976917"/>
  </r>
  <r>
    <x v="387"/>
    <s v="US"/>
    <n v="505718.28"/>
    <x v="15"/>
    <x v="26"/>
    <n v="0"/>
  </r>
  <r>
    <x v="387"/>
    <s v="US"/>
    <n v="505718.28"/>
    <x v="16"/>
    <x v="27"/>
    <n v="0"/>
  </r>
  <r>
    <x v="387"/>
    <s v="US"/>
    <n v="505718.28"/>
    <x v="17"/>
    <x v="28"/>
    <n v="0"/>
  </r>
  <r>
    <x v="387"/>
    <s v="US"/>
    <n v="505718.28"/>
    <x v="18"/>
    <x v="29"/>
    <n v="0"/>
  </r>
  <r>
    <x v="387"/>
    <s v="US"/>
    <n v="505718.28"/>
    <x v="19"/>
    <x v="30"/>
    <n v="0"/>
  </r>
  <r>
    <x v="387"/>
    <s v="US"/>
    <n v="505718.28"/>
    <x v="20"/>
    <x v="31"/>
    <n v="0"/>
  </r>
  <r>
    <x v="387"/>
    <s v="US"/>
    <n v="505718.28"/>
    <x v="21"/>
    <x v="32"/>
    <n v="0"/>
  </r>
  <r>
    <x v="388"/>
    <s v="US"/>
    <n v="154401.45000000001"/>
    <x v="0"/>
    <x v="0"/>
    <n v="2401465"/>
  </r>
  <r>
    <x v="388"/>
    <s v="US"/>
    <n v="154401.45000000001"/>
    <x v="0"/>
    <x v="1"/>
    <n v="605367"/>
  </r>
  <r>
    <x v="388"/>
    <s v="US"/>
    <n v="154401.45000000001"/>
    <x v="0"/>
    <x v="2"/>
    <n v="3901"/>
  </r>
  <r>
    <x v="388"/>
    <s v="US"/>
    <n v="154401.45000000001"/>
    <x v="0"/>
    <x v="3"/>
    <n v="0"/>
  </r>
  <r>
    <x v="388"/>
    <s v="US"/>
    <n v="154401.45000000001"/>
    <x v="0"/>
    <x v="4"/>
    <n v="1792197"/>
  </r>
  <r>
    <x v="388"/>
    <s v="US"/>
    <n v="154401.45000000001"/>
    <x v="1"/>
    <x v="5"/>
    <n v="10411"/>
  </r>
  <r>
    <x v="388"/>
    <s v="US"/>
    <n v="154401.45000000001"/>
    <x v="1"/>
    <x v="6"/>
    <n v="9945"/>
  </r>
  <r>
    <x v="388"/>
    <s v="US"/>
    <n v="154401.45000000001"/>
    <x v="1"/>
    <x v="7"/>
    <n v="466"/>
  </r>
  <r>
    <x v="388"/>
    <s v="US"/>
    <n v="154401.45000000001"/>
    <x v="1"/>
    <x v="8"/>
    <n v="0"/>
  </r>
  <r>
    <x v="388"/>
    <s v="US"/>
    <n v="154401.45000000001"/>
    <x v="1"/>
    <x v="9"/>
    <n v="0"/>
  </r>
  <r>
    <x v="388"/>
    <s v="US"/>
    <n v="154401.45000000001"/>
    <x v="2"/>
    <x v="10"/>
    <n v="1259360"/>
  </r>
  <r>
    <x v="388"/>
    <s v="US"/>
    <n v="154401.45000000001"/>
    <x v="2"/>
    <x v="11"/>
    <n v="1259360"/>
  </r>
  <r>
    <x v="388"/>
    <s v="US"/>
    <n v="154401.45000000001"/>
    <x v="2"/>
    <x v="12"/>
    <n v="0"/>
  </r>
  <r>
    <x v="388"/>
    <s v="US"/>
    <n v="154401.45000000001"/>
    <x v="2"/>
    <x v="13"/>
    <n v="0"/>
  </r>
  <r>
    <x v="388"/>
    <s v="US"/>
    <n v="154401.45000000001"/>
    <x v="3"/>
    <x v="14"/>
    <n v="3921433"/>
  </r>
  <r>
    <x v="388"/>
    <s v="US"/>
    <n v="154401.45000000001"/>
    <x v="4"/>
    <x v="15"/>
    <n v="7408979"/>
  </r>
  <r>
    <x v="388"/>
    <s v="US"/>
    <n v="154401.45000000001"/>
    <x v="5"/>
    <x v="16"/>
    <n v="3619368"/>
  </r>
  <r>
    <x v="388"/>
    <s v="US"/>
    <n v="154401.45000000001"/>
    <x v="6"/>
    <x v="17"/>
    <n v="1306466"/>
  </r>
  <r>
    <x v="388"/>
    <s v="US"/>
    <n v="154401.45000000001"/>
    <x v="7"/>
    <x v="18"/>
    <n v="122564"/>
  </r>
  <r>
    <x v="388"/>
    <s v="US"/>
    <n v="154401.45000000001"/>
    <x v="8"/>
    <x v="19"/>
    <n v="25"/>
  </r>
  <r>
    <x v="388"/>
    <s v="US"/>
    <n v="154401.45000000001"/>
    <x v="9"/>
    <x v="20"/>
    <n v="1023125"/>
  </r>
  <r>
    <x v="388"/>
    <s v="US"/>
    <n v="154401.45000000001"/>
    <x v="10"/>
    <x v="21"/>
    <n v="69542420"/>
  </r>
  <r>
    <x v="388"/>
    <s v="US"/>
    <n v="154401.45000000001"/>
    <x v="11"/>
    <x v="22"/>
    <n v="23270766"/>
  </r>
  <r>
    <x v="388"/>
    <s v="US"/>
    <n v="154401.45000000001"/>
    <x v="12"/>
    <x v="23"/>
    <n v="643582"/>
  </r>
  <r>
    <x v="388"/>
    <s v="US"/>
    <n v="154401.45000000001"/>
    <x v="13"/>
    <x v="24"/>
    <n v="36618074"/>
  </r>
  <r>
    <x v="388"/>
    <s v="US"/>
    <n v="154401.45000000001"/>
    <x v="14"/>
    <x v="25"/>
    <n v="1315709"/>
  </r>
  <r>
    <x v="388"/>
    <s v="US"/>
    <n v="154401.45000000001"/>
    <x v="15"/>
    <x v="26"/>
    <n v="0"/>
  </r>
  <r>
    <x v="388"/>
    <s v="US"/>
    <n v="154401.45000000001"/>
    <x v="16"/>
    <x v="27"/>
    <n v="0"/>
  </r>
  <r>
    <x v="388"/>
    <s v="US"/>
    <n v="154401.45000000001"/>
    <x v="17"/>
    <x v="28"/>
    <n v="0"/>
  </r>
  <r>
    <x v="388"/>
    <s v="US"/>
    <n v="154401.45000000001"/>
    <x v="18"/>
    <x v="29"/>
    <n v="0"/>
  </r>
  <r>
    <x v="388"/>
    <s v="US"/>
    <n v="154401.45000000001"/>
    <x v="19"/>
    <x v="30"/>
    <n v="0"/>
  </r>
  <r>
    <x v="388"/>
    <s v="US"/>
    <n v="154401.45000000001"/>
    <x v="20"/>
    <x v="31"/>
    <n v="0"/>
  </r>
  <r>
    <x v="388"/>
    <s v="US"/>
    <n v="154401.45000000001"/>
    <x v="21"/>
    <x v="32"/>
    <n v="0"/>
  </r>
  <r>
    <x v="389"/>
    <s v="US"/>
    <n v="160539.34"/>
    <x v="0"/>
    <x v="0"/>
    <n v="2867019"/>
  </r>
  <r>
    <x v="389"/>
    <s v="US"/>
    <n v="160539.34"/>
    <x v="0"/>
    <x v="1"/>
    <n v="1047573"/>
  </r>
  <r>
    <x v="389"/>
    <s v="US"/>
    <n v="160539.34"/>
    <x v="0"/>
    <x v="2"/>
    <n v="3958"/>
  </r>
  <r>
    <x v="389"/>
    <s v="US"/>
    <n v="160539.34"/>
    <x v="0"/>
    <x v="3"/>
    <n v="0"/>
  </r>
  <r>
    <x v="389"/>
    <s v="US"/>
    <n v="160539.34"/>
    <x v="0"/>
    <x v="4"/>
    <n v="1815488"/>
  </r>
  <r>
    <x v="389"/>
    <s v="US"/>
    <n v="160539.34"/>
    <x v="1"/>
    <x v="5"/>
    <n v="24649"/>
  </r>
  <r>
    <x v="389"/>
    <s v="US"/>
    <n v="160539.34"/>
    <x v="1"/>
    <x v="6"/>
    <n v="24220"/>
  </r>
  <r>
    <x v="389"/>
    <s v="US"/>
    <n v="160539.34"/>
    <x v="1"/>
    <x v="7"/>
    <n v="429"/>
  </r>
  <r>
    <x v="389"/>
    <s v="US"/>
    <n v="160539.34"/>
    <x v="1"/>
    <x v="8"/>
    <n v="0"/>
  </r>
  <r>
    <x v="389"/>
    <s v="US"/>
    <n v="160539.34"/>
    <x v="1"/>
    <x v="9"/>
    <n v="0"/>
  </r>
  <r>
    <x v="389"/>
    <s v="US"/>
    <n v="160539.34"/>
    <x v="2"/>
    <x v="10"/>
    <n v="3631198"/>
  </r>
  <r>
    <x v="389"/>
    <s v="US"/>
    <n v="160539.34"/>
    <x v="2"/>
    <x v="11"/>
    <n v="3631198"/>
  </r>
  <r>
    <x v="389"/>
    <s v="US"/>
    <n v="160539.34"/>
    <x v="2"/>
    <x v="12"/>
    <n v="0"/>
  </r>
  <r>
    <x v="389"/>
    <s v="US"/>
    <n v="160539.34"/>
    <x v="2"/>
    <x v="13"/>
    <n v="0"/>
  </r>
  <r>
    <x v="389"/>
    <s v="US"/>
    <n v="160539.34"/>
    <x v="3"/>
    <x v="14"/>
    <n v="3811727"/>
  </r>
  <r>
    <x v="389"/>
    <s v="US"/>
    <n v="160539.34"/>
    <x v="4"/>
    <x v="15"/>
    <n v="4688529"/>
  </r>
  <r>
    <x v="389"/>
    <s v="US"/>
    <n v="160539.34"/>
    <x v="5"/>
    <x v="16"/>
    <n v="5897278"/>
  </r>
  <r>
    <x v="389"/>
    <s v="US"/>
    <n v="160539.34"/>
    <x v="6"/>
    <x v="17"/>
    <n v="3687040"/>
  </r>
  <r>
    <x v="389"/>
    <s v="US"/>
    <n v="160539.34"/>
    <x v="7"/>
    <x v="18"/>
    <n v="118284"/>
  </r>
  <r>
    <x v="389"/>
    <s v="US"/>
    <n v="160539.34"/>
    <x v="8"/>
    <x v="19"/>
    <n v="0"/>
  </r>
  <r>
    <x v="389"/>
    <s v="US"/>
    <n v="160539.34"/>
    <x v="9"/>
    <x v="20"/>
    <n v="977473"/>
  </r>
  <r>
    <x v="389"/>
    <s v="US"/>
    <n v="160539.34"/>
    <x v="10"/>
    <x v="21"/>
    <n v="65309098"/>
  </r>
  <r>
    <x v="389"/>
    <s v="US"/>
    <n v="160539.34"/>
    <x v="11"/>
    <x v="22"/>
    <n v="22827841"/>
  </r>
  <r>
    <x v="389"/>
    <s v="US"/>
    <n v="160539.34"/>
    <x v="12"/>
    <x v="23"/>
    <n v="800504"/>
  </r>
  <r>
    <x v="389"/>
    <s v="US"/>
    <n v="160539.34"/>
    <x v="13"/>
    <x v="24"/>
    <n v="44512227"/>
  </r>
  <r>
    <x v="389"/>
    <s v="US"/>
    <n v="160539.34"/>
    <x v="14"/>
    <x v="25"/>
    <n v="2073809"/>
  </r>
  <r>
    <x v="389"/>
    <s v="US"/>
    <n v="160539.34"/>
    <x v="15"/>
    <x v="26"/>
    <n v="0"/>
  </r>
  <r>
    <x v="389"/>
    <s v="US"/>
    <n v="160539.34"/>
    <x v="16"/>
    <x v="27"/>
    <n v="0"/>
  </r>
  <r>
    <x v="389"/>
    <s v="US"/>
    <n v="160539.34"/>
    <x v="17"/>
    <x v="28"/>
    <n v="0"/>
  </r>
  <r>
    <x v="389"/>
    <s v="US"/>
    <n v="160539.34"/>
    <x v="18"/>
    <x v="29"/>
    <n v="0"/>
  </r>
  <r>
    <x v="389"/>
    <s v="US"/>
    <n v="160539.34"/>
    <x v="19"/>
    <x v="30"/>
    <n v="0"/>
  </r>
  <r>
    <x v="389"/>
    <s v="US"/>
    <n v="160539.34"/>
    <x v="20"/>
    <x v="31"/>
    <n v="0"/>
  </r>
  <r>
    <x v="389"/>
    <s v="US"/>
    <n v="160539.34"/>
    <x v="21"/>
    <x v="32"/>
    <n v="0"/>
  </r>
  <r>
    <x v="390"/>
    <s v="US"/>
    <n v="166653.29999999999"/>
    <x v="0"/>
    <x v="0"/>
    <n v="2898784"/>
  </r>
  <r>
    <x v="390"/>
    <s v="US"/>
    <n v="166653.29999999999"/>
    <x v="0"/>
    <x v="1"/>
    <n v="884354"/>
  </r>
  <r>
    <x v="390"/>
    <s v="US"/>
    <n v="166653.29999999999"/>
    <x v="0"/>
    <x v="2"/>
    <n v="3438"/>
  </r>
  <r>
    <x v="390"/>
    <s v="US"/>
    <n v="166653.29999999999"/>
    <x v="0"/>
    <x v="3"/>
    <n v="0"/>
  </r>
  <r>
    <x v="390"/>
    <s v="US"/>
    <n v="166653.29999999999"/>
    <x v="0"/>
    <x v="4"/>
    <n v="2010992"/>
  </r>
  <r>
    <x v="390"/>
    <s v="US"/>
    <n v="166653.29999999999"/>
    <x v="1"/>
    <x v="5"/>
    <n v="2594"/>
  </r>
  <r>
    <x v="390"/>
    <s v="US"/>
    <n v="166653.29999999999"/>
    <x v="1"/>
    <x v="6"/>
    <n v="2403"/>
  </r>
  <r>
    <x v="390"/>
    <s v="US"/>
    <n v="166653.29999999999"/>
    <x v="1"/>
    <x v="7"/>
    <n v="191"/>
  </r>
  <r>
    <x v="390"/>
    <s v="US"/>
    <n v="166653.29999999999"/>
    <x v="1"/>
    <x v="8"/>
    <n v="0"/>
  </r>
  <r>
    <x v="390"/>
    <s v="US"/>
    <n v="166653.29999999999"/>
    <x v="1"/>
    <x v="9"/>
    <n v="0"/>
  </r>
  <r>
    <x v="390"/>
    <s v="US"/>
    <n v="166653.29999999999"/>
    <x v="2"/>
    <x v="10"/>
    <n v="3757343"/>
  </r>
  <r>
    <x v="390"/>
    <s v="US"/>
    <n v="166653.29999999999"/>
    <x v="2"/>
    <x v="11"/>
    <n v="3757343"/>
  </r>
  <r>
    <x v="390"/>
    <s v="US"/>
    <n v="166653.29999999999"/>
    <x v="2"/>
    <x v="12"/>
    <n v="0"/>
  </r>
  <r>
    <x v="390"/>
    <s v="US"/>
    <n v="166653.29999999999"/>
    <x v="2"/>
    <x v="13"/>
    <n v="0"/>
  </r>
  <r>
    <x v="390"/>
    <s v="US"/>
    <n v="166653.29999999999"/>
    <x v="3"/>
    <x v="14"/>
    <n v="4072581"/>
  </r>
  <r>
    <x v="390"/>
    <s v="US"/>
    <n v="166653.29999999999"/>
    <x v="4"/>
    <x v="15"/>
    <n v="3469104"/>
  </r>
  <r>
    <x v="390"/>
    <s v="US"/>
    <n v="166653.29999999999"/>
    <x v="5"/>
    <x v="16"/>
    <n v="4715385"/>
  </r>
  <r>
    <x v="390"/>
    <s v="US"/>
    <n v="166653.29999999999"/>
    <x v="6"/>
    <x v="17"/>
    <n v="3785234"/>
  </r>
  <r>
    <x v="390"/>
    <s v="US"/>
    <n v="166653.29999999999"/>
    <x v="7"/>
    <x v="18"/>
    <n v="175344"/>
  </r>
  <r>
    <x v="390"/>
    <s v="US"/>
    <n v="166653.29999999999"/>
    <x v="8"/>
    <x v="19"/>
    <n v="0"/>
  </r>
  <r>
    <x v="390"/>
    <s v="US"/>
    <n v="166653.29999999999"/>
    <x v="9"/>
    <x v="20"/>
    <n v="892984"/>
  </r>
  <r>
    <x v="390"/>
    <s v="US"/>
    <n v="166653.29999999999"/>
    <x v="10"/>
    <x v="21"/>
    <n v="64531055"/>
  </r>
  <r>
    <x v="390"/>
    <s v="US"/>
    <n v="166653.29999999999"/>
    <x v="11"/>
    <x v="22"/>
    <n v="28957493"/>
  </r>
  <r>
    <x v="390"/>
    <s v="US"/>
    <n v="166653.29999999999"/>
    <x v="12"/>
    <x v="23"/>
    <n v="782595"/>
  </r>
  <r>
    <x v="390"/>
    <s v="US"/>
    <n v="166653.29999999999"/>
    <x v="13"/>
    <x v="24"/>
    <n v="47616602"/>
  </r>
  <r>
    <x v="390"/>
    <s v="US"/>
    <n v="166653.29999999999"/>
    <x v="14"/>
    <x v="25"/>
    <n v="1712536"/>
  </r>
  <r>
    <x v="390"/>
    <s v="US"/>
    <n v="166653.29999999999"/>
    <x v="15"/>
    <x v="26"/>
    <n v="0"/>
  </r>
  <r>
    <x v="390"/>
    <s v="US"/>
    <n v="166653.29999999999"/>
    <x v="16"/>
    <x v="27"/>
    <n v="0"/>
  </r>
  <r>
    <x v="390"/>
    <s v="US"/>
    <n v="166653.29999999999"/>
    <x v="17"/>
    <x v="28"/>
    <n v="0"/>
  </r>
  <r>
    <x v="390"/>
    <s v="US"/>
    <n v="166653.29999999999"/>
    <x v="18"/>
    <x v="29"/>
    <n v="0"/>
  </r>
  <r>
    <x v="390"/>
    <s v="US"/>
    <n v="166653.29999999999"/>
    <x v="19"/>
    <x v="30"/>
    <n v="0"/>
  </r>
  <r>
    <x v="390"/>
    <s v="US"/>
    <n v="166653.29999999999"/>
    <x v="20"/>
    <x v="31"/>
    <n v="0"/>
  </r>
  <r>
    <x v="390"/>
    <s v="US"/>
    <n v="166653.29999999999"/>
    <x v="21"/>
    <x v="32"/>
    <n v="0"/>
  </r>
  <r>
    <x v="391"/>
    <s v="US"/>
    <n v="483533.47"/>
    <x v="0"/>
    <x v="0"/>
    <n v="3023558"/>
  </r>
  <r>
    <x v="391"/>
    <s v="US"/>
    <n v="483533.47"/>
    <x v="0"/>
    <x v="1"/>
    <n v="1134292"/>
  </r>
  <r>
    <x v="391"/>
    <s v="US"/>
    <n v="483533.47"/>
    <x v="0"/>
    <x v="2"/>
    <n v="2842"/>
  </r>
  <r>
    <x v="391"/>
    <s v="US"/>
    <n v="483533.47"/>
    <x v="0"/>
    <x v="3"/>
    <n v="0"/>
  </r>
  <r>
    <x v="391"/>
    <s v="US"/>
    <n v="483533.47"/>
    <x v="0"/>
    <x v="4"/>
    <n v="1886424"/>
  </r>
  <r>
    <x v="391"/>
    <s v="US"/>
    <n v="483533.47"/>
    <x v="1"/>
    <x v="5"/>
    <n v="5183"/>
  </r>
  <r>
    <x v="391"/>
    <s v="US"/>
    <n v="483533.47"/>
    <x v="1"/>
    <x v="6"/>
    <n v="4851"/>
  </r>
  <r>
    <x v="391"/>
    <s v="US"/>
    <n v="483533.47"/>
    <x v="1"/>
    <x v="7"/>
    <n v="332"/>
  </r>
  <r>
    <x v="391"/>
    <s v="US"/>
    <n v="483533.47"/>
    <x v="1"/>
    <x v="8"/>
    <n v="0"/>
  </r>
  <r>
    <x v="391"/>
    <s v="US"/>
    <n v="483533.47"/>
    <x v="1"/>
    <x v="9"/>
    <n v="0"/>
  </r>
  <r>
    <x v="391"/>
    <s v="US"/>
    <n v="483533.47"/>
    <x v="2"/>
    <x v="10"/>
    <n v="2730421"/>
  </r>
  <r>
    <x v="391"/>
    <s v="US"/>
    <n v="483533.47"/>
    <x v="2"/>
    <x v="11"/>
    <n v="2730421"/>
  </r>
  <r>
    <x v="391"/>
    <s v="US"/>
    <n v="483533.47"/>
    <x v="2"/>
    <x v="12"/>
    <n v="0"/>
  </r>
  <r>
    <x v="391"/>
    <s v="US"/>
    <n v="483533.47"/>
    <x v="2"/>
    <x v="13"/>
    <n v="0"/>
  </r>
  <r>
    <x v="391"/>
    <s v="US"/>
    <n v="483533.47"/>
    <x v="3"/>
    <x v="14"/>
    <n v="2838788"/>
  </r>
  <r>
    <x v="391"/>
    <s v="US"/>
    <n v="483533.47"/>
    <x v="4"/>
    <x v="15"/>
    <n v="6300288"/>
  </r>
  <r>
    <x v="391"/>
    <s v="US"/>
    <n v="483533.47"/>
    <x v="5"/>
    <x v="16"/>
    <n v="5055203"/>
  </r>
  <r>
    <x v="391"/>
    <s v="US"/>
    <n v="483533.47"/>
    <x v="6"/>
    <x v="17"/>
    <n v="2747679"/>
  </r>
  <r>
    <x v="391"/>
    <s v="US"/>
    <n v="483533.47"/>
    <x v="7"/>
    <x v="18"/>
    <n v="148588"/>
  </r>
  <r>
    <x v="391"/>
    <s v="US"/>
    <n v="483533.47"/>
    <x v="8"/>
    <x v="19"/>
    <n v="0"/>
  </r>
  <r>
    <x v="391"/>
    <s v="US"/>
    <n v="483533.47"/>
    <x v="9"/>
    <x v="20"/>
    <n v="922872"/>
  </r>
  <r>
    <x v="391"/>
    <s v="US"/>
    <n v="483533.47"/>
    <x v="10"/>
    <x v="21"/>
    <n v="63937967"/>
  </r>
  <r>
    <x v="391"/>
    <s v="US"/>
    <n v="483533.47"/>
    <x v="11"/>
    <x v="22"/>
    <n v="28590418"/>
  </r>
  <r>
    <x v="391"/>
    <s v="US"/>
    <n v="483533.47"/>
    <x v="12"/>
    <x v="23"/>
    <n v="690965"/>
  </r>
  <r>
    <x v="391"/>
    <s v="US"/>
    <n v="483533.47"/>
    <x v="13"/>
    <x v="24"/>
    <n v="45421303"/>
  </r>
  <r>
    <x v="391"/>
    <s v="US"/>
    <n v="483533.47"/>
    <x v="14"/>
    <x v="25"/>
    <n v="3069385"/>
  </r>
  <r>
    <x v="391"/>
    <s v="US"/>
    <n v="483533.47"/>
    <x v="15"/>
    <x v="26"/>
    <n v="0"/>
  </r>
  <r>
    <x v="391"/>
    <s v="US"/>
    <n v="483533.47"/>
    <x v="16"/>
    <x v="27"/>
    <n v="0"/>
  </r>
  <r>
    <x v="391"/>
    <s v="US"/>
    <n v="483533.47"/>
    <x v="17"/>
    <x v="28"/>
    <n v="0"/>
  </r>
  <r>
    <x v="391"/>
    <s v="US"/>
    <n v="483533.47"/>
    <x v="18"/>
    <x v="29"/>
    <n v="0"/>
  </r>
  <r>
    <x v="391"/>
    <s v="US"/>
    <n v="483533.47"/>
    <x v="19"/>
    <x v="30"/>
    <n v="0"/>
  </r>
  <r>
    <x v="391"/>
    <s v="US"/>
    <n v="483533.47"/>
    <x v="20"/>
    <x v="31"/>
    <n v="0"/>
  </r>
  <r>
    <x v="391"/>
    <s v="US"/>
    <n v="483533.47"/>
    <x v="21"/>
    <x v="32"/>
    <n v="0"/>
  </r>
  <r>
    <x v="392"/>
    <s v="US"/>
    <n v="486619.53"/>
    <x v="0"/>
    <x v="0"/>
    <n v="3135554"/>
  </r>
  <r>
    <x v="392"/>
    <s v="US"/>
    <n v="486619.53"/>
    <x v="0"/>
    <x v="1"/>
    <n v="1139128"/>
  </r>
  <r>
    <x v="392"/>
    <s v="US"/>
    <n v="486619.53"/>
    <x v="0"/>
    <x v="2"/>
    <n v="3015"/>
  </r>
  <r>
    <x v="392"/>
    <s v="US"/>
    <n v="486619.53"/>
    <x v="0"/>
    <x v="3"/>
    <n v="0"/>
  </r>
  <r>
    <x v="392"/>
    <s v="US"/>
    <n v="486619.53"/>
    <x v="0"/>
    <x v="4"/>
    <n v="1993411"/>
  </r>
  <r>
    <x v="392"/>
    <s v="US"/>
    <n v="486619.53"/>
    <x v="1"/>
    <x v="5"/>
    <n v="6193"/>
  </r>
  <r>
    <x v="392"/>
    <s v="US"/>
    <n v="486619.53"/>
    <x v="1"/>
    <x v="6"/>
    <n v="5870"/>
  </r>
  <r>
    <x v="392"/>
    <s v="US"/>
    <n v="486619.53"/>
    <x v="1"/>
    <x v="7"/>
    <n v="323"/>
  </r>
  <r>
    <x v="392"/>
    <s v="US"/>
    <n v="486619.53"/>
    <x v="1"/>
    <x v="8"/>
    <n v="0"/>
  </r>
  <r>
    <x v="392"/>
    <s v="US"/>
    <n v="486619.53"/>
    <x v="1"/>
    <x v="9"/>
    <n v="0"/>
  </r>
  <r>
    <x v="392"/>
    <s v="US"/>
    <n v="486619.53"/>
    <x v="2"/>
    <x v="10"/>
    <n v="2691645"/>
  </r>
  <r>
    <x v="392"/>
    <s v="US"/>
    <n v="486619.53"/>
    <x v="2"/>
    <x v="11"/>
    <n v="2691645"/>
  </r>
  <r>
    <x v="392"/>
    <s v="US"/>
    <n v="486619.53"/>
    <x v="2"/>
    <x v="12"/>
    <n v="0"/>
  </r>
  <r>
    <x v="392"/>
    <s v="US"/>
    <n v="486619.53"/>
    <x v="2"/>
    <x v="13"/>
    <n v="0"/>
  </r>
  <r>
    <x v="392"/>
    <s v="US"/>
    <n v="486619.53"/>
    <x v="3"/>
    <x v="14"/>
    <n v="2266179"/>
  </r>
  <r>
    <x v="392"/>
    <s v="US"/>
    <n v="486619.53"/>
    <x v="4"/>
    <x v="15"/>
    <n v="2919836"/>
  </r>
  <r>
    <x v="392"/>
    <s v="US"/>
    <n v="486619.53"/>
    <x v="5"/>
    <x v="16"/>
    <n v="4442344"/>
  </r>
  <r>
    <x v="392"/>
    <s v="US"/>
    <n v="486619.53"/>
    <x v="6"/>
    <x v="17"/>
    <n v="2706168"/>
  </r>
  <r>
    <x v="392"/>
    <s v="US"/>
    <n v="486619.53"/>
    <x v="7"/>
    <x v="18"/>
    <n v="126660"/>
  </r>
  <r>
    <x v="392"/>
    <s v="US"/>
    <n v="486619.53"/>
    <x v="8"/>
    <x v="19"/>
    <n v="17768"/>
  </r>
  <r>
    <x v="392"/>
    <s v="US"/>
    <n v="486619.53"/>
    <x v="9"/>
    <x v="20"/>
    <n v="1301129"/>
  </r>
  <r>
    <x v="392"/>
    <s v="US"/>
    <n v="486619.53"/>
    <x v="10"/>
    <x v="21"/>
    <n v="67197998"/>
  </r>
  <r>
    <x v="392"/>
    <s v="US"/>
    <n v="486619.53"/>
    <x v="11"/>
    <x v="22"/>
    <n v="19778248"/>
  </r>
  <r>
    <x v="392"/>
    <s v="US"/>
    <n v="486619.53"/>
    <x v="12"/>
    <x v="23"/>
    <n v="441292"/>
  </r>
  <r>
    <x v="392"/>
    <s v="US"/>
    <n v="486619.53"/>
    <x v="13"/>
    <x v="24"/>
    <n v="46941809"/>
  </r>
  <r>
    <x v="392"/>
    <s v="US"/>
    <n v="486619.53"/>
    <x v="14"/>
    <x v="25"/>
    <n v="3017042"/>
  </r>
  <r>
    <x v="392"/>
    <s v="US"/>
    <n v="486619.53"/>
    <x v="15"/>
    <x v="26"/>
    <n v="0"/>
  </r>
  <r>
    <x v="392"/>
    <s v="US"/>
    <n v="486619.53"/>
    <x v="16"/>
    <x v="27"/>
    <n v="0"/>
  </r>
  <r>
    <x v="392"/>
    <s v="US"/>
    <n v="486619.53"/>
    <x v="17"/>
    <x v="28"/>
    <n v="0"/>
  </r>
  <r>
    <x v="392"/>
    <s v="US"/>
    <n v="486619.53"/>
    <x v="18"/>
    <x v="29"/>
    <n v="0"/>
  </r>
  <r>
    <x v="392"/>
    <s v="US"/>
    <n v="486619.53"/>
    <x v="19"/>
    <x v="30"/>
    <n v="0"/>
  </r>
  <r>
    <x v="392"/>
    <s v="US"/>
    <n v="486619.53"/>
    <x v="20"/>
    <x v="31"/>
    <n v="0"/>
  </r>
  <r>
    <x v="392"/>
    <s v="US"/>
    <n v="486619.53"/>
    <x v="21"/>
    <x v="32"/>
    <n v="0"/>
  </r>
  <r>
    <x v="393"/>
    <s v="US"/>
    <n v="389651.25"/>
    <x v="0"/>
    <x v="0"/>
    <n v="3806764"/>
  </r>
  <r>
    <x v="393"/>
    <s v="US"/>
    <n v="389651.25"/>
    <x v="0"/>
    <x v="1"/>
    <n v="1569957"/>
  </r>
  <r>
    <x v="393"/>
    <s v="US"/>
    <n v="389651.25"/>
    <x v="0"/>
    <x v="2"/>
    <n v="3433"/>
  </r>
  <r>
    <x v="393"/>
    <s v="US"/>
    <n v="389651.25"/>
    <x v="0"/>
    <x v="3"/>
    <n v="0"/>
  </r>
  <r>
    <x v="393"/>
    <s v="US"/>
    <n v="389651.25"/>
    <x v="0"/>
    <x v="4"/>
    <n v="2233374"/>
  </r>
  <r>
    <x v="393"/>
    <s v="US"/>
    <n v="389651.25"/>
    <x v="1"/>
    <x v="5"/>
    <n v="44568"/>
  </r>
  <r>
    <x v="393"/>
    <s v="US"/>
    <n v="389651.25"/>
    <x v="1"/>
    <x v="6"/>
    <n v="44156"/>
  </r>
  <r>
    <x v="393"/>
    <s v="US"/>
    <n v="389651.25"/>
    <x v="1"/>
    <x v="7"/>
    <n v="412"/>
  </r>
  <r>
    <x v="393"/>
    <s v="US"/>
    <n v="389651.25"/>
    <x v="1"/>
    <x v="8"/>
    <n v="0"/>
  </r>
  <r>
    <x v="393"/>
    <s v="US"/>
    <n v="389651.25"/>
    <x v="1"/>
    <x v="9"/>
    <n v="0"/>
  </r>
  <r>
    <x v="393"/>
    <s v="US"/>
    <n v="389651.25"/>
    <x v="2"/>
    <x v="10"/>
    <n v="2284084"/>
  </r>
  <r>
    <x v="393"/>
    <s v="US"/>
    <n v="389651.25"/>
    <x v="2"/>
    <x v="11"/>
    <n v="2284084"/>
  </r>
  <r>
    <x v="393"/>
    <s v="US"/>
    <n v="389651.25"/>
    <x v="2"/>
    <x v="12"/>
    <n v="0"/>
  </r>
  <r>
    <x v="393"/>
    <s v="US"/>
    <n v="389651.25"/>
    <x v="2"/>
    <x v="13"/>
    <n v="0"/>
  </r>
  <r>
    <x v="393"/>
    <s v="US"/>
    <n v="389651.25"/>
    <x v="3"/>
    <x v="14"/>
    <n v="2422226"/>
  </r>
  <r>
    <x v="393"/>
    <s v="US"/>
    <n v="389651.25"/>
    <x v="4"/>
    <x v="15"/>
    <n v="6657469"/>
  </r>
  <r>
    <x v="393"/>
    <s v="US"/>
    <n v="389651.25"/>
    <x v="5"/>
    <x v="16"/>
    <n v="4945495"/>
  </r>
  <r>
    <x v="393"/>
    <s v="US"/>
    <n v="389651.25"/>
    <x v="6"/>
    <x v="17"/>
    <n v="2292731"/>
  </r>
  <r>
    <x v="393"/>
    <s v="US"/>
    <n v="389651.25"/>
    <x v="7"/>
    <x v="18"/>
    <n v="120551"/>
  </r>
  <r>
    <x v="393"/>
    <s v="US"/>
    <n v="389651.25"/>
    <x v="8"/>
    <x v="19"/>
    <n v="13337"/>
  </r>
  <r>
    <x v="393"/>
    <s v="US"/>
    <n v="389651.25"/>
    <x v="9"/>
    <x v="20"/>
    <n v="1495058"/>
  </r>
  <r>
    <x v="393"/>
    <s v="US"/>
    <n v="389651.25"/>
    <x v="10"/>
    <x v="21"/>
    <n v="65192026"/>
  </r>
  <r>
    <x v="393"/>
    <s v="US"/>
    <n v="389651.25"/>
    <x v="11"/>
    <x v="22"/>
    <n v="21119093"/>
  </r>
  <r>
    <x v="393"/>
    <s v="US"/>
    <n v="389651.25"/>
    <x v="12"/>
    <x v="23"/>
    <n v="168122"/>
  </r>
  <r>
    <x v="393"/>
    <s v="US"/>
    <n v="389651.25"/>
    <x v="13"/>
    <x v="24"/>
    <n v="44609272"/>
  </r>
  <r>
    <x v="393"/>
    <s v="US"/>
    <n v="389651.25"/>
    <x v="14"/>
    <x v="25"/>
    <n v="3189939"/>
  </r>
  <r>
    <x v="393"/>
    <s v="US"/>
    <n v="389651.25"/>
    <x v="15"/>
    <x v="26"/>
    <n v="0"/>
  </r>
  <r>
    <x v="393"/>
    <s v="US"/>
    <n v="389651.25"/>
    <x v="16"/>
    <x v="27"/>
    <n v="0"/>
  </r>
  <r>
    <x v="393"/>
    <s v="US"/>
    <n v="389651.25"/>
    <x v="17"/>
    <x v="28"/>
    <n v="0"/>
  </r>
  <r>
    <x v="393"/>
    <s v="US"/>
    <n v="389651.25"/>
    <x v="18"/>
    <x v="29"/>
    <n v="0"/>
  </r>
  <r>
    <x v="393"/>
    <s v="US"/>
    <n v="389651.25"/>
    <x v="19"/>
    <x v="30"/>
    <n v="0"/>
  </r>
  <r>
    <x v="393"/>
    <s v="US"/>
    <n v="389651.25"/>
    <x v="20"/>
    <x v="31"/>
    <n v="0"/>
  </r>
  <r>
    <x v="393"/>
    <s v="US"/>
    <n v="389651.25"/>
    <x v="21"/>
    <x v="32"/>
    <n v="0"/>
  </r>
  <r>
    <x v="394"/>
    <s v="US"/>
    <n v="304381.7"/>
    <x v="0"/>
    <x v="0"/>
    <n v="3284192"/>
  </r>
  <r>
    <x v="394"/>
    <s v="US"/>
    <n v="304381.7"/>
    <x v="0"/>
    <x v="1"/>
    <n v="1261131"/>
  </r>
  <r>
    <x v="394"/>
    <s v="US"/>
    <n v="304381.7"/>
    <x v="0"/>
    <x v="2"/>
    <n v="4352"/>
  </r>
  <r>
    <x v="394"/>
    <s v="US"/>
    <n v="304381.7"/>
    <x v="0"/>
    <x v="3"/>
    <n v="0"/>
  </r>
  <r>
    <x v="394"/>
    <s v="US"/>
    <n v="304381.7"/>
    <x v="0"/>
    <x v="4"/>
    <n v="2018709"/>
  </r>
  <r>
    <x v="394"/>
    <s v="US"/>
    <n v="304381.7"/>
    <x v="1"/>
    <x v="5"/>
    <n v="45147"/>
  </r>
  <r>
    <x v="394"/>
    <s v="US"/>
    <n v="304381.7"/>
    <x v="1"/>
    <x v="6"/>
    <n v="44479"/>
  </r>
  <r>
    <x v="394"/>
    <s v="US"/>
    <n v="304381.7"/>
    <x v="1"/>
    <x v="7"/>
    <n v="668"/>
  </r>
  <r>
    <x v="394"/>
    <s v="US"/>
    <n v="304381.7"/>
    <x v="1"/>
    <x v="8"/>
    <n v="0"/>
  </r>
  <r>
    <x v="394"/>
    <s v="US"/>
    <n v="304381.7"/>
    <x v="1"/>
    <x v="9"/>
    <n v="0"/>
  </r>
  <r>
    <x v="394"/>
    <s v="US"/>
    <n v="304381.7"/>
    <x v="2"/>
    <x v="10"/>
    <n v="2131306"/>
  </r>
  <r>
    <x v="394"/>
    <s v="US"/>
    <n v="304381.7"/>
    <x v="2"/>
    <x v="11"/>
    <n v="2131306"/>
  </r>
  <r>
    <x v="394"/>
    <s v="US"/>
    <n v="304381.7"/>
    <x v="2"/>
    <x v="12"/>
    <n v="0"/>
  </r>
  <r>
    <x v="394"/>
    <s v="US"/>
    <n v="304381.7"/>
    <x v="2"/>
    <x v="13"/>
    <n v="0"/>
  </r>
  <r>
    <x v="394"/>
    <s v="US"/>
    <n v="304381.7"/>
    <x v="3"/>
    <x v="14"/>
    <n v="2631100"/>
  </r>
  <r>
    <x v="394"/>
    <s v="US"/>
    <n v="304381.7"/>
    <x v="4"/>
    <x v="15"/>
    <n v="9836666"/>
  </r>
  <r>
    <x v="394"/>
    <s v="US"/>
    <n v="304381.7"/>
    <x v="5"/>
    <x v="16"/>
    <n v="5656886"/>
  </r>
  <r>
    <x v="394"/>
    <s v="US"/>
    <n v="304381.7"/>
    <x v="6"/>
    <x v="17"/>
    <n v="2135942"/>
  </r>
  <r>
    <x v="394"/>
    <s v="US"/>
    <n v="304381.7"/>
    <x v="7"/>
    <x v="18"/>
    <n v="71203"/>
  </r>
  <r>
    <x v="394"/>
    <s v="US"/>
    <n v="304381.7"/>
    <x v="8"/>
    <x v="19"/>
    <n v="6550"/>
  </r>
  <r>
    <x v="394"/>
    <s v="US"/>
    <n v="304381.7"/>
    <x v="9"/>
    <x v="20"/>
    <n v="1316516"/>
  </r>
  <r>
    <x v="394"/>
    <s v="US"/>
    <n v="304381.7"/>
    <x v="10"/>
    <x v="21"/>
    <n v="68910045"/>
  </r>
  <r>
    <x v="394"/>
    <s v="US"/>
    <n v="304381.7"/>
    <x v="11"/>
    <x v="22"/>
    <n v="21177588"/>
  </r>
  <r>
    <x v="394"/>
    <s v="US"/>
    <n v="304381.7"/>
    <x v="12"/>
    <x v="23"/>
    <n v="185480"/>
  </r>
  <r>
    <x v="394"/>
    <s v="US"/>
    <n v="304381.7"/>
    <x v="13"/>
    <x v="24"/>
    <n v="45619380"/>
  </r>
  <r>
    <x v="394"/>
    <s v="US"/>
    <n v="304381.7"/>
    <x v="14"/>
    <x v="25"/>
    <n v="1920101"/>
  </r>
  <r>
    <x v="394"/>
    <s v="US"/>
    <n v="304381.7"/>
    <x v="15"/>
    <x v="26"/>
    <n v="0"/>
  </r>
  <r>
    <x v="394"/>
    <s v="US"/>
    <n v="304381.7"/>
    <x v="16"/>
    <x v="27"/>
    <n v="0"/>
  </r>
  <r>
    <x v="394"/>
    <s v="US"/>
    <n v="304381.7"/>
    <x v="17"/>
    <x v="28"/>
    <n v="0"/>
  </r>
  <r>
    <x v="394"/>
    <s v="US"/>
    <n v="304381.7"/>
    <x v="18"/>
    <x v="29"/>
    <n v="0"/>
  </r>
  <r>
    <x v="394"/>
    <s v="US"/>
    <n v="304381.7"/>
    <x v="19"/>
    <x v="30"/>
    <n v="0"/>
  </r>
  <r>
    <x v="394"/>
    <s v="US"/>
    <n v="304381.7"/>
    <x v="20"/>
    <x v="31"/>
    <n v="0"/>
  </r>
  <r>
    <x v="394"/>
    <s v="US"/>
    <n v="304381.7"/>
    <x v="21"/>
    <x v="32"/>
    <n v="0"/>
  </r>
  <r>
    <x v="395"/>
    <s v="US"/>
    <n v="205520.3"/>
    <x v="0"/>
    <x v="0"/>
    <n v="2862060"/>
  </r>
  <r>
    <x v="395"/>
    <s v="US"/>
    <n v="205520.3"/>
    <x v="0"/>
    <x v="1"/>
    <n v="939349"/>
  </r>
  <r>
    <x v="395"/>
    <s v="US"/>
    <n v="205520.3"/>
    <x v="0"/>
    <x v="2"/>
    <n v="3570"/>
  </r>
  <r>
    <x v="395"/>
    <s v="US"/>
    <n v="205520.3"/>
    <x v="0"/>
    <x v="3"/>
    <n v="0"/>
  </r>
  <r>
    <x v="395"/>
    <s v="US"/>
    <n v="205520.3"/>
    <x v="0"/>
    <x v="4"/>
    <n v="1919141"/>
  </r>
  <r>
    <x v="395"/>
    <s v="US"/>
    <n v="205520.3"/>
    <x v="1"/>
    <x v="5"/>
    <n v="14235"/>
  </r>
  <r>
    <x v="395"/>
    <s v="US"/>
    <n v="205520.3"/>
    <x v="1"/>
    <x v="6"/>
    <n v="13593"/>
  </r>
  <r>
    <x v="395"/>
    <s v="US"/>
    <n v="205520.3"/>
    <x v="1"/>
    <x v="7"/>
    <n v="642"/>
  </r>
  <r>
    <x v="395"/>
    <s v="US"/>
    <n v="205520.3"/>
    <x v="1"/>
    <x v="8"/>
    <n v="0"/>
  </r>
  <r>
    <x v="395"/>
    <s v="US"/>
    <n v="205520.3"/>
    <x v="1"/>
    <x v="9"/>
    <n v="0"/>
  </r>
  <r>
    <x v="395"/>
    <s v="US"/>
    <n v="205520.3"/>
    <x v="2"/>
    <x v="10"/>
    <n v="1994651"/>
  </r>
  <r>
    <x v="395"/>
    <s v="US"/>
    <n v="205520.3"/>
    <x v="2"/>
    <x v="11"/>
    <n v="1994651"/>
  </r>
  <r>
    <x v="395"/>
    <s v="US"/>
    <n v="205520.3"/>
    <x v="2"/>
    <x v="12"/>
    <n v="0"/>
  </r>
  <r>
    <x v="395"/>
    <s v="US"/>
    <n v="205520.3"/>
    <x v="2"/>
    <x v="13"/>
    <n v="0"/>
  </r>
  <r>
    <x v="395"/>
    <s v="US"/>
    <n v="205520.3"/>
    <x v="3"/>
    <x v="14"/>
    <n v="2721989"/>
  </r>
  <r>
    <x v="395"/>
    <s v="US"/>
    <n v="205520.3"/>
    <x v="4"/>
    <x v="15"/>
    <n v="444243"/>
  </r>
  <r>
    <x v="395"/>
    <s v="US"/>
    <n v="205520.3"/>
    <x v="5"/>
    <x v="16"/>
    <n v="5004490"/>
  </r>
  <r>
    <x v="395"/>
    <s v="US"/>
    <n v="205520.3"/>
    <x v="6"/>
    <x v="17"/>
    <n v="1998556"/>
  </r>
  <r>
    <x v="395"/>
    <s v="US"/>
    <n v="205520.3"/>
    <x v="7"/>
    <x v="18"/>
    <n v="64413"/>
  </r>
  <r>
    <x v="395"/>
    <s v="US"/>
    <n v="205520.3"/>
    <x v="8"/>
    <x v="19"/>
    <n v="5850"/>
  </r>
  <r>
    <x v="395"/>
    <s v="US"/>
    <n v="205520.3"/>
    <x v="9"/>
    <x v="20"/>
    <n v="1303302"/>
  </r>
  <r>
    <x v="395"/>
    <s v="US"/>
    <n v="205520.3"/>
    <x v="10"/>
    <x v="21"/>
    <n v="60124391"/>
  </r>
  <r>
    <x v="395"/>
    <s v="US"/>
    <n v="205520.3"/>
    <x v="11"/>
    <x v="22"/>
    <n v="19377533"/>
  </r>
  <r>
    <x v="395"/>
    <s v="US"/>
    <n v="205520.3"/>
    <x v="12"/>
    <x v="23"/>
    <n v="98385"/>
  </r>
  <r>
    <x v="395"/>
    <s v="US"/>
    <n v="205520.3"/>
    <x v="13"/>
    <x v="24"/>
    <n v="42504601"/>
  </r>
  <r>
    <x v="395"/>
    <s v="US"/>
    <n v="205520.3"/>
    <x v="14"/>
    <x v="25"/>
    <n v="2046971"/>
  </r>
  <r>
    <x v="395"/>
    <s v="US"/>
    <n v="205520.3"/>
    <x v="15"/>
    <x v="26"/>
    <n v="0"/>
  </r>
  <r>
    <x v="395"/>
    <s v="US"/>
    <n v="205520.3"/>
    <x v="16"/>
    <x v="27"/>
    <n v="0"/>
  </r>
  <r>
    <x v="395"/>
    <s v="US"/>
    <n v="205520.3"/>
    <x v="17"/>
    <x v="28"/>
    <n v="0"/>
  </r>
  <r>
    <x v="395"/>
    <s v="US"/>
    <n v="205520.3"/>
    <x v="18"/>
    <x v="29"/>
    <n v="0"/>
  </r>
  <r>
    <x v="395"/>
    <s v="US"/>
    <n v="205520.3"/>
    <x v="19"/>
    <x v="30"/>
    <n v="0"/>
  </r>
  <r>
    <x v="395"/>
    <s v="US"/>
    <n v="205520.3"/>
    <x v="20"/>
    <x v="31"/>
    <n v="0"/>
  </r>
  <r>
    <x v="395"/>
    <s v="US"/>
    <n v="205520.3"/>
    <x v="21"/>
    <x v="32"/>
    <n v="0"/>
  </r>
  <r>
    <x v="396"/>
    <s v="US"/>
    <n v="221942.08"/>
    <x v="0"/>
    <x v="0"/>
    <n v="3771753"/>
  </r>
  <r>
    <x v="396"/>
    <s v="US"/>
    <n v="221942.08"/>
    <x v="0"/>
    <x v="1"/>
    <n v="1653378"/>
  </r>
  <r>
    <x v="396"/>
    <s v="US"/>
    <n v="221942.08"/>
    <x v="0"/>
    <x v="2"/>
    <n v="3844"/>
  </r>
  <r>
    <x v="396"/>
    <s v="US"/>
    <n v="221942.08"/>
    <x v="0"/>
    <x v="3"/>
    <n v="0"/>
  </r>
  <r>
    <x v="396"/>
    <s v="US"/>
    <n v="221942.08"/>
    <x v="0"/>
    <x v="4"/>
    <n v="2114531"/>
  </r>
  <r>
    <x v="396"/>
    <s v="US"/>
    <n v="221942.08"/>
    <x v="1"/>
    <x v="5"/>
    <n v="52631"/>
  </r>
  <r>
    <x v="396"/>
    <s v="US"/>
    <n v="221942.08"/>
    <x v="1"/>
    <x v="6"/>
    <n v="52117"/>
  </r>
  <r>
    <x v="396"/>
    <s v="US"/>
    <n v="221942.08"/>
    <x v="1"/>
    <x v="7"/>
    <n v="514"/>
  </r>
  <r>
    <x v="396"/>
    <s v="US"/>
    <n v="221942.08"/>
    <x v="1"/>
    <x v="8"/>
    <n v="0"/>
  </r>
  <r>
    <x v="396"/>
    <s v="US"/>
    <n v="221942.08"/>
    <x v="1"/>
    <x v="9"/>
    <n v="0"/>
  </r>
  <r>
    <x v="396"/>
    <s v="US"/>
    <n v="221942.08"/>
    <x v="2"/>
    <x v="10"/>
    <n v="2713603"/>
  </r>
  <r>
    <x v="396"/>
    <s v="US"/>
    <n v="221942.08"/>
    <x v="2"/>
    <x v="11"/>
    <n v="2713603"/>
  </r>
  <r>
    <x v="396"/>
    <s v="US"/>
    <n v="221942.08"/>
    <x v="2"/>
    <x v="12"/>
    <n v="0"/>
  </r>
  <r>
    <x v="396"/>
    <s v="US"/>
    <n v="221942.08"/>
    <x v="2"/>
    <x v="13"/>
    <n v="0"/>
  </r>
  <r>
    <x v="396"/>
    <s v="US"/>
    <n v="221942.08"/>
    <x v="3"/>
    <x v="14"/>
    <n v="3076427"/>
  </r>
  <r>
    <x v="396"/>
    <s v="US"/>
    <n v="221942.08"/>
    <x v="4"/>
    <x v="15"/>
    <n v="224101"/>
  </r>
  <r>
    <x v="396"/>
    <s v="US"/>
    <n v="221942.08"/>
    <x v="5"/>
    <x v="16"/>
    <n v="6225581"/>
  </r>
  <r>
    <x v="396"/>
    <s v="US"/>
    <n v="221942.08"/>
    <x v="6"/>
    <x v="17"/>
    <n v="2718436"/>
  </r>
  <r>
    <x v="396"/>
    <s v="US"/>
    <n v="221942.08"/>
    <x v="7"/>
    <x v="18"/>
    <n v="68784"/>
  </r>
  <r>
    <x v="396"/>
    <s v="US"/>
    <n v="221942.08"/>
    <x v="8"/>
    <x v="19"/>
    <n v="7104"/>
  </r>
  <r>
    <x v="396"/>
    <s v="US"/>
    <n v="221942.08"/>
    <x v="9"/>
    <x v="20"/>
    <n v="1316743"/>
  </r>
  <r>
    <x v="396"/>
    <s v="US"/>
    <n v="221942.08"/>
    <x v="10"/>
    <x v="21"/>
    <n v="59652306"/>
  </r>
  <r>
    <x v="396"/>
    <s v="US"/>
    <n v="221942.08"/>
    <x v="11"/>
    <x v="22"/>
    <n v="19232422"/>
  </r>
  <r>
    <x v="396"/>
    <s v="US"/>
    <n v="221942.08"/>
    <x v="12"/>
    <x v="23"/>
    <n v="199433"/>
  </r>
  <r>
    <x v="396"/>
    <s v="US"/>
    <n v="221942.08"/>
    <x v="13"/>
    <x v="24"/>
    <n v="42914777"/>
  </r>
  <r>
    <x v="396"/>
    <s v="US"/>
    <n v="221942.08"/>
    <x v="14"/>
    <x v="25"/>
    <n v="2776546"/>
  </r>
  <r>
    <x v="396"/>
    <s v="US"/>
    <n v="221942.08"/>
    <x v="15"/>
    <x v="26"/>
    <n v="0"/>
  </r>
  <r>
    <x v="396"/>
    <s v="US"/>
    <n v="221942.08"/>
    <x v="16"/>
    <x v="27"/>
    <n v="0"/>
  </r>
  <r>
    <x v="396"/>
    <s v="US"/>
    <n v="221942.08"/>
    <x v="17"/>
    <x v="28"/>
    <n v="0"/>
  </r>
  <r>
    <x v="396"/>
    <s v="US"/>
    <n v="221942.08"/>
    <x v="18"/>
    <x v="29"/>
    <n v="0"/>
  </r>
  <r>
    <x v="396"/>
    <s v="US"/>
    <n v="221942.08"/>
    <x v="19"/>
    <x v="30"/>
    <n v="0"/>
  </r>
  <r>
    <x v="396"/>
    <s v="US"/>
    <n v="221942.08"/>
    <x v="20"/>
    <x v="31"/>
    <n v="0"/>
  </r>
  <r>
    <x v="396"/>
    <s v="US"/>
    <n v="221942.08"/>
    <x v="21"/>
    <x v="32"/>
    <n v="0"/>
  </r>
  <r>
    <x v="397"/>
    <s v="US"/>
    <n v="228150.8"/>
    <x v="0"/>
    <x v="0"/>
    <n v="3892129"/>
  </r>
  <r>
    <x v="397"/>
    <s v="US"/>
    <n v="228150.8"/>
    <x v="0"/>
    <x v="1"/>
    <n v="1890145"/>
  </r>
  <r>
    <x v="397"/>
    <s v="US"/>
    <n v="228150.8"/>
    <x v="0"/>
    <x v="2"/>
    <n v="3981"/>
  </r>
  <r>
    <x v="397"/>
    <s v="US"/>
    <n v="228150.8"/>
    <x v="0"/>
    <x v="3"/>
    <n v="0"/>
  </r>
  <r>
    <x v="397"/>
    <s v="US"/>
    <n v="228150.8"/>
    <x v="0"/>
    <x v="4"/>
    <n v="1998003"/>
  </r>
  <r>
    <x v="397"/>
    <s v="US"/>
    <n v="228150.8"/>
    <x v="1"/>
    <x v="5"/>
    <n v="107583"/>
  </r>
  <r>
    <x v="397"/>
    <s v="US"/>
    <n v="228150.8"/>
    <x v="1"/>
    <x v="6"/>
    <n v="107114"/>
  </r>
  <r>
    <x v="397"/>
    <s v="US"/>
    <n v="228150.8"/>
    <x v="1"/>
    <x v="7"/>
    <n v="469"/>
  </r>
  <r>
    <x v="397"/>
    <s v="US"/>
    <n v="228150.8"/>
    <x v="1"/>
    <x v="8"/>
    <n v="0"/>
  </r>
  <r>
    <x v="397"/>
    <s v="US"/>
    <n v="228150.8"/>
    <x v="1"/>
    <x v="9"/>
    <n v="0"/>
  </r>
  <r>
    <x v="397"/>
    <s v="US"/>
    <n v="228150.8"/>
    <x v="2"/>
    <x v="10"/>
    <n v="2359366"/>
  </r>
  <r>
    <x v="397"/>
    <s v="US"/>
    <n v="228150.8"/>
    <x v="2"/>
    <x v="11"/>
    <n v="2359366"/>
  </r>
  <r>
    <x v="397"/>
    <s v="US"/>
    <n v="228150.8"/>
    <x v="2"/>
    <x v="12"/>
    <n v="0"/>
  </r>
  <r>
    <x v="397"/>
    <s v="US"/>
    <n v="228150.8"/>
    <x v="2"/>
    <x v="13"/>
    <n v="0"/>
  </r>
  <r>
    <x v="397"/>
    <s v="US"/>
    <n v="228150.8"/>
    <x v="3"/>
    <x v="14"/>
    <n v="2771677"/>
  </r>
  <r>
    <x v="397"/>
    <s v="US"/>
    <n v="228150.8"/>
    <x v="4"/>
    <x v="15"/>
    <n v="1364826"/>
  </r>
  <r>
    <x v="397"/>
    <s v="US"/>
    <n v="228150.8"/>
    <x v="5"/>
    <x v="16"/>
    <n v="6115255"/>
  </r>
  <r>
    <x v="397"/>
    <s v="US"/>
    <n v="228150.8"/>
    <x v="6"/>
    <x v="17"/>
    <n v="2363455"/>
  </r>
  <r>
    <x v="397"/>
    <s v="US"/>
    <n v="228150.8"/>
    <x v="7"/>
    <x v="18"/>
    <n v="68442"/>
  </r>
  <r>
    <x v="397"/>
    <s v="US"/>
    <n v="228150.8"/>
    <x v="8"/>
    <x v="19"/>
    <n v="998"/>
  </r>
  <r>
    <x v="397"/>
    <s v="US"/>
    <n v="228150.8"/>
    <x v="9"/>
    <x v="20"/>
    <n v="1218403"/>
  </r>
  <r>
    <x v="397"/>
    <s v="US"/>
    <n v="228150.8"/>
    <x v="10"/>
    <x v="21"/>
    <n v="60585917"/>
  </r>
  <r>
    <x v="397"/>
    <s v="US"/>
    <n v="228150.8"/>
    <x v="11"/>
    <x v="22"/>
    <n v="20204836"/>
  </r>
  <r>
    <x v="397"/>
    <s v="US"/>
    <n v="228150.8"/>
    <x v="12"/>
    <x v="23"/>
    <n v="227341"/>
  </r>
  <r>
    <x v="397"/>
    <s v="US"/>
    <n v="228150.8"/>
    <x v="13"/>
    <x v="24"/>
    <n v="42797803"/>
  </r>
  <r>
    <x v="397"/>
    <s v="US"/>
    <n v="228150.8"/>
    <x v="14"/>
    <x v="25"/>
    <n v="2426833"/>
  </r>
  <r>
    <x v="397"/>
    <s v="US"/>
    <n v="228150.8"/>
    <x v="15"/>
    <x v="26"/>
    <n v="0"/>
  </r>
  <r>
    <x v="397"/>
    <s v="US"/>
    <n v="228150.8"/>
    <x v="16"/>
    <x v="27"/>
    <n v="0"/>
  </r>
  <r>
    <x v="397"/>
    <s v="US"/>
    <n v="228150.8"/>
    <x v="17"/>
    <x v="28"/>
    <n v="0"/>
  </r>
  <r>
    <x v="397"/>
    <s v="US"/>
    <n v="228150.8"/>
    <x v="18"/>
    <x v="29"/>
    <n v="0"/>
  </r>
  <r>
    <x v="397"/>
    <s v="US"/>
    <n v="228150.8"/>
    <x v="19"/>
    <x v="30"/>
    <n v="0"/>
  </r>
  <r>
    <x v="397"/>
    <s v="US"/>
    <n v="228150.8"/>
    <x v="20"/>
    <x v="31"/>
    <n v="0"/>
  </r>
  <r>
    <x v="397"/>
    <s v="US"/>
    <n v="228150.8"/>
    <x v="21"/>
    <x v="32"/>
    <n v="0"/>
  </r>
  <r>
    <x v="398"/>
    <s v="US"/>
    <n v="255422.92"/>
    <x v="0"/>
    <x v="0"/>
    <n v="3260417"/>
  </r>
  <r>
    <x v="398"/>
    <s v="US"/>
    <n v="255422.92"/>
    <x v="0"/>
    <x v="1"/>
    <n v="1288736"/>
  </r>
  <r>
    <x v="398"/>
    <s v="US"/>
    <n v="255422.92"/>
    <x v="0"/>
    <x v="2"/>
    <n v="3909"/>
  </r>
  <r>
    <x v="398"/>
    <s v="US"/>
    <n v="255422.92"/>
    <x v="0"/>
    <x v="3"/>
    <n v="0"/>
  </r>
  <r>
    <x v="398"/>
    <s v="US"/>
    <n v="255422.92"/>
    <x v="0"/>
    <x v="4"/>
    <n v="1967772"/>
  </r>
  <r>
    <x v="398"/>
    <s v="US"/>
    <n v="255422.92"/>
    <x v="1"/>
    <x v="5"/>
    <n v="40000"/>
  </r>
  <r>
    <x v="398"/>
    <s v="US"/>
    <n v="255422.92"/>
    <x v="1"/>
    <x v="6"/>
    <n v="39523"/>
  </r>
  <r>
    <x v="398"/>
    <s v="US"/>
    <n v="255422.92"/>
    <x v="1"/>
    <x v="7"/>
    <n v="477"/>
  </r>
  <r>
    <x v="398"/>
    <s v="US"/>
    <n v="255422.92"/>
    <x v="1"/>
    <x v="8"/>
    <n v="0"/>
  </r>
  <r>
    <x v="398"/>
    <s v="US"/>
    <n v="255422.92"/>
    <x v="1"/>
    <x v="9"/>
    <n v="0"/>
  </r>
  <r>
    <x v="398"/>
    <s v="US"/>
    <n v="255422.92"/>
    <x v="2"/>
    <x v="10"/>
    <n v="2402865"/>
  </r>
  <r>
    <x v="398"/>
    <s v="US"/>
    <n v="255422.92"/>
    <x v="2"/>
    <x v="11"/>
    <n v="2402865"/>
  </r>
  <r>
    <x v="398"/>
    <s v="US"/>
    <n v="255422.92"/>
    <x v="2"/>
    <x v="12"/>
    <n v="0"/>
  </r>
  <r>
    <x v="398"/>
    <s v="US"/>
    <n v="255422.92"/>
    <x v="2"/>
    <x v="13"/>
    <n v="0"/>
  </r>
  <r>
    <x v="398"/>
    <s v="US"/>
    <n v="255422.92"/>
    <x v="3"/>
    <x v="14"/>
    <n v="5211601"/>
  </r>
  <r>
    <x v="398"/>
    <s v="US"/>
    <n v="255422.92"/>
    <x v="4"/>
    <x v="15"/>
    <n v="5976814"/>
  </r>
  <r>
    <x v="398"/>
    <s v="US"/>
    <n v="255422.92"/>
    <x v="5"/>
    <x v="16"/>
    <n v="7140168"/>
  </r>
  <r>
    <x v="398"/>
    <s v="US"/>
    <n v="255422.92"/>
    <x v="6"/>
    <x v="17"/>
    <n v="2407022"/>
  </r>
  <r>
    <x v="398"/>
    <s v="US"/>
    <n v="255422.92"/>
    <x v="7"/>
    <x v="18"/>
    <n v="68562"/>
  </r>
  <r>
    <x v="398"/>
    <s v="US"/>
    <n v="255422.92"/>
    <x v="8"/>
    <x v="19"/>
    <n v="4190"/>
  </r>
  <r>
    <x v="398"/>
    <s v="US"/>
    <n v="255422.92"/>
    <x v="9"/>
    <x v="20"/>
    <n v="1035214"/>
  </r>
  <r>
    <x v="398"/>
    <s v="US"/>
    <n v="255422.92"/>
    <x v="10"/>
    <x v="21"/>
    <n v="57363796"/>
  </r>
  <r>
    <x v="398"/>
    <s v="US"/>
    <n v="255422.92"/>
    <x v="11"/>
    <x v="22"/>
    <n v="18939570"/>
  </r>
  <r>
    <x v="398"/>
    <s v="US"/>
    <n v="255422.92"/>
    <x v="12"/>
    <x v="23"/>
    <n v="208649"/>
  </r>
  <r>
    <x v="398"/>
    <s v="US"/>
    <n v="255422.92"/>
    <x v="13"/>
    <x v="24"/>
    <n v="45310768"/>
  </r>
  <r>
    <x v="398"/>
    <s v="US"/>
    <n v="255422.92"/>
    <x v="14"/>
    <x v="25"/>
    <n v="1443903"/>
  </r>
  <r>
    <x v="398"/>
    <s v="US"/>
    <n v="255422.92"/>
    <x v="15"/>
    <x v="26"/>
    <n v="0"/>
  </r>
  <r>
    <x v="398"/>
    <s v="US"/>
    <n v="255422.92"/>
    <x v="16"/>
    <x v="27"/>
    <n v="0"/>
  </r>
  <r>
    <x v="398"/>
    <s v="US"/>
    <n v="255422.92"/>
    <x v="17"/>
    <x v="28"/>
    <n v="0"/>
  </r>
  <r>
    <x v="398"/>
    <s v="US"/>
    <n v="255422.92"/>
    <x v="18"/>
    <x v="29"/>
    <n v="0"/>
  </r>
  <r>
    <x v="398"/>
    <s v="US"/>
    <n v="255422.92"/>
    <x v="19"/>
    <x v="30"/>
    <n v="0"/>
  </r>
  <r>
    <x v="398"/>
    <s v="US"/>
    <n v="255422.92"/>
    <x v="20"/>
    <x v="31"/>
    <n v="0"/>
  </r>
  <r>
    <x v="398"/>
    <s v="US"/>
    <n v="255422.92"/>
    <x v="21"/>
    <x v="32"/>
    <n v="0"/>
  </r>
  <r>
    <x v="399"/>
    <s v="US"/>
    <n v="749319.33"/>
    <x v="0"/>
    <x v="0"/>
    <n v="4208488"/>
  </r>
  <r>
    <x v="399"/>
    <s v="US"/>
    <n v="749319.33"/>
    <x v="0"/>
    <x v="1"/>
    <n v="2112556"/>
  </r>
  <r>
    <x v="399"/>
    <s v="US"/>
    <n v="749319.33"/>
    <x v="0"/>
    <x v="2"/>
    <n v="4929"/>
  </r>
  <r>
    <x v="399"/>
    <s v="US"/>
    <n v="749319.33"/>
    <x v="0"/>
    <x v="3"/>
    <n v="0"/>
  </r>
  <r>
    <x v="399"/>
    <s v="US"/>
    <n v="749319.33"/>
    <x v="0"/>
    <x v="4"/>
    <n v="2091003"/>
  </r>
  <r>
    <x v="399"/>
    <s v="US"/>
    <n v="749319.33"/>
    <x v="1"/>
    <x v="5"/>
    <n v="40523"/>
  </r>
  <r>
    <x v="399"/>
    <s v="US"/>
    <n v="749319.33"/>
    <x v="1"/>
    <x v="6"/>
    <n v="39958"/>
  </r>
  <r>
    <x v="399"/>
    <s v="US"/>
    <n v="749319.33"/>
    <x v="1"/>
    <x v="7"/>
    <n v="565"/>
  </r>
  <r>
    <x v="399"/>
    <s v="US"/>
    <n v="749319.33"/>
    <x v="1"/>
    <x v="8"/>
    <n v="0"/>
  </r>
  <r>
    <x v="399"/>
    <s v="US"/>
    <n v="749319.33"/>
    <x v="1"/>
    <x v="9"/>
    <n v="0"/>
  </r>
  <r>
    <x v="399"/>
    <s v="US"/>
    <n v="749319.33"/>
    <x v="2"/>
    <x v="10"/>
    <n v="1997503"/>
  </r>
  <r>
    <x v="399"/>
    <s v="US"/>
    <n v="749319.33"/>
    <x v="2"/>
    <x v="11"/>
    <n v="1997503"/>
  </r>
  <r>
    <x v="399"/>
    <s v="US"/>
    <n v="749319.33"/>
    <x v="2"/>
    <x v="12"/>
    <n v="0"/>
  </r>
  <r>
    <x v="399"/>
    <s v="US"/>
    <n v="749319.33"/>
    <x v="2"/>
    <x v="13"/>
    <n v="0"/>
  </r>
  <r>
    <x v="399"/>
    <s v="US"/>
    <n v="749319.33"/>
    <x v="3"/>
    <x v="14"/>
    <n v="3237858"/>
  </r>
  <r>
    <x v="399"/>
    <s v="US"/>
    <n v="749319.33"/>
    <x v="4"/>
    <x v="15"/>
    <n v="4990306"/>
  </r>
  <r>
    <x v="399"/>
    <s v="US"/>
    <n v="749319.33"/>
    <x v="5"/>
    <x v="16"/>
    <n v="5921766"/>
  </r>
  <r>
    <x v="399"/>
    <s v="US"/>
    <n v="749319.33"/>
    <x v="6"/>
    <x v="17"/>
    <n v="2002187"/>
  </r>
  <r>
    <x v="399"/>
    <s v="US"/>
    <n v="749319.33"/>
    <x v="7"/>
    <x v="18"/>
    <n v="69705"/>
  </r>
  <r>
    <x v="399"/>
    <s v="US"/>
    <n v="749319.33"/>
    <x v="8"/>
    <x v="19"/>
    <n v="476"/>
  </r>
  <r>
    <x v="399"/>
    <s v="US"/>
    <n v="749319.33"/>
    <x v="9"/>
    <x v="20"/>
    <n v="1147638"/>
  </r>
  <r>
    <x v="399"/>
    <s v="US"/>
    <n v="749319.33"/>
    <x v="10"/>
    <x v="21"/>
    <n v="62588848"/>
  </r>
  <r>
    <x v="399"/>
    <s v="US"/>
    <n v="749319.33"/>
    <x v="11"/>
    <x v="22"/>
    <n v="19163549"/>
  </r>
  <r>
    <x v="399"/>
    <s v="US"/>
    <n v="749319.33"/>
    <x v="12"/>
    <x v="23"/>
    <n v="188169"/>
  </r>
  <r>
    <x v="399"/>
    <s v="US"/>
    <n v="749319.33"/>
    <x v="13"/>
    <x v="24"/>
    <n v="45566669"/>
  </r>
  <r>
    <x v="399"/>
    <s v="US"/>
    <n v="749319.33"/>
    <x v="14"/>
    <x v="25"/>
    <n v="3452926"/>
  </r>
  <r>
    <x v="399"/>
    <s v="US"/>
    <n v="749319.33"/>
    <x v="15"/>
    <x v="26"/>
    <n v="0"/>
  </r>
  <r>
    <x v="399"/>
    <s v="US"/>
    <n v="749319.33"/>
    <x v="16"/>
    <x v="27"/>
    <n v="0"/>
  </r>
  <r>
    <x v="399"/>
    <s v="US"/>
    <n v="749319.33"/>
    <x v="17"/>
    <x v="28"/>
    <n v="0"/>
  </r>
  <r>
    <x v="399"/>
    <s v="US"/>
    <n v="749319.33"/>
    <x v="18"/>
    <x v="29"/>
    <n v="0"/>
  </r>
  <r>
    <x v="399"/>
    <s v="US"/>
    <n v="749319.33"/>
    <x v="19"/>
    <x v="30"/>
    <n v="0"/>
  </r>
  <r>
    <x v="399"/>
    <s v="US"/>
    <n v="749319.33"/>
    <x v="20"/>
    <x v="31"/>
    <n v="0"/>
  </r>
  <r>
    <x v="399"/>
    <s v="US"/>
    <n v="749319.33"/>
    <x v="21"/>
    <x v="32"/>
    <n v="0"/>
  </r>
  <r>
    <x v="400"/>
    <s v="US"/>
    <n v="414176.22"/>
    <x v="0"/>
    <x v="0"/>
    <n v="3537087"/>
  </r>
  <r>
    <x v="400"/>
    <s v="US"/>
    <n v="414176.22"/>
    <x v="0"/>
    <x v="1"/>
    <n v="1604715"/>
  </r>
  <r>
    <x v="400"/>
    <s v="US"/>
    <n v="414176.22"/>
    <x v="0"/>
    <x v="2"/>
    <n v="3914"/>
  </r>
  <r>
    <x v="400"/>
    <s v="US"/>
    <n v="414176.22"/>
    <x v="0"/>
    <x v="3"/>
    <n v="0"/>
  </r>
  <r>
    <x v="400"/>
    <s v="US"/>
    <n v="414176.22"/>
    <x v="0"/>
    <x v="4"/>
    <n v="1928458"/>
  </r>
  <r>
    <x v="400"/>
    <s v="US"/>
    <n v="414176.22"/>
    <x v="1"/>
    <x v="5"/>
    <n v="41936"/>
  </r>
  <r>
    <x v="400"/>
    <s v="US"/>
    <n v="414176.22"/>
    <x v="1"/>
    <x v="6"/>
    <n v="41630"/>
  </r>
  <r>
    <x v="400"/>
    <s v="US"/>
    <n v="414176.22"/>
    <x v="1"/>
    <x v="7"/>
    <n v="306"/>
  </r>
  <r>
    <x v="400"/>
    <s v="US"/>
    <n v="414176.22"/>
    <x v="1"/>
    <x v="8"/>
    <n v="0"/>
  </r>
  <r>
    <x v="400"/>
    <s v="US"/>
    <n v="414176.22"/>
    <x v="1"/>
    <x v="9"/>
    <n v="0"/>
  </r>
  <r>
    <x v="400"/>
    <s v="US"/>
    <n v="414176.22"/>
    <x v="2"/>
    <x v="10"/>
    <n v="2414070"/>
  </r>
  <r>
    <x v="400"/>
    <s v="US"/>
    <n v="414176.22"/>
    <x v="2"/>
    <x v="11"/>
    <n v="2414070"/>
  </r>
  <r>
    <x v="400"/>
    <s v="US"/>
    <n v="414176.22"/>
    <x v="2"/>
    <x v="12"/>
    <n v="0"/>
  </r>
  <r>
    <x v="400"/>
    <s v="US"/>
    <n v="414176.22"/>
    <x v="2"/>
    <x v="13"/>
    <n v="0"/>
  </r>
  <r>
    <x v="400"/>
    <s v="US"/>
    <n v="414176.22"/>
    <x v="3"/>
    <x v="14"/>
    <n v="2411595"/>
  </r>
  <r>
    <x v="400"/>
    <s v="US"/>
    <n v="414176.22"/>
    <x v="4"/>
    <x v="15"/>
    <n v="188030"/>
  </r>
  <r>
    <x v="400"/>
    <s v="US"/>
    <n v="414176.22"/>
    <x v="5"/>
    <x v="16"/>
    <n v="5844083"/>
  </r>
  <r>
    <x v="400"/>
    <s v="US"/>
    <n v="414176.22"/>
    <x v="6"/>
    <x v="17"/>
    <n v="2417806"/>
  </r>
  <r>
    <x v="400"/>
    <s v="US"/>
    <n v="414176.22"/>
    <x v="7"/>
    <x v="18"/>
    <n v="66964"/>
  </r>
  <r>
    <x v="400"/>
    <s v="US"/>
    <n v="414176.22"/>
    <x v="8"/>
    <x v="19"/>
    <n v="1327"/>
  </r>
  <r>
    <x v="400"/>
    <s v="US"/>
    <n v="414176.22"/>
    <x v="9"/>
    <x v="20"/>
    <n v="1162622"/>
  </r>
  <r>
    <x v="400"/>
    <s v="US"/>
    <n v="414176.22"/>
    <x v="10"/>
    <x v="21"/>
    <n v="58419847"/>
  </r>
  <r>
    <x v="400"/>
    <s v="US"/>
    <n v="414176.22"/>
    <x v="11"/>
    <x v="22"/>
    <n v="20836489"/>
  </r>
  <r>
    <x v="400"/>
    <s v="US"/>
    <n v="414176.22"/>
    <x v="12"/>
    <x v="23"/>
    <n v="169866"/>
  </r>
  <r>
    <x v="400"/>
    <s v="US"/>
    <n v="414176.22"/>
    <x v="13"/>
    <x v="24"/>
    <n v="46861868"/>
  </r>
  <r>
    <x v="400"/>
    <s v="US"/>
    <n v="414176.22"/>
    <x v="14"/>
    <x v="25"/>
    <n v="580992"/>
  </r>
  <r>
    <x v="400"/>
    <s v="US"/>
    <n v="414176.22"/>
    <x v="15"/>
    <x v="26"/>
    <n v="0"/>
  </r>
  <r>
    <x v="400"/>
    <s v="US"/>
    <n v="414176.22"/>
    <x v="16"/>
    <x v="27"/>
    <n v="0"/>
  </r>
  <r>
    <x v="400"/>
    <s v="US"/>
    <n v="414176.22"/>
    <x v="17"/>
    <x v="28"/>
    <n v="0"/>
  </r>
  <r>
    <x v="400"/>
    <s v="US"/>
    <n v="414176.22"/>
    <x v="18"/>
    <x v="29"/>
    <n v="0"/>
  </r>
  <r>
    <x v="400"/>
    <s v="US"/>
    <n v="414176.22"/>
    <x v="19"/>
    <x v="30"/>
    <n v="0"/>
  </r>
  <r>
    <x v="400"/>
    <s v="US"/>
    <n v="414176.22"/>
    <x v="20"/>
    <x v="31"/>
    <n v="0"/>
  </r>
  <r>
    <x v="400"/>
    <s v="US"/>
    <n v="414176.22"/>
    <x v="21"/>
    <x v="32"/>
    <n v="0"/>
  </r>
  <r>
    <x v="401"/>
    <s v="US"/>
    <n v="406334.71999999997"/>
    <x v="0"/>
    <x v="0"/>
    <n v="3282218"/>
  </r>
  <r>
    <x v="401"/>
    <s v="US"/>
    <n v="406334.71999999997"/>
    <x v="0"/>
    <x v="1"/>
    <n v="1425730"/>
  </r>
  <r>
    <x v="401"/>
    <s v="US"/>
    <n v="406334.71999999997"/>
    <x v="0"/>
    <x v="2"/>
    <n v="3484"/>
  </r>
  <r>
    <x v="401"/>
    <s v="US"/>
    <n v="406334.71999999997"/>
    <x v="0"/>
    <x v="3"/>
    <n v="0"/>
  </r>
  <r>
    <x v="401"/>
    <s v="US"/>
    <n v="406334.71999999997"/>
    <x v="0"/>
    <x v="4"/>
    <n v="1853004"/>
  </r>
  <r>
    <x v="401"/>
    <s v="US"/>
    <n v="406334.71999999997"/>
    <x v="1"/>
    <x v="5"/>
    <n v="72046"/>
  </r>
  <r>
    <x v="401"/>
    <s v="US"/>
    <n v="406334.71999999997"/>
    <x v="1"/>
    <x v="6"/>
    <n v="71757"/>
  </r>
  <r>
    <x v="401"/>
    <s v="US"/>
    <n v="406334.71999999997"/>
    <x v="1"/>
    <x v="7"/>
    <n v="289"/>
  </r>
  <r>
    <x v="401"/>
    <s v="US"/>
    <n v="406334.71999999997"/>
    <x v="1"/>
    <x v="8"/>
    <n v="0"/>
  </r>
  <r>
    <x v="401"/>
    <s v="US"/>
    <n v="406334.71999999997"/>
    <x v="1"/>
    <x v="9"/>
    <n v="0"/>
  </r>
  <r>
    <x v="401"/>
    <s v="US"/>
    <n v="406334.71999999997"/>
    <x v="2"/>
    <x v="10"/>
    <n v="2404690"/>
  </r>
  <r>
    <x v="401"/>
    <s v="US"/>
    <n v="406334.71999999997"/>
    <x v="2"/>
    <x v="11"/>
    <n v="2404690"/>
  </r>
  <r>
    <x v="401"/>
    <s v="US"/>
    <n v="406334.71999999997"/>
    <x v="2"/>
    <x v="12"/>
    <n v="0"/>
  </r>
  <r>
    <x v="401"/>
    <s v="US"/>
    <n v="406334.71999999997"/>
    <x v="2"/>
    <x v="13"/>
    <n v="0"/>
  </r>
  <r>
    <x v="401"/>
    <s v="US"/>
    <n v="406334.71999999997"/>
    <x v="3"/>
    <x v="14"/>
    <n v="2408311"/>
  </r>
  <r>
    <x v="401"/>
    <s v="US"/>
    <n v="406334.71999999997"/>
    <x v="4"/>
    <x v="15"/>
    <n v="5511304"/>
  </r>
  <r>
    <x v="401"/>
    <s v="US"/>
    <n v="406334.71999999997"/>
    <x v="5"/>
    <x v="16"/>
    <n v="6597861"/>
  </r>
  <r>
    <x v="401"/>
    <s v="US"/>
    <n v="406334.71999999997"/>
    <x v="6"/>
    <x v="17"/>
    <n v="2409378"/>
  </r>
  <r>
    <x v="401"/>
    <s v="US"/>
    <n v="406334.71999999997"/>
    <x v="7"/>
    <x v="18"/>
    <n v="76967"/>
  </r>
  <r>
    <x v="401"/>
    <s v="US"/>
    <n v="406334.71999999997"/>
    <x v="8"/>
    <x v="19"/>
    <n v="2430"/>
  </r>
  <r>
    <x v="401"/>
    <s v="US"/>
    <n v="406334.71999999997"/>
    <x v="9"/>
    <x v="20"/>
    <n v="1194255"/>
  </r>
  <r>
    <x v="401"/>
    <s v="US"/>
    <n v="406334.71999999997"/>
    <x v="10"/>
    <x v="21"/>
    <n v="68977104"/>
  </r>
  <r>
    <x v="401"/>
    <s v="US"/>
    <n v="406334.71999999997"/>
    <x v="11"/>
    <x v="22"/>
    <n v="20325479"/>
  </r>
  <r>
    <x v="401"/>
    <s v="US"/>
    <n v="406334.71999999997"/>
    <x v="12"/>
    <x v="23"/>
    <n v="137429"/>
  </r>
  <r>
    <x v="401"/>
    <s v="US"/>
    <n v="406334.71999999997"/>
    <x v="13"/>
    <x v="24"/>
    <n v="45638268"/>
  </r>
  <r>
    <x v="401"/>
    <s v="US"/>
    <n v="406334.71999999997"/>
    <x v="14"/>
    <x v="25"/>
    <n v="765734"/>
  </r>
  <r>
    <x v="401"/>
    <s v="US"/>
    <n v="406334.71999999997"/>
    <x v="15"/>
    <x v="26"/>
    <n v="0"/>
  </r>
  <r>
    <x v="401"/>
    <s v="US"/>
    <n v="406334.71999999997"/>
    <x v="16"/>
    <x v="27"/>
    <n v="0"/>
  </r>
  <r>
    <x v="401"/>
    <s v="US"/>
    <n v="406334.71999999997"/>
    <x v="17"/>
    <x v="28"/>
    <n v="0"/>
  </r>
  <r>
    <x v="401"/>
    <s v="US"/>
    <n v="406334.71999999997"/>
    <x v="18"/>
    <x v="29"/>
    <n v="0"/>
  </r>
  <r>
    <x v="401"/>
    <s v="US"/>
    <n v="406334.71999999997"/>
    <x v="19"/>
    <x v="30"/>
    <n v="0"/>
  </r>
  <r>
    <x v="401"/>
    <s v="US"/>
    <n v="406334.71999999997"/>
    <x v="20"/>
    <x v="31"/>
    <n v="0"/>
  </r>
  <r>
    <x v="401"/>
    <s v="US"/>
    <n v="406334.71999999997"/>
    <x v="21"/>
    <x v="32"/>
    <n v="0"/>
  </r>
  <r>
    <x v="402"/>
    <s v="US"/>
    <n v="140083.38"/>
    <x v="0"/>
    <x v="0"/>
    <n v="2500183"/>
  </r>
  <r>
    <x v="402"/>
    <s v="US"/>
    <n v="140083.38"/>
    <x v="0"/>
    <x v="1"/>
    <n v="945319"/>
  </r>
  <r>
    <x v="402"/>
    <s v="US"/>
    <n v="140083.38"/>
    <x v="0"/>
    <x v="2"/>
    <n v="2745"/>
  </r>
  <r>
    <x v="402"/>
    <s v="US"/>
    <n v="140083.38"/>
    <x v="0"/>
    <x v="3"/>
    <n v="0"/>
  </r>
  <r>
    <x v="402"/>
    <s v="US"/>
    <n v="140083.38"/>
    <x v="0"/>
    <x v="4"/>
    <n v="1552119"/>
  </r>
  <r>
    <x v="402"/>
    <s v="US"/>
    <n v="140083.38"/>
    <x v="1"/>
    <x v="5"/>
    <n v="18670"/>
  </r>
  <r>
    <x v="402"/>
    <s v="US"/>
    <n v="140083.38"/>
    <x v="1"/>
    <x v="6"/>
    <n v="18391"/>
  </r>
  <r>
    <x v="402"/>
    <s v="US"/>
    <n v="140083.38"/>
    <x v="1"/>
    <x v="7"/>
    <n v="279"/>
  </r>
  <r>
    <x v="402"/>
    <s v="US"/>
    <n v="140083.38"/>
    <x v="1"/>
    <x v="8"/>
    <n v="0"/>
  </r>
  <r>
    <x v="402"/>
    <s v="US"/>
    <n v="140083.38"/>
    <x v="1"/>
    <x v="9"/>
    <n v="0"/>
  </r>
  <r>
    <x v="402"/>
    <s v="US"/>
    <n v="140083.38"/>
    <x v="2"/>
    <x v="10"/>
    <n v="1286893"/>
  </r>
  <r>
    <x v="402"/>
    <s v="US"/>
    <n v="140083.38"/>
    <x v="2"/>
    <x v="11"/>
    <n v="1286893"/>
  </r>
  <r>
    <x v="402"/>
    <s v="US"/>
    <n v="140083.38"/>
    <x v="2"/>
    <x v="12"/>
    <n v="0"/>
  </r>
  <r>
    <x v="402"/>
    <s v="US"/>
    <n v="140083.38"/>
    <x v="2"/>
    <x v="13"/>
    <n v="0"/>
  </r>
  <r>
    <x v="402"/>
    <s v="US"/>
    <n v="140083.38"/>
    <x v="3"/>
    <x v="14"/>
    <n v="3278213"/>
  </r>
  <r>
    <x v="402"/>
    <s v="US"/>
    <n v="140083.38"/>
    <x v="4"/>
    <x v="15"/>
    <n v="1446516"/>
  </r>
  <r>
    <x v="402"/>
    <s v="US"/>
    <n v="140083.38"/>
    <x v="5"/>
    <x v="16"/>
    <n v="3184938"/>
  </r>
  <r>
    <x v="402"/>
    <s v="US"/>
    <n v="140083.38"/>
    <x v="6"/>
    <x v="17"/>
    <n v="1290308"/>
  </r>
  <r>
    <x v="402"/>
    <s v="US"/>
    <n v="140083.38"/>
    <x v="7"/>
    <x v="18"/>
    <n v="64486"/>
  </r>
  <r>
    <x v="402"/>
    <s v="US"/>
    <n v="140083.38"/>
    <x v="8"/>
    <x v="19"/>
    <n v="14"/>
  </r>
  <r>
    <x v="402"/>
    <s v="US"/>
    <n v="140083.38"/>
    <x v="9"/>
    <x v="20"/>
    <n v="1268061"/>
  </r>
  <r>
    <x v="402"/>
    <s v="US"/>
    <n v="140083.38"/>
    <x v="10"/>
    <x v="21"/>
    <n v="77243762"/>
  </r>
  <r>
    <x v="402"/>
    <s v="US"/>
    <n v="140083.38"/>
    <x v="11"/>
    <x v="22"/>
    <n v="19698814"/>
  </r>
  <r>
    <x v="402"/>
    <s v="US"/>
    <n v="140083.38"/>
    <x v="12"/>
    <x v="23"/>
    <n v="180161"/>
  </r>
  <r>
    <x v="402"/>
    <s v="US"/>
    <n v="140083.38"/>
    <x v="13"/>
    <x v="24"/>
    <n v="45230553"/>
  </r>
  <r>
    <x v="402"/>
    <s v="US"/>
    <n v="140083.38"/>
    <x v="14"/>
    <x v="25"/>
    <n v="544469"/>
  </r>
  <r>
    <x v="402"/>
    <s v="US"/>
    <n v="140083.38"/>
    <x v="15"/>
    <x v="26"/>
    <n v="0"/>
  </r>
  <r>
    <x v="402"/>
    <s v="US"/>
    <n v="140083.38"/>
    <x v="16"/>
    <x v="27"/>
    <n v="0"/>
  </r>
  <r>
    <x v="402"/>
    <s v="US"/>
    <n v="140083.38"/>
    <x v="17"/>
    <x v="28"/>
    <n v="0"/>
  </r>
  <r>
    <x v="402"/>
    <s v="US"/>
    <n v="140083.38"/>
    <x v="18"/>
    <x v="29"/>
    <n v="0"/>
  </r>
  <r>
    <x v="402"/>
    <s v="US"/>
    <n v="140083.38"/>
    <x v="19"/>
    <x v="30"/>
    <n v="0"/>
  </r>
  <r>
    <x v="402"/>
    <s v="US"/>
    <n v="140083.38"/>
    <x v="20"/>
    <x v="31"/>
    <n v="0"/>
  </r>
  <r>
    <x v="402"/>
    <s v="US"/>
    <n v="140083.38"/>
    <x v="21"/>
    <x v="32"/>
    <n v="0"/>
  </r>
  <r>
    <x v="403"/>
    <s v="US"/>
    <n v="160218.74"/>
    <x v="0"/>
    <x v="0"/>
    <n v="1725626"/>
  </r>
  <r>
    <x v="403"/>
    <s v="US"/>
    <n v="160218.74"/>
    <x v="0"/>
    <x v="1"/>
    <n v="299290"/>
  </r>
  <r>
    <x v="403"/>
    <s v="US"/>
    <n v="160218.74"/>
    <x v="0"/>
    <x v="2"/>
    <n v="3280"/>
  </r>
  <r>
    <x v="403"/>
    <s v="US"/>
    <n v="160218.74"/>
    <x v="0"/>
    <x v="3"/>
    <n v="0"/>
  </r>
  <r>
    <x v="403"/>
    <s v="US"/>
    <n v="160218.74"/>
    <x v="0"/>
    <x v="4"/>
    <n v="1423056"/>
  </r>
  <r>
    <x v="403"/>
    <s v="US"/>
    <n v="160218.74"/>
    <x v="1"/>
    <x v="5"/>
    <n v="2114"/>
  </r>
  <r>
    <x v="403"/>
    <s v="US"/>
    <n v="160218.74"/>
    <x v="1"/>
    <x v="6"/>
    <n v="1779"/>
  </r>
  <r>
    <x v="403"/>
    <s v="US"/>
    <n v="160218.74"/>
    <x v="1"/>
    <x v="7"/>
    <n v="335"/>
  </r>
  <r>
    <x v="403"/>
    <s v="US"/>
    <n v="160218.74"/>
    <x v="1"/>
    <x v="8"/>
    <n v="0"/>
  </r>
  <r>
    <x v="403"/>
    <s v="US"/>
    <n v="160218.74"/>
    <x v="1"/>
    <x v="9"/>
    <n v="0"/>
  </r>
  <r>
    <x v="403"/>
    <s v="US"/>
    <n v="160218.74"/>
    <x v="2"/>
    <x v="10"/>
    <n v="2096260"/>
  </r>
  <r>
    <x v="403"/>
    <s v="US"/>
    <n v="160218.74"/>
    <x v="2"/>
    <x v="11"/>
    <n v="2096260"/>
  </r>
  <r>
    <x v="403"/>
    <s v="US"/>
    <n v="160218.74"/>
    <x v="2"/>
    <x v="12"/>
    <n v="0"/>
  </r>
  <r>
    <x v="403"/>
    <s v="US"/>
    <n v="160218.74"/>
    <x v="2"/>
    <x v="13"/>
    <n v="0"/>
  </r>
  <r>
    <x v="403"/>
    <s v="US"/>
    <n v="160218.74"/>
    <x v="3"/>
    <x v="14"/>
    <n v="4117529"/>
  </r>
  <r>
    <x v="403"/>
    <s v="US"/>
    <n v="160218.74"/>
    <x v="4"/>
    <x v="15"/>
    <n v="186505"/>
  </r>
  <r>
    <x v="403"/>
    <s v="US"/>
    <n v="160218.74"/>
    <x v="5"/>
    <x v="16"/>
    <n v="6657946"/>
  </r>
  <r>
    <x v="403"/>
    <s v="US"/>
    <n v="160218.74"/>
    <x v="6"/>
    <x v="17"/>
    <n v="2100316"/>
  </r>
  <r>
    <x v="403"/>
    <s v="US"/>
    <n v="160218.74"/>
    <x v="7"/>
    <x v="18"/>
    <n v="68898"/>
  </r>
  <r>
    <x v="403"/>
    <s v="US"/>
    <n v="160218.74"/>
    <x v="8"/>
    <x v="19"/>
    <n v="12"/>
  </r>
  <r>
    <x v="403"/>
    <s v="US"/>
    <n v="160218.74"/>
    <x v="9"/>
    <x v="20"/>
    <n v="981746"/>
  </r>
  <r>
    <x v="403"/>
    <s v="US"/>
    <n v="160218.74"/>
    <x v="10"/>
    <x v="21"/>
    <n v="76501964"/>
  </r>
  <r>
    <x v="403"/>
    <s v="US"/>
    <n v="160218.74"/>
    <x v="11"/>
    <x v="22"/>
    <n v="15207720"/>
  </r>
  <r>
    <x v="403"/>
    <s v="US"/>
    <n v="160218.74"/>
    <x v="12"/>
    <x v="23"/>
    <n v="181100"/>
  </r>
  <r>
    <x v="403"/>
    <s v="US"/>
    <n v="160218.74"/>
    <x v="13"/>
    <x v="24"/>
    <n v="45597474"/>
  </r>
  <r>
    <x v="403"/>
    <s v="US"/>
    <n v="160218.74"/>
    <x v="14"/>
    <x v="25"/>
    <n v="229425"/>
  </r>
  <r>
    <x v="403"/>
    <s v="US"/>
    <n v="160218.74"/>
    <x v="15"/>
    <x v="26"/>
    <n v="0"/>
  </r>
  <r>
    <x v="403"/>
    <s v="US"/>
    <n v="160218.74"/>
    <x v="16"/>
    <x v="27"/>
    <n v="0"/>
  </r>
  <r>
    <x v="403"/>
    <s v="US"/>
    <n v="160218.74"/>
    <x v="17"/>
    <x v="28"/>
    <n v="0"/>
  </r>
  <r>
    <x v="403"/>
    <s v="US"/>
    <n v="160218.74"/>
    <x v="18"/>
    <x v="29"/>
    <n v="0"/>
  </r>
  <r>
    <x v="403"/>
    <s v="US"/>
    <n v="160218.74"/>
    <x v="19"/>
    <x v="30"/>
    <n v="0"/>
  </r>
  <r>
    <x v="403"/>
    <s v="US"/>
    <n v="160218.74"/>
    <x v="20"/>
    <x v="31"/>
    <n v="0"/>
  </r>
  <r>
    <x v="403"/>
    <s v="US"/>
    <n v="160218.74"/>
    <x v="21"/>
    <x v="32"/>
    <n v="0"/>
  </r>
  <r>
    <x v="404"/>
    <s v="US"/>
    <n v="187994.77"/>
    <x v="0"/>
    <x v="0"/>
    <n v="1770761"/>
  </r>
  <r>
    <x v="404"/>
    <s v="US"/>
    <n v="187994.77"/>
    <x v="0"/>
    <x v="1"/>
    <n v="387682"/>
  </r>
  <r>
    <x v="404"/>
    <s v="US"/>
    <n v="187994.77"/>
    <x v="0"/>
    <x v="2"/>
    <n v="2259"/>
  </r>
  <r>
    <x v="404"/>
    <s v="US"/>
    <n v="187994.77"/>
    <x v="0"/>
    <x v="3"/>
    <n v="0"/>
  </r>
  <r>
    <x v="404"/>
    <s v="US"/>
    <n v="187994.77"/>
    <x v="0"/>
    <x v="4"/>
    <n v="1380820"/>
  </r>
  <r>
    <x v="404"/>
    <s v="US"/>
    <n v="187994.77"/>
    <x v="1"/>
    <x v="5"/>
    <n v="7075"/>
  </r>
  <r>
    <x v="404"/>
    <s v="US"/>
    <n v="187994.77"/>
    <x v="1"/>
    <x v="6"/>
    <n v="6920"/>
  </r>
  <r>
    <x v="404"/>
    <s v="US"/>
    <n v="187994.77"/>
    <x v="1"/>
    <x v="7"/>
    <n v="155"/>
  </r>
  <r>
    <x v="404"/>
    <s v="US"/>
    <n v="187994.77"/>
    <x v="1"/>
    <x v="8"/>
    <n v="0"/>
  </r>
  <r>
    <x v="404"/>
    <s v="US"/>
    <n v="187994.77"/>
    <x v="1"/>
    <x v="9"/>
    <n v="0"/>
  </r>
  <r>
    <x v="404"/>
    <s v="US"/>
    <n v="187994.77"/>
    <x v="2"/>
    <x v="10"/>
    <n v="1998801"/>
  </r>
  <r>
    <x v="404"/>
    <s v="US"/>
    <n v="187994.77"/>
    <x v="2"/>
    <x v="11"/>
    <n v="1998801"/>
  </r>
  <r>
    <x v="404"/>
    <s v="US"/>
    <n v="187994.77"/>
    <x v="2"/>
    <x v="12"/>
    <n v="0"/>
  </r>
  <r>
    <x v="404"/>
    <s v="US"/>
    <n v="187994.77"/>
    <x v="2"/>
    <x v="13"/>
    <n v="0"/>
  </r>
  <r>
    <x v="404"/>
    <s v="US"/>
    <n v="187994.77"/>
    <x v="3"/>
    <x v="14"/>
    <n v="2871600"/>
  </r>
  <r>
    <x v="404"/>
    <s v="US"/>
    <n v="187994.77"/>
    <x v="4"/>
    <x v="15"/>
    <n v="665917"/>
  </r>
  <r>
    <x v="404"/>
    <s v="US"/>
    <n v="187994.77"/>
    <x v="5"/>
    <x v="16"/>
    <n v="6641615"/>
  </r>
  <r>
    <x v="404"/>
    <s v="US"/>
    <n v="187994.77"/>
    <x v="6"/>
    <x v="17"/>
    <n v="2003106"/>
  </r>
  <r>
    <x v="404"/>
    <s v="US"/>
    <n v="187994.77"/>
    <x v="7"/>
    <x v="18"/>
    <n v="65105"/>
  </r>
  <r>
    <x v="404"/>
    <s v="US"/>
    <n v="187994.77"/>
    <x v="8"/>
    <x v="19"/>
    <n v="0"/>
  </r>
  <r>
    <x v="404"/>
    <s v="US"/>
    <n v="187994.77"/>
    <x v="9"/>
    <x v="20"/>
    <n v="936124"/>
  </r>
  <r>
    <x v="404"/>
    <s v="US"/>
    <n v="187994.77"/>
    <x v="10"/>
    <x v="21"/>
    <n v="64057215"/>
  </r>
  <r>
    <x v="404"/>
    <s v="US"/>
    <n v="187994.77"/>
    <x v="11"/>
    <x v="22"/>
    <n v="12795977"/>
  </r>
  <r>
    <x v="404"/>
    <s v="US"/>
    <n v="187994.77"/>
    <x v="12"/>
    <x v="23"/>
    <n v="253587"/>
  </r>
  <r>
    <x v="404"/>
    <s v="US"/>
    <n v="187994.77"/>
    <x v="13"/>
    <x v="24"/>
    <n v="45084644"/>
  </r>
  <r>
    <x v="404"/>
    <s v="US"/>
    <n v="187994.77"/>
    <x v="14"/>
    <x v="25"/>
    <n v="247097"/>
  </r>
  <r>
    <x v="404"/>
    <s v="US"/>
    <n v="187994.77"/>
    <x v="15"/>
    <x v="26"/>
    <n v="0"/>
  </r>
  <r>
    <x v="404"/>
    <s v="US"/>
    <n v="187994.77"/>
    <x v="16"/>
    <x v="27"/>
    <n v="0"/>
  </r>
  <r>
    <x v="404"/>
    <s v="US"/>
    <n v="187994.77"/>
    <x v="17"/>
    <x v="28"/>
    <n v="0"/>
  </r>
  <r>
    <x v="404"/>
    <s v="US"/>
    <n v="187994.77"/>
    <x v="18"/>
    <x v="29"/>
    <n v="0"/>
  </r>
  <r>
    <x v="404"/>
    <s v="US"/>
    <n v="187994.77"/>
    <x v="19"/>
    <x v="30"/>
    <n v="0"/>
  </r>
  <r>
    <x v="404"/>
    <s v="US"/>
    <n v="187994.77"/>
    <x v="20"/>
    <x v="31"/>
    <n v="0"/>
  </r>
  <r>
    <x v="404"/>
    <s v="US"/>
    <n v="187994.77"/>
    <x v="21"/>
    <x v="32"/>
    <n v="0"/>
  </r>
  <r>
    <x v="405"/>
    <s v="US"/>
    <n v="500059.89"/>
    <x v="0"/>
    <x v="0"/>
    <n v="2729830"/>
  </r>
  <r>
    <x v="405"/>
    <s v="US"/>
    <n v="500059.89"/>
    <x v="0"/>
    <x v="1"/>
    <n v="1388536"/>
  </r>
  <r>
    <x v="405"/>
    <s v="US"/>
    <n v="500059.89"/>
    <x v="0"/>
    <x v="2"/>
    <n v="0"/>
  </r>
  <r>
    <x v="405"/>
    <s v="US"/>
    <n v="500059.89"/>
    <x v="0"/>
    <x v="3"/>
    <n v="0"/>
  </r>
  <r>
    <x v="405"/>
    <s v="US"/>
    <n v="500059.89"/>
    <x v="0"/>
    <x v="4"/>
    <n v="1341294"/>
  </r>
  <r>
    <x v="405"/>
    <s v="US"/>
    <n v="500059.89"/>
    <x v="1"/>
    <x v="5"/>
    <n v="68474"/>
  </r>
  <r>
    <x v="405"/>
    <s v="US"/>
    <n v="500059.89"/>
    <x v="1"/>
    <x v="6"/>
    <n v="68474"/>
  </r>
  <r>
    <x v="405"/>
    <s v="US"/>
    <n v="500059.89"/>
    <x v="1"/>
    <x v="7"/>
    <n v="0"/>
  </r>
  <r>
    <x v="405"/>
    <s v="US"/>
    <n v="500059.89"/>
    <x v="1"/>
    <x v="8"/>
    <n v="0"/>
  </r>
  <r>
    <x v="405"/>
    <s v="US"/>
    <n v="500059.89"/>
    <x v="1"/>
    <x v="9"/>
    <n v="0"/>
  </r>
  <r>
    <x v="405"/>
    <s v="US"/>
    <n v="500059.89"/>
    <x v="2"/>
    <x v="10"/>
    <n v="1269331"/>
  </r>
  <r>
    <x v="405"/>
    <s v="US"/>
    <n v="500059.89"/>
    <x v="2"/>
    <x v="11"/>
    <n v="1269331"/>
  </r>
  <r>
    <x v="405"/>
    <s v="US"/>
    <n v="500059.89"/>
    <x v="2"/>
    <x v="12"/>
    <n v="0"/>
  </r>
  <r>
    <x v="405"/>
    <s v="US"/>
    <n v="500059.89"/>
    <x v="2"/>
    <x v="13"/>
    <n v="0"/>
  </r>
  <r>
    <x v="405"/>
    <s v="US"/>
    <n v="500059.89"/>
    <x v="3"/>
    <x v="14"/>
    <n v="1683090"/>
  </r>
  <r>
    <x v="405"/>
    <s v="US"/>
    <n v="500059.89"/>
    <x v="4"/>
    <x v="15"/>
    <n v="395894"/>
  </r>
  <r>
    <x v="405"/>
    <s v="US"/>
    <n v="500059.89"/>
    <x v="5"/>
    <x v="16"/>
    <n v="6249959"/>
  </r>
  <r>
    <x v="405"/>
    <s v="US"/>
    <n v="500059.89"/>
    <x v="6"/>
    <x v="17"/>
    <n v="1272889"/>
  </r>
  <r>
    <x v="405"/>
    <s v="US"/>
    <n v="500059.89"/>
    <x v="7"/>
    <x v="18"/>
    <n v="71147"/>
  </r>
  <r>
    <x v="405"/>
    <s v="US"/>
    <n v="500059.89"/>
    <x v="8"/>
    <x v="19"/>
    <n v="145"/>
  </r>
  <r>
    <x v="405"/>
    <s v="US"/>
    <n v="500059.89"/>
    <x v="9"/>
    <x v="20"/>
    <n v="991398"/>
  </r>
  <r>
    <x v="405"/>
    <s v="US"/>
    <n v="500059.89"/>
    <x v="10"/>
    <x v="21"/>
    <n v="58049338"/>
  </r>
  <r>
    <x v="405"/>
    <s v="US"/>
    <n v="500059.89"/>
    <x v="11"/>
    <x v="22"/>
    <n v="14272070"/>
  </r>
  <r>
    <x v="405"/>
    <s v="US"/>
    <n v="500059.89"/>
    <x v="12"/>
    <x v="23"/>
    <n v="230212"/>
  </r>
  <r>
    <x v="405"/>
    <s v="US"/>
    <n v="500059.89"/>
    <x v="13"/>
    <x v="24"/>
    <n v="53659545"/>
  </r>
  <r>
    <x v="405"/>
    <s v="US"/>
    <n v="500059.89"/>
    <x v="14"/>
    <x v="25"/>
    <n v="1833566"/>
  </r>
  <r>
    <x v="405"/>
    <s v="US"/>
    <n v="500059.89"/>
    <x v="15"/>
    <x v="26"/>
    <n v="0"/>
  </r>
  <r>
    <x v="405"/>
    <s v="US"/>
    <n v="500059.89"/>
    <x v="16"/>
    <x v="27"/>
    <n v="0"/>
  </r>
  <r>
    <x v="405"/>
    <s v="US"/>
    <n v="500059.89"/>
    <x v="17"/>
    <x v="28"/>
    <n v="0"/>
  </r>
  <r>
    <x v="405"/>
    <s v="US"/>
    <n v="500059.89"/>
    <x v="18"/>
    <x v="29"/>
    <n v="0"/>
  </r>
  <r>
    <x v="405"/>
    <s v="US"/>
    <n v="500059.89"/>
    <x v="19"/>
    <x v="30"/>
    <n v="0"/>
  </r>
  <r>
    <x v="405"/>
    <s v="US"/>
    <n v="500059.89"/>
    <x v="20"/>
    <x v="31"/>
    <n v="0"/>
  </r>
  <r>
    <x v="405"/>
    <s v="US"/>
    <n v="500059.89"/>
    <x v="21"/>
    <x v="32"/>
    <n v="0"/>
  </r>
  <r>
    <x v="406"/>
    <s v="US"/>
    <n v="467739.36"/>
    <x v="0"/>
    <x v="0"/>
    <n v="1668882"/>
  </r>
  <r>
    <x v="406"/>
    <s v="US"/>
    <n v="467739.36"/>
    <x v="0"/>
    <x v="1"/>
    <n v="223882"/>
  </r>
  <r>
    <x v="406"/>
    <s v="US"/>
    <n v="467739.36"/>
    <x v="0"/>
    <x v="2"/>
    <n v="0"/>
  </r>
  <r>
    <x v="406"/>
    <s v="US"/>
    <n v="467739.36"/>
    <x v="0"/>
    <x v="3"/>
    <n v="0"/>
  </r>
  <r>
    <x v="406"/>
    <s v="US"/>
    <n v="467739.36"/>
    <x v="0"/>
    <x v="4"/>
    <n v="1445000"/>
  </r>
  <r>
    <x v="406"/>
    <s v="US"/>
    <n v="467739.36"/>
    <x v="1"/>
    <x v="5"/>
    <n v="9613"/>
  </r>
  <r>
    <x v="406"/>
    <s v="US"/>
    <n v="467739.36"/>
    <x v="1"/>
    <x v="6"/>
    <n v="9613"/>
  </r>
  <r>
    <x v="406"/>
    <s v="US"/>
    <n v="467739.36"/>
    <x v="1"/>
    <x v="7"/>
    <n v="0"/>
  </r>
  <r>
    <x v="406"/>
    <s v="US"/>
    <n v="467739.36"/>
    <x v="1"/>
    <x v="8"/>
    <n v="0"/>
  </r>
  <r>
    <x v="406"/>
    <s v="US"/>
    <n v="467739.36"/>
    <x v="1"/>
    <x v="9"/>
    <n v="0"/>
  </r>
  <r>
    <x v="406"/>
    <s v="US"/>
    <n v="467739.36"/>
    <x v="2"/>
    <x v="10"/>
    <n v="2208258"/>
  </r>
  <r>
    <x v="406"/>
    <s v="US"/>
    <n v="467739.36"/>
    <x v="2"/>
    <x v="11"/>
    <n v="2208258"/>
  </r>
  <r>
    <x v="406"/>
    <s v="US"/>
    <n v="467739.36"/>
    <x v="2"/>
    <x v="12"/>
    <n v="0"/>
  </r>
  <r>
    <x v="406"/>
    <s v="US"/>
    <n v="467739.36"/>
    <x v="2"/>
    <x v="13"/>
    <n v="0"/>
  </r>
  <r>
    <x v="406"/>
    <s v="US"/>
    <n v="467739.36"/>
    <x v="3"/>
    <x v="14"/>
    <n v="1813595"/>
  </r>
  <r>
    <x v="406"/>
    <s v="US"/>
    <n v="467739.36"/>
    <x v="4"/>
    <x v="15"/>
    <n v="535369"/>
  </r>
  <r>
    <x v="406"/>
    <s v="US"/>
    <n v="467739.36"/>
    <x v="5"/>
    <x v="16"/>
    <n v="4668881"/>
  </r>
  <r>
    <x v="406"/>
    <s v="US"/>
    <n v="467739.36"/>
    <x v="6"/>
    <x v="17"/>
    <n v="2213888"/>
  </r>
  <r>
    <x v="406"/>
    <s v="US"/>
    <n v="467739.36"/>
    <x v="7"/>
    <x v="18"/>
    <n v="75502"/>
  </r>
  <r>
    <x v="406"/>
    <s v="US"/>
    <n v="467739.36"/>
    <x v="8"/>
    <x v="19"/>
    <n v="127"/>
  </r>
  <r>
    <x v="406"/>
    <s v="US"/>
    <n v="467739.36"/>
    <x v="9"/>
    <x v="20"/>
    <n v="1106366"/>
  </r>
  <r>
    <x v="406"/>
    <s v="US"/>
    <n v="467739.36"/>
    <x v="10"/>
    <x v="21"/>
    <n v="52918075"/>
  </r>
  <r>
    <x v="406"/>
    <s v="US"/>
    <n v="467739.36"/>
    <x v="11"/>
    <x v="22"/>
    <n v="13246802"/>
  </r>
  <r>
    <x v="406"/>
    <s v="US"/>
    <n v="467739.36"/>
    <x v="12"/>
    <x v="23"/>
    <n v="191395"/>
  </r>
  <r>
    <x v="406"/>
    <s v="US"/>
    <n v="467739.36"/>
    <x v="13"/>
    <x v="24"/>
    <n v="49329268"/>
  </r>
  <r>
    <x v="406"/>
    <s v="US"/>
    <n v="467739.36"/>
    <x v="14"/>
    <x v="25"/>
    <n v="2484221"/>
  </r>
  <r>
    <x v="406"/>
    <s v="US"/>
    <n v="467739.36"/>
    <x v="15"/>
    <x v="26"/>
    <n v="0"/>
  </r>
  <r>
    <x v="406"/>
    <s v="US"/>
    <n v="467739.36"/>
    <x v="16"/>
    <x v="27"/>
    <n v="0"/>
  </r>
  <r>
    <x v="406"/>
    <s v="US"/>
    <n v="467739.36"/>
    <x v="17"/>
    <x v="28"/>
    <n v="0"/>
  </r>
  <r>
    <x v="406"/>
    <s v="US"/>
    <n v="467739.36"/>
    <x v="18"/>
    <x v="29"/>
    <n v="0"/>
  </r>
  <r>
    <x v="406"/>
    <s v="US"/>
    <n v="467739.36"/>
    <x v="19"/>
    <x v="30"/>
    <n v="0"/>
  </r>
  <r>
    <x v="406"/>
    <s v="US"/>
    <n v="467739.36"/>
    <x v="20"/>
    <x v="31"/>
    <n v="0"/>
  </r>
  <r>
    <x v="406"/>
    <s v="US"/>
    <n v="467739.36"/>
    <x v="21"/>
    <x v="32"/>
    <n v="0"/>
  </r>
  <r>
    <x v="407"/>
    <s v="US"/>
    <n v="391319.07"/>
    <x v="0"/>
    <x v="0"/>
    <n v="1970287"/>
  </r>
  <r>
    <x v="407"/>
    <s v="US"/>
    <n v="391319.07"/>
    <x v="0"/>
    <x v="1"/>
    <n v="440630"/>
  </r>
  <r>
    <x v="407"/>
    <s v="US"/>
    <n v="391319.07"/>
    <x v="0"/>
    <x v="2"/>
    <n v="0"/>
  </r>
  <r>
    <x v="407"/>
    <s v="US"/>
    <n v="391319.07"/>
    <x v="0"/>
    <x v="3"/>
    <n v="0"/>
  </r>
  <r>
    <x v="407"/>
    <s v="US"/>
    <n v="391319.07"/>
    <x v="0"/>
    <x v="4"/>
    <n v="1529657"/>
  </r>
  <r>
    <x v="407"/>
    <s v="US"/>
    <n v="391319.07"/>
    <x v="1"/>
    <x v="5"/>
    <n v="25132"/>
  </r>
  <r>
    <x v="407"/>
    <s v="US"/>
    <n v="391319.07"/>
    <x v="1"/>
    <x v="6"/>
    <n v="25132"/>
  </r>
  <r>
    <x v="407"/>
    <s v="US"/>
    <n v="391319.07"/>
    <x v="1"/>
    <x v="7"/>
    <n v="0"/>
  </r>
  <r>
    <x v="407"/>
    <s v="US"/>
    <n v="391319.07"/>
    <x v="1"/>
    <x v="8"/>
    <n v="0"/>
  </r>
  <r>
    <x v="407"/>
    <s v="US"/>
    <n v="391319.07"/>
    <x v="1"/>
    <x v="9"/>
    <n v="0"/>
  </r>
  <r>
    <x v="407"/>
    <s v="US"/>
    <n v="391319.07"/>
    <x v="2"/>
    <x v="10"/>
    <n v="2183934"/>
  </r>
  <r>
    <x v="407"/>
    <s v="US"/>
    <n v="391319.07"/>
    <x v="2"/>
    <x v="11"/>
    <n v="2183934"/>
  </r>
  <r>
    <x v="407"/>
    <s v="US"/>
    <n v="391319.07"/>
    <x v="2"/>
    <x v="12"/>
    <n v="0"/>
  </r>
  <r>
    <x v="407"/>
    <s v="US"/>
    <n v="391319.07"/>
    <x v="2"/>
    <x v="13"/>
    <n v="0"/>
  </r>
  <r>
    <x v="407"/>
    <s v="US"/>
    <n v="391319.07"/>
    <x v="3"/>
    <x v="14"/>
    <n v="1914152"/>
  </r>
  <r>
    <x v="407"/>
    <s v="US"/>
    <n v="391319.07"/>
    <x v="4"/>
    <x v="15"/>
    <n v="1447427"/>
  </r>
  <r>
    <x v="407"/>
    <s v="US"/>
    <n v="391319.07"/>
    <x v="5"/>
    <x v="16"/>
    <n v="3218340"/>
  </r>
  <r>
    <x v="407"/>
    <s v="US"/>
    <n v="391319.07"/>
    <x v="6"/>
    <x v="17"/>
    <n v="2188726"/>
  </r>
  <r>
    <x v="407"/>
    <s v="US"/>
    <n v="391319.07"/>
    <x v="7"/>
    <x v="18"/>
    <n v="72670"/>
  </r>
  <r>
    <x v="407"/>
    <s v="US"/>
    <n v="391319.07"/>
    <x v="8"/>
    <x v="19"/>
    <n v="907"/>
  </r>
  <r>
    <x v="407"/>
    <s v="US"/>
    <n v="391319.07"/>
    <x v="9"/>
    <x v="20"/>
    <n v="1134741"/>
  </r>
  <r>
    <x v="407"/>
    <s v="US"/>
    <n v="391319.07"/>
    <x v="10"/>
    <x v="21"/>
    <n v="53751509"/>
  </r>
  <r>
    <x v="407"/>
    <s v="US"/>
    <n v="391319.07"/>
    <x v="11"/>
    <x v="22"/>
    <n v="8234420"/>
  </r>
  <r>
    <x v="407"/>
    <s v="US"/>
    <n v="391319.07"/>
    <x v="12"/>
    <x v="23"/>
    <n v="110097"/>
  </r>
  <r>
    <x v="407"/>
    <s v="US"/>
    <n v="391319.07"/>
    <x v="13"/>
    <x v="24"/>
    <n v="50191626"/>
  </r>
  <r>
    <x v="407"/>
    <s v="US"/>
    <n v="391319.07"/>
    <x v="14"/>
    <x v="25"/>
    <n v="1009479"/>
  </r>
  <r>
    <x v="407"/>
    <s v="US"/>
    <n v="391319.07"/>
    <x v="15"/>
    <x v="26"/>
    <n v="0"/>
  </r>
  <r>
    <x v="407"/>
    <s v="US"/>
    <n v="391319.07"/>
    <x v="16"/>
    <x v="27"/>
    <n v="0"/>
  </r>
  <r>
    <x v="407"/>
    <s v="US"/>
    <n v="391319.07"/>
    <x v="17"/>
    <x v="28"/>
    <n v="0"/>
  </r>
  <r>
    <x v="407"/>
    <s v="US"/>
    <n v="391319.07"/>
    <x v="18"/>
    <x v="29"/>
    <n v="0"/>
  </r>
  <r>
    <x v="407"/>
    <s v="US"/>
    <n v="391319.07"/>
    <x v="19"/>
    <x v="30"/>
    <n v="0"/>
  </r>
  <r>
    <x v="407"/>
    <s v="US"/>
    <n v="391319.07"/>
    <x v="20"/>
    <x v="31"/>
    <n v="0"/>
  </r>
  <r>
    <x v="407"/>
    <s v="US"/>
    <n v="391319.07"/>
    <x v="21"/>
    <x v="32"/>
    <n v="0"/>
  </r>
  <r>
    <x v="408"/>
    <s v="US"/>
    <n v="303446.43"/>
    <x v="0"/>
    <x v="0"/>
    <n v="1993463"/>
  </r>
  <r>
    <x v="408"/>
    <s v="US"/>
    <n v="303446.43"/>
    <x v="0"/>
    <x v="1"/>
    <n v="605498"/>
  </r>
  <r>
    <x v="408"/>
    <s v="US"/>
    <n v="303446.43"/>
    <x v="0"/>
    <x v="2"/>
    <n v="0"/>
  </r>
  <r>
    <x v="408"/>
    <s v="US"/>
    <n v="303446.43"/>
    <x v="0"/>
    <x v="3"/>
    <n v="0"/>
  </r>
  <r>
    <x v="408"/>
    <s v="US"/>
    <n v="303446.43"/>
    <x v="0"/>
    <x v="4"/>
    <n v="1387965"/>
  </r>
  <r>
    <x v="408"/>
    <s v="US"/>
    <n v="303446.43"/>
    <x v="1"/>
    <x v="5"/>
    <n v="22962"/>
  </r>
  <r>
    <x v="408"/>
    <s v="US"/>
    <n v="303446.43"/>
    <x v="1"/>
    <x v="6"/>
    <n v="22962"/>
  </r>
  <r>
    <x v="408"/>
    <s v="US"/>
    <n v="303446.43"/>
    <x v="1"/>
    <x v="7"/>
    <n v="0"/>
  </r>
  <r>
    <x v="408"/>
    <s v="US"/>
    <n v="303446.43"/>
    <x v="1"/>
    <x v="8"/>
    <n v="0"/>
  </r>
  <r>
    <x v="408"/>
    <s v="US"/>
    <n v="303446.43"/>
    <x v="1"/>
    <x v="9"/>
    <n v="0"/>
  </r>
  <r>
    <x v="408"/>
    <s v="US"/>
    <n v="303446.43"/>
    <x v="2"/>
    <x v="10"/>
    <n v="1506678"/>
  </r>
  <r>
    <x v="408"/>
    <s v="US"/>
    <n v="303446.43"/>
    <x v="2"/>
    <x v="11"/>
    <n v="1506678"/>
  </r>
  <r>
    <x v="408"/>
    <s v="US"/>
    <n v="303446.43"/>
    <x v="2"/>
    <x v="12"/>
    <n v="0"/>
  </r>
  <r>
    <x v="408"/>
    <s v="US"/>
    <n v="303446.43"/>
    <x v="2"/>
    <x v="13"/>
    <n v="0"/>
  </r>
  <r>
    <x v="408"/>
    <s v="US"/>
    <n v="303446.43"/>
    <x v="3"/>
    <x v="14"/>
    <n v="2050061"/>
  </r>
  <r>
    <x v="408"/>
    <s v="US"/>
    <n v="303446.43"/>
    <x v="4"/>
    <x v="15"/>
    <n v="5616398"/>
  </r>
  <r>
    <x v="408"/>
    <s v="US"/>
    <n v="303446.43"/>
    <x v="5"/>
    <x v="16"/>
    <n v="3626590"/>
  </r>
  <r>
    <x v="408"/>
    <s v="US"/>
    <n v="303446.43"/>
    <x v="6"/>
    <x v="17"/>
    <n v="1511246"/>
  </r>
  <r>
    <x v="408"/>
    <s v="US"/>
    <n v="303446.43"/>
    <x v="7"/>
    <x v="18"/>
    <n v="76202"/>
  </r>
  <r>
    <x v="408"/>
    <s v="US"/>
    <n v="303446.43"/>
    <x v="8"/>
    <x v="19"/>
    <n v="670"/>
  </r>
  <r>
    <x v="408"/>
    <s v="US"/>
    <n v="303446.43"/>
    <x v="9"/>
    <x v="20"/>
    <n v="863668"/>
  </r>
  <r>
    <x v="408"/>
    <s v="US"/>
    <n v="303446.43"/>
    <x v="10"/>
    <x v="21"/>
    <n v="62064807"/>
  </r>
  <r>
    <x v="408"/>
    <s v="US"/>
    <n v="303446.43"/>
    <x v="11"/>
    <x v="22"/>
    <n v="8112058"/>
  </r>
  <r>
    <x v="408"/>
    <s v="US"/>
    <n v="303446.43"/>
    <x v="12"/>
    <x v="23"/>
    <n v="184412"/>
  </r>
  <r>
    <x v="408"/>
    <s v="US"/>
    <n v="303446.43"/>
    <x v="13"/>
    <x v="24"/>
    <n v="52626011"/>
  </r>
  <r>
    <x v="408"/>
    <s v="US"/>
    <n v="303446.43"/>
    <x v="14"/>
    <x v="25"/>
    <n v="1588645"/>
  </r>
  <r>
    <x v="408"/>
    <s v="US"/>
    <n v="303446.43"/>
    <x v="15"/>
    <x v="26"/>
    <n v="0"/>
  </r>
  <r>
    <x v="408"/>
    <s v="US"/>
    <n v="303446.43"/>
    <x v="16"/>
    <x v="27"/>
    <n v="0"/>
  </r>
  <r>
    <x v="408"/>
    <s v="US"/>
    <n v="303446.43"/>
    <x v="17"/>
    <x v="28"/>
    <n v="0"/>
  </r>
  <r>
    <x v="408"/>
    <s v="US"/>
    <n v="303446.43"/>
    <x v="18"/>
    <x v="29"/>
    <n v="0"/>
  </r>
  <r>
    <x v="408"/>
    <s v="US"/>
    <n v="303446.43"/>
    <x v="19"/>
    <x v="30"/>
    <n v="0"/>
  </r>
  <r>
    <x v="408"/>
    <s v="US"/>
    <n v="303446.43"/>
    <x v="20"/>
    <x v="31"/>
    <n v="0"/>
  </r>
  <r>
    <x v="408"/>
    <s v="US"/>
    <n v="303446.43"/>
    <x v="21"/>
    <x v="32"/>
    <n v="0"/>
  </r>
  <r>
    <x v="409"/>
    <s v="US"/>
    <n v="246395.2"/>
    <x v="0"/>
    <x v="0"/>
    <n v="1550164"/>
  </r>
  <r>
    <x v="409"/>
    <s v="US"/>
    <n v="246395.2"/>
    <x v="0"/>
    <x v="1"/>
    <n v="480546"/>
  </r>
  <r>
    <x v="409"/>
    <s v="US"/>
    <n v="246395.2"/>
    <x v="0"/>
    <x v="2"/>
    <n v="0"/>
  </r>
  <r>
    <x v="409"/>
    <s v="US"/>
    <n v="246395.2"/>
    <x v="0"/>
    <x v="3"/>
    <n v="0"/>
  </r>
  <r>
    <x v="409"/>
    <s v="US"/>
    <n v="246395.2"/>
    <x v="0"/>
    <x v="4"/>
    <n v="1069618"/>
  </r>
  <r>
    <x v="409"/>
    <s v="US"/>
    <n v="246395.2"/>
    <x v="1"/>
    <x v="5"/>
    <n v="12419"/>
  </r>
  <r>
    <x v="409"/>
    <s v="US"/>
    <n v="246395.2"/>
    <x v="1"/>
    <x v="6"/>
    <n v="12419"/>
  </r>
  <r>
    <x v="409"/>
    <s v="US"/>
    <n v="246395.2"/>
    <x v="1"/>
    <x v="7"/>
    <n v="0"/>
  </r>
  <r>
    <x v="409"/>
    <s v="US"/>
    <n v="246395.2"/>
    <x v="1"/>
    <x v="8"/>
    <n v="0"/>
  </r>
  <r>
    <x v="409"/>
    <s v="US"/>
    <n v="246395.2"/>
    <x v="1"/>
    <x v="9"/>
    <n v="0"/>
  </r>
  <r>
    <x v="409"/>
    <s v="US"/>
    <n v="246395.2"/>
    <x v="2"/>
    <x v="10"/>
    <n v="1572624"/>
  </r>
  <r>
    <x v="409"/>
    <s v="US"/>
    <n v="246395.2"/>
    <x v="2"/>
    <x v="11"/>
    <n v="1572624"/>
  </r>
  <r>
    <x v="409"/>
    <s v="US"/>
    <n v="246395.2"/>
    <x v="2"/>
    <x v="12"/>
    <n v="0"/>
  </r>
  <r>
    <x v="409"/>
    <s v="US"/>
    <n v="246395.2"/>
    <x v="2"/>
    <x v="13"/>
    <n v="0"/>
  </r>
  <r>
    <x v="409"/>
    <s v="US"/>
    <n v="246395.2"/>
    <x v="3"/>
    <x v="14"/>
    <n v="1520604"/>
  </r>
  <r>
    <x v="409"/>
    <s v="US"/>
    <n v="246395.2"/>
    <x v="4"/>
    <x v="15"/>
    <n v="2380295"/>
  </r>
  <r>
    <x v="409"/>
    <s v="US"/>
    <n v="246395.2"/>
    <x v="5"/>
    <x v="16"/>
    <n v="3804676"/>
  </r>
  <r>
    <x v="409"/>
    <s v="US"/>
    <n v="246395.2"/>
    <x v="6"/>
    <x v="17"/>
    <n v="1576659"/>
  </r>
  <r>
    <x v="409"/>
    <s v="US"/>
    <n v="246395.2"/>
    <x v="7"/>
    <x v="18"/>
    <n v="123020"/>
  </r>
  <r>
    <x v="409"/>
    <s v="US"/>
    <n v="246395.2"/>
    <x v="8"/>
    <x v="19"/>
    <n v="12"/>
  </r>
  <r>
    <x v="409"/>
    <s v="US"/>
    <n v="246395.2"/>
    <x v="9"/>
    <x v="20"/>
    <n v="841071"/>
  </r>
  <r>
    <x v="409"/>
    <s v="US"/>
    <n v="246395.2"/>
    <x v="10"/>
    <x v="21"/>
    <n v="56111100"/>
  </r>
  <r>
    <x v="409"/>
    <s v="US"/>
    <n v="246395.2"/>
    <x v="11"/>
    <x v="22"/>
    <n v="7571255"/>
  </r>
  <r>
    <x v="409"/>
    <s v="US"/>
    <n v="246395.2"/>
    <x v="12"/>
    <x v="23"/>
    <n v="140733"/>
  </r>
  <r>
    <x v="409"/>
    <s v="US"/>
    <n v="246395.2"/>
    <x v="13"/>
    <x v="24"/>
    <n v="52402339"/>
  </r>
  <r>
    <x v="409"/>
    <s v="US"/>
    <n v="246395.2"/>
    <x v="14"/>
    <x v="25"/>
    <n v="2865141"/>
  </r>
  <r>
    <x v="409"/>
    <s v="US"/>
    <n v="246395.2"/>
    <x v="15"/>
    <x v="26"/>
    <n v="0"/>
  </r>
  <r>
    <x v="409"/>
    <s v="US"/>
    <n v="246395.2"/>
    <x v="16"/>
    <x v="27"/>
    <n v="0"/>
  </r>
  <r>
    <x v="409"/>
    <s v="US"/>
    <n v="246395.2"/>
    <x v="17"/>
    <x v="28"/>
    <n v="0"/>
  </r>
  <r>
    <x v="409"/>
    <s v="US"/>
    <n v="246395.2"/>
    <x v="18"/>
    <x v="29"/>
    <n v="0"/>
  </r>
  <r>
    <x v="409"/>
    <s v="US"/>
    <n v="246395.2"/>
    <x v="19"/>
    <x v="30"/>
    <n v="0"/>
  </r>
  <r>
    <x v="409"/>
    <s v="US"/>
    <n v="246395.2"/>
    <x v="20"/>
    <x v="31"/>
    <n v="0"/>
  </r>
  <r>
    <x v="409"/>
    <s v="US"/>
    <n v="246395.2"/>
    <x v="21"/>
    <x v="32"/>
    <n v="0"/>
  </r>
  <r>
    <x v="410"/>
    <s v="US"/>
    <n v="316457.12"/>
    <x v="0"/>
    <x v="0"/>
    <n v="1518510"/>
  </r>
  <r>
    <x v="410"/>
    <s v="US"/>
    <n v="316457.12"/>
    <x v="0"/>
    <x v="1"/>
    <n v="519870"/>
  </r>
  <r>
    <x v="410"/>
    <s v="US"/>
    <n v="316457.12"/>
    <x v="0"/>
    <x v="2"/>
    <n v="0"/>
  </r>
  <r>
    <x v="410"/>
    <s v="US"/>
    <n v="316457.12"/>
    <x v="0"/>
    <x v="3"/>
    <n v="0"/>
  </r>
  <r>
    <x v="410"/>
    <s v="US"/>
    <n v="316457.12"/>
    <x v="0"/>
    <x v="4"/>
    <n v="998640"/>
  </r>
  <r>
    <x v="410"/>
    <s v="US"/>
    <n v="316457.12"/>
    <x v="1"/>
    <x v="5"/>
    <n v="20514"/>
  </r>
  <r>
    <x v="410"/>
    <s v="US"/>
    <n v="316457.12"/>
    <x v="1"/>
    <x v="6"/>
    <n v="20514"/>
  </r>
  <r>
    <x v="410"/>
    <s v="US"/>
    <n v="316457.12"/>
    <x v="1"/>
    <x v="7"/>
    <n v="0"/>
  </r>
  <r>
    <x v="410"/>
    <s v="US"/>
    <n v="316457.12"/>
    <x v="1"/>
    <x v="8"/>
    <n v="0"/>
  </r>
  <r>
    <x v="410"/>
    <s v="US"/>
    <n v="316457.12"/>
    <x v="1"/>
    <x v="9"/>
    <n v="0"/>
  </r>
  <r>
    <x v="410"/>
    <s v="US"/>
    <n v="316457.12"/>
    <x v="2"/>
    <x v="10"/>
    <n v="1560136"/>
  </r>
  <r>
    <x v="410"/>
    <s v="US"/>
    <n v="316457.12"/>
    <x v="2"/>
    <x v="11"/>
    <n v="1560136"/>
  </r>
  <r>
    <x v="410"/>
    <s v="US"/>
    <n v="316457.12"/>
    <x v="2"/>
    <x v="12"/>
    <n v="0"/>
  </r>
  <r>
    <x v="410"/>
    <s v="US"/>
    <n v="316457.12"/>
    <x v="2"/>
    <x v="13"/>
    <n v="0"/>
  </r>
  <r>
    <x v="410"/>
    <s v="US"/>
    <n v="316457.12"/>
    <x v="3"/>
    <x v="14"/>
    <n v="1550175"/>
  </r>
  <r>
    <x v="410"/>
    <s v="US"/>
    <n v="316457.12"/>
    <x v="4"/>
    <x v="15"/>
    <n v="2110094"/>
  </r>
  <r>
    <x v="410"/>
    <s v="US"/>
    <n v="316457.12"/>
    <x v="5"/>
    <x v="16"/>
    <n v="4701194"/>
  </r>
  <r>
    <x v="410"/>
    <s v="US"/>
    <n v="316457.12"/>
    <x v="6"/>
    <x v="17"/>
    <n v="1563317"/>
  </r>
  <r>
    <x v="410"/>
    <s v="US"/>
    <n v="316457.12"/>
    <x v="7"/>
    <x v="18"/>
    <n v="126106"/>
  </r>
  <r>
    <x v="410"/>
    <s v="US"/>
    <n v="316457.12"/>
    <x v="8"/>
    <x v="19"/>
    <n v="4"/>
  </r>
  <r>
    <x v="410"/>
    <s v="US"/>
    <n v="316457.12"/>
    <x v="9"/>
    <x v="20"/>
    <n v="926482"/>
  </r>
  <r>
    <x v="410"/>
    <s v="US"/>
    <n v="316457.12"/>
    <x v="10"/>
    <x v="21"/>
    <n v="58400619"/>
  </r>
  <r>
    <x v="410"/>
    <s v="US"/>
    <n v="316457.12"/>
    <x v="11"/>
    <x v="22"/>
    <n v="7022336"/>
  </r>
  <r>
    <x v="410"/>
    <s v="US"/>
    <n v="316457.12"/>
    <x v="12"/>
    <x v="23"/>
    <n v="221669"/>
  </r>
  <r>
    <x v="410"/>
    <s v="US"/>
    <n v="316457.12"/>
    <x v="13"/>
    <x v="24"/>
    <n v="50306723"/>
  </r>
  <r>
    <x v="410"/>
    <s v="US"/>
    <n v="316457.12"/>
    <x v="14"/>
    <x v="25"/>
    <n v="185013"/>
  </r>
  <r>
    <x v="410"/>
    <s v="US"/>
    <n v="316457.12"/>
    <x v="15"/>
    <x v="26"/>
    <n v="0"/>
  </r>
  <r>
    <x v="410"/>
    <s v="US"/>
    <n v="316457.12"/>
    <x v="16"/>
    <x v="27"/>
    <n v="0"/>
  </r>
  <r>
    <x v="410"/>
    <s v="US"/>
    <n v="316457.12"/>
    <x v="17"/>
    <x v="28"/>
    <n v="0"/>
  </r>
  <r>
    <x v="410"/>
    <s v="US"/>
    <n v="316457.12"/>
    <x v="18"/>
    <x v="29"/>
    <n v="0"/>
  </r>
  <r>
    <x v="410"/>
    <s v="US"/>
    <n v="316457.12"/>
    <x v="19"/>
    <x v="30"/>
    <n v="0"/>
  </r>
  <r>
    <x v="410"/>
    <s v="US"/>
    <n v="316457.12"/>
    <x v="20"/>
    <x v="31"/>
    <n v="0"/>
  </r>
  <r>
    <x v="410"/>
    <s v="US"/>
    <n v="316457.12"/>
    <x v="21"/>
    <x v="32"/>
    <n v="0"/>
  </r>
  <r>
    <x v="411"/>
    <s v="US"/>
    <n v="338978.41"/>
    <x v="0"/>
    <x v="0"/>
    <n v="1654171"/>
  </r>
  <r>
    <x v="411"/>
    <s v="US"/>
    <n v="338978.41"/>
    <x v="0"/>
    <x v="1"/>
    <n v="688232"/>
  </r>
  <r>
    <x v="411"/>
    <s v="US"/>
    <n v="338978.41"/>
    <x v="0"/>
    <x v="2"/>
    <n v="0"/>
  </r>
  <r>
    <x v="411"/>
    <s v="US"/>
    <n v="338978.41"/>
    <x v="0"/>
    <x v="3"/>
    <n v="0"/>
  </r>
  <r>
    <x v="411"/>
    <s v="US"/>
    <n v="338978.41"/>
    <x v="0"/>
    <x v="4"/>
    <n v="965939"/>
  </r>
  <r>
    <x v="411"/>
    <s v="US"/>
    <n v="338978.41"/>
    <x v="1"/>
    <x v="5"/>
    <n v="16812"/>
  </r>
  <r>
    <x v="411"/>
    <s v="US"/>
    <n v="338978.41"/>
    <x v="1"/>
    <x v="6"/>
    <n v="16812"/>
  </r>
  <r>
    <x v="411"/>
    <s v="US"/>
    <n v="338978.41"/>
    <x v="1"/>
    <x v="7"/>
    <n v="0"/>
  </r>
  <r>
    <x v="411"/>
    <s v="US"/>
    <n v="338978.41"/>
    <x v="1"/>
    <x v="8"/>
    <n v="0"/>
  </r>
  <r>
    <x v="411"/>
    <s v="US"/>
    <n v="338978.41"/>
    <x v="1"/>
    <x v="9"/>
    <n v="0"/>
  </r>
  <r>
    <x v="411"/>
    <s v="US"/>
    <n v="338978.41"/>
    <x v="2"/>
    <x v="10"/>
    <n v="1591339"/>
  </r>
  <r>
    <x v="411"/>
    <s v="US"/>
    <n v="338978.41"/>
    <x v="2"/>
    <x v="11"/>
    <n v="1591339"/>
  </r>
  <r>
    <x v="411"/>
    <s v="US"/>
    <n v="338978.41"/>
    <x v="2"/>
    <x v="12"/>
    <n v="0"/>
  </r>
  <r>
    <x v="411"/>
    <s v="US"/>
    <n v="338978.41"/>
    <x v="2"/>
    <x v="13"/>
    <n v="0"/>
  </r>
  <r>
    <x v="411"/>
    <s v="US"/>
    <n v="338978.41"/>
    <x v="3"/>
    <x v="14"/>
    <n v="603649"/>
  </r>
  <r>
    <x v="411"/>
    <s v="US"/>
    <n v="338978.41"/>
    <x v="4"/>
    <x v="15"/>
    <n v="1399386"/>
  </r>
  <r>
    <x v="411"/>
    <s v="US"/>
    <n v="338978.41"/>
    <x v="5"/>
    <x v="16"/>
    <n v="4509461"/>
  </r>
  <r>
    <x v="411"/>
    <s v="US"/>
    <n v="338978.41"/>
    <x v="6"/>
    <x v="17"/>
    <n v="1594236"/>
  </r>
  <r>
    <x v="411"/>
    <s v="US"/>
    <n v="338978.41"/>
    <x v="7"/>
    <x v="18"/>
    <n v="129694"/>
  </r>
  <r>
    <x v="411"/>
    <s v="US"/>
    <n v="338978.41"/>
    <x v="8"/>
    <x v="19"/>
    <n v="28"/>
  </r>
  <r>
    <x v="411"/>
    <s v="US"/>
    <n v="338978.41"/>
    <x v="9"/>
    <x v="20"/>
    <n v="1492533"/>
  </r>
  <r>
    <x v="411"/>
    <s v="US"/>
    <n v="338978.41"/>
    <x v="10"/>
    <x v="21"/>
    <n v="48160125"/>
  </r>
  <r>
    <x v="411"/>
    <s v="US"/>
    <n v="338978.41"/>
    <x v="11"/>
    <x v="22"/>
    <n v="8737284"/>
  </r>
  <r>
    <x v="411"/>
    <s v="US"/>
    <n v="338978.41"/>
    <x v="12"/>
    <x v="23"/>
    <n v="268555"/>
  </r>
  <r>
    <x v="411"/>
    <s v="US"/>
    <n v="338978.41"/>
    <x v="13"/>
    <x v="24"/>
    <n v="56971624"/>
  </r>
  <r>
    <x v="411"/>
    <s v="US"/>
    <n v="338978.41"/>
    <x v="14"/>
    <x v="25"/>
    <n v="514899"/>
  </r>
  <r>
    <x v="411"/>
    <s v="US"/>
    <n v="338978.41"/>
    <x v="15"/>
    <x v="26"/>
    <n v="0"/>
  </r>
  <r>
    <x v="411"/>
    <s v="US"/>
    <n v="338978.41"/>
    <x v="16"/>
    <x v="27"/>
    <n v="0"/>
  </r>
  <r>
    <x v="411"/>
    <s v="US"/>
    <n v="338978.41"/>
    <x v="17"/>
    <x v="28"/>
    <n v="0"/>
  </r>
  <r>
    <x v="411"/>
    <s v="US"/>
    <n v="338978.41"/>
    <x v="18"/>
    <x v="29"/>
    <n v="0"/>
  </r>
  <r>
    <x v="411"/>
    <s v="US"/>
    <n v="338978.41"/>
    <x v="19"/>
    <x v="30"/>
    <n v="0"/>
  </r>
  <r>
    <x v="411"/>
    <s v="US"/>
    <n v="338978.41"/>
    <x v="20"/>
    <x v="31"/>
    <n v="0"/>
  </r>
  <r>
    <x v="411"/>
    <s v="US"/>
    <n v="338978.41"/>
    <x v="21"/>
    <x v="32"/>
    <n v="0"/>
  </r>
  <r>
    <x v="412"/>
    <s v="US"/>
    <n v="478943.51"/>
    <x v="0"/>
    <x v="0"/>
    <n v="1593823"/>
  </r>
  <r>
    <x v="412"/>
    <s v="US"/>
    <n v="478943.51"/>
    <x v="0"/>
    <x v="1"/>
    <n v="533370"/>
  </r>
  <r>
    <x v="412"/>
    <s v="US"/>
    <n v="478943.51"/>
    <x v="0"/>
    <x v="2"/>
    <n v="0"/>
  </r>
  <r>
    <x v="412"/>
    <s v="US"/>
    <n v="478943.51"/>
    <x v="0"/>
    <x v="3"/>
    <n v="0"/>
  </r>
  <r>
    <x v="412"/>
    <s v="US"/>
    <n v="478943.51"/>
    <x v="0"/>
    <x v="4"/>
    <n v="1060453"/>
  </r>
  <r>
    <x v="412"/>
    <s v="US"/>
    <n v="478943.51"/>
    <x v="1"/>
    <x v="5"/>
    <n v="10797"/>
  </r>
  <r>
    <x v="412"/>
    <s v="US"/>
    <n v="478943.51"/>
    <x v="1"/>
    <x v="6"/>
    <n v="10797"/>
  </r>
  <r>
    <x v="412"/>
    <s v="US"/>
    <n v="478943.51"/>
    <x v="1"/>
    <x v="7"/>
    <n v="0"/>
  </r>
  <r>
    <x v="412"/>
    <s v="US"/>
    <n v="478943.51"/>
    <x v="1"/>
    <x v="8"/>
    <n v="0"/>
  </r>
  <r>
    <x v="412"/>
    <s v="US"/>
    <n v="478943.51"/>
    <x v="1"/>
    <x v="9"/>
    <n v="0"/>
  </r>
  <r>
    <x v="412"/>
    <s v="US"/>
    <n v="478943.51"/>
    <x v="2"/>
    <x v="10"/>
    <n v="1882682"/>
  </r>
  <r>
    <x v="412"/>
    <s v="US"/>
    <n v="478943.51"/>
    <x v="2"/>
    <x v="11"/>
    <n v="1882682"/>
  </r>
  <r>
    <x v="412"/>
    <s v="US"/>
    <n v="478943.51"/>
    <x v="2"/>
    <x v="12"/>
    <n v="0"/>
  </r>
  <r>
    <x v="412"/>
    <s v="US"/>
    <n v="478943.51"/>
    <x v="2"/>
    <x v="13"/>
    <n v="0"/>
  </r>
  <r>
    <x v="412"/>
    <s v="US"/>
    <n v="478943.51"/>
    <x v="3"/>
    <x v="14"/>
    <n v="1106779"/>
  </r>
  <r>
    <x v="412"/>
    <s v="US"/>
    <n v="478943.51"/>
    <x v="4"/>
    <x v="15"/>
    <n v="1117383"/>
  </r>
  <r>
    <x v="412"/>
    <s v="US"/>
    <n v="478943.51"/>
    <x v="5"/>
    <x v="16"/>
    <n v="3334929"/>
  </r>
  <r>
    <x v="412"/>
    <s v="US"/>
    <n v="478943.51"/>
    <x v="6"/>
    <x v="17"/>
    <n v="1885738"/>
  </r>
  <r>
    <x v="412"/>
    <s v="US"/>
    <n v="478943.51"/>
    <x v="7"/>
    <x v="18"/>
    <n v="138661"/>
  </r>
  <r>
    <x v="412"/>
    <s v="US"/>
    <n v="478943.51"/>
    <x v="8"/>
    <x v="19"/>
    <n v="342"/>
  </r>
  <r>
    <x v="412"/>
    <s v="US"/>
    <n v="478943.51"/>
    <x v="9"/>
    <x v="20"/>
    <n v="1490640"/>
  </r>
  <r>
    <x v="412"/>
    <s v="US"/>
    <n v="478943.51"/>
    <x v="10"/>
    <x v="21"/>
    <n v="49048885"/>
  </r>
  <r>
    <x v="412"/>
    <s v="US"/>
    <n v="478943.51"/>
    <x v="11"/>
    <x v="22"/>
    <n v="20322052"/>
  </r>
  <r>
    <x v="412"/>
    <s v="US"/>
    <n v="478943.51"/>
    <x v="12"/>
    <x v="23"/>
    <n v="218121"/>
  </r>
  <r>
    <x v="412"/>
    <s v="US"/>
    <n v="478943.51"/>
    <x v="13"/>
    <x v="24"/>
    <n v="58782193"/>
  </r>
  <r>
    <x v="412"/>
    <s v="US"/>
    <n v="478943.51"/>
    <x v="14"/>
    <x v="25"/>
    <n v="170964"/>
  </r>
  <r>
    <x v="412"/>
    <s v="US"/>
    <n v="478943.51"/>
    <x v="15"/>
    <x v="26"/>
    <n v="0"/>
  </r>
  <r>
    <x v="412"/>
    <s v="US"/>
    <n v="478943.51"/>
    <x v="16"/>
    <x v="27"/>
    <n v="0"/>
  </r>
  <r>
    <x v="412"/>
    <s v="US"/>
    <n v="478943.51"/>
    <x v="17"/>
    <x v="28"/>
    <n v="0"/>
  </r>
  <r>
    <x v="412"/>
    <s v="US"/>
    <n v="478943.51"/>
    <x v="18"/>
    <x v="29"/>
    <n v="0"/>
  </r>
  <r>
    <x v="412"/>
    <s v="US"/>
    <n v="478943.51"/>
    <x v="19"/>
    <x v="30"/>
    <n v="0"/>
  </r>
  <r>
    <x v="412"/>
    <s v="US"/>
    <n v="478943.51"/>
    <x v="20"/>
    <x v="31"/>
    <n v="0"/>
  </r>
  <r>
    <x v="412"/>
    <s v="US"/>
    <n v="478943.51"/>
    <x v="21"/>
    <x v="32"/>
    <n v="0"/>
  </r>
  <r>
    <x v="413"/>
    <s v="US"/>
    <n v="562392.01"/>
    <x v="0"/>
    <x v="0"/>
    <n v="1548651"/>
  </r>
  <r>
    <x v="413"/>
    <s v="US"/>
    <n v="562392.01"/>
    <x v="0"/>
    <x v="1"/>
    <n v="580899"/>
  </r>
  <r>
    <x v="413"/>
    <s v="US"/>
    <n v="562392.01"/>
    <x v="0"/>
    <x v="2"/>
    <n v="0"/>
  </r>
  <r>
    <x v="413"/>
    <s v="US"/>
    <n v="562392.01"/>
    <x v="0"/>
    <x v="3"/>
    <n v="0"/>
  </r>
  <r>
    <x v="413"/>
    <s v="US"/>
    <n v="562392.01"/>
    <x v="0"/>
    <x v="4"/>
    <n v="967752"/>
  </r>
  <r>
    <x v="413"/>
    <s v="US"/>
    <n v="562392.01"/>
    <x v="1"/>
    <x v="5"/>
    <n v="156"/>
  </r>
  <r>
    <x v="413"/>
    <s v="US"/>
    <n v="562392.01"/>
    <x v="1"/>
    <x v="6"/>
    <n v="156"/>
  </r>
  <r>
    <x v="413"/>
    <s v="US"/>
    <n v="562392.01"/>
    <x v="1"/>
    <x v="7"/>
    <n v="0"/>
  </r>
  <r>
    <x v="413"/>
    <s v="US"/>
    <n v="562392.01"/>
    <x v="1"/>
    <x v="8"/>
    <n v="0"/>
  </r>
  <r>
    <x v="413"/>
    <s v="US"/>
    <n v="562392.01"/>
    <x v="1"/>
    <x v="9"/>
    <n v="0"/>
  </r>
  <r>
    <x v="413"/>
    <s v="US"/>
    <n v="562392.01"/>
    <x v="2"/>
    <x v="10"/>
    <n v="162742"/>
  </r>
  <r>
    <x v="413"/>
    <s v="US"/>
    <n v="562392.01"/>
    <x v="2"/>
    <x v="11"/>
    <n v="162742"/>
  </r>
  <r>
    <x v="413"/>
    <s v="US"/>
    <n v="562392.01"/>
    <x v="2"/>
    <x v="12"/>
    <n v="0"/>
  </r>
  <r>
    <x v="413"/>
    <s v="US"/>
    <n v="562392.01"/>
    <x v="2"/>
    <x v="13"/>
    <n v="0"/>
  </r>
  <r>
    <x v="413"/>
    <s v="US"/>
    <n v="562392.01"/>
    <x v="3"/>
    <x v="14"/>
    <n v="1341797"/>
  </r>
  <r>
    <x v="413"/>
    <s v="US"/>
    <n v="562392.01"/>
    <x v="4"/>
    <x v="15"/>
    <n v="506157"/>
  </r>
  <r>
    <x v="413"/>
    <s v="US"/>
    <n v="562392.01"/>
    <x v="5"/>
    <x v="16"/>
    <n v="2236205"/>
  </r>
  <r>
    <x v="413"/>
    <s v="US"/>
    <n v="562392.01"/>
    <x v="6"/>
    <x v="17"/>
    <n v="166048"/>
  </r>
  <r>
    <x v="413"/>
    <s v="US"/>
    <n v="562392.01"/>
    <x v="7"/>
    <x v="18"/>
    <n v="142737"/>
  </r>
  <r>
    <x v="413"/>
    <s v="US"/>
    <n v="562392.01"/>
    <x v="8"/>
    <x v="19"/>
    <n v="2876"/>
  </r>
  <r>
    <x v="413"/>
    <s v="US"/>
    <n v="562392.01"/>
    <x v="9"/>
    <x v="20"/>
    <n v="2019751"/>
  </r>
  <r>
    <x v="413"/>
    <s v="US"/>
    <n v="562392.01"/>
    <x v="10"/>
    <x v="21"/>
    <n v="46452795"/>
  </r>
  <r>
    <x v="413"/>
    <s v="US"/>
    <n v="562392.01"/>
    <x v="11"/>
    <x v="22"/>
    <n v="17894179"/>
  </r>
  <r>
    <x v="413"/>
    <s v="US"/>
    <n v="562392.01"/>
    <x v="12"/>
    <x v="23"/>
    <n v="209923"/>
  </r>
  <r>
    <x v="413"/>
    <s v="US"/>
    <n v="562392.01"/>
    <x v="13"/>
    <x v="24"/>
    <n v="60024875"/>
  </r>
  <r>
    <x v="413"/>
    <s v="US"/>
    <n v="562392.01"/>
    <x v="14"/>
    <x v="25"/>
    <n v="136101"/>
  </r>
  <r>
    <x v="413"/>
    <s v="US"/>
    <n v="562392.01"/>
    <x v="15"/>
    <x v="26"/>
    <n v="0"/>
  </r>
  <r>
    <x v="413"/>
    <s v="US"/>
    <n v="562392.01"/>
    <x v="16"/>
    <x v="27"/>
    <n v="0"/>
  </r>
  <r>
    <x v="413"/>
    <s v="US"/>
    <n v="562392.01"/>
    <x v="17"/>
    <x v="28"/>
    <n v="0"/>
  </r>
  <r>
    <x v="413"/>
    <s v="US"/>
    <n v="562392.01"/>
    <x v="18"/>
    <x v="29"/>
    <n v="0"/>
  </r>
  <r>
    <x v="413"/>
    <s v="US"/>
    <n v="562392.01"/>
    <x v="19"/>
    <x v="30"/>
    <n v="0"/>
  </r>
  <r>
    <x v="413"/>
    <s v="US"/>
    <n v="562392.01"/>
    <x v="20"/>
    <x v="31"/>
    <n v="0"/>
  </r>
  <r>
    <x v="413"/>
    <s v="US"/>
    <n v="562392.01"/>
    <x v="21"/>
    <x v="32"/>
    <n v="0"/>
  </r>
  <r>
    <x v="414"/>
    <s v="US"/>
    <n v="412774.68"/>
    <x v="0"/>
    <x v="0"/>
    <n v="1578194"/>
  </r>
  <r>
    <x v="414"/>
    <s v="US"/>
    <n v="412774.68"/>
    <x v="0"/>
    <x v="1"/>
    <n v="505758"/>
  </r>
  <r>
    <x v="414"/>
    <s v="US"/>
    <n v="412774.68"/>
    <x v="0"/>
    <x v="2"/>
    <n v="0"/>
  </r>
  <r>
    <x v="414"/>
    <s v="US"/>
    <n v="412774.68"/>
    <x v="0"/>
    <x v="3"/>
    <n v="0"/>
  </r>
  <r>
    <x v="414"/>
    <s v="US"/>
    <n v="412774.68"/>
    <x v="0"/>
    <x v="4"/>
    <n v="1072436"/>
  </r>
  <r>
    <x v="414"/>
    <s v="US"/>
    <n v="412774.68"/>
    <x v="1"/>
    <x v="5"/>
    <n v="184"/>
  </r>
  <r>
    <x v="414"/>
    <s v="US"/>
    <n v="412774.68"/>
    <x v="1"/>
    <x v="6"/>
    <n v="184"/>
  </r>
  <r>
    <x v="414"/>
    <s v="US"/>
    <n v="412774.68"/>
    <x v="1"/>
    <x v="7"/>
    <n v="0"/>
  </r>
  <r>
    <x v="414"/>
    <s v="US"/>
    <n v="412774.68"/>
    <x v="1"/>
    <x v="8"/>
    <n v="0"/>
  </r>
  <r>
    <x v="414"/>
    <s v="US"/>
    <n v="412774.68"/>
    <x v="1"/>
    <x v="9"/>
    <n v="0"/>
  </r>
  <r>
    <x v="414"/>
    <s v="US"/>
    <n v="412774.68"/>
    <x v="2"/>
    <x v="10"/>
    <n v="2694849"/>
  </r>
  <r>
    <x v="414"/>
    <s v="US"/>
    <n v="412774.68"/>
    <x v="2"/>
    <x v="11"/>
    <n v="2694849"/>
  </r>
  <r>
    <x v="414"/>
    <s v="US"/>
    <n v="412774.68"/>
    <x v="2"/>
    <x v="12"/>
    <n v="0"/>
  </r>
  <r>
    <x v="414"/>
    <s v="US"/>
    <n v="412774.68"/>
    <x v="2"/>
    <x v="13"/>
    <n v="0"/>
  </r>
  <r>
    <x v="414"/>
    <s v="US"/>
    <n v="412774.68"/>
    <x v="3"/>
    <x v="14"/>
    <n v="1272880"/>
  </r>
  <r>
    <x v="414"/>
    <s v="US"/>
    <n v="412774.68"/>
    <x v="4"/>
    <x v="15"/>
    <n v="4542050"/>
  </r>
  <r>
    <x v="414"/>
    <s v="US"/>
    <n v="412774.68"/>
    <x v="5"/>
    <x v="16"/>
    <n v="2818294"/>
  </r>
  <r>
    <x v="414"/>
    <s v="US"/>
    <n v="412774.68"/>
    <x v="6"/>
    <x v="17"/>
    <n v="2696984"/>
  </r>
  <r>
    <x v="414"/>
    <s v="US"/>
    <n v="412774.68"/>
    <x v="7"/>
    <x v="18"/>
    <n v="139905"/>
  </r>
  <r>
    <x v="414"/>
    <s v="US"/>
    <n v="412774.68"/>
    <x v="8"/>
    <x v="19"/>
    <n v="1334"/>
  </r>
  <r>
    <x v="414"/>
    <s v="US"/>
    <n v="412774.68"/>
    <x v="9"/>
    <x v="20"/>
    <n v="4590946"/>
  </r>
  <r>
    <x v="414"/>
    <s v="US"/>
    <n v="412774.68"/>
    <x v="10"/>
    <x v="21"/>
    <n v="39933440"/>
  </r>
  <r>
    <x v="414"/>
    <s v="US"/>
    <n v="412774.68"/>
    <x v="11"/>
    <x v="22"/>
    <n v="16975515"/>
  </r>
  <r>
    <x v="414"/>
    <s v="US"/>
    <n v="412774.68"/>
    <x v="12"/>
    <x v="23"/>
    <n v="161687"/>
  </r>
  <r>
    <x v="414"/>
    <s v="US"/>
    <n v="412774.68"/>
    <x v="13"/>
    <x v="24"/>
    <n v="60182208"/>
  </r>
  <r>
    <x v="414"/>
    <s v="US"/>
    <n v="412774.68"/>
    <x v="14"/>
    <x v="25"/>
    <n v="290291"/>
  </r>
  <r>
    <x v="414"/>
    <s v="US"/>
    <n v="412774.68"/>
    <x v="15"/>
    <x v="26"/>
    <n v="0"/>
  </r>
  <r>
    <x v="414"/>
    <s v="US"/>
    <n v="412774.68"/>
    <x v="16"/>
    <x v="27"/>
    <n v="0"/>
  </r>
  <r>
    <x v="414"/>
    <s v="US"/>
    <n v="412774.68"/>
    <x v="17"/>
    <x v="28"/>
    <n v="0"/>
  </r>
  <r>
    <x v="414"/>
    <s v="US"/>
    <n v="412774.68"/>
    <x v="18"/>
    <x v="29"/>
    <n v="0"/>
  </r>
  <r>
    <x v="414"/>
    <s v="US"/>
    <n v="412774.68"/>
    <x v="19"/>
    <x v="30"/>
    <n v="0"/>
  </r>
  <r>
    <x v="414"/>
    <s v="US"/>
    <n v="412774.68"/>
    <x v="20"/>
    <x v="31"/>
    <n v="0"/>
  </r>
  <r>
    <x v="414"/>
    <s v="US"/>
    <n v="412774.68"/>
    <x v="21"/>
    <x v="32"/>
    <n v="0"/>
  </r>
  <r>
    <x v="415"/>
    <s v="US"/>
    <n v="365044.92"/>
    <x v="0"/>
    <x v="0"/>
    <n v="1918276"/>
  </r>
  <r>
    <x v="415"/>
    <s v="US"/>
    <n v="365044.92"/>
    <x v="0"/>
    <x v="1"/>
    <n v="729375"/>
  </r>
  <r>
    <x v="415"/>
    <s v="US"/>
    <n v="365044.92"/>
    <x v="0"/>
    <x v="2"/>
    <n v="0"/>
  </r>
  <r>
    <x v="415"/>
    <s v="US"/>
    <n v="365044.92"/>
    <x v="0"/>
    <x v="3"/>
    <n v="0"/>
  </r>
  <r>
    <x v="415"/>
    <s v="US"/>
    <n v="365044.92"/>
    <x v="0"/>
    <x v="4"/>
    <n v="1188901"/>
  </r>
  <r>
    <x v="415"/>
    <s v="US"/>
    <n v="365044.92"/>
    <x v="1"/>
    <x v="5"/>
    <n v="229"/>
  </r>
  <r>
    <x v="415"/>
    <s v="US"/>
    <n v="365044.92"/>
    <x v="1"/>
    <x v="6"/>
    <n v="229"/>
  </r>
  <r>
    <x v="415"/>
    <s v="US"/>
    <n v="365044.92"/>
    <x v="1"/>
    <x v="7"/>
    <n v="0"/>
  </r>
  <r>
    <x v="415"/>
    <s v="US"/>
    <n v="365044.92"/>
    <x v="1"/>
    <x v="8"/>
    <n v="0"/>
  </r>
  <r>
    <x v="415"/>
    <s v="US"/>
    <n v="365044.92"/>
    <x v="1"/>
    <x v="9"/>
    <n v="0"/>
  </r>
  <r>
    <x v="415"/>
    <s v="US"/>
    <n v="365044.92"/>
    <x v="2"/>
    <x v="10"/>
    <n v="1822732"/>
  </r>
  <r>
    <x v="415"/>
    <s v="US"/>
    <n v="365044.92"/>
    <x v="2"/>
    <x v="11"/>
    <n v="1822732"/>
  </r>
  <r>
    <x v="415"/>
    <s v="US"/>
    <n v="365044.92"/>
    <x v="2"/>
    <x v="12"/>
    <n v="0"/>
  </r>
  <r>
    <x v="415"/>
    <s v="US"/>
    <n v="365044.92"/>
    <x v="2"/>
    <x v="13"/>
    <n v="0"/>
  </r>
  <r>
    <x v="415"/>
    <s v="US"/>
    <n v="365044.92"/>
    <x v="3"/>
    <x v="14"/>
    <n v="1402059"/>
  </r>
  <r>
    <x v="415"/>
    <s v="US"/>
    <n v="365044.92"/>
    <x v="4"/>
    <x v="15"/>
    <n v="5499891"/>
  </r>
  <r>
    <x v="415"/>
    <s v="US"/>
    <n v="365044.92"/>
    <x v="5"/>
    <x v="16"/>
    <n v="2742141"/>
  </r>
  <r>
    <x v="415"/>
    <s v="US"/>
    <n v="365044.92"/>
    <x v="6"/>
    <x v="17"/>
    <n v="1825134"/>
  </r>
  <r>
    <x v="415"/>
    <s v="US"/>
    <n v="365044.92"/>
    <x v="7"/>
    <x v="18"/>
    <n v="133776"/>
  </r>
  <r>
    <x v="415"/>
    <s v="US"/>
    <n v="365044.92"/>
    <x v="8"/>
    <x v="19"/>
    <n v="2581"/>
  </r>
  <r>
    <x v="415"/>
    <s v="US"/>
    <n v="365044.92"/>
    <x v="9"/>
    <x v="20"/>
    <n v="2319009"/>
  </r>
  <r>
    <x v="415"/>
    <s v="US"/>
    <n v="365044.92"/>
    <x v="10"/>
    <x v="21"/>
    <n v="43954807"/>
  </r>
  <r>
    <x v="415"/>
    <s v="US"/>
    <n v="365044.92"/>
    <x v="11"/>
    <x v="22"/>
    <n v="20240037"/>
  </r>
  <r>
    <x v="415"/>
    <s v="US"/>
    <n v="365044.92"/>
    <x v="12"/>
    <x v="23"/>
    <n v="332698"/>
  </r>
  <r>
    <x v="415"/>
    <s v="US"/>
    <n v="365044.92"/>
    <x v="13"/>
    <x v="24"/>
    <n v="59293416"/>
  </r>
  <r>
    <x v="415"/>
    <s v="US"/>
    <n v="365044.92"/>
    <x v="14"/>
    <x v="25"/>
    <n v="178473"/>
  </r>
  <r>
    <x v="415"/>
    <s v="US"/>
    <n v="365044.92"/>
    <x v="15"/>
    <x v="26"/>
    <n v="0"/>
  </r>
  <r>
    <x v="415"/>
    <s v="US"/>
    <n v="365044.92"/>
    <x v="16"/>
    <x v="27"/>
    <n v="0"/>
  </r>
  <r>
    <x v="415"/>
    <s v="US"/>
    <n v="365044.92"/>
    <x v="17"/>
    <x v="28"/>
    <n v="0"/>
  </r>
  <r>
    <x v="415"/>
    <s v="US"/>
    <n v="365044.92"/>
    <x v="18"/>
    <x v="29"/>
    <n v="0"/>
  </r>
  <r>
    <x v="415"/>
    <s v="US"/>
    <n v="365044.92"/>
    <x v="19"/>
    <x v="30"/>
    <n v="0"/>
  </r>
  <r>
    <x v="415"/>
    <s v="US"/>
    <n v="365044.92"/>
    <x v="20"/>
    <x v="31"/>
    <n v="0"/>
  </r>
  <r>
    <x v="415"/>
    <s v="US"/>
    <n v="365044.92"/>
    <x v="21"/>
    <x v="32"/>
    <n v="0"/>
  </r>
  <r>
    <x v="416"/>
    <s v="US"/>
    <n v="293618.71000000002"/>
    <x v="0"/>
    <x v="0"/>
    <n v="2002659"/>
  </r>
  <r>
    <x v="416"/>
    <s v="US"/>
    <n v="293618.71000000002"/>
    <x v="0"/>
    <x v="1"/>
    <n v="740415"/>
  </r>
  <r>
    <x v="416"/>
    <s v="US"/>
    <n v="293618.71000000002"/>
    <x v="0"/>
    <x v="2"/>
    <n v="0"/>
  </r>
  <r>
    <x v="416"/>
    <s v="US"/>
    <n v="293618.71000000002"/>
    <x v="0"/>
    <x v="3"/>
    <n v="0"/>
  </r>
  <r>
    <x v="416"/>
    <s v="US"/>
    <n v="293618.71000000002"/>
    <x v="0"/>
    <x v="4"/>
    <n v="1262244"/>
  </r>
  <r>
    <x v="416"/>
    <s v="US"/>
    <n v="293618.71000000002"/>
    <x v="1"/>
    <x v="5"/>
    <n v="181"/>
  </r>
  <r>
    <x v="416"/>
    <s v="US"/>
    <n v="293618.71000000002"/>
    <x v="1"/>
    <x v="6"/>
    <n v="181"/>
  </r>
  <r>
    <x v="416"/>
    <s v="US"/>
    <n v="293618.71000000002"/>
    <x v="1"/>
    <x v="7"/>
    <n v="0"/>
  </r>
  <r>
    <x v="416"/>
    <s v="US"/>
    <n v="293618.71000000002"/>
    <x v="1"/>
    <x v="8"/>
    <n v="0"/>
  </r>
  <r>
    <x v="416"/>
    <s v="US"/>
    <n v="293618.71000000002"/>
    <x v="1"/>
    <x v="9"/>
    <n v="0"/>
  </r>
  <r>
    <x v="416"/>
    <s v="US"/>
    <n v="293618.71000000002"/>
    <x v="2"/>
    <x v="10"/>
    <n v="2052236"/>
  </r>
  <r>
    <x v="416"/>
    <s v="US"/>
    <n v="293618.71000000002"/>
    <x v="2"/>
    <x v="11"/>
    <n v="2052236"/>
  </r>
  <r>
    <x v="416"/>
    <s v="US"/>
    <n v="293618.71000000002"/>
    <x v="2"/>
    <x v="12"/>
    <n v="0"/>
  </r>
  <r>
    <x v="416"/>
    <s v="US"/>
    <n v="293618.71000000002"/>
    <x v="2"/>
    <x v="13"/>
    <n v="0"/>
  </r>
  <r>
    <x v="416"/>
    <s v="US"/>
    <n v="293618.71000000002"/>
    <x v="3"/>
    <x v="14"/>
    <n v="1282810"/>
  </r>
  <r>
    <x v="416"/>
    <s v="US"/>
    <n v="293618.71000000002"/>
    <x v="4"/>
    <x v="15"/>
    <n v="792180"/>
  </r>
  <r>
    <x v="416"/>
    <s v="US"/>
    <n v="293618.71000000002"/>
    <x v="5"/>
    <x v="16"/>
    <n v="3626723"/>
  </r>
  <r>
    <x v="416"/>
    <s v="US"/>
    <n v="293618.71000000002"/>
    <x v="6"/>
    <x v="17"/>
    <n v="2054879"/>
  </r>
  <r>
    <x v="416"/>
    <s v="US"/>
    <n v="293618.71000000002"/>
    <x v="7"/>
    <x v="18"/>
    <n v="138633"/>
  </r>
  <r>
    <x v="416"/>
    <s v="US"/>
    <n v="293618.71000000002"/>
    <x v="8"/>
    <x v="19"/>
    <n v="437"/>
  </r>
  <r>
    <x v="416"/>
    <s v="US"/>
    <n v="293618.71000000002"/>
    <x v="9"/>
    <x v="20"/>
    <n v="1341616"/>
  </r>
  <r>
    <x v="416"/>
    <s v="US"/>
    <n v="293618.71000000002"/>
    <x v="10"/>
    <x v="21"/>
    <n v="44023136"/>
  </r>
  <r>
    <x v="416"/>
    <s v="US"/>
    <n v="293618.71000000002"/>
    <x v="11"/>
    <x v="22"/>
    <n v="15306435"/>
  </r>
  <r>
    <x v="416"/>
    <s v="US"/>
    <n v="293618.71000000002"/>
    <x v="12"/>
    <x v="23"/>
    <n v="135202"/>
  </r>
  <r>
    <x v="416"/>
    <s v="US"/>
    <n v="293618.71000000002"/>
    <x v="13"/>
    <x v="24"/>
    <n v="59924593"/>
  </r>
  <r>
    <x v="416"/>
    <s v="US"/>
    <n v="293618.71000000002"/>
    <x v="14"/>
    <x v="25"/>
    <n v="886397"/>
  </r>
  <r>
    <x v="416"/>
    <s v="US"/>
    <n v="293618.71000000002"/>
    <x v="15"/>
    <x v="26"/>
    <n v="0"/>
  </r>
  <r>
    <x v="416"/>
    <s v="US"/>
    <n v="293618.71000000002"/>
    <x v="16"/>
    <x v="27"/>
    <n v="0"/>
  </r>
  <r>
    <x v="416"/>
    <s v="US"/>
    <n v="293618.71000000002"/>
    <x v="17"/>
    <x v="28"/>
    <n v="0"/>
  </r>
  <r>
    <x v="416"/>
    <s v="US"/>
    <n v="293618.71000000002"/>
    <x v="18"/>
    <x v="29"/>
    <n v="0"/>
  </r>
  <r>
    <x v="416"/>
    <s v="US"/>
    <n v="293618.71000000002"/>
    <x v="19"/>
    <x v="30"/>
    <n v="0"/>
  </r>
  <r>
    <x v="416"/>
    <s v="US"/>
    <n v="293618.71000000002"/>
    <x v="20"/>
    <x v="31"/>
    <n v="0"/>
  </r>
  <r>
    <x v="416"/>
    <s v="US"/>
    <n v="293618.71000000002"/>
    <x v="21"/>
    <x v="32"/>
    <n v="0"/>
  </r>
  <r>
    <x v="417"/>
    <s v="US"/>
    <n v="356729.67"/>
    <x v="0"/>
    <x v="0"/>
    <n v="1923750"/>
  </r>
  <r>
    <x v="417"/>
    <s v="US"/>
    <n v="356729.67"/>
    <x v="0"/>
    <x v="1"/>
    <n v="736566"/>
  </r>
  <r>
    <x v="417"/>
    <s v="US"/>
    <n v="356729.67"/>
    <x v="0"/>
    <x v="2"/>
    <n v="0"/>
  </r>
  <r>
    <x v="417"/>
    <s v="US"/>
    <n v="356729.67"/>
    <x v="0"/>
    <x v="3"/>
    <n v="0"/>
  </r>
  <r>
    <x v="417"/>
    <s v="US"/>
    <n v="356729.67"/>
    <x v="0"/>
    <x v="4"/>
    <n v="1187184"/>
  </r>
  <r>
    <x v="417"/>
    <s v="US"/>
    <n v="356729.67"/>
    <x v="1"/>
    <x v="5"/>
    <n v="186"/>
  </r>
  <r>
    <x v="417"/>
    <s v="US"/>
    <n v="356729.67"/>
    <x v="1"/>
    <x v="6"/>
    <n v="186"/>
  </r>
  <r>
    <x v="417"/>
    <s v="US"/>
    <n v="356729.67"/>
    <x v="1"/>
    <x v="7"/>
    <n v="0"/>
  </r>
  <r>
    <x v="417"/>
    <s v="US"/>
    <n v="356729.67"/>
    <x v="1"/>
    <x v="8"/>
    <n v="0"/>
  </r>
  <r>
    <x v="417"/>
    <s v="US"/>
    <n v="356729.67"/>
    <x v="1"/>
    <x v="9"/>
    <n v="0"/>
  </r>
  <r>
    <x v="417"/>
    <s v="US"/>
    <n v="356729.67"/>
    <x v="2"/>
    <x v="10"/>
    <n v="2223893"/>
  </r>
  <r>
    <x v="417"/>
    <s v="US"/>
    <n v="356729.67"/>
    <x v="2"/>
    <x v="11"/>
    <n v="2223893"/>
  </r>
  <r>
    <x v="417"/>
    <s v="US"/>
    <n v="356729.67"/>
    <x v="2"/>
    <x v="12"/>
    <n v="0"/>
  </r>
  <r>
    <x v="417"/>
    <s v="US"/>
    <n v="356729.67"/>
    <x v="2"/>
    <x v="13"/>
    <n v="0"/>
  </r>
  <r>
    <x v="417"/>
    <s v="US"/>
    <n v="356729.67"/>
    <x v="3"/>
    <x v="14"/>
    <n v="3301026"/>
  </r>
  <r>
    <x v="417"/>
    <s v="US"/>
    <n v="356729.67"/>
    <x v="4"/>
    <x v="15"/>
    <n v="105426"/>
  </r>
  <r>
    <x v="417"/>
    <s v="US"/>
    <n v="356729.67"/>
    <x v="5"/>
    <x v="16"/>
    <n v="4073010"/>
  </r>
  <r>
    <x v="417"/>
    <s v="US"/>
    <n v="356729.67"/>
    <x v="6"/>
    <x v="17"/>
    <n v="2226865"/>
  </r>
  <r>
    <x v="417"/>
    <s v="US"/>
    <n v="356729.67"/>
    <x v="7"/>
    <x v="18"/>
    <n v="140383"/>
  </r>
  <r>
    <x v="417"/>
    <s v="US"/>
    <n v="356729.67"/>
    <x v="8"/>
    <x v="19"/>
    <n v="766"/>
  </r>
  <r>
    <x v="417"/>
    <s v="US"/>
    <n v="356729.67"/>
    <x v="9"/>
    <x v="20"/>
    <n v="1303053"/>
  </r>
  <r>
    <x v="417"/>
    <s v="US"/>
    <n v="356729.67"/>
    <x v="10"/>
    <x v="21"/>
    <n v="52936612"/>
  </r>
  <r>
    <x v="417"/>
    <s v="US"/>
    <n v="356729.67"/>
    <x v="11"/>
    <x v="22"/>
    <n v="16148254"/>
  </r>
  <r>
    <x v="417"/>
    <s v="US"/>
    <n v="356729.67"/>
    <x v="12"/>
    <x v="23"/>
    <n v="99608"/>
  </r>
  <r>
    <x v="417"/>
    <s v="US"/>
    <n v="356729.67"/>
    <x v="13"/>
    <x v="24"/>
    <n v="56293273"/>
  </r>
  <r>
    <x v="417"/>
    <s v="US"/>
    <n v="356729.67"/>
    <x v="14"/>
    <x v="25"/>
    <n v="896158"/>
  </r>
  <r>
    <x v="417"/>
    <s v="US"/>
    <n v="356729.67"/>
    <x v="15"/>
    <x v="26"/>
    <n v="0"/>
  </r>
  <r>
    <x v="417"/>
    <s v="US"/>
    <n v="356729.67"/>
    <x v="16"/>
    <x v="27"/>
    <n v="0"/>
  </r>
  <r>
    <x v="417"/>
    <s v="US"/>
    <n v="356729.67"/>
    <x v="17"/>
    <x v="28"/>
    <n v="0"/>
  </r>
  <r>
    <x v="417"/>
    <s v="US"/>
    <n v="356729.67"/>
    <x v="18"/>
    <x v="29"/>
    <n v="0"/>
  </r>
  <r>
    <x v="417"/>
    <s v="US"/>
    <n v="356729.67"/>
    <x v="19"/>
    <x v="30"/>
    <n v="34045"/>
  </r>
  <r>
    <x v="417"/>
    <s v="US"/>
    <n v="356729.67"/>
    <x v="20"/>
    <x v="31"/>
    <n v="0"/>
  </r>
  <r>
    <x v="417"/>
    <s v="US"/>
    <n v="356729.67"/>
    <x v="21"/>
    <x v="32"/>
    <n v="0"/>
  </r>
  <r>
    <x v="418"/>
    <s v="US"/>
    <n v="291053.36"/>
    <x v="0"/>
    <x v="0"/>
    <n v="1932391"/>
  </r>
  <r>
    <x v="418"/>
    <s v="US"/>
    <n v="291053.36"/>
    <x v="0"/>
    <x v="1"/>
    <n v="857947"/>
  </r>
  <r>
    <x v="418"/>
    <s v="US"/>
    <n v="291053.36"/>
    <x v="0"/>
    <x v="2"/>
    <n v="0"/>
  </r>
  <r>
    <x v="418"/>
    <s v="US"/>
    <n v="291053.36"/>
    <x v="0"/>
    <x v="3"/>
    <n v="0"/>
  </r>
  <r>
    <x v="418"/>
    <s v="US"/>
    <n v="291053.36"/>
    <x v="0"/>
    <x v="4"/>
    <n v="1074444"/>
  </r>
  <r>
    <x v="418"/>
    <s v="US"/>
    <n v="291053.36"/>
    <x v="1"/>
    <x v="5"/>
    <n v="196"/>
  </r>
  <r>
    <x v="418"/>
    <s v="US"/>
    <n v="291053.36"/>
    <x v="1"/>
    <x v="6"/>
    <n v="196"/>
  </r>
  <r>
    <x v="418"/>
    <s v="US"/>
    <n v="291053.36"/>
    <x v="1"/>
    <x v="7"/>
    <n v="0"/>
  </r>
  <r>
    <x v="418"/>
    <s v="US"/>
    <n v="291053.36"/>
    <x v="1"/>
    <x v="8"/>
    <n v="0"/>
  </r>
  <r>
    <x v="418"/>
    <s v="US"/>
    <n v="291053.36"/>
    <x v="1"/>
    <x v="9"/>
    <n v="0"/>
  </r>
  <r>
    <x v="418"/>
    <s v="US"/>
    <n v="291053.36"/>
    <x v="2"/>
    <x v="10"/>
    <n v="2307907"/>
  </r>
  <r>
    <x v="418"/>
    <s v="US"/>
    <n v="291053.36"/>
    <x v="2"/>
    <x v="11"/>
    <n v="2307907"/>
  </r>
  <r>
    <x v="418"/>
    <s v="US"/>
    <n v="291053.36"/>
    <x v="2"/>
    <x v="12"/>
    <n v="0"/>
  </r>
  <r>
    <x v="418"/>
    <s v="US"/>
    <n v="291053.36"/>
    <x v="2"/>
    <x v="13"/>
    <n v="0"/>
  </r>
  <r>
    <x v="418"/>
    <s v="US"/>
    <n v="291053.36"/>
    <x v="3"/>
    <x v="14"/>
    <n v="3093906"/>
  </r>
  <r>
    <x v="418"/>
    <s v="US"/>
    <n v="291053.36"/>
    <x v="4"/>
    <x v="15"/>
    <n v="204291"/>
  </r>
  <r>
    <x v="418"/>
    <s v="US"/>
    <n v="291053.36"/>
    <x v="5"/>
    <x v="16"/>
    <n v="3386929"/>
  </r>
  <r>
    <x v="418"/>
    <s v="US"/>
    <n v="291053.36"/>
    <x v="6"/>
    <x v="17"/>
    <n v="2310230"/>
  </r>
  <r>
    <x v="418"/>
    <s v="US"/>
    <n v="291053.36"/>
    <x v="7"/>
    <x v="18"/>
    <n v="150188"/>
  </r>
  <r>
    <x v="418"/>
    <s v="US"/>
    <n v="291053.36"/>
    <x v="8"/>
    <x v="19"/>
    <n v="261"/>
  </r>
  <r>
    <x v="418"/>
    <s v="US"/>
    <n v="291053.36"/>
    <x v="9"/>
    <x v="20"/>
    <n v="2651825"/>
  </r>
  <r>
    <x v="418"/>
    <s v="US"/>
    <n v="291053.36"/>
    <x v="10"/>
    <x v="21"/>
    <n v="51704670"/>
  </r>
  <r>
    <x v="418"/>
    <s v="US"/>
    <n v="291053.36"/>
    <x v="11"/>
    <x v="22"/>
    <n v="8424764"/>
  </r>
  <r>
    <x v="418"/>
    <s v="US"/>
    <n v="291053.36"/>
    <x v="12"/>
    <x v="23"/>
    <n v="72601"/>
  </r>
  <r>
    <x v="418"/>
    <s v="US"/>
    <n v="291053.36"/>
    <x v="13"/>
    <x v="24"/>
    <n v="58683415"/>
  </r>
  <r>
    <x v="418"/>
    <s v="US"/>
    <n v="291053.36"/>
    <x v="14"/>
    <x v="25"/>
    <n v="4047207"/>
  </r>
  <r>
    <x v="418"/>
    <s v="US"/>
    <n v="291053.36"/>
    <x v="15"/>
    <x v="26"/>
    <n v="0"/>
  </r>
  <r>
    <x v="418"/>
    <s v="US"/>
    <n v="291053.36"/>
    <x v="16"/>
    <x v="27"/>
    <n v="0"/>
  </r>
  <r>
    <x v="418"/>
    <s v="US"/>
    <n v="291053.36"/>
    <x v="17"/>
    <x v="28"/>
    <n v="0"/>
  </r>
  <r>
    <x v="418"/>
    <s v="US"/>
    <n v="291053.36"/>
    <x v="18"/>
    <x v="29"/>
    <n v="0"/>
  </r>
  <r>
    <x v="418"/>
    <s v="US"/>
    <n v="291053.36"/>
    <x v="19"/>
    <x v="30"/>
    <n v="36105"/>
  </r>
  <r>
    <x v="418"/>
    <s v="US"/>
    <n v="291053.36"/>
    <x v="20"/>
    <x v="31"/>
    <n v="0"/>
  </r>
  <r>
    <x v="418"/>
    <s v="US"/>
    <n v="291053.36"/>
    <x v="21"/>
    <x v="32"/>
    <n v="0"/>
  </r>
  <r>
    <x v="419"/>
    <s v="US"/>
    <n v="269636.33"/>
    <x v="0"/>
    <x v="0"/>
    <n v="1894763"/>
  </r>
  <r>
    <x v="419"/>
    <s v="US"/>
    <n v="269636.33"/>
    <x v="0"/>
    <x v="1"/>
    <n v="760882"/>
  </r>
  <r>
    <x v="419"/>
    <s v="US"/>
    <n v="269636.33"/>
    <x v="0"/>
    <x v="2"/>
    <n v="0"/>
  </r>
  <r>
    <x v="419"/>
    <s v="US"/>
    <n v="269636.33"/>
    <x v="0"/>
    <x v="3"/>
    <n v="0"/>
  </r>
  <r>
    <x v="419"/>
    <s v="US"/>
    <n v="269636.33"/>
    <x v="0"/>
    <x v="4"/>
    <n v="1133881"/>
  </r>
  <r>
    <x v="419"/>
    <s v="US"/>
    <n v="269636.33"/>
    <x v="1"/>
    <x v="5"/>
    <n v="215"/>
  </r>
  <r>
    <x v="419"/>
    <s v="US"/>
    <n v="269636.33"/>
    <x v="1"/>
    <x v="6"/>
    <n v="215"/>
  </r>
  <r>
    <x v="419"/>
    <s v="US"/>
    <n v="269636.33"/>
    <x v="1"/>
    <x v="7"/>
    <n v="0"/>
  </r>
  <r>
    <x v="419"/>
    <s v="US"/>
    <n v="269636.33"/>
    <x v="1"/>
    <x v="8"/>
    <n v="0"/>
  </r>
  <r>
    <x v="419"/>
    <s v="US"/>
    <n v="269636.33"/>
    <x v="1"/>
    <x v="9"/>
    <n v="0"/>
  </r>
  <r>
    <x v="419"/>
    <s v="US"/>
    <n v="269636.33"/>
    <x v="2"/>
    <x v="10"/>
    <n v="1827684"/>
  </r>
  <r>
    <x v="419"/>
    <s v="US"/>
    <n v="269636.33"/>
    <x v="2"/>
    <x v="11"/>
    <n v="1827684"/>
  </r>
  <r>
    <x v="419"/>
    <s v="US"/>
    <n v="269636.33"/>
    <x v="2"/>
    <x v="12"/>
    <n v="0"/>
  </r>
  <r>
    <x v="419"/>
    <s v="US"/>
    <n v="269636.33"/>
    <x v="2"/>
    <x v="13"/>
    <n v="0"/>
  </r>
  <r>
    <x v="419"/>
    <s v="US"/>
    <n v="269636.33"/>
    <x v="3"/>
    <x v="14"/>
    <n v="2877497"/>
  </r>
  <r>
    <x v="419"/>
    <s v="US"/>
    <n v="269636.33"/>
    <x v="4"/>
    <x v="15"/>
    <n v="271408"/>
  </r>
  <r>
    <x v="419"/>
    <s v="US"/>
    <n v="269636.33"/>
    <x v="5"/>
    <x v="16"/>
    <n v="4114411"/>
  </r>
  <r>
    <x v="419"/>
    <s v="US"/>
    <n v="269636.33"/>
    <x v="6"/>
    <x v="17"/>
    <n v="1830303"/>
  </r>
  <r>
    <x v="419"/>
    <s v="US"/>
    <n v="269636.33"/>
    <x v="7"/>
    <x v="18"/>
    <n v="151762"/>
  </r>
  <r>
    <x v="419"/>
    <s v="US"/>
    <n v="269636.33"/>
    <x v="8"/>
    <x v="19"/>
    <n v="413"/>
  </r>
  <r>
    <x v="419"/>
    <s v="US"/>
    <n v="269636.33"/>
    <x v="9"/>
    <x v="20"/>
    <n v="1172980"/>
  </r>
  <r>
    <x v="419"/>
    <s v="US"/>
    <n v="269636.33"/>
    <x v="10"/>
    <x v="21"/>
    <n v="44358836"/>
  </r>
  <r>
    <x v="419"/>
    <s v="US"/>
    <n v="269636.33"/>
    <x v="11"/>
    <x v="22"/>
    <n v="8524571"/>
  </r>
  <r>
    <x v="419"/>
    <s v="US"/>
    <n v="269636.33"/>
    <x v="12"/>
    <x v="23"/>
    <n v="92013"/>
  </r>
  <r>
    <x v="419"/>
    <s v="US"/>
    <n v="269636.33"/>
    <x v="13"/>
    <x v="24"/>
    <n v="59354381"/>
  </r>
  <r>
    <x v="419"/>
    <s v="US"/>
    <n v="269636.33"/>
    <x v="14"/>
    <x v="25"/>
    <n v="793889"/>
  </r>
  <r>
    <x v="419"/>
    <s v="US"/>
    <n v="269636.33"/>
    <x v="15"/>
    <x v="26"/>
    <n v="0"/>
  </r>
  <r>
    <x v="419"/>
    <s v="US"/>
    <n v="269636.33"/>
    <x v="16"/>
    <x v="27"/>
    <n v="0"/>
  </r>
  <r>
    <x v="419"/>
    <s v="US"/>
    <n v="269636.33"/>
    <x v="17"/>
    <x v="28"/>
    <n v="0"/>
  </r>
  <r>
    <x v="419"/>
    <s v="US"/>
    <n v="269636.33"/>
    <x v="18"/>
    <x v="29"/>
    <n v="0"/>
  </r>
  <r>
    <x v="419"/>
    <s v="US"/>
    <n v="269636.33"/>
    <x v="19"/>
    <x v="30"/>
    <n v="50672"/>
  </r>
  <r>
    <x v="419"/>
    <s v="US"/>
    <n v="269636.33"/>
    <x v="20"/>
    <x v="31"/>
    <n v="0"/>
  </r>
  <r>
    <x v="419"/>
    <s v="US"/>
    <n v="269636.33"/>
    <x v="21"/>
    <x v="32"/>
    <n v="0"/>
  </r>
  <r>
    <x v="420"/>
    <s v="US"/>
    <n v="631002.06000000006"/>
    <x v="0"/>
    <x v="0"/>
    <n v="1724820"/>
  </r>
  <r>
    <x v="420"/>
    <s v="US"/>
    <n v="631002.06000000006"/>
    <x v="0"/>
    <x v="1"/>
    <n v="596632"/>
  </r>
  <r>
    <x v="420"/>
    <s v="US"/>
    <n v="631002.06000000006"/>
    <x v="0"/>
    <x v="2"/>
    <n v="0"/>
  </r>
  <r>
    <x v="420"/>
    <s v="US"/>
    <n v="631002.06000000006"/>
    <x v="0"/>
    <x v="3"/>
    <n v="0"/>
  </r>
  <r>
    <x v="420"/>
    <s v="US"/>
    <n v="631002.06000000006"/>
    <x v="0"/>
    <x v="4"/>
    <n v="1128188"/>
  </r>
  <r>
    <x v="420"/>
    <s v="US"/>
    <n v="631002.06000000006"/>
    <x v="1"/>
    <x v="5"/>
    <n v="167"/>
  </r>
  <r>
    <x v="420"/>
    <s v="US"/>
    <n v="631002.06000000006"/>
    <x v="1"/>
    <x v="6"/>
    <n v="167"/>
  </r>
  <r>
    <x v="420"/>
    <s v="US"/>
    <n v="631002.06000000006"/>
    <x v="1"/>
    <x v="7"/>
    <n v="0"/>
  </r>
  <r>
    <x v="420"/>
    <s v="US"/>
    <n v="631002.06000000006"/>
    <x v="1"/>
    <x v="8"/>
    <n v="0"/>
  </r>
  <r>
    <x v="420"/>
    <s v="US"/>
    <n v="631002.06000000006"/>
    <x v="1"/>
    <x v="9"/>
    <n v="0"/>
  </r>
  <r>
    <x v="420"/>
    <s v="US"/>
    <n v="631002.06000000006"/>
    <x v="2"/>
    <x v="10"/>
    <n v="1865768"/>
  </r>
  <r>
    <x v="420"/>
    <s v="US"/>
    <n v="631002.06000000006"/>
    <x v="2"/>
    <x v="11"/>
    <n v="1865768"/>
  </r>
  <r>
    <x v="420"/>
    <s v="US"/>
    <n v="631002.06000000006"/>
    <x v="2"/>
    <x v="12"/>
    <n v="0"/>
  </r>
  <r>
    <x v="420"/>
    <s v="US"/>
    <n v="631002.06000000006"/>
    <x v="2"/>
    <x v="13"/>
    <n v="0"/>
  </r>
  <r>
    <x v="420"/>
    <s v="US"/>
    <n v="631002.06000000006"/>
    <x v="3"/>
    <x v="14"/>
    <n v="2430966"/>
  </r>
  <r>
    <x v="420"/>
    <s v="US"/>
    <n v="631002.06000000006"/>
    <x v="4"/>
    <x v="15"/>
    <n v="2825257"/>
  </r>
  <r>
    <x v="420"/>
    <s v="US"/>
    <n v="631002.06000000006"/>
    <x v="5"/>
    <x v="16"/>
    <n v="3977821"/>
  </r>
  <r>
    <x v="420"/>
    <s v="US"/>
    <n v="631002.06000000006"/>
    <x v="6"/>
    <x v="17"/>
    <n v="1867928"/>
  </r>
  <r>
    <x v="420"/>
    <s v="US"/>
    <n v="631002.06000000006"/>
    <x v="7"/>
    <x v="18"/>
    <n v="146368"/>
  </r>
  <r>
    <x v="420"/>
    <s v="US"/>
    <n v="631002.06000000006"/>
    <x v="8"/>
    <x v="19"/>
    <n v="246"/>
  </r>
  <r>
    <x v="420"/>
    <s v="US"/>
    <n v="631002.06000000006"/>
    <x v="9"/>
    <x v="20"/>
    <n v="1250900"/>
  </r>
  <r>
    <x v="420"/>
    <s v="US"/>
    <n v="631002.06000000006"/>
    <x v="10"/>
    <x v="21"/>
    <n v="40867069"/>
  </r>
  <r>
    <x v="420"/>
    <s v="US"/>
    <n v="631002.06000000006"/>
    <x v="11"/>
    <x v="22"/>
    <n v="7222855"/>
  </r>
  <r>
    <x v="420"/>
    <s v="US"/>
    <n v="631002.06000000006"/>
    <x v="12"/>
    <x v="23"/>
    <n v="59729"/>
  </r>
  <r>
    <x v="420"/>
    <s v="US"/>
    <n v="631002.06000000006"/>
    <x v="13"/>
    <x v="24"/>
    <n v="65273699"/>
  </r>
  <r>
    <x v="420"/>
    <s v="US"/>
    <n v="631002.06000000006"/>
    <x v="14"/>
    <x v="25"/>
    <n v="865810"/>
  </r>
  <r>
    <x v="420"/>
    <s v="US"/>
    <n v="631002.06000000006"/>
    <x v="15"/>
    <x v="26"/>
    <n v="0"/>
  </r>
  <r>
    <x v="420"/>
    <s v="US"/>
    <n v="631002.06000000006"/>
    <x v="16"/>
    <x v="27"/>
    <n v="0"/>
  </r>
  <r>
    <x v="420"/>
    <s v="US"/>
    <n v="631002.06000000006"/>
    <x v="17"/>
    <x v="28"/>
    <n v="0"/>
  </r>
  <r>
    <x v="420"/>
    <s v="US"/>
    <n v="631002.06000000006"/>
    <x v="18"/>
    <x v="29"/>
    <n v="0"/>
  </r>
  <r>
    <x v="420"/>
    <s v="US"/>
    <n v="631002.06000000006"/>
    <x v="19"/>
    <x v="30"/>
    <n v="103058"/>
  </r>
  <r>
    <x v="420"/>
    <s v="US"/>
    <n v="631002.06000000006"/>
    <x v="20"/>
    <x v="31"/>
    <n v="0"/>
  </r>
  <r>
    <x v="420"/>
    <s v="US"/>
    <n v="631002.06000000006"/>
    <x v="21"/>
    <x v="32"/>
    <n v="0"/>
  </r>
  <r>
    <x v="421"/>
    <s v="US"/>
    <n v="407671.49"/>
    <x v="0"/>
    <x v="0"/>
    <n v="2164223"/>
  </r>
  <r>
    <x v="421"/>
    <s v="US"/>
    <n v="407671.49"/>
    <x v="0"/>
    <x v="1"/>
    <n v="998587"/>
  </r>
  <r>
    <x v="421"/>
    <s v="US"/>
    <n v="407671.49"/>
    <x v="0"/>
    <x v="2"/>
    <n v="0"/>
  </r>
  <r>
    <x v="421"/>
    <s v="US"/>
    <n v="407671.49"/>
    <x v="0"/>
    <x v="3"/>
    <n v="0"/>
  </r>
  <r>
    <x v="421"/>
    <s v="US"/>
    <n v="407671.49"/>
    <x v="0"/>
    <x v="4"/>
    <n v="1165636"/>
  </r>
  <r>
    <x v="421"/>
    <s v="US"/>
    <n v="407671.49"/>
    <x v="1"/>
    <x v="5"/>
    <n v="305"/>
  </r>
  <r>
    <x v="421"/>
    <s v="US"/>
    <n v="407671.49"/>
    <x v="1"/>
    <x v="6"/>
    <n v="305"/>
  </r>
  <r>
    <x v="421"/>
    <s v="US"/>
    <n v="407671.49"/>
    <x v="1"/>
    <x v="7"/>
    <n v="0"/>
  </r>
  <r>
    <x v="421"/>
    <s v="US"/>
    <n v="407671.49"/>
    <x v="1"/>
    <x v="8"/>
    <n v="0"/>
  </r>
  <r>
    <x v="421"/>
    <s v="US"/>
    <n v="407671.49"/>
    <x v="1"/>
    <x v="9"/>
    <n v="0"/>
  </r>
  <r>
    <x v="421"/>
    <s v="US"/>
    <n v="407671.49"/>
    <x v="2"/>
    <x v="10"/>
    <n v="1944474"/>
  </r>
  <r>
    <x v="421"/>
    <s v="US"/>
    <n v="407671.49"/>
    <x v="2"/>
    <x v="11"/>
    <n v="1944474"/>
  </r>
  <r>
    <x v="421"/>
    <s v="US"/>
    <n v="407671.49"/>
    <x v="2"/>
    <x v="12"/>
    <n v="0"/>
  </r>
  <r>
    <x v="421"/>
    <s v="US"/>
    <n v="407671.49"/>
    <x v="2"/>
    <x v="13"/>
    <n v="0"/>
  </r>
  <r>
    <x v="421"/>
    <s v="US"/>
    <n v="407671.49"/>
    <x v="3"/>
    <x v="14"/>
    <n v="2236782"/>
  </r>
  <r>
    <x v="421"/>
    <s v="US"/>
    <n v="407671.49"/>
    <x v="4"/>
    <x v="15"/>
    <n v="2254712"/>
  </r>
  <r>
    <x v="421"/>
    <s v="US"/>
    <n v="407671.49"/>
    <x v="5"/>
    <x v="16"/>
    <n v="3706960"/>
  </r>
  <r>
    <x v="421"/>
    <s v="US"/>
    <n v="407671.49"/>
    <x v="6"/>
    <x v="17"/>
    <n v="1946000"/>
  </r>
  <r>
    <x v="421"/>
    <s v="US"/>
    <n v="407671.49"/>
    <x v="7"/>
    <x v="18"/>
    <n v="161424"/>
  </r>
  <r>
    <x v="421"/>
    <s v="US"/>
    <n v="407671.49"/>
    <x v="8"/>
    <x v="19"/>
    <n v="19"/>
  </r>
  <r>
    <x v="421"/>
    <s v="US"/>
    <n v="407671.49"/>
    <x v="9"/>
    <x v="20"/>
    <n v="1748651"/>
  </r>
  <r>
    <x v="421"/>
    <s v="US"/>
    <n v="407671.49"/>
    <x v="10"/>
    <x v="21"/>
    <n v="39701312"/>
  </r>
  <r>
    <x v="421"/>
    <s v="US"/>
    <n v="407671.49"/>
    <x v="11"/>
    <x v="22"/>
    <n v="1471426"/>
  </r>
  <r>
    <x v="421"/>
    <s v="US"/>
    <n v="407671.49"/>
    <x v="12"/>
    <x v="23"/>
    <n v="49424"/>
  </r>
  <r>
    <x v="421"/>
    <s v="US"/>
    <n v="407671.49"/>
    <x v="13"/>
    <x v="24"/>
    <n v="65733917"/>
  </r>
  <r>
    <x v="421"/>
    <s v="US"/>
    <n v="407671.49"/>
    <x v="14"/>
    <x v="25"/>
    <n v="838709"/>
  </r>
  <r>
    <x v="421"/>
    <s v="US"/>
    <n v="407671.49"/>
    <x v="15"/>
    <x v="26"/>
    <n v="0"/>
  </r>
  <r>
    <x v="421"/>
    <s v="US"/>
    <n v="407671.49"/>
    <x v="16"/>
    <x v="27"/>
    <n v="0"/>
  </r>
  <r>
    <x v="421"/>
    <s v="US"/>
    <n v="407671.49"/>
    <x v="17"/>
    <x v="28"/>
    <n v="0"/>
  </r>
  <r>
    <x v="421"/>
    <s v="US"/>
    <n v="407671.49"/>
    <x v="18"/>
    <x v="29"/>
    <n v="0"/>
  </r>
  <r>
    <x v="421"/>
    <s v="US"/>
    <n v="407671.49"/>
    <x v="19"/>
    <x v="30"/>
    <n v="234005"/>
  </r>
  <r>
    <x v="421"/>
    <s v="US"/>
    <n v="407671.49"/>
    <x v="20"/>
    <x v="31"/>
    <n v="0"/>
  </r>
  <r>
    <x v="421"/>
    <s v="US"/>
    <n v="407671.49"/>
    <x v="21"/>
    <x v="32"/>
    <n v="0"/>
  </r>
  <r>
    <x v="422"/>
    <s v="US"/>
    <n v="317628.71000000002"/>
    <x v="0"/>
    <x v="0"/>
    <n v="2135103"/>
  </r>
  <r>
    <x v="422"/>
    <s v="US"/>
    <n v="317628.71000000002"/>
    <x v="0"/>
    <x v="1"/>
    <n v="944872"/>
  </r>
  <r>
    <x v="422"/>
    <s v="US"/>
    <n v="317628.71000000002"/>
    <x v="0"/>
    <x v="2"/>
    <n v="0"/>
  </r>
  <r>
    <x v="422"/>
    <s v="US"/>
    <n v="317628.71000000002"/>
    <x v="0"/>
    <x v="3"/>
    <n v="0"/>
  </r>
  <r>
    <x v="422"/>
    <s v="US"/>
    <n v="317628.71000000002"/>
    <x v="0"/>
    <x v="4"/>
    <n v="1190231"/>
  </r>
  <r>
    <x v="422"/>
    <s v="US"/>
    <n v="317628.71000000002"/>
    <x v="1"/>
    <x v="5"/>
    <n v="262"/>
  </r>
  <r>
    <x v="422"/>
    <s v="US"/>
    <n v="317628.71000000002"/>
    <x v="1"/>
    <x v="6"/>
    <n v="262"/>
  </r>
  <r>
    <x v="422"/>
    <s v="US"/>
    <n v="317628.71000000002"/>
    <x v="1"/>
    <x v="7"/>
    <n v="0"/>
  </r>
  <r>
    <x v="422"/>
    <s v="US"/>
    <n v="317628.71000000002"/>
    <x v="1"/>
    <x v="8"/>
    <n v="0"/>
  </r>
  <r>
    <x v="422"/>
    <s v="US"/>
    <n v="317628.71000000002"/>
    <x v="1"/>
    <x v="9"/>
    <n v="0"/>
  </r>
  <r>
    <x v="422"/>
    <s v="US"/>
    <n v="317628.71000000002"/>
    <x v="2"/>
    <x v="10"/>
    <n v="2355257"/>
  </r>
  <r>
    <x v="422"/>
    <s v="US"/>
    <n v="317628.71000000002"/>
    <x v="2"/>
    <x v="11"/>
    <n v="2355257"/>
  </r>
  <r>
    <x v="422"/>
    <s v="US"/>
    <n v="317628.71000000002"/>
    <x v="2"/>
    <x v="12"/>
    <n v="0"/>
  </r>
  <r>
    <x v="422"/>
    <s v="US"/>
    <n v="317628.71000000002"/>
    <x v="2"/>
    <x v="13"/>
    <n v="0"/>
  </r>
  <r>
    <x v="422"/>
    <s v="US"/>
    <n v="317628.71000000002"/>
    <x v="3"/>
    <x v="14"/>
    <n v="1480933"/>
  </r>
  <r>
    <x v="422"/>
    <s v="US"/>
    <n v="317628.71000000002"/>
    <x v="4"/>
    <x v="15"/>
    <n v="2803991"/>
  </r>
  <r>
    <x v="422"/>
    <s v="US"/>
    <n v="317628.71000000002"/>
    <x v="5"/>
    <x v="16"/>
    <n v="3866656"/>
  </r>
  <r>
    <x v="422"/>
    <s v="US"/>
    <n v="317628.71000000002"/>
    <x v="6"/>
    <x v="17"/>
    <n v="2357104"/>
  </r>
  <r>
    <x v="422"/>
    <s v="US"/>
    <n v="317628.71000000002"/>
    <x v="7"/>
    <x v="18"/>
    <n v="159859"/>
  </r>
  <r>
    <x v="422"/>
    <s v="US"/>
    <n v="317628.71000000002"/>
    <x v="8"/>
    <x v="19"/>
    <n v="7"/>
  </r>
  <r>
    <x v="422"/>
    <s v="US"/>
    <n v="317628.71000000002"/>
    <x v="9"/>
    <x v="20"/>
    <n v="1225875"/>
  </r>
  <r>
    <x v="422"/>
    <s v="US"/>
    <n v="317628.71000000002"/>
    <x v="10"/>
    <x v="21"/>
    <n v="45675562"/>
  </r>
  <r>
    <x v="422"/>
    <s v="US"/>
    <n v="317628.71000000002"/>
    <x v="11"/>
    <x v="22"/>
    <n v="1501919"/>
  </r>
  <r>
    <x v="422"/>
    <s v="US"/>
    <n v="317628.71000000002"/>
    <x v="12"/>
    <x v="23"/>
    <n v="257023"/>
  </r>
  <r>
    <x v="422"/>
    <s v="US"/>
    <n v="317628.71000000002"/>
    <x v="13"/>
    <x v="24"/>
    <n v="63458227"/>
  </r>
  <r>
    <x v="422"/>
    <s v="US"/>
    <n v="317628.71000000002"/>
    <x v="14"/>
    <x v="25"/>
    <n v="1287928"/>
  </r>
  <r>
    <x v="422"/>
    <s v="US"/>
    <n v="317628.71000000002"/>
    <x v="15"/>
    <x v="26"/>
    <n v="0"/>
  </r>
  <r>
    <x v="422"/>
    <s v="US"/>
    <n v="317628.71000000002"/>
    <x v="16"/>
    <x v="27"/>
    <n v="0"/>
  </r>
  <r>
    <x v="422"/>
    <s v="US"/>
    <n v="317628.71000000002"/>
    <x v="17"/>
    <x v="28"/>
    <n v="0"/>
  </r>
  <r>
    <x v="422"/>
    <s v="US"/>
    <n v="317628.71000000002"/>
    <x v="18"/>
    <x v="29"/>
    <n v="0"/>
  </r>
  <r>
    <x v="422"/>
    <s v="US"/>
    <n v="317628.71000000002"/>
    <x v="19"/>
    <x v="30"/>
    <n v="174017"/>
  </r>
  <r>
    <x v="422"/>
    <s v="US"/>
    <n v="317628.71000000002"/>
    <x v="20"/>
    <x v="31"/>
    <n v="0"/>
  </r>
  <r>
    <x v="422"/>
    <s v="US"/>
    <n v="317628.71000000002"/>
    <x v="21"/>
    <x v="32"/>
    <n v="0"/>
  </r>
  <r>
    <x v="423"/>
    <s v="US"/>
    <n v="246970.44"/>
    <x v="0"/>
    <x v="0"/>
    <n v="1714989"/>
  </r>
  <r>
    <x v="423"/>
    <s v="US"/>
    <n v="246970.44"/>
    <x v="0"/>
    <x v="1"/>
    <n v="819883"/>
  </r>
  <r>
    <x v="423"/>
    <s v="US"/>
    <n v="246970.44"/>
    <x v="0"/>
    <x v="2"/>
    <n v="0"/>
  </r>
  <r>
    <x v="423"/>
    <s v="US"/>
    <n v="246970.44"/>
    <x v="0"/>
    <x v="3"/>
    <n v="0"/>
  </r>
  <r>
    <x v="423"/>
    <s v="US"/>
    <n v="246970.44"/>
    <x v="0"/>
    <x v="4"/>
    <n v="895106"/>
  </r>
  <r>
    <x v="423"/>
    <s v="US"/>
    <n v="246970.44"/>
    <x v="1"/>
    <x v="5"/>
    <n v="292"/>
  </r>
  <r>
    <x v="423"/>
    <s v="US"/>
    <n v="246970.44"/>
    <x v="1"/>
    <x v="6"/>
    <n v="292"/>
  </r>
  <r>
    <x v="423"/>
    <s v="US"/>
    <n v="246970.44"/>
    <x v="1"/>
    <x v="7"/>
    <n v="0"/>
  </r>
  <r>
    <x v="423"/>
    <s v="US"/>
    <n v="246970.44"/>
    <x v="1"/>
    <x v="8"/>
    <n v="0"/>
  </r>
  <r>
    <x v="423"/>
    <s v="US"/>
    <n v="246970.44"/>
    <x v="1"/>
    <x v="9"/>
    <n v="0"/>
  </r>
  <r>
    <x v="423"/>
    <s v="US"/>
    <n v="246970.44"/>
    <x v="2"/>
    <x v="10"/>
    <n v="993078"/>
  </r>
  <r>
    <x v="423"/>
    <s v="US"/>
    <n v="246970.44"/>
    <x v="2"/>
    <x v="11"/>
    <n v="993078"/>
  </r>
  <r>
    <x v="423"/>
    <s v="US"/>
    <n v="246970.44"/>
    <x v="2"/>
    <x v="12"/>
    <n v="0"/>
  </r>
  <r>
    <x v="423"/>
    <s v="US"/>
    <n v="246970.44"/>
    <x v="2"/>
    <x v="13"/>
    <n v="0"/>
  </r>
  <r>
    <x v="423"/>
    <s v="US"/>
    <n v="246970.44"/>
    <x v="3"/>
    <x v="14"/>
    <n v="1694217"/>
  </r>
  <r>
    <x v="423"/>
    <s v="US"/>
    <n v="246970.44"/>
    <x v="4"/>
    <x v="15"/>
    <n v="2479378"/>
  </r>
  <r>
    <x v="423"/>
    <s v="US"/>
    <n v="246970.44"/>
    <x v="5"/>
    <x v="16"/>
    <n v="4182949"/>
  </r>
  <r>
    <x v="423"/>
    <s v="US"/>
    <n v="246970.44"/>
    <x v="6"/>
    <x v="17"/>
    <n v="994783"/>
  </r>
  <r>
    <x v="423"/>
    <s v="US"/>
    <n v="246970.44"/>
    <x v="7"/>
    <x v="18"/>
    <n v="133125"/>
  </r>
  <r>
    <x v="423"/>
    <s v="US"/>
    <n v="246970.44"/>
    <x v="8"/>
    <x v="19"/>
    <n v="15"/>
  </r>
  <r>
    <x v="423"/>
    <s v="US"/>
    <n v="246970.44"/>
    <x v="9"/>
    <x v="20"/>
    <n v="960040"/>
  </r>
  <r>
    <x v="423"/>
    <s v="US"/>
    <n v="246970.44"/>
    <x v="10"/>
    <x v="21"/>
    <n v="50115437"/>
  </r>
  <r>
    <x v="423"/>
    <s v="US"/>
    <n v="246970.44"/>
    <x v="11"/>
    <x v="22"/>
    <n v="1153300"/>
  </r>
  <r>
    <x v="423"/>
    <s v="US"/>
    <n v="246970.44"/>
    <x v="12"/>
    <x v="23"/>
    <n v="117205"/>
  </r>
  <r>
    <x v="423"/>
    <s v="US"/>
    <n v="246970.44"/>
    <x v="13"/>
    <x v="24"/>
    <n v="68736867"/>
  </r>
  <r>
    <x v="423"/>
    <s v="US"/>
    <n v="246970.44"/>
    <x v="14"/>
    <x v="25"/>
    <n v="2733689"/>
  </r>
  <r>
    <x v="423"/>
    <s v="US"/>
    <n v="246970.44"/>
    <x v="15"/>
    <x v="26"/>
    <n v="0"/>
  </r>
  <r>
    <x v="423"/>
    <s v="US"/>
    <n v="246970.44"/>
    <x v="16"/>
    <x v="27"/>
    <n v="0"/>
  </r>
  <r>
    <x v="423"/>
    <s v="US"/>
    <n v="246970.44"/>
    <x v="17"/>
    <x v="28"/>
    <n v="0"/>
  </r>
  <r>
    <x v="423"/>
    <s v="US"/>
    <n v="246970.44"/>
    <x v="18"/>
    <x v="29"/>
    <n v="0"/>
  </r>
  <r>
    <x v="423"/>
    <s v="US"/>
    <n v="246970.44"/>
    <x v="19"/>
    <x v="30"/>
    <n v="201558"/>
  </r>
  <r>
    <x v="423"/>
    <s v="US"/>
    <n v="246970.44"/>
    <x v="20"/>
    <x v="31"/>
    <n v="0"/>
  </r>
  <r>
    <x v="423"/>
    <s v="US"/>
    <n v="246970.44"/>
    <x v="21"/>
    <x v="32"/>
    <n v="0"/>
  </r>
  <r>
    <x v="424"/>
    <s v="US"/>
    <n v="255011.67"/>
    <x v="0"/>
    <x v="0"/>
    <n v="1911456"/>
  </r>
  <r>
    <x v="424"/>
    <s v="US"/>
    <n v="255011.67"/>
    <x v="0"/>
    <x v="1"/>
    <n v="910693"/>
  </r>
  <r>
    <x v="424"/>
    <s v="US"/>
    <n v="255011.67"/>
    <x v="0"/>
    <x v="2"/>
    <n v="0"/>
  </r>
  <r>
    <x v="424"/>
    <s v="US"/>
    <n v="255011.67"/>
    <x v="0"/>
    <x v="3"/>
    <n v="0"/>
  </r>
  <r>
    <x v="424"/>
    <s v="US"/>
    <n v="255011.67"/>
    <x v="0"/>
    <x v="4"/>
    <n v="1000763"/>
  </r>
  <r>
    <x v="424"/>
    <s v="US"/>
    <n v="255011.67"/>
    <x v="1"/>
    <x v="5"/>
    <n v="239"/>
  </r>
  <r>
    <x v="424"/>
    <s v="US"/>
    <n v="255011.67"/>
    <x v="1"/>
    <x v="6"/>
    <n v="239"/>
  </r>
  <r>
    <x v="424"/>
    <s v="US"/>
    <n v="255011.67"/>
    <x v="1"/>
    <x v="7"/>
    <n v="0"/>
  </r>
  <r>
    <x v="424"/>
    <s v="US"/>
    <n v="255011.67"/>
    <x v="1"/>
    <x v="8"/>
    <n v="0"/>
  </r>
  <r>
    <x v="424"/>
    <s v="US"/>
    <n v="255011.67"/>
    <x v="1"/>
    <x v="9"/>
    <n v="0"/>
  </r>
  <r>
    <x v="424"/>
    <s v="US"/>
    <n v="255011.67"/>
    <x v="2"/>
    <x v="10"/>
    <n v="1171489"/>
  </r>
  <r>
    <x v="424"/>
    <s v="US"/>
    <n v="255011.67"/>
    <x v="2"/>
    <x v="11"/>
    <n v="1171489"/>
  </r>
  <r>
    <x v="424"/>
    <s v="US"/>
    <n v="255011.67"/>
    <x v="2"/>
    <x v="12"/>
    <n v="0"/>
  </r>
  <r>
    <x v="424"/>
    <s v="US"/>
    <n v="255011.67"/>
    <x v="2"/>
    <x v="13"/>
    <n v="0"/>
  </r>
  <r>
    <x v="424"/>
    <s v="US"/>
    <n v="255011.67"/>
    <x v="3"/>
    <x v="14"/>
    <n v="1644109"/>
  </r>
  <r>
    <x v="424"/>
    <s v="US"/>
    <n v="255011.67"/>
    <x v="4"/>
    <x v="15"/>
    <n v="3833253"/>
  </r>
  <r>
    <x v="424"/>
    <s v="US"/>
    <n v="255011.67"/>
    <x v="5"/>
    <x v="16"/>
    <n v="4150957"/>
  </r>
  <r>
    <x v="424"/>
    <s v="US"/>
    <n v="255011.67"/>
    <x v="6"/>
    <x v="17"/>
    <n v="1174895"/>
  </r>
  <r>
    <x v="424"/>
    <s v="US"/>
    <n v="255011.67"/>
    <x v="7"/>
    <x v="18"/>
    <n v="138049"/>
  </r>
  <r>
    <x v="424"/>
    <s v="US"/>
    <n v="255011.67"/>
    <x v="8"/>
    <x v="19"/>
    <n v="7"/>
  </r>
  <r>
    <x v="424"/>
    <s v="US"/>
    <n v="255011.67"/>
    <x v="9"/>
    <x v="20"/>
    <n v="958088"/>
  </r>
  <r>
    <x v="424"/>
    <s v="US"/>
    <n v="255011.67"/>
    <x v="10"/>
    <x v="21"/>
    <n v="48279549"/>
  </r>
  <r>
    <x v="424"/>
    <s v="US"/>
    <n v="255011.67"/>
    <x v="11"/>
    <x v="22"/>
    <n v="1327620"/>
  </r>
  <r>
    <x v="424"/>
    <s v="US"/>
    <n v="255011.67"/>
    <x v="12"/>
    <x v="23"/>
    <n v="63846"/>
  </r>
  <r>
    <x v="424"/>
    <s v="US"/>
    <n v="255011.67"/>
    <x v="13"/>
    <x v="24"/>
    <n v="63155417"/>
  </r>
  <r>
    <x v="424"/>
    <s v="US"/>
    <n v="255011.67"/>
    <x v="14"/>
    <x v="25"/>
    <n v="2535657"/>
  </r>
  <r>
    <x v="424"/>
    <s v="US"/>
    <n v="255011.67"/>
    <x v="15"/>
    <x v="26"/>
    <n v="0"/>
  </r>
  <r>
    <x v="424"/>
    <s v="US"/>
    <n v="255011.67"/>
    <x v="16"/>
    <x v="27"/>
    <n v="0"/>
  </r>
  <r>
    <x v="424"/>
    <s v="US"/>
    <n v="255011.67"/>
    <x v="17"/>
    <x v="28"/>
    <n v="0"/>
  </r>
  <r>
    <x v="424"/>
    <s v="US"/>
    <n v="255011.67"/>
    <x v="18"/>
    <x v="29"/>
    <n v="0"/>
  </r>
  <r>
    <x v="424"/>
    <s v="US"/>
    <n v="255011.67"/>
    <x v="19"/>
    <x v="30"/>
    <n v="256627"/>
  </r>
  <r>
    <x v="424"/>
    <s v="US"/>
    <n v="255011.67"/>
    <x v="20"/>
    <x v="31"/>
    <n v="0"/>
  </r>
  <r>
    <x v="424"/>
    <s v="US"/>
    <n v="255011.67"/>
    <x v="21"/>
    <x v="32"/>
    <n v="0"/>
  </r>
  <r>
    <x v="425"/>
    <s v="US"/>
    <n v="261992.75"/>
    <x v="0"/>
    <x v="0"/>
    <n v="1683569"/>
  </r>
  <r>
    <x v="425"/>
    <s v="US"/>
    <n v="261992.75"/>
    <x v="0"/>
    <x v="1"/>
    <n v="662419"/>
  </r>
  <r>
    <x v="425"/>
    <s v="US"/>
    <n v="261992.75"/>
    <x v="0"/>
    <x v="2"/>
    <n v="0"/>
  </r>
  <r>
    <x v="425"/>
    <s v="US"/>
    <n v="261992.75"/>
    <x v="0"/>
    <x v="3"/>
    <n v="0"/>
  </r>
  <r>
    <x v="425"/>
    <s v="US"/>
    <n v="261992.75"/>
    <x v="0"/>
    <x v="4"/>
    <n v="1021150"/>
  </r>
  <r>
    <x v="425"/>
    <s v="US"/>
    <n v="261992.75"/>
    <x v="1"/>
    <x v="5"/>
    <n v="307"/>
  </r>
  <r>
    <x v="425"/>
    <s v="US"/>
    <n v="261992.75"/>
    <x v="1"/>
    <x v="6"/>
    <n v="307"/>
  </r>
  <r>
    <x v="425"/>
    <s v="US"/>
    <n v="261992.75"/>
    <x v="1"/>
    <x v="7"/>
    <n v="0"/>
  </r>
  <r>
    <x v="425"/>
    <s v="US"/>
    <n v="261992.75"/>
    <x v="1"/>
    <x v="8"/>
    <n v="0"/>
  </r>
  <r>
    <x v="425"/>
    <s v="US"/>
    <n v="261992.75"/>
    <x v="1"/>
    <x v="9"/>
    <n v="0"/>
  </r>
  <r>
    <x v="425"/>
    <s v="US"/>
    <n v="261992.75"/>
    <x v="2"/>
    <x v="10"/>
    <n v="4762889"/>
  </r>
  <r>
    <x v="425"/>
    <s v="US"/>
    <n v="261992.75"/>
    <x v="2"/>
    <x v="11"/>
    <n v="4762889"/>
  </r>
  <r>
    <x v="425"/>
    <s v="US"/>
    <n v="261992.75"/>
    <x v="2"/>
    <x v="12"/>
    <n v="0"/>
  </r>
  <r>
    <x v="425"/>
    <s v="US"/>
    <n v="261992.75"/>
    <x v="2"/>
    <x v="13"/>
    <n v="0"/>
  </r>
  <r>
    <x v="425"/>
    <s v="US"/>
    <n v="261992.75"/>
    <x v="3"/>
    <x v="14"/>
    <n v="1598283"/>
  </r>
  <r>
    <x v="425"/>
    <s v="US"/>
    <n v="261992.75"/>
    <x v="4"/>
    <x v="15"/>
    <n v="4019798"/>
  </r>
  <r>
    <x v="425"/>
    <s v="US"/>
    <n v="261992.75"/>
    <x v="5"/>
    <x v="16"/>
    <n v="3749223"/>
  </r>
  <r>
    <x v="425"/>
    <s v="US"/>
    <n v="261992.75"/>
    <x v="6"/>
    <x v="17"/>
    <n v="4766646"/>
  </r>
  <r>
    <x v="425"/>
    <s v="US"/>
    <n v="261992.75"/>
    <x v="7"/>
    <x v="18"/>
    <n v="144465"/>
  </r>
  <r>
    <x v="425"/>
    <s v="US"/>
    <n v="261992.75"/>
    <x v="8"/>
    <x v="19"/>
    <n v="3"/>
  </r>
  <r>
    <x v="425"/>
    <s v="US"/>
    <n v="261992.75"/>
    <x v="9"/>
    <x v="20"/>
    <n v="995531"/>
  </r>
  <r>
    <x v="425"/>
    <s v="US"/>
    <n v="261992.75"/>
    <x v="10"/>
    <x v="21"/>
    <n v="45296907"/>
  </r>
  <r>
    <x v="425"/>
    <s v="US"/>
    <n v="261992.75"/>
    <x v="11"/>
    <x v="22"/>
    <n v="1171540"/>
  </r>
  <r>
    <x v="425"/>
    <s v="US"/>
    <n v="261992.75"/>
    <x v="12"/>
    <x v="23"/>
    <n v="89221"/>
  </r>
  <r>
    <x v="425"/>
    <s v="US"/>
    <n v="261992.75"/>
    <x v="13"/>
    <x v="24"/>
    <n v="75904971"/>
  </r>
  <r>
    <x v="425"/>
    <s v="US"/>
    <n v="261992.75"/>
    <x v="14"/>
    <x v="25"/>
    <n v="4565240"/>
  </r>
  <r>
    <x v="425"/>
    <s v="US"/>
    <n v="261992.75"/>
    <x v="15"/>
    <x v="26"/>
    <n v="0"/>
  </r>
  <r>
    <x v="425"/>
    <s v="US"/>
    <n v="261992.75"/>
    <x v="16"/>
    <x v="27"/>
    <n v="0"/>
  </r>
  <r>
    <x v="425"/>
    <s v="US"/>
    <n v="261992.75"/>
    <x v="17"/>
    <x v="28"/>
    <n v="0"/>
  </r>
  <r>
    <x v="425"/>
    <s v="US"/>
    <n v="261992.75"/>
    <x v="18"/>
    <x v="29"/>
    <n v="0"/>
  </r>
  <r>
    <x v="425"/>
    <s v="US"/>
    <n v="261992.75"/>
    <x v="19"/>
    <x v="30"/>
    <n v="401388"/>
  </r>
  <r>
    <x v="425"/>
    <s v="US"/>
    <n v="261992.75"/>
    <x v="20"/>
    <x v="31"/>
    <n v="0"/>
  </r>
  <r>
    <x v="425"/>
    <s v="US"/>
    <n v="261992.75"/>
    <x v="21"/>
    <x v="32"/>
    <n v="0"/>
  </r>
  <r>
    <x v="426"/>
    <s v="US"/>
    <n v="238381.32"/>
    <x v="0"/>
    <x v="0"/>
    <n v="1735905"/>
  </r>
  <r>
    <x v="426"/>
    <s v="US"/>
    <n v="238381.32"/>
    <x v="0"/>
    <x v="1"/>
    <n v="670776"/>
  </r>
  <r>
    <x v="426"/>
    <s v="US"/>
    <n v="238381.32"/>
    <x v="0"/>
    <x v="2"/>
    <n v="0"/>
  </r>
  <r>
    <x v="426"/>
    <s v="US"/>
    <n v="238381.32"/>
    <x v="0"/>
    <x v="3"/>
    <n v="0"/>
  </r>
  <r>
    <x v="426"/>
    <s v="US"/>
    <n v="238381.32"/>
    <x v="0"/>
    <x v="4"/>
    <n v="1065129"/>
  </r>
  <r>
    <x v="426"/>
    <s v="US"/>
    <n v="238381.32"/>
    <x v="1"/>
    <x v="5"/>
    <n v="9"/>
  </r>
  <r>
    <x v="426"/>
    <s v="US"/>
    <n v="238381.32"/>
    <x v="1"/>
    <x v="6"/>
    <n v="9"/>
  </r>
  <r>
    <x v="426"/>
    <s v="US"/>
    <n v="238381.32"/>
    <x v="1"/>
    <x v="7"/>
    <n v="0"/>
  </r>
  <r>
    <x v="426"/>
    <s v="US"/>
    <n v="238381.32"/>
    <x v="1"/>
    <x v="8"/>
    <n v="0"/>
  </r>
  <r>
    <x v="426"/>
    <s v="US"/>
    <n v="238381.32"/>
    <x v="1"/>
    <x v="9"/>
    <n v="0"/>
  </r>
  <r>
    <x v="426"/>
    <s v="US"/>
    <n v="238381.32"/>
    <x v="2"/>
    <x v="10"/>
    <n v="3161753"/>
  </r>
  <r>
    <x v="426"/>
    <s v="US"/>
    <n v="238381.32"/>
    <x v="2"/>
    <x v="11"/>
    <n v="3161753"/>
  </r>
  <r>
    <x v="426"/>
    <s v="US"/>
    <n v="238381.32"/>
    <x v="2"/>
    <x v="12"/>
    <n v="0"/>
  </r>
  <r>
    <x v="426"/>
    <s v="US"/>
    <n v="238381.32"/>
    <x v="2"/>
    <x v="13"/>
    <n v="0"/>
  </r>
  <r>
    <x v="426"/>
    <s v="US"/>
    <n v="238381.32"/>
    <x v="3"/>
    <x v="14"/>
    <n v="1602577"/>
  </r>
  <r>
    <x v="426"/>
    <s v="US"/>
    <n v="238381.32"/>
    <x v="4"/>
    <x v="15"/>
    <n v="2109234"/>
  </r>
  <r>
    <x v="426"/>
    <s v="US"/>
    <n v="238381.32"/>
    <x v="5"/>
    <x v="16"/>
    <n v="3346874"/>
  </r>
  <r>
    <x v="426"/>
    <s v="US"/>
    <n v="238381.32"/>
    <x v="6"/>
    <x v="17"/>
    <n v="3163325"/>
  </r>
  <r>
    <x v="426"/>
    <s v="US"/>
    <n v="238381.32"/>
    <x v="7"/>
    <x v="18"/>
    <n v="143083"/>
  </r>
  <r>
    <x v="426"/>
    <s v="US"/>
    <n v="238381.32"/>
    <x v="8"/>
    <x v="19"/>
    <n v="0"/>
  </r>
  <r>
    <x v="426"/>
    <s v="US"/>
    <n v="238381.32"/>
    <x v="9"/>
    <x v="20"/>
    <n v="1326415"/>
  </r>
  <r>
    <x v="426"/>
    <s v="US"/>
    <n v="238381.32"/>
    <x v="10"/>
    <x v="21"/>
    <n v="45299037"/>
  </r>
  <r>
    <x v="426"/>
    <s v="US"/>
    <n v="238381.32"/>
    <x v="11"/>
    <x v="22"/>
    <n v="1179283"/>
  </r>
  <r>
    <x v="426"/>
    <s v="US"/>
    <n v="238381.32"/>
    <x v="12"/>
    <x v="23"/>
    <n v="74320"/>
  </r>
  <r>
    <x v="426"/>
    <s v="US"/>
    <n v="238381.32"/>
    <x v="13"/>
    <x v="24"/>
    <n v="76235870"/>
  </r>
  <r>
    <x v="426"/>
    <s v="US"/>
    <n v="238381.32"/>
    <x v="14"/>
    <x v="25"/>
    <n v="3413970"/>
  </r>
  <r>
    <x v="426"/>
    <s v="US"/>
    <n v="238381.32"/>
    <x v="15"/>
    <x v="26"/>
    <n v="0"/>
  </r>
  <r>
    <x v="426"/>
    <s v="US"/>
    <n v="238381.32"/>
    <x v="16"/>
    <x v="27"/>
    <n v="0"/>
  </r>
  <r>
    <x v="426"/>
    <s v="US"/>
    <n v="238381.32"/>
    <x v="17"/>
    <x v="28"/>
    <n v="0"/>
  </r>
  <r>
    <x v="426"/>
    <s v="US"/>
    <n v="238381.32"/>
    <x v="18"/>
    <x v="29"/>
    <n v="0"/>
  </r>
  <r>
    <x v="426"/>
    <s v="US"/>
    <n v="238381.32"/>
    <x v="19"/>
    <x v="30"/>
    <n v="610774"/>
  </r>
  <r>
    <x v="426"/>
    <s v="US"/>
    <n v="238381.32"/>
    <x v="20"/>
    <x v="31"/>
    <n v="0"/>
  </r>
  <r>
    <x v="426"/>
    <s v="US"/>
    <n v="238381.32"/>
    <x v="21"/>
    <x v="32"/>
    <n v="0"/>
  </r>
  <r>
    <x v="427"/>
    <s v="US"/>
    <n v="689096.9"/>
    <x v="0"/>
    <x v="0"/>
    <n v="123812"/>
  </r>
  <r>
    <x v="427"/>
    <s v="US"/>
    <n v="689096.9"/>
    <x v="0"/>
    <x v="1"/>
    <n v="122126"/>
  </r>
  <r>
    <x v="427"/>
    <s v="US"/>
    <n v="689096.9"/>
    <x v="0"/>
    <x v="2"/>
    <n v="0"/>
  </r>
  <r>
    <x v="427"/>
    <s v="US"/>
    <n v="689096.9"/>
    <x v="0"/>
    <x v="3"/>
    <n v="0"/>
  </r>
  <r>
    <x v="427"/>
    <s v="US"/>
    <n v="689096.9"/>
    <x v="0"/>
    <x v="4"/>
    <n v="1686"/>
  </r>
  <r>
    <x v="427"/>
    <s v="US"/>
    <n v="689096.9"/>
    <x v="1"/>
    <x v="5"/>
    <n v="0"/>
  </r>
  <r>
    <x v="427"/>
    <s v="US"/>
    <n v="689096.9"/>
    <x v="1"/>
    <x v="6"/>
    <n v="0"/>
  </r>
  <r>
    <x v="427"/>
    <s v="US"/>
    <n v="689096.9"/>
    <x v="1"/>
    <x v="7"/>
    <n v="0"/>
  </r>
  <r>
    <x v="427"/>
    <s v="US"/>
    <n v="689096.9"/>
    <x v="1"/>
    <x v="8"/>
    <n v="0"/>
  </r>
  <r>
    <x v="427"/>
    <s v="US"/>
    <n v="689096.9"/>
    <x v="1"/>
    <x v="9"/>
    <n v="0"/>
  </r>
  <r>
    <x v="427"/>
    <s v="US"/>
    <n v="689096.9"/>
    <x v="2"/>
    <x v="10"/>
    <n v="5237899"/>
  </r>
  <r>
    <x v="427"/>
    <s v="US"/>
    <n v="689096.9"/>
    <x v="2"/>
    <x v="11"/>
    <n v="5237899"/>
  </r>
  <r>
    <x v="427"/>
    <s v="US"/>
    <n v="689096.9"/>
    <x v="2"/>
    <x v="12"/>
    <n v="0"/>
  </r>
  <r>
    <x v="427"/>
    <s v="US"/>
    <n v="689096.9"/>
    <x v="2"/>
    <x v="13"/>
    <n v="0"/>
  </r>
  <r>
    <x v="427"/>
    <s v="US"/>
    <n v="689096.9"/>
    <x v="3"/>
    <x v="14"/>
    <n v="2151242"/>
  </r>
  <r>
    <x v="427"/>
    <s v="US"/>
    <n v="689096.9"/>
    <x v="4"/>
    <x v="15"/>
    <n v="3950619"/>
  </r>
  <r>
    <x v="427"/>
    <s v="US"/>
    <n v="689096.9"/>
    <x v="5"/>
    <x v="16"/>
    <n v="3329338"/>
  </r>
  <r>
    <x v="427"/>
    <s v="US"/>
    <n v="689096.9"/>
    <x v="6"/>
    <x v="17"/>
    <n v="5240263"/>
  </r>
  <r>
    <x v="427"/>
    <s v="US"/>
    <n v="689096.9"/>
    <x v="7"/>
    <x v="18"/>
    <n v="146133"/>
  </r>
  <r>
    <x v="427"/>
    <s v="US"/>
    <n v="689096.9"/>
    <x v="8"/>
    <x v="19"/>
    <n v="0"/>
  </r>
  <r>
    <x v="427"/>
    <s v="US"/>
    <n v="689096.9"/>
    <x v="9"/>
    <x v="20"/>
    <n v="1381330"/>
  </r>
  <r>
    <x v="427"/>
    <s v="US"/>
    <n v="689096.9"/>
    <x v="10"/>
    <x v="21"/>
    <n v="47799927"/>
  </r>
  <r>
    <x v="427"/>
    <s v="US"/>
    <n v="689096.9"/>
    <x v="11"/>
    <x v="22"/>
    <n v="1066150"/>
  </r>
  <r>
    <x v="427"/>
    <s v="US"/>
    <n v="689096.9"/>
    <x v="12"/>
    <x v="23"/>
    <n v="70527"/>
  </r>
  <r>
    <x v="427"/>
    <s v="US"/>
    <n v="689096.9"/>
    <x v="13"/>
    <x v="24"/>
    <n v="77232389"/>
  </r>
  <r>
    <x v="427"/>
    <s v="US"/>
    <n v="689096.9"/>
    <x v="14"/>
    <x v="25"/>
    <n v="2958770"/>
  </r>
  <r>
    <x v="427"/>
    <s v="US"/>
    <n v="689096.9"/>
    <x v="15"/>
    <x v="26"/>
    <n v="647"/>
  </r>
  <r>
    <x v="427"/>
    <s v="US"/>
    <n v="689096.9"/>
    <x v="16"/>
    <x v="27"/>
    <n v="0"/>
  </r>
  <r>
    <x v="427"/>
    <s v="US"/>
    <n v="689096.9"/>
    <x v="17"/>
    <x v="28"/>
    <n v="0"/>
  </r>
  <r>
    <x v="427"/>
    <s v="US"/>
    <n v="689096.9"/>
    <x v="18"/>
    <x v="29"/>
    <n v="0"/>
  </r>
  <r>
    <x v="427"/>
    <s v="US"/>
    <n v="689096.9"/>
    <x v="19"/>
    <x v="30"/>
    <n v="422874"/>
  </r>
  <r>
    <x v="427"/>
    <s v="US"/>
    <n v="689096.9"/>
    <x v="20"/>
    <x v="31"/>
    <n v="0"/>
  </r>
  <r>
    <x v="427"/>
    <s v="US"/>
    <n v="689096.9"/>
    <x v="21"/>
    <x v="32"/>
    <n v="0"/>
  </r>
  <r>
    <x v="428"/>
    <s v="US"/>
    <n v="384620.87"/>
    <x v="0"/>
    <x v="0"/>
    <n v="75480"/>
  </r>
  <r>
    <x v="428"/>
    <s v="US"/>
    <n v="384620.87"/>
    <x v="0"/>
    <x v="1"/>
    <n v="66980"/>
  </r>
  <r>
    <x v="428"/>
    <s v="US"/>
    <n v="384620.87"/>
    <x v="0"/>
    <x v="2"/>
    <n v="0"/>
  </r>
  <r>
    <x v="428"/>
    <s v="US"/>
    <n v="384620.87"/>
    <x v="0"/>
    <x v="3"/>
    <n v="0"/>
  </r>
  <r>
    <x v="428"/>
    <s v="US"/>
    <n v="384620.87"/>
    <x v="0"/>
    <x v="4"/>
    <n v="8500"/>
  </r>
  <r>
    <x v="428"/>
    <s v="US"/>
    <n v="384620.87"/>
    <x v="1"/>
    <x v="5"/>
    <n v="0"/>
  </r>
  <r>
    <x v="428"/>
    <s v="US"/>
    <n v="384620.87"/>
    <x v="1"/>
    <x v="6"/>
    <n v="0"/>
  </r>
  <r>
    <x v="428"/>
    <s v="US"/>
    <n v="384620.87"/>
    <x v="1"/>
    <x v="7"/>
    <n v="0"/>
  </r>
  <r>
    <x v="428"/>
    <s v="US"/>
    <n v="384620.87"/>
    <x v="1"/>
    <x v="8"/>
    <n v="0"/>
  </r>
  <r>
    <x v="428"/>
    <s v="US"/>
    <n v="384620.87"/>
    <x v="1"/>
    <x v="9"/>
    <n v="0"/>
  </r>
  <r>
    <x v="428"/>
    <s v="US"/>
    <n v="384620.87"/>
    <x v="2"/>
    <x v="10"/>
    <n v="4363189"/>
  </r>
  <r>
    <x v="428"/>
    <s v="US"/>
    <n v="384620.87"/>
    <x v="2"/>
    <x v="11"/>
    <n v="4363189"/>
  </r>
  <r>
    <x v="428"/>
    <s v="US"/>
    <n v="384620.87"/>
    <x v="2"/>
    <x v="12"/>
    <n v="0"/>
  </r>
  <r>
    <x v="428"/>
    <s v="US"/>
    <n v="384620.87"/>
    <x v="2"/>
    <x v="13"/>
    <n v="0"/>
  </r>
  <r>
    <x v="428"/>
    <s v="US"/>
    <n v="384620.87"/>
    <x v="3"/>
    <x v="14"/>
    <n v="1792479"/>
  </r>
  <r>
    <x v="428"/>
    <s v="US"/>
    <n v="384620.87"/>
    <x v="4"/>
    <x v="15"/>
    <n v="5443745"/>
  </r>
  <r>
    <x v="428"/>
    <s v="US"/>
    <n v="384620.87"/>
    <x v="5"/>
    <x v="16"/>
    <n v="3263649"/>
  </r>
  <r>
    <x v="428"/>
    <s v="US"/>
    <n v="384620.87"/>
    <x v="6"/>
    <x v="17"/>
    <n v="4365145"/>
  </r>
  <r>
    <x v="428"/>
    <s v="US"/>
    <n v="384620.87"/>
    <x v="7"/>
    <x v="18"/>
    <n v="147842"/>
  </r>
  <r>
    <x v="428"/>
    <s v="US"/>
    <n v="384620.87"/>
    <x v="8"/>
    <x v="19"/>
    <n v="0"/>
  </r>
  <r>
    <x v="428"/>
    <s v="US"/>
    <n v="384620.87"/>
    <x v="9"/>
    <x v="20"/>
    <n v="1562331"/>
  </r>
  <r>
    <x v="428"/>
    <s v="US"/>
    <n v="384620.87"/>
    <x v="10"/>
    <x v="21"/>
    <n v="47778975"/>
  </r>
  <r>
    <x v="428"/>
    <s v="US"/>
    <n v="384620.87"/>
    <x v="11"/>
    <x v="22"/>
    <n v="970006"/>
  </r>
  <r>
    <x v="428"/>
    <s v="US"/>
    <n v="384620.87"/>
    <x v="12"/>
    <x v="23"/>
    <n v="22278"/>
  </r>
  <r>
    <x v="428"/>
    <s v="US"/>
    <n v="384620.87"/>
    <x v="13"/>
    <x v="24"/>
    <n v="79886673"/>
  </r>
  <r>
    <x v="428"/>
    <s v="US"/>
    <n v="384620.87"/>
    <x v="14"/>
    <x v="25"/>
    <n v="2995810"/>
  </r>
  <r>
    <x v="428"/>
    <s v="US"/>
    <n v="384620.87"/>
    <x v="15"/>
    <x v="26"/>
    <n v="448783"/>
  </r>
  <r>
    <x v="428"/>
    <s v="US"/>
    <n v="384620.87"/>
    <x v="16"/>
    <x v="27"/>
    <n v="0"/>
  </r>
  <r>
    <x v="428"/>
    <s v="US"/>
    <n v="384620.87"/>
    <x v="17"/>
    <x v="28"/>
    <n v="0"/>
  </r>
  <r>
    <x v="428"/>
    <s v="US"/>
    <n v="384620.87"/>
    <x v="18"/>
    <x v="29"/>
    <n v="0"/>
  </r>
  <r>
    <x v="428"/>
    <s v="US"/>
    <n v="384620.87"/>
    <x v="19"/>
    <x v="30"/>
    <n v="202834"/>
  </r>
  <r>
    <x v="428"/>
    <s v="US"/>
    <n v="384620.87"/>
    <x v="20"/>
    <x v="31"/>
    <n v="0"/>
  </r>
  <r>
    <x v="428"/>
    <s v="US"/>
    <n v="384620.87"/>
    <x v="21"/>
    <x v="32"/>
    <n v="0"/>
  </r>
  <r>
    <x v="429"/>
    <s v="US"/>
    <n v="334780.53999999998"/>
    <x v="0"/>
    <x v="0"/>
    <n v="253857"/>
  </r>
  <r>
    <x v="429"/>
    <s v="US"/>
    <n v="334780.53999999998"/>
    <x v="0"/>
    <x v="1"/>
    <n v="237446"/>
  </r>
  <r>
    <x v="429"/>
    <s v="US"/>
    <n v="334780.53999999998"/>
    <x v="0"/>
    <x v="2"/>
    <n v="0"/>
  </r>
  <r>
    <x v="429"/>
    <s v="US"/>
    <n v="334780.53999999998"/>
    <x v="0"/>
    <x v="3"/>
    <n v="0"/>
  </r>
  <r>
    <x v="429"/>
    <s v="US"/>
    <n v="334780.53999999998"/>
    <x v="0"/>
    <x v="4"/>
    <n v="16411"/>
  </r>
  <r>
    <x v="429"/>
    <s v="US"/>
    <n v="334780.53999999998"/>
    <x v="1"/>
    <x v="5"/>
    <n v="0"/>
  </r>
  <r>
    <x v="429"/>
    <s v="US"/>
    <n v="334780.53999999998"/>
    <x v="1"/>
    <x v="6"/>
    <n v="0"/>
  </r>
  <r>
    <x v="429"/>
    <s v="US"/>
    <n v="334780.53999999998"/>
    <x v="1"/>
    <x v="7"/>
    <n v="0"/>
  </r>
  <r>
    <x v="429"/>
    <s v="US"/>
    <n v="334780.53999999998"/>
    <x v="1"/>
    <x v="8"/>
    <n v="0"/>
  </r>
  <r>
    <x v="429"/>
    <s v="US"/>
    <n v="334780.53999999998"/>
    <x v="1"/>
    <x v="9"/>
    <n v="0"/>
  </r>
  <r>
    <x v="429"/>
    <s v="US"/>
    <n v="334780.53999999998"/>
    <x v="2"/>
    <x v="10"/>
    <n v="4161063"/>
  </r>
  <r>
    <x v="429"/>
    <s v="US"/>
    <n v="334780.53999999998"/>
    <x v="2"/>
    <x v="11"/>
    <n v="4161063"/>
  </r>
  <r>
    <x v="429"/>
    <s v="US"/>
    <n v="334780.53999999998"/>
    <x v="2"/>
    <x v="12"/>
    <n v="0"/>
  </r>
  <r>
    <x v="429"/>
    <s v="US"/>
    <n v="334780.53999999998"/>
    <x v="2"/>
    <x v="13"/>
    <n v="0"/>
  </r>
  <r>
    <x v="429"/>
    <s v="US"/>
    <n v="334780.53999999998"/>
    <x v="3"/>
    <x v="14"/>
    <n v="2010469"/>
  </r>
  <r>
    <x v="429"/>
    <s v="US"/>
    <n v="334780.53999999998"/>
    <x v="4"/>
    <x v="15"/>
    <n v="5914546"/>
  </r>
  <r>
    <x v="429"/>
    <s v="US"/>
    <n v="334780.53999999998"/>
    <x v="5"/>
    <x v="16"/>
    <n v="3560756"/>
  </r>
  <r>
    <x v="429"/>
    <s v="US"/>
    <n v="334780.53999999998"/>
    <x v="6"/>
    <x v="17"/>
    <n v="4162987"/>
  </r>
  <r>
    <x v="429"/>
    <s v="US"/>
    <n v="334780.53999999998"/>
    <x v="7"/>
    <x v="18"/>
    <n v="144580"/>
  </r>
  <r>
    <x v="429"/>
    <s v="US"/>
    <n v="334780.53999999998"/>
    <x v="8"/>
    <x v="19"/>
    <n v="0"/>
  </r>
  <r>
    <x v="429"/>
    <s v="US"/>
    <n v="334780.53999999998"/>
    <x v="9"/>
    <x v="20"/>
    <n v="1534763"/>
  </r>
  <r>
    <x v="429"/>
    <s v="US"/>
    <n v="334780.53999999998"/>
    <x v="10"/>
    <x v="21"/>
    <n v="57215300"/>
  </r>
  <r>
    <x v="429"/>
    <s v="US"/>
    <n v="334780.53999999998"/>
    <x v="11"/>
    <x v="22"/>
    <n v="1024563"/>
  </r>
  <r>
    <x v="429"/>
    <s v="US"/>
    <n v="334780.53999999998"/>
    <x v="12"/>
    <x v="23"/>
    <n v="223576"/>
  </r>
  <r>
    <x v="429"/>
    <s v="US"/>
    <n v="334780.53999999998"/>
    <x v="13"/>
    <x v="24"/>
    <n v="91155562"/>
  </r>
  <r>
    <x v="429"/>
    <s v="US"/>
    <n v="334780.53999999998"/>
    <x v="14"/>
    <x v="25"/>
    <n v="4028628"/>
  </r>
  <r>
    <x v="429"/>
    <s v="US"/>
    <n v="334780.53999999998"/>
    <x v="15"/>
    <x v="26"/>
    <n v="529301"/>
  </r>
  <r>
    <x v="429"/>
    <s v="US"/>
    <n v="334780.53999999998"/>
    <x v="16"/>
    <x v="27"/>
    <n v="0"/>
  </r>
  <r>
    <x v="429"/>
    <s v="US"/>
    <n v="334780.53999999998"/>
    <x v="17"/>
    <x v="28"/>
    <n v="0"/>
  </r>
  <r>
    <x v="429"/>
    <s v="US"/>
    <n v="334780.53999999998"/>
    <x v="18"/>
    <x v="29"/>
    <n v="0"/>
  </r>
  <r>
    <x v="429"/>
    <s v="US"/>
    <n v="334780.53999999998"/>
    <x v="19"/>
    <x v="30"/>
    <n v="565008"/>
  </r>
  <r>
    <x v="429"/>
    <s v="US"/>
    <n v="334780.53999999998"/>
    <x v="20"/>
    <x v="31"/>
    <n v="0"/>
  </r>
  <r>
    <x v="429"/>
    <s v="US"/>
    <n v="334780.53999999998"/>
    <x v="21"/>
    <x v="32"/>
    <n v="0"/>
  </r>
  <r>
    <x v="430"/>
    <s v="US"/>
    <n v="231423.8"/>
    <x v="0"/>
    <x v="0"/>
    <n v="14324"/>
  </r>
  <r>
    <x v="430"/>
    <s v="US"/>
    <n v="231423.8"/>
    <x v="0"/>
    <x v="1"/>
    <n v="0"/>
  </r>
  <r>
    <x v="430"/>
    <s v="US"/>
    <n v="231423.8"/>
    <x v="0"/>
    <x v="2"/>
    <n v="0"/>
  </r>
  <r>
    <x v="430"/>
    <s v="US"/>
    <n v="231423.8"/>
    <x v="0"/>
    <x v="3"/>
    <n v="0"/>
  </r>
  <r>
    <x v="430"/>
    <s v="US"/>
    <n v="231423.8"/>
    <x v="0"/>
    <x v="4"/>
    <n v="14324"/>
  </r>
  <r>
    <x v="430"/>
    <s v="US"/>
    <n v="231423.8"/>
    <x v="1"/>
    <x v="5"/>
    <n v="0"/>
  </r>
  <r>
    <x v="430"/>
    <s v="US"/>
    <n v="231423.8"/>
    <x v="1"/>
    <x v="6"/>
    <n v="0"/>
  </r>
  <r>
    <x v="430"/>
    <s v="US"/>
    <n v="231423.8"/>
    <x v="1"/>
    <x v="7"/>
    <n v="0"/>
  </r>
  <r>
    <x v="430"/>
    <s v="US"/>
    <n v="231423.8"/>
    <x v="1"/>
    <x v="8"/>
    <n v="0"/>
  </r>
  <r>
    <x v="430"/>
    <s v="US"/>
    <n v="231423.8"/>
    <x v="1"/>
    <x v="9"/>
    <n v="0"/>
  </r>
  <r>
    <x v="430"/>
    <s v="US"/>
    <n v="231423.8"/>
    <x v="2"/>
    <x v="10"/>
    <n v="4926261"/>
  </r>
  <r>
    <x v="430"/>
    <s v="US"/>
    <n v="231423.8"/>
    <x v="2"/>
    <x v="11"/>
    <n v="4926261"/>
  </r>
  <r>
    <x v="430"/>
    <s v="US"/>
    <n v="231423.8"/>
    <x v="2"/>
    <x v="12"/>
    <n v="0"/>
  </r>
  <r>
    <x v="430"/>
    <s v="US"/>
    <n v="231423.8"/>
    <x v="2"/>
    <x v="13"/>
    <n v="0"/>
  </r>
  <r>
    <x v="430"/>
    <s v="US"/>
    <n v="231423.8"/>
    <x v="3"/>
    <x v="14"/>
    <n v="2136825"/>
  </r>
  <r>
    <x v="430"/>
    <s v="US"/>
    <n v="231423.8"/>
    <x v="4"/>
    <x v="15"/>
    <n v="4125684"/>
  </r>
  <r>
    <x v="430"/>
    <s v="US"/>
    <n v="231423.8"/>
    <x v="5"/>
    <x v="16"/>
    <n v="3656898"/>
  </r>
  <r>
    <x v="430"/>
    <s v="US"/>
    <n v="231423.8"/>
    <x v="6"/>
    <x v="17"/>
    <n v="4928966"/>
  </r>
  <r>
    <x v="430"/>
    <s v="US"/>
    <n v="231423.8"/>
    <x v="7"/>
    <x v="18"/>
    <n v="147588"/>
  </r>
  <r>
    <x v="430"/>
    <s v="US"/>
    <n v="231423.8"/>
    <x v="8"/>
    <x v="19"/>
    <n v="0"/>
  </r>
  <r>
    <x v="430"/>
    <s v="US"/>
    <n v="231423.8"/>
    <x v="9"/>
    <x v="20"/>
    <n v="1401514"/>
  </r>
  <r>
    <x v="430"/>
    <s v="US"/>
    <n v="231423.8"/>
    <x v="10"/>
    <x v="21"/>
    <n v="67013564"/>
  </r>
  <r>
    <x v="430"/>
    <s v="US"/>
    <n v="231423.8"/>
    <x v="11"/>
    <x v="22"/>
    <n v="641133"/>
  </r>
  <r>
    <x v="430"/>
    <s v="US"/>
    <n v="231423.8"/>
    <x v="12"/>
    <x v="23"/>
    <n v="53715"/>
  </r>
  <r>
    <x v="430"/>
    <s v="US"/>
    <n v="231423.8"/>
    <x v="13"/>
    <x v="24"/>
    <n v="116393674"/>
  </r>
  <r>
    <x v="430"/>
    <s v="US"/>
    <n v="231423.8"/>
    <x v="14"/>
    <x v="25"/>
    <n v="2674315"/>
  </r>
  <r>
    <x v="430"/>
    <s v="US"/>
    <n v="231423.8"/>
    <x v="15"/>
    <x v="26"/>
    <n v="620779"/>
  </r>
  <r>
    <x v="430"/>
    <s v="US"/>
    <n v="231423.8"/>
    <x v="16"/>
    <x v="27"/>
    <n v="0"/>
  </r>
  <r>
    <x v="430"/>
    <s v="US"/>
    <n v="231423.8"/>
    <x v="17"/>
    <x v="28"/>
    <n v="0"/>
  </r>
  <r>
    <x v="430"/>
    <s v="US"/>
    <n v="231423.8"/>
    <x v="18"/>
    <x v="29"/>
    <n v="0"/>
  </r>
  <r>
    <x v="430"/>
    <s v="US"/>
    <n v="231423.8"/>
    <x v="19"/>
    <x v="30"/>
    <n v="778817"/>
  </r>
  <r>
    <x v="430"/>
    <s v="US"/>
    <n v="231423.8"/>
    <x v="20"/>
    <x v="31"/>
    <n v="0"/>
  </r>
  <r>
    <x v="430"/>
    <s v="US"/>
    <n v="231423.8"/>
    <x v="21"/>
    <x v="32"/>
    <n v="0"/>
  </r>
  <r>
    <x v="431"/>
    <s v="US"/>
    <n v="284681.96000000002"/>
    <x v="0"/>
    <x v="0"/>
    <n v="1197022"/>
  </r>
  <r>
    <x v="431"/>
    <s v="US"/>
    <n v="284681.96000000002"/>
    <x v="0"/>
    <x v="1"/>
    <n v="1190932"/>
  </r>
  <r>
    <x v="431"/>
    <s v="US"/>
    <n v="284681.96000000002"/>
    <x v="0"/>
    <x v="2"/>
    <n v="0"/>
  </r>
  <r>
    <x v="431"/>
    <s v="US"/>
    <n v="284681.96000000002"/>
    <x v="0"/>
    <x v="3"/>
    <n v="0"/>
  </r>
  <r>
    <x v="431"/>
    <s v="US"/>
    <n v="284681.96000000002"/>
    <x v="0"/>
    <x v="4"/>
    <n v="6090"/>
  </r>
  <r>
    <x v="431"/>
    <s v="US"/>
    <n v="284681.96000000002"/>
    <x v="1"/>
    <x v="5"/>
    <n v="0"/>
  </r>
  <r>
    <x v="431"/>
    <s v="US"/>
    <n v="284681.96000000002"/>
    <x v="1"/>
    <x v="6"/>
    <n v="0"/>
  </r>
  <r>
    <x v="431"/>
    <s v="US"/>
    <n v="284681.96000000002"/>
    <x v="1"/>
    <x v="7"/>
    <n v="0"/>
  </r>
  <r>
    <x v="431"/>
    <s v="US"/>
    <n v="284681.96000000002"/>
    <x v="1"/>
    <x v="8"/>
    <n v="0"/>
  </r>
  <r>
    <x v="431"/>
    <s v="US"/>
    <n v="284681.96000000002"/>
    <x v="1"/>
    <x v="9"/>
    <n v="0"/>
  </r>
  <r>
    <x v="431"/>
    <s v="US"/>
    <n v="284681.96000000002"/>
    <x v="2"/>
    <x v="10"/>
    <n v="3920973"/>
  </r>
  <r>
    <x v="431"/>
    <s v="US"/>
    <n v="284681.96000000002"/>
    <x v="2"/>
    <x v="11"/>
    <n v="3920973"/>
  </r>
  <r>
    <x v="431"/>
    <s v="US"/>
    <n v="284681.96000000002"/>
    <x v="2"/>
    <x v="12"/>
    <n v="0"/>
  </r>
  <r>
    <x v="431"/>
    <s v="US"/>
    <n v="284681.96000000002"/>
    <x v="2"/>
    <x v="13"/>
    <n v="0"/>
  </r>
  <r>
    <x v="431"/>
    <s v="US"/>
    <n v="284681.96000000002"/>
    <x v="3"/>
    <x v="14"/>
    <n v="2319804"/>
  </r>
  <r>
    <x v="431"/>
    <s v="US"/>
    <n v="284681.96000000002"/>
    <x v="4"/>
    <x v="15"/>
    <n v="5400760"/>
  </r>
  <r>
    <x v="431"/>
    <s v="US"/>
    <n v="284681.96000000002"/>
    <x v="5"/>
    <x v="16"/>
    <n v="3813605"/>
  </r>
  <r>
    <x v="431"/>
    <s v="US"/>
    <n v="284681.96000000002"/>
    <x v="6"/>
    <x v="17"/>
    <n v="3924225"/>
  </r>
  <r>
    <x v="431"/>
    <s v="US"/>
    <n v="284681.96000000002"/>
    <x v="7"/>
    <x v="18"/>
    <n v="157663"/>
  </r>
  <r>
    <x v="431"/>
    <s v="US"/>
    <n v="284681.96000000002"/>
    <x v="8"/>
    <x v="19"/>
    <n v="0"/>
  </r>
  <r>
    <x v="431"/>
    <s v="US"/>
    <n v="284681.96000000002"/>
    <x v="9"/>
    <x v="20"/>
    <n v="1379395"/>
  </r>
  <r>
    <x v="431"/>
    <s v="US"/>
    <n v="284681.96000000002"/>
    <x v="10"/>
    <x v="21"/>
    <n v="72915085"/>
  </r>
  <r>
    <x v="431"/>
    <s v="US"/>
    <n v="284681.96000000002"/>
    <x v="11"/>
    <x v="22"/>
    <n v="995402"/>
  </r>
  <r>
    <x v="431"/>
    <s v="US"/>
    <n v="284681.96000000002"/>
    <x v="12"/>
    <x v="23"/>
    <n v="81820"/>
  </r>
  <r>
    <x v="431"/>
    <s v="US"/>
    <n v="284681.96000000002"/>
    <x v="13"/>
    <x v="24"/>
    <n v="132887014"/>
  </r>
  <r>
    <x v="431"/>
    <s v="US"/>
    <n v="284681.96000000002"/>
    <x v="14"/>
    <x v="25"/>
    <n v="2762088"/>
  </r>
  <r>
    <x v="431"/>
    <s v="US"/>
    <n v="284681.96000000002"/>
    <x v="15"/>
    <x v="26"/>
    <n v="957236"/>
  </r>
  <r>
    <x v="431"/>
    <s v="US"/>
    <n v="284681.96000000002"/>
    <x v="16"/>
    <x v="27"/>
    <n v="0"/>
  </r>
  <r>
    <x v="431"/>
    <s v="US"/>
    <n v="284681.96000000002"/>
    <x v="17"/>
    <x v="28"/>
    <n v="0"/>
  </r>
  <r>
    <x v="431"/>
    <s v="US"/>
    <n v="284681.96000000002"/>
    <x v="18"/>
    <x v="29"/>
    <n v="0"/>
  </r>
  <r>
    <x v="431"/>
    <s v="US"/>
    <n v="284681.96000000002"/>
    <x v="19"/>
    <x v="30"/>
    <n v="572147"/>
  </r>
  <r>
    <x v="431"/>
    <s v="US"/>
    <n v="284681.96000000002"/>
    <x v="20"/>
    <x v="31"/>
    <n v="0"/>
  </r>
  <r>
    <x v="431"/>
    <s v="US"/>
    <n v="284681.96000000002"/>
    <x v="21"/>
    <x v="32"/>
    <n v="0"/>
  </r>
  <r>
    <x v="432"/>
    <s v="US"/>
    <n v="321047.49"/>
    <x v="0"/>
    <x v="0"/>
    <n v="1020038"/>
  </r>
  <r>
    <x v="432"/>
    <s v="US"/>
    <n v="321047.49"/>
    <x v="0"/>
    <x v="1"/>
    <n v="1012206"/>
  </r>
  <r>
    <x v="432"/>
    <s v="US"/>
    <n v="321047.49"/>
    <x v="0"/>
    <x v="2"/>
    <n v="0"/>
  </r>
  <r>
    <x v="432"/>
    <s v="US"/>
    <n v="321047.49"/>
    <x v="0"/>
    <x v="3"/>
    <n v="0"/>
  </r>
  <r>
    <x v="432"/>
    <s v="US"/>
    <n v="321047.49"/>
    <x v="0"/>
    <x v="4"/>
    <n v="7832"/>
  </r>
  <r>
    <x v="432"/>
    <s v="US"/>
    <n v="321047.49"/>
    <x v="1"/>
    <x v="5"/>
    <n v="0"/>
  </r>
  <r>
    <x v="432"/>
    <s v="US"/>
    <n v="321047.49"/>
    <x v="1"/>
    <x v="6"/>
    <n v="0"/>
  </r>
  <r>
    <x v="432"/>
    <s v="US"/>
    <n v="321047.49"/>
    <x v="1"/>
    <x v="7"/>
    <n v="0"/>
  </r>
  <r>
    <x v="432"/>
    <s v="US"/>
    <n v="321047.49"/>
    <x v="1"/>
    <x v="8"/>
    <n v="0"/>
  </r>
  <r>
    <x v="432"/>
    <s v="US"/>
    <n v="321047.49"/>
    <x v="1"/>
    <x v="9"/>
    <n v="0"/>
  </r>
  <r>
    <x v="432"/>
    <s v="US"/>
    <n v="321047.49"/>
    <x v="2"/>
    <x v="10"/>
    <n v="3977794"/>
  </r>
  <r>
    <x v="432"/>
    <s v="US"/>
    <n v="321047.49"/>
    <x v="2"/>
    <x v="11"/>
    <n v="3977794"/>
  </r>
  <r>
    <x v="432"/>
    <s v="US"/>
    <n v="321047.49"/>
    <x v="2"/>
    <x v="12"/>
    <n v="0"/>
  </r>
  <r>
    <x v="432"/>
    <s v="US"/>
    <n v="321047.49"/>
    <x v="2"/>
    <x v="13"/>
    <n v="0"/>
  </r>
  <r>
    <x v="432"/>
    <s v="US"/>
    <n v="321047.49"/>
    <x v="3"/>
    <x v="14"/>
    <n v="1189625"/>
  </r>
  <r>
    <x v="432"/>
    <s v="US"/>
    <n v="321047.49"/>
    <x v="4"/>
    <x v="15"/>
    <n v="7082405"/>
  </r>
  <r>
    <x v="432"/>
    <s v="US"/>
    <n v="321047.49"/>
    <x v="5"/>
    <x v="16"/>
    <n v="3544343"/>
  </r>
  <r>
    <x v="432"/>
    <s v="US"/>
    <n v="321047.49"/>
    <x v="6"/>
    <x v="17"/>
    <n v="3980020"/>
  </r>
  <r>
    <x v="432"/>
    <s v="US"/>
    <n v="321047.49"/>
    <x v="7"/>
    <x v="18"/>
    <n v="152593"/>
  </r>
  <r>
    <x v="432"/>
    <s v="US"/>
    <n v="321047.49"/>
    <x v="8"/>
    <x v="19"/>
    <n v="0"/>
  </r>
  <r>
    <x v="432"/>
    <s v="US"/>
    <n v="321047.49"/>
    <x v="9"/>
    <x v="20"/>
    <n v="1272692"/>
  </r>
  <r>
    <x v="432"/>
    <s v="US"/>
    <n v="321047.49"/>
    <x v="10"/>
    <x v="21"/>
    <n v="63808793"/>
  </r>
  <r>
    <x v="432"/>
    <s v="US"/>
    <n v="321047.49"/>
    <x v="11"/>
    <x v="22"/>
    <n v="1162851"/>
  </r>
  <r>
    <x v="432"/>
    <s v="US"/>
    <n v="321047.49"/>
    <x v="12"/>
    <x v="23"/>
    <n v="274886"/>
  </r>
  <r>
    <x v="432"/>
    <s v="US"/>
    <n v="321047.49"/>
    <x v="13"/>
    <x v="24"/>
    <n v="140054690"/>
  </r>
  <r>
    <x v="432"/>
    <s v="US"/>
    <n v="321047.49"/>
    <x v="14"/>
    <x v="25"/>
    <n v="1990764"/>
  </r>
  <r>
    <x v="432"/>
    <s v="US"/>
    <n v="321047.49"/>
    <x v="15"/>
    <x v="26"/>
    <n v="855216"/>
  </r>
  <r>
    <x v="432"/>
    <s v="US"/>
    <n v="321047.49"/>
    <x v="16"/>
    <x v="27"/>
    <n v="0"/>
  </r>
  <r>
    <x v="432"/>
    <s v="US"/>
    <n v="321047.49"/>
    <x v="17"/>
    <x v="28"/>
    <n v="0"/>
  </r>
  <r>
    <x v="432"/>
    <s v="US"/>
    <n v="321047.49"/>
    <x v="18"/>
    <x v="29"/>
    <n v="0"/>
  </r>
  <r>
    <x v="432"/>
    <s v="US"/>
    <n v="321047.49"/>
    <x v="19"/>
    <x v="30"/>
    <n v="120707"/>
  </r>
  <r>
    <x v="432"/>
    <s v="US"/>
    <n v="321047.49"/>
    <x v="20"/>
    <x v="31"/>
    <n v="0"/>
  </r>
  <r>
    <x v="432"/>
    <s v="US"/>
    <n v="321047.49"/>
    <x v="21"/>
    <x v="32"/>
    <n v="0"/>
  </r>
  <r>
    <x v="433"/>
    <s v="US"/>
    <n v="256187.11"/>
    <x v="0"/>
    <x v="0"/>
    <n v="1140592"/>
  </r>
  <r>
    <x v="433"/>
    <s v="US"/>
    <n v="256187.11"/>
    <x v="0"/>
    <x v="1"/>
    <n v="1131749"/>
  </r>
  <r>
    <x v="433"/>
    <s v="US"/>
    <n v="256187.11"/>
    <x v="0"/>
    <x v="2"/>
    <n v="0"/>
  </r>
  <r>
    <x v="433"/>
    <s v="US"/>
    <n v="256187.11"/>
    <x v="0"/>
    <x v="3"/>
    <n v="0"/>
  </r>
  <r>
    <x v="433"/>
    <s v="US"/>
    <n v="256187.11"/>
    <x v="0"/>
    <x v="4"/>
    <n v="8843"/>
  </r>
  <r>
    <x v="433"/>
    <s v="US"/>
    <n v="256187.11"/>
    <x v="1"/>
    <x v="5"/>
    <n v="0"/>
  </r>
  <r>
    <x v="433"/>
    <s v="US"/>
    <n v="256187.11"/>
    <x v="1"/>
    <x v="6"/>
    <n v="0"/>
  </r>
  <r>
    <x v="433"/>
    <s v="US"/>
    <n v="256187.11"/>
    <x v="1"/>
    <x v="7"/>
    <n v="0"/>
  </r>
  <r>
    <x v="433"/>
    <s v="US"/>
    <n v="256187.11"/>
    <x v="1"/>
    <x v="8"/>
    <n v="0"/>
  </r>
  <r>
    <x v="433"/>
    <s v="US"/>
    <n v="256187.11"/>
    <x v="1"/>
    <x v="9"/>
    <n v="0"/>
  </r>
  <r>
    <x v="433"/>
    <s v="US"/>
    <n v="256187.11"/>
    <x v="2"/>
    <x v="10"/>
    <n v="4819671"/>
  </r>
  <r>
    <x v="433"/>
    <s v="US"/>
    <n v="256187.11"/>
    <x v="2"/>
    <x v="11"/>
    <n v="4819671"/>
  </r>
  <r>
    <x v="433"/>
    <s v="US"/>
    <n v="256187.11"/>
    <x v="2"/>
    <x v="12"/>
    <n v="0"/>
  </r>
  <r>
    <x v="433"/>
    <s v="US"/>
    <n v="256187.11"/>
    <x v="2"/>
    <x v="13"/>
    <n v="0"/>
  </r>
  <r>
    <x v="433"/>
    <s v="US"/>
    <n v="256187.11"/>
    <x v="3"/>
    <x v="14"/>
    <n v="2051619"/>
  </r>
  <r>
    <x v="433"/>
    <s v="US"/>
    <n v="256187.11"/>
    <x v="4"/>
    <x v="15"/>
    <n v="6781534"/>
  </r>
  <r>
    <x v="433"/>
    <s v="US"/>
    <n v="256187.11"/>
    <x v="5"/>
    <x v="16"/>
    <n v="3216971"/>
  </r>
  <r>
    <x v="433"/>
    <s v="US"/>
    <n v="256187.11"/>
    <x v="6"/>
    <x v="17"/>
    <n v="4822105"/>
  </r>
  <r>
    <x v="433"/>
    <s v="US"/>
    <n v="256187.11"/>
    <x v="7"/>
    <x v="18"/>
    <n v="153212"/>
  </r>
  <r>
    <x v="433"/>
    <s v="US"/>
    <n v="256187.11"/>
    <x v="8"/>
    <x v="19"/>
    <n v="0"/>
  </r>
  <r>
    <x v="433"/>
    <s v="US"/>
    <n v="256187.11"/>
    <x v="9"/>
    <x v="20"/>
    <n v="1767798"/>
  </r>
  <r>
    <x v="433"/>
    <s v="US"/>
    <n v="256187.11"/>
    <x v="10"/>
    <x v="21"/>
    <n v="57907999"/>
  </r>
  <r>
    <x v="433"/>
    <s v="US"/>
    <n v="256187.11"/>
    <x v="11"/>
    <x v="22"/>
    <n v="1149917"/>
  </r>
  <r>
    <x v="433"/>
    <s v="US"/>
    <n v="256187.11"/>
    <x v="12"/>
    <x v="23"/>
    <n v="62514"/>
  </r>
  <r>
    <x v="433"/>
    <s v="US"/>
    <n v="256187.11"/>
    <x v="13"/>
    <x v="24"/>
    <n v="101156666"/>
  </r>
  <r>
    <x v="433"/>
    <s v="US"/>
    <n v="256187.11"/>
    <x v="14"/>
    <x v="25"/>
    <n v="2059777"/>
  </r>
  <r>
    <x v="433"/>
    <s v="US"/>
    <n v="256187.11"/>
    <x v="15"/>
    <x v="26"/>
    <n v="965024"/>
  </r>
  <r>
    <x v="433"/>
    <s v="US"/>
    <n v="256187.11"/>
    <x v="16"/>
    <x v="27"/>
    <n v="0"/>
  </r>
  <r>
    <x v="433"/>
    <s v="US"/>
    <n v="256187.11"/>
    <x v="17"/>
    <x v="28"/>
    <n v="0"/>
  </r>
  <r>
    <x v="433"/>
    <s v="US"/>
    <n v="256187.11"/>
    <x v="18"/>
    <x v="29"/>
    <n v="0"/>
  </r>
  <r>
    <x v="433"/>
    <s v="US"/>
    <n v="256187.11"/>
    <x v="19"/>
    <x v="30"/>
    <n v="114420"/>
  </r>
  <r>
    <x v="433"/>
    <s v="US"/>
    <n v="256187.11"/>
    <x v="20"/>
    <x v="31"/>
    <n v="0"/>
  </r>
  <r>
    <x v="433"/>
    <s v="US"/>
    <n v="256187.11"/>
    <x v="21"/>
    <x v="32"/>
    <n v="0"/>
  </r>
  <r>
    <x v="434"/>
    <s v="US"/>
    <n v="701195.35"/>
    <x v="0"/>
    <x v="0"/>
    <n v="879366"/>
  </r>
  <r>
    <x v="434"/>
    <s v="US"/>
    <n v="701195.35"/>
    <x v="0"/>
    <x v="1"/>
    <n v="854087"/>
  </r>
  <r>
    <x v="434"/>
    <s v="US"/>
    <n v="701195.35"/>
    <x v="0"/>
    <x v="2"/>
    <n v="0"/>
  </r>
  <r>
    <x v="434"/>
    <s v="US"/>
    <n v="701195.35"/>
    <x v="0"/>
    <x v="3"/>
    <n v="0"/>
  </r>
  <r>
    <x v="434"/>
    <s v="US"/>
    <n v="701195.35"/>
    <x v="0"/>
    <x v="4"/>
    <n v="25279"/>
  </r>
  <r>
    <x v="434"/>
    <s v="US"/>
    <n v="701195.35"/>
    <x v="1"/>
    <x v="5"/>
    <n v="6342"/>
  </r>
  <r>
    <x v="434"/>
    <s v="US"/>
    <n v="701195.35"/>
    <x v="1"/>
    <x v="6"/>
    <n v="6342"/>
  </r>
  <r>
    <x v="434"/>
    <s v="US"/>
    <n v="701195.35"/>
    <x v="1"/>
    <x v="7"/>
    <n v="0"/>
  </r>
  <r>
    <x v="434"/>
    <s v="US"/>
    <n v="701195.35"/>
    <x v="1"/>
    <x v="8"/>
    <n v="0"/>
  </r>
  <r>
    <x v="434"/>
    <s v="US"/>
    <n v="701195.35"/>
    <x v="1"/>
    <x v="9"/>
    <n v="0"/>
  </r>
  <r>
    <x v="434"/>
    <s v="US"/>
    <n v="701195.35"/>
    <x v="2"/>
    <x v="10"/>
    <n v="4894171"/>
  </r>
  <r>
    <x v="434"/>
    <s v="US"/>
    <n v="701195.35"/>
    <x v="2"/>
    <x v="11"/>
    <n v="4894171"/>
  </r>
  <r>
    <x v="434"/>
    <s v="US"/>
    <n v="701195.35"/>
    <x v="2"/>
    <x v="12"/>
    <n v="0"/>
  </r>
  <r>
    <x v="434"/>
    <s v="US"/>
    <n v="701195.35"/>
    <x v="2"/>
    <x v="13"/>
    <n v="0"/>
  </r>
  <r>
    <x v="434"/>
    <s v="US"/>
    <n v="701195.35"/>
    <x v="3"/>
    <x v="14"/>
    <n v="2381757"/>
  </r>
  <r>
    <x v="434"/>
    <s v="US"/>
    <n v="701195.35"/>
    <x v="4"/>
    <x v="15"/>
    <n v="1334780"/>
  </r>
  <r>
    <x v="434"/>
    <s v="US"/>
    <n v="701195.35"/>
    <x v="5"/>
    <x v="16"/>
    <n v="3764392"/>
  </r>
  <r>
    <x v="434"/>
    <s v="US"/>
    <n v="701195.35"/>
    <x v="6"/>
    <x v="17"/>
    <n v="4895959"/>
  </r>
  <r>
    <x v="434"/>
    <s v="US"/>
    <n v="701195.35"/>
    <x v="7"/>
    <x v="18"/>
    <n v="154354"/>
  </r>
  <r>
    <x v="434"/>
    <s v="US"/>
    <n v="701195.35"/>
    <x v="8"/>
    <x v="19"/>
    <n v="0"/>
  </r>
  <r>
    <x v="434"/>
    <s v="US"/>
    <n v="701195.35"/>
    <x v="9"/>
    <x v="20"/>
    <n v="2495888"/>
  </r>
  <r>
    <x v="434"/>
    <s v="US"/>
    <n v="701195.35"/>
    <x v="10"/>
    <x v="21"/>
    <n v="49971637"/>
  </r>
  <r>
    <x v="434"/>
    <s v="US"/>
    <n v="701195.35"/>
    <x v="11"/>
    <x v="22"/>
    <n v="1088587"/>
  </r>
  <r>
    <x v="434"/>
    <s v="US"/>
    <n v="701195.35"/>
    <x v="12"/>
    <x v="23"/>
    <n v="233267"/>
  </r>
  <r>
    <x v="434"/>
    <s v="US"/>
    <n v="701195.35"/>
    <x v="13"/>
    <x v="24"/>
    <n v="105878934"/>
  </r>
  <r>
    <x v="434"/>
    <s v="US"/>
    <n v="701195.35"/>
    <x v="14"/>
    <x v="25"/>
    <n v="2183297"/>
  </r>
  <r>
    <x v="434"/>
    <s v="US"/>
    <n v="701195.35"/>
    <x v="15"/>
    <x v="26"/>
    <n v="1181240"/>
  </r>
  <r>
    <x v="434"/>
    <s v="US"/>
    <n v="701195.35"/>
    <x v="16"/>
    <x v="27"/>
    <n v="0"/>
  </r>
  <r>
    <x v="434"/>
    <s v="US"/>
    <n v="701195.35"/>
    <x v="17"/>
    <x v="28"/>
    <n v="0"/>
  </r>
  <r>
    <x v="434"/>
    <s v="US"/>
    <n v="701195.35"/>
    <x v="18"/>
    <x v="29"/>
    <n v="0"/>
  </r>
  <r>
    <x v="434"/>
    <s v="US"/>
    <n v="701195.35"/>
    <x v="19"/>
    <x v="30"/>
    <n v="390907"/>
  </r>
  <r>
    <x v="434"/>
    <s v="US"/>
    <n v="701195.35"/>
    <x v="20"/>
    <x v="31"/>
    <n v="0"/>
  </r>
  <r>
    <x v="434"/>
    <s v="US"/>
    <n v="701195.35"/>
    <x v="21"/>
    <x v="32"/>
    <n v="0"/>
  </r>
  <r>
    <x v="435"/>
    <s v="US"/>
    <n v="388348.68"/>
    <x v="0"/>
    <x v="0"/>
    <n v="1594117"/>
  </r>
  <r>
    <x v="435"/>
    <s v="US"/>
    <n v="388348.68"/>
    <x v="0"/>
    <x v="1"/>
    <n v="1565825"/>
  </r>
  <r>
    <x v="435"/>
    <s v="US"/>
    <n v="388348.68"/>
    <x v="0"/>
    <x v="2"/>
    <n v="0"/>
  </r>
  <r>
    <x v="435"/>
    <s v="US"/>
    <n v="388348.68"/>
    <x v="0"/>
    <x v="3"/>
    <n v="0"/>
  </r>
  <r>
    <x v="435"/>
    <s v="US"/>
    <n v="388348.68"/>
    <x v="0"/>
    <x v="4"/>
    <n v="28292"/>
  </r>
  <r>
    <x v="435"/>
    <s v="US"/>
    <n v="388348.68"/>
    <x v="1"/>
    <x v="5"/>
    <n v="29034"/>
  </r>
  <r>
    <x v="435"/>
    <s v="US"/>
    <n v="388348.68"/>
    <x v="1"/>
    <x v="6"/>
    <n v="29034"/>
  </r>
  <r>
    <x v="435"/>
    <s v="US"/>
    <n v="388348.68"/>
    <x v="1"/>
    <x v="7"/>
    <n v="0"/>
  </r>
  <r>
    <x v="435"/>
    <s v="US"/>
    <n v="388348.68"/>
    <x v="1"/>
    <x v="8"/>
    <n v="0"/>
  </r>
  <r>
    <x v="435"/>
    <s v="US"/>
    <n v="388348.68"/>
    <x v="1"/>
    <x v="9"/>
    <n v="0"/>
  </r>
  <r>
    <x v="435"/>
    <s v="US"/>
    <n v="388348.68"/>
    <x v="2"/>
    <x v="10"/>
    <n v="4619655"/>
  </r>
  <r>
    <x v="435"/>
    <s v="US"/>
    <n v="388348.68"/>
    <x v="2"/>
    <x v="11"/>
    <n v="4619655"/>
  </r>
  <r>
    <x v="435"/>
    <s v="US"/>
    <n v="388348.68"/>
    <x v="2"/>
    <x v="12"/>
    <n v="0"/>
  </r>
  <r>
    <x v="435"/>
    <s v="US"/>
    <n v="388348.68"/>
    <x v="2"/>
    <x v="13"/>
    <n v="0"/>
  </r>
  <r>
    <x v="435"/>
    <s v="US"/>
    <n v="388348.68"/>
    <x v="3"/>
    <x v="14"/>
    <n v="2762815"/>
  </r>
  <r>
    <x v="435"/>
    <s v="US"/>
    <n v="388348.68"/>
    <x v="4"/>
    <x v="15"/>
    <n v="3348539"/>
  </r>
  <r>
    <x v="435"/>
    <s v="US"/>
    <n v="388348.68"/>
    <x v="5"/>
    <x v="16"/>
    <n v="3464153"/>
  </r>
  <r>
    <x v="435"/>
    <s v="US"/>
    <n v="388348.68"/>
    <x v="6"/>
    <x v="17"/>
    <n v="4621370"/>
  </r>
  <r>
    <x v="435"/>
    <s v="US"/>
    <n v="388348.68"/>
    <x v="7"/>
    <x v="18"/>
    <n v="158620"/>
  </r>
  <r>
    <x v="435"/>
    <s v="US"/>
    <n v="388348.68"/>
    <x v="8"/>
    <x v="19"/>
    <n v="0"/>
  </r>
  <r>
    <x v="435"/>
    <s v="US"/>
    <n v="388348.68"/>
    <x v="9"/>
    <x v="20"/>
    <n v="2222264"/>
  </r>
  <r>
    <x v="435"/>
    <s v="US"/>
    <n v="388348.68"/>
    <x v="10"/>
    <x v="21"/>
    <n v="49130632"/>
  </r>
  <r>
    <x v="435"/>
    <s v="US"/>
    <n v="388348.68"/>
    <x v="11"/>
    <x v="22"/>
    <n v="970486"/>
  </r>
  <r>
    <x v="435"/>
    <s v="US"/>
    <n v="388348.68"/>
    <x v="12"/>
    <x v="23"/>
    <n v="109433"/>
  </r>
  <r>
    <x v="435"/>
    <s v="US"/>
    <n v="388348.68"/>
    <x v="13"/>
    <x v="24"/>
    <n v="109130335"/>
  </r>
  <r>
    <x v="435"/>
    <s v="US"/>
    <n v="388348.68"/>
    <x v="14"/>
    <x v="25"/>
    <n v="2181708"/>
  </r>
  <r>
    <x v="435"/>
    <s v="US"/>
    <n v="388348.68"/>
    <x v="15"/>
    <x v="26"/>
    <n v="1281957"/>
  </r>
  <r>
    <x v="435"/>
    <s v="US"/>
    <n v="388348.68"/>
    <x v="16"/>
    <x v="27"/>
    <n v="0"/>
  </r>
  <r>
    <x v="435"/>
    <s v="US"/>
    <n v="388348.68"/>
    <x v="17"/>
    <x v="28"/>
    <n v="0"/>
  </r>
  <r>
    <x v="435"/>
    <s v="US"/>
    <n v="388348.68"/>
    <x v="18"/>
    <x v="29"/>
    <n v="0"/>
  </r>
  <r>
    <x v="435"/>
    <s v="US"/>
    <n v="388348.68"/>
    <x v="19"/>
    <x v="30"/>
    <n v="264177"/>
  </r>
  <r>
    <x v="435"/>
    <s v="US"/>
    <n v="388348.68"/>
    <x v="20"/>
    <x v="31"/>
    <n v="0"/>
  </r>
  <r>
    <x v="435"/>
    <s v="US"/>
    <n v="388348.68"/>
    <x v="21"/>
    <x v="32"/>
    <n v="0"/>
  </r>
  <r>
    <x v="436"/>
    <s v="US"/>
    <n v="306113.53999999998"/>
    <x v="0"/>
    <x v="0"/>
    <n v="1460265"/>
  </r>
  <r>
    <x v="436"/>
    <s v="US"/>
    <n v="306113.53999999998"/>
    <x v="0"/>
    <x v="1"/>
    <n v="1437792"/>
  </r>
  <r>
    <x v="436"/>
    <s v="US"/>
    <n v="306113.53999999998"/>
    <x v="0"/>
    <x v="2"/>
    <n v="0"/>
  </r>
  <r>
    <x v="436"/>
    <s v="US"/>
    <n v="306113.53999999998"/>
    <x v="0"/>
    <x v="3"/>
    <n v="0"/>
  </r>
  <r>
    <x v="436"/>
    <s v="US"/>
    <n v="306113.53999999998"/>
    <x v="0"/>
    <x v="4"/>
    <n v="22473"/>
  </r>
  <r>
    <x v="436"/>
    <s v="US"/>
    <n v="306113.53999999998"/>
    <x v="1"/>
    <x v="5"/>
    <n v="18708"/>
  </r>
  <r>
    <x v="436"/>
    <s v="US"/>
    <n v="306113.53999999998"/>
    <x v="1"/>
    <x v="6"/>
    <n v="18708"/>
  </r>
  <r>
    <x v="436"/>
    <s v="US"/>
    <n v="306113.53999999998"/>
    <x v="1"/>
    <x v="7"/>
    <n v="0"/>
  </r>
  <r>
    <x v="436"/>
    <s v="US"/>
    <n v="306113.53999999998"/>
    <x v="1"/>
    <x v="8"/>
    <n v="0"/>
  </r>
  <r>
    <x v="436"/>
    <s v="US"/>
    <n v="306113.53999999998"/>
    <x v="1"/>
    <x v="9"/>
    <n v="0"/>
  </r>
  <r>
    <x v="436"/>
    <s v="US"/>
    <n v="306113.53999999998"/>
    <x v="2"/>
    <x v="10"/>
    <n v="5153769"/>
  </r>
  <r>
    <x v="436"/>
    <s v="US"/>
    <n v="306113.53999999998"/>
    <x v="2"/>
    <x v="11"/>
    <n v="5153769"/>
  </r>
  <r>
    <x v="436"/>
    <s v="US"/>
    <n v="306113.53999999998"/>
    <x v="2"/>
    <x v="12"/>
    <n v="0"/>
  </r>
  <r>
    <x v="436"/>
    <s v="US"/>
    <n v="306113.53999999998"/>
    <x v="2"/>
    <x v="13"/>
    <n v="0"/>
  </r>
  <r>
    <x v="436"/>
    <s v="US"/>
    <n v="306113.53999999998"/>
    <x v="3"/>
    <x v="14"/>
    <n v="1921243"/>
  </r>
  <r>
    <x v="436"/>
    <s v="US"/>
    <n v="306113.53999999998"/>
    <x v="4"/>
    <x v="15"/>
    <n v="8517081"/>
  </r>
  <r>
    <x v="436"/>
    <s v="US"/>
    <n v="306113.53999999998"/>
    <x v="5"/>
    <x v="16"/>
    <n v="3691268"/>
  </r>
  <r>
    <x v="436"/>
    <s v="US"/>
    <n v="306113.53999999998"/>
    <x v="6"/>
    <x v="17"/>
    <n v="5156340"/>
  </r>
  <r>
    <x v="436"/>
    <s v="US"/>
    <n v="306113.53999999998"/>
    <x v="7"/>
    <x v="18"/>
    <n v="156370"/>
  </r>
  <r>
    <x v="436"/>
    <s v="US"/>
    <n v="306113.53999999998"/>
    <x v="8"/>
    <x v="19"/>
    <n v="0"/>
  </r>
  <r>
    <x v="436"/>
    <s v="US"/>
    <n v="306113.53999999998"/>
    <x v="9"/>
    <x v="20"/>
    <n v="1884575"/>
  </r>
  <r>
    <x v="436"/>
    <s v="US"/>
    <n v="306113.53999999998"/>
    <x v="10"/>
    <x v="21"/>
    <n v="55691374"/>
  </r>
  <r>
    <x v="436"/>
    <s v="US"/>
    <n v="306113.53999999998"/>
    <x v="11"/>
    <x v="22"/>
    <n v="1171793"/>
  </r>
  <r>
    <x v="436"/>
    <s v="US"/>
    <n v="306113.53999999998"/>
    <x v="12"/>
    <x v="23"/>
    <n v="137021"/>
  </r>
  <r>
    <x v="436"/>
    <s v="US"/>
    <n v="306113.53999999998"/>
    <x v="13"/>
    <x v="24"/>
    <n v="80490107"/>
  </r>
  <r>
    <x v="436"/>
    <s v="US"/>
    <n v="306113.53999999998"/>
    <x v="14"/>
    <x v="25"/>
    <n v="1808830"/>
  </r>
  <r>
    <x v="436"/>
    <s v="US"/>
    <n v="306113.53999999998"/>
    <x v="15"/>
    <x v="26"/>
    <n v="1777937"/>
  </r>
  <r>
    <x v="436"/>
    <s v="US"/>
    <n v="306113.53999999998"/>
    <x v="16"/>
    <x v="27"/>
    <n v="0"/>
  </r>
  <r>
    <x v="436"/>
    <s v="US"/>
    <n v="306113.53999999998"/>
    <x v="17"/>
    <x v="28"/>
    <n v="0"/>
  </r>
  <r>
    <x v="436"/>
    <s v="US"/>
    <n v="306113.53999999998"/>
    <x v="18"/>
    <x v="29"/>
    <n v="0"/>
  </r>
  <r>
    <x v="436"/>
    <s v="US"/>
    <n v="306113.53999999998"/>
    <x v="19"/>
    <x v="30"/>
    <n v="381641"/>
  </r>
  <r>
    <x v="436"/>
    <s v="US"/>
    <n v="306113.53999999998"/>
    <x v="20"/>
    <x v="31"/>
    <n v="0"/>
  </r>
  <r>
    <x v="436"/>
    <s v="US"/>
    <n v="306113.53999999998"/>
    <x v="21"/>
    <x v="32"/>
    <n v="0"/>
  </r>
  <r>
    <x v="437"/>
    <s v="US"/>
    <n v="291305.21999999997"/>
    <x v="0"/>
    <x v="0"/>
    <n v="1115048"/>
  </r>
  <r>
    <x v="437"/>
    <s v="US"/>
    <n v="291305.21999999997"/>
    <x v="0"/>
    <x v="1"/>
    <n v="1096623"/>
  </r>
  <r>
    <x v="437"/>
    <s v="US"/>
    <n v="291305.21999999997"/>
    <x v="0"/>
    <x v="2"/>
    <n v="0"/>
  </r>
  <r>
    <x v="437"/>
    <s v="US"/>
    <n v="291305.21999999997"/>
    <x v="0"/>
    <x v="3"/>
    <n v="0"/>
  </r>
  <r>
    <x v="437"/>
    <s v="US"/>
    <n v="291305.21999999997"/>
    <x v="0"/>
    <x v="4"/>
    <n v="18425"/>
  </r>
  <r>
    <x v="437"/>
    <s v="US"/>
    <n v="291305.21999999997"/>
    <x v="1"/>
    <x v="5"/>
    <n v="79279"/>
  </r>
  <r>
    <x v="437"/>
    <s v="US"/>
    <n v="291305.21999999997"/>
    <x v="1"/>
    <x v="6"/>
    <n v="79279"/>
  </r>
  <r>
    <x v="437"/>
    <s v="US"/>
    <n v="291305.21999999997"/>
    <x v="1"/>
    <x v="7"/>
    <n v="0"/>
  </r>
  <r>
    <x v="437"/>
    <s v="US"/>
    <n v="291305.21999999997"/>
    <x v="1"/>
    <x v="8"/>
    <n v="0"/>
  </r>
  <r>
    <x v="437"/>
    <s v="US"/>
    <n v="291305.21999999997"/>
    <x v="1"/>
    <x v="9"/>
    <n v="0"/>
  </r>
  <r>
    <x v="437"/>
    <s v="US"/>
    <n v="291305.21999999997"/>
    <x v="2"/>
    <x v="10"/>
    <n v="5490285"/>
  </r>
  <r>
    <x v="437"/>
    <s v="US"/>
    <n v="291305.21999999997"/>
    <x v="2"/>
    <x v="11"/>
    <n v="5490285"/>
  </r>
  <r>
    <x v="437"/>
    <s v="US"/>
    <n v="291305.21999999997"/>
    <x v="2"/>
    <x v="12"/>
    <n v="0"/>
  </r>
  <r>
    <x v="437"/>
    <s v="US"/>
    <n v="291305.21999999997"/>
    <x v="2"/>
    <x v="13"/>
    <n v="0"/>
  </r>
  <r>
    <x v="437"/>
    <s v="US"/>
    <n v="291305.21999999997"/>
    <x v="3"/>
    <x v="14"/>
    <n v="1864935"/>
  </r>
  <r>
    <x v="437"/>
    <s v="US"/>
    <n v="291305.21999999997"/>
    <x v="4"/>
    <x v="15"/>
    <n v="7240040"/>
  </r>
  <r>
    <x v="437"/>
    <s v="US"/>
    <n v="291305.21999999997"/>
    <x v="5"/>
    <x v="16"/>
    <n v="3388502"/>
  </r>
  <r>
    <x v="437"/>
    <s v="US"/>
    <n v="291305.21999999997"/>
    <x v="6"/>
    <x v="17"/>
    <n v="5493031"/>
  </r>
  <r>
    <x v="437"/>
    <s v="US"/>
    <n v="291305.21999999997"/>
    <x v="7"/>
    <x v="18"/>
    <n v="152003"/>
  </r>
  <r>
    <x v="437"/>
    <s v="US"/>
    <n v="291305.21999999997"/>
    <x v="8"/>
    <x v="19"/>
    <n v="0"/>
  </r>
  <r>
    <x v="437"/>
    <s v="US"/>
    <n v="291305.21999999997"/>
    <x v="9"/>
    <x v="20"/>
    <n v="1687620"/>
  </r>
  <r>
    <x v="437"/>
    <s v="US"/>
    <n v="291305.21999999997"/>
    <x v="10"/>
    <x v="21"/>
    <n v="55893757"/>
  </r>
  <r>
    <x v="437"/>
    <s v="US"/>
    <n v="291305.21999999997"/>
    <x v="11"/>
    <x v="22"/>
    <n v="955913"/>
  </r>
  <r>
    <x v="437"/>
    <s v="US"/>
    <n v="291305.21999999997"/>
    <x v="12"/>
    <x v="23"/>
    <n v="180951"/>
  </r>
  <r>
    <x v="437"/>
    <s v="US"/>
    <n v="291305.21999999997"/>
    <x v="13"/>
    <x v="24"/>
    <n v="73691733"/>
  </r>
  <r>
    <x v="437"/>
    <s v="US"/>
    <n v="291305.21999999997"/>
    <x v="14"/>
    <x v="25"/>
    <n v="1874746"/>
  </r>
  <r>
    <x v="437"/>
    <s v="US"/>
    <n v="291305.21999999997"/>
    <x v="15"/>
    <x v="26"/>
    <n v="2251936"/>
  </r>
  <r>
    <x v="437"/>
    <s v="US"/>
    <n v="291305.21999999997"/>
    <x v="16"/>
    <x v="27"/>
    <n v="0"/>
  </r>
  <r>
    <x v="437"/>
    <s v="US"/>
    <n v="291305.21999999997"/>
    <x v="17"/>
    <x v="28"/>
    <n v="0"/>
  </r>
  <r>
    <x v="437"/>
    <s v="US"/>
    <n v="291305.21999999997"/>
    <x v="18"/>
    <x v="29"/>
    <n v="0"/>
  </r>
  <r>
    <x v="437"/>
    <s v="US"/>
    <n v="291305.21999999997"/>
    <x v="19"/>
    <x v="30"/>
    <n v="396131"/>
  </r>
  <r>
    <x v="437"/>
    <s v="US"/>
    <n v="291305.21999999997"/>
    <x v="20"/>
    <x v="31"/>
    <n v="0"/>
  </r>
  <r>
    <x v="437"/>
    <s v="US"/>
    <n v="291305.21999999997"/>
    <x v="21"/>
    <x v="32"/>
    <n v="0"/>
  </r>
  <r>
    <x v="438"/>
    <s v="US"/>
    <n v="255787.2"/>
    <x v="0"/>
    <x v="0"/>
    <n v="447189"/>
  </r>
  <r>
    <x v="438"/>
    <s v="US"/>
    <n v="255787.2"/>
    <x v="0"/>
    <x v="1"/>
    <n v="432322"/>
  </r>
  <r>
    <x v="438"/>
    <s v="US"/>
    <n v="255787.2"/>
    <x v="0"/>
    <x v="2"/>
    <n v="0"/>
  </r>
  <r>
    <x v="438"/>
    <s v="US"/>
    <n v="255787.2"/>
    <x v="0"/>
    <x v="3"/>
    <n v="0"/>
  </r>
  <r>
    <x v="438"/>
    <s v="US"/>
    <n v="255787.2"/>
    <x v="0"/>
    <x v="4"/>
    <n v="14867"/>
  </r>
  <r>
    <x v="438"/>
    <s v="US"/>
    <n v="255787.2"/>
    <x v="1"/>
    <x v="5"/>
    <n v="22880"/>
  </r>
  <r>
    <x v="438"/>
    <s v="US"/>
    <n v="255787.2"/>
    <x v="1"/>
    <x v="6"/>
    <n v="22880"/>
  </r>
  <r>
    <x v="438"/>
    <s v="US"/>
    <n v="255787.2"/>
    <x v="1"/>
    <x v="7"/>
    <n v="0"/>
  </r>
  <r>
    <x v="438"/>
    <s v="US"/>
    <n v="255787.2"/>
    <x v="1"/>
    <x v="8"/>
    <n v="0"/>
  </r>
  <r>
    <x v="438"/>
    <s v="US"/>
    <n v="255787.2"/>
    <x v="1"/>
    <x v="9"/>
    <n v="0"/>
  </r>
  <r>
    <x v="438"/>
    <s v="US"/>
    <n v="255787.2"/>
    <x v="2"/>
    <x v="10"/>
    <n v="6031660"/>
  </r>
  <r>
    <x v="438"/>
    <s v="US"/>
    <n v="255787.2"/>
    <x v="2"/>
    <x v="11"/>
    <n v="6031660"/>
  </r>
  <r>
    <x v="438"/>
    <s v="US"/>
    <n v="255787.2"/>
    <x v="2"/>
    <x v="12"/>
    <n v="0"/>
  </r>
  <r>
    <x v="438"/>
    <s v="US"/>
    <n v="255787.2"/>
    <x v="2"/>
    <x v="13"/>
    <n v="0"/>
  </r>
  <r>
    <x v="438"/>
    <s v="US"/>
    <n v="255787.2"/>
    <x v="3"/>
    <x v="14"/>
    <n v="1367716"/>
  </r>
  <r>
    <x v="438"/>
    <s v="US"/>
    <n v="255787.2"/>
    <x v="4"/>
    <x v="15"/>
    <n v="4679261"/>
  </r>
  <r>
    <x v="438"/>
    <s v="US"/>
    <n v="255787.2"/>
    <x v="5"/>
    <x v="16"/>
    <n v="2947522"/>
  </r>
  <r>
    <x v="438"/>
    <s v="US"/>
    <n v="255787.2"/>
    <x v="6"/>
    <x v="17"/>
    <n v="6035093"/>
  </r>
  <r>
    <x v="438"/>
    <s v="US"/>
    <n v="255787.2"/>
    <x v="7"/>
    <x v="18"/>
    <n v="145901"/>
  </r>
  <r>
    <x v="438"/>
    <s v="US"/>
    <n v="255787.2"/>
    <x v="8"/>
    <x v="19"/>
    <n v="0"/>
  </r>
  <r>
    <x v="438"/>
    <s v="US"/>
    <n v="255787.2"/>
    <x v="9"/>
    <x v="20"/>
    <n v="1818018"/>
  </r>
  <r>
    <x v="438"/>
    <s v="US"/>
    <n v="255787.2"/>
    <x v="10"/>
    <x v="21"/>
    <n v="52757543"/>
  </r>
  <r>
    <x v="438"/>
    <s v="US"/>
    <n v="255787.2"/>
    <x v="11"/>
    <x v="22"/>
    <n v="1011711"/>
  </r>
  <r>
    <x v="438"/>
    <s v="US"/>
    <n v="255787.2"/>
    <x v="12"/>
    <x v="23"/>
    <n v="236726"/>
  </r>
  <r>
    <x v="438"/>
    <s v="US"/>
    <n v="255787.2"/>
    <x v="13"/>
    <x v="24"/>
    <n v="69513942"/>
  </r>
  <r>
    <x v="438"/>
    <s v="US"/>
    <n v="255787.2"/>
    <x v="14"/>
    <x v="25"/>
    <n v="2149249"/>
  </r>
  <r>
    <x v="438"/>
    <s v="US"/>
    <n v="255787.2"/>
    <x v="15"/>
    <x v="26"/>
    <n v="2531133"/>
  </r>
  <r>
    <x v="438"/>
    <s v="US"/>
    <n v="255787.2"/>
    <x v="16"/>
    <x v="27"/>
    <n v="0"/>
  </r>
  <r>
    <x v="438"/>
    <s v="US"/>
    <n v="255787.2"/>
    <x v="17"/>
    <x v="28"/>
    <n v="0"/>
  </r>
  <r>
    <x v="438"/>
    <s v="US"/>
    <n v="255787.2"/>
    <x v="18"/>
    <x v="29"/>
    <n v="0"/>
  </r>
  <r>
    <x v="438"/>
    <s v="US"/>
    <n v="255787.2"/>
    <x v="19"/>
    <x v="30"/>
    <n v="302160"/>
  </r>
  <r>
    <x v="438"/>
    <s v="US"/>
    <n v="255787.2"/>
    <x v="20"/>
    <x v="31"/>
    <n v="0"/>
  </r>
  <r>
    <x v="438"/>
    <s v="US"/>
    <n v="255787.2"/>
    <x v="21"/>
    <x v="32"/>
    <n v="0"/>
  </r>
  <r>
    <x v="439"/>
    <s v="US"/>
    <n v="262983.21000000002"/>
    <x v="0"/>
    <x v="0"/>
    <n v="1078813"/>
  </r>
  <r>
    <x v="439"/>
    <s v="US"/>
    <n v="262983.21000000002"/>
    <x v="0"/>
    <x v="1"/>
    <n v="1061983"/>
  </r>
  <r>
    <x v="439"/>
    <s v="US"/>
    <n v="262983.21000000002"/>
    <x v="0"/>
    <x v="2"/>
    <n v="0"/>
  </r>
  <r>
    <x v="439"/>
    <s v="US"/>
    <n v="262983.21000000002"/>
    <x v="0"/>
    <x v="3"/>
    <n v="0"/>
  </r>
  <r>
    <x v="439"/>
    <s v="US"/>
    <n v="262983.21000000002"/>
    <x v="0"/>
    <x v="4"/>
    <n v="16830"/>
  </r>
  <r>
    <x v="439"/>
    <s v="US"/>
    <n v="262983.21000000002"/>
    <x v="1"/>
    <x v="5"/>
    <n v="51287"/>
  </r>
  <r>
    <x v="439"/>
    <s v="US"/>
    <n v="262983.21000000002"/>
    <x v="1"/>
    <x v="6"/>
    <n v="51287"/>
  </r>
  <r>
    <x v="439"/>
    <s v="US"/>
    <n v="262983.21000000002"/>
    <x v="1"/>
    <x v="7"/>
    <n v="0"/>
  </r>
  <r>
    <x v="439"/>
    <s v="US"/>
    <n v="262983.21000000002"/>
    <x v="1"/>
    <x v="8"/>
    <n v="0"/>
  </r>
  <r>
    <x v="439"/>
    <s v="US"/>
    <n v="262983.21000000002"/>
    <x v="1"/>
    <x v="9"/>
    <n v="0"/>
  </r>
  <r>
    <x v="439"/>
    <s v="US"/>
    <n v="262983.21000000002"/>
    <x v="2"/>
    <x v="10"/>
    <n v="6843345"/>
  </r>
  <r>
    <x v="439"/>
    <s v="US"/>
    <n v="262983.21000000002"/>
    <x v="2"/>
    <x v="11"/>
    <n v="6843345"/>
  </r>
  <r>
    <x v="439"/>
    <s v="US"/>
    <n v="262983.21000000002"/>
    <x v="2"/>
    <x v="12"/>
    <n v="0"/>
  </r>
  <r>
    <x v="439"/>
    <s v="US"/>
    <n v="262983.21000000002"/>
    <x v="2"/>
    <x v="13"/>
    <n v="0"/>
  </r>
  <r>
    <x v="439"/>
    <s v="US"/>
    <n v="262983.21000000002"/>
    <x v="3"/>
    <x v="14"/>
    <n v="1163370"/>
  </r>
  <r>
    <x v="439"/>
    <s v="US"/>
    <n v="262983.21000000002"/>
    <x v="4"/>
    <x v="15"/>
    <n v="4732163"/>
  </r>
  <r>
    <x v="439"/>
    <s v="US"/>
    <n v="262983.21000000002"/>
    <x v="5"/>
    <x v="16"/>
    <n v="2817910"/>
  </r>
  <r>
    <x v="439"/>
    <s v="US"/>
    <n v="262983.21000000002"/>
    <x v="6"/>
    <x v="17"/>
    <n v="6851138"/>
  </r>
  <r>
    <x v="439"/>
    <s v="US"/>
    <n v="262983.21000000002"/>
    <x v="7"/>
    <x v="18"/>
    <n v="147445"/>
  </r>
  <r>
    <x v="439"/>
    <s v="US"/>
    <n v="262983.21000000002"/>
    <x v="8"/>
    <x v="19"/>
    <n v="0"/>
  </r>
  <r>
    <x v="439"/>
    <s v="US"/>
    <n v="262983.21000000002"/>
    <x v="9"/>
    <x v="20"/>
    <n v="2251773"/>
  </r>
  <r>
    <x v="439"/>
    <s v="US"/>
    <n v="262983.21000000002"/>
    <x v="10"/>
    <x v="21"/>
    <n v="52782831"/>
  </r>
  <r>
    <x v="439"/>
    <s v="US"/>
    <n v="262983.21000000002"/>
    <x v="11"/>
    <x v="22"/>
    <n v="758806"/>
  </r>
  <r>
    <x v="439"/>
    <s v="US"/>
    <n v="262983.21000000002"/>
    <x v="12"/>
    <x v="23"/>
    <n v="226576"/>
  </r>
  <r>
    <x v="439"/>
    <s v="US"/>
    <n v="262983.21000000002"/>
    <x v="13"/>
    <x v="24"/>
    <n v="73490555"/>
  </r>
  <r>
    <x v="439"/>
    <s v="US"/>
    <n v="262983.21000000002"/>
    <x v="14"/>
    <x v="25"/>
    <n v="1644400"/>
  </r>
  <r>
    <x v="439"/>
    <s v="US"/>
    <n v="262983.21000000002"/>
    <x v="15"/>
    <x v="26"/>
    <n v="2778198"/>
  </r>
  <r>
    <x v="439"/>
    <s v="US"/>
    <n v="262983.21000000002"/>
    <x v="16"/>
    <x v="27"/>
    <n v="0"/>
  </r>
  <r>
    <x v="439"/>
    <s v="US"/>
    <n v="262983.21000000002"/>
    <x v="17"/>
    <x v="28"/>
    <n v="0"/>
  </r>
  <r>
    <x v="439"/>
    <s v="US"/>
    <n v="262983.21000000002"/>
    <x v="18"/>
    <x v="29"/>
    <n v="0"/>
  </r>
  <r>
    <x v="439"/>
    <s v="US"/>
    <n v="262983.21000000002"/>
    <x v="19"/>
    <x v="30"/>
    <n v="358492"/>
  </r>
  <r>
    <x v="439"/>
    <s v="US"/>
    <n v="262983.21000000002"/>
    <x v="20"/>
    <x v="31"/>
    <n v="0"/>
  </r>
  <r>
    <x v="439"/>
    <s v="US"/>
    <n v="262983.21000000002"/>
    <x v="21"/>
    <x v="32"/>
    <n v="0"/>
  </r>
  <r>
    <x v="440"/>
    <s v="US"/>
    <n v="246066.41"/>
    <x v="0"/>
    <x v="0"/>
    <n v="418181"/>
  </r>
  <r>
    <x v="440"/>
    <s v="US"/>
    <n v="246066.41"/>
    <x v="0"/>
    <x v="1"/>
    <n v="406582"/>
  </r>
  <r>
    <x v="440"/>
    <s v="US"/>
    <n v="246066.41"/>
    <x v="0"/>
    <x v="2"/>
    <n v="0"/>
  </r>
  <r>
    <x v="440"/>
    <s v="US"/>
    <n v="246066.41"/>
    <x v="0"/>
    <x v="3"/>
    <n v="0"/>
  </r>
  <r>
    <x v="440"/>
    <s v="US"/>
    <n v="246066.41"/>
    <x v="0"/>
    <x v="4"/>
    <n v="11599"/>
  </r>
  <r>
    <x v="440"/>
    <s v="US"/>
    <n v="246066.41"/>
    <x v="1"/>
    <x v="5"/>
    <n v="27009"/>
  </r>
  <r>
    <x v="440"/>
    <s v="US"/>
    <n v="246066.41"/>
    <x v="1"/>
    <x v="6"/>
    <n v="27009"/>
  </r>
  <r>
    <x v="440"/>
    <s v="US"/>
    <n v="246066.41"/>
    <x v="1"/>
    <x v="7"/>
    <n v="0"/>
  </r>
  <r>
    <x v="440"/>
    <s v="US"/>
    <n v="246066.41"/>
    <x v="1"/>
    <x v="8"/>
    <n v="0"/>
  </r>
  <r>
    <x v="440"/>
    <s v="US"/>
    <n v="246066.41"/>
    <x v="1"/>
    <x v="9"/>
    <n v="0"/>
  </r>
  <r>
    <x v="440"/>
    <s v="US"/>
    <n v="246066.41"/>
    <x v="2"/>
    <x v="10"/>
    <n v="22469792"/>
  </r>
  <r>
    <x v="440"/>
    <s v="US"/>
    <n v="246066.41"/>
    <x v="2"/>
    <x v="11"/>
    <n v="22469792"/>
  </r>
  <r>
    <x v="440"/>
    <s v="US"/>
    <n v="246066.41"/>
    <x v="2"/>
    <x v="12"/>
    <n v="0"/>
  </r>
  <r>
    <x v="440"/>
    <s v="US"/>
    <n v="246066.41"/>
    <x v="2"/>
    <x v="13"/>
    <n v="0"/>
  </r>
  <r>
    <x v="440"/>
    <s v="US"/>
    <n v="246066.41"/>
    <x v="3"/>
    <x v="14"/>
    <n v="2051867"/>
  </r>
  <r>
    <x v="440"/>
    <s v="US"/>
    <n v="246066.41"/>
    <x v="4"/>
    <x v="15"/>
    <n v="2918141"/>
  </r>
  <r>
    <x v="440"/>
    <s v="US"/>
    <n v="246066.41"/>
    <x v="5"/>
    <x v="16"/>
    <n v="2571856"/>
  </r>
  <r>
    <x v="440"/>
    <s v="US"/>
    <n v="246066.41"/>
    <x v="6"/>
    <x v="17"/>
    <n v="22475372"/>
  </r>
  <r>
    <x v="440"/>
    <s v="US"/>
    <n v="246066.41"/>
    <x v="7"/>
    <x v="18"/>
    <n v="159538"/>
  </r>
  <r>
    <x v="440"/>
    <s v="US"/>
    <n v="246066.41"/>
    <x v="8"/>
    <x v="19"/>
    <n v="0"/>
  </r>
  <r>
    <x v="440"/>
    <s v="US"/>
    <n v="246066.41"/>
    <x v="9"/>
    <x v="20"/>
    <n v="2538252"/>
  </r>
  <r>
    <x v="440"/>
    <s v="US"/>
    <n v="246066.41"/>
    <x v="10"/>
    <x v="21"/>
    <n v="45292662"/>
  </r>
  <r>
    <x v="440"/>
    <s v="US"/>
    <n v="246066.41"/>
    <x v="11"/>
    <x v="22"/>
    <n v="646689"/>
  </r>
  <r>
    <x v="440"/>
    <s v="US"/>
    <n v="246066.41"/>
    <x v="12"/>
    <x v="23"/>
    <n v="312063"/>
  </r>
  <r>
    <x v="440"/>
    <s v="US"/>
    <n v="246066.41"/>
    <x v="13"/>
    <x v="24"/>
    <n v="70972666"/>
  </r>
  <r>
    <x v="440"/>
    <s v="US"/>
    <n v="246066.41"/>
    <x v="14"/>
    <x v="25"/>
    <n v="1950461"/>
  </r>
  <r>
    <x v="440"/>
    <s v="US"/>
    <n v="246066.41"/>
    <x v="15"/>
    <x v="26"/>
    <n v="3307187"/>
  </r>
  <r>
    <x v="440"/>
    <s v="US"/>
    <n v="246066.41"/>
    <x v="16"/>
    <x v="27"/>
    <n v="0"/>
  </r>
  <r>
    <x v="440"/>
    <s v="US"/>
    <n v="246066.41"/>
    <x v="17"/>
    <x v="28"/>
    <n v="0"/>
  </r>
  <r>
    <x v="440"/>
    <s v="US"/>
    <n v="246066.41"/>
    <x v="18"/>
    <x v="29"/>
    <n v="0"/>
  </r>
  <r>
    <x v="440"/>
    <s v="US"/>
    <n v="246066.41"/>
    <x v="19"/>
    <x v="30"/>
    <n v="181109"/>
  </r>
  <r>
    <x v="440"/>
    <s v="US"/>
    <n v="246066.41"/>
    <x v="20"/>
    <x v="31"/>
    <n v="0"/>
  </r>
  <r>
    <x v="440"/>
    <s v="US"/>
    <n v="246066.41"/>
    <x v="21"/>
    <x v="32"/>
    <n v="0"/>
  </r>
  <r>
    <x v="441"/>
    <s v="US"/>
    <n v="687306.15"/>
    <x v="0"/>
    <x v="0"/>
    <n v="467656"/>
  </r>
  <r>
    <x v="441"/>
    <s v="US"/>
    <n v="687306.15"/>
    <x v="0"/>
    <x v="1"/>
    <n v="457140"/>
  </r>
  <r>
    <x v="441"/>
    <s v="US"/>
    <n v="687306.15"/>
    <x v="0"/>
    <x v="2"/>
    <n v="0"/>
  </r>
  <r>
    <x v="441"/>
    <s v="US"/>
    <n v="687306.15"/>
    <x v="0"/>
    <x v="3"/>
    <n v="0"/>
  </r>
  <r>
    <x v="441"/>
    <s v="US"/>
    <n v="687306.15"/>
    <x v="0"/>
    <x v="4"/>
    <n v="10516"/>
  </r>
  <r>
    <x v="441"/>
    <s v="US"/>
    <n v="687306.15"/>
    <x v="1"/>
    <x v="5"/>
    <n v="41438"/>
  </r>
  <r>
    <x v="441"/>
    <s v="US"/>
    <n v="687306.15"/>
    <x v="1"/>
    <x v="6"/>
    <n v="41438"/>
  </r>
  <r>
    <x v="441"/>
    <s v="US"/>
    <n v="687306.15"/>
    <x v="1"/>
    <x v="7"/>
    <n v="0"/>
  </r>
  <r>
    <x v="441"/>
    <s v="US"/>
    <n v="687306.15"/>
    <x v="1"/>
    <x v="8"/>
    <n v="0"/>
  </r>
  <r>
    <x v="441"/>
    <s v="US"/>
    <n v="687306.15"/>
    <x v="1"/>
    <x v="9"/>
    <n v="0"/>
  </r>
  <r>
    <x v="441"/>
    <s v="US"/>
    <n v="687306.15"/>
    <x v="2"/>
    <x v="10"/>
    <n v="20346254"/>
  </r>
  <r>
    <x v="441"/>
    <s v="US"/>
    <n v="687306.15"/>
    <x v="2"/>
    <x v="11"/>
    <n v="20346254"/>
  </r>
  <r>
    <x v="441"/>
    <s v="US"/>
    <n v="687306.15"/>
    <x v="2"/>
    <x v="12"/>
    <n v="0"/>
  </r>
  <r>
    <x v="441"/>
    <s v="US"/>
    <n v="687306.15"/>
    <x v="2"/>
    <x v="13"/>
    <n v="0"/>
  </r>
  <r>
    <x v="441"/>
    <s v="US"/>
    <n v="687306.15"/>
    <x v="3"/>
    <x v="14"/>
    <n v="3019986"/>
  </r>
  <r>
    <x v="441"/>
    <s v="US"/>
    <n v="687306.15"/>
    <x v="4"/>
    <x v="15"/>
    <n v="3229481"/>
  </r>
  <r>
    <x v="441"/>
    <s v="US"/>
    <n v="687306.15"/>
    <x v="5"/>
    <x v="16"/>
    <n v="2432710"/>
  </r>
  <r>
    <x v="441"/>
    <s v="US"/>
    <n v="687306.15"/>
    <x v="6"/>
    <x v="17"/>
    <n v="20356223"/>
  </r>
  <r>
    <x v="441"/>
    <s v="US"/>
    <n v="687306.15"/>
    <x v="7"/>
    <x v="18"/>
    <n v="157326"/>
  </r>
  <r>
    <x v="441"/>
    <s v="US"/>
    <n v="687306.15"/>
    <x v="8"/>
    <x v="19"/>
    <n v="0"/>
  </r>
  <r>
    <x v="441"/>
    <s v="US"/>
    <n v="687306.15"/>
    <x v="9"/>
    <x v="20"/>
    <n v="2509413"/>
  </r>
  <r>
    <x v="441"/>
    <s v="US"/>
    <n v="687306.15"/>
    <x v="10"/>
    <x v="21"/>
    <n v="37852187"/>
  </r>
  <r>
    <x v="441"/>
    <s v="US"/>
    <n v="687306.15"/>
    <x v="11"/>
    <x v="22"/>
    <n v="506915"/>
  </r>
  <r>
    <x v="441"/>
    <s v="US"/>
    <n v="687306.15"/>
    <x v="12"/>
    <x v="23"/>
    <n v="216120"/>
  </r>
  <r>
    <x v="441"/>
    <s v="US"/>
    <n v="687306.15"/>
    <x v="13"/>
    <x v="24"/>
    <n v="70731642"/>
  </r>
  <r>
    <x v="441"/>
    <s v="US"/>
    <n v="687306.15"/>
    <x v="14"/>
    <x v="25"/>
    <n v="1801240"/>
  </r>
  <r>
    <x v="441"/>
    <s v="US"/>
    <n v="687306.15"/>
    <x v="15"/>
    <x v="26"/>
    <n v="3281812"/>
  </r>
  <r>
    <x v="441"/>
    <s v="US"/>
    <n v="687306.15"/>
    <x v="16"/>
    <x v="27"/>
    <n v="0"/>
  </r>
  <r>
    <x v="441"/>
    <s v="US"/>
    <n v="687306.15"/>
    <x v="17"/>
    <x v="28"/>
    <n v="0"/>
  </r>
  <r>
    <x v="441"/>
    <s v="US"/>
    <n v="687306.15"/>
    <x v="18"/>
    <x v="29"/>
    <n v="0"/>
  </r>
  <r>
    <x v="441"/>
    <s v="US"/>
    <n v="687306.15"/>
    <x v="19"/>
    <x v="30"/>
    <n v="145849"/>
  </r>
  <r>
    <x v="441"/>
    <s v="US"/>
    <n v="687306.15"/>
    <x v="20"/>
    <x v="31"/>
    <n v="0"/>
  </r>
  <r>
    <x v="441"/>
    <s v="US"/>
    <n v="687306.15"/>
    <x v="21"/>
    <x v="32"/>
    <n v="0"/>
  </r>
  <r>
    <x v="442"/>
    <s v="US"/>
    <n v="381920.34"/>
    <x v="0"/>
    <x v="0"/>
    <n v="584067"/>
  </r>
  <r>
    <x v="442"/>
    <s v="US"/>
    <n v="381920.34"/>
    <x v="0"/>
    <x v="1"/>
    <n v="572370"/>
  </r>
  <r>
    <x v="442"/>
    <s v="US"/>
    <n v="381920.34"/>
    <x v="0"/>
    <x v="2"/>
    <n v="0"/>
  </r>
  <r>
    <x v="442"/>
    <s v="US"/>
    <n v="381920.34"/>
    <x v="0"/>
    <x v="3"/>
    <n v="0"/>
  </r>
  <r>
    <x v="442"/>
    <s v="US"/>
    <n v="381920.34"/>
    <x v="0"/>
    <x v="4"/>
    <n v="11697"/>
  </r>
  <r>
    <x v="442"/>
    <s v="US"/>
    <n v="381920.34"/>
    <x v="1"/>
    <x v="5"/>
    <n v="35076"/>
  </r>
  <r>
    <x v="442"/>
    <s v="US"/>
    <n v="381920.34"/>
    <x v="1"/>
    <x v="6"/>
    <n v="35076"/>
  </r>
  <r>
    <x v="442"/>
    <s v="US"/>
    <n v="381920.34"/>
    <x v="1"/>
    <x v="7"/>
    <n v="0"/>
  </r>
  <r>
    <x v="442"/>
    <s v="US"/>
    <n v="381920.34"/>
    <x v="1"/>
    <x v="8"/>
    <n v="0"/>
  </r>
  <r>
    <x v="442"/>
    <s v="US"/>
    <n v="381920.34"/>
    <x v="1"/>
    <x v="9"/>
    <n v="0"/>
  </r>
  <r>
    <x v="442"/>
    <s v="US"/>
    <n v="381920.34"/>
    <x v="2"/>
    <x v="10"/>
    <n v="12710463"/>
  </r>
  <r>
    <x v="442"/>
    <s v="US"/>
    <n v="381920.34"/>
    <x v="2"/>
    <x v="11"/>
    <n v="12710463"/>
  </r>
  <r>
    <x v="442"/>
    <s v="US"/>
    <n v="381920.34"/>
    <x v="2"/>
    <x v="12"/>
    <n v="0"/>
  </r>
  <r>
    <x v="442"/>
    <s v="US"/>
    <n v="381920.34"/>
    <x v="2"/>
    <x v="13"/>
    <n v="0"/>
  </r>
  <r>
    <x v="442"/>
    <s v="US"/>
    <n v="381920.34"/>
    <x v="3"/>
    <x v="14"/>
    <n v="4857862"/>
  </r>
  <r>
    <x v="442"/>
    <s v="US"/>
    <n v="381920.34"/>
    <x v="4"/>
    <x v="15"/>
    <n v="5026883"/>
  </r>
  <r>
    <x v="442"/>
    <s v="US"/>
    <n v="381920.34"/>
    <x v="5"/>
    <x v="16"/>
    <n v="2482531"/>
  </r>
  <r>
    <x v="442"/>
    <s v="US"/>
    <n v="381920.34"/>
    <x v="6"/>
    <x v="17"/>
    <n v="12727471"/>
  </r>
  <r>
    <x v="442"/>
    <s v="US"/>
    <n v="381920.34"/>
    <x v="7"/>
    <x v="18"/>
    <n v="152272"/>
  </r>
  <r>
    <x v="442"/>
    <s v="US"/>
    <n v="381920.34"/>
    <x v="8"/>
    <x v="19"/>
    <n v="0"/>
  </r>
  <r>
    <x v="442"/>
    <s v="US"/>
    <n v="381920.34"/>
    <x v="9"/>
    <x v="20"/>
    <n v="2358788"/>
  </r>
  <r>
    <x v="442"/>
    <s v="US"/>
    <n v="381920.34"/>
    <x v="10"/>
    <x v="21"/>
    <n v="34112304"/>
  </r>
  <r>
    <x v="442"/>
    <s v="US"/>
    <n v="381920.34"/>
    <x v="11"/>
    <x v="22"/>
    <n v="470862"/>
  </r>
  <r>
    <x v="442"/>
    <s v="US"/>
    <n v="381920.34"/>
    <x v="12"/>
    <x v="23"/>
    <n v="190306"/>
  </r>
  <r>
    <x v="442"/>
    <s v="US"/>
    <n v="381920.34"/>
    <x v="13"/>
    <x v="24"/>
    <n v="70334925"/>
  </r>
  <r>
    <x v="442"/>
    <s v="US"/>
    <n v="381920.34"/>
    <x v="14"/>
    <x v="25"/>
    <n v="1832297"/>
  </r>
  <r>
    <x v="442"/>
    <s v="US"/>
    <n v="381920.34"/>
    <x v="15"/>
    <x v="26"/>
    <n v="3246655"/>
  </r>
  <r>
    <x v="442"/>
    <s v="US"/>
    <n v="381920.34"/>
    <x v="16"/>
    <x v="27"/>
    <n v="0"/>
  </r>
  <r>
    <x v="442"/>
    <s v="US"/>
    <n v="381920.34"/>
    <x v="17"/>
    <x v="28"/>
    <n v="0"/>
  </r>
  <r>
    <x v="442"/>
    <s v="US"/>
    <n v="381920.34"/>
    <x v="18"/>
    <x v="29"/>
    <n v="0"/>
  </r>
  <r>
    <x v="442"/>
    <s v="US"/>
    <n v="381920.34"/>
    <x v="19"/>
    <x v="30"/>
    <n v="128065"/>
  </r>
  <r>
    <x v="442"/>
    <s v="US"/>
    <n v="381920.34"/>
    <x v="20"/>
    <x v="31"/>
    <n v="0"/>
  </r>
  <r>
    <x v="442"/>
    <s v="US"/>
    <n v="381920.34"/>
    <x v="21"/>
    <x v="32"/>
    <n v="0"/>
  </r>
  <r>
    <x v="443"/>
    <s v="US"/>
    <n v="326186.51"/>
    <x v="0"/>
    <x v="0"/>
    <n v="298333"/>
  </r>
  <r>
    <x v="443"/>
    <s v="US"/>
    <n v="326186.51"/>
    <x v="0"/>
    <x v="1"/>
    <n v="286915"/>
  </r>
  <r>
    <x v="443"/>
    <s v="US"/>
    <n v="326186.51"/>
    <x v="0"/>
    <x v="2"/>
    <n v="0"/>
  </r>
  <r>
    <x v="443"/>
    <s v="US"/>
    <n v="326186.51"/>
    <x v="0"/>
    <x v="3"/>
    <n v="0"/>
  </r>
  <r>
    <x v="443"/>
    <s v="US"/>
    <n v="326186.51"/>
    <x v="0"/>
    <x v="4"/>
    <n v="11418"/>
  </r>
  <r>
    <x v="443"/>
    <s v="US"/>
    <n v="326186.51"/>
    <x v="1"/>
    <x v="5"/>
    <n v="33397"/>
  </r>
  <r>
    <x v="443"/>
    <s v="US"/>
    <n v="326186.51"/>
    <x v="1"/>
    <x v="6"/>
    <n v="33397"/>
  </r>
  <r>
    <x v="443"/>
    <s v="US"/>
    <n v="326186.51"/>
    <x v="1"/>
    <x v="7"/>
    <n v="0"/>
  </r>
  <r>
    <x v="443"/>
    <s v="US"/>
    <n v="326186.51"/>
    <x v="1"/>
    <x v="8"/>
    <n v="0"/>
  </r>
  <r>
    <x v="443"/>
    <s v="US"/>
    <n v="326186.51"/>
    <x v="1"/>
    <x v="9"/>
    <n v="0"/>
  </r>
  <r>
    <x v="443"/>
    <s v="US"/>
    <n v="326186.51"/>
    <x v="2"/>
    <x v="10"/>
    <n v="11179159"/>
  </r>
  <r>
    <x v="443"/>
    <s v="US"/>
    <n v="326186.51"/>
    <x v="2"/>
    <x v="11"/>
    <n v="11179159"/>
  </r>
  <r>
    <x v="443"/>
    <s v="US"/>
    <n v="326186.51"/>
    <x v="2"/>
    <x v="12"/>
    <n v="0"/>
  </r>
  <r>
    <x v="443"/>
    <s v="US"/>
    <n v="326186.51"/>
    <x v="2"/>
    <x v="13"/>
    <n v="0"/>
  </r>
  <r>
    <x v="443"/>
    <s v="US"/>
    <n v="326186.51"/>
    <x v="3"/>
    <x v="14"/>
    <n v="421363"/>
  </r>
  <r>
    <x v="443"/>
    <s v="US"/>
    <n v="326186.51"/>
    <x v="4"/>
    <x v="15"/>
    <n v="5772369"/>
  </r>
  <r>
    <x v="443"/>
    <s v="US"/>
    <n v="326186.51"/>
    <x v="5"/>
    <x v="16"/>
    <n v="2236554"/>
  </r>
  <r>
    <x v="443"/>
    <s v="US"/>
    <n v="326186.51"/>
    <x v="6"/>
    <x v="17"/>
    <n v="11189483"/>
  </r>
  <r>
    <x v="443"/>
    <s v="US"/>
    <n v="326186.51"/>
    <x v="7"/>
    <x v="18"/>
    <n v="154160"/>
  </r>
  <r>
    <x v="443"/>
    <s v="US"/>
    <n v="326186.51"/>
    <x v="8"/>
    <x v="19"/>
    <n v="0"/>
  </r>
  <r>
    <x v="443"/>
    <s v="US"/>
    <n v="326186.51"/>
    <x v="9"/>
    <x v="20"/>
    <n v="3326811"/>
  </r>
  <r>
    <x v="443"/>
    <s v="US"/>
    <n v="326186.51"/>
    <x v="10"/>
    <x v="21"/>
    <n v="37972065"/>
  </r>
  <r>
    <x v="443"/>
    <s v="US"/>
    <n v="326186.51"/>
    <x v="11"/>
    <x v="22"/>
    <n v="492882"/>
  </r>
  <r>
    <x v="443"/>
    <s v="US"/>
    <n v="326186.51"/>
    <x v="12"/>
    <x v="23"/>
    <n v="281832"/>
  </r>
  <r>
    <x v="443"/>
    <s v="US"/>
    <n v="326186.51"/>
    <x v="13"/>
    <x v="24"/>
    <n v="69083624"/>
  </r>
  <r>
    <x v="443"/>
    <s v="US"/>
    <n v="326186.51"/>
    <x v="14"/>
    <x v="25"/>
    <n v="1755230"/>
  </r>
  <r>
    <x v="443"/>
    <s v="US"/>
    <n v="326186.51"/>
    <x v="15"/>
    <x v="26"/>
    <n v="3017915"/>
  </r>
  <r>
    <x v="443"/>
    <s v="US"/>
    <n v="326186.51"/>
    <x v="16"/>
    <x v="27"/>
    <n v="0"/>
  </r>
  <r>
    <x v="443"/>
    <s v="US"/>
    <n v="326186.51"/>
    <x v="17"/>
    <x v="28"/>
    <n v="0"/>
  </r>
  <r>
    <x v="443"/>
    <s v="US"/>
    <n v="326186.51"/>
    <x v="18"/>
    <x v="29"/>
    <n v="0"/>
  </r>
  <r>
    <x v="443"/>
    <s v="US"/>
    <n v="326186.51"/>
    <x v="19"/>
    <x v="30"/>
    <n v="162105"/>
  </r>
  <r>
    <x v="443"/>
    <s v="US"/>
    <n v="326186.51"/>
    <x v="20"/>
    <x v="31"/>
    <n v="0"/>
  </r>
  <r>
    <x v="443"/>
    <s v="US"/>
    <n v="326186.51"/>
    <x v="21"/>
    <x v="32"/>
    <n v="0"/>
  </r>
  <r>
    <x v="444"/>
    <s v="US"/>
    <n v="271422.34999999998"/>
    <x v="0"/>
    <x v="0"/>
    <n v="197777"/>
  </r>
  <r>
    <x v="444"/>
    <s v="US"/>
    <n v="271422.34999999998"/>
    <x v="0"/>
    <x v="1"/>
    <n v="184001"/>
  </r>
  <r>
    <x v="444"/>
    <s v="US"/>
    <n v="271422.34999999998"/>
    <x v="0"/>
    <x v="2"/>
    <n v="0"/>
  </r>
  <r>
    <x v="444"/>
    <s v="US"/>
    <n v="271422.34999999998"/>
    <x v="0"/>
    <x v="3"/>
    <n v="0"/>
  </r>
  <r>
    <x v="444"/>
    <s v="US"/>
    <n v="271422.34999999998"/>
    <x v="0"/>
    <x v="4"/>
    <n v="13776"/>
  </r>
  <r>
    <x v="444"/>
    <s v="US"/>
    <n v="271422.34999999998"/>
    <x v="1"/>
    <x v="5"/>
    <n v="1192"/>
  </r>
  <r>
    <x v="444"/>
    <s v="US"/>
    <n v="271422.34999999998"/>
    <x v="1"/>
    <x v="6"/>
    <n v="1192"/>
  </r>
  <r>
    <x v="444"/>
    <s v="US"/>
    <n v="271422.34999999998"/>
    <x v="1"/>
    <x v="7"/>
    <n v="0"/>
  </r>
  <r>
    <x v="444"/>
    <s v="US"/>
    <n v="271422.34999999998"/>
    <x v="1"/>
    <x v="8"/>
    <n v="0"/>
  </r>
  <r>
    <x v="444"/>
    <s v="US"/>
    <n v="271422.34999999998"/>
    <x v="1"/>
    <x v="9"/>
    <n v="0"/>
  </r>
  <r>
    <x v="444"/>
    <s v="US"/>
    <n v="271422.34999999998"/>
    <x v="2"/>
    <x v="10"/>
    <n v="9889801"/>
  </r>
  <r>
    <x v="444"/>
    <s v="US"/>
    <n v="271422.34999999998"/>
    <x v="2"/>
    <x v="11"/>
    <n v="9889801"/>
  </r>
  <r>
    <x v="444"/>
    <s v="US"/>
    <n v="271422.34999999998"/>
    <x v="2"/>
    <x v="12"/>
    <n v="0"/>
  </r>
  <r>
    <x v="444"/>
    <s v="US"/>
    <n v="271422.34999999998"/>
    <x v="2"/>
    <x v="13"/>
    <n v="0"/>
  </r>
  <r>
    <x v="444"/>
    <s v="US"/>
    <n v="271422.34999999998"/>
    <x v="3"/>
    <x v="14"/>
    <n v="925108"/>
  </r>
  <r>
    <x v="444"/>
    <s v="US"/>
    <n v="271422.34999999998"/>
    <x v="4"/>
    <x v="15"/>
    <n v="4721226"/>
  </r>
  <r>
    <x v="444"/>
    <s v="US"/>
    <n v="271422.34999999998"/>
    <x v="5"/>
    <x v="16"/>
    <n v="2623339"/>
  </r>
  <r>
    <x v="444"/>
    <s v="US"/>
    <n v="271422.34999999998"/>
    <x v="6"/>
    <x v="17"/>
    <n v="10115694"/>
  </r>
  <r>
    <x v="444"/>
    <s v="US"/>
    <n v="271422.34999999998"/>
    <x v="7"/>
    <x v="18"/>
    <n v="725652"/>
  </r>
  <r>
    <x v="444"/>
    <s v="US"/>
    <n v="271422.34999999998"/>
    <x v="8"/>
    <x v="19"/>
    <n v="0"/>
  </r>
  <r>
    <x v="444"/>
    <s v="US"/>
    <n v="271422.34999999998"/>
    <x v="9"/>
    <x v="20"/>
    <n v="2995348"/>
  </r>
  <r>
    <x v="444"/>
    <s v="US"/>
    <n v="271422.34999999998"/>
    <x v="10"/>
    <x v="21"/>
    <n v="53149511"/>
  </r>
  <r>
    <x v="444"/>
    <s v="US"/>
    <n v="271422.34999999998"/>
    <x v="11"/>
    <x v="22"/>
    <n v="457246"/>
  </r>
  <r>
    <x v="444"/>
    <s v="US"/>
    <n v="271422.34999999998"/>
    <x v="12"/>
    <x v="23"/>
    <n v="180115"/>
  </r>
  <r>
    <x v="444"/>
    <s v="US"/>
    <n v="271422.34999999998"/>
    <x v="13"/>
    <x v="24"/>
    <n v="69049473"/>
  </r>
  <r>
    <x v="444"/>
    <s v="US"/>
    <n v="271422.34999999998"/>
    <x v="14"/>
    <x v="25"/>
    <n v="1579608"/>
  </r>
  <r>
    <x v="444"/>
    <s v="US"/>
    <n v="271422.34999999998"/>
    <x v="15"/>
    <x v="26"/>
    <n v="3769376"/>
  </r>
  <r>
    <x v="444"/>
    <s v="US"/>
    <n v="271422.34999999998"/>
    <x v="16"/>
    <x v="27"/>
    <n v="0"/>
  </r>
  <r>
    <x v="444"/>
    <s v="US"/>
    <n v="271422.34999999998"/>
    <x v="17"/>
    <x v="28"/>
    <n v="0"/>
  </r>
  <r>
    <x v="444"/>
    <s v="US"/>
    <n v="271422.34999999998"/>
    <x v="18"/>
    <x v="29"/>
    <n v="0"/>
  </r>
  <r>
    <x v="444"/>
    <s v="US"/>
    <n v="271422.34999999998"/>
    <x v="19"/>
    <x v="30"/>
    <n v="140905"/>
  </r>
  <r>
    <x v="444"/>
    <s v="US"/>
    <n v="271422.34999999998"/>
    <x v="20"/>
    <x v="31"/>
    <n v="0"/>
  </r>
  <r>
    <x v="444"/>
    <s v="US"/>
    <n v="271422.34999999998"/>
    <x v="21"/>
    <x v="32"/>
    <n v="0"/>
  </r>
  <r>
    <x v="445"/>
    <s v="US"/>
    <n v="303648.93"/>
    <x v="0"/>
    <x v="0"/>
    <n v="345552"/>
  </r>
  <r>
    <x v="445"/>
    <s v="US"/>
    <n v="303648.93"/>
    <x v="0"/>
    <x v="1"/>
    <n v="329867"/>
  </r>
  <r>
    <x v="445"/>
    <s v="US"/>
    <n v="303648.93"/>
    <x v="0"/>
    <x v="2"/>
    <n v="0"/>
  </r>
  <r>
    <x v="445"/>
    <s v="US"/>
    <n v="303648.93"/>
    <x v="0"/>
    <x v="3"/>
    <n v="0"/>
  </r>
  <r>
    <x v="445"/>
    <s v="US"/>
    <n v="303648.93"/>
    <x v="0"/>
    <x v="4"/>
    <n v="15685"/>
  </r>
  <r>
    <x v="445"/>
    <s v="US"/>
    <n v="303648.93"/>
    <x v="1"/>
    <x v="5"/>
    <n v="1847"/>
  </r>
  <r>
    <x v="445"/>
    <s v="US"/>
    <n v="303648.93"/>
    <x v="1"/>
    <x v="6"/>
    <n v="1847"/>
  </r>
  <r>
    <x v="445"/>
    <s v="US"/>
    <n v="303648.93"/>
    <x v="1"/>
    <x v="7"/>
    <n v="0"/>
  </r>
  <r>
    <x v="445"/>
    <s v="US"/>
    <n v="303648.93"/>
    <x v="1"/>
    <x v="8"/>
    <n v="0"/>
  </r>
  <r>
    <x v="445"/>
    <s v="US"/>
    <n v="303648.93"/>
    <x v="1"/>
    <x v="9"/>
    <n v="0"/>
  </r>
  <r>
    <x v="445"/>
    <s v="US"/>
    <n v="303648.93"/>
    <x v="2"/>
    <x v="10"/>
    <n v="13721022"/>
  </r>
  <r>
    <x v="445"/>
    <s v="US"/>
    <n v="303648.93"/>
    <x v="2"/>
    <x v="11"/>
    <n v="13721022"/>
  </r>
  <r>
    <x v="445"/>
    <s v="US"/>
    <n v="303648.93"/>
    <x v="2"/>
    <x v="12"/>
    <n v="0"/>
  </r>
  <r>
    <x v="445"/>
    <s v="US"/>
    <n v="303648.93"/>
    <x v="2"/>
    <x v="13"/>
    <n v="0"/>
  </r>
  <r>
    <x v="445"/>
    <s v="US"/>
    <n v="303648.93"/>
    <x v="3"/>
    <x v="14"/>
    <n v="1923831"/>
  </r>
  <r>
    <x v="445"/>
    <s v="US"/>
    <n v="303648.93"/>
    <x v="4"/>
    <x v="15"/>
    <n v="3349773"/>
  </r>
  <r>
    <x v="445"/>
    <s v="US"/>
    <n v="303648.93"/>
    <x v="5"/>
    <x v="16"/>
    <n v="2313894"/>
  </r>
  <r>
    <x v="445"/>
    <s v="US"/>
    <n v="303648.93"/>
    <x v="6"/>
    <x v="17"/>
    <n v="13791345"/>
  </r>
  <r>
    <x v="445"/>
    <s v="US"/>
    <n v="303648.93"/>
    <x v="7"/>
    <x v="18"/>
    <n v="40404"/>
  </r>
  <r>
    <x v="445"/>
    <s v="US"/>
    <n v="303648.93"/>
    <x v="8"/>
    <x v="19"/>
    <n v="0"/>
  </r>
  <r>
    <x v="445"/>
    <s v="US"/>
    <n v="303648.93"/>
    <x v="9"/>
    <x v="20"/>
    <n v="2154648"/>
  </r>
  <r>
    <x v="445"/>
    <s v="US"/>
    <n v="303648.93"/>
    <x v="10"/>
    <x v="21"/>
    <n v="39042017"/>
  </r>
  <r>
    <x v="445"/>
    <s v="US"/>
    <n v="303648.93"/>
    <x v="11"/>
    <x v="22"/>
    <n v="577313"/>
  </r>
  <r>
    <x v="445"/>
    <s v="US"/>
    <n v="303648.93"/>
    <x v="12"/>
    <x v="23"/>
    <n v="153679"/>
  </r>
  <r>
    <x v="445"/>
    <s v="US"/>
    <n v="303648.93"/>
    <x v="13"/>
    <x v="24"/>
    <n v="98406356"/>
  </r>
  <r>
    <x v="445"/>
    <s v="US"/>
    <n v="303648.93"/>
    <x v="14"/>
    <x v="25"/>
    <n v="1472298"/>
  </r>
  <r>
    <x v="445"/>
    <s v="US"/>
    <n v="303648.93"/>
    <x v="15"/>
    <x v="26"/>
    <n v="4154130"/>
  </r>
  <r>
    <x v="445"/>
    <s v="US"/>
    <n v="303648.93"/>
    <x v="16"/>
    <x v="27"/>
    <n v="0"/>
  </r>
  <r>
    <x v="445"/>
    <s v="US"/>
    <n v="303648.93"/>
    <x v="17"/>
    <x v="28"/>
    <n v="0"/>
  </r>
  <r>
    <x v="445"/>
    <s v="US"/>
    <n v="303648.93"/>
    <x v="18"/>
    <x v="29"/>
    <n v="0"/>
  </r>
  <r>
    <x v="445"/>
    <s v="US"/>
    <n v="303648.93"/>
    <x v="19"/>
    <x v="30"/>
    <n v="121245"/>
  </r>
  <r>
    <x v="445"/>
    <s v="US"/>
    <n v="303648.93"/>
    <x v="20"/>
    <x v="31"/>
    <n v="0"/>
  </r>
  <r>
    <x v="445"/>
    <s v="US"/>
    <n v="303648.93"/>
    <x v="21"/>
    <x v="32"/>
    <n v="0"/>
  </r>
  <r>
    <x v="446"/>
    <s v="US"/>
    <n v="245292.64"/>
    <x v="0"/>
    <x v="0"/>
    <n v="480405"/>
  </r>
  <r>
    <x v="446"/>
    <s v="US"/>
    <n v="245292.64"/>
    <x v="0"/>
    <x v="1"/>
    <n v="454908"/>
  </r>
  <r>
    <x v="446"/>
    <s v="US"/>
    <n v="245292.64"/>
    <x v="0"/>
    <x v="2"/>
    <n v="0"/>
  </r>
  <r>
    <x v="446"/>
    <s v="US"/>
    <n v="245292.64"/>
    <x v="0"/>
    <x v="3"/>
    <n v="0"/>
  </r>
  <r>
    <x v="446"/>
    <s v="US"/>
    <n v="245292.64"/>
    <x v="0"/>
    <x v="4"/>
    <n v="25497"/>
  </r>
  <r>
    <x v="446"/>
    <s v="US"/>
    <n v="245292.64"/>
    <x v="1"/>
    <x v="5"/>
    <n v="2793"/>
  </r>
  <r>
    <x v="446"/>
    <s v="US"/>
    <n v="245292.64"/>
    <x v="1"/>
    <x v="6"/>
    <n v="2793"/>
  </r>
  <r>
    <x v="446"/>
    <s v="US"/>
    <n v="245292.64"/>
    <x v="1"/>
    <x v="7"/>
    <n v="0"/>
  </r>
  <r>
    <x v="446"/>
    <s v="US"/>
    <n v="245292.64"/>
    <x v="1"/>
    <x v="8"/>
    <n v="0"/>
  </r>
  <r>
    <x v="446"/>
    <s v="US"/>
    <n v="245292.64"/>
    <x v="1"/>
    <x v="9"/>
    <n v="0"/>
  </r>
  <r>
    <x v="446"/>
    <s v="US"/>
    <n v="245292.64"/>
    <x v="2"/>
    <x v="10"/>
    <n v="10515836"/>
  </r>
  <r>
    <x v="446"/>
    <s v="US"/>
    <n v="245292.64"/>
    <x v="2"/>
    <x v="11"/>
    <n v="10515836"/>
  </r>
  <r>
    <x v="446"/>
    <s v="US"/>
    <n v="245292.64"/>
    <x v="2"/>
    <x v="12"/>
    <n v="0"/>
  </r>
  <r>
    <x v="446"/>
    <s v="US"/>
    <n v="245292.64"/>
    <x v="2"/>
    <x v="13"/>
    <n v="0"/>
  </r>
  <r>
    <x v="446"/>
    <s v="US"/>
    <n v="245292.64"/>
    <x v="3"/>
    <x v="14"/>
    <n v="2122672"/>
  </r>
  <r>
    <x v="446"/>
    <s v="US"/>
    <n v="245292.64"/>
    <x v="4"/>
    <x v="15"/>
    <n v="3118467"/>
  </r>
  <r>
    <x v="446"/>
    <s v="US"/>
    <n v="245292.64"/>
    <x v="5"/>
    <x v="16"/>
    <n v="2940265"/>
  </r>
  <r>
    <x v="446"/>
    <s v="US"/>
    <n v="245292.64"/>
    <x v="6"/>
    <x v="17"/>
    <n v="10571967"/>
  </r>
  <r>
    <x v="446"/>
    <s v="US"/>
    <n v="245292.64"/>
    <x v="7"/>
    <x v="18"/>
    <n v="164907"/>
  </r>
  <r>
    <x v="446"/>
    <s v="US"/>
    <n v="245292.64"/>
    <x v="8"/>
    <x v="19"/>
    <n v="0"/>
  </r>
  <r>
    <x v="446"/>
    <s v="US"/>
    <n v="245292.64"/>
    <x v="9"/>
    <x v="20"/>
    <n v="1673658"/>
  </r>
  <r>
    <x v="446"/>
    <s v="US"/>
    <n v="245292.64"/>
    <x v="10"/>
    <x v="21"/>
    <n v="45512681"/>
  </r>
  <r>
    <x v="446"/>
    <s v="US"/>
    <n v="245292.64"/>
    <x v="11"/>
    <x v="22"/>
    <n v="676331"/>
  </r>
  <r>
    <x v="446"/>
    <s v="US"/>
    <n v="245292.64"/>
    <x v="12"/>
    <x v="23"/>
    <n v="219896"/>
  </r>
  <r>
    <x v="446"/>
    <s v="US"/>
    <n v="245292.64"/>
    <x v="13"/>
    <x v="24"/>
    <n v="100349327"/>
  </r>
  <r>
    <x v="446"/>
    <s v="US"/>
    <n v="245292.64"/>
    <x v="14"/>
    <x v="25"/>
    <n v="2704413"/>
  </r>
  <r>
    <x v="446"/>
    <s v="US"/>
    <n v="245292.64"/>
    <x v="15"/>
    <x v="26"/>
    <n v="4190754"/>
  </r>
  <r>
    <x v="446"/>
    <s v="US"/>
    <n v="245292.64"/>
    <x v="16"/>
    <x v="27"/>
    <n v="0"/>
  </r>
  <r>
    <x v="446"/>
    <s v="US"/>
    <n v="245292.64"/>
    <x v="17"/>
    <x v="28"/>
    <n v="0"/>
  </r>
  <r>
    <x v="446"/>
    <s v="US"/>
    <n v="245292.64"/>
    <x v="18"/>
    <x v="29"/>
    <n v="0"/>
  </r>
  <r>
    <x v="446"/>
    <s v="US"/>
    <n v="245292.64"/>
    <x v="19"/>
    <x v="30"/>
    <n v="73702"/>
  </r>
  <r>
    <x v="446"/>
    <s v="US"/>
    <n v="245292.64"/>
    <x v="20"/>
    <x v="31"/>
    <n v="0"/>
  </r>
  <r>
    <x v="446"/>
    <s v="US"/>
    <n v="245292.64"/>
    <x v="21"/>
    <x v="32"/>
    <n v="0"/>
  </r>
  <r>
    <x v="447"/>
    <s v="US"/>
    <n v="205811.04"/>
    <x v="0"/>
    <x v="0"/>
    <n v="125464"/>
  </r>
  <r>
    <x v="447"/>
    <s v="US"/>
    <n v="205811.04"/>
    <x v="0"/>
    <x v="1"/>
    <n v="106493"/>
  </r>
  <r>
    <x v="447"/>
    <s v="US"/>
    <n v="205811.04"/>
    <x v="0"/>
    <x v="2"/>
    <n v="0"/>
  </r>
  <r>
    <x v="447"/>
    <s v="US"/>
    <n v="205811.04"/>
    <x v="0"/>
    <x v="3"/>
    <n v="0"/>
  </r>
  <r>
    <x v="447"/>
    <s v="US"/>
    <n v="205811.04"/>
    <x v="0"/>
    <x v="4"/>
    <n v="18971"/>
  </r>
  <r>
    <x v="447"/>
    <s v="US"/>
    <n v="205811.04"/>
    <x v="1"/>
    <x v="5"/>
    <n v="1860"/>
  </r>
  <r>
    <x v="447"/>
    <s v="US"/>
    <n v="205811.04"/>
    <x v="1"/>
    <x v="6"/>
    <n v="1860"/>
  </r>
  <r>
    <x v="447"/>
    <s v="US"/>
    <n v="205811.04"/>
    <x v="1"/>
    <x v="7"/>
    <n v="0"/>
  </r>
  <r>
    <x v="447"/>
    <s v="US"/>
    <n v="205811.04"/>
    <x v="1"/>
    <x v="8"/>
    <n v="0"/>
  </r>
  <r>
    <x v="447"/>
    <s v="US"/>
    <n v="205811.04"/>
    <x v="1"/>
    <x v="9"/>
    <n v="0"/>
  </r>
  <r>
    <x v="447"/>
    <s v="US"/>
    <n v="205811.04"/>
    <x v="2"/>
    <x v="10"/>
    <n v="12160450"/>
  </r>
  <r>
    <x v="447"/>
    <s v="US"/>
    <n v="205811.04"/>
    <x v="2"/>
    <x v="11"/>
    <n v="12160450"/>
  </r>
  <r>
    <x v="447"/>
    <s v="US"/>
    <n v="205811.04"/>
    <x v="2"/>
    <x v="12"/>
    <n v="0"/>
  </r>
  <r>
    <x v="447"/>
    <s v="US"/>
    <n v="205811.04"/>
    <x v="2"/>
    <x v="13"/>
    <n v="0"/>
  </r>
  <r>
    <x v="447"/>
    <s v="US"/>
    <n v="205811.04"/>
    <x v="3"/>
    <x v="14"/>
    <n v="786533"/>
  </r>
  <r>
    <x v="447"/>
    <s v="US"/>
    <n v="205811.04"/>
    <x v="4"/>
    <x v="15"/>
    <n v="2004861"/>
  </r>
  <r>
    <x v="447"/>
    <s v="US"/>
    <n v="205811.04"/>
    <x v="5"/>
    <x v="16"/>
    <n v="2686317"/>
  </r>
  <r>
    <x v="447"/>
    <s v="US"/>
    <n v="205811.04"/>
    <x v="6"/>
    <x v="17"/>
    <n v="12189712"/>
  </r>
  <r>
    <x v="447"/>
    <s v="US"/>
    <n v="205811.04"/>
    <x v="7"/>
    <x v="18"/>
    <n v="124404"/>
  </r>
  <r>
    <x v="447"/>
    <s v="US"/>
    <n v="205811.04"/>
    <x v="8"/>
    <x v="19"/>
    <n v="0"/>
  </r>
  <r>
    <x v="447"/>
    <s v="US"/>
    <n v="205811.04"/>
    <x v="9"/>
    <x v="20"/>
    <n v="1491522"/>
  </r>
  <r>
    <x v="447"/>
    <s v="US"/>
    <n v="205811.04"/>
    <x v="10"/>
    <x v="21"/>
    <n v="45458571"/>
  </r>
  <r>
    <x v="447"/>
    <s v="US"/>
    <n v="205811.04"/>
    <x v="11"/>
    <x v="22"/>
    <n v="591992"/>
  </r>
  <r>
    <x v="447"/>
    <s v="US"/>
    <n v="205811.04"/>
    <x v="12"/>
    <x v="23"/>
    <n v="203285"/>
  </r>
  <r>
    <x v="447"/>
    <s v="US"/>
    <n v="205811.04"/>
    <x v="13"/>
    <x v="24"/>
    <n v="114236916"/>
  </r>
  <r>
    <x v="447"/>
    <s v="US"/>
    <n v="205811.04"/>
    <x v="14"/>
    <x v="25"/>
    <n v="2386414"/>
  </r>
  <r>
    <x v="447"/>
    <s v="US"/>
    <n v="205811.04"/>
    <x v="15"/>
    <x v="26"/>
    <n v="5362748"/>
  </r>
  <r>
    <x v="447"/>
    <s v="US"/>
    <n v="205811.04"/>
    <x v="16"/>
    <x v="27"/>
    <n v="0"/>
  </r>
  <r>
    <x v="447"/>
    <s v="US"/>
    <n v="205811.04"/>
    <x v="17"/>
    <x v="28"/>
    <n v="0"/>
  </r>
  <r>
    <x v="447"/>
    <s v="US"/>
    <n v="205811.04"/>
    <x v="18"/>
    <x v="29"/>
    <n v="0"/>
  </r>
  <r>
    <x v="447"/>
    <s v="US"/>
    <n v="205811.04"/>
    <x v="19"/>
    <x v="30"/>
    <n v="47175"/>
  </r>
  <r>
    <x v="447"/>
    <s v="US"/>
    <n v="205811.04"/>
    <x v="20"/>
    <x v="31"/>
    <n v="0"/>
  </r>
  <r>
    <x v="447"/>
    <s v="US"/>
    <n v="205811.04"/>
    <x v="21"/>
    <x v="32"/>
    <n v="0"/>
  </r>
  <r>
    <x v="448"/>
    <s v="US"/>
    <n v="855061.37"/>
    <x v="0"/>
    <x v="0"/>
    <n v="205056"/>
  </r>
  <r>
    <x v="448"/>
    <s v="US"/>
    <n v="855061.37"/>
    <x v="0"/>
    <x v="1"/>
    <n v="205010"/>
  </r>
  <r>
    <x v="448"/>
    <s v="US"/>
    <n v="855061.37"/>
    <x v="0"/>
    <x v="2"/>
    <n v="0"/>
  </r>
  <r>
    <x v="448"/>
    <s v="US"/>
    <n v="855061.37"/>
    <x v="0"/>
    <x v="3"/>
    <n v="0"/>
  </r>
  <r>
    <x v="448"/>
    <s v="US"/>
    <n v="855061.37"/>
    <x v="0"/>
    <x v="4"/>
    <n v="46"/>
  </r>
  <r>
    <x v="448"/>
    <s v="US"/>
    <n v="855061.37"/>
    <x v="1"/>
    <x v="5"/>
    <n v="1403"/>
  </r>
  <r>
    <x v="448"/>
    <s v="US"/>
    <n v="855061.37"/>
    <x v="1"/>
    <x v="6"/>
    <n v="1403"/>
  </r>
  <r>
    <x v="448"/>
    <s v="US"/>
    <n v="855061.37"/>
    <x v="1"/>
    <x v="7"/>
    <n v="0"/>
  </r>
  <r>
    <x v="448"/>
    <s v="US"/>
    <n v="855061.37"/>
    <x v="1"/>
    <x v="8"/>
    <n v="0"/>
  </r>
  <r>
    <x v="448"/>
    <s v="US"/>
    <n v="855061.37"/>
    <x v="1"/>
    <x v="9"/>
    <n v="0"/>
  </r>
  <r>
    <x v="448"/>
    <s v="US"/>
    <n v="855061.37"/>
    <x v="2"/>
    <x v="10"/>
    <n v="13904863"/>
  </r>
  <r>
    <x v="448"/>
    <s v="US"/>
    <n v="855061.37"/>
    <x v="2"/>
    <x v="11"/>
    <n v="13904863"/>
  </r>
  <r>
    <x v="448"/>
    <s v="US"/>
    <n v="855061.37"/>
    <x v="2"/>
    <x v="12"/>
    <n v="0"/>
  </r>
  <r>
    <x v="448"/>
    <s v="US"/>
    <n v="855061.37"/>
    <x v="2"/>
    <x v="13"/>
    <n v="0"/>
  </r>
  <r>
    <x v="448"/>
    <s v="US"/>
    <n v="855061.37"/>
    <x v="3"/>
    <x v="14"/>
    <n v="343231"/>
  </r>
  <r>
    <x v="448"/>
    <s v="US"/>
    <n v="855061.37"/>
    <x v="4"/>
    <x v="15"/>
    <n v="2196196"/>
  </r>
  <r>
    <x v="448"/>
    <s v="US"/>
    <n v="855061.37"/>
    <x v="5"/>
    <x v="16"/>
    <n v="2555008"/>
  </r>
  <r>
    <x v="448"/>
    <s v="US"/>
    <n v="855061.37"/>
    <x v="6"/>
    <x v="17"/>
    <n v="13910225"/>
  </r>
  <r>
    <x v="448"/>
    <s v="US"/>
    <n v="855061.37"/>
    <x v="7"/>
    <x v="18"/>
    <n v="123454"/>
  </r>
  <r>
    <x v="448"/>
    <s v="US"/>
    <n v="855061.37"/>
    <x v="8"/>
    <x v="19"/>
    <n v="0"/>
  </r>
  <r>
    <x v="448"/>
    <s v="US"/>
    <n v="855061.37"/>
    <x v="9"/>
    <x v="20"/>
    <n v="1465781"/>
  </r>
  <r>
    <x v="448"/>
    <s v="US"/>
    <n v="855061.37"/>
    <x v="10"/>
    <x v="21"/>
    <n v="38824657"/>
  </r>
  <r>
    <x v="448"/>
    <s v="US"/>
    <n v="855061.37"/>
    <x v="11"/>
    <x v="22"/>
    <n v="626207"/>
  </r>
  <r>
    <x v="448"/>
    <s v="US"/>
    <n v="855061.37"/>
    <x v="12"/>
    <x v="23"/>
    <n v="156189"/>
  </r>
  <r>
    <x v="448"/>
    <s v="US"/>
    <n v="855061.37"/>
    <x v="13"/>
    <x v="24"/>
    <n v="114680067"/>
  </r>
  <r>
    <x v="448"/>
    <s v="US"/>
    <n v="855061.37"/>
    <x v="14"/>
    <x v="25"/>
    <n v="1450171"/>
  </r>
  <r>
    <x v="448"/>
    <s v="US"/>
    <n v="855061.37"/>
    <x v="15"/>
    <x v="26"/>
    <n v="5158770"/>
  </r>
  <r>
    <x v="448"/>
    <s v="US"/>
    <n v="855061.37"/>
    <x v="16"/>
    <x v="27"/>
    <n v="0"/>
  </r>
  <r>
    <x v="448"/>
    <s v="US"/>
    <n v="855061.37"/>
    <x v="17"/>
    <x v="28"/>
    <n v="0"/>
  </r>
  <r>
    <x v="448"/>
    <s v="US"/>
    <n v="855061.37"/>
    <x v="18"/>
    <x v="29"/>
    <n v="0"/>
  </r>
  <r>
    <x v="448"/>
    <s v="US"/>
    <n v="855061.37"/>
    <x v="19"/>
    <x v="30"/>
    <n v="39250"/>
  </r>
  <r>
    <x v="448"/>
    <s v="US"/>
    <n v="855061.37"/>
    <x v="20"/>
    <x v="31"/>
    <n v="0"/>
  </r>
  <r>
    <x v="448"/>
    <s v="US"/>
    <n v="855061.37"/>
    <x v="21"/>
    <x v="32"/>
    <n v="0"/>
  </r>
  <r>
    <x v="449"/>
    <s v="US"/>
    <n v="467550.28"/>
    <x v="0"/>
    <x v="0"/>
    <n v="115714"/>
  </r>
  <r>
    <x v="449"/>
    <s v="US"/>
    <n v="467550.28"/>
    <x v="0"/>
    <x v="1"/>
    <n v="115714"/>
  </r>
  <r>
    <x v="449"/>
    <s v="US"/>
    <n v="467550.28"/>
    <x v="0"/>
    <x v="2"/>
    <n v="0"/>
  </r>
  <r>
    <x v="449"/>
    <s v="US"/>
    <n v="467550.28"/>
    <x v="0"/>
    <x v="3"/>
    <n v="0"/>
  </r>
  <r>
    <x v="449"/>
    <s v="US"/>
    <n v="467550.28"/>
    <x v="0"/>
    <x v="4"/>
    <n v="0"/>
  </r>
  <r>
    <x v="449"/>
    <s v="US"/>
    <n v="467550.28"/>
    <x v="1"/>
    <x v="5"/>
    <n v="64"/>
  </r>
  <r>
    <x v="449"/>
    <s v="US"/>
    <n v="467550.28"/>
    <x v="1"/>
    <x v="6"/>
    <n v="64"/>
  </r>
  <r>
    <x v="449"/>
    <s v="US"/>
    <n v="467550.28"/>
    <x v="1"/>
    <x v="7"/>
    <n v="0"/>
  </r>
  <r>
    <x v="449"/>
    <s v="US"/>
    <n v="467550.28"/>
    <x v="1"/>
    <x v="8"/>
    <n v="0"/>
  </r>
  <r>
    <x v="449"/>
    <s v="US"/>
    <n v="467550.28"/>
    <x v="1"/>
    <x v="9"/>
    <n v="0"/>
  </r>
  <r>
    <x v="449"/>
    <s v="US"/>
    <n v="467550.28"/>
    <x v="2"/>
    <x v="10"/>
    <n v="10442541"/>
  </r>
  <r>
    <x v="449"/>
    <s v="US"/>
    <n v="467550.28"/>
    <x v="2"/>
    <x v="11"/>
    <n v="10442541"/>
  </r>
  <r>
    <x v="449"/>
    <s v="US"/>
    <n v="467550.28"/>
    <x v="2"/>
    <x v="12"/>
    <n v="0"/>
  </r>
  <r>
    <x v="449"/>
    <s v="US"/>
    <n v="467550.28"/>
    <x v="2"/>
    <x v="13"/>
    <n v="0"/>
  </r>
  <r>
    <x v="449"/>
    <s v="US"/>
    <n v="467550.28"/>
    <x v="3"/>
    <x v="14"/>
    <n v="440911"/>
  </r>
  <r>
    <x v="449"/>
    <s v="US"/>
    <n v="467550.28"/>
    <x v="4"/>
    <x v="15"/>
    <n v="1728361"/>
  </r>
  <r>
    <x v="449"/>
    <s v="US"/>
    <n v="467550.28"/>
    <x v="5"/>
    <x v="16"/>
    <n v="2768410"/>
  </r>
  <r>
    <x v="449"/>
    <s v="US"/>
    <n v="467550.28"/>
    <x v="6"/>
    <x v="17"/>
    <n v="10448190"/>
  </r>
  <r>
    <x v="449"/>
    <s v="US"/>
    <n v="467550.28"/>
    <x v="7"/>
    <x v="18"/>
    <n v="129773"/>
  </r>
  <r>
    <x v="449"/>
    <s v="US"/>
    <n v="467550.28"/>
    <x v="8"/>
    <x v="19"/>
    <n v="0"/>
  </r>
  <r>
    <x v="449"/>
    <s v="US"/>
    <n v="467550.28"/>
    <x v="9"/>
    <x v="20"/>
    <n v="1926036"/>
  </r>
  <r>
    <x v="449"/>
    <s v="US"/>
    <n v="467550.28"/>
    <x v="10"/>
    <x v="21"/>
    <n v="42429324"/>
  </r>
  <r>
    <x v="449"/>
    <s v="US"/>
    <n v="467550.28"/>
    <x v="11"/>
    <x v="22"/>
    <n v="685360"/>
  </r>
  <r>
    <x v="449"/>
    <s v="US"/>
    <n v="467550.28"/>
    <x v="12"/>
    <x v="23"/>
    <n v="144781"/>
  </r>
  <r>
    <x v="449"/>
    <s v="US"/>
    <n v="467550.28"/>
    <x v="13"/>
    <x v="24"/>
    <n v="114997752"/>
  </r>
  <r>
    <x v="449"/>
    <s v="US"/>
    <n v="467550.28"/>
    <x v="14"/>
    <x v="25"/>
    <n v="1728224"/>
  </r>
  <r>
    <x v="449"/>
    <s v="US"/>
    <n v="467550.28"/>
    <x v="15"/>
    <x v="26"/>
    <n v="5065951"/>
  </r>
  <r>
    <x v="449"/>
    <s v="US"/>
    <n v="467550.28"/>
    <x v="16"/>
    <x v="27"/>
    <n v="0"/>
  </r>
  <r>
    <x v="449"/>
    <s v="US"/>
    <n v="467550.28"/>
    <x v="17"/>
    <x v="28"/>
    <n v="0"/>
  </r>
  <r>
    <x v="449"/>
    <s v="US"/>
    <n v="467550.28"/>
    <x v="18"/>
    <x v="29"/>
    <n v="0"/>
  </r>
  <r>
    <x v="449"/>
    <s v="US"/>
    <n v="467550.28"/>
    <x v="19"/>
    <x v="30"/>
    <n v="116462"/>
  </r>
  <r>
    <x v="449"/>
    <s v="US"/>
    <n v="467550.28"/>
    <x v="20"/>
    <x v="31"/>
    <n v="0"/>
  </r>
  <r>
    <x v="449"/>
    <s v="US"/>
    <n v="467550.28"/>
    <x v="21"/>
    <x v="32"/>
    <n v="0"/>
  </r>
  <r>
    <x v="450"/>
    <s v="US"/>
    <n v="346548.31"/>
    <x v="0"/>
    <x v="0"/>
    <n v="96605"/>
  </r>
  <r>
    <x v="450"/>
    <s v="US"/>
    <n v="346548.31"/>
    <x v="0"/>
    <x v="1"/>
    <n v="96605"/>
  </r>
  <r>
    <x v="450"/>
    <s v="US"/>
    <n v="346548.31"/>
    <x v="0"/>
    <x v="2"/>
    <n v="0"/>
  </r>
  <r>
    <x v="450"/>
    <s v="US"/>
    <n v="346548.31"/>
    <x v="0"/>
    <x v="3"/>
    <n v="0"/>
  </r>
  <r>
    <x v="450"/>
    <s v="US"/>
    <n v="346548.31"/>
    <x v="0"/>
    <x v="4"/>
    <n v="0"/>
  </r>
  <r>
    <x v="450"/>
    <s v="US"/>
    <n v="346548.31"/>
    <x v="1"/>
    <x v="5"/>
    <n v="0"/>
  </r>
  <r>
    <x v="450"/>
    <s v="US"/>
    <n v="346548.31"/>
    <x v="1"/>
    <x v="6"/>
    <n v="0"/>
  </r>
  <r>
    <x v="450"/>
    <s v="US"/>
    <n v="346548.31"/>
    <x v="1"/>
    <x v="7"/>
    <n v="0"/>
  </r>
  <r>
    <x v="450"/>
    <s v="US"/>
    <n v="346548.31"/>
    <x v="1"/>
    <x v="8"/>
    <n v="0"/>
  </r>
  <r>
    <x v="450"/>
    <s v="US"/>
    <n v="346548.31"/>
    <x v="1"/>
    <x v="9"/>
    <n v="0"/>
  </r>
  <r>
    <x v="450"/>
    <s v="US"/>
    <n v="346548.31"/>
    <x v="2"/>
    <x v="10"/>
    <n v="8686852"/>
  </r>
  <r>
    <x v="450"/>
    <s v="US"/>
    <n v="346548.31"/>
    <x v="2"/>
    <x v="11"/>
    <n v="8686852"/>
  </r>
  <r>
    <x v="450"/>
    <s v="US"/>
    <n v="346548.31"/>
    <x v="2"/>
    <x v="12"/>
    <n v="0"/>
  </r>
  <r>
    <x v="450"/>
    <s v="US"/>
    <n v="346548.31"/>
    <x v="2"/>
    <x v="13"/>
    <n v="0"/>
  </r>
  <r>
    <x v="450"/>
    <s v="US"/>
    <n v="346548.31"/>
    <x v="3"/>
    <x v="14"/>
    <n v="461787"/>
  </r>
  <r>
    <x v="450"/>
    <s v="US"/>
    <n v="346548.31"/>
    <x v="4"/>
    <x v="15"/>
    <n v="2155739"/>
  </r>
  <r>
    <x v="450"/>
    <s v="US"/>
    <n v="346548.31"/>
    <x v="5"/>
    <x v="16"/>
    <n v="3199124"/>
  </r>
  <r>
    <x v="450"/>
    <s v="US"/>
    <n v="346548.31"/>
    <x v="6"/>
    <x v="17"/>
    <n v="8691604"/>
  </r>
  <r>
    <x v="450"/>
    <s v="US"/>
    <n v="346548.31"/>
    <x v="7"/>
    <x v="18"/>
    <n v="119032"/>
  </r>
  <r>
    <x v="450"/>
    <s v="US"/>
    <n v="346548.31"/>
    <x v="8"/>
    <x v="19"/>
    <n v="0"/>
  </r>
  <r>
    <x v="450"/>
    <s v="US"/>
    <n v="346548.31"/>
    <x v="9"/>
    <x v="20"/>
    <n v="2335784"/>
  </r>
  <r>
    <x v="450"/>
    <s v="US"/>
    <n v="346548.31"/>
    <x v="10"/>
    <x v="21"/>
    <n v="38971892"/>
  </r>
  <r>
    <x v="450"/>
    <s v="US"/>
    <n v="346548.31"/>
    <x v="11"/>
    <x v="22"/>
    <n v="751796"/>
  </r>
  <r>
    <x v="450"/>
    <s v="US"/>
    <n v="346548.31"/>
    <x v="12"/>
    <x v="23"/>
    <n v="255133"/>
  </r>
  <r>
    <x v="450"/>
    <s v="US"/>
    <n v="346548.31"/>
    <x v="13"/>
    <x v="24"/>
    <n v="122493761"/>
  </r>
  <r>
    <x v="450"/>
    <s v="US"/>
    <n v="346548.31"/>
    <x v="14"/>
    <x v="25"/>
    <n v="1921847"/>
  </r>
  <r>
    <x v="450"/>
    <s v="US"/>
    <n v="346548.31"/>
    <x v="15"/>
    <x v="26"/>
    <n v="4899194"/>
  </r>
  <r>
    <x v="450"/>
    <s v="US"/>
    <n v="346548.31"/>
    <x v="16"/>
    <x v="27"/>
    <n v="0"/>
  </r>
  <r>
    <x v="450"/>
    <s v="US"/>
    <n v="346548.31"/>
    <x v="17"/>
    <x v="28"/>
    <n v="0"/>
  </r>
  <r>
    <x v="450"/>
    <s v="US"/>
    <n v="346548.31"/>
    <x v="18"/>
    <x v="29"/>
    <n v="0"/>
  </r>
  <r>
    <x v="450"/>
    <s v="US"/>
    <n v="346548.31"/>
    <x v="19"/>
    <x v="30"/>
    <n v="242470"/>
  </r>
  <r>
    <x v="450"/>
    <s v="US"/>
    <n v="346548.31"/>
    <x v="20"/>
    <x v="31"/>
    <n v="0"/>
  </r>
  <r>
    <x v="450"/>
    <s v="US"/>
    <n v="346548.31"/>
    <x v="21"/>
    <x v="32"/>
    <n v="0"/>
  </r>
  <r>
    <x v="451"/>
    <s v="US"/>
    <n v="262509.21000000002"/>
    <x v="0"/>
    <x v="0"/>
    <n v="67949"/>
  </r>
  <r>
    <x v="451"/>
    <s v="US"/>
    <n v="262509.21000000002"/>
    <x v="0"/>
    <x v="1"/>
    <n v="67949"/>
  </r>
  <r>
    <x v="451"/>
    <s v="US"/>
    <n v="262509.21000000002"/>
    <x v="0"/>
    <x v="2"/>
    <n v="0"/>
  </r>
  <r>
    <x v="451"/>
    <s v="US"/>
    <n v="262509.21000000002"/>
    <x v="0"/>
    <x v="3"/>
    <n v="0"/>
  </r>
  <r>
    <x v="451"/>
    <s v="US"/>
    <n v="262509.21000000002"/>
    <x v="0"/>
    <x v="4"/>
    <n v="0"/>
  </r>
  <r>
    <x v="451"/>
    <s v="US"/>
    <n v="262509.21000000002"/>
    <x v="1"/>
    <x v="5"/>
    <n v="0"/>
  </r>
  <r>
    <x v="451"/>
    <s v="US"/>
    <n v="262509.21000000002"/>
    <x v="1"/>
    <x v="6"/>
    <n v="0"/>
  </r>
  <r>
    <x v="451"/>
    <s v="US"/>
    <n v="262509.21000000002"/>
    <x v="1"/>
    <x v="7"/>
    <n v="0"/>
  </r>
  <r>
    <x v="451"/>
    <s v="US"/>
    <n v="262509.21000000002"/>
    <x v="1"/>
    <x v="8"/>
    <n v="0"/>
  </r>
  <r>
    <x v="451"/>
    <s v="US"/>
    <n v="262509.21000000002"/>
    <x v="1"/>
    <x v="9"/>
    <n v="0"/>
  </r>
  <r>
    <x v="451"/>
    <s v="US"/>
    <n v="262509.21000000002"/>
    <x v="2"/>
    <x v="10"/>
    <n v="8543372"/>
  </r>
  <r>
    <x v="451"/>
    <s v="US"/>
    <n v="262509.21000000002"/>
    <x v="2"/>
    <x v="11"/>
    <n v="8543372"/>
  </r>
  <r>
    <x v="451"/>
    <s v="US"/>
    <n v="262509.21000000002"/>
    <x v="2"/>
    <x v="12"/>
    <n v="0"/>
  </r>
  <r>
    <x v="451"/>
    <s v="US"/>
    <n v="262509.21000000002"/>
    <x v="2"/>
    <x v="13"/>
    <n v="0"/>
  </r>
  <r>
    <x v="451"/>
    <s v="US"/>
    <n v="262509.21000000002"/>
    <x v="3"/>
    <x v="14"/>
    <n v="369514"/>
  </r>
  <r>
    <x v="451"/>
    <s v="US"/>
    <n v="262509.21000000002"/>
    <x v="4"/>
    <x v="15"/>
    <n v="2767051"/>
  </r>
  <r>
    <x v="451"/>
    <s v="US"/>
    <n v="262509.21000000002"/>
    <x v="5"/>
    <x v="16"/>
    <n v="3300763"/>
  </r>
  <r>
    <x v="451"/>
    <s v="US"/>
    <n v="262509.21000000002"/>
    <x v="6"/>
    <x v="17"/>
    <n v="8547252"/>
  </r>
  <r>
    <x v="451"/>
    <s v="US"/>
    <n v="262509.21000000002"/>
    <x v="7"/>
    <x v="18"/>
    <n v="119607"/>
  </r>
  <r>
    <x v="451"/>
    <s v="US"/>
    <n v="262509.21000000002"/>
    <x v="8"/>
    <x v="19"/>
    <n v="0"/>
  </r>
  <r>
    <x v="451"/>
    <s v="US"/>
    <n v="262509.21000000002"/>
    <x v="9"/>
    <x v="20"/>
    <n v="1737972"/>
  </r>
  <r>
    <x v="451"/>
    <s v="US"/>
    <n v="262509.21000000002"/>
    <x v="10"/>
    <x v="21"/>
    <n v="50584986"/>
  </r>
  <r>
    <x v="451"/>
    <s v="US"/>
    <n v="262509.21000000002"/>
    <x v="11"/>
    <x v="22"/>
    <n v="442768"/>
  </r>
  <r>
    <x v="451"/>
    <s v="US"/>
    <n v="262509.21000000002"/>
    <x v="12"/>
    <x v="23"/>
    <n v="130482"/>
  </r>
  <r>
    <x v="451"/>
    <s v="US"/>
    <n v="262509.21000000002"/>
    <x v="13"/>
    <x v="24"/>
    <n v="134987754"/>
  </r>
  <r>
    <x v="451"/>
    <s v="US"/>
    <n v="262509.21000000002"/>
    <x v="14"/>
    <x v="25"/>
    <n v="1435275"/>
  </r>
  <r>
    <x v="451"/>
    <s v="US"/>
    <n v="262509.21000000002"/>
    <x v="15"/>
    <x v="26"/>
    <n v="5125835"/>
  </r>
  <r>
    <x v="451"/>
    <s v="US"/>
    <n v="262509.21000000002"/>
    <x v="16"/>
    <x v="27"/>
    <n v="0"/>
  </r>
  <r>
    <x v="451"/>
    <s v="US"/>
    <n v="262509.21000000002"/>
    <x v="17"/>
    <x v="28"/>
    <n v="0"/>
  </r>
  <r>
    <x v="451"/>
    <s v="US"/>
    <n v="262509.21000000002"/>
    <x v="18"/>
    <x v="29"/>
    <n v="0"/>
  </r>
  <r>
    <x v="451"/>
    <s v="US"/>
    <n v="262509.21000000002"/>
    <x v="19"/>
    <x v="30"/>
    <n v="296829"/>
  </r>
  <r>
    <x v="451"/>
    <s v="US"/>
    <n v="262509.21000000002"/>
    <x v="20"/>
    <x v="31"/>
    <n v="0"/>
  </r>
  <r>
    <x v="451"/>
    <s v="US"/>
    <n v="262509.21000000002"/>
    <x v="21"/>
    <x v="32"/>
    <n v="0"/>
  </r>
  <r>
    <x v="452"/>
    <s v="US"/>
    <n v="271127.58"/>
    <x v="0"/>
    <x v="0"/>
    <n v="73333"/>
  </r>
  <r>
    <x v="452"/>
    <s v="US"/>
    <n v="271127.58"/>
    <x v="0"/>
    <x v="1"/>
    <n v="73333"/>
  </r>
  <r>
    <x v="452"/>
    <s v="US"/>
    <n v="271127.58"/>
    <x v="0"/>
    <x v="2"/>
    <n v="0"/>
  </r>
  <r>
    <x v="452"/>
    <s v="US"/>
    <n v="271127.58"/>
    <x v="0"/>
    <x v="3"/>
    <n v="0"/>
  </r>
  <r>
    <x v="452"/>
    <s v="US"/>
    <n v="271127.58"/>
    <x v="0"/>
    <x v="4"/>
    <n v="0"/>
  </r>
  <r>
    <x v="452"/>
    <s v="US"/>
    <n v="271127.58"/>
    <x v="1"/>
    <x v="5"/>
    <n v="0"/>
  </r>
  <r>
    <x v="452"/>
    <s v="US"/>
    <n v="271127.58"/>
    <x v="1"/>
    <x v="6"/>
    <n v="0"/>
  </r>
  <r>
    <x v="452"/>
    <s v="US"/>
    <n v="271127.58"/>
    <x v="1"/>
    <x v="7"/>
    <n v="0"/>
  </r>
  <r>
    <x v="452"/>
    <s v="US"/>
    <n v="271127.58"/>
    <x v="1"/>
    <x v="8"/>
    <n v="0"/>
  </r>
  <r>
    <x v="452"/>
    <s v="US"/>
    <n v="271127.58"/>
    <x v="1"/>
    <x v="9"/>
    <n v="0"/>
  </r>
  <r>
    <x v="452"/>
    <s v="US"/>
    <n v="271127.58"/>
    <x v="2"/>
    <x v="10"/>
    <n v="8984436"/>
  </r>
  <r>
    <x v="452"/>
    <s v="US"/>
    <n v="271127.58"/>
    <x v="2"/>
    <x v="11"/>
    <n v="8984436"/>
  </r>
  <r>
    <x v="452"/>
    <s v="US"/>
    <n v="271127.58"/>
    <x v="2"/>
    <x v="12"/>
    <n v="0"/>
  </r>
  <r>
    <x v="452"/>
    <s v="US"/>
    <n v="271127.58"/>
    <x v="2"/>
    <x v="13"/>
    <n v="0"/>
  </r>
  <r>
    <x v="452"/>
    <s v="US"/>
    <n v="271127.58"/>
    <x v="3"/>
    <x v="14"/>
    <n v="364983"/>
  </r>
  <r>
    <x v="452"/>
    <s v="US"/>
    <n v="271127.58"/>
    <x v="4"/>
    <x v="15"/>
    <n v="2801588"/>
  </r>
  <r>
    <x v="452"/>
    <s v="US"/>
    <n v="271127.58"/>
    <x v="5"/>
    <x v="16"/>
    <n v="3667681"/>
  </r>
  <r>
    <x v="452"/>
    <s v="US"/>
    <n v="271127.58"/>
    <x v="6"/>
    <x v="17"/>
    <n v="8990957"/>
  </r>
  <r>
    <x v="452"/>
    <s v="US"/>
    <n v="271127.58"/>
    <x v="7"/>
    <x v="18"/>
    <n v="121155"/>
  </r>
  <r>
    <x v="452"/>
    <s v="US"/>
    <n v="271127.58"/>
    <x v="8"/>
    <x v="19"/>
    <n v="0"/>
  </r>
  <r>
    <x v="452"/>
    <s v="US"/>
    <n v="271127.58"/>
    <x v="9"/>
    <x v="20"/>
    <n v="1866292"/>
  </r>
  <r>
    <x v="452"/>
    <s v="US"/>
    <n v="271127.58"/>
    <x v="10"/>
    <x v="21"/>
    <n v="38820153"/>
  </r>
  <r>
    <x v="452"/>
    <s v="US"/>
    <n v="271127.58"/>
    <x v="11"/>
    <x v="22"/>
    <n v="620044"/>
  </r>
  <r>
    <x v="452"/>
    <s v="US"/>
    <n v="271127.58"/>
    <x v="12"/>
    <x v="23"/>
    <n v="158697"/>
  </r>
  <r>
    <x v="452"/>
    <s v="US"/>
    <n v="271127.58"/>
    <x v="13"/>
    <x v="24"/>
    <n v="136512784"/>
  </r>
  <r>
    <x v="452"/>
    <s v="US"/>
    <n v="271127.58"/>
    <x v="14"/>
    <x v="25"/>
    <n v="1224244"/>
  </r>
  <r>
    <x v="452"/>
    <s v="US"/>
    <n v="271127.58"/>
    <x v="15"/>
    <x v="26"/>
    <n v="7123496"/>
  </r>
  <r>
    <x v="452"/>
    <s v="US"/>
    <n v="271127.58"/>
    <x v="16"/>
    <x v="27"/>
    <n v="0"/>
  </r>
  <r>
    <x v="452"/>
    <s v="US"/>
    <n v="271127.58"/>
    <x v="17"/>
    <x v="28"/>
    <n v="0"/>
  </r>
  <r>
    <x v="452"/>
    <s v="US"/>
    <n v="271127.58"/>
    <x v="18"/>
    <x v="29"/>
    <n v="0"/>
  </r>
  <r>
    <x v="452"/>
    <s v="US"/>
    <n v="271127.58"/>
    <x v="19"/>
    <x v="30"/>
    <n v="149594"/>
  </r>
  <r>
    <x v="452"/>
    <s v="US"/>
    <n v="271127.58"/>
    <x v="20"/>
    <x v="31"/>
    <n v="0"/>
  </r>
  <r>
    <x v="452"/>
    <s v="US"/>
    <n v="271127.58"/>
    <x v="21"/>
    <x v="32"/>
    <n v="0"/>
  </r>
  <r>
    <x v="453"/>
    <s v="US"/>
    <n v="268842.94"/>
    <x v="0"/>
    <x v="0"/>
    <n v="83977"/>
  </r>
  <r>
    <x v="453"/>
    <s v="US"/>
    <n v="268842.94"/>
    <x v="0"/>
    <x v="1"/>
    <n v="83977"/>
  </r>
  <r>
    <x v="453"/>
    <s v="US"/>
    <n v="268842.94"/>
    <x v="0"/>
    <x v="2"/>
    <n v="0"/>
  </r>
  <r>
    <x v="453"/>
    <s v="US"/>
    <n v="268842.94"/>
    <x v="0"/>
    <x v="3"/>
    <n v="0"/>
  </r>
  <r>
    <x v="453"/>
    <s v="US"/>
    <n v="268842.94"/>
    <x v="0"/>
    <x v="4"/>
    <n v="0"/>
  </r>
  <r>
    <x v="453"/>
    <s v="US"/>
    <n v="268842.94"/>
    <x v="1"/>
    <x v="5"/>
    <n v="0"/>
  </r>
  <r>
    <x v="453"/>
    <s v="US"/>
    <n v="268842.94"/>
    <x v="1"/>
    <x v="6"/>
    <n v="0"/>
  </r>
  <r>
    <x v="453"/>
    <s v="US"/>
    <n v="268842.94"/>
    <x v="1"/>
    <x v="7"/>
    <n v="0"/>
  </r>
  <r>
    <x v="453"/>
    <s v="US"/>
    <n v="268842.94"/>
    <x v="1"/>
    <x v="8"/>
    <n v="0"/>
  </r>
  <r>
    <x v="453"/>
    <s v="US"/>
    <n v="268842.94"/>
    <x v="1"/>
    <x v="9"/>
    <n v="0"/>
  </r>
  <r>
    <x v="453"/>
    <s v="US"/>
    <n v="268842.94"/>
    <x v="2"/>
    <x v="10"/>
    <n v="12750571"/>
  </r>
  <r>
    <x v="453"/>
    <s v="US"/>
    <n v="268842.94"/>
    <x v="2"/>
    <x v="11"/>
    <n v="12750571"/>
  </r>
  <r>
    <x v="453"/>
    <s v="US"/>
    <n v="268842.94"/>
    <x v="2"/>
    <x v="12"/>
    <n v="0"/>
  </r>
  <r>
    <x v="453"/>
    <s v="US"/>
    <n v="268842.94"/>
    <x v="2"/>
    <x v="13"/>
    <n v="0"/>
  </r>
  <r>
    <x v="453"/>
    <s v="US"/>
    <n v="268842.94"/>
    <x v="3"/>
    <x v="14"/>
    <n v="341293"/>
  </r>
  <r>
    <x v="453"/>
    <s v="US"/>
    <n v="268842.94"/>
    <x v="4"/>
    <x v="15"/>
    <n v="2606668"/>
  </r>
  <r>
    <x v="453"/>
    <s v="US"/>
    <n v="268842.94"/>
    <x v="5"/>
    <x v="16"/>
    <n v="3965431"/>
  </r>
  <r>
    <x v="453"/>
    <s v="US"/>
    <n v="268842.94"/>
    <x v="6"/>
    <x v="17"/>
    <n v="12762789"/>
  </r>
  <r>
    <x v="453"/>
    <s v="US"/>
    <n v="268842.94"/>
    <x v="7"/>
    <x v="18"/>
    <n v="110490"/>
  </r>
  <r>
    <x v="453"/>
    <s v="US"/>
    <n v="268842.94"/>
    <x v="8"/>
    <x v="19"/>
    <n v="0"/>
  </r>
  <r>
    <x v="453"/>
    <s v="US"/>
    <n v="268842.94"/>
    <x v="9"/>
    <x v="20"/>
    <n v="1724773"/>
  </r>
  <r>
    <x v="453"/>
    <s v="US"/>
    <n v="268842.94"/>
    <x v="10"/>
    <x v="21"/>
    <n v="38107433"/>
  </r>
  <r>
    <x v="453"/>
    <s v="US"/>
    <n v="268842.94"/>
    <x v="11"/>
    <x v="22"/>
    <n v="696893"/>
  </r>
  <r>
    <x v="453"/>
    <s v="US"/>
    <n v="268842.94"/>
    <x v="12"/>
    <x v="23"/>
    <n v="188123"/>
  </r>
  <r>
    <x v="453"/>
    <s v="US"/>
    <n v="268842.94"/>
    <x v="13"/>
    <x v="24"/>
    <n v="125271871"/>
  </r>
  <r>
    <x v="453"/>
    <s v="US"/>
    <n v="268842.94"/>
    <x v="14"/>
    <x v="25"/>
    <n v="1160512"/>
  </r>
  <r>
    <x v="453"/>
    <s v="US"/>
    <n v="268842.94"/>
    <x v="15"/>
    <x v="26"/>
    <n v="8470263"/>
  </r>
  <r>
    <x v="453"/>
    <s v="US"/>
    <n v="268842.94"/>
    <x v="16"/>
    <x v="27"/>
    <n v="0"/>
  </r>
  <r>
    <x v="453"/>
    <s v="US"/>
    <n v="268842.94"/>
    <x v="17"/>
    <x v="28"/>
    <n v="0"/>
  </r>
  <r>
    <x v="453"/>
    <s v="US"/>
    <n v="268842.94"/>
    <x v="18"/>
    <x v="29"/>
    <n v="0"/>
  </r>
  <r>
    <x v="453"/>
    <s v="US"/>
    <n v="268842.94"/>
    <x v="19"/>
    <x v="30"/>
    <n v="337335"/>
  </r>
  <r>
    <x v="453"/>
    <s v="US"/>
    <n v="268842.94"/>
    <x v="20"/>
    <x v="31"/>
    <n v="0"/>
  </r>
  <r>
    <x v="453"/>
    <s v="US"/>
    <n v="268842.94"/>
    <x v="21"/>
    <x v="32"/>
    <n v="0"/>
  </r>
  <r>
    <x v="454"/>
    <s v="US"/>
    <n v="269676.57"/>
    <x v="0"/>
    <x v="0"/>
    <n v="69520"/>
  </r>
  <r>
    <x v="454"/>
    <s v="US"/>
    <n v="269676.57"/>
    <x v="0"/>
    <x v="1"/>
    <n v="69520"/>
  </r>
  <r>
    <x v="454"/>
    <s v="US"/>
    <n v="269676.57"/>
    <x v="0"/>
    <x v="2"/>
    <n v="0"/>
  </r>
  <r>
    <x v="454"/>
    <s v="US"/>
    <n v="269676.57"/>
    <x v="0"/>
    <x v="3"/>
    <n v="0"/>
  </r>
  <r>
    <x v="454"/>
    <s v="US"/>
    <n v="269676.57"/>
    <x v="0"/>
    <x v="4"/>
    <n v="0"/>
  </r>
  <r>
    <x v="454"/>
    <s v="US"/>
    <n v="269676.57"/>
    <x v="1"/>
    <x v="5"/>
    <n v="0"/>
  </r>
  <r>
    <x v="454"/>
    <s v="US"/>
    <n v="269676.57"/>
    <x v="1"/>
    <x v="6"/>
    <n v="0"/>
  </r>
  <r>
    <x v="454"/>
    <s v="US"/>
    <n v="269676.57"/>
    <x v="1"/>
    <x v="7"/>
    <n v="0"/>
  </r>
  <r>
    <x v="454"/>
    <s v="US"/>
    <n v="269676.57"/>
    <x v="1"/>
    <x v="8"/>
    <n v="0"/>
  </r>
  <r>
    <x v="454"/>
    <s v="US"/>
    <n v="269676.57"/>
    <x v="1"/>
    <x v="9"/>
    <n v="0"/>
  </r>
  <r>
    <x v="454"/>
    <s v="US"/>
    <n v="269676.57"/>
    <x v="2"/>
    <x v="10"/>
    <n v="16561138"/>
  </r>
  <r>
    <x v="454"/>
    <s v="US"/>
    <n v="269676.57"/>
    <x v="2"/>
    <x v="11"/>
    <n v="16561138"/>
  </r>
  <r>
    <x v="454"/>
    <s v="US"/>
    <n v="269676.57"/>
    <x v="2"/>
    <x v="12"/>
    <n v="0"/>
  </r>
  <r>
    <x v="454"/>
    <s v="US"/>
    <n v="269676.57"/>
    <x v="2"/>
    <x v="13"/>
    <n v="0"/>
  </r>
  <r>
    <x v="454"/>
    <s v="US"/>
    <n v="269676.57"/>
    <x v="3"/>
    <x v="14"/>
    <n v="391283"/>
  </r>
  <r>
    <x v="454"/>
    <s v="US"/>
    <n v="269676.57"/>
    <x v="4"/>
    <x v="15"/>
    <n v="2704664"/>
  </r>
  <r>
    <x v="454"/>
    <s v="US"/>
    <n v="269676.57"/>
    <x v="5"/>
    <x v="16"/>
    <n v="4126284"/>
  </r>
  <r>
    <x v="454"/>
    <s v="US"/>
    <n v="269676.57"/>
    <x v="6"/>
    <x v="17"/>
    <n v="16584994"/>
  </r>
  <r>
    <x v="454"/>
    <s v="US"/>
    <n v="269676.57"/>
    <x v="7"/>
    <x v="18"/>
    <n v="102486"/>
  </r>
  <r>
    <x v="454"/>
    <s v="US"/>
    <n v="269676.57"/>
    <x v="8"/>
    <x v="19"/>
    <n v="0"/>
  </r>
  <r>
    <x v="454"/>
    <s v="US"/>
    <n v="269676.57"/>
    <x v="9"/>
    <x v="20"/>
    <n v="1875190"/>
  </r>
  <r>
    <x v="454"/>
    <s v="US"/>
    <n v="269676.57"/>
    <x v="10"/>
    <x v="21"/>
    <n v="39071020"/>
  </r>
  <r>
    <x v="454"/>
    <s v="US"/>
    <n v="269676.57"/>
    <x v="11"/>
    <x v="22"/>
    <n v="760497"/>
  </r>
  <r>
    <x v="454"/>
    <s v="US"/>
    <n v="269676.57"/>
    <x v="12"/>
    <x v="23"/>
    <n v="176991"/>
  </r>
  <r>
    <x v="454"/>
    <s v="US"/>
    <n v="269676.57"/>
    <x v="13"/>
    <x v="24"/>
    <n v="122078545"/>
  </r>
  <r>
    <x v="454"/>
    <s v="US"/>
    <n v="269676.57"/>
    <x v="14"/>
    <x v="25"/>
    <n v="612637"/>
  </r>
  <r>
    <x v="454"/>
    <s v="US"/>
    <n v="269676.57"/>
    <x v="15"/>
    <x v="26"/>
    <n v="8130842"/>
  </r>
  <r>
    <x v="454"/>
    <s v="US"/>
    <n v="269676.57"/>
    <x v="16"/>
    <x v="27"/>
    <n v="0"/>
  </r>
  <r>
    <x v="454"/>
    <s v="US"/>
    <n v="269676.57"/>
    <x v="17"/>
    <x v="28"/>
    <n v="0"/>
  </r>
  <r>
    <x v="454"/>
    <s v="US"/>
    <n v="269676.57"/>
    <x v="18"/>
    <x v="29"/>
    <n v="0"/>
  </r>
  <r>
    <x v="454"/>
    <s v="US"/>
    <n v="269676.57"/>
    <x v="19"/>
    <x v="30"/>
    <n v="256609"/>
  </r>
  <r>
    <x v="454"/>
    <s v="US"/>
    <n v="269676.57"/>
    <x v="20"/>
    <x v="31"/>
    <n v="0"/>
  </r>
  <r>
    <x v="454"/>
    <s v="US"/>
    <n v="269676.57"/>
    <x v="21"/>
    <x v="32"/>
    <n v="0"/>
  </r>
  <r>
    <x v="455"/>
    <s v="US"/>
    <n v="875561.71"/>
    <x v="0"/>
    <x v="0"/>
    <n v="50"/>
  </r>
  <r>
    <x v="455"/>
    <s v="US"/>
    <n v="875561.71"/>
    <x v="0"/>
    <x v="1"/>
    <n v="50"/>
  </r>
  <r>
    <x v="455"/>
    <s v="US"/>
    <n v="875561.71"/>
    <x v="0"/>
    <x v="2"/>
    <n v="0"/>
  </r>
  <r>
    <x v="455"/>
    <s v="US"/>
    <n v="875561.71"/>
    <x v="0"/>
    <x v="3"/>
    <n v="0"/>
  </r>
  <r>
    <x v="455"/>
    <s v="US"/>
    <n v="875561.71"/>
    <x v="0"/>
    <x v="4"/>
    <n v="0"/>
  </r>
  <r>
    <x v="455"/>
    <s v="US"/>
    <n v="875561.71"/>
    <x v="1"/>
    <x v="5"/>
    <n v="0"/>
  </r>
  <r>
    <x v="455"/>
    <s v="US"/>
    <n v="875561.71"/>
    <x v="1"/>
    <x v="6"/>
    <n v="0"/>
  </r>
  <r>
    <x v="455"/>
    <s v="US"/>
    <n v="875561.71"/>
    <x v="1"/>
    <x v="7"/>
    <n v="0"/>
  </r>
  <r>
    <x v="455"/>
    <s v="US"/>
    <n v="875561.71"/>
    <x v="1"/>
    <x v="8"/>
    <n v="0"/>
  </r>
  <r>
    <x v="455"/>
    <s v="US"/>
    <n v="875561.71"/>
    <x v="1"/>
    <x v="9"/>
    <n v="0"/>
  </r>
  <r>
    <x v="455"/>
    <s v="US"/>
    <n v="875561.71"/>
    <x v="2"/>
    <x v="10"/>
    <n v="17202517"/>
  </r>
  <r>
    <x v="455"/>
    <s v="US"/>
    <n v="875561.71"/>
    <x v="2"/>
    <x v="11"/>
    <n v="17202517"/>
  </r>
  <r>
    <x v="455"/>
    <s v="US"/>
    <n v="875561.71"/>
    <x v="2"/>
    <x v="12"/>
    <n v="0"/>
  </r>
  <r>
    <x v="455"/>
    <s v="US"/>
    <n v="875561.71"/>
    <x v="2"/>
    <x v="13"/>
    <n v="0"/>
  </r>
  <r>
    <x v="455"/>
    <s v="US"/>
    <n v="875561.71"/>
    <x v="3"/>
    <x v="14"/>
    <n v="483511"/>
  </r>
  <r>
    <x v="455"/>
    <s v="US"/>
    <n v="875561.71"/>
    <x v="4"/>
    <x v="15"/>
    <n v="2303194"/>
  </r>
  <r>
    <x v="455"/>
    <s v="US"/>
    <n v="875561.71"/>
    <x v="5"/>
    <x v="16"/>
    <n v="4925149"/>
  </r>
  <r>
    <x v="455"/>
    <s v="US"/>
    <n v="875561.71"/>
    <x v="6"/>
    <x v="17"/>
    <n v="17236185"/>
  </r>
  <r>
    <x v="455"/>
    <s v="US"/>
    <n v="875561.71"/>
    <x v="7"/>
    <x v="18"/>
    <n v="114555"/>
  </r>
  <r>
    <x v="455"/>
    <s v="US"/>
    <n v="875561.71"/>
    <x v="8"/>
    <x v="19"/>
    <n v="0"/>
  </r>
  <r>
    <x v="455"/>
    <s v="US"/>
    <n v="875561.71"/>
    <x v="9"/>
    <x v="20"/>
    <n v="2245034"/>
  </r>
  <r>
    <x v="455"/>
    <s v="US"/>
    <n v="875561.71"/>
    <x v="10"/>
    <x v="21"/>
    <n v="47805988"/>
  </r>
  <r>
    <x v="455"/>
    <s v="US"/>
    <n v="875561.71"/>
    <x v="11"/>
    <x v="22"/>
    <n v="659581"/>
  </r>
  <r>
    <x v="455"/>
    <s v="US"/>
    <n v="875561.71"/>
    <x v="12"/>
    <x v="23"/>
    <n v="208117"/>
  </r>
  <r>
    <x v="455"/>
    <s v="US"/>
    <n v="875561.71"/>
    <x v="13"/>
    <x v="24"/>
    <n v="93462553"/>
  </r>
  <r>
    <x v="455"/>
    <s v="US"/>
    <n v="875561.71"/>
    <x v="14"/>
    <x v="25"/>
    <n v="1104158"/>
  </r>
  <r>
    <x v="455"/>
    <s v="US"/>
    <n v="875561.71"/>
    <x v="15"/>
    <x v="26"/>
    <n v="7416500"/>
  </r>
  <r>
    <x v="455"/>
    <s v="US"/>
    <n v="875561.71"/>
    <x v="16"/>
    <x v="27"/>
    <n v="0"/>
  </r>
  <r>
    <x v="455"/>
    <s v="US"/>
    <n v="875561.71"/>
    <x v="17"/>
    <x v="28"/>
    <n v="169147"/>
  </r>
  <r>
    <x v="455"/>
    <s v="US"/>
    <n v="875561.71"/>
    <x v="18"/>
    <x v="29"/>
    <n v="0"/>
  </r>
  <r>
    <x v="455"/>
    <s v="US"/>
    <n v="875561.71"/>
    <x v="19"/>
    <x v="30"/>
    <n v="178455"/>
  </r>
  <r>
    <x v="455"/>
    <s v="US"/>
    <n v="875561.71"/>
    <x v="20"/>
    <x v="31"/>
    <n v="0"/>
  </r>
  <r>
    <x v="455"/>
    <s v="US"/>
    <n v="875561.71"/>
    <x v="21"/>
    <x v="32"/>
    <n v="0"/>
  </r>
  <r>
    <x v="456"/>
    <s v="US"/>
    <n v="474294.78"/>
    <x v="0"/>
    <x v="0"/>
    <n v="0"/>
  </r>
  <r>
    <x v="456"/>
    <s v="US"/>
    <n v="474294.78"/>
    <x v="0"/>
    <x v="1"/>
    <n v="0"/>
  </r>
  <r>
    <x v="456"/>
    <s v="US"/>
    <n v="474294.78"/>
    <x v="0"/>
    <x v="2"/>
    <n v="0"/>
  </r>
  <r>
    <x v="456"/>
    <s v="US"/>
    <n v="474294.78"/>
    <x v="0"/>
    <x v="3"/>
    <n v="0"/>
  </r>
  <r>
    <x v="456"/>
    <s v="US"/>
    <n v="474294.78"/>
    <x v="0"/>
    <x v="4"/>
    <n v="0"/>
  </r>
  <r>
    <x v="456"/>
    <s v="US"/>
    <n v="474294.78"/>
    <x v="1"/>
    <x v="5"/>
    <n v="0"/>
  </r>
  <r>
    <x v="456"/>
    <s v="US"/>
    <n v="474294.78"/>
    <x v="1"/>
    <x v="6"/>
    <n v="0"/>
  </r>
  <r>
    <x v="456"/>
    <s v="US"/>
    <n v="474294.78"/>
    <x v="1"/>
    <x v="7"/>
    <n v="0"/>
  </r>
  <r>
    <x v="456"/>
    <s v="US"/>
    <n v="474294.78"/>
    <x v="1"/>
    <x v="8"/>
    <n v="0"/>
  </r>
  <r>
    <x v="456"/>
    <s v="US"/>
    <n v="474294.78"/>
    <x v="1"/>
    <x v="9"/>
    <n v="0"/>
  </r>
  <r>
    <x v="456"/>
    <s v="US"/>
    <n v="474294.78"/>
    <x v="2"/>
    <x v="10"/>
    <n v="18909611"/>
  </r>
  <r>
    <x v="456"/>
    <s v="US"/>
    <n v="474294.78"/>
    <x v="2"/>
    <x v="11"/>
    <n v="18909611"/>
  </r>
  <r>
    <x v="456"/>
    <s v="US"/>
    <n v="474294.78"/>
    <x v="2"/>
    <x v="12"/>
    <n v="0"/>
  </r>
  <r>
    <x v="456"/>
    <s v="US"/>
    <n v="474294.78"/>
    <x v="2"/>
    <x v="13"/>
    <n v="0"/>
  </r>
  <r>
    <x v="456"/>
    <s v="US"/>
    <n v="474294.78"/>
    <x v="3"/>
    <x v="14"/>
    <n v="2527931"/>
  </r>
  <r>
    <x v="456"/>
    <s v="US"/>
    <n v="474294.78"/>
    <x v="4"/>
    <x v="15"/>
    <n v="2835870"/>
  </r>
  <r>
    <x v="456"/>
    <s v="US"/>
    <n v="474294.78"/>
    <x v="5"/>
    <x v="16"/>
    <n v="5827252"/>
  </r>
  <r>
    <x v="456"/>
    <s v="US"/>
    <n v="474294.78"/>
    <x v="6"/>
    <x v="17"/>
    <n v="18946396"/>
  </r>
  <r>
    <x v="456"/>
    <s v="US"/>
    <n v="474294.78"/>
    <x v="7"/>
    <x v="18"/>
    <n v="104454"/>
  </r>
  <r>
    <x v="456"/>
    <s v="US"/>
    <n v="474294.78"/>
    <x v="8"/>
    <x v="19"/>
    <n v="0"/>
  </r>
  <r>
    <x v="456"/>
    <s v="US"/>
    <n v="474294.78"/>
    <x v="9"/>
    <x v="20"/>
    <n v="2507306"/>
  </r>
  <r>
    <x v="456"/>
    <s v="US"/>
    <n v="474294.78"/>
    <x v="10"/>
    <x v="21"/>
    <n v="50446616"/>
  </r>
  <r>
    <x v="456"/>
    <s v="US"/>
    <n v="474294.78"/>
    <x v="11"/>
    <x v="22"/>
    <n v="662287"/>
  </r>
  <r>
    <x v="456"/>
    <s v="US"/>
    <n v="474294.78"/>
    <x v="12"/>
    <x v="23"/>
    <n v="239859"/>
  </r>
  <r>
    <x v="456"/>
    <s v="US"/>
    <n v="474294.78"/>
    <x v="13"/>
    <x v="24"/>
    <n v="92905661"/>
  </r>
  <r>
    <x v="456"/>
    <s v="US"/>
    <n v="474294.78"/>
    <x v="14"/>
    <x v="25"/>
    <n v="1351794"/>
  </r>
  <r>
    <x v="456"/>
    <s v="US"/>
    <n v="474294.78"/>
    <x v="15"/>
    <x v="26"/>
    <n v="6908724"/>
  </r>
  <r>
    <x v="456"/>
    <s v="US"/>
    <n v="474294.78"/>
    <x v="16"/>
    <x v="27"/>
    <n v="0"/>
  </r>
  <r>
    <x v="456"/>
    <s v="US"/>
    <n v="474294.78"/>
    <x v="17"/>
    <x v="28"/>
    <n v="110661"/>
  </r>
  <r>
    <x v="456"/>
    <s v="US"/>
    <n v="474294.78"/>
    <x v="18"/>
    <x v="29"/>
    <n v="0"/>
  </r>
  <r>
    <x v="456"/>
    <s v="US"/>
    <n v="474294.78"/>
    <x v="19"/>
    <x v="30"/>
    <n v="218859"/>
  </r>
  <r>
    <x v="456"/>
    <s v="US"/>
    <n v="474294.78"/>
    <x v="20"/>
    <x v="31"/>
    <n v="0"/>
  </r>
  <r>
    <x v="456"/>
    <s v="US"/>
    <n v="474294.78"/>
    <x v="21"/>
    <x v="32"/>
    <n v="0"/>
  </r>
  <r>
    <x v="457"/>
    <s v="US"/>
    <n v="424050.86"/>
    <x v="0"/>
    <x v="0"/>
    <n v="0"/>
  </r>
  <r>
    <x v="457"/>
    <s v="US"/>
    <n v="424050.86"/>
    <x v="0"/>
    <x v="1"/>
    <n v="0"/>
  </r>
  <r>
    <x v="457"/>
    <s v="US"/>
    <n v="424050.86"/>
    <x v="0"/>
    <x v="2"/>
    <n v="0"/>
  </r>
  <r>
    <x v="457"/>
    <s v="US"/>
    <n v="424050.86"/>
    <x v="0"/>
    <x v="3"/>
    <n v="0"/>
  </r>
  <r>
    <x v="457"/>
    <s v="US"/>
    <n v="424050.86"/>
    <x v="0"/>
    <x v="4"/>
    <n v="0"/>
  </r>
  <r>
    <x v="457"/>
    <s v="US"/>
    <n v="424050.86"/>
    <x v="1"/>
    <x v="5"/>
    <n v="0"/>
  </r>
  <r>
    <x v="457"/>
    <s v="US"/>
    <n v="424050.86"/>
    <x v="1"/>
    <x v="6"/>
    <n v="0"/>
  </r>
  <r>
    <x v="457"/>
    <s v="US"/>
    <n v="424050.86"/>
    <x v="1"/>
    <x v="7"/>
    <n v="0"/>
  </r>
  <r>
    <x v="457"/>
    <s v="US"/>
    <n v="424050.86"/>
    <x v="1"/>
    <x v="8"/>
    <n v="0"/>
  </r>
  <r>
    <x v="457"/>
    <s v="US"/>
    <n v="424050.86"/>
    <x v="1"/>
    <x v="9"/>
    <n v="0"/>
  </r>
  <r>
    <x v="457"/>
    <s v="US"/>
    <n v="424050.86"/>
    <x v="2"/>
    <x v="10"/>
    <n v="13570872"/>
  </r>
  <r>
    <x v="457"/>
    <s v="US"/>
    <n v="424050.86"/>
    <x v="2"/>
    <x v="11"/>
    <n v="13570872"/>
  </r>
  <r>
    <x v="457"/>
    <s v="US"/>
    <n v="424050.86"/>
    <x v="2"/>
    <x v="12"/>
    <n v="0"/>
  </r>
  <r>
    <x v="457"/>
    <s v="US"/>
    <n v="424050.86"/>
    <x v="2"/>
    <x v="13"/>
    <n v="0"/>
  </r>
  <r>
    <x v="457"/>
    <s v="US"/>
    <n v="424050.86"/>
    <x v="3"/>
    <x v="14"/>
    <n v="1700640"/>
  </r>
  <r>
    <x v="457"/>
    <s v="US"/>
    <n v="424050.86"/>
    <x v="4"/>
    <x v="15"/>
    <n v="3063200"/>
  </r>
  <r>
    <x v="457"/>
    <s v="US"/>
    <n v="424050.86"/>
    <x v="5"/>
    <x v="16"/>
    <n v="5682924"/>
  </r>
  <r>
    <x v="457"/>
    <s v="US"/>
    <n v="424050.86"/>
    <x v="6"/>
    <x v="17"/>
    <n v="13609742"/>
  </r>
  <r>
    <x v="457"/>
    <s v="US"/>
    <n v="424050.86"/>
    <x v="7"/>
    <x v="18"/>
    <n v="108447"/>
  </r>
  <r>
    <x v="457"/>
    <s v="US"/>
    <n v="424050.86"/>
    <x v="8"/>
    <x v="19"/>
    <n v="0"/>
  </r>
  <r>
    <x v="457"/>
    <s v="US"/>
    <n v="424050.86"/>
    <x v="9"/>
    <x v="20"/>
    <n v="2329814"/>
  </r>
  <r>
    <x v="457"/>
    <s v="US"/>
    <n v="424050.86"/>
    <x v="10"/>
    <x v="21"/>
    <n v="54907114"/>
  </r>
  <r>
    <x v="457"/>
    <s v="US"/>
    <n v="424050.86"/>
    <x v="11"/>
    <x v="22"/>
    <n v="777952"/>
  </r>
  <r>
    <x v="457"/>
    <s v="US"/>
    <n v="424050.86"/>
    <x v="12"/>
    <x v="23"/>
    <n v="257258"/>
  </r>
  <r>
    <x v="457"/>
    <s v="US"/>
    <n v="424050.86"/>
    <x v="13"/>
    <x v="24"/>
    <n v="94063383"/>
  </r>
  <r>
    <x v="457"/>
    <s v="US"/>
    <n v="424050.86"/>
    <x v="14"/>
    <x v="25"/>
    <n v="1977070"/>
  </r>
  <r>
    <x v="457"/>
    <s v="US"/>
    <n v="424050.86"/>
    <x v="15"/>
    <x v="26"/>
    <n v="7081893"/>
  </r>
  <r>
    <x v="457"/>
    <s v="US"/>
    <n v="424050.86"/>
    <x v="16"/>
    <x v="27"/>
    <n v="0"/>
  </r>
  <r>
    <x v="457"/>
    <s v="US"/>
    <n v="424050.86"/>
    <x v="17"/>
    <x v="28"/>
    <n v="87044"/>
  </r>
  <r>
    <x v="457"/>
    <s v="US"/>
    <n v="424050.86"/>
    <x v="18"/>
    <x v="29"/>
    <n v="0"/>
  </r>
  <r>
    <x v="457"/>
    <s v="US"/>
    <n v="424050.86"/>
    <x v="19"/>
    <x v="30"/>
    <n v="191805"/>
  </r>
  <r>
    <x v="457"/>
    <s v="US"/>
    <n v="424050.86"/>
    <x v="20"/>
    <x v="31"/>
    <n v="0"/>
  </r>
  <r>
    <x v="457"/>
    <s v="US"/>
    <n v="424050.86"/>
    <x v="21"/>
    <x v="32"/>
    <n v="0"/>
  </r>
  <r>
    <x v="458"/>
    <s v="US"/>
    <n v="270084.21999999997"/>
    <x v="0"/>
    <x v="0"/>
    <n v="115"/>
  </r>
  <r>
    <x v="458"/>
    <s v="US"/>
    <n v="270084.21999999997"/>
    <x v="0"/>
    <x v="1"/>
    <n v="115"/>
  </r>
  <r>
    <x v="458"/>
    <s v="US"/>
    <n v="270084.21999999997"/>
    <x v="0"/>
    <x v="2"/>
    <n v="0"/>
  </r>
  <r>
    <x v="458"/>
    <s v="US"/>
    <n v="270084.21999999997"/>
    <x v="0"/>
    <x v="3"/>
    <n v="0"/>
  </r>
  <r>
    <x v="458"/>
    <s v="US"/>
    <n v="270084.21999999997"/>
    <x v="0"/>
    <x v="4"/>
    <n v="0"/>
  </r>
  <r>
    <x v="458"/>
    <s v="US"/>
    <n v="270084.21999999997"/>
    <x v="1"/>
    <x v="5"/>
    <n v="0"/>
  </r>
  <r>
    <x v="458"/>
    <s v="US"/>
    <n v="270084.21999999997"/>
    <x v="1"/>
    <x v="6"/>
    <n v="0"/>
  </r>
  <r>
    <x v="458"/>
    <s v="US"/>
    <n v="270084.21999999997"/>
    <x v="1"/>
    <x v="7"/>
    <n v="0"/>
  </r>
  <r>
    <x v="458"/>
    <s v="US"/>
    <n v="270084.21999999997"/>
    <x v="1"/>
    <x v="8"/>
    <n v="0"/>
  </r>
  <r>
    <x v="458"/>
    <s v="US"/>
    <n v="270084.21999999997"/>
    <x v="1"/>
    <x v="9"/>
    <n v="0"/>
  </r>
  <r>
    <x v="458"/>
    <s v="US"/>
    <n v="270084.21999999997"/>
    <x v="2"/>
    <x v="10"/>
    <n v="13010997"/>
  </r>
  <r>
    <x v="458"/>
    <s v="US"/>
    <n v="270084.21999999997"/>
    <x v="2"/>
    <x v="11"/>
    <n v="13010997"/>
  </r>
  <r>
    <x v="458"/>
    <s v="US"/>
    <n v="270084.21999999997"/>
    <x v="2"/>
    <x v="12"/>
    <n v="0"/>
  </r>
  <r>
    <x v="458"/>
    <s v="US"/>
    <n v="270084.21999999997"/>
    <x v="2"/>
    <x v="13"/>
    <n v="0"/>
  </r>
  <r>
    <x v="458"/>
    <s v="US"/>
    <n v="270084.21999999997"/>
    <x v="3"/>
    <x v="14"/>
    <n v="1233410"/>
  </r>
  <r>
    <x v="458"/>
    <s v="US"/>
    <n v="270084.21999999997"/>
    <x v="4"/>
    <x v="15"/>
    <n v="2329243"/>
  </r>
  <r>
    <x v="458"/>
    <s v="US"/>
    <n v="270084.21999999997"/>
    <x v="5"/>
    <x v="16"/>
    <n v="5534005"/>
  </r>
  <r>
    <x v="458"/>
    <s v="US"/>
    <n v="270084.21999999997"/>
    <x v="6"/>
    <x v="17"/>
    <n v="13059317"/>
  </r>
  <r>
    <x v="458"/>
    <s v="US"/>
    <n v="270084.21999999997"/>
    <x v="7"/>
    <x v="18"/>
    <n v="98763"/>
  </r>
  <r>
    <x v="458"/>
    <s v="US"/>
    <n v="270084.21999999997"/>
    <x v="8"/>
    <x v="19"/>
    <n v="0"/>
  </r>
  <r>
    <x v="458"/>
    <s v="US"/>
    <n v="270084.21999999997"/>
    <x v="9"/>
    <x v="20"/>
    <n v="2159439"/>
  </r>
  <r>
    <x v="458"/>
    <s v="US"/>
    <n v="270084.21999999997"/>
    <x v="10"/>
    <x v="21"/>
    <n v="43481062"/>
  </r>
  <r>
    <x v="458"/>
    <s v="US"/>
    <n v="270084.21999999997"/>
    <x v="11"/>
    <x v="22"/>
    <n v="406752"/>
  </r>
  <r>
    <x v="458"/>
    <s v="US"/>
    <n v="270084.21999999997"/>
    <x v="12"/>
    <x v="23"/>
    <n v="203095"/>
  </r>
  <r>
    <x v="458"/>
    <s v="US"/>
    <n v="270084.21999999997"/>
    <x v="13"/>
    <x v="24"/>
    <n v="97951563"/>
  </r>
  <r>
    <x v="458"/>
    <s v="US"/>
    <n v="270084.21999999997"/>
    <x v="14"/>
    <x v="25"/>
    <n v="1800521"/>
  </r>
  <r>
    <x v="458"/>
    <s v="US"/>
    <n v="270084.21999999997"/>
    <x v="15"/>
    <x v="26"/>
    <n v="6997773"/>
  </r>
  <r>
    <x v="458"/>
    <s v="US"/>
    <n v="270084.21999999997"/>
    <x v="16"/>
    <x v="27"/>
    <n v="0"/>
  </r>
  <r>
    <x v="458"/>
    <s v="US"/>
    <n v="270084.21999999997"/>
    <x v="17"/>
    <x v="28"/>
    <n v="27290"/>
  </r>
  <r>
    <x v="458"/>
    <s v="US"/>
    <n v="270084.21999999997"/>
    <x v="18"/>
    <x v="29"/>
    <n v="0"/>
  </r>
  <r>
    <x v="458"/>
    <s v="US"/>
    <n v="270084.21999999997"/>
    <x v="19"/>
    <x v="30"/>
    <n v="225143"/>
  </r>
  <r>
    <x v="458"/>
    <s v="US"/>
    <n v="270084.21999999997"/>
    <x v="20"/>
    <x v="31"/>
    <n v="0"/>
  </r>
  <r>
    <x v="458"/>
    <s v="US"/>
    <n v="270084.21999999997"/>
    <x v="21"/>
    <x v="32"/>
    <n v="0"/>
  </r>
  <r>
    <x v="459"/>
    <s v="US"/>
    <n v="222536.1"/>
    <x v="0"/>
    <x v="0"/>
    <n v="594788"/>
  </r>
  <r>
    <x v="459"/>
    <s v="US"/>
    <n v="222536.1"/>
    <x v="0"/>
    <x v="1"/>
    <n v="588725"/>
  </r>
  <r>
    <x v="459"/>
    <s v="US"/>
    <n v="222536.1"/>
    <x v="0"/>
    <x v="2"/>
    <n v="6063"/>
  </r>
  <r>
    <x v="459"/>
    <s v="US"/>
    <n v="222536.1"/>
    <x v="0"/>
    <x v="3"/>
    <n v="0"/>
  </r>
  <r>
    <x v="459"/>
    <s v="US"/>
    <n v="222536.1"/>
    <x v="0"/>
    <x v="4"/>
    <n v="0"/>
  </r>
  <r>
    <x v="459"/>
    <s v="US"/>
    <n v="222536.1"/>
    <x v="1"/>
    <x v="5"/>
    <n v="6843"/>
  </r>
  <r>
    <x v="459"/>
    <s v="US"/>
    <n v="222536.1"/>
    <x v="1"/>
    <x v="6"/>
    <n v="6843"/>
  </r>
  <r>
    <x v="459"/>
    <s v="US"/>
    <n v="222536.1"/>
    <x v="1"/>
    <x v="7"/>
    <n v="0"/>
  </r>
  <r>
    <x v="459"/>
    <s v="US"/>
    <n v="222536.1"/>
    <x v="1"/>
    <x v="8"/>
    <n v="0"/>
  </r>
  <r>
    <x v="459"/>
    <s v="US"/>
    <n v="222536.1"/>
    <x v="1"/>
    <x v="9"/>
    <n v="0"/>
  </r>
  <r>
    <x v="459"/>
    <s v="US"/>
    <n v="222536.1"/>
    <x v="2"/>
    <x v="10"/>
    <n v="13314469"/>
  </r>
  <r>
    <x v="459"/>
    <s v="US"/>
    <n v="222536.1"/>
    <x v="2"/>
    <x v="11"/>
    <n v="13314469"/>
  </r>
  <r>
    <x v="459"/>
    <s v="US"/>
    <n v="222536.1"/>
    <x v="2"/>
    <x v="12"/>
    <n v="0"/>
  </r>
  <r>
    <x v="459"/>
    <s v="US"/>
    <n v="222536.1"/>
    <x v="2"/>
    <x v="13"/>
    <n v="0"/>
  </r>
  <r>
    <x v="459"/>
    <s v="US"/>
    <n v="222536.1"/>
    <x v="3"/>
    <x v="14"/>
    <n v="1084534"/>
  </r>
  <r>
    <x v="459"/>
    <s v="US"/>
    <n v="222536.1"/>
    <x v="4"/>
    <x v="15"/>
    <n v="2605670"/>
  </r>
  <r>
    <x v="459"/>
    <s v="US"/>
    <n v="222536.1"/>
    <x v="5"/>
    <x v="16"/>
    <n v="4329273"/>
  </r>
  <r>
    <x v="459"/>
    <s v="US"/>
    <n v="222536.1"/>
    <x v="6"/>
    <x v="17"/>
    <n v="13385006"/>
  </r>
  <r>
    <x v="459"/>
    <s v="US"/>
    <n v="222536.1"/>
    <x v="7"/>
    <x v="18"/>
    <n v="102510"/>
  </r>
  <r>
    <x v="459"/>
    <s v="US"/>
    <n v="222536.1"/>
    <x v="8"/>
    <x v="19"/>
    <n v="0"/>
  </r>
  <r>
    <x v="459"/>
    <s v="US"/>
    <n v="222536.1"/>
    <x v="9"/>
    <x v="20"/>
    <n v="2161881"/>
  </r>
  <r>
    <x v="459"/>
    <s v="US"/>
    <n v="222536.1"/>
    <x v="10"/>
    <x v="21"/>
    <n v="33841497"/>
  </r>
  <r>
    <x v="459"/>
    <s v="US"/>
    <n v="222536.1"/>
    <x v="11"/>
    <x v="22"/>
    <n v="398882"/>
  </r>
  <r>
    <x v="459"/>
    <s v="US"/>
    <n v="222536.1"/>
    <x v="12"/>
    <x v="23"/>
    <n v="212958"/>
  </r>
  <r>
    <x v="459"/>
    <s v="US"/>
    <n v="222536.1"/>
    <x v="13"/>
    <x v="24"/>
    <n v="94779376"/>
  </r>
  <r>
    <x v="459"/>
    <s v="US"/>
    <n v="222536.1"/>
    <x v="14"/>
    <x v="25"/>
    <n v="1396352"/>
  </r>
  <r>
    <x v="459"/>
    <s v="US"/>
    <n v="222536.1"/>
    <x v="15"/>
    <x v="26"/>
    <n v="6763063"/>
  </r>
  <r>
    <x v="459"/>
    <s v="US"/>
    <n v="222536.1"/>
    <x v="16"/>
    <x v="27"/>
    <n v="0"/>
  </r>
  <r>
    <x v="459"/>
    <s v="US"/>
    <n v="222536.1"/>
    <x v="17"/>
    <x v="28"/>
    <n v="22241"/>
  </r>
  <r>
    <x v="459"/>
    <s v="US"/>
    <n v="222536.1"/>
    <x v="18"/>
    <x v="29"/>
    <n v="0"/>
  </r>
  <r>
    <x v="459"/>
    <s v="US"/>
    <n v="222536.1"/>
    <x v="19"/>
    <x v="30"/>
    <n v="203632"/>
  </r>
  <r>
    <x v="459"/>
    <s v="US"/>
    <n v="222536.1"/>
    <x v="20"/>
    <x v="31"/>
    <n v="0"/>
  </r>
  <r>
    <x v="459"/>
    <s v="US"/>
    <n v="222536.1"/>
    <x v="21"/>
    <x v="32"/>
    <n v="0"/>
  </r>
  <r>
    <x v="460"/>
    <s v="US"/>
    <n v="233444.53"/>
    <x v="0"/>
    <x v="0"/>
    <n v="402537"/>
  </r>
  <r>
    <x v="460"/>
    <s v="US"/>
    <n v="233444.53"/>
    <x v="0"/>
    <x v="1"/>
    <n v="392348"/>
  </r>
  <r>
    <x v="460"/>
    <s v="US"/>
    <n v="233444.53"/>
    <x v="0"/>
    <x v="2"/>
    <n v="10189"/>
  </r>
  <r>
    <x v="460"/>
    <s v="US"/>
    <n v="233444.53"/>
    <x v="0"/>
    <x v="3"/>
    <n v="0"/>
  </r>
  <r>
    <x v="460"/>
    <s v="US"/>
    <n v="233444.53"/>
    <x v="0"/>
    <x v="4"/>
    <n v="0"/>
  </r>
  <r>
    <x v="460"/>
    <s v="US"/>
    <n v="233444.53"/>
    <x v="1"/>
    <x v="5"/>
    <n v="6692"/>
  </r>
  <r>
    <x v="460"/>
    <s v="US"/>
    <n v="233444.53"/>
    <x v="1"/>
    <x v="6"/>
    <n v="6692"/>
  </r>
  <r>
    <x v="460"/>
    <s v="US"/>
    <n v="233444.53"/>
    <x v="1"/>
    <x v="7"/>
    <n v="0"/>
  </r>
  <r>
    <x v="460"/>
    <s v="US"/>
    <n v="233444.53"/>
    <x v="1"/>
    <x v="8"/>
    <n v="0"/>
  </r>
  <r>
    <x v="460"/>
    <s v="US"/>
    <n v="233444.53"/>
    <x v="1"/>
    <x v="9"/>
    <n v="0"/>
  </r>
  <r>
    <x v="460"/>
    <s v="US"/>
    <n v="233444.53"/>
    <x v="2"/>
    <x v="10"/>
    <n v="7712668"/>
  </r>
  <r>
    <x v="460"/>
    <s v="US"/>
    <n v="233444.53"/>
    <x v="2"/>
    <x v="11"/>
    <n v="7712668"/>
  </r>
  <r>
    <x v="460"/>
    <s v="US"/>
    <n v="233444.53"/>
    <x v="2"/>
    <x v="12"/>
    <n v="0"/>
  </r>
  <r>
    <x v="460"/>
    <s v="US"/>
    <n v="233444.53"/>
    <x v="2"/>
    <x v="13"/>
    <n v="0"/>
  </r>
  <r>
    <x v="460"/>
    <s v="US"/>
    <n v="233444.53"/>
    <x v="3"/>
    <x v="14"/>
    <n v="1148714"/>
  </r>
  <r>
    <x v="460"/>
    <s v="US"/>
    <n v="233444.53"/>
    <x v="4"/>
    <x v="15"/>
    <n v="2298448"/>
  </r>
  <r>
    <x v="460"/>
    <s v="US"/>
    <n v="233444.53"/>
    <x v="5"/>
    <x v="16"/>
    <n v="4005304"/>
  </r>
  <r>
    <x v="460"/>
    <s v="US"/>
    <n v="233444.53"/>
    <x v="6"/>
    <x v="17"/>
    <n v="7735923"/>
  </r>
  <r>
    <x v="460"/>
    <s v="US"/>
    <n v="233444.53"/>
    <x v="7"/>
    <x v="18"/>
    <n v="144609"/>
  </r>
  <r>
    <x v="460"/>
    <s v="US"/>
    <n v="233444.53"/>
    <x v="8"/>
    <x v="19"/>
    <n v="0"/>
  </r>
  <r>
    <x v="460"/>
    <s v="US"/>
    <n v="233444.53"/>
    <x v="9"/>
    <x v="20"/>
    <n v="1980942"/>
  </r>
  <r>
    <x v="460"/>
    <s v="US"/>
    <n v="233444.53"/>
    <x v="10"/>
    <x v="21"/>
    <n v="48815300"/>
  </r>
  <r>
    <x v="460"/>
    <s v="US"/>
    <n v="233444.53"/>
    <x v="11"/>
    <x v="22"/>
    <n v="639694"/>
  </r>
  <r>
    <x v="460"/>
    <s v="US"/>
    <n v="233444.53"/>
    <x v="12"/>
    <x v="23"/>
    <n v="257347"/>
  </r>
  <r>
    <x v="460"/>
    <s v="US"/>
    <n v="233444.53"/>
    <x v="13"/>
    <x v="24"/>
    <n v="95327246"/>
  </r>
  <r>
    <x v="460"/>
    <s v="US"/>
    <n v="233444.53"/>
    <x v="14"/>
    <x v="25"/>
    <n v="1462814"/>
  </r>
  <r>
    <x v="460"/>
    <s v="US"/>
    <n v="233444.53"/>
    <x v="15"/>
    <x v="26"/>
    <n v="6246566"/>
  </r>
  <r>
    <x v="460"/>
    <s v="US"/>
    <n v="233444.53"/>
    <x v="16"/>
    <x v="27"/>
    <n v="0"/>
  </r>
  <r>
    <x v="460"/>
    <s v="US"/>
    <n v="233444.53"/>
    <x v="17"/>
    <x v="28"/>
    <n v="22744"/>
  </r>
  <r>
    <x v="460"/>
    <s v="US"/>
    <n v="233444.53"/>
    <x v="18"/>
    <x v="29"/>
    <n v="0"/>
  </r>
  <r>
    <x v="460"/>
    <s v="US"/>
    <n v="233444.53"/>
    <x v="19"/>
    <x v="30"/>
    <n v="224683"/>
  </r>
  <r>
    <x v="460"/>
    <s v="US"/>
    <n v="233444.53"/>
    <x v="20"/>
    <x v="31"/>
    <n v="0"/>
  </r>
  <r>
    <x v="460"/>
    <s v="US"/>
    <n v="233444.53"/>
    <x v="21"/>
    <x v="32"/>
    <n v="0"/>
  </r>
  <r>
    <x v="461"/>
    <s v="US"/>
    <n v="324280.42"/>
    <x v="0"/>
    <x v="0"/>
    <n v="234206"/>
  </r>
  <r>
    <x v="461"/>
    <s v="US"/>
    <n v="324280.42"/>
    <x v="0"/>
    <x v="1"/>
    <n v="172691"/>
  </r>
  <r>
    <x v="461"/>
    <s v="US"/>
    <n v="324280.42"/>
    <x v="0"/>
    <x v="2"/>
    <n v="61515"/>
  </r>
  <r>
    <x v="461"/>
    <s v="US"/>
    <n v="324280.42"/>
    <x v="0"/>
    <x v="3"/>
    <n v="0"/>
  </r>
  <r>
    <x v="461"/>
    <s v="US"/>
    <n v="324280.42"/>
    <x v="0"/>
    <x v="4"/>
    <n v="0"/>
  </r>
  <r>
    <x v="461"/>
    <s v="US"/>
    <n v="324280.42"/>
    <x v="1"/>
    <x v="5"/>
    <n v="15597"/>
  </r>
  <r>
    <x v="461"/>
    <s v="US"/>
    <n v="324280.42"/>
    <x v="1"/>
    <x v="6"/>
    <n v="15597"/>
  </r>
  <r>
    <x v="461"/>
    <s v="US"/>
    <n v="324280.42"/>
    <x v="1"/>
    <x v="7"/>
    <n v="0"/>
  </r>
  <r>
    <x v="461"/>
    <s v="US"/>
    <n v="324280.42"/>
    <x v="1"/>
    <x v="8"/>
    <n v="0"/>
  </r>
  <r>
    <x v="461"/>
    <s v="US"/>
    <n v="324280.42"/>
    <x v="1"/>
    <x v="9"/>
    <n v="0"/>
  </r>
  <r>
    <x v="461"/>
    <s v="US"/>
    <n v="324280.42"/>
    <x v="2"/>
    <x v="10"/>
    <n v="8049620"/>
  </r>
  <r>
    <x v="461"/>
    <s v="US"/>
    <n v="324280.42"/>
    <x v="2"/>
    <x v="11"/>
    <n v="8049620"/>
  </r>
  <r>
    <x v="461"/>
    <s v="US"/>
    <n v="324280.42"/>
    <x v="2"/>
    <x v="12"/>
    <n v="0"/>
  </r>
  <r>
    <x v="461"/>
    <s v="US"/>
    <n v="324280.42"/>
    <x v="2"/>
    <x v="13"/>
    <n v="0"/>
  </r>
  <r>
    <x v="461"/>
    <s v="US"/>
    <n v="324280.42"/>
    <x v="3"/>
    <x v="14"/>
    <n v="1093615"/>
  </r>
  <r>
    <x v="461"/>
    <s v="US"/>
    <n v="324280.42"/>
    <x v="4"/>
    <x v="15"/>
    <n v="1850423"/>
  </r>
  <r>
    <x v="461"/>
    <s v="US"/>
    <n v="324280.42"/>
    <x v="5"/>
    <x v="16"/>
    <n v="3368947"/>
  </r>
  <r>
    <x v="461"/>
    <s v="US"/>
    <n v="324280.42"/>
    <x v="6"/>
    <x v="17"/>
    <n v="8080663"/>
  </r>
  <r>
    <x v="461"/>
    <s v="US"/>
    <n v="324280.42"/>
    <x v="7"/>
    <x v="18"/>
    <n v="150050"/>
  </r>
  <r>
    <x v="461"/>
    <s v="US"/>
    <n v="324280.42"/>
    <x v="8"/>
    <x v="19"/>
    <n v="0"/>
  </r>
  <r>
    <x v="461"/>
    <s v="US"/>
    <n v="324280.42"/>
    <x v="9"/>
    <x v="20"/>
    <n v="1904190"/>
  </r>
  <r>
    <x v="461"/>
    <s v="US"/>
    <n v="324280.42"/>
    <x v="10"/>
    <x v="21"/>
    <n v="45510185"/>
  </r>
  <r>
    <x v="461"/>
    <s v="US"/>
    <n v="324280.42"/>
    <x v="11"/>
    <x v="22"/>
    <n v="698912"/>
  </r>
  <r>
    <x v="461"/>
    <s v="US"/>
    <n v="324280.42"/>
    <x v="12"/>
    <x v="23"/>
    <n v="308729"/>
  </r>
  <r>
    <x v="461"/>
    <s v="US"/>
    <n v="324280.42"/>
    <x v="13"/>
    <x v="24"/>
    <n v="102548281"/>
  </r>
  <r>
    <x v="461"/>
    <s v="US"/>
    <n v="324280.42"/>
    <x v="14"/>
    <x v="25"/>
    <n v="1153484"/>
  </r>
  <r>
    <x v="461"/>
    <s v="US"/>
    <n v="324280.42"/>
    <x v="15"/>
    <x v="26"/>
    <n v="5692833"/>
  </r>
  <r>
    <x v="461"/>
    <s v="US"/>
    <n v="324280.42"/>
    <x v="16"/>
    <x v="27"/>
    <n v="0"/>
  </r>
  <r>
    <x v="461"/>
    <s v="US"/>
    <n v="324280.42"/>
    <x v="17"/>
    <x v="28"/>
    <n v="15171"/>
  </r>
  <r>
    <x v="461"/>
    <s v="US"/>
    <n v="324280.42"/>
    <x v="18"/>
    <x v="29"/>
    <n v="0"/>
  </r>
  <r>
    <x v="461"/>
    <s v="US"/>
    <n v="324280.42"/>
    <x v="19"/>
    <x v="30"/>
    <n v="223104"/>
  </r>
  <r>
    <x v="461"/>
    <s v="US"/>
    <n v="324280.42"/>
    <x v="20"/>
    <x v="31"/>
    <n v="0"/>
  </r>
  <r>
    <x v="461"/>
    <s v="US"/>
    <n v="324280.42"/>
    <x v="21"/>
    <x v="32"/>
    <n v="0"/>
  </r>
  <r>
    <x v="462"/>
    <s v="US"/>
    <n v="733922.71"/>
    <x v="0"/>
    <x v="0"/>
    <n v="236566"/>
  </r>
  <r>
    <x v="462"/>
    <s v="US"/>
    <n v="733922.71"/>
    <x v="0"/>
    <x v="1"/>
    <n v="180264"/>
  </r>
  <r>
    <x v="462"/>
    <s v="US"/>
    <n v="733922.71"/>
    <x v="0"/>
    <x v="2"/>
    <n v="56302"/>
  </r>
  <r>
    <x v="462"/>
    <s v="US"/>
    <n v="733922.71"/>
    <x v="0"/>
    <x v="3"/>
    <n v="0"/>
  </r>
  <r>
    <x v="462"/>
    <s v="US"/>
    <n v="733922.71"/>
    <x v="0"/>
    <x v="4"/>
    <n v="0"/>
  </r>
  <r>
    <x v="462"/>
    <s v="US"/>
    <n v="733922.71"/>
    <x v="1"/>
    <x v="5"/>
    <n v="11940"/>
  </r>
  <r>
    <x v="462"/>
    <s v="US"/>
    <n v="733922.71"/>
    <x v="1"/>
    <x v="6"/>
    <n v="11940"/>
  </r>
  <r>
    <x v="462"/>
    <s v="US"/>
    <n v="733922.71"/>
    <x v="1"/>
    <x v="7"/>
    <n v="0"/>
  </r>
  <r>
    <x v="462"/>
    <s v="US"/>
    <n v="733922.71"/>
    <x v="1"/>
    <x v="8"/>
    <n v="0"/>
  </r>
  <r>
    <x v="462"/>
    <s v="US"/>
    <n v="733922.71"/>
    <x v="1"/>
    <x v="9"/>
    <n v="0"/>
  </r>
  <r>
    <x v="462"/>
    <s v="US"/>
    <n v="733922.71"/>
    <x v="2"/>
    <x v="10"/>
    <n v="8012378"/>
  </r>
  <r>
    <x v="462"/>
    <s v="US"/>
    <n v="733922.71"/>
    <x v="2"/>
    <x v="11"/>
    <n v="8012378"/>
  </r>
  <r>
    <x v="462"/>
    <s v="US"/>
    <n v="733922.71"/>
    <x v="2"/>
    <x v="12"/>
    <n v="0"/>
  </r>
  <r>
    <x v="462"/>
    <s v="US"/>
    <n v="733922.71"/>
    <x v="2"/>
    <x v="13"/>
    <n v="0"/>
  </r>
  <r>
    <x v="462"/>
    <s v="US"/>
    <n v="733922.71"/>
    <x v="3"/>
    <x v="14"/>
    <n v="1088704"/>
  </r>
  <r>
    <x v="462"/>
    <s v="US"/>
    <n v="733922.71"/>
    <x v="4"/>
    <x v="15"/>
    <n v="1915153"/>
  </r>
  <r>
    <x v="462"/>
    <s v="US"/>
    <n v="733922.71"/>
    <x v="5"/>
    <x v="16"/>
    <n v="2764409"/>
  </r>
  <r>
    <x v="462"/>
    <s v="US"/>
    <n v="733922.71"/>
    <x v="6"/>
    <x v="17"/>
    <n v="8032624"/>
  </r>
  <r>
    <x v="462"/>
    <s v="US"/>
    <n v="733922.71"/>
    <x v="7"/>
    <x v="18"/>
    <n v="151215"/>
  </r>
  <r>
    <x v="462"/>
    <s v="US"/>
    <n v="733922.71"/>
    <x v="8"/>
    <x v="19"/>
    <n v="0"/>
  </r>
  <r>
    <x v="462"/>
    <s v="US"/>
    <n v="733922.71"/>
    <x v="9"/>
    <x v="20"/>
    <n v="1196628"/>
  </r>
  <r>
    <x v="462"/>
    <s v="US"/>
    <n v="733922.71"/>
    <x v="10"/>
    <x v="21"/>
    <n v="45655555"/>
  </r>
  <r>
    <x v="462"/>
    <s v="US"/>
    <n v="733922.71"/>
    <x v="11"/>
    <x v="22"/>
    <n v="602215"/>
  </r>
  <r>
    <x v="462"/>
    <s v="US"/>
    <n v="733922.71"/>
    <x v="12"/>
    <x v="23"/>
    <n v="281360"/>
  </r>
  <r>
    <x v="462"/>
    <s v="US"/>
    <n v="733922.71"/>
    <x v="13"/>
    <x v="24"/>
    <n v="63135820"/>
  </r>
  <r>
    <x v="462"/>
    <s v="US"/>
    <n v="733922.71"/>
    <x v="14"/>
    <x v="25"/>
    <n v="1110650"/>
  </r>
  <r>
    <x v="462"/>
    <s v="US"/>
    <n v="733922.71"/>
    <x v="15"/>
    <x v="26"/>
    <n v="7257572"/>
  </r>
  <r>
    <x v="462"/>
    <s v="US"/>
    <n v="733922.71"/>
    <x v="16"/>
    <x v="27"/>
    <n v="0"/>
  </r>
  <r>
    <x v="462"/>
    <s v="US"/>
    <n v="733922.71"/>
    <x v="17"/>
    <x v="28"/>
    <n v="14570"/>
  </r>
  <r>
    <x v="462"/>
    <s v="US"/>
    <n v="733922.71"/>
    <x v="18"/>
    <x v="29"/>
    <n v="0"/>
  </r>
  <r>
    <x v="462"/>
    <s v="US"/>
    <n v="733922.71"/>
    <x v="19"/>
    <x v="30"/>
    <n v="225105"/>
  </r>
  <r>
    <x v="462"/>
    <s v="US"/>
    <n v="733922.71"/>
    <x v="20"/>
    <x v="31"/>
    <n v="0"/>
  </r>
  <r>
    <x v="462"/>
    <s v="US"/>
    <n v="733922.71"/>
    <x v="21"/>
    <x v="32"/>
    <n v="0"/>
  </r>
  <r>
    <x v="463"/>
    <s v="US"/>
    <n v="394188.03"/>
    <x v="0"/>
    <x v="0"/>
    <n v="161361"/>
  </r>
  <r>
    <x v="463"/>
    <s v="US"/>
    <n v="394188.03"/>
    <x v="0"/>
    <x v="1"/>
    <n v="120254"/>
  </r>
  <r>
    <x v="463"/>
    <s v="US"/>
    <n v="394188.03"/>
    <x v="0"/>
    <x v="2"/>
    <n v="41107"/>
  </r>
  <r>
    <x v="463"/>
    <s v="US"/>
    <n v="394188.03"/>
    <x v="0"/>
    <x v="3"/>
    <n v="0"/>
  </r>
  <r>
    <x v="463"/>
    <s v="US"/>
    <n v="394188.03"/>
    <x v="0"/>
    <x v="4"/>
    <n v="0"/>
  </r>
  <r>
    <x v="463"/>
    <s v="US"/>
    <n v="394188.03"/>
    <x v="1"/>
    <x v="5"/>
    <n v="8591"/>
  </r>
  <r>
    <x v="463"/>
    <s v="US"/>
    <n v="394188.03"/>
    <x v="1"/>
    <x v="6"/>
    <n v="8591"/>
  </r>
  <r>
    <x v="463"/>
    <s v="US"/>
    <n v="394188.03"/>
    <x v="1"/>
    <x v="7"/>
    <n v="0"/>
  </r>
  <r>
    <x v="463"/>
    <s v="US"/>
    <n v="394188.03"/>
    <x v="1"/>
    <x v="8"/>
    <n v="0"/>
  </r>
  <r>
    <x v="463"/>
    <s v="US"/>
    <n v="394188.03"/>
    <x v="1"/>
    <x v="9"/>
    <n v="0"/>
  </r>
  <r>
    <x v="463"/>
    <s v="US"/>
    <n v="394188.03"/>
    <x v="2"/>
    <x v="10"/>
    <n v="8349488"/>
  </r>
  <r>
    <x v="463"/>
    <s v="US"/>
    <n v="394188.03"/>
    <x v="2"/>
    <x v="11"/>
    <n v="8349488"/>
  </r>
  <r>
    <x v="463"/>
    <s v="US"/>
    <n v="394188.03"/>
    <x v="2"/>
    <x v="12"/>
    <n v="0"/>
  </r>
  <r>
    <x v="463"/>
    <s v="US"/>
    <n v="394188.03"/>
    <x v="2"/>
    <x v="13"/>
    <n v="0"/>
  </r>
  <r>
    <x v="463"/>
    <s v="US"/>
    <n v="394188.03"/>
    <x v="3"/>
    <x v="14"/>
    <n v="1260827"/>
  </r>
  <r>
    <x v="463"/>
    <s v="US"/>
    <n v="394188.03"/>
    <x v="4"/>
    <x v="15"/>
    <n v="1944599"/>
  </r>
  <r>
    <x v="463"/>
    <s v="US"/>
    <n v="394188.03"/>
    <x v="5"/>
    <x v="16"/>
    <n v="2796873"/>
  </r>
  <r>
    <x v="463"/>
    <s v="US"/>
    <n v="394188.03"/>
    <x v="6"/>
    <x v="17"/>
    <n v="8364704"/>
  </r>
  <r>
    <x v="463"/>
    <s v="US"/>
    <n v="394188.03"/>
    <x v="7"/>
    <x v="18"/>
    <n v="157443"/>
  </r>
  <r>
    <x v="463"/>
    <s v="US"/>
    <n v="394188.03"/>
    <x v="8"/>
    <x v="19"/>
    <n v="0"/>
  </r>
  <r>
    <x v="463"/>
    <s v="US"/>
    <n v="394188.03"/>
    <x v="9"/>
    <x v="20"/>
    <n v="1103633"/>
  </r>
  <r>
    <x v="463"/>
    <s v="US"/>
    <n v="394188.03"/>
    <x v="10"/>
    <x v="21"/>
    <n v="48037197"/>
  </r>
  <r>
    <x v="463"/>
    <s v="US"/>
    <n v="394188.03"/>
    <x v="11"/>
    <x v="22"/>
    <n v="530404"/>
  </r>
  <r>
    <x v="463"/>
    <s v="US"/>
    <n v="394188.03"/>
    <x v="12"/>
    <x v="23"/>
    <n v="334259"/>
  </r>
  <r>
    <x v="463"/>
    <s v="US"/>
    <n v="394188.03"/>
    <x v="13"/>
    <x v="24"/>
    <n v="43824887"/>
  </r>
  <r>
    <x v="463"/>
    <s v="US"/>
    <n v="394188.03"/>
    <x v="14"/>
    <x v="25"/>
    <n v="2373363"/>
  </r>
  <r>
    <x v="463"/>
    <s v="US"/>
    <n v="394188.03"/>
    <x v="15"/>
    <x v="26"/>
    <n v="8141910"/>
  </r>
  <r>
    <x v="463"/>
    <s v="US"/>
    <n v="394188.03"/>
    <x v="16"/>
    <x v="27"/>
    <n v="0"/>
  </r>
  <r>
    <x v="463"/>
    <s v="US"/>
    <n v="394188.03"/>
    <x v="17"/>
    <x v="28"/>
    <n v="15276"/>
  </r>
  <r>
    <x v="463"/>
    <s v="US"/>
    <n v="394188.03"/>
    <x v="18"/>
    <x v="29"/>
    <n v="0"/>
  </r>
  <r>
    <x v="463"/>
    <s v="US"/>
    <n v="394188.03"/>
    <x v="19"/>
    <x v="30"/>
    <n v="250802"/>
  </r>
  <r>
    <x v="463"/>
    <s v="US"/>
    <n v="394188.03"/>
    <x v="20"/>
    <x v="31"/>
    <n v="0"/>
  </r>
  <r>
    <x v="463"/>
    <s v="US"/>
    <n v="394188.03"/>
    <x v="21"/>
    <x v="32"/>
    <n v="0"/>
  </r>
  <r>
    <x v="464"/>
    <s v="US"/>
    <n v="321623.27"/>
    <x v="0"/>
    <x v="0"/>
    <n v="263310"/>
  </r>
  <r>
    <x v="464"/>
    <s v="US"/>
    <n v="321623.27"/>
    <x v="0"/>
    <x v="1"/>
    <n v="186863"/>
  </r>
  <r>
    <x v="464"/>
    <s v="US"/>
    <n v="321623.27"/>
    <x v="0"/>
    <x v="2"/>
    <n v="76447"/>
  </r>
  <r>
    <x v="464"/>
    <s v="US"/>
    <n v="321623.27"/>
    <x v="0"/>
    <x v="3"/>
    <n v="0"/>
  </r>
  <r>
    <x v="464"/>
    <s v="US"/>
    <n v="321623.27"/>
    <x v="0"/>
    <x v="4"/>
    <n v="0"/>
  </r>
  <r>
    <x v="464"/>
    <s v="US"/>
    <n v="321623.27"/>
    <x v="1"/>
    <x v="5"/>
    <n v="12321"/>
  </r>
  <r>
    <x v="464"/>
    <s v="US"/>
    <n v="321623.27"/>
    <x v="1"/>
    <x v="6"/>
    <n v="12321"/>
  </r>
  <r>
    <x v="464"/>
    <s v="US"/>
    <n v="321623.27"/>
    <x v="1"/>
    <x v="7"/>
    <n v="0"/>
  </r>
  <r>
    <x v="464"/>
    <s v="US"/>
    <n v="321623.27"/>
    <x v="1"/>
    <x v="8"/>
    <n v="0"/>
  </r>
  <r>
    <x v="464"/>
    <s v="US"/>
    <n v="321623.27"/>
    <x v="1"/>
    <x v="9"/>
    <n v="0"/>
  </r>
  <r>
    <x v="464"/>
    <s v="US"/>
    <n v="321623.27"/>
    <x v="2"/>
    <x v="10"/>
    <n v="4673900"/>
  </r>
  <r>
    <x v="464"/>
    <s v="US"/>
    <n v="321623.27"/>
    <x v="2"/>
    <x v="11"/>
    <n v="4673900"/>
  </r>
  <r>
    <x v="464"/>
    <s v="US"/>
    <n v="321623.27"/>
    <x v="2"/>
    <x v="12"/>
    <n v="0"/>
  </r>
  <r>
    <x v="464"/>
    <s v="US"/>
    <n v="321623.27"/>
    <x v="2"/>
    <x v="13"/>
    <n v="0"/>
  </r>
  <r>
    <x v="464"/>
    <s v="US"/>
    <n v="321623.27"/>
    <x v="3"/>
    <x v="14"/>
    <n v="1301288"/>
  </r>
  <r>
    <x v="464"/>
    <s v="US"/>
    <n v="321623.27"/>
    <x v="4"/>
    <x v="15"/>
    <n v="2471801"/>
  </r>
  <r>
    <x v="464"/>
    <s v="US"/>
    <n v="321623.27"/>
    <x v="5"/>
    <x v="16"/>
    <n v="3088858"/>
  </r>
  <r>
    <x v="464"/>
    <s v="US"/>
    <n v="321623.27"/>
    <x v="6"/>
    <x v="17"/>
    <n v="4679263"/>
  </r>
  <r>
    <x v="464"/>
    <s v="US"/>
    <n v="321623.27"/>
    <x v="7"/>
    <x v="18"/>
    <n v="157232"/>
  </r>
  <r>
    <x v="464"/>
    <s v="US"/>
    <n v="321623.27"/>
    <x v="8"/>
    <x v="19"/>
    <n v="0"/>
  </r>
  <r>
    <x v="464"/>
    <s v="US"/>
    <n v="321623.27"/>
    <x v="9"/>
    <x v="20"/>
    <n v="800574"/>
  </r>
  <r>
    <x v="464"/>
    <s v="US"/>
    <n v="321623.27"/>
    <x v="10"/>
    <x v="21"/>
    <n v="50495394"/>
  </r>
  <r>
    <x v="464"/>
    <s v="US"/>
    <n v="321623.27"/>
    <x v="11"/>
    <x v="22"/>
    <n v="421442"/>
  </r>
  <r>
    <x v="464"/>
    <s v="US"/>
    <n v="321623.27"/>
    <x v="12"/>
    <x v="23"/>
    <n v="308326"/>
  </r>
  <r>
    <x v="464"/>
    <s v="US"/>
    <n v="321623.27"/>
    <x v="13"/>
    <x v="24"/>
    <n v="43219708"/>
  </r>
  <r>
    <x v="464"/>
    <s v="US"/>
    <n v="321623.27"/>
    <x v="14"/>
    <x v="25"/>
    <n v="2593411"/>
  </r>
  <r>
    <x v="464"/>
    <s v="US"/>
    <n v="321623.27"/>
    <x v="15"/>
    <x v="26"/>
    <n v="8157345"/>
  </r>
  <r>
    <x v="464"/>
    <s v="US"/>
    <n v="321623.27"/>
    <x v="16"/>
    <x v="27"/>
    <n v="0"/>
  </r>
  <r>
    <x v="464"/>
    <s v="US"/>
    <n v="321623.27"/>
    <x v="17"/>
    <x v="28"/>
    <n v="15865"/>
  </r>
  <r>
    <x v="464"/>
    <s v="US"/>
    <n v="321623.27"/>
    <x v="18"/>
    <x v="29"/>
    <n v="0"/>
  </r>
  <r>
    <x v="464"/>
    <s v="US"/>
    <n v="321623.27"/>
    <x v="19"/>
    <x v="30"/>
    <n v="505403"/>
  </r>
  <r>
    <x v="464"/>
    <s v="US"/>
    <n v="321623.27"/>
    <x v="20"/>
    <x v="31"/>
    <n v="0"/>
  </r>
  <r>
    <x v="464"/>
    <s v="US"/>
    <n v="321623.27"/>
    <x v="21"/>
    <x v="32"/>
    <n v="0"/>
  </r>
  <r>
    <x v="465"/>
    <s v="US"/>
    <n v="228699.09"/>
    <x v="0"/>
    <x v="0"/>
    <n v="413349"/>
  </r>
  <r>
    <x v="465"/>
    <s v="US"/>
    <n v="228699.09"/>
    <x v="0"/>
    <x v="1"/>
    <n v="403897"/>
  </r>
  <r>
    <x v="465"/>
    <s v="US"/>
    <n v="228699.09"/>
    <x v="0"/>
    <x v="2"/>
    <n v="9452"/>
  </r>
  <r>
    <x v="465"/>
    <s v="US"/>
    <n v="228699.09"/>
    <x v="0"/>
    <x v="3"/>
    <n v="0"/>
  </r>
  <r>
    <x v="465"/>
    <s v="US"/>
    <n v="228699.09"/>
    <x v="0"/>
    <x v="4"/>
    <n v="0"/>
  </r>
  <r>
    <x v="465"/>
    <s v="US"/>
    <n v="228699.09"/>
    <x v="1"/>
    <x v="5"/>
    <n v="3227"/>
  </r>
  <r>
    <x v="465"/>
    <s v="US"/>
    <n v="228699.09"/>
    <x v="1"/>
    <x v="6"/>
    <n v="3227"/>
  </r>
  <r>
    <x v="465"/>
    <s v="US"/>
    <n v="228699.09"/>
    <x v="1"/>
    <x v="7"/>
    <n v="0"/>
  </r>
  <r>
    <x v="465"/>
    <s v="US"/>
    <n v="228699.09"/>
    <x v="1"/>
    <x v="8"/>
    <n v="0"/>
  </r>
  <r>
    <x v="465"/>
    <s v="US"/>
    <n v="228699.09"/>
    <x v="1"/>
    <x v="9"/>
    <n v="0"/>
  </r>
  <r>
    <x v="465"/>
    <s v="US"/>
    <n v="228699.09"/>
    <x v="2"/>
    <x v="10"/>
    <n v="4644333"/>
  </r>
  <r>
    <x v="465"/>
    <s v="US"/>
    <n v="228699.09"/>
    <x v="2"/>
    <x v="11"/>
    <n v="4644333"/>
  </r>
  <r>
    <x v="465"/>
    <s v="US"/>
    <n v="228699.09"/>
    <x v="2"/>
    <x v="12"/>
    <n v="0"/>
  </r>
  <r>
    <x v="465"/>
    <s v="US"/>
    <n v="228699.09"/>
    <x v="2"/>
    <x v="13"/>
    <n v="0"/>
  </r>
  <r>
    <x v="465"/>
    <s v="US"/>
    <n v="228699.09"/>
    <x v="3"/>
    <x v="14"/>
    <n v="1266847"/>
  </r>
  <r>
    <x v="465"/>
    <s v="US"/>
    <n v="228699.09"/>
    <x v="4"/>
    <x v="15"/>
    <n v="2142973"/>
  </r>
  <r>
    <x v="465"/>
    <s v="US"/>
    <n v="228699.09"/>
    <x v="5"/>
    <x v="16"/>
    <n v="2837719"/>
  </r>
  <r>
    <x v="465"/>
    <s v="US"/>
    <n v="228699.09"/>
    <x v="6"/>
    <x v="17"/>
    <n v="4647268"/>
  </r>
  <r>
    <x v="465"/>
    <s v="US"/>
    <n v="228699.09"/>
    <x v="7"/>
    <x v="18"/>
    <n v="145813"/>
  </r>
  <r>
    <x v="465"/>
    <s v="US"/>
    <n v="228699.09"/>
    <x v="8"/>
    <x v="19"/>
    <n v="0"/>
  </r>
  <r>
    <x v="465"/>
    <s v="US"/>
    <n v="228699.09"/>
    <x v="9"/>
    <x v="20"/>
    <n v="1249586"/>
  </r>
  <r>
    <x v="465"/>
    <s v="US"/>
    <n v="228699.09"/>
    <x v="10"/>
    <x v="21"/>
    <n v="53347275"/>
  </r>
  <r>
    <x v="465"/>
    <s v="US"/>
    <n v="228699.09"/>
    <x v="11"/>
    <x v="22"/>
    <n v="417654"/>
  </r>
  <r>
    <x v="465"/>
    <s v="US"/>
    <n v="228699.09"/>
    <x v="12"/>
    <x v="23"/>
    <n v="262559"/>
  </r>
  <r>
    <x v="465"/>
    <s v="US"/>
    <n v="228699.09"/>
    <x v="13"/>
    <x v="24"/>
    <n v="43131475"/>
  </r>
  <r>
    <x v="465"/>
    <s v="US"/>
    <n v="228699.09"/>
    <x v="14"/>
    <x v="25"/>
    <n v="3968885"/>
  </r>
  <r>
    <x v="465"/>
    <s v="US"/>
    <n v="228699.09"/>
    <x v="15"/>
    <x v="26"/>
    <n v="7049413"/>
  </r>
  <r>
    <x v="465"/>
    <s v="US"/>
    <n v="228699.09"/>
    <x v="16"/>
    <x v="27"/>
    <n v="0"/>
  </r>
  <r>
    <x v="465"/>
    <s v="US"/>
    <n v="228699.09"/>
    <x v="17"/>
    <x v="28"/>
    <n v="15711"/>
  </r>
  <r>
    <x v="465"/>
    <s v="US"/>
    <n v="228699.09"/>
    <x v="18"/>
    <x v="29"/>
    <n v="0"/>
  </r>
  <r>
    <x v="465"/>
    <s v="US"/>
    <n v="228699.09"/>
    <x v="19"/>
    <x v="30"/>
    <n v="161718"/>
  </r>
  <r>
    <x v="465"/>
    <s v="US"/>
    <n v="228699.09"/>
    <x v="20"/>
    <x v="31"/>
    <n v="0"/>
  </r>
  <r>
    <x v="465"/>
    <s v="US"/>
    <n v="228699.09"/>
    <x v="21"/>
    <x v="32"/>
    <n v="0"/>
  </r>
  <r>
    <x v="466"/>
    <s v="US"/>
    <n v="236695.22"/>
    <x v="0"/>
    <x v="0"/>
    <n v="566600"/>
  </r>
  <r>
    <x v="466"/>
    <s v="US"/>
    <n v="236695.22"/>
    <x v="0"/>
    <x v="1"/>
    <n v="543332"/>
  </r>
  <r>
    <x v="466"/>
    <s v="US"/>
    <n v="236695.22"/>
    <x v="0"/>
    <x v="2"/>
    <n v="23268"/>
  </r>
  <r>
    <x v="466"/>
    <s v="US"/>
    <n v="236695.22"/>
    <x v="0"/>
    <x v="3"/>
    <n v="0"/>
  </r>
  <r>
    <x v="466"/>
    <s v="US"/>
    <n v="236695.22"/>
    <x v="0"/>
    <x v="4"/>
    <n v="0"/>
  </r>
  <r>
    <x v="466"/>
    <s v="US"/>
    <n v="236695.22"/>
    <x v="1"/>
    <x v="5"/>
    <n v="9450"/>
  </r>
  <r>
    <x v="466"/>
    <s v="US"/>
    <n v="236695.22"/>
    <x v="1"/>
    <x v="6"/>
    <n v="9450"/>
  </r>
  <r>
    <x v="466"/>
    <s v="US"/>
    <n v="236695.22"/>
    <x v="1"/>
    <x v="7"/>
    <n v="0"/>
  </r>
  <r>
    <x v="466"/>
    <s v="US"/>
    <n v="236695.22"/>
    <x v="1"/>
    <x v="8"/>
    <n v="0"/>
  </r>
  <r>
    <x v="466"/>
    <s v="US"/>
    <n v="236695.22"/>
    <x v="1"/>
    <x v="9"/>
    <n v="0"/>
  </r>
  <r>
    <x v="466"/>
    <s v="US"/>
    <n v="236695.22"/>
    <x v="2"/>
    <x v="10"/>
    <n v="8768645"/>
  </r>
  <r>
    <x v="466"/>
    <s v="US"/>
    <n v="236695.22"/>
    <x v="2"/>
    <x v="11"/>
    <n v="8768645"/>
  </r>
  <r>
    <x v="466"/>
    <s v="US"/>
    <n v="236695.22"/>
    <x v="2"/>
    <x v="12"/>
    <n v="0"/>
  </r>
  <r>
    <x v="466"/>
    <s v="US"/>
    <n v="236695.22"/>
    <x v="2"/>
    <x v="13"/>
    <n v="0"/>
  </r>
  <r>
    <x v="466"/>
    <s v="US"/>
    <n v="236695.22"/>
    <x v="3"/>
    <x v="14"/>
    <n v="1043612"/>
  </r>
  <r>
    <x v="466"/>
    <s v="US"/>
    <n v="236695.22"/>
    <x v="4"/>
    <x v="15"/>
    <n v="1539904"/>
  </r>
  <r>
    <x v="466"/>
    <s v="US"/>
    <n v="236695.22"/>
    <x v="5"/>
    <x v="16"/>
    <n v="3153670"/>
  </r>
  <r>
    <x v="466"/>
    <s v="US"/>
    <n v="236695.22"/>
    <x v="6"/>
    <x v="17"/>
    <n v="8770485"/>
  </r>
  <r>
    <x v="466"/>
    <s v="US"/>
    <n v="236695.22"/>
    <x v="7"/>
    <x v="18"/>
    <n v="146538"/>
  </r>
  <r>
    <x v="466"/>
    <s v="US"/>
    <n v="236695.22"/>
    <x v="8"/>
    <x v="19"/>
    <n v="0"/>
  </r>
  <r>
    <x v="466"/>
    <s v="US"/>
    <n v="236695.22"/>
    <x v="9"/>
    <x v="20"/>
    <n v="1567122"/>
  </r>
  <r>
    <x v="466"/>
    <s v="US"/>
    <n v="236695.22"/>
    <x v="10"/>
    <x v="21"/>
    <n v="46549359"/>
  </r>
  <r>
    <x v="466"/>
    <s v="US"/>
    <n v="236695.22"/>
    <x v="11"/>
    <x v="22"/>
    <n v="472177"/>
  </r>
  <r>
    <x v="466"/>
    <s v="US"/>
    <n v="236695.22"/>
    <x v="12"/>
    <x v="23"/>
    <n v="245610"/>
  </r>
  <r>
    <x v="466"/>
    <s v="US"/>
    <n v="236695.22"/>
    <x v="13"/>
    <x v="24"/>
    <n v="80718776"/>
  </r>
  <r>
    <x v="466"/>
    <s v="US"/>
    <n v="236695.22"/>
    <x v="14"/>
    <x v="25"/>
    <n v="3088730"/>
  </r>
  <r>
    <x v="466"/>
    <s v="US"/>
    <n v="236695.22"/>
    <x v="15"/>
    <x v="26"/>
    <n v="7298286"/>
  </r>
  <r>
    <x v="466"/>
    <s v="US"/>
    <n v="236695.22"/>
    <x v="16"/>
    <x v="27"/>
    <n v="0"/>
  </r>
  <r>
    <x v="466"/>
    <s v="US"/>
    <n v="236695.22"/>
    <x v="17"/>
    <x v="28"/>
    <n v="15903"/>
  </r>
  <r>
    <x v="466"/>
    <s v="US"/>
    <n v="236695.22"/>
    <x v="18"/>
    <x v="29"/>
    <n v="0"/>
  </r>
  <r>
    <x v="466"/>
    <s v="US"/>
    <n v="236695.22"/>
    <x v="19"/>
    <x v="30"/>
    <n v="89651"/>
  </r>
  <r>
    <x v="466"/>
    <s v="US"/>
    <n v="236695.22"/>
    <x v="20"/>
    <x v="31"/>
    <n v="0"/>
  </r>
  <r>
    <x v="466"/>
    <s v="US"/>
    <n v="236695.22"/>
    <x v="21"/>
    <x v="32"/>
    <n v="0"/>
  </r>
  <r>
    <x v="467"/>
    <s v="US"/>
    <n v="237752.09"/>
    <x v="0"/>
    <x v="0"/>
    <n v="1340330"/>
  </r>
  <r>
    <x v="467"/>
    <s v="US"/>
    <n v="237752.09"/>
    <x v="0"/>
    <x v="1"/>
    <n v="1310445"/>
  </r>
  <r>
    <x v="467"/>
    <s v="US"/>
    <n v="237752.09"/>
    <x v="0"/>
    <x v="2"/>
    <n v="29885"/>
  </r>
  <r>
    <x v="467"/>
    <s v="US"/>
    <n v="237752.09"/>
    <x v="0"/>
    <x v="3"/>
    <n v="0"/>
  </r>
  <r>
    <x v="467"/>
    <s v="US"/>
    <n v="237752.09"/>
    <x v="0"/>
    <x v="4"/>
    <n v="0"/>
  </r>
  <r>
    <x v="467"/>
    <s v="US"/>
    <n v="237752.09"/>
    <x v="1"/>
    <x v="5"/>
    <n v="26270"/>
  </r>
  <r>
    <x v="467"/>
    <s v="US"/>
    <n v="237752.09"/>
    <x v="1"/>
    <x v="6"/>
    <n v="26270"/>
  </r>
  <r>
    <x v="467"/>
    <s v="US"/>
    <n v="237752.09"/>
    <x v="1"/>
    <x v="7"/>
    <n v="0"/>
  </r>
  <r>
    <x v="467"/>
    <s v="US"/>
    <n v="237752.09"/>
    <x v="1"/>
    <x v="8"/>
    <n v="0"/>
  </r>
  <r>
    <x v="467"/>
    <s v="US"/>
    <n v="237752.09"/>
    <x v="1"/>
    <x v="9"/>
    <n v="0"/>
  </r>
  <r>
    <x v="467"/>
    <s v="US"/>
    <n v="237752.09"/>
    <x v="2"/>
    <x v="10"/>
    <n v="7523190"/>
  </r>
  <r>
    <x v="467"/>
    <s v="US"/>
    <n v="237752.09"/>
    <x v="2"/>
    <x v="11"/>
    <n v="7523190"/>
  </r>
  <r>
    <x v="467"/>
    <s v="US"/>
    <n v="237752.09"/>
    <x v="2"/>
    <x v="12"/>
    <n v="0"/>
  </r>
  <r>
    <x v="467"/>
    <s v="US"/>
    <n v="237752.09"/>
    <x v="2"/>
    <x v="13"/>
    <n v="0"/>
  </r>
  <r>
    <x v="467"/>
    <s v="US"/>
    <n v="237752.09"/>
    <x v="3"/>
    <x v="14"/>
    <n v="1117630"/>
  </r>
  <r>
    <x v="467"/>
    <s v="US"/>
    <n v="237752.09"/>
    <x v="4"/>
    <x v="15"/>
    <n v="2816122"/>
  </r>
  <r>
    <x v="467"/>
    <s v="US"/>
    <n v="237752.09"/>
    <x v="5"/>
    <x v="16"/>
    <n v="3054585"/>
  </r>
  <r>
    <x v="467"/>
    <s v="US"/>
    <n v="237752.09"/>
    <x v="6"/>
    <x v="17"/>
    <n v="7524749"/>
  </r>
  <r>
    <x v="467"/>
    <s v="US"/>
    <n v="237752.09"/>
    <x v="7"/>
    <x v="18"/>
    <n v="135005"/>
  </r>
  <r>
    <x v="467"/>
    <s v="US"/>
    <n v="237752.09"/>
    <x v="8"/>
    <x v="19"/>
    <n v="0"/>
  </r>
  <r>
    <x v="467"/>
    <s v="US"/>
    <n v="237752.09"/>
    <x v="9"/>
    <x v="20"/>
    <n v="1314931"/>
  </r>
  <r>
    <x v="467"/>
    <s v="US"/>
    <n v="237752.09"/>
    <x v="10"/>
    <x v="21"/>
    <n v="56768286"/>
  </r>
  <r>
    <x v="467"/>
    <s v="US"/>
    <n v="237752.09"/>
    <x v="11"/>
    <x v="22"/>
    <n v="409694"/>
  </r>
  <r>
    <x v="467"/>
    <s v="US"/>
    <n v="237752.09"/>
    <x v="12"/>
    <x v="23"/>
    <n v="421410"/>
  </r>
  <r>
    <x v="467"/>
    <s v="US"/>
    <n v="237752.09"/>
    <x v="13"/>
    <x v="24"/>
    <n v="85496219"/>
  </r>
  <r>
    <x v="467"/>
    <s v="US"/>
    <n v="237752.09"/>
    <x v="14"/>
    <x v="25"/>
    <n v="2172003"/>
  </r>
  <r>
    <x v="467"/>
    <s v="US"/>
    <n v="237752.09"/>
    <x v="15"/>
    <x v="26"/>
    <n v="9348571"/>
  </r>
  <r>
    <x v="467"/>
    <s v="US"/>
    <n v="237752.09"/>
    <x v="16"/>
    <x v="27"/>
    <n v="0"/>
  </r>
  <r>
    <x v="467"/>
    <s v="US"/>
    <n v="237752.09"/>
    <x v="17"/>
    <x v="28"/>
    <n v="16032"/>
  </r>
  <r>
    <x v="467"/>
    <s v="US"/>
    <n v="237752.09"/>
    <x v="18"/>
    <x v="29"/>
    <n v="0"/>
  </r>
  <r>
    <x v="467"/>
    <s v="US"/>
    <n v="237752.09"/>
    <x v="19"/>
    <x v="30"/>
    <n v="85060"/>
  </r>
  <r>
    <x v="467"/>
    <s v="US"/>
    <n v="237752.09"/>
    <x v="20"/>
    <x v="31"/>
    <n v="0"/>
  </r>
  <r>
    <x v="467"/>
    <s v="US"/>
    <n v="237752.09"/>
    <x v="21"/>
    <x v="32"/>
    <n v="0"/>
  </r>
  <r>
    <x v="468"/>
    <s v="US"/>
    <n v="232726.62"/>
    <x v="0"/>
    <x v="0"/>
    <n v="811260"/>
  </r>
  <r>
    <x v="468"/>
    <s v="US"/>
    <n v="232726.62"/>
    <x v="0"/>
    <x v="1"/>
    <n v="794325"/>
  </r>
  <r>
    <x v="468"/>
    <s v="US"/>
    <n v="232726.62"/>
    <x v="0"/>
    <x v="2"/>
    <n v="16935"/>
  </r>
  <r>
    <x v="468"/>
    <s v="US"/>
    <n v="232726.62"/>
    <x v="0"/>
    <x v="3"/>
    <n v="0"/>
  </r>
  <r>
    <x v="468"/>
    <s v="US"/>
    <n v="232726.62"/>
    <x v="0"/>
    <x v="4"/>
    <n v="0"/>
  </r>
  <r>
    <x v="468"/>
    <s v="US"/>
    <n v="232726.62"/>
    <x v="1"/>
    <x v="5"/>
    <n v="11218"/>
  </r>
  <r>
    <x v="468"/>
    <s v="US"/>
    <n v="232726.62"/>
    <x v="1"/>
    <x v="6"/>
    <n v="11218"/>
  </r>
  <r>
    <x v="468"/>
    <s v="US"/>
    <n v="232726.62"/>
    <x v="1"/>
    <x v="7"/>
    <n v="0"/>
  </r>
  <r>
    <x v="468"/>
    <s v="US"/>
    <n v="232726.62"/>
    <x v="1"/>
    <x v="8"/>
    <n v="0"/>
  </r>
  <r>
    <x v="468"/>
    <s v="US"/>
    <n v="232726.62"/>
    <x v="1"/>
    <x v="9"/>
    <n v="0"/>
  </r>
  <r>
    <x v="468"/>
    <s v="US"/>
    <n v="232726.62"/>
    <x v="2"/>
    <x v="10"/>
    <n v="8550494"/>
  </r>
  <r>
    <x v="468"/>
    <s v="US"/>
    <n v="232726.62"/>
    <x v="2"/>
    <x v="11"/>
    <n v="8550494"/>
  </r>
  <r>
    <x v="468"/>
    <s v="US"/>
    <n v="232726.62"/>
    <x v="2"/>
    <x v="12"/>
    <n v="0"/>
  </r>
  <r>
    <x v="468"/>
    <s v="US"/>
    <n v="232726.62"/>
    <x v="2"/>
    <x v="13"/>
    <n v="0"/>
  </r>
  <r>
    <x v="468"/>
    <s v="US"/>
    <n v="232726.62"/>
    <x v="3"/>
    <x v="14"/>
    <n v="1176883"/>
  </r>
  <r>
    <x v="468"/>
    <s v="US"/>
    <n v="232726.62"/>
    <x v="4"/>
    <x v="15"/>
    <n v="2833817"/>
  </r>
  <r>
    <x v="468"/>
    <s v="US"/>
    <n v="232726.62"/>
    <x v="5"/>
    <x v="16"/>
    <n v="3023685"/>
  </r>
  <r>
    <x v="468"/>
    <s v="US"/>
    <n v="232726.62"/>
    <x v="6"/>
    <x v="17"/>
    <n v="8552267"/>
  </r>
  <r>
    <x v="468"/>
    <s v="US"/>
    <n v="232726.62"/>
    <x v="7"/>
    <x v="18"/>
    <n v="134158"/>
  </r>
  <r>
    <x v="468"/>
    <s v="US"/>
    <n v="232726.62"/>
    <x v="8"/>
    <x v="19"/>
    <n v="0"/>
  </r>
  <r>
    <x v="468"/>
    <s v="US"/>
    <n v="232726.62"/>
    <x v="9"/>
    <x v="20"/>
    <n v="1135154"/>
  </r>
  <r>
    <x v="468"/>
    <s v="US"/>
    <n v="232726.62"/>
    <x v="10"/>
    <x v="21"/>
    <n v="47768819"/>
  </r>
  <r>
    <x v="468"/>
    <s v="US"/>
    <n v="232726.62"/>
    <x v="11"/>
    <x v="22"/>
    <n v="479652"/>
  </r>
  <r>
    <x v="468"/>
    <s v="US"/>
    <n v="232726.62"/>
    <x v="12"/>
    <x v="23"/>
    <n v="675733"/>
  </r>
  <r>
    <x v="468"/>
    <s v="US"/>
    <n v="232726.62"/>
    <x v="13"/>
    <x v="24"/>
    <n v="87965660"/>
  </r>
  <r>
    <x v="468"/>
    <s v="US"/>
    <n v="232726.62"/>
    <x v="14"/>
    <x v="25"/>
    <n v="2190684"/>
  </r>
  <r>
    <x v="468"/>
    <s v="US"/>
    <n v="232726.62"/>
    <x v="15"/>
    <x v="26"/>
    <n v="9984237"/>
  </r>
  <r>
    <x v="468"/>
    <s v="US"/>
    <n v="232726.62"/>
    <x v="16"/>
    <x v="27"/>
    <n v="0"/>
  </r>
  <r>
    <x v="468"/>
    <s v="US"/>
    <n v="232726.62"/>
    <x v="17"/>
    <x v="28"/>
    <n v="18244"/>
  </r>
  <r>
    <x v="468"/>
    <s v="US"/>
    <n v="232726.62"/>
    <x v="18"/>
    <x v="29"/>
    <n v="0"/>
  </r>
  <r>
    <x v="468"/>
    <s v="US"/>
    <n v="232726.62"/>
    <x v="19"/>
    <x v="30"/>
    <n v="133899"/>
  </r>
  <r>
    <x v="468"/>
    <s v="US"/>
    <n v="232726.62"/>
    <x v="20"/>
    <x v="31"/>
    <n v="0"/>
  </r>
  <r>
    <x v="468"/>
    <s v="US"/>
    <n v="232726.62"/>
    <x v="21"/>
    <x v="32"/>
    <n v="0"/>
  </r>
  <r>
    <x v="469"/>
    <s v="US"/>
    <n v="822764.55"/>
    <x v="0"/>
    <x v="0"/>
    <n v="321768"/>
  </r>
  <r>
    <x v="469"/>
    <s v="US"/>
    <n v="822764.55"/>
    <x v="0"/>
    <x v="1"/>
    <n v="315913"/>
  </r>
  <r>
    <x v="469"/>
    <s v="US"/>
    <n v="822764.55"/>
    <x v="0"/>
    <x v="2"/>
    <n v="5855"/>
  </r>
  <r>
    <x v="469"/>
    <s v="US"/>
    <n v="822764.55"/>
    <x v="0"/>
    <x v="3"/>
    <n v="0"/>
  </r>
  <r>
    <x v="469"/>
    <s v="US"/>
    <n v="822764.55"/>
    <x v="0"/>
    <x v="4"/>
    <n v="0"/>
  </r>
  <r>
    <x v="469"/>
    <s v="US"/>
    <n v="822764.55"/>
    <x v="1"/>
    <x v="5"/>
    <n v="2372"/>
  </r>
  <r>
    <x v="469"/>
    <s v="US"/>
    <n v="822764.55"/>
    <x v="1"/>
    <x v="6"/>
    <n v="2372"/>
  </r>
  <r>
    <x v="469"/>
    <s v="US"/>
    <n v="822764.55"/>
    <x v="1"/>
    <x v="7"/>
    <n v="0"/>
  </r>
  <r>
    <x v="469"/>
    <s v="US"/>
    <n v="822764.55"/>
    <x v="1"/>
    <x v="8"/>
    <n v="0"/>
  </r>
  <r>
    <x v="469"/>
    <s v="US"/>
    <n v="822764.55"/>
    <x v="1"/>
    <x v="9"/>
    <n v="0"/>
  </r>
  <r>
    <x v="469"/>
    <s v="US"/>
    <n v="822764.55"/>
    <x v="2"/>
    <x v="10"/>
    <n v="6752645"/>
  </r>
  <r>
    <x v="469"/>
    <s v="US"/>
    <n v="822764.55"/>
    <x v="2"/>
    <x v="11"/>
    <n v="6752645"/>
  </r>
  <r>
    <x v="469"/>
    <s v="US"/>
    <n v="822764.55"/>
    <x v="2"/>
    <x v="12"/>
    <n v="0"/>
  </r>
  <r>
    <x v="469"/>
    <s v="US"/>
    <n v="822764.55"/>
    <x v="2"/>
    <x v="13"/>
    <n v="0"/>
  </r>
  <r>
    <x v="469"/>
    <s v="US"/>
    <n v="822764.55"/>
    <x v="3"/>
    <x v="14"/>
    <n v="690951"/>
  </r>
  <r>
    <x v="469"/>
    <s v="US"/>
    <n v="822764.55"/>
    <x v="4"/>
    <x v="15"/>
    <n v="2900946"/>
  </r>
  <r>
    <x v="469"/>
    <s v="US"/>
    <n v="822764.55"/>
    <x v="5"/>
    <x v="16"/>
    <n v="2887355"/>
  </r>
  <r>
    <x v="469"/>
    <s v="US"/>
    <n v="822764.55"/>
    <x v="6"/>
    <x v="17"/>
    <n v="6754360"/>
  </r>
  <r>
    <x v="469"/>
    <s v="US"/>
    <n v="822764.55"/>
    <x v="7"/>
    <x v="18"/>
    <n v="138511"/>
  </r>
  <r>
    <x v="469"/>
    <s v="US"/>
    <n v="822764.55"/>
    <x v="8"/>
    <x v="19"/>
    <n v="0"/>
  </r>
  <r>
    <x v="469"/>
    <s v="US"/>
    <n v="822764.55"/>
    <x v="9"/>
    <x v="20"/>
    <n v="1316405"/>
  </r>
  <r>
    <x v="469"/>
    <s v="US"/>
    <n v="822764.55"/>
    <x v="10"/>
    <x v="21"/>
    <n v="52164317"/>
  </r>
  <r>
    <x v="469"/>
    <s v="US"/>
    <n v="822764.55"/>
    <x v="11"/>
    <x v="22"/>
    <n v="485754"/>
  </r>
  <r>
    <x v="469"/>
    <s v="US"/>
    <n v="822764.55"/>
    <x v="12"/>
    <x v="23"/>
    <n v="167212"/>
  </r>
  <r>
    <x v="469"/>
    <s v="US"/>
    <n v="822764.55"/>
    <x v="13"/>
    <x v="24"/>
    <n v="117989049"/>
  </r>
  <r>
    <x v="469"/>
    <s v="US"/>
    <n v="822764.55"/>
    <x v="14"/>
    <x v="25"/>
    <n v="2209339"/>
  </r>
  <r>
    <x v="469"/>
    <s v="US"/>
    <n v="822764.55"/>
    <x v="15"/>
    <x v="26"/>
    <n v="8454410"/>
  </r>
  <r>
    <x v="469"/>
    <s v="US"/>
    <n v="822764.55"/>
    <x v="16"/>
    <x v="27"/>
    <n v="0"/>
  </r>
  <r>
    <x v="469"/>
    <s v="US"/>
    <n v="822764.55"/>
    <x v="17"/>
    <x v="28"/>
    <n v="16668"/>
  </r>
  <r>
    <x v="469"/>
    <s v="US"/>
    <n v="822764.55"/>
    <x v="18"/>
    <x v="29"/>
    <n v="0"/>
  </r>
  <r>
    <x v="469"/>
    <s v="US"/>
    <n v="822764.55"/>
    <x v="19"/>
    <x v="30"/>
    <n v="133285"/>
  </r>
  <r>
    <x v="469"/>
    <s v="US"/>
    <n v="822764.55"/>
    <x v="20"/>
    <x v="31"/>
    <n v="0"/>
  </r>
  <r>
    <x v="469"/>
    <s v="US"/>
    <n v="822764.55"/>
    <x v="21"/>
    <x v="32"/>
    <n v="0"/>
  </r>
  <r>
    <x v="470"/>
    <s v="US"/>
    <n v="411508.52"/>
    <x v="0"/>
    <x v="0"/>
    <n v="485288"/>
  </r>
  <r>
    <x v="470"/>
    <s v="US"/>
    <n v="411508.52"/>
    <x v="0"/>
    <x v="1"/>
    <n v="474630"/>
  </r>
  <r>
    <x v="470"/>
    <s v="US"/>
    <n v="411508.52"/>
    <x v="0"/>
    <x v="2"/>
    <n v="10658"/>
  </r>
  <r>
    <x v="470"/>
    <s v="US"/>
    <n v="411508.52"/>
    <x v="0"/>
    <x v="3"/>
    <n v="0"/>
  </r>
  <r>
    <x v="470"/>
    <s v="US"/>
    <n v="411508.52"/>
    <x v="0"/>
    <x v="4"/>
    <n v="0"/>
  </r>
  <r>
    <x v="470"/>
    <s v="US"/>
    <n v="411508.52"/>
    <x v="1"/>
    <x v="5"/>
    <n v="3164"/>
  </r>
  <r>
    <x v="470"/>
    <s v="US"/>
    <n v="411508.52"/>
    <x v="1"/>
    <x v="6"/>
    <n v="3164"/>
  </r>
  <r>
    <x v="470"/>
    <s v="US"/>
    <n v="411508.52"/>
    <x v="1"/>
    <x v="7"/>
    <n v="0"/>
  </r>
  <r>
    <x v="470"/>
    <s v="US"/>
    <n v="411508.52"/>
    <x v="1"/>
    <x v="8"/>
    <n v="0"/>
  </r>
  <r>
    <x v="470"/>
    <s v="US"/>
    <n v="411508.52"/>
    <x v="1"/>
    <x v="9"/>
    <n v="0"/>
  </r>
  <r>
    <x v="470"/>
    <s v="US"/>
    <n v="411508.52"/>
    <x v="2"/>
    <x v="10"/>
    <n v="6450266"/>
  </r>
  <r>
    <x v="470"/>
    <s v="US"/>
    <n v="411508.52"/>
    <x v="2"/>
    <x v="11"/>
    <n v="6450266"/>
  </r>
  <r>
    <x v="470"/>
    <s v="US"/>
    <n v="411508.52"/>
    <x v="2"/>
    <x v="12"/>
    <n v="0"/>
  </r>
  <r>
    <x v="470"/>
    <s v="US"/>
    <n v="411508.52"/>
    <x v="2"/>
    <x v="13"/>
    <n v="0"/>
  </r>
  <r>
    <x v="470"/>
    <s v="US"/>
    <n v="411508.52"/>
    <x v="3"/>
    <x v="14"/>
    <n v="707399"/>
  </r>
  <r>
    <x v="470"/>
    <s v="US"/>
    <n v="411508.52"/>
    <x v="4"/>
    <x v="15"/>
    <n v="3339817"/>
  </r>
  <r>
    <x v="470"/>
    <s v="US"/>
    <n v="411508.52"/>
    <x v="5"/>
    <x v="16"/>
    <n v="2860874"/>
  </r>
  <r>
    <x v="470"/>
    <s v="US"/>
    <n v="411508.52"/>
    <x v="6"/>
    <x v="17"/>
    <n v="6452451"/>
  </r>
  <r>
    <x v="470"/>
    <s v="US"/>
    <n v="411508.52"/>
    <x v="7"/>
    <x v="18"/>
    <n v="137852"/>
  </r>
  <r>
    <x v="470"/>
    <s v="US"/>
    <n v="411508.52"/>
    <x v="8"/>
    <x v="19"/>
    <n v="0"/>
  </r>
  <r>
    <x v="470"/>
    <s v="US"/>
    <n v="411508.52"/>
    <x v="9"/>
    <x v="20"/>
    <n v="1684223"/>
  </r>
  <r>
    <x v="470"/>
    <s v="US"/>
    <n v="411508.52"/>
    <x v="10"/>
    <x v="21"/>
    <n v="45614506"/>
  </r>
  <r>
    <x v="470"/>
    <s v="US"/>
    <n v="411508.52"/>
    <x v="11"/>
    <x v="22"/>
    <n v="519571"/>
  </r>
  <r>
    <x v="470"/>
    <s v="US"/>
    <n v="411508.52"/>
    <x v="12"/>
    <x v="23"/>
    <n v="195914"/>
  </r>
  <r>
    <x v="470"/>
    <s v="US"/>
    <n v="411508.52"/>
    <x v="13"/>
    <x v="24"/>
    <n v="122748767"/>
  </r>
  <r>
    <x v="470"/>
    <s v="US"/>
    <n v="411508.52"/>
    <x v="14"/>
    <x v="25"/>
    <n v="2799315"/>
  </r>
  <r>
    <x v="470"/>
    <s v="US"/>
    <n v="411508.52"/>
    <x v="15"/>
    <x v="26"/>
    <n v="8089649"/>
  </r>
  <r>
    <x v="470"/>
    <s v="US"/>
    <n v="411508.52"/>
    <x v="16"/>
    <x v="27"/>
    <n v="0"/>
  </r>
  <r>
    <x v="470"/>
    <s v="US"/>
    <n v="411508.52"/>
    <x v="17"/>
    <x v="28"/>
    <n v="16597"/>
  </r>
  <r>
    <x v="470"/>
    <s v="US"/>
    <n v="411508.52"/>
    <x v="18"/>
    <x v="29"/>
    <n v="0"/>
  </r>
  <r>
    <x v="470"/>
    <s v="US"/>
    <n v="411508.52"/>
    <x v="19"/>
    <x v="30"/>
    <n v="141796"/>
  </r>
  <r>
    <x v="470"/>
    <s v="US"/>
    <n v="411508.52"/>
    <x v="20"/>
    <x v="31"/>
    <n v="0"/>
  </r>
  <r>
    <x v="470"/>
    <s v="US"/>
    <n v="411508.52"/>
    <x v="21"/>
    <x v="32"/>
    <n v="0"/>
  </r>
  <r>
    <x v="471"/>
    <s v="US"/>
    <n v="343281.08"/>
    <x v="0"/>
    <x v="0"/>
    <n v="1182633"/>
  </r>
  <r>
    <x v="471"/>
    <s v="US"/>
    <n v="343281.08"/>
    <x v="0"/>
    <x v="1"/>
    <n v="1149246"/>
  </r>
  <r>
    <x v="471"/>
    <s v="US"/>
    <n v="343281.08"/>
    <x v="0"/>
    <x v="2"/>
    <n v="33387"/>
  </r>
  <r>
    <x v="471"/>
    <s v="US"/>
    <n v="343281.08"/>
    <x v="0"/>
    <x v="3"/>
    <n v="0"/>
  </r>
  <r>
    <x v="471"/>
    <s v="US"/>
    <n v="343281.08"/>
    <x v="0"/>
    <x v="4"/>
    <n v="0"/>
  </r>
  <r>
    <x v="471"/>
    <s v="US"/>
    <n v="343281.08"/>
    <x v="1"/>
    <x v="5"/>
    <n v="9993"/>
  </r>
  <r>
    <x v="471"/>
    <s v="US"/>
    <n v="343281.08"/>
    <x v="1"/>
    <x v="6"/>
    <n v="9993"/>
  </r>
  <r>
    <x v="471"/>
    <s v="US"/>
    <n v="343281.08"/>
    <x v="1"/>
    <x v="7"/>
    <n v="0"/>
  </r>
  <r>
    <x v="471"/>
    <s v="US"/>
    <n v="343281.08"/>
    <x v="1"/>
    <x v="8"/>
    <n v="0"/>
  </r>
  <r>
    <x v="471"/>
    <s v="US"/>
    <n v="343281.08"/>
    <x v="1"/>
    <x v="9"/>
    <n v="0"/>
  </r>
  <r>
    <x v="471"/>
    <s v="US"/>
    <n v="343281.08"/>
    <x v="2"/>
    <x v="10"/>
    <n v="5191099"/>
  </r>
  <r>
    <x v="471"/>
    <s v="US"/>
    <n v="343281.08"/>
    <x v="2"/>
    <x v="11"/>
    <n v="5191099"/>
  </r>
  <r>
    <x v="471"/>
    <s v="US"/>
    <n v="343281.08"/>
    <x v="2"/>
    <x v="12"/>
    <n v="0"/>
  </r>
  <r>
    <x v="471"/>
    <s v="US"/>
    <n v="343281.08"/>
    <x v="2"/>
    <x v="13"/>
    <n v="0"/>
  </r>
  <r>
    <x v="471"/>
    <s v="US"/>
    <n v="343281.08"/>
    <x v="3"/>
    <x v="14"/>
    <n v="698739"/>
  </r>
  <r>
    <x v="471"/>
    <s v="US"/>
    <n v="343281.08"/>
    <x v="4"/>
    <x v="15"/>
    <n v="3259364"/>
  </r>
  <r>
    <x v="471"/>
    <s v="US"/>
    <n v="343281.08"/>
    <x v="5"/>
    <x v="16"/>
    <n v="2993788"/>
  </r>
  <r>
    <x v="471"/>
    <s v="US"/>
    <n v="343281.08"/>
    <x v="6"/>
    <x v="17"/>
    <n v="5193470"/>
  </r>
  <r>
    <x v="471"/>
    <s v="US"/>
    <n v="343281.08"/>
    <x v="7"/>
    <x v="18"/>
    <n v="137099"/>
  </r>
  <r>
    <x v="471"/>
    <s v="US"/>
    <n v="343281.08"/>
    <x v="8"/>
    <x v="19"/>
    <n v="0"/>
  </r>
  <r>
    <x v="471"/>
    <s v="US"/>
    <n v="343281.08"/>
    <x v="9"/>
    <x v="20"/>
    <n v="1646357"/>
  </r>
  <r>
    <x v="471"/>
    <s v="US"/>
    <n v="343281.08"/>
    <x v="10"/>
    <x v="21"/>
    <n v="44543275"/>
  </r>
  <r>
    <x v="471"/>
    <s v="US"/>
    <n v="343281.08"/>
    <x v="11"/>
    <x v="22"/>
    <n v="443315"/>
  </r>
  <r>
    <x v="471"/>
    <s v="US"/>
    <n v="343281.08"/>
    <x v="12"/>
    <x v="23"/>
    <n v="181945"/>
  </r>
  <r>
    <x v="471"/>
    <s v="US"/>
    <n v="343281.08"/>
    <x v="13"/>
    <x v="24"/>
    <n v="124040283"/>
  </r>
  <r>
    <x v="471"/>
    <s v="US"/>
    <n v="343281.08"/>
    <x v="14"/>
    <x v="25"/>
    <n v="2163066"/>
  </r>
  <r>
    <x v="471"/>
    <s v="US"/>
    <n v="343281.08"/>
    <x v="15"/>
    <x v="26"/>
    <n v="7989794"/>
  </r>
  <r>
    <x v="471"/>
    <s v="US"/>
    <n v="343281.08"/>
    <x v="16"/>
    <x v="27"/>
    <n v="0"/>
  </r>
  <r>
    <x v="471"/>
    <s v="US"/>
    <n v="343281.08"/>
    <x v="17"/>
    <x v="28"/>
    <n v="16805"/>
  </r>
  <r>
    <x v="471"/>
    <s v="US"/>
    <n v="343281.08"/>
    <x v="18"/>
    <x v="29"/>
    <n v="0"/>
  </r>
  <r>
    <x v="471"/>
    <s v="US"/>
    <n v="343281.08"/>
    <x v="19"/>
    <x v="30"/>
    <n v="210826"/>
  </r>
  <r>
    <x v="471"/>
    <s v="US"/>
    <n v="343281.08"/>
    <x v="20"/>
    <x v="31"/>
    <n v="0"/>
  </r>
  <r>
    <x v="471"/>
    <s v="US"/>
    <n v="343281.08"/>
    <x v="21"/>
    <x v="32"/>
    <n v="0"/>
  </r>
  <r>
    <x v="472"/>
    <s v="US"/>
    <n v="365321.98"/>
    <x v="0"/>
    <x v="0"/>
    <n v="929628"/>
  </r>
  <r>
    <x v="472"/>
    <s v="US"/>
    <n v="365321.98"/>
    <x v="0"/>
    <x v="1"/>
    <n v="904134"/>
  </r>
  <r>
    <x v="472"/>
    <s v="US"/>
    <n v="365321.98"/>
    <x v="0"/>
    <x v="2"/>
    <n v="25494"/>
  </r>
  <r>
    <x v="472"/>
    <s v="US"/>
    <n v="365321.98"/>
    <x v="0"/>
    <x v="3"/>
    <n v="0"/>
  </r>
  <r>
    <x v="472"/>
    <s v="US"/>
    <n v="365321.98"/>
    <x v="0"/>
    <x v="4"/>
    <n v="0"/>
  </r>
  <r>
    <x v="472"/>
    <s v="US"/>
    <n v="365321.98"/>
    <x v="1"/>
    <x v="5"/>
    <n v="6736"/>
  </r>
  <r>
    <x v="472"/>
    <s v="US"/>
    <n v="365321.98"/>
    <x v="1"/>
    <x v="6"/>
    <n v="6736"/>
  </r>
  <r>
    <x v="472"/>
    <s v="US"/>
    <n v="365321.98"/>
    <x v="1"/>
    <x v="7"/>
    <n v="0"/>
  </r>
  <r>
    <x v="472"/>
    <s v="US"/>
    <n v="365321.98"/>
    <x v="1"/>
    <x v="8"/>
    <n v="0"/>
  </r>
  <r>
    <x v="472"/>
    <s v="US"/>
    <n v="365321.98"/>
    <x v="1"/>
    <x v="9"/>
    <n v="0"/>
  </r>
  <r>
    <x v="472"/>
    <s v="US"/>
    <n v="365321.98"/>
    <x v="2"/>
    <x v="10"/>
    <n v="4968034"/>
  </r>
  <r>
    <x v="472"/>
    <s v="US"/>
    <n v="365321.98"/>
    <x v="2"/>
    <x v="11"/>
    <n v="4968034"/>
  </r>
  <r>
    <x v="472"/>
    <s v="US"/>
    <n v="365321.98"/>
    <x v="2"/>
    <x v="12"/>
    <n v="0"/>
  </r>
  <r>
    <x v="472"/>
    <s v="US"/>
    <n v="365321.98"/>
    <x v="2"/>
    <x v="13"/>
    <n v="0"/>
  </r>
  <r>
    <x v="472"/>
    <s v="US"/>
    <n v="365321.98"/>
    <x v="3"/>
    <x v="14"/>
    <n v="481018"/>
  </r>
  <r>
    <x v="472"/>
    <s v="US"/>
    <n v="365321.98"/>
    <x v="4"/>
    <x v="15"/>
    <n v="2615902"/>
  </r>
  <r>
    <x v="472"/>
    <s v="US"/>
    <n v="365321.98"/>
    <x v="5"/>
    <x v="16"/>
    <n v="3210109"/>
  </r>
  <r>
    <x v="472"/>
    <s v="US"/>
    <n v="365321.98"/>
    <x v="6"/>
    <x v="17"/>
    <n v="4970388"/>
  </r>
  <r>
    <x v="472"/>
    <s v="US"/>
    <n v="365321.98"/>
    <x v="7"/>
    <x v="18"/>
    <n v="140108"/>
  </r>
  <r>
    <x v="472"/>
    <s v="US"/>
    <n v="365321.98"/>
    <x v="8"/>
    <x v="19"/>
    <n v="0"/>
  </r>
  <r>
    <x v="472"/>
    <s v="US"/>
    <n v="365321.98"/>
    <x v="9"/>
    <x v="20"/>
    <n v="1741242"/>
  </r>
  <r>
    <x v="472"/>
    <s v="US"/>
    <n v="365321.98"/>
    <x v="10"/>
    <x v="21"/>
    <n v="46218108"/>
  </r>
  <r>
    <x v="472"/>
    <s v="US"/>
    <n v="365321.98"/>
    <x v="11"/>
    <x v="22"/>
    <n v="371990"/>
  </r>
  <r>
    <x v="472"/>
    <s v="US"/>
    <n v="365321.98"/>
    <x v="12"/>
    <x v="23"/>
    <n v="193268"/>
  </r>
  <r>
    <x v="472"/>
    <s v="US"/>
    <n v="365321.98"/>
    <x v="13"/>
    <x v="24"/>
    <n v="61124681"/>
  </r>
  <r>
    <x v="472"/>
    <s v="US"/>
    <n v="365321.98"/>
    <x v="14"/>
    <x v="25"/>
    <n v="2477495"/>
  </r>
  <r>
    <x v="472"/>
    <s v="US"/>
    <n v="365321.98"/>
    <x v="15"/>
    <x v="26"/>
    <n v="5741572"/>
  </r>
  <r>
    <x v="472"/>
    <s v="US"/>
    <n v="365321.98"/>
    <x v="16"/>
    <x v="27"/>
    <n v="0"/>
  </r>
  <r>
    <x v="472"/>
    <s v="US"/>
    <n v="365321.98"/>
    <x v="17"/>
    <x v="28"/>
    <n v="18450"/>
  </r>
  <r>
    <x v="472"/>
    <s v="US"/>
    <n v="365321.98"/>
    <x v="18"/>
    <x v="29"/>
    <n v="0"/>
  </r>
  <r>
    <x v="472"/>
    <s v="US"/>
    <n v="365321.98"/>
    <x v="19"/>
    <x v="30"/>
    <n v="190326"/>
  </r>
  <r>
    <x v="472"/>
    <s v="US"/>
    <n v="365321.98"/>
    <x v="20"/>
    <x v="31"/>
    <n v="0"/>
  </r>
  <r>
    <x v="472"/>
    <s v="US"/>
    <n v="365321.98"/>
    <x v="21"/>
    <x v="32"/>
    <n v="0"/>
  </r>
  <r>
    <x v="473"/>
    <s v="US"/>
    <n v="327973.52"/>
    <x v="0"/>
    <x v="0"/>
    <n v="1022059"/>
  </r>
  <r>
    <x v="473"/>
    <s v="US"/>
    <n v="327973.52"/>
    <x v="0"/>
    <x v="1"/>
    <n v="1009182"/>
  </r>
  <r>
    <x v="473"/>
    <s v="US"/>
    <n v="327973.52"/>
    <x v="0"/>
    <x v="2"/>
    <n v="12877"/>
  </r>
  <r>
    <x v="473"/>
    <s v="US"/>
    <n v="327973.52"/>
    <x v="0"/>
    <x v="3"/>
    <n v="0"/>
  </r>
  <r>
    <x v="473"/>
    <s v="US"/>
    <n v="327973.52"/>
    <x v="0"/>
    <x v="4"/>
    <n v="0"/>
  </r>
  <r>
    <x v="473"/>
    <s v="US"/>
    <n v="327973.52"/>
    <x v="1"/>
    <x v="5"/>
    <n v="7839"/>
  </r>
  <r>
    <x v="473"/>
    <s v="US"/>
    <n v="327973.52"/>
    <x v="1"/>
    <x v="6"/>
    <n v="7839"/>
  </r>
  <r>
    <x v="473"/>
    <s v="US"/>
    <n v="327973.52"/>
    <x v="1"/>
    <x v="7"/>
    <n v="0"/>
  </r>
  <r>
    <x v="473"/>
    <s v="US"/>
    <n v="327973.52"/>
    <x v="1"/>
    <x v="8"/>
    <n v="0"/>
  </r>
  <r>
    <x v="473"/>
    <s v="US"/>
    <n v="327973.52"/>
    <x v="1"/>
    <x v="9"/>
    <n v="0"/>
  </r>
  <r>
    <x v="473"/>
    <s v="US"/>
    <n v="327973.52"/>
    <x v="2"/>
    <x v="10"/>
    <n v="4690569"/>
  </r>
  <r>
    <x v="473"/>
    <s v="US"/>
    <n v="327973.52"/>
    <x v="2"/>
    <x v="11"/>
    <n v="4690569"/>
  </r>
  <r>
    <x v="473"/>
    <s v="US"/>
    <n v="327973.52"/>
    <x v="2"/>
    <x v="12"/>
    <n v="0"/>
  </r>
  <r>
    <x v="473"/>
    <s v="US"/>
    <n v="327973.52"/>
    <x v="2"/>
    <x v="13"/>
    <n v="0"/>
  </r>
  <r>
    <x v="473"/>
    <s v="US"/>
    <n v="327973.52"/>
    <x v="3"/>
    <x v="14"/>
    <n v="487726"/>
  </r>
  <r>
    <x v="473"/>
    <s v="US"/>
    <n v="327973.52"/>
    <x v="4"/>
    <x v="15"/>
    <n v="2705601"/>
  </r>
  <r>
    <x v="473"/>
    <s v="US"/>
    <n v="327973.52"/>
    <x v="5"/>
    <x v="16"/>
    <n v="2997310"/>
  </r>
  <r>
    <x v="473"/>
    <s v="US"/>
    <n v="327973.52"/>
    <x v="6"/>
    <x v="17"/>
    <n v="4692373"/>
  </r>
  <r>
    <x v="473"/>
    <s v="US"/>
    <n v="327973.52"/>
    <x v="7"/>
    <x v="18"/>
    <n v="130060"/>
  </r>
  <r>
    <x v="473"/>
    <s v="US"/>
    <n v="327973.52"/>
    <x v="8"/>
    <x v="19"/>
    <n v="0"/>
  </r>
  <r>
    <x v="473"/>
    <s v="US"/>
    <n v="327973.52"/>
    <x v="9"/>
    <x v="20"/>
    <n v="1832597"/>
  </r>
  <r>
    <x v="473"/>
    <s v="US"/>
    <n v="327973.52"/>
    <x v="10"/>
    <x v="21"/>
    <n v="59971489"/>
  </r>
  <r>
    <x v="473"/>
    <s v="US"/>
    <n v="327973.52"/>
    <x v="11"/>
    <x v="22"/>
    <n v="501421"/>
  </r>
  <r>
    <x v="473"/>
    <s v="US"/>
    <n v="327973.52"/>
    <x v="12"/>
    <x v="23"/>
    <n v="139510"/>
  </r>
  <r>
    <x v="473"/>
    <s v="US"/>
    <n v="327973.52"/>
    <x v="13"/>
    <x v="24"/>
    <n v="70574279"/>
  </r>
  <r>
    <x v="473"/>
    <s v="US"/>
    <n v="327973.52"/>
    <x v="14"/>
    <x v="25"/>
    <n v="2290533"/>
  </r>
  <r>
    <x v="473"/>
    <s v="US"/>
    <n v="327973.52"/>
    <x v="15"/>
    <x v="26"/>
    <n v="6577477"/>
  </r>
  <r>
    <x v="473"/>
    <s v="US"/>
    <n v="327973.52"/>
    <x v="16"/>
    <x v="27"/>
    <n v="0"/>
  </r>
  <r>
    <x v="473"/>
    <s v="US"/>
    <n v="327973.52"/>
    <x v="17"/>
    <x v="28"/>
    <n v="21625"/>
  </r>
  <r>
    <x v="473"/>
    <s v="US"/>
    <n v="327973.52"/>
    <x v="18"/>
    <x v="29"/>
    <n v="0"/>
  </r>
  <r>
    <x v="473"/>
    <s v="US"/>
    <n v="327973.52"/>
    <x v="19"/>
    <x v="30"/>
    <n v="100797"/>
  </r>
  <r>
    <x v="473"/>
    <s v="US"/>
    <n v="327973.52"/>
    <x v="20"/>
    <x v="31"/>
    <n v="0"/>
  </r>
  <r>
    <x v="473"/>
    <s v="US"/>
    <n v="327973.52"/>
    <x v="21"/>
    <x v="32"/>
    <n v="0"/>
  </r>
  <r>
    <x v="474"/>
    <s v="US"/>
    <n v="372740.04"/>
    <x v="0"/>
    <x v="0"/>
    <n v="1063081"/>
  </r>
  <r>
    <x v="474"/>
    <s v="US"/>
    <n v="372740.04"/>
    <x v="0"/>
    <x v="1"/>
    <n v="1047794"/>
  </r>
  <r>
    <x v="474"/>
    <s v="US"/>
    <n v="372740.04"/>
    <x v="0"/>
    <x v="2"/>
    <n v="15287"/>
  </r>
  <r>
    <x v="474"/>
    <s v="US"/>
    <n v="372740.04"/>
    <x v="0"/>
    <x v="3"/>
    <n v="0"/>
  </r>
  <r>
    <x v="474"/>
    <s v="US"/>
    <n v="372740.04"/>
    <x v="0"/>
    <x v="4"/>
    <n v="0"/>
  </r>
  <r>
    <x v="474"/>
    <s v="US"/>
    <n v="372740.04"/>
    <x v="1"/>
    <x v="5"/>
    <n v="9191"/>
  </r>
  <r>
    <x v="474"/>
    <s v="US"/>
    <n v="372740.04"/>
    <x v="1"/>
    <x v="6"/>
    <n v="9191"/>
  </r>
  <r>
    <x v="474"/>
    <s v="US"/>
    <n v="372740.04"/>
    <x v="1"/>
    <x v="7"/>
    <n v="0"/>
  </r>
  <r>
    <x v="474"/>
    <s v="US"/>
    <n v="372740.04"/>
    <x v="1"/>
    <x v="8"/>
    <n v="0"/>
  </r>
  <r>
    <x v="474"/>
    <s v="US"/>
    <n v="372740.04"/>
    <x v="1"/>
    <x v="9"/>
    <n v="0"/>
  </r>
  <r>
    <x v="474"/>
    <s v="US"/>
    <n v="372740.04"/>
    <x v="2"/>
    <x v="10"/>
    <n v="3153923"/>
  </r>
  <r>
    <x v="474"/>
    <s v="US"/>
    <n v="372740.04"/>
    <x v="2"/>
    <x v="11"/>
    <n v="3153923"/>
  </r>
  <r>
    <x v="474"/>
    <s v="US"/>
    <n v="372740.04"/>
    <x v="2"/>
    <x v="12"/>
    <n v="0"/>
  </r>
  <r>
    <x v="474"/>
    <s v="US"/>
    <n v="372740.04"/>
    <x v="2"/>
    <x v="13"/>
    <n v="0"/>
  </r>
  <r>
    <x v="474"/>
    <s v="US"/>
    <n v="372740.04"/>
    <x v="3"/>
    <x v="14"/>
    <n v="229120"/>
  </r>
  <r>
    <x v="474"/>
    <s v="US"/>
    <n v="372740.04"/>
    <x v="4"/>
    <x v="15"/>
    <n v="2847224"/>
  </r>
  <r>
    <x v="474"/>
    <s v="US"/>
    <n v="372740.04"/>
    <x v="5"/>
    <x v="16"/>
    <n v="2804734"/>
  </r>
  <r>
    <x v="474"/>
    <s v="US"/>
    <n v="372740.04"/>
    <x v="6"/>
    <x v="17"/>
    <n v="3155491"/>
  </r>
  <r>
    <x v="474"/>
    <s v="US"/>
    <n v="372740.04"/>
    <x v="7"/>
    <x v="18"/>
    <n v="127480"/>
  </r>
  <r>
    <x v="474"/>
    <s v="US"/>
    <n v="372740.04"/>
    <x v="8"/>
    <x v="19"/>
    <n v="0"/>
  </r>
  <r>
    <x v="474"/>
    <s v="US"/>
    <n v="372740.04"/>
    <x v="9"/>
    <x v="20"/>
    <n v="1613098"/>
  </r>
  <r>
    <x v="474"/>
    <s v="US"/>
    <n v="372740.04"/>
    <x v="10"/>
    <x v="21"/>
    <n v="48995888"/>
  </r>
  <r>
    <x v="474"/>
    <s v="US"/>
    <n v="372740.04"/>
    <x v="11"/>
    <x v="22"/>
    <n v="461971"/>
  </r>
  <r>
    <x v="474"/>
    <s v="US"/>
    <n v="372740.04"/>
    <x v="12"/>
    <x v="23"/>
    <n v="262102"/>
  </r>
  <r>
    <x v="474"/>
    <s v="US"/>
    <n v="372740.04"/>
    <x v="13"/>
    <x v="24"/>
    <n v="120855321"/>
  </r>
  <r>
    <x v="474"/>
    <s v="US"/>
    <n v="372740.04"/>
    <x v="14"/>
    <x v="25"/>
    <n v="1874873"/>
  </r>
  <r>
    <x v="474"/>
    <s v="US"/>
    <n v="372740.04"/>
    <x v="15"/>
    <x v="26"/>
    <n v="6321323"/>
  </r>
  <r>
    <x v="474"/>
    <s v="US"/>
    <n v="372740.04"/>
    <x v="16"/>
    <x v="27"/>
    <n v="0"/>
  </r>
  <r>
    <x v="474"/>
    <s v="US"/>
    <n v="372740.04"/>
    <x v="17"/>
    <x v="28"/>
    <n v="19776"/>
  </r>
  <r>
    <x v="474"/>
    <s v="US"/>
    <n v="372740.04"/>
    <x v="18"/>
    <x v="29"/>
    <n v="0"/>
  </r>
  <r>
    <x v="474"/>
    <s v="US"/>
    <n v="372740.04"/>
    <x v="19"/>
    <x v="30"/>
    <n v="223718"/>
  </r>
  <r>
    <x v="474"/>
    <s v="US"/>
    <n v="372740.04"/>
    <x v="20"/>
    <x v="31"/>
    <n v="0"/>
  </r>
  <r>
    <x v="474"/>
    <s v="US"/>
    <n v="372740.04"/>
    <x v="21"/>
    <x v="32"/>
    <n v="0"/>
  </r>
  <r>
    <x v="475"/>
    <s v="US"/>
    <n v="262678.42"/>
    <x v="0"/>
    <x v="0"/>
    <n v="499913"/>
  </r>
  <r>
    <x v="475"/>
    <s v="US"/>
    <n v="262678.42"/>
    <x v="0"/>
    <x v="1"/>
    <n v="494232"/>
  </r>
  <r>
    <x v="475"/>
    <s v="US"/>
    <n v="262678.42"/>
    <x v="0"/>
    <x v="2"/>
    <n v="5681"/>
  </r>
  <r>
    <x v="475"/>
    <s v="US"/>
    <n v="262678.42"/>
    <x v="0"/>
    <x v="3"/>
    <n v="0"/>
  </r>
  <r>
    <x v="475"/>
    <s v="US"/>
    <n v="262678.42"/>
    <x v="0"/>
    <x v="4"/>
    <n v="0"/>
  </r>
  <r>
    <x v="475"/>
    <s v="US"/>
    <n v="262678.42"/>
    <x v="1"/>
    <x v="5"/>
    <n v="4856"/>
  </r>
  <r>
    <x v="475"/>
    <s v="US"/>
    <n v="262678.42"/>
    <x v="1"/>
    <x v="6"/>
    <n v="4856"/>
  </r>
  <r>
    <x v="475"/>
    <s v="US"/>
    <n v="262678.42"/>
    <x v="1"/>
    <x v="7"/>
    <n v="0"/>
  </r>
  <r>
    <x v="475"/>
    <s v="US"/>
    <n v="262678.42"/>
    <x v="1"/>
    <x v="8"/>
    <n v="0"/>
  </r>
  <r>
    <x v="475"/>
    <s v="US"/>
    <n v="262678.42"/>
    <x v="1"/>
    <x v="9"/>
    <n v="0"/>
  </r>
  <r>
    <x v="475"/>
    <s v="US"/>
    <n v="262678.42"/>
    <x v="2"/>
    <x v="10"/>
    <n v="2079347"/>
  </r>
  <r>
    <x v="475"/>
    <s v="US"/>
    <n v="262678.42"/>
    <x v="2"/>
    <x v="11"/>
    <n v="2079347"/>
  </r>
  <r>
    <x v="475"/>
    <s v="US"/>
    <n v="262678.42"/>
    <x v="2"/>
    <x v="12"/>
    <n v="0"/>
  </r>
  <r>
    <x v="475"/>
    <s v="US"/>
    <n v="262678.42"/>
    <x v="2"/>
    <x v="13"/>
    <n v="0"/>
  </r>
  <r>
    <x v="475"/>
    <s v="US"/>
    <n v="262678.42"/>
    <x v="3"/>
    <x v="14"/>
    <n v="188804"/>
  </r>
  <r>
    <x v="475"/>
    <s v="US"/>
    <n v="262678.42"/>
    <x v="4"/>
    <x v="15"/>
    <n v="2817922"/>
  </r>
  <r>
    <x v="475"/>
    <s v="US"/>
    <n v="262678.42"/>
    <x v="5"/>
    <x v="16"/>
    <n v="2486642"/>
  </r>
  <r>
    <x v="475"/>
    <s v="US"/>
    <n v="262678.42"/>
    <x v="6"/>
    <x v="17"/>
    <n v="2080715"/>
  </r>
  <r>
    <x v="475"/>
    <s v="US"/>
    <n v="262678.42"/>
    <x v="7"/>
    <x v="18"/>
    <n v="127403"/>
  </r>
  <r>
    <x v="475"/>
    <s v="US"/>
    <n v="262678.42"/>
    <x v="8"/>
    <x v="19"/>
    <n v="0"/>
  </r>
  <r>
    <x v="475"/>
    <s v="US"/>
    <n v="262678.42"/>
    <x v="9"/>
    <x v="20"/>
    <n v="1355588"/>
  </r>
  <r>
    <x v="475"/>
    <s v="US"/>
    <n v="262678.42"/>
    <x v="10"/>
    <x v="21"/>
    <n v="54555871"/>
  </r>
  <r>
    <x v="475"/>
    <s v="US"/>
    <n v="262678.42"/>
    <x v="11"/>
    <x v="22"/>
    <n v="588032"/>
  </r>
  <r>
    <x v="475"/>
    <s v="US"/>
    <n v="262678.42"/>
    <x v="12"/>
    <x v="23"/>
    <n v="345064"/>
  </r>
  <r>
    <x v="475"/>
    <s v="US"/>
    <n v="262678.42"/>
    <x v="13"/>
    <x v="24"/>
    <n v="160429373"/>
  </r>
  <r>
    <x v="475"/>
    <s v="US"/>
    <n v="262678.42"/>
    <x v="14"/>
    <x v="25"/>
    <n v="1557090"/>
  </r>
  <r>
    <x v="475"/>
    <s v="US"/>
    <n v="262678.42"/>
    <x v="15"/>
    <x v="26"/>
    <n v="7689094"/>
  </r>
  <r>
    <x v="475"/>
    <s v="US"/>
    <n v="262678.42"/>
    <x v="16"/>
    <x v="27"/>
    <n v="0"/>
  </r>
  <r>
    <x v="475"/>
    <s v="US"/>
    <n v="262678.42"/>
    <x v="17"/>
    <x v="28"/>
    <n v="19191"/>
  </r>
  <r>
    <x v="475"/>
    <s v="US"/>
    <n v="262678.42"/>
    <x v="18"/>
    <x v="29"/>
    <n v="0"/>
  </r>
  <r>
    <x v="475"/>
    <s v="US"/>
    <n v="262678.42"/>
    <x v="19"/>
    <x v="30"/>
    <n v="77640"/>
  </r>
  <r>
    <x v="475"/>
    <s v="US"/>
    <n v="262678.42"/>
    <x v="20"/>
    <x v="31"/>
    <n v="0"/>
  </r>
  <r>
    <x v="475"/>
    <s v="US"/>
    <n v="262678.42"/>
    <x v="21"/>
    <x v="32"/>
    <n v="0"/>
  </r>
  <r>
    <x v="476"/>
    <s v="US"/>
    <n v="769554.61"/>
    <x v="0"/>
    <x v="0"/>
    <n v="809765"/>
  </r>
  <r>
    <x v="476"/>
    <s v="US"/>
    <n v="769554.61"/>
    <x v="0"/>
    <x v="1"/>
    <n v="799223"/>
  </r>
  <r>
    <x v="476"/>
    <s v="US"/>
    <n v="769554.61"/>
    <x v="0"/>
    <x v="2"/>
    <n v="10542"/>
  </r>
  <r>
    <x v="476"/>
    <s v="US"/>
    <n v="769554.61"/>
    <x v="0"/>
    <x v="3"/>
    <n v="0"/>
  </r>
  <r>
    <x v="476"/>
    <s v="US"/>
    <n v="769554.61"/>
    <x v="0"/>
    <x v="4"/>
    <n v="0"/>
  </r>
  <r>
    <x v="476"/>
    <s v="US"/>
    <n v="769554.61"/>
    <x v="1"/>
    <x v="5"/>
    <n v="12890"/>
  </r>
  <r>
    <x v="476"/>
    <s v="US"/>
    <n v="769554.61"/>
    <x v="1"/>
    <x v="6"/>
    <n v="12890"/>
  </r>
  <r>
    <x v="476"/>
    <s v="US"/>
    <n v="769554.61"/>
    <x v="1"/>
    <x v="7"/>
    <n v="0"/>
  </r>
  <r>
    <x v="476"/>
    <s v="US"/>
    <n v="769554.61"/>
    <x v="1"/>
    <x v="8"/>
    <n v="0"/>
  </r>
  <r>
    <x v="476"/>
    <s v="US"/>
    <n v="769554.61"/>
    <x v="1"/>
    <x v="9"/>
    <n v="0"/>
  </r>
  <r>
    <x v="476"/>
    <s v="US"/>
    <n v="769554.61"/>
    <x v="2"/>
    <x v="10"/>
    <n v="3863330"/>
  </r>
  <r>
    <x v="476"/>
    <s v="US"/>
    <n v="769554.61"/>
    <x v="2"/>
    <x v="11"/>
    <n v="3863330"/>
  </r>
  <r>
    <x v="476"/>
    <s v="US"/>
    <n v="769554.61"/>
    <x v="2"/>
    <x v="12"/>
    <n v="0"/>
  </r>
  <r>
    <x v="476"/>
    <s v="US"/>
    <n v="769554.61"/>
    <x v="2"/>
    <x v="13"/>
    <n v="0"/>
  </r>
  <r>
    <x v="476"/>
    <s v="US"/>
    <n v="769554.61"/>
    <x v="3"/>
    <x v="14"/>
    <n v="768801"/>
  </r>
  <r>
    <x v="476"/>
    <s v="US"/>
    <n v="769554.61"/>
    <x v="4"/>
    <x v="15"/>
    <n v="2660793"/>
  </r>
  <r>
    <x v="476"/>
    <s v="US"/>
    <n v="769554.61"/>
    <x v="5"/>
    <x v="16"/>
    <n v="2202769"/>
  </r>
  <r>
    <x v="476"/>
    <s v="US"/>
    <n v="769554.61"/>
    <x v="6"/>
    <x v="17"/>
    <n v="3864661"/>
  </r>
  <r>
    <x v="476"/>
    <s v="US"/>
    <n v="769554.61"/>
    <x v="7"/>
    <x v="18"/>
    <n v="126130"/>
  </r>
  <r>
    <x v="476"/>
    <s v="US"/>
    <n v="769554.61"/>
    <x v="8"/>
    <x v="19"/>
    <n v="0"/>
  </r>
  <r>
    <x v="476"/>
    <s v="US"/>
    <n v="769554.61"/>
    <x v="9"/>
    <x v="20"/>
    <n v="725535"/>
  </r>
  <r>
    <x v="476"/>
    <s v="US"/>
    <n v="769554.61"/>
    <x v="10"/>
    <x v="21"/>
    <n v="38556097"/>
  </r>
  <r>
    <x v="476"/>
    <s v="US"/>
    <n v="769554.61"/>
    <x v="11"/>
    <x v="22"/>
    <n v="544169"/>
  </r>
  <r>
    <x v="476"/>
    <s v="US"/>
    <n v="769554.61"/>
    <x v="12"/>
    <x v="23"/>
    <n v="152750"/>
  </r>
  <r>
    <x v="476"/>
    <s v="US"/>
    <n v="769554.61"/>
    <x v="13"/>
    <x v="24"/>
    <n v="164767891"/>
  </r>
  <r>
    <x v="476"/>
    <s v="US"/>
    <n v="769554.61"/>
    <x v="14"/>
    <x v="25"/>
    <n v="1392181"/>
  </r>
  <r>
    <x v="476"/>
    <s v="US"/>
    <n v="769554.61"/>
    <x v="15"/>
    <x v="26"/>
    <n v="8343846"/>
  </r>
  <r>
    <x v="476"/>
    <s v="US"/>
    <n v="769554.61"/>
    <x v="16"/>
    <x v="27"/>
    <n v="0"/>
  </r>
  <r>
    <x v="476"/>
    <s v="US"/>
    <n v="769554.61"/>
    <x v="17"/>
    <x v="28"/>
    <n v="19397"/>
  </r>
  <r>
    <x v="476"/>
    <s v="US"/>
    <n v="769554.61"/>
    <x v="18"/>
    <x v="29"/>
    <n v="0"/>
  </r>
  <r>
    <x v="476"/>
    <s v="US"/>
    <n v="769554.61"/>
    <x v="19"/>
    <x v="30"/>
    <n v="102274"/>
  </r>
  <r>
    <x v="476"/>
    <s v="US"/>
    <n v="769554.61"/>
    <x v="20"/>
    <x v="31"/>
    <n v="0"/>
  </r>
  <r>
    <x v="476"/>
    <s v="US"/>
    <n v="769554.61"/>
    <x v="21"/>
    <x v="32"/>
    <n v="0"/>
  </r>
  <r>
    <x v="477"/>
    <s v="US"/>
    <n v="387417.99"/>
    <x v="0"/>
    <x v="0"/>
    <n v="480795"/>
  </r>
  <r>
    <x v="477"/>
    <s v="US"/>
    <n v="387417.99"/>
    <x v="0"/>
    <x v="1"/>
    <n v="474260"/>
  </r>
  <r>
    <x v="477"/>
    <s v="US"/>
    <n v="387417.99"/>
    <x v="0"/>
    <x v="2"/>
    <n v="6535"/>
  </r>
  <r>
    <x v="477"/>
    <s v="US"/>
    <n v="387417.99"/>
    <x v="0"/>
    <x v="3"/>
    <n v="0"/>
  </r>
  <r>
    <x v="477"/>
    <s v="US"/>
    <n v="387417.99"/>
    <x v="0"/>
    <x v="4"/>
    <n v="0"/>
  </r>
  <r>
    <x v="477"/>
    <s v="US"/>
    <n v="387417.99"/>
    <x v="1"/>
    <x v="5"/>
    <n v="12989"/>
  </r>
  <r>
    <x v="477"/>
    <s v="US"/>
    <n v="387417.99"/>
    <x v="1"/>
    <x v="6"/>
    <n v="12989"/>
  </r>
  <r>
    <x v="477"/>
    <s v="US"/>
    <n v="387417.99"/>
    <x v="1"/>
    <x v="7"/>
    <n v="0"/>
  </r>
  <r>
    <x v="477"/>
    <s v="US"/>
    <n v="387417.99"/>
    <x v="1"/>
    <x v="8"/>
    <n v="0"/>
  </r>
  <r>
    <x v="477"/>
    <s v="US"/>
    <n v="387417.99"/>
    <x v="1"/>
    <x v="9"/>
    <n v="0"/>
  </r>
  <r>
    <x v="477"/>
    <s v="US"/>
    <n v="387417.99"/>
    <x v="2"/>
    <x v="10"/>
    <n v="3497596"/>
  </r>
  <r>
    <x v="477"/>
    <s v="US"/>
    <n v="387417.99"/>
    <x v="2"/>
    <x v="11"/>
    <n v="3497596"/>
  </r>
  <r>
    <x v="477"/>
    <s v="US"/>
    <n v="387417.99"/>
    <x v="2"/>
    <x v="12"/>
    <n v="0"/>
  </r>
  <r>
    <x v="477"/>
    <s v="US"/>
    <n v="387417.99"/>
    <x v="2"/>
    <x v="13"/>
    <n v="0"/>
  </r>
  <r>
    <x v="477"/>
    <s v="US"/>
    <n v="387417.99"/>
    <x v="3"/>
    <x v="14"/>
    <n v="411913"/>
  </r>
  <r>
    <x v="477"/>
    <s v="US"/>
    <n v="387417.99"/>
    <x v="4"/>
    <x v="15"/>
    <n v="1579495"/>
  </r>
  <r>
    <x v="477"/>
    <s v="US"/>
    <n v="387417.99"/>
    <x v="5"/>
    <x v="16"/>
    <n v="1377860"/>
  </r>
  <r>
    <x v="477"/>
    <s v="US"/>
    <n v="387417.99"/>
    <x v="6"/>
    <x v="17"/>
    <n v="3498714"/>
  </r>
  <r>
    <x v="477"/>
    <s v="US"/>
    <n v="387417.99"/>
    <x v="7"/>
    <x v="18"/>
    <n v="70201"/>
  </r>
  <r>
    <x v="477"/>
    <s v="US"/>
    <n v="387417.99"/>
    <x v="8"/>
    <x v="19"/>
    <n v="0"/>
  </r>
  <r>
    <x v="477"/>
    <s v="US"/>
    <n v="387417.99"/>
    <x v="9"/>
    <x v="20"/>
    <n v="2057"/>
  </r>
  <r>
    <x v="477"/>
    <s v="US"/>
    <n v="387417.99"/>
    <x v="10"/>
    <x v="21"/>
    <n v="36562099"/>
  </r>
  <r>
    <x v="477"/>
    <s v="US"/>
    <n v="387417.99"/>
    <x v="11"/>
    <x v="22"/>
    <n v="476247"/>
  </r>
  <r>
    <x v="477"/>
    <s v="US"/>
    <n v="387417.99"/>
    <x v="12"/>
    <x v="23"/>
    <n v="94809"/>
  </r>
  <r>
    <x v="477"/>
    <s v="US"/>
    <n v="387417.99"/>
    <x v="13"/>
    <x v="24"/>
    <n v="163019590"/>
  </r>
  <r>
    <x v="477"/>
    <s v="US"/>
    <n v="387417.99"/>
    <x v="14"/>
    <x v="25"/>
    <n v="1995514"/>
  </r>
  <r>
    <x v="477"/>
    <s v="US"/>
    <n v="387417.99"/>
    <x v="15"/>
    <x v="26"/>
    <n v="12181451"/>
  </r>
  <r>
    <x v="477"/>
    <s v="US"/>
    <n v="387417.99"/>
    <x v="16"/>
    <x v="27"/>
    <n v="0"/>
  </r>
  <r>
    <x v="477"/>
    <s v="US"/>
    <n v="387417.99"/>
    <x v="17"/>
    <x v="28"/>
    <n v="15491"/>
  </r>
  <r>
    <x v="477"/>
    <s v="US"/>
    <n v="387417.99"/>
    <x v="18"/>
    <x v="29"/>
    <n v="0"/>
  </r>
  <r>
    <x v="477"/>
    <s v="US"/>
    <n v="387417.99"/>
    <x v="19"/>
    <x v="30"/>
    <n v="0"/>
  </r>
  <r>
    <x v="477"/>
    <s v="US"/>
    <n v="387417.99"/>
    <x v="20"/>
    <x v="31"/>
    <n v="0"/>
  </r>
  <r>
    <x v="477"/>
    <s v="US"/>
    <n v="387417.99"/>
    <x v="21"/>
    <x v="32"/>
    <n v="0"/>
  </r>
  <r>
    <x v="478"/>
    <s v="US"/>
    <n v="295085.46000000002"/>
    <x v="0"/>
    <x v="0"/>
    <n v="0"/>
  </r>
  <r>
    <x v="478"/>
    <s v="US"/>
    <n v="295085.46000000002"/>
    <x v="0"/>
    <x v="1"/>
    <n v="0"/>
  </r>
  <r>
    <x v="478"/>
    <s v="US"/>
    <n v="295085.46000000002"/>
    <x v="0"/>
    <x v="2"/>
    <n v="0"/>
  </r>
  <r>
    <x v="478"/>
    <s v="US"/>
    <n v="295085.46000000002"/>
    <x v="0"/>
    <x v="3"/>
    <n v="0"/>
  </r>
  <r>
    <x v="478"/>
    <s v="US"/>
    <n v="295085.46000000002"/>
    <x v="0"/>
    <x v="4"/>
    <n v="0"/>
  </r>
  <r>
    <x v="478"/>
    <s v="US"/>
    <n v="295085.46000000002"/>
    <x v="1"/>
    <x v="5"/>
    <n v="0"/>
  </r>
  <r>
    <x v="478"/>
    <s v="US"/>
    <n v="295085.46000000002"/>
    <x v="1"/>
    <x v="6"/>
    <n v="0"/>
  </r>
  <r>
    <x v="478"/>
    <s v="US"/>
    <n v="295085.46000000002"/>
    <x v="1"/>
    <x v="7"/>
    <n v="0"/>
  </r>
  <r>
    <x v="478"/>
    <s v="US"/>
    <n v="295085.46000000002"/>
    <x v="1"/>
    <x v="8"/>
    <n v="0"/>
  </r>
  <r>
    <x v="478"/>
    <s v="US"/>
    <n v="295085.46000000002"/>
    <x v="1"/>
    <x v="9"/>
    <n v="0"/>
  </r>
  <r>
    <x v="478"/>
    <s v="US"/>
    <n v="295085.46000000002"/>
    <x v="2"/>
    <x v="10"/>
    <n v="0"/>
  </r>
  <r>
    <x v="478"/>
    <s v="US"/>
    <n v="295085.46000000002"/>
    <x v="2"/>
    <x v="11"/>
    <n v="0"/>
  </r>
  <r>
    <x v="478"/>
    <s v="US"/>
    <n v="295085.46000000002"/>
    <x v="2"/>
    <x v="12"/>
    <n v="0"/>
  </r>
  <r>
    <x v="478"/>
    <s v="US"/>
    <n v="295085.46000000002"/>
    <x v="2"/>
    <x v="13"/>
    <n v="0"/>
  </r>
  <r>
    <x v="478"/>
    <s v="US"/>
    <n v="295085.46000000002"/>
    <x v="3"/>
    <x v="14"/>
    <n v="0"/>
  </r>
  <r>
    <x v="478"/>
    <s v="US"/>
    <n v="295085.46000000002"/>
    <x v="4"/>
    <x v="15"/>
    <n v="0"/>
  </r>
  <r>
    <x v="478"/>
    <s v="US"/>
    <n v="295085.46000000002"/>
    <x v="5"/>
    <x v="16"/>
    <n v="0"/>
  </r>
  <r>
    <x v="478"/>
    <s v="US"/>
    <n v="295085.46000000002"/>
    <x v="6"/>
    <x v="17"/>
    <n v="0"/>
  </r>
  <r>
    <x v="478"/>
    <s v="US"/>
    <n v="295085.46000000002"/>
    <x v="7"/>
    <x v="18"/>
    <n v="174"/>
  </r>
  <r>
    <x v="478"/>
    <s v="US"/>
    <n v="295085.46000000002"/>
    <x v="8"/>
    <x v="19"/>
    <n v="0"/>
  </r>
  <r>
    <x v="478"/>
    <s v="US"/>
    <n v="295085.46000000002"/>
    <x v="9"/>
    <x v="20"/>
    <n v="13776"/>
  </r>
  <r>
    <x v="478"/>
    <s v="US"/>
    <n v="295085.46000000002"/>
    <x v="10"/>
    <x v="21"/>
    <n v="16973422"/>
  </r>
  <r>
    <x v="478"/>
    <s v="US"/>
    <n v="295085.46000000002"/>
    <x v="11"/>
    <x v="22"/>
    <n v="50083"/>
  </r>
  <r>
    <x v="478"/>
    <s v="US"/>
    <n v="295085.46000000002"/>
    <x v="12"/>
    <x v="23"/>
    <n v="0"/>
  </r>
  <r>
    <x v="478"/>
    <s v="US"/>
    <n v="295085.46000000002"/>
    <x v="13"/>
    <x v="24"/>
    <n v="2821450"/>
  </r>
  <r>
    <x v="478"/>
    <s v="US"/>
    <n v="295085.46000000002"/>
    <x v="14"/>
    <x v="25"/>
    <n v="2099"/>
  </r>
  <r>
    <x v="478"/>
    <s v="US"/>
    <n v="295085.46000000002"/>
    <x v="15"/>
    <x v="26"/>
    <n v="1047058"/>
  </r>
  <r>
    <x v="478"/>
    <s v="US"/>
    <n v="295085.46000000002"/>
    <x v="16"/>
    <x v="27"/>
    <n v="0"/>
  </r>
  <r>
    <x v="478"/>
    <s v="US"/>
    <n v="295085.46000000002"/>
    <x v="17"/>
    <x v="28"/>
    <n v="0"/>
  </r>
  <r>
    <x v="478"/>
    <s v="US"/>
    <n v="295085.46000000002"/>
    <x v="18"/>
    <x v="29"/>
    <n v="0"/>
  </r>
  <r>
    <x v="478"/>
    <s v="US"/>
    <n v="295085.46000000002"/>
    <x v="19"/>
    <x v="30"/>
    <n v="0"/>
  </r>
  <r>
    <x v="478"/>
    <s v="US"/>
    <n v="295085.46000000002"/>
    <x v="20"/>
    <x v="31"/>
    <n v="0"/>
  </r>
  <r>
    <x v="478"/>
    <s v="US"/>
    <n v="295085.46000000002"/>
    <x v="21"/>
    <x v="32"/>
    <n v="0"/>
  </r>
  <r>
    <x v="479"/>
    <s v="US"/>
    <n v="223915.59"/>
    <x v="0"/>
    <x v="0"/>
    <n v="0"/>
  </r>
  <r>
    <x v="479"/>
    <s v="US"/>
    <n v="223915.59"/>
    <x v="0"/>
    <x v="1"/>
    <n v="0"/>
  </r>
  <r>
    <x v="479"/>
    <s v="US"/>
    <n v="223915.59"/>
    <x v="0"/>
    <x v="2"/>
    <n v="0"/>
  </r>
  <r>
    <x v="479"/>
    <s v="US"/>
    <n v="223915.59"/>
    <x v="0"/>
    <x v="3"/>
    <n v="0"/>
  </r>
  <r>
    <x v="479"/>
    <s v="US"/>
    <n v="223915.59"/>
    <x v="0"/>
    <x v="4"/>
    <n v="0"/>
  </r>
  <r>
    <x v="479"/>
    <s v="US"/>
    <n v="223915.59"/>
    <x v="1"/>
    <x v="5"/>
    <n v="0"/>
  </r>
  <r>
    <x v="479"/>
    <s v="US"/>
    <n v="223915.59"/>
    <x v="1"/>
    <x v="6"/>
    <n v="0"/>
  </r>
  <r>
    <x v="479"/>
    <s v="US"/>
    <n v="223915.59"/>
    <x v="1"/>
    <x v="7"/>
    <n v="0"/>
  </r>
  <r>
    <x v="479"/>
    <s v="US"/>
    <n v="223915.59"/>
    <x v="1"/>
    <x v="8"/>
    <n v="0"/>
  </r>
  <r>
    <x v="479"/>
    <s v="US"/>
    <n v="223915.59"/>
    <x v="1"/>
    <x v="9"/>
    <n v="0"/>
  </r>
  <r>
    <x v="479"/>
    <s v="US"/>
    <n v="223915.59"/>
    <x v="2"/>
    <x v="10"/>
    <n v="44936"/>
  </r>
  <r>
    <x v="479"/>
    <s v="US"/>
    <n v="223915.59"/>
    <x v="2"/>
    <x v="11"/>
    <n v="44936"/>
  </r>
  <r>
    <x v="479"/>
    <s v="US"/>
    <n v="223915.59"/>
    <x v="2"/>
    <x v="12"/>
    <n v="0"/>
  </r>
  <r>
    <x v="479"/>
    <s v="US"/>
    <n v="223915.59"/>
    <x v="2"/>
    <x v="13"/>
    <n v="0"/>
  </r>
  <r>
    <x v="479"/>
    <s v="US"/>
    <n v="223915.59"/>
    <x v="3"/>
    <x v="14"/>
    <n v="0"/>
  </r>
  <r>
    <x v="479"/>
    <s v="US"/>
    <n v="223915.59"/>
    <x v="4"/>
    <x v="15"/>
    <n v="358400"/>
  </r>
  <r>
    <x v="479"/>
    <s v="US"/>
    <n v="223915.59"/>
    <x v="5"/>
    <x v="16"/>
    <n v="475935"/>
  </r>
  <r>
    <x v="479"/>
    <s v="US"/>
    <n v="223915.59"/>
    <x v="6"/>
    <x v="17"/>
    <n v="44941"/>
  </r>
  <r>
    <x v="479"/>
    <s v="US"/>
    <n v="223915.59"/>
    <x v="7"/>
    <x v="18"/>
    <n v="52303"/>
  </r>
  <r>
    <x v="479"/>
    <s v="US"/>
    <n v="223915.59"/>
    <x v="8"/>
    <x v="19"/>
    <n v="0"/>
  </r>
  <r>
    <x v="479"/>
    <s v="US"/>
    <n v="223915.59"/>
    <x v="9"/>
    <x v="20"/>
    <n v="1375489"/>
  </r>
  <r>
    <x v="479"/>
    <s v="US"/>
    <n v="223915.59"/>
    <x v="10"/>
    <x v="21"/>
    <n v="511513"/>
  </r>
  <r>
    <x v="479"/>
    <s v="US"/>
    <n v="223915.59"/>
    <x v="11"/>
    <x v="22"/>
    <n v="13431"/>
  </r>
  <r>
    <x v="479"/>
    <s v="US"/>
    <n v="223915.59"/>
    <x v="12"/>
    <x v="23"/>
    <n v="0"/>
  </r>
  <r>
    <x v="479"/>
    <s v="US"/>
    <n v="223915.59"/>
    <x v="13"/>
    <x v="24"/>
    <n v="32"/>
  </r>
  <r>
    <x v="479"/>
    <s v="US"/>
    <n v="223915.59"/>
    <x v="14"/>
    <x v="25"/>
    <n v="155"/>
  </r>
  <r>
    <x v="479"/>
    <s v="US"/>
    <n v="223915.59"/>
    <x v="15"/>
    <x v="26"/>
    <n v="0"/>
  </r>
  <r>
    <x v="479"/>
    <s v="US"/>
    <n v="223915.59"/>
    <x v="16"/>
    <x v="27"/>
    <n v="0"/>
  </r>
  <r>
    <x v="479"/>
    <s v="US"/>
    <n v="223915.59"/>
    <x v="17"/>
    <x v="28"/>
    <n v="0"/>
  </r>
  <r>
    <x v="479"/>
    <s v="US"/>
    <n v="223915.59"/>
    <x v="18"/>
    <x v="29"/>
    <n v="0"/>
  </r>
  <r>
    <x v="479"/>
    <s v="US"/>
    <n v="223915.59"/>
    <x v="19"/>
    <x v="30"/>
    <n v="0"/>
  </r>
  <r>
    <x v="479"/>
    <s v="US"/>
    <n v="223915.59"/>
    <x v="20"/>
    <x v="31"/>
    <n v="0"/>
  </r>
  <r>
    <x v="479"/>
    <s v="US"/>
    <n v="223915.59"/>
    <x v="21"/>
    <x v="32"/>
    <n v="0"/>
  </r>
  <r>
    <x v="480"/>
    <s v="US"/>
    <n v="236835.93"/>
    <x v="0"/>
    <x v="0"/>
    <n v="0"/>
  </r>
  <r>
    <x v="480"/>
    <s v="US"/>
    <n v="236835.93"/>
    <x v="0"/>
    <x v="1"/>
    <n v="0"/>
  </r>
  <r>
    <x v="480"/>
    <s v="US"/>
    <n v="236835.93"/>
    <x v="0"/>
    <x v="2"/>
    <n v="0"/>
  </r>
  <r>
    <x v="480"/>
    <s v="US"/>
    <n v="236835.93"/>
    <x v="0"/>
    <x v="3"/>
    <n v="0"/>
  </r>
  <r>
    <x v="480"/>
    <s v="US"/>
    <n v="236835.93"/>
    <x v="0"/>
    <x v="4"/>
    <n v="0"/>
  </r>
  <r>
    <x v="480"/>
    <s v="US"/>
    <n v="236835.93"/>
    <x v="1"/>
    <x v="5"/>
    <n v="0"/>
  </r>
  <r>
    <x v="480"/>
    <s v="US"/>
    <n v="236835.93"/>
    <x v="1"/>
    <x v="6"/>
    <n v="0"/>
  </r>
  <r>
    <x v="480"/>
    <s v="US"/>
    <n v="236835.93"/>
    <x v="1"/>
    <x v="7"/>
    <n v="0"/>
  </r>
  <r>
    <x v="480"/>
    <s v="US"/>
    <n v="236835.93"/>
    <x v="1"/>
    <x v="8"/>
    <n v="0"/>
  </r>
  <r>
    <x v="480"/>
    <s v="US"/>
    <n v="236835.93"/>
    <x v="1"/>
    <x v="9"/>
    <n v="0"/>
  </r>
  <r>
    <x v="480"/>
    <s v="US"/>
    <n v="236835.93"/>
    <x v="2"/>
    <x v="10"/>
    <n v="1084113"/>
  </r>
  <r>
    <x v="480"/>
    <s v="US"/>
    <n v="236835.93"/>
    <x v="2"/>
    <x v="11"/>
    <n v="1084113"/>
  </r>
  <r>
    <x v="480"/>
    <s v="US"/>
    <n v="236835.93"/>
    <x v="2"/>
    <x v="12"/>
    <n v="0"/>
  </r>
  <r>
    <x v="480"/>
    <s v="US"/>
    <n v="236835.93"/>
    <x v="2"/>
    <x v="13"/>
    <n v="0"/>
  </r>
  <r>
    <x v="480"/>
    <s v="US"/>
    <n v="236835.93"/>
    <x v="3"/>
    <x v="14"/>
    <n v="851847"/>
  </r>
  <r>
    <x v="480"/>
    <s v="US"/>
    <n v="236835.93"/>
    <x v="4"/>
    <x v="15"/>
    <n v="2166088"/>
  </r>
  <r>
    <x v="480"/>
    <s v="US"/>
    <n v="236835.93"/>
    <x v="5"/>
    <x v="16"/>
    <n v="2484678"/>
  </r>
  <r>
    <x v="480"/>
    <s v="US"/>
    <n v="236835.93"/>
    <x v="6"/>
    <x v="17"/>
    <n v="1084865"/>
  </r>
  <r>
    <x v="480"/>
    <s v="US"/>
    <n v="236835.93"/>
    <x v="7"/>
    <x v="18"/>
    <n v="108815"/>
  </r>
  <r>
    <x v="480"/>
    <s v="US"/>
    <n v="236835.93"/>
    <x v="8"/>
    <x v="19"/>
    <n v="0"/>
  </r>
  <r>
    <x v="480"/>
    <s v="US"/>
    <n v="236835.93"/>
    <x v="9"/>
    <x v="20"/>
    <n v="1421719"/>
  </r>
  <r>
    <x v="480"/>
    <s v="US"/>
    <n v="236835.93"/>
    <x v="10"/>
    <x v="21"/>
    <n v="47305184"/>
  </r>
  <r>
    <x v="480"/>
    <s v="US"/>
    <n v="236835.93"/>
    <x v="11"/>
    <x v="22"/>
    <n v="8204"/>
  </r>
  <r>
    <x v="480"/>
    <s v="US"/>
    <n v="236835.93"/>
    <x v="12"/>
    <x v="23"/>
    <n v="60909"/>
  </r>
  <r>
    <x v="480"/>
    <s v="US"/>
    <n v="236835.93"/>
    <x v="13"/>
    <x v="24"/>
    <n v="0"/>
  </r>
  <r>
    <x v="480"/>
    <s v="US"/>
    <n v="236835.93"/>
    <x v="14"/>
    <x v="25"/>
    <n v="2743993"/>
  </r>
  <r>
    <x v="480"/>
    <s v="US"/>
    <n v="236835.93"/>
    <x v="15"/>
    <x v="26"/>
    <n v="0"/>
  </r>
  <r>
    <x v="480"/>
    <s v="US"/>
    <n v="236835.93"/>
    <x v="16"/>
    <x v="27"/>
    <n v="0"/>
  </r>
  <r>
    <x v="480"/>
    <s v="US"/>
    <n v="236835.93"/>
    <x v="17"/>
    <x v="28"/>
    <n v="0"/>
  </r>
  <r>
    <x v="480"/>
    <s v="US"/>
    <n v="236835.93"/>
    <x v="18"/>
    <x v="29"/>
    <n v="0"/>
  </r>
  <r>
    <x v="480"/>
    <s v="US"/>
    <n v="236835.93"/>
    <x v="19"/>
    <x v="30"/>
    <n v="0"/>
  </r>
  <r>
    <x v="480"/>
    <s v="US"/>
    <n v="236835.93"/>
    <x v="20"/>
    <x v="31"/>
    <n v="0"/>
  </r>
  <r>
    <x v="480"/>
    <s v="US"/>
    <n v="236835.93"/>
    <x v="21"/>
    <x v="32"/>
    <n v="0"/>
  </r>
  <r>
    <x v="481"/>
    <s v="US"/>
    <n v="244449.16"/>
    <x v="0"/>
    <x v="0"/>
    <n v="0"/>
  </r>
  <r>
    <x v="481"/>
    <s v="US"/>
    <n v="244449.16"/>
    <x v="0"/>
    <x v="1"/>
    <n v="0"/>
  </r>
  <r>
    <x v="481"/>
    <s v="US"/>
    <n v="244449.16"/>
    <x v="0"/>
    <x v="2"/>
    <n v="0"/>
  </r>
  <r>
    <x v="481"/>
    <s v="US"/>
    <n v="244449.16"/>
    <x v="0"/>
    <x v="3"/>
    <n v="0"/>
  </r>
  <r>
    <x v="481"/>
    <s v="US"/>
    <n v="244449.16"/>
    <x v="0"/>
    <x v="4"/>
    <n v="0"/>
  </r>
  <r>
    <x v="481"/>
    <s v="US"/>
    <n v="244449.16"/>
    <x v="1"/>
    <x v="5"/>
    <n v="0"/>
  </r>
  <r>
    <x v="481"/>
    <s v="US"/>
    <n v="244449.16"/>
    <x v="1"/>
    <x v="6"/>
    <n v="0"/>
  </r>
  <r>
    <x v="481"/>
    <s v="US"/>
    <n v="244449.16"/>
    <x v="1"/>
    <x v="7"/>
    <n v="0"/>
  </r>
  <r>
    <x v="481"/>
    <s v="US"/>
    <n v="244449.16"/>
    <x v="1"/>
    <x v="8"/>
    <n v="0"/>
  </r>
  <r>
    <x v="481"/>
    <s v="US"/>
    <n v="244449.16"/>
    <x v="1"/>
    <x v="9"/>
    <n v="0"/>
  </r>
  <r>
    <x v="481"/>
    <s v="US"/>
    <n v="244449.16"/>
    <x v="2"/>
    <x v="10"/>
    <n v="549762"/>
  </r>
  <r>
    <x v="481"/>
    <s v="US"/>
    <n v="244449.16"/>
    <x v="2"/>
    <x v="11"/>
    <n v="549762"/>
  </r>
  <r>
    <x v="481"/>
    <s v="US"/>
    <n v="244449.16"/>
    <x v="2"/>
    <x v="12"/>
    <n v="0"/>
  </r>
  <r>
    <x v="481"/>
    <s v="US"/>
    <n v="244449.16"/>
    <x v="2"/>
    <x v="13"/>
    <n v="0"/>
  </r>
  <r>
    <x v="481"/>
    <s v="US"/>
    <n v="244449.16"/>
    <x v="3"/>
    <x v="14"/>
    <n v="822445"/>
  </r>
  <r>
    <x v="481"/>
    <s v="US"/>
    <n v="244449.16"/>
    <x v="4"/>
    <x v="15"/>
    <n v="2585604"/>
  </r>
  <r>
    <x v="481"/>
    <s v="US"/>
    <n v="244449.16"/>
    <x v="5"/>
    <x v="16"/>
    <n v="2496500"/>
  </r>
  <r>
    <x v="481"/>
    <s v="US"/>
    <n v="244449.16"/>
    <x v="6"/>
    <x v="17"/>
    <n v="550696"/>
  </r>
  <r>
    <x v="481"/>
    <s v="US"/>
    <n v="244449.16"/>
    <x v="7"/>
    <x v="18"/>
    <n v="134213"/>
  </r>
  <r>
    <x v="481"/>
    <s v="US"/>
    <n v="244449.16"/>
    <x v="8"/>
    <x v="19"/>
    <n v="0"/>
  </r>
  <r>
    <x v="481"/>
    <s v="US"/>
    <n v="244449.16"/>
    <x v="9"/>
    <x v="20"/>
    <n v="1080145"/>
  </r>
  <r>
    <x v="481"/>
    <s v="US"/>
    <n v="244449.16"/>
    <x v="10"/>
    <x v="21"/>
    <n v="44705740"/>
  </r>
  <r>
    <x v="481"/>
    <s v="US"/>
    <n v="244449.16"/>
    <x v="11"/>
    <x v="22"/>
    <n v="470359"/>
  </r>
  <r>
    <x v="481"/>
    <s v="US"/>
    <n v="244449.16"/>
    <x v="12"/>
    <x v="23"/>
    <n v="142091"/>
  </r>
  <r>
    <x v="481"/>
    <s v="US"/>
    <n v="244449.16"/>
    <x v="13"/>
    <x v="24"/>
    <n v="0"/>
  </r>
  <r>
    <x v="481"/>
    <s v="US"/>
    <n v="244449.16"/>
    <x v="14"/>
    <x v="25"/>
    <n v="3216405"/>
  </r>
  <r>
    <x v="481"/>
    <s v="US"/>
    <n v="244449.16"/>
    <x v="15"/>
    <x v="26"/>
    <n v="0"/>
  </r>
  <r>
    <x v="481"/>
    <s v="US"/>
    <n v="244449.16"/>
    <x v="16"/>
    <x v="27"/>
    <n v="0"/>
  </r>
  <r>
    <x v="481"/>
    <s v="US"/>
    <n v="244449.16"/>
    <x v="17"/>
    <x v="28"/>
    <n v="0"/>
  </r>
  <r>
    <x v="481"/>
    <s v="US"/>
    <n v="244449.16"/>
    <x v="18"/>
    <x v="29"/>
    <n v="0"/>
  </r>
  <r>
    <x v="481"/>
    <s v="US"/>
    <n v="244449.16"/>
    <x v="19"/>
    <x v="30"/>
    <n v="0"/>
  </r>
  <r>
    <x v="481"/>
    <s v="US"/>
    <n v="244449.16"/>
    <x v="20"/>
    <x v="31"/>
    <n v="0"/>
  </r>
  <r>
    <x v="481"/>
    <s v="US"/>
    <n v="244449.16"/>
    <x v="21"/>
    <x v="32"/>
    <n v="0"/>
  </r>
  <r>
    <x v="482"/>
    <s v="US"/>
    <n v="232421.85"/>
    <x v="0"/>
    <x v="0"/>
    <n v="43859"/>
  </r>
  <r>
    <x v="482"/>
    <s v="US"/>
    <n v="232421.85"/>
    <x v="0"/>
    <x v="1"/>
    <n v="32393"/>
  </r>
  <r>
    <x v="482"/>
    <s v="US"/>
    <n v="232421.85"/>
    <x v="0"/>
    <x v="2"/>
    <n v="11466"/>
  </r>
  <r>
    <x v="482"/>
    <s v="US"/>
    <n v="232421.85"/>
    <x v="0"/>
    <x v="3"/>
    <n v="0"/>
  </r>
  <r>
    <x v="482"/>
    <s v="US"/>
    <n v="232421.85"/>
    <x v="0"/>
    <x v="4"/>
    <n v="0"/>
  </r>
  <r>
    <x v="482"/>
    <s v="US"/>
    <n v="232421.85"/>
    <x v="1"/>
    <x v="5"/>
    <n v="1274"/>
  </r>
  <r>
    <x v="482"/>
    <s v="US"/>
    <n v="232421.85"/>
    <x v="1"/>
    <x v="6"/>
    <n v="1274"/>
  </r>
  <r>
    <x v="482"/>
    <s v="US"/>
    <n v="232421.85"/>
    <x v="1"/>
    <x v="7"/>
    <n v="0"/>
  </r>
  <r>
    <x v="482"/>
    <s v="US"/>
    <n v="232421.85"/>
    <x v="1"/>
    <x v="8"/>
    <n v="0"/>
  </r>
  <r>
    <x v="482"/>
    <s v="US"/>
    <n v="232421.85"/>
    <x v="1"/>
    <x v="9"/>
    <n v="0"/>
  </r>
  <r>
    <x v="482"/>
    <s v="US"/>
    <n v="232421.85"/>
    <x v="2"/>
    <x v="10"/>
    <n v="380669"/>
  </r>
  <r>
    <x v="482"/>
    <s v="US"/>
    <n v="232421.85"/>
    <x v="2"/>
    <x v="11"/>
    <n v="380669"/>
  </r>
  <r>
    <x v="482"/>
    <s v="US"/>
    <n v="232421.85"/>
    <x v="2"/>
    <x v="12"/>
    <n v="0"/>
  </r>
  <r>
    <x v="482"/>
    <s v="US"/>
    <n v="232421.85"/>
    <x v="2"/>
    <x v="13"/>
    <n v="0"/>
  </r>
  <r>
    <x v="482"/>
    <s v="US"/>
    <n v="232421.85"/>
    <x v="3"/>
    <x v="14"/>
    <n v="136554"/>
  </r>
  <r>
    <x v="482"/>
    <s v="US"/>
    <n v="232421.85"/>
    <x v="4"/>
    <x v="15"/>
    <n v="2359260"/>
  </r>
  <r>
    <x v="482"/>
    <s v="US"/>
    <n v="232421.85"/>
    <x v="5"/>
    <x v="16"/>
    <n v="2562953"/>
  </r>
  <r>
    <x v="482"/>
    <s v="US"/>
    <n v="232421.85"/>
    <x v="6"/>
    <x v="17"/>
    <n v="381779"/>
  </r>
  <r>
    <x v="482"/>
    <s v="US"/>
    <n v="232421.85"/>
    <x v="7"/>
    <x v="18"/>
    <n v="146863"/>
  </r>
  <r>
    <x v="482"/>
    <s v="US"/>
    <n v="232421.85"/>
    <x v="8"/>
    <x v="19"/>
    <n v="0"/>
  </r>
  <r>
    <x v="482"/>
    <s v="US"/>
    <n v="232421.85"/>
    <x v="9"/>
    <x v="20"/>
    <n v="842753"/>
  </r>
  <r>
    <x v="482"/>
    <s v="US"/>
    <n v="232421.85"/>
    <x v="10"/>
    <x v="21"/>
    <n v="42641943"/>
  </r>
  <r>
    <x v="482"/>
    <s v="US"/>
    <n v="232421.85"/>
    <x v="11"/>
    <x v="22"/>
    <n v="799378"/>
  </r>
  <r>
    <x v="482"/>
    <s v="US"/>
    <n v="232421.85"/>
    <x v="12"/>
    <x v="23"/>
    <n v="323729"/>
  </r>
  <r>
    <x v="482"/>
    <s v="US"/>
    <n v="232421.85"/>
    <x v="13"/>
    <x v="24"/>
    <n v="63472782"/>
  </r>
  <r>
    <x v="482"/>
    <s v="US"/>
    <n v="232421.85"/>
    <x v="14"/>
    <x v="25"/>
    <n v="2959304"/>
  </r>
  <r>
    <x v="482"/>
    <s v="US"/>
    <n v="232421.85"/>
    <x v="15"/>
    <x v="26"/>
    <n v="6980102"/>
  </r>
  <r>
    <x v="482"/>
    <s v="US"/>
    <n v="232421.85"/>
    <x v="16"/>
    <x v="27"/>
    <n v="0"/>
  </r>
  <r>
    <x v="482"/>
    <s v="US"/>
    <n v="232421.85"/>
    <x v="17"/>
    <x v="28"/>
    <n v="24184"/>
  </r>
  <r>
    <x v="482"/>
    <s v="US"/>
    <n v="232421.85"/>
    <x v="18"/>
    <x v="29"/>
    <n v="0"/>
  </r>
  <r>
    <x v="482"/>
    <s v="US"/>
    <n v="232421.85"/>
    <x v="19"/>
    <x v="30"/>
    <n v="0"/>
  </r>
  <r>
    <x v="482"/>
    <s v="US"/>
    <n v="232421.85"/>
    <x v="20"/>
    <x v="31"/>
    <n v="0"/>
  </r>
  <r>
    <x v="482"/>
    <s v="US"/>
    <n v="232421.85"/>
    <x v="21"/>
    <x v="32"/>
    <n v="0"/>
  </r>
  <r>
    <x v="483"/>
    <s v="US"/>
    <n v="761619.13"/>
    <x v="0"/>
    <x v="0"/>
    <n v="1209617"/>
  </r>
  <r>
    <x v="483"/>
    <s v="US"/>
    <n v="761619.13"/>
    <x v="0"/>
    <x v="1"/>
    <n v="944722"/>
  </r>
  <r>
    <x v="483"/>
    <s v="US"/>
    <n v="761619.13"/>
    <x v="0"/>
    <x v="2"/>
    <n v="264895"/>
  </r>
  <r>
    <x v="483"/>
    <s v="US"/>
    <n v="761619.13"/>
    <x v="0"/>
    <x v="3"/>
    <n v="0"/>
  </r>
  <r>
    <x v="483"/>
    <s v="US"/>
    <n v="761619.13"/>
    <x v="0"/>
    <x v="4"/>
    <n v="0"/>
  </r>
  <r>
    <x v="483"/>
    <s v="US"/>
    <n v="761619.13"/>
    <x v="1"/>
    <x v="5"/>
    <n v="51832"/>
  </r>
  <r>
    <x v="483"/>
    <s v="US"/>
    <n v="761619.13"/>
    <x v="1"/>
    <x v="6"/>
    <n v="51832"/>
  </r>
  <r>
    <x v="483"/>
    <s v="US"/>
    <n v="761619.13"/>
    <x v="1"/>
    <x v="7"/>
    <n v="0"/>
  </r>
  <r>
    <x v="483"/>
    <s v="US"/>
    <n v="761619.13"/>
    <x v="1"/>
    <x v="8"/>
    <n v="0"/>
  </r>
  <r>
    <x v="483"/>
    <s v="US"/>
    <n v="761619.13"/>
    <x v="1"/>
    <x v="9"/>
    <n v="0"/>
  </r>
  <r>
    <x v="483"/>
    <s v="US"/>
    <n v="761619.13"/>
    <x v="2"/>
    <x v="10"/>
    <n v="350506"/>
  </r>
  <r>
    <x v="483"/>
    <s v="US"/>
    <n v="761619.13"/>
    <x v="2"/>
    <x v="11"/>
    <n v="350506"/>
  </r>
  <r>
    <x v="483"/>
    <s v="US"/>
    <n v="761619.13"/>
    <x v="2"/>
    <x v="12"/>
    <n v="0"/>
  </r>
  <r>
    <x v="483"/>
    <s v="US"/>
    <n v="761619.13"/>
    <x v="2"/>
    <x v="13"/>
    <n v="0"/>
  </r>
  <r>
    <x v="483"/>
    <s v="US"/>
    <n v="761619.13"/>
    <x v="3"/>
    <x v="14"/>
    <n v="262688"/>
  </r>
  <r>
    <x v="483"/>
    <s v="US"/>
    <n v="761619.13"/>
    <x v="4"/>
    <x v="15"/>
    <n v="2258007"/>
  </r>
  <r>
    <x v="483"/>
    <s v="US"/>
    <n v="761619.13"/>
    <x v="5"/>
    <x v="16"/>
    <n v="2333104"/>
  </r>
  <r>
    <x v="483"/>
    <s v="US"/>
    <n v="761619.13"/>
    <x v="6"/>
    <x v="17"/>
    <n v="355249"/>
  </r>
  <r>
    <x v="483"/>
    <s v="US"/>
    <n v="761619.13"/>
    <x v="7"/>
    <x v="18"/>
    <n v="137421"/>
  </r>
  <r>
    <x v="483"/>
    <s v="US"/>
    <n v="761619.13"/>
    <x v="8"/>
    <x v="19"/>
    <n v="0"/>
  </r>
  <r>
    <x v="483"/>
    <s v="US"/>
    <n v="761619.13"/>
    <x v="9"/>
    <x v="20"/>
    <n v="726435"/>
  </r>
  <r>
    <x v="483"/>
    <s v="US"/>
    <n v="761619.13"/>
    <x v="10"/>
    <x v="21"/>
    <n v="42197362"/>
  </r>
  <r>
    <x v="483"/>
    <s v="US"/>
    <n v="761619.13"/>
    <x v="11"/>
    <x v="22"/>
    <n v="841579"/>
  </r>
  <r>
    <x v="483"/>
    <s v="US"/>
    <n v="761619.13"/>
    <x v="12"/>
    <x v="23"/>
    <n v="125074"/>
  </r>
  <r>
    <x v="483"/>
    <s v="US"/>
    <n v="761619.13"/>
    <x v="13"/>
    <x v="24"/>
    <n v="64041761"/>
  </r>
  <r>
    <x v="483"/>
    <s v="US"/>
    <n v="761619.13"/>
    <x v="14"/>
    <x v="25"/>
    <n v="4781034"/>
  </r>
  <r>
    <x v="483"/>
    <s v="US"/>
    <n v="761619.13"/>
    <x v="15"/>
    <x v="26"/>
    <n v="8966243"/>
  </r>
  <r>
    <x v="483"/>
    <s v="US"/>
    <n v="761619.13"/>
    <x v="16"/>
    <x v="27"/>
    <n v="0"/>
  </r>
  <r>
    <x v="483"/>
    <s v="US"/>
    <n v="761619.13"/>
    <x v="17"/>
    <x v="28"/>
    <n v="18940"/>
  </r>
  <r>
    <x v="483"/>
    <s v="US"/>
    <n v="761619.13"/>
    <x v="18"/>
    <x v="29"/>
    <n v="0"/>
  </r>
  <r>
    <x v="483"/>
    <s v="US"/>
    <n v="761619.13"/>
    <x v="19"/>
    <x v="30"/>
    <n v="0"/>
  </r>
  <r>
    <x v="483"/>
    <s v="US"/>
    <n v="761619.13"/>
    <x v="20"/>
    <x v="31"/>
    <n v="0"/>
  </r>
  <r>
    <x v="483"/>
    <s v="US"/>
    <n v="761619.13"/>
    <x v="21"/>
    <x v="32"/>
    <n v="0"/>
  </r>
  <r>
    <x v="484"/>
    <s v="US"/>
    <n v="406121.47"/>
    <x v="0"/>
    <x v="0"/>
    <n v="1454475"/>
  </r>
  <r>
    <x v="484"/>
    <s v="US"/>
    <n v="406121.47"/>
    <x v="0"/>
    <x v="1"/>
    <n v="1169765"/>
  </r>
  <r>
    <x v="484"/>
    <s v="US"/>
    <n v="406121.47"/>
    <x v="0"/>
    <x v="2"/>
    <n v="284710"/>
  </r>
  <r>
    <x v="484"/>
    <s v="US"/>
    <n v="406121.47"/>
    <x v="0"/>
    <x v="3"/>
    <n v="0"/>
  </r>
  <r>
    <x v="484"/>
    <s v="US"/>
    <n v="406121.47"/>
    <x v="0"/>
    <x v="4"/>
    <n v="0"/>
  </r>
  <r>
    <x v="484"/>
    <s v="US"/>
    <n v="406121.47"/>
    <x v="1"/>
    <x v="5"/>
    <n v="33338"/>
  </r>
  <r>
    <x v="484"/>
    <s v="US"/>
    <n v="406121.47"/>
    <x v="1"/>
    <x v="6"/>
    <n v="33338"/>
  </r>
  <r>
    <x v="484"/>
    <s v="US"/>
    <n v="406121.47"/>
    <x v="1"/>
    <x v="7"/>
    <n v="0"/>
  </r>
  <r>
    <x v="484"/>
    <s v="US"/>
    <n v="406121.47"/>
    <x v="1"/>
    <x v="8"/>
    <n v="0"/>
  </r>
  <r>
    <x v="484"/>
    <s v="US"/>
    <n v="406121.47"/>
    <x v="1"/>
    <x v="9"/>
    <n v="0"/>
  </r>
  <r>
    <x v="484"/>
    <s v="US"/>
    <n v="406121.47"/>
    <x v="2"/>
    <x v="10"/>
    <n v="1493470"/>
  </r>
  <r>
    <x v="484"/>
    <s v="US"/>
    <n v="406121.47"/>
    <x v="2"/>
    <x v="11"/>
    <n v="1493470"/>
  </r>
  <r>
    <x v="484"/>
    <s v="US"/>
    <n v="406121.47"/>
    <x v="2"/>
    <x v="12"/>
    <n v="0"/>
  </r>
  <r>
    <x v="484"/>
    <s v="US"/>
    <n v="406121.47"/>
    <x v="2"/>
    <x v="13"/>
    <n v="0"/>
  </r>
  <r>
    <x v="484"/>
    <s v="US"/>
    <n v="406121.47"/>
    <x v="3"/>
    <x v="14"/>
    <n v="208849"/>
  </r>
  <r>
    <x v="484"/>
    <s v="US"/>
    <n v="406121.47"/>
    <x v="4"/>
    <x v="15"/>
    <n v="2411803"/>
  </r>
  <r>
    <x v="484"/>
    <s v="US"/>
    <n v="406121.47"/>
    <x v="5"/>
    <x v="16"/>
    <n v="2549962"/>
  </r>
  <r>
    <x v="484"/>
    <s v="US"/>
    <n v="406121.47"/>
    <x v="6"/>
    <x v="17"/>
    <n v="1495558"/>
  </r>
  <r>
    <x v="484"/>
    <s v="US"/>
    <n v="406121.47"/>
    <x v="7"/>
    <x v="18"/>
    <n v="123467"/>
  </r>
  <r>
    <x v="484"/>
    <s v="US"/>
    <n v="406121.47"/>
    <x v="8"/>
    <x v="19"/>
    <n v="0"/>
  </r>
  <r>
    <x v="484"/>
    <s v="US"/>
    <n v="406121.47"/>
    <x v="9"/>
    <x v="20"/>
    <n v="1094829"/>
  </r>
  <r>
    <x v="484"/>
    <s v="US"/>
    <n v="406121.47"/>
    <x v="10"/>
    <x v="21"/>
    <n v="52973297"/>
  </r>
  <r>
    <x v="484"/>
    <s v="US"/>
    <n v="406121.47"/>
    <x v="11"/>
    <x v="22"/>
    <n v="646782"/>
  </r>
  <r>
    <x v="484"/>
    <s v="US"/>
    <n v="406121.47"/>
    <x v="12"/>
    <x v="23"/>
    <n v="144944"/>
  </r>
  <r>
    <x v="484"/>
    <s v="US"/>
    <n v="406121.47"/>
    <x v="13"/>
    <x v="24"/>
    <n v="63953356"/>
  </r>
  <r>
    <x v="484"/>
    <s v="US"/>
    <n v="406121.47"/>
    <x v="14"/>
    <x v="25"/>
    <n v="5160809"/>
  </r>
  <r>
    <x v="484"/>
    <s v="US"/>
    <n v="406121.47"/>
    <x v="15"/>
    <x v="26"/>
    <n v="10480061"/>
  </r>
  <r>
    <x v="484"/>
    <s v="US"/>
    <n v="406121.47"/>
    <x v="16"/>
    <x v="27"/>
    <n v="0"/>
  </r>
  <r>
    <x v="484"/>
    <s v="US"/>
    <n v="406121.47"/>
    <x v="17"/>
    <x v="28"/>
    <n v="19291"/>
  </r>
  <r>
    <x v="484"/>
    <s v="US"/>
    <n v="406121.47"/>
    <x v="18"/>
    <x v="29"/>
    <n v="0"/>
  </r>
  <r>
    <x v="484"/>
    <s v="US"/>
    <n v="406121.47"/>
    <x v="19"/>
    <x v="30"/>
    <n v="0"/>
  </r>
  <r>
    <x v="484"/>
    <s v="US"/>
    <n v="406121.47"/>
    <x v="20"/>
    <x v="31"/>
    <n v="0"/>
  </r>
  <r>
    <x v="484"/>
    <s v="US"/>
    <n v="406121.47"/>
    <x v="21"/>
    <x v="32"/>
    <n v="0"/>
  </r>
  <r>
    <x v="485"/>
    <s v="US"/>
    <n v="352595.99"/>
    <x v="0"/>
    <x v="0"/>
    <n v="1481311"/>
  </r>
  <r>
    <x v="485"/>
    <s v="US"/>
    <n v="352595.99"/>
    <x v="0"/>
    <x v="1"/>
    <n v="1215424"/>
  </r>
  <r>
    <x v="485"/>
    <s v="US"/>
    <n v="352595.99"/>
    <x v="0"/>
    <x v="2"/>
    <n v="265887"/>
  </r>
  <r>
    <x v="485"/>
    <s v="US"/>
    <n v="352595.99"/>
    <x v="0"/>
    <x v="3"/>
    <n v="0"/>
  </r>
  <r>
    <x v="485"/>
    <s v="US"/>
    <n v="352595.99"/>
    <x v="0"/>
    <x v="4"/>
    <n v="0"/>
  </r>
  <r>
    <x v="485"/>
    <s v="US"/>
    <n v="352595.99"/>
    <x v="1"/>
    <x v="5"/>
    <n v="29423"/>
  </r>
  <r>
    <x v="485"/>
    <s v="US"/>
    <n v="352595.99"/>
    <x v="1"/>
    <x v="6"/>
    <n v="29423"/>
  </r>
  <r>
    <x v="485"/>
    <s v="US"/>
    <n v="352595.99"/>
    <x v="1"/>
    <x v="7"/>
    <n v="0"/>
  </r>
  <r>
    <x v="485"/>
    <s v="US"/>
    <n v="352595.99"/>
    <x v="1"/>
    <x v="8"/>
    <n v="0"/>
  </r>
  <r>
    <x v="485"/>
    <s v="US"/>
    <n v="352595.99"/>
    <x v="1"/>
    <x v="9"/>
    <n v="0"/>
  </r>
  <r>
    <x v="485"/>
    <s v="US"/>
    <n v="352595.99"/>
    <x v="2"/>
    <x v="10"/>
    <n v="1072646"/>
  </r>
  <r>
    <x v="485"/>
    <s v="US"/>
    <n v="352595.99"/>
    <x v="2"/>
    <x v="11"/>
    <n v="1072646"/>
  </r>
  <r>
    <x v="485"/>
    <s v="US"/>
    <n v="352595.99"/>
    <x v="2"/>
    <x v="12"/>
    <n v="0"/>
  </r>
  <r>
    <x v="485"/>
    <s v="US"/>
    <n v="352595.99"/>
    <x v="2"/>
    <x v="13"/>
    <n v="0"/>
  </r>
  <r>
    <x v="485"/>
    <s v="US"/>
    <n v="352595.99"/>
    <x v="3"/>
    <x v="14"/>
    <n v="215782"/>
  </r>
  <r>
    <x v="485"/>
    <s v="US"/>
    <n v="352595.99"/>
    <x v="4"/>
    <x v="15"/>
    <n v="1231712"/>
  </r>
  <r>
    <x v="485"/>
    <s v="US"/>
    <n v="352595.99"/>
    <x v="5"/>
    <x v="16"/>
    <n v="3111582"/>
  </r>
  <r>
    <x v="485"/>
    <s v="US"/>
    <n v="352595.99"/>
    <x v="6"/>
    <x v="17"/>
    <n v="1074919"/>
  </r>
  <r>
    <x v="485"/>
    <s v="US"/>
    <n v="352595.99"/>
    <x v="7"/>
    <x v="18"/>
    <n v="123093"/>
  </r>
  <r>
    <x v="485"/>
    <s v="US"/>
    <n v="352595.99"/>
    <x v="8"/>
    <x v="19"/>
    <n v="0"/>
  </r>
  <r>
    <x v="485"/>
    <s v="US"/>
    <n v="352595.99"/>
    <x v="9"/>
    <x v="20"/>
    <n v="1499153"/>
  </r>
  <r>
    <x v="485"/>
    <s v="US"/>
    <n v="352595.99"/>
    <x v="10"/>
    <x v="21"/>
    <n v="60018252"/>
  </r>
  <r>
    <x v="485"/>
    <s v="US"/>
    <n v="352595.99"/>
    <x v="11"/>
    <x v="22"/>
    <n v="788514"/>
  </r>
  <r>
    <x v="485"/>
    <s v="US"/>
    <n v="352595.99"/>
    <x v="12"/>
    <x v="23"/>
    <n v="192136"/>
  </r>
  <r>
    <x v="485"/>
    <s v="US"/>
    <n v="352595.99"/>
    <x v="13"/>
    <x v="24"/>
    <n v="88578537"/>
  </r>
  <r>
    <x v="485"/>
    <s v="US"/>
    <n v="352595.99"/>
    <x v="14"/>
    <x v="25"/>
    <n v="3297233"/>
  </r>
  <r>
    <x v="485"/>
    <s v="US"/>
    <n v="352595.99"/>
    <x v="15"/>
    <x v="26"/>
    <n v="13180472"/>
  </r>
  <r>
    <x v="485"/>
    <s v="US"/>
    <n v="352595.99"/>
    <x v="16"/>
    <x v="27"/>
    <n v="0"/>
  </r>
  <r>
    <x v="485"/>
    <s v="US"/>
    <n v="352595.99"/>
    <x v="17"/>
    <x v="28"/>
    <n v="19789"/>
  </r>
  <r>
    <x v="485"/>
    <s v="US"/>
    <n v="352595.99"/>
    <x v="18"/>
    <x v="29"/>
    <n v="0"/>
  </r>
  <r>
    <x v="485"/>
    <s v="US"/>
    <n v="352595.99"/>
    <x v="19"/>
    <x v="30"/>
    <n v="0"/>
  </r>
  <r>
    <x v="485"/>
    <s v="US"/>
    <n v="352595.99"/>
    <x v="20"/>
    <x v="31"/>
    <n v="0"/>
  </r>
  <r>
    <x v="485"/>
    <s v="US"/>
    <n v="352595.99"/>
    <x v="21"/>
    <x v="32"/>
    <n v="0"/>
  </r>
  <r>
    <x v="486"/>
    <s v="US"/>
    <n v="268576.32"/>
    <x v="0"/>
    <x v="0"/>
    <n v="1454807"/>
  </r>
  <r>
    <x v="486"/>
    <s v="US"/>
    <n v="268576.32"/>
    <x v="0"/>
    <x v="1"/>
    <n v="1227629"/>
  </r>
  <r>
    <x v="486"/>
    <s v="US"/>
    <n v="268576.32"/>
    <x v="0"/>
    <x v="2"/>
    <n v="227178"/>
  </r>
  <r>
    <x v="486"/>
    <s v="US"/>
    <n v="268576.32"/>
    <x v="0"/>
    <x v="3"/>
    <n v="0"/>
  </r>
  <r>
    <x v="486"/>
    <s v="US"/>
    <n v="268576.32"/>
    <x v="0"/>
    <x v="4"/>
    <n v="0"/>
  </r>
  <r>
    <x v="486"/>
    <s v="US"/>
    <n v="268576.32"/>
    <x v="1"/>
    <x v="5"/>
    <n v="31325"/>
  </r>
  <r>
    <x v="486"/>
    <s v="US"/>
    <n v="268576.32"/>
    <x v="1"/>
    <x v="6"/>
    <n v="31325"/>
  </r>
  <r>
    <x v="486"/>
    <s v="US"/>
    <n v="268576.32"/>
    <x v="1"/>
    <x v="7"/>
    <n v="0"/>
  </r>
  <r>
    <x v="486"/>
    <s v="US"/>
    <n v="268576.32"/>
    <x v="1"/>
    <x v="8"/>
    <n v="0"/>
  </r>
  <r>
    <x v="486"/>
    <s v="US"/>
    <n v="268576.32"/>
    <x v="1"/>
    <x v="9"/>
    <n v="0"/>
  </r>
  <r>
    <x v="486"/>
    <s v="US"/>
    <n v="268576.32"/>
    <x v="2"/>
    <x v="10"/>
    <n v="185434"/>
  </r>
  <r>
    <x v="486"/>
    <s v="US"/>
    <n v="268576.32"/>
    <x v="2"/>
    <x v="11"/>
    <n v="185434"/>
  </r>
  <r>
    <x v="486"/>
    <s v="US"/>
    <n v="268576.32"/>
    <x v="2"/>
    <x v="12"/>
    <n v="0"/>
  </r>
  <r>
    <x v="486"/>
    <s v="US"/>
    <n v="268576.32"/>
    <x v="2"/>
    <x v="13"/>
    <n v="0"/>
  </r>
  <r>
    <x v="486"/>
    <s v="US"/>
    <n v="268576.32"/>
    <x v="3"/>
    <x v="14"/>
    <n v="489155"/>
  </r>
  <r>
    <x v="486"/>
    <s v="US"/>
    <n v="268576.32"/>
    <x v="4"/>
    <x v="15"/>
    <n v="995322"/>
  </r>
  <r>
    <x v="486"/>
    <s v="US"/>
    <n v="268576.32"/>
    <x v="5"/>
    <x v="16"/>
    <n v="3518650"/>
  </r>
  <r>
    <x v="486"/>
    <s v="US"/>
    <n v="268576.32"/>
    <x v="6"/>
    <x v="17"/>
    <n v="187468"/>
  </r>
  <r>
    <x v="486"/>
    <s v="US"/>
    <n v="268576.32"/>
    <x v="7"/>
    <x v="18"/>
    <n v="122058"/>
  </r>
  <r>
    <x v="486"/>
    <s v="US"/>
    <n v="268576.32"/>
    <x v="8"/>
    <x v="19"/>
    <n v="0"/>
  </r>
  <r>
    <x v="486"/>
    <s v="US"/>
    <n v="268576.32"/>
    <x v="9"/>
    <x v="20"/>
    <n v="1407533"/>
  </r>
  <r>
    <x v="486"/>
    <s v="US"/>
    <n v="268576.32"/>
    <x v="10"/>
    <x v="21"/>
    <n v="45536209"/>
  </r>
  <r>
    <x v="486"/>
    <s v="US"/>
    <n v="268576.32"/>
    <x v="11"/>
    <x v="22"/>
    <n v="815487"/>
  </r>
  <r>
    <x v="486"/>
    <s v="US"/>
    <n v="268576.32"/>
    <x v="12"/>
    <x v="23"/>
    <n v="160992"/>
  </r>
  <r>
    <x v="486"/>
    <s v="US"/>
    <n v="268576.32"/>
    <x v="13"/>
    <x v="24"/>
    <n v="101898649"/>
  </r>
  <r>
    <x v="486"/>
    <s v="US"/>
    <n v="268576.32"/>
    <x v="14"/>
    <x v="25"/>
    <n v="2958102"/>
  </r>
  <r>
    <x v="486"/>
    <s v="US"/>
    <n v="268576.32"/>
    <x v="15"/>
    <x v="26"/>
    <n v="12991212"/>
  </r>
  <r>
    <x v="486"/>
    <s v="US"/>
    <n v="268576.32"/>
    <x v="16"/>
    <x v="27"/>
    <n v="0"/>
  </r>
  <r>
    <x v="486"/>
    <s v="US"/>
    <n v="268576.32"/>
    <x v="17"/>
    <x v="28"/>
    <n v="20193"/>
  </r>
  <r>
    <x v="486"/>
    <s v="US"/>
    <n v="268576.32"/>
    <x v="18"/>
    <x v="29"/>
    <n v="0"/>
  </r>
  <r>
    <x v="486"/>
    <s v="US"/>
    <n v="268576.32"/>
    <x v="19"/>
    <x v="30"/>
    <n v="0"/>
  </r>
  <r>
    <x v="486"/>
    <s v="US"/>
    <n v="268576.32"/>
    <x v="20"/>
    <x v="31"/>
    <n v="0"/>
  </r>
  <r>
    <x v="486"/>
    <s v="US"/>
    <n v="268576.32"/>
    <x v="21"/>
    <x v="32"/>
    <n v="0"/>
  </r>
  <r>
    <x v="487"/>
    <s v="US"/>
    <n v="289722.01"/>
    <x v="0"/>
    <x v="0"/>
    <n v="1257981"/>
  </r>
  <r>
    <x v="487"/>
    <s v="US"/>
    <n v="289722.01"/>
    <x v="0"/>
    <x v="1"/>
    <n v="1118465"/>
  </r>
  <r>
    <x v="487"/>
    <s v="US"/>
    <n v="289722.01"/>
    <x v="0"/>
    <x v="2"/>
    <n v="139516"/>
  </r>
  <r>
    <x v="487"/>
    <s v="US"/>
    <n v="289722.01"/>
    <x v="0"/>
    <x v="3"/>
    <n v="0"/>
  </r>
  <r>
    <x v="487"/>
    <s v="US"/>
    <n v="289722.01"/>
    <x v="0"/>
    <x v="4"/>
    <n v="0"/>
  </r>
  <r>
    <x v="487"/>
    <s v="US"/>
    <n v="289722.01"/>
    <x v="1"/>
    <x v="5"/>
    <n v="22052"/>
  </r>
  <r>
    <x v="487"/>
    <s v="US"/>
    <n v="289722.01"/>
    <x v="1"/>
    <x v="6"/>
    <n v="22052"/>
  </r>
  <r>
    <x v="487"/>
    <s v="US"/>
    <n v="289722.01"/>
    <x v="1"/>
    <x v="7"/>
    <n v="0"/>
  </r>
  <r>
    <x v="487"/>
    <s v="US"/>
    <n v="289722.01"/>
    <x v="1"/>
    <x v="8"/>
    <n v="0"/>
  </r>
  <r>
    <x v="487"/>
    <s v="US"/>
    <n v="289722.01"/>
    <x v="1"/>
    <x v="9"/>
    <n v="0"/>
  </r>
  <r>
    <x v="487"/>
    <s v="US"/>
    <n v="289722.01"/>
    <x v="2"/>
    <x v="10"/>
    <n v="198256"/>
  </r>
  <r>
    <x v="487"/>
    <s v="US"/>
    <n v="289722.01"/>
    <x v="2"/>
    <x v="11"/>
    <n v="198256"/>
  </r>
  <r>
    <x v="487"/>
    <s v="US"/>
    <n v="289722.01"/>
    <x v="2"/>
    <x v="12"/>
    <n v="0"/>
  </r>
  <r>
    <x v="487"/>
    <s v="US"/>
    <n v="289722.01"/>
    <x v="2"/>
    <x v="13"/>
    <n v="0"/>
  </r>
  <r>
    <x v="487"/>
    <s v="US"/>
    <n v="289722.01"/>
    <x v="3"/>
    <x v="14"/>
    <n v="391438"/>
  </r>
  <r>
    <x v="487"/>
    <s v="US"/>
    <n v="289722.01"/>
    <x v="4"/>
    <x v="15"/>
    <n v="973205"/>
  </r>
  <r>
    <x v="487"/>
    <s v="US"/>
    <n v="289722.01"/>
    <x v="5"/>
    <x v="16"/>
    <n v="3762826"/>
  </r>
  <r>
    <x v="487"/>
    <s v="US"/>
    <n v="289722.01"/>
    <x v="6"/>
    <x v="17"/>
    <n v="200593"/>
  </r>
  <r>
    <x v="487"/>
    <s v="US"/>
    <n v="289722.01"/>
    <x v="7"/>
    <x v="18"/>
    <n v="121100"/>
  </r>
  <r>
    <x v="487"/>
    <s v="US"/>
    <n v="289722.01"/>
    <x v="8"/>
    <x v="19"/>
    <n v="0"/>
  </r>
  <r>
    <x v="487"/>
    <s v="US"/>
    <n v="289722.01"/>
    <x v="9"/>
    <x v="20"/>
    <n v="1438363"/>
  </r>
  <r>
    <x v="487"/>
    <s v="US"/>
    <n v="289722.01"/>
    <x v="10"/>
    <x v="21"/>
    <n v="47400343"/>
  </r>
  <r>
    <x v="487"/>
    <s v="US"/>
    <n v="289722.01"/>
    <x v="11"/>
    <x v="22"/>
    <n v="636299"/>
  </r>
  <r>
    <x v="487"/>
    <s v="US"/>
    <n v="289722.01"/>
    <x v="12"/>
    <x v="23"/>
    <n v="124814"/>
  </r>
  <r>
    <x v="487"/>
    <s v="US"/>
    <n v="289722.01"/>
    <x v="13"/>
    <x v="24"/>
    <n v="98279498"/>
  </r>
  <r>
    <x v="487"/>
    <s v="US"/>
    <n v="289722.01"/>
    <x v="14"/>
    <x v="25"/>
    <n v="2915997"/>
  </r>
  <r>
    <x v="487"/>
    <s v="US"/>
    <n v="289722.01"/>
    <x v="15"/>
    <x v="26"/>
    <n v="9910095"/>
  </r>
  <r>
    <x v="487"/>
    <s v="US"/>
    <n v="289722.01"/>
    <x v="16"/>
    <x v="27"/>
    <n v="0"/>
  </r>
  <r>
    <x v="487"/>
    <s v="US"/>
    <n v="289722.01"/>
    <x v="17"/>
    <x v="28"/>
    <n v="22104"/>
  </r>
  <r>
    <x v="487"/>
    <s v="US"/>
    <n v="289722.01"/>
    <x v="18"/>
    <x v="29"/>
    <n v="0"/>
  </r>
  <r>
    <x v="487"/>
    <s v="US"/>
    <n v="289722.01"/>
    <x v="19"/>
    <x v="30"/>
    <n v="0"/>
  </r>
  <r>
    <x v="487"/>
    <s v="US"/>
    <n v="289722.01"/>
    <x v="20"/>
    <x v="31"/>
    <n v="0"/>
  </r>
  <r>
    <x v="487"/>
    <s v="US"/>
    <n v="289722.01"/>
    <x v="21"/>
    <x v="32"/>
    <n v="0"/>
  </r>
  <r>
    <x v="488"/>
    <s v="US"/>
    <n v="237845.92"/>
    <x v="0"/>
    <x v="0"/>
    <n v="1297463"/>
  </r>
  <r>
    <x v="488"/>
    <s v="US"/>
    <n v="237845.92"/>
    <x v="0"/>
    <x v="1"/>
    <n v="1150868"/>
  </r>
  <r>
    <x v="488"/>
    <s v="US"/>
    <n v="237845.92"/>
    <x v="0"/>
    <x v="2"/>
    <n v="146595"/>
  </r>
  <r>
    <x v="488"/>
    <s v="US"/>
    <n v="237845.92"/>
    <x v="0"/>
    <x v="3"/>
    <n v="0"/>
  </r>
  <r>
    <x v="488"/>
    <s v="US"/>
    <n v="237845.92"/>
    <x v="0"/>
    <x v="4"/>
    <n v="0"/>
  </r>
  <r>
    <x v="488"/>
    <s v="US"/>
    <n v="237845.92"/>
    <x v="1"/>
    <x v="5"/>
    <n v="25343"/>
  </r>
  <r>
    <x v="488"/>
    <s v="US"/>
    <n v="237845.92"/>
    <x v="1"/>
    <x v="6"/>
    <n v="25343"/>
  </r>
  <r>
    <x v="488"/>
    <s v="US"/>
    <n v="237845.92"/>
    <x v="1"/>
    <x v="7"/>
    <n v="0"/>
  </r>
  <r>
    <x v="488"/>
    <s v="US"/>
    <n v="237845.92"/>
    <x v="1"/>
    <x v="8"/>
    <n v="0"/>
  </r>
  <r>
    <x v="488"/>
    <s v="US"/>
    <n v="237845.92"/>
    <x v="1"/>
    <x v="9"/>
    <n v="0"/>
  </r>
  <r>
    <x v="488"/>
    <s v="US"/>
    <n v="237845.92"/>
    <x v="2"/>
    <x v="10"/>
    <n v="117624"/>
  </r>
  <r>
    <x v="488"/>
    <s v="US"/>
    <n v="237845.92"/>
    <x v="2"/>
    <x v="11"/>
    <n v="117624"/>
  </r>
  <r>
    <x v="488"/>
    <s v="US"/>
    <n v="237845.92"/>
    <x v="2"/>
    <x v="12"/>
    <n v="0"/>
  </r>
  <r>
    <x v="488"/>
    <s v="US"/>
    <n v="237845.92"/>
    <x v="2"/>
    <x v="13"/>
    <n v="0"/>
  </r>
  <r>
    <x v="488"/>
    <s v="US"/>
    <n v="237845.92"/>
    <x v="3"/>
    <x v="14"/>
    <n v="589263"/>
  </r>
  <r>
    <x v="488"/>
    <s v="US"/>
    <n v="237845.92"/>
    <x v="4"/>
    <x v="15"/>
    <n v="2248195"/>
  </r>
  <r>
    <x v="488"/>
    <s v="US"/>
    <n v="237845.92"/>
    <x v="5"/>
    <x v="16"/>
    <n v="3469671"/>
  </r>
  <r>
    <x v="488"/>
    <s v="US"/>
    <n v="237845.92"/>
    <x v="6"/>
    <x v="17"/>
    <n v="119622"/>
  </r>
  <r>
    <x v="488"/>
    <s v="US"/>
    <n v="237845.92"/>
    <x v="7"/>
    <x v="18"/>
    <n v="139012"/>
  </r>
  <r>
    <x v="488"/>
    <s v="US"/>
    <n v="237845.92"/>
    <x v="8"/>
    <x v="19"/>
    <n v="0"/>
  </r>
  <r>
    <x v="488"/>
    <s v="US"/>
    <n v="237845.92"/>
    <x v="9"/>
    <x v="20"/>
    <n v="2446133"/>
  </r>
  <r>
    <x v="488"/>
    <s v="US"/>
    <n v="237845.92"/>
    <x v="10"/>
    <x v="21"/>
    <n v="39189554"/>
  </r>
  <r>
    <x v="488"/>
    <s v="US"/>
    <n v="237845.92"/>
    <x v="11"/>
    <x v="22"/>
    <n v="617127"/>
  </r>
  <r>
    <x v="488"/>
    <s v="US"/>
    <n v="237845.92"/>
    <x v="12"/>
    <x v="23"/>
    <n v="137985"/>
  </r>
  <r>
    <x v="488"/>
    <s v="US"/>
    <n v="237845.92"/>
    <x v="13"/>
    <x v="24"/>
    <n v="95703092"/>
  </r>
  <r>
    <x v="488"/>
    <s v="US"/>
    <n v="237845.92"/>
    <x v="14"/>
    <x v="25"/>
    <n v="2011332"/>
  </r>
  <r>
    <x v="488"/>
    <s v="US"/>
    <n v="237845.92"/>
    <x v="15"/>
    <x v="26"/>
    <n v="9670468"/>
  </r>
  <r>
    <x v="488"/>
    <s v="US"/>
    <n v="237845.92"/>
    <x v="16"/>
    <x v="27"/>
    <n v="0"/>
  </r>
  <r>
    <x v="488"/>
    <s v="US"/>
    <n v="237845.92"/>
    <x v="17"/>
    <x v="28"/>
    <n v="42048"/>
  </r>
  <r>
    <x v="488"/>
    <s v="US"/>
    <n v="237845.92"/>
    <x v="18"/>
    <x v="29"/>
    <n v="0"/>
  </r>
  <r>
    <x v="488"/>
    <s v="US"/>
    <n v="237845.92"/>
    <x v="19"/>
    <x v="30"/>
    <n v="0"/>
  </r>
  <r>
    <x v="488"/>
    <s v="US"/>
    <n v="237845.92"/>
    <x v="20"/>
    <x v="31"/>
    <n v="0"/>
  </r>
  <r>
    <x v="488"/>
    <s v="US"/>
    <n v="237845.92"/>
    <x v="21"/>
    <x v="32"/>
    <n v="0"/>
  </r>
  <r>
    <x v="489"/>
    <s v="US"/>
    <n v="225068.47"/>
    <x v="0"/>
    <x v="0"/>
    <n v="1305861"/>
  </r>
  <r>
    <x v="489"/>
    <s v="US"/>
    <n v="225068.47"/>
    <x v="0"/>
    <x v="1"/>
    <n v="1175592"/>
  </r>
  <r>
    <x v="489"/>
    <s v="US"/>
    <n v="225068.47"/>
    <x v="0"/>
    <x v="2"/>
    <n v="130269"/>
  </r>
  <r>
    <x v="489"/>
    <s v="US"/>
    <n v="225068.47"/>
    <x v="0"/>
    <x v="3"/>
    <n v="0"/>
  </r>
  <r>
    <x v="489"/>
    <s v="US"/>
    <n v="225068.47"/>
    <x v="0"/>
    <x v="4"/>
    <n v="0"/>
  </r>
  <r>
    <x v="489"/>
    <s v="US"/>
    <n v="225068.47"/>
    <x v="1"/>
    <x v="5"/>
    <n v="23344"/>
  </r>
  <r>
    <x v="489"/>
    <s v="US"/>
    <n v="225068.47"/>
    <x v="1"/>
    <x v="6"/>
    <n v="23344"/>
  </r>
  <r>
    <x v="489"/>
    <s v="US"/>
    <n v="225068.47"/>
    <x v="1"/>
    <x v="7"/>
    <n v="0"/>
  </r>
  <r>
    <x v="489"/>
    <s v="US"/>
    <n v="225068.47"/>
    <x v="1"/>
    <x v="8"/>
    <n v="0"/>
  </r>
  <r>
    <x v="489"/>
    <s v="US"/>
    <n v="225068.47"/>
    <x v="1"/>
    <x v="9"/>
    <n v="0"/>
  </r>
  <r>
    <x v="489"/>
    <s v="US"/>
    <n v="225068.47"/>
    <x v="2"/>
    <x v="10"/>
    <n v="91819"/>
  </r>
  <r>
    <x v="489"/>
    <s v="US"/>
    <n v="225068.47"/>
    <x v="2"/>
    <x v="11"/>
    <n v="91819"/>
  </r>
  <r>
    <x v="489"/>
    <s v="US"/>
    <n v="225068.47"/>
    <x v="2"/>
    <x v="12"/>
    <n v="0"/>
  </r>
  <r>
    <x v="489"/>
    <s v="US"/>
    <n v="225068.47"/>
    <x v="2"/>
    <x v="13"/>
    <n v="0"/>
  </r>
  <r>
    <x v="489"/>
    <s v="US"/>
    <n v="225068.47"/>
    <x v="3"/>
    <x v="14"/>
    <n v="586607"/>
  </r>
  <r>
    <x v="489"/>
    <s v="US"/>
    <n v="225068.47"/>
    <x v="4"/>
    <x v="15"/>
    <n v="2270864"/>
  </r>
  <r>
    <x v="489"/>
    <s v="US"/>
    <n v="225068.47"/>
    <x v="5"/>
    <x v="16"/>
    <n v="3095263"/>
  </r>
  <r>
    <x v="489"/>
    <s v="US"/>
    <n v="225068.47"/>
    <x v="6"/>
    <x v="17"/>
    <n v="93920"/>
  </r>
  <r>
    <x v="489"/>
    <s v="US"/>
    <n v="225068.47"/>
    <x v="7"/>
    <x v="18"/>
    <n v="129150"/>
  </r>
  <r>
    <x v="489"/>
    <s v="US"/>
    <n v="225068.47"/>
    <x v="8"/>
    <x v="19"/>
    <n v="0"/>
  </r>
  <r>
    <x v="489"/>
    <s v="US"/>
    <n v="225068.47"/>
    <x v="9"/>
    <x v="20"/>
    <n v="2686275"/>
  </r>
  <r>
    <x v="489"/>
    <s v="US"/>
    <n v="225068.47"/>
    <x v="10"/>
    <x v="21"/>
    <n v="32076154"/>
  </r>
  <r>
    <x v="489"/>
    <s v="US"/>
    <n v="225068.47"/>
    <x v="11"/>
    <x v="22"/>
    <n v="690868"/>
  </r>
  <r>
    <x v="489"/>
    <s v="US"/>
    <n v="225068.47"/>
    <x v="12"/>
    <x v="23"/>
    <n v="303838"/>
  </r>
  <r>
    <x v="489"/>
    <s v="US"/>
    <n v="225068.47"/>
    <x v="13"/>
    <x v="24"/>
    <n v="102056909"/>
  </r>
  <r>
    <x v="489"/>
    <s v="US"/>
    <n v="225068.47"/>
    <x v="14"/>
    <x v="25"/>
    <n v="2442651"/>
  </r>
  <r>
    <x v="489"/>
    <s v="US"/>
    <n v="225068.47"/>
    <x v="15"/>
    <x v="26"/>
    <n v="8494483"/>
  </r>
  <r>
    <x v="489"/>
    <s v="US"/>
    <n v="225068.47"/>
    <x v="16"/>
    <x v="27"/>
    <n v="0"/>
  </r>
  <r>
    <x v="489"/>
    <s v="US"/>
    <n v="225068.47"/>
    <x v="17"/>
    <x v="28"/>
    <n v="73575"/>
  </r>
  <r>
    <x v="489"/>
    <s v="US"/>
    <n v="225068.47"/>
    <x v="18"/>
    <x v="29"/>
    <n v="0"/>
  </r>
  <r>
    <x v="489"/>
    <s v="US"/>
    <n v="225068.47"/>
    <x v="19"/>
    <x v="30"/>
    <n v="0"/>
  </r>
  <r>
    <x v="489"/>
    <s v="US"/>
    <n v="225068.47"/>
    <x v="20"/>
    <x v="31"/>
    <n v="0"/>
  </r>
  <r>
    <x v="489"/>
    <s v="US"/>
    <n v="225068.47"/>
    <x v="21"/>
    <x v="32"/>
    <n v="0"/>
  </r>
  <r>
    <x v="490"/>
    <s v="US"/>
    <n v="620889.97"/>
    <x v="0"/>
    <x v="0"/>
    <n v="1349107"/>
  </r>
  <r>
    <x v="490"/>
    <s v="US"/>
    <n v="620889.97"/>
    <x v="0"/>
    <x v="1"/>
    <n v="1225456"/>
  </r>
  <r>
    <x v="490"/>
    <s v="US"/>
    <n v="620889.97"/>
    <x v="0"/>
    <x v="2"/>
    <n v="123651"/>
  </r>
  <r>
    <x v="490"/>
    <s v="US"/>
    <n v="620889.97"/>
    <x v="0"/>
    <x v="3"/>
    <n v="0"/>
  </r>
  <r>
    <x v="490"/>
    <s v="US"/>
    <n v="620889.97"/>
    <x v="0"/>
    <x v="4"/>
    <n v="0"/>
  </r>
  <r>
    <x v="490"/>
    <s v="US"/>
    <n v="620889.97"/>
    <x v="1"/>
    <x v="5"/>
    <n v="24426"/>
  </r>
  <r>
    <x v="490"/>
    <s v="US"/>
    <n v="620889.97"/>
    <x v="1"/>
    <x v="6"/>
    <n v="24426"/>
  </r>
  <r>
    <x v="490"/>
    <s v="US"/>
    <n v="620889.97"/>
    <x v="1"/>
    <x v="7"/>
    <n v="0"/>
  </r>
  <r>
    <x v="490"/>
    <s v="US"/>
    <n v="620889.97"/>
    <x v="1"/>
    <x v="8"/>
    <n v="0"/>
  </r>
  <r>
    <x v="490"/>
    <s v="US"/>
    <n v="620889.97"/>
    <x v="1"/>
    <x v="9"/>
    <n v="0"/>
  </r>
  <r>
    <x v="490"/>
    <s v="US"/>
    <n v="620889.97"/>
    <x v="2"/>
    <x v="10"/>
    <n v="222983"/>
  </r>
  <r>
    <x v="490"/>
    <s v="US"/>
    <n v="620889.97"/>
    <x v="2"/>
    <x v="11"/>
    <n v="222983"/>
  </r>
  <r>
    <x v="490"/>
    <s v="US"/>
    <n v="620889.97"/>
    <x v="2"/>
    <x v="12"/>
    <n v="0"/>
  </r>
  <r>
    <x v="490"/>
    <s v="US"/>
    <n v="620889.97"/>
    <x v="2"/>
    <x v="13"/>
    <n v="0"/>
  </r>
  <r>
    <x v="490"/>
    <s v="US"/>
    <n v="620889.97"/>
    <x v="3"/>
    <x v="14"/>
    <n v="210855"/>
  </r>
  <r>
    <x v="490"/>
    <s v="US"/>
    <n v="620889.97"/>
    <x v="4"/>
    <x v="15"/>
    <n v="2138180"/>
  </r>
  <r>
    <x v="490"/>
    <s v="US"/>
    <n v="620889.97"/>
    <x v="5"/>
    <x v="16"/>
    <n v="3031583"/>
  </r>
  <r>
    <x v="490"/>
    <s v="US"/>
    <n v="620889.97"/>
    <x v="6"/>
    <x v="17"/>
    <n v="225898"/>
  </r>
  <r>
    <x v="490"/>
    <s v="US"/>
    <n v="620889.97"/>
    <x v="7"/>
    <x v="18"/>
    <n v="122736"/>
  </r>
  <r>
    <x v="490"/>
    <s v="US"/>
    <n v="620889.97"/>
    <x v="8"/>
    <x v="19"/>
    <n v="0"/>
  </r>
  <r>
    <x v="490"/>
    <s v="US"/>
    <n v="620889.97"/>
    <x v="9"/>
    <x v="20"/>
    <n v="2915567"/>
  </r>
  <r>
    <x v="490"/>
    <s v="US"/>
    <n v="620889.97"/>
    <x v="10"/>
    <x v="21"/>
    <n v="29237330"/>
  </r>
  <r>
    <x v="490"/>
    <s v="US"/>
    <n v="620889.97"/>
    <x v="11"/>
    <x v="22"/>
    <n v="707817"/>
  </r>
  <r>
    <x v="490"/>
    <s v="US"/>
    <n v="620889.97"/>
    <x v="12"/>
    <x v="23"/>
    <n v="143799"/>
  </r>
  <r>
    <x v="490"/>
    <s v="US"/>
    <n v="620889.97"/>
    <x v="13"/>
    <x v="24"/>
    <n v="94346256"/>
  </r>
  <r>
    <x v="490"/>
    <s v="US"/>
    <n v="620889.97"/>
    <x v="14"/>
    <x v="25"/>
    <n v="2048947"/>
  </r>
  <r>
    <x v="490"/>
    <s v="US"/>
    <n v="620889.97"/>
    <x v="15"/>
    <x v="26"/>
    <n v="3891036"/>
  </r>
  <r>
    <x v="490"/>
    <s v="US"/>
    <n v="620889.97"/>
    <x v="16"/>
    <x v="27"/>
    <n v="0"/>
  </r>
  <r>
    <x v="490"/>
    <s v="US"/>
    <n v="620889.97"/>
    <x v="17"/>
    <x v="28"/>
    <n v="37643"/>
  </r>
  <r>
    <x v="490"/>
    <s v="US"/>
    <n v="620889.97"/>
    <x v="18"/>
    <x v="29"/>
    <n v="0"/>
  </r>
  <r>
    <x v="490"/>
    <s v="US"/>
    <n v="620889.97"/>
    <x v="19"/>
    <x v="30"/>
    <n v="0"/>
  </r>
  <r>
    <x v="490"/>
    <s v="US"/>
    <n v="620889.97"/>
    <x v="20"/>
    <x v="31"/>
    <n v="0"/>
  </r>
  <r>
    <x v="490"/>
    <s v="US"/>
    <n v="620889.97"/>
    <x v="21"/>
    <x v="32"/>
    <n v="0"/>
  </r>
  <r>
    <x v="491"/>
    <s v="US"/>
    <n v="378300.36"/>
    <x v="0"/>
    <x v="0"/>
    <n v="1530818"/>
  </r>
  <r>
    <x v="491"/>
    <s v="US"/>
    <n v="378300.36"/>
    <x v="0"/>
    <x v="1"/>
    <n v="1396632"/>
  </r>
  <r>
    <x v="491"/>
    <s v="US"/>
    <n v="378300.36"/>
    <x v="0"/>
    <x v="2"/>
    <n v="134186"/>
  </r>
  <r>
    <x v="491"/>
    <s v="US"/>
    <n v="378300.36"/>
    <x v="0"/>
    <x v="3"/>
    <n v="0"/>
  </r>
  <r>
    <x v="491"/>
    <s v="US"/>
    <n v="378300.36"/>
    <x v="0"/>
    <x v="4"/>
    <n v="0"/>
  </r>
  <r>
    <x v="491"/>
    <s v="US"/>
    <n v="378300.36"/>
    <x v="1"/>
    <x v="5"/>
    <n v="69129"/>
  </r>
  <r>
    <x v="491"/>
    <s v="US"/>
    <n v="378300.36"/>
    <x v="1"/>
    <x v="6"/>
    <n v="69129"/>
  </r>
  <r>
    <x v="491"/>
    <s v="US"/>
    <n v="378300.36"/>
    <x v="1"/>
    <x v="7"/>
    <n v="0"/>
  </r>
  <r>
    <x v="491"/>
    <s v="US"/>
    <n v="378300.36"/>
    <x v="1"/>
    <x v="8"/>
    <n v="0"/>
  </r>
  <r>
    <x v="491"/>
    <s v="US"/>
    <n v="378300.36"/>
    <x v="1"/>
    <x v="9"/>
    <n v="0"/>
  </r>
  <r>
    <x v="491"/>
    <s v="US"/>
    <n v="378300.36"/>
    <x v="2"/>
    <x v="10"/>
    <n v="1032922"/>
  </r>
  <r>
    <x v="491"/>
    <s v="US"/>
    <n v="378300.36"/>
    <x v="2"/>
    <x v="11"/>
    <n v="1032922"/>
  </r>
  <r>
    <x v="491"/>
    <s v="US"/>
    <n v="378300.36"/>
    <x v="2"/>
    <x v="12"/>
    <n v="0"/>
  </r>
  <r>
    <x v="491"/>
    <s v="US"/>
    <n v="378300.36"/>
    <x v="2"/>
    <x v="13"/>
    <n v="0"/>
  </r>
  <r>
    <x v="491"/>
    <s v="US"/>
    <n v="378300.36"/>
    <x v="3"/>
    <x v="14"/>
    <n v="214949"/>
  </r>
  <r>
    <x v="491"/>
    <s v="US"/>
    <n v="378300.36"/>
    <x v="4"/>
    <x v="15"/>
    <n v="2514734"/>
  </r>
  <r>
    <x v="491"/>
    <s v="US"/>
    <n v="378300.36"/>
    <x v="5"/>
    <x v="16"/>
    <n v="2933681"/>
  </r>
  <r>
    <x v="491"/>
    <s v="US"/>
    <n v="378300.36"/>
    <x v="6"/>
    <x v="17"/>
    <n v="1039495"/>
  </r>
  <r>
    <x v="491"/>
    <s v="US"/>
    <n v="378300.36"/>
    <x v="7"/>
    <x v="18"/>
    <n v="139473"/>
  </r>
  <r>
    <x v="491"/>
    <s v="US"/>
    <n v="378300.36"/>
    <x v="8"/>
    <x v="19"/>
    <n v="0"/>
  </r>
  <r>
    <x v="491"/>
    <s v="US"/>
    <n v="378300.36"/>
    <x v="9"/>
    <x v="20"/>
    <n v="3687619"/>
  </r>
  <r>
    <x v="491"/>
    <s v="US"/>
    <n v="378300.36"/>
    <x v="10"/>
    <x v="21"/>
    <n v="41926622"/>
  </r>
  <r>
    <x v="491"/>
    <s v="US"/>
    <n v="378300.36"/>
    <x v="11"/>
    <x v="22"/>
    <n v="538798"/>
  </r>
  <r>
    <x v="491"/>
    <s v="US"/>
    <n v="378300.36"/>
    <x v="12"/>
    <x v="23"/>
    <n v="225231"/>
  </r>
  <r>
    <x v="491"/>
    <s v="US"/>
    <n v="378300.36"/>
    <x v="13"/>
    <x v="24"/>
    <n v="98912873"/>
  </r>
  <r>
    <x v="491"/>
    <s v="US"/>
    <n v="378300.36"/>
    <x v="14"/>
    <x v="25"/>
    <n v="847226"/>
  </r>
  <r>
    <x v="491"/>
    <s v="US"/>
    <n v="378300.36"/>
    <x v="15"/>
    <x v="26"/>
    <n v="3460162"/>
  </r>
  <r>
    <x v="491"/>
    <s v="US"/>
    <n v="378300.36"/>
    <x v="16"/>
    <x v="27"/>
    <n v="0"/>
  </r>
  <r>
    <x v="491"/>
    <s v="US"/>
    <n v="378300.36"/>
    <x v="17"/>
    <x v="28"/>
    <n v="28905"/>
  </r>
  <r>
    <x v="491"/>
    <s v="US"/>
    <n v="378300.36"/>
    <x v="18"/>
    <x v="29"/>
    <n v="0"/>
  </r>
  <r>
    <x v="491"/>
    <s v="US"/>
    <n v="378300.36"/>
    <x v="19"/>
    <x v="30"/>
    <n v="0"/>
  </r>
  <r>
    <x v="491"/>
    <s v="US"/>
    <n v="378300.36"/>
    <x v="20"/>
    <x v="31"/>
    <n v="0"/>
  </r>
  <r>
    <x v="491"/>
    <s v="US"/>
    <n v="378300.36"/>
    <x v="21"/>
    <x v="32"/>
    <n v="0"/>
  </r>
  <r>
    <x v="492"/>
    <s v="US"/>
    <n v="301893.75"/>
    <x v="0"/>
    <x v="0"/>
    <n v="1740479"/>
  </r>
  <r>
    <x v="492"/>
    <s v="US"/>
    <n v="301893.75"/>
    <x v="0"/>
    <x v="1"/>
    <n v="1533344"/>
  </r>
  <r>
    <x v="492"/>
    <s v="US"/>
    <n v="301893.75"/>
    <x v="0"/>
    <x v="2"/>
    <n v="207135"/>
  </r>
  <r>
    <x v="492"/>
    <s v="US"/>
    <n v="301893.75"/>
    <x v="0"/>
    <x v="3"/>
    <n v="0"/>
  </r>
  <r>
    <x v="492"/>
    <s v="US"/>
    <n v="301893.75"/>
    <x v="0"/>
    <x v="4"/>
    <n v="0"/>
  </r>
  <r>
    <x v="492"/>
    <s v="US"/>
    <n v="301893.75"/>
    <x v="1"/>
    <x v="5"/>
    <n v="87496"/>
  </r>
  <r>
    <x v="492"/>
    <s v="US"/>
    <n v="301893.75"/>
    <x v="1"/>
    <x v="6"/>
    <n v="87496"/>
  </r>
  <r>
    <x v="492"/>
    <s v="US"/>
    <n v="301893.75"/>
    <x v="1"/>
    <x v="7"/>
    <n v="0"/>
  </r>
  <r>
    <x v="492"/>
    <s v="US"/>
    <n v="301893.75"/>
    <x v="1"/>
    <x v="8"/>
    <n v="0"/>
  </r>
  <r>
    <x v="492"/>
    <s v="US"/>
    <n v="301893.75"/>
    <x v="1"/>
    <x v="9"/>
    <n v="0"/>
  </r>
  <r>
    <x v="492"/>
    <s v="US"/>
    <n v="301893.75"/>
    <x v="2"/>
    <x v="10"/>
    <n v="1413451"/>
  </r>
  <r>
    <x v="492"/>
    <s v="US"/>
    <n v="301893.75"/>
    <x v="2"/>
    <x v="11"/>
    <n v="1413451"/>
  </r>
  <r>
    <x v="492"/>
    <s v="US"/>
    <n v="301893.75"/>
    <x v="2"/>
    <x v="12"/>
    <n v="0"/>
  </r>
  <r>
    <x v="492"/>
    <s v="US"/>
    <n v="301893.75"/>
    <x v="2"/>
    <x v="13"/>
    <n v="0"/>
  </r>
  <r>
    <x v="492"/>
    <s v="US"/>
    <n v="301893.75"/>
    <x v="3"/>
    <x v="14"/>
    <n v="186364"/>
  </r>
  <r>
    <x v="492"/>
    <s v="US"/>
    <n v="301893.75"/>
    <x v="4"/>
    <x v="15"/>
    <n v="2654391"/>
  </r>
  <r>
    <x v="492"/>
    <s v="US"/>
    <n v="301893.75"/>
    <x v="5"/>
    <x v="16"/>
    <n v="3273057"/>
  </r>
  <r>
    <x v="492"/>
    <s v="US"/>
    <n v="301893.75"/>
    <x v="6"/>
    <x v="17"/>
    <n v="1419400"/>
  </r>
  <r>
    <x v="492"/>
    <s v="US"/>
    <n v="301893.75"/>
    <x v="7"/>
    <x v="18"/>
    <n v="132998"/>
  </r>
  <r>
    <x v="492"/>
    <s v="US"/>
    <n v="301893.75"/>
    <x v="8"/>
    <x v="19"/>
    <n v="0"/>
  </r>
  <r>
    <x v="492"/>
    <s v="US"/>
    <n v="301893.75"/>
    <x v="9"/>
    <x v="20"/>
    <n v="4022303"/>
  </r>
  <r>
    <x v="492"/>
    <s v="US"/>
    <n v="301893.75"/>
    <x v="10"/>
    <x v="21"/>
    <n v="44723432"/>
  </r>
  <r>
    <x v="492"/>
    <s v="US"/>
    <n v="301893.75"/>
    <x v="11"/>
    <x v="22"/>
    <n v="497153"/>
  </r>
  <r>
    <x v="492"/>
    <s v="US"/>
    <n v="301893.75"/>
    <x v="12"/>
    <x v="23"/>
    <n v="230257"/>
  </r>
  <r>
    <x v="492"/>
    <s v="US"/>
    <n v="301893.75"/>
    <x v="13"/>
    <x v="24"/>
    <n v="97451494"/>
  </r>
  <r>
    <x v="492"/>
    <s v="US"/>
    <n v="301893.75"/>
    <x v="14"/>
    <x v="25"/>
    <n v="822679"/>
  </r>
  <r>
    <x v="492"/>
    <s v="US"/>
    <n v="301893.75"/>
    <x v="15"/>
    <x v="26"/>
    <n v="5001816"/>
  </r>
  <r>
    <x v="492"/>
    <s v="US"/>
    <n v="301893.75"/>
    <x v="16"/>
    <x v="27"/>
    <n v="0"/>
  </r>
  <r>
    <x v="492"/>
    <s v="US"/>
    <n v="301893.75"/>
    <x v="17"/>
    <x v="28"/>
    <n v="29248"/>
  </r>
  <r>
    <x v="492"/>
    <s v="US"/>
    <n v="301893.75"/>
    <x v="18"/>
    <x v="29"/>
    <n v="0"/>
  </r>
  <r>
    <x v="492"/>
    <s v="US"/>
    <n v="301893.75"/>
    <x v="19"/>
    <x v="30"/>
    <n v="0"/>
  </r>
  <r>
    <x v="492"/>
    <s v="US"/>
    <n v="301893.75"/>
    <x v="20"/>
    <x v="31"/>
    <n v="0"/>
  </r>
  <r>
    <x v="492"/>
    <s v="US"/>
    <n v="301893.75"/>
    <x v="21"/>
    <x v="32"/>
    <n v="0"/>
  </r>
  <r>
    <x v="493"/>
    <s v="US"/>
    <n v="212914.92"/>
    <x v="0"/>
    <x v="0"/>
    <n v="737908"/>
  </r>
  <r>
    <x v="493"/>
    <s v="US"/>
    <n v="212914.92"/>
    <x v="0"/>
    <x v="1"/>
    <n v="648726"/>
  </r>
  <r>
    <x v="493"/>
    <s v="US"/>
    <n v="212914.92"/>
    <x v="0"/>
    <x v="2"/>
    <n v="89182"/>
  </r>
  <r>
    <x v="493"/>
    <s v="US"/>
    <n v="212914.92"/>
    <x v="0"/>
    <x v="3"/>
    <n v="0"/>
  </r>
  <r>
    <x v="493"/>
    <s v="US"/>
    <n v="212914.92"/>
    <x v="0"/>
    <x v="4"/>
    <n v="0"/>
  </r>
  <r>
    <x v="493"/>
    <s v="US"/>
    <n v="212914.92"/>
    <x v="1"/>
    <x v="5"/>
    <n v="1679"/>
  </r>
  <r>
    <x v="493"/>
    <s v="US"/>
    <n v="212914.92"/>
    <x v="1"/>
    <x v="6"/>
    <n v="1679"/>
  </r>
  <r>
    <x v="493"/>
    <s v="US"/>
    <n v="212914.92"/>
    <x v="1"/>
    <x v="7"/>
    <n v="0"/>
  </r>
  <r>
    <x v="493"/>
    <s v="US"/>
    <n v="212914.92"/>
    <x v="1"/>
    <x v="8"/>
    <n v="0"/>
  </r>
  <r>
    <x v="493"/>
    <s v="US"/>
    <n v="212914.92"/>
    <x v="1"/>
    <x v="9"/>
    <n v="0"/>
  </r>
  <r>
    <x v="493"/>
    <s v="US"/>
    <n v="212914.92"/>
    <x v="2"/>
    <x v="10"/>
    <n v="2194376"/>
  </r>
  <r>
    <x v="493"/>
    <s v="US"/>
    <n v="212914.92"/>
    <x v="2"/>
    <x v="11"/>
    <n v="2194376"/>
  </r>
  <r>
    <x v="493"/>
    <s v="US"/>
    <n v="212914.92"/>
    <x v="2"/>
    <x v="12"/>
    <n v="0"/>
  </r>
  <r>
    <x v="493"/>
    <s v="US"/>
    <n v="212914.92"/>
    <x v="2"/>
    <x v="13"/>
    <n v="0"/>
  </r>
  <r>
    <x v="493"/>
    <s v="US"/>
    <n v="212914.92"/>
    <x v="3"/>
    <x v="14"/>
    <n v="178893"/>
  </r>
  <r>
    <x v="493"/>
    <s v="US"/>
    <n v="212914.92"/>
    <x v="4"/>
    <x v="15"/>
    <n v="2312349"/>
  </r>
  <r>
    <x v="493"/>
    <s v="US"/>
    <n v="212914.92"/>
    <x v="5"/>
    <x v="16"/>
    <n v="3440653"/>
  </r>
  <r>
    <x v="493"/>
    <s v="US"/>
    <n v="212914.92"/>
    <x v="6"/>
    <x v="17"/>
    <n v="2199816"/>
  </r>
  <r>
    <x v="493"/>
    <s v="US"/>
    <n v="212914.92"/>
    <x v="7"/>
    <x v="18"/>
    <n v="119359"/>
  </r>
  <r>
    <x v="493"/>
    <s v="US"/>
    <n v="212914.92"/>
    <x v="8"/>
    <x v="19"/>
    <n v="0"/>
  </r>
  <r>
    <x v="493"/>
    <s v="US"/>
    <n v="212914.92"/>
    <x v="9"/>
    <x v="20"/>
    <n v="4294427"/>
  </r>
  <r>
    <x v="493"/>
    <s v="US"/>
    <n v="212914.92"/>
    <x v="10"/>
    <x v="21"/>
    <n v="51942456"/>
  </r>
  <r>
    <x v="493"/>
    <s v="US"/>
    <n v="212914.92"/>
    <x v="11"/>
    <x v="22"/>
    <n v="387804"/>
  </r>
  <r>
    <x v="493"/>
    <s v="US"/>
    <n v="212914.92"/>
    <x v="12"/>
    <x v="23"/>
    <n v="145205"/>
  </r>
  <r>
    <x v="493"/>
    <s v="US"/>
    <n v="212914.92"/>
    <x v="13"/>
    <x v="24"/>
    <n v="135185079"/>
  </r>
  <r>
    <x v="493"/>
    <s v="US"/>
    <n v="212914.92"/>
    <x v="14"/>
    <x v="25"/>
    <n v="539726"/>
  </r>
  <r>
    <x v="493"/>
    <s v="US"/>
    <n v="212914.92"/>
    <x v="15"/>
    <x v="26"/>
    <n v="7949770"/>
  </r>
  <r>
    <x v="493"/>
    <s v="US"/>
    <n v="212914.92"/>
    <x v="16"/>
    <x v="27"/>
    <n v="0"/>
  </r>
  <r>
    <x v="493"/>
    <s v="US"/>
    <n v="212914.92"/>
    <x v="17"/>
    <x v="28"/>
    <n v="36264"/>
  </r>
  <r>
    <x v="493"/>
    <s v="US"/>
    <n v="212914.92"/>
    <x v="18"/>
    <x v="29"/>
    <n v="0"/>
  </r>
  <r>
    <x v="493"/>
    <s v="US"/>
    <n v="212914.92"/>
    <x v="19"/>
    <x v="30"/>
    <n v="0"/>
  </r>
  <r>
    <x v="493"/>
    <s v="US"/>
    <n v="212914.92"/>
    <x v="20"/>
    <x v="31"/>
    <n v="0"/>
  </r>
  <r>
    <x v="493"/>
    <s v="US"/>
    <n v="212914.92"/>
    <x v="21"/>
    <x v="32"/>
    <n v="0"/>
  </r>
  <r>
    <x v="494"/>
    <s v="US"/>
    <n v="213656.54"/>
    <x v="0"/>
    <x v="0"/>
    <n v="662620"/>
  </r>
  <r>
    <x v="494"/>
    <s v="US"/>
    <n v="213656.54"/>
    <x v="0"/>
    <x v="1"/>
    <n v="562875"/>
  </r>
  <r>
    <x v="494"/>
    <s v="US"/>
    <n v="213656.54"/>
    <x v="0"/>
    <x v="2"/>
    <n v="99745"/>
  </r>
  <r>
    <x v="494"/>
    <s v="US"/>
    <n v="213656.54"/>
    <x v="0"/>
    <x v="3"/>
    <n v="0"/>
  </r>
  <r>
    <x v="494"/>
    <s v="US"/>
    <n v="213656.54"/>
    <x v="0"/>
    <x v="4"/>
    <n v="0"/>
  </r>
  <r>
    <x v="494"/>
    <s v="US"/>
    <n v="213656.54"/>
    <x v="1"/>
    <x v="5"/>
    <n v="0"/>
  </r>
  <r>
    <x v="494"/>
    <s v="US"/>
    <n v="213656.54"/>
    <x v="1"/>
    <x v="6"/>
    <n v="0"/>
  </r>
  <r>
    <x v="494"/>
    <s v="US"/>
    <n v="213656.54"/>
    <x v="1"/>
    <x v="7"/>
    <n v="0"/>
  </r>
  <r>
    <x v="494"/>
    <s v="US"/>
    <n v="213656.54"/>
    <x v="1"/>
    <x v="8"/>
    <n v="0"/>
  </r>
  <r>
    <x v="494"/>
    <s v="US"/>
    <n v="213656.54"/>
    <x v="1"/>
    <x v="9"/>
    <n v="0"/>
  </r>
  <r>
    <x v="494"/>
    <s v="US"/>
    <n v="213656.54"/>
    <x v="2"/>
    <x v="10"/>
    <n v="1727569"/>
  </r>
  <r>
    <x v="494"/>
    <s v="US"/>
    <n v="213656.54"/>
    <x v="2"/>
    <x v="11"/>
    <n v="1727569"/>
  </r>
  <r>
    <x v="494"/>
    <s v="US"/>
    <n v="213656.54"/>
    <x v="2"/>
    <x v="12"/>
    <n v="0"/>
  </r>
  <r>
    <x v="494"/>
    <s v="US"/>
    <n v="213656.54"/>
    <x v="2"/>
    <x v="13"/>
    <n v="0"/>
  </r>
  <r>
    <x v="494"/>
    <s v="US"/>
    <n v="213656.54"/>
    <x v="3"/>
    <x v="14"/>
    <n v="375320"/>
  </r>
  <r>
    <x v="494"/>
    <s v="US"/>
    <n v="213656.54"/>
    <x v="4"/>
    <x v="15"/>
    <n v="2133918"/>
  </r>
  <r>
    <x v="494"/>
    <s v="US"/>
    <n v="213656.54"/>
    <x v="5"/>
    <x v="16"/>
    <n v="3141037"/>
  </r>
  <r>
    <x v="494"/>
    <s v="US"/>
    <n v="213656.54"/>
    <x v="6"/>
    <x v="17"/>
    <n v="1733590"/>
  </r>
  <r>
    <x v="494"/>
    <s v="US"/>
    <n v="213656.54"/>
    <x v="7"/>
    <x v="18"/>
    <n v="123965"/>
  </r>
  <r>
    <x v="494"/>
    <s v="US"/>
    <n v="213656.54"/>
    <x v="8"/>
    <x v="19"/>
    <n v="0"/>
  </r>
  <r>
    <x v="494"/>
    <s v="US"/>
    <n v="213656.54"/>
    <x v="9"/>
    <x v="20"/>
    <n v="4363784"/>
  </r>
  <r>
    <x v="494"/>
    <s v="US"/>
    <n v="213656.54"/>
    <x v="10"/>
    <x v="21"/>
    <n v="55213357"/>
  </r>
  <r>
    <x v="494"/>
    <s v="US"/>
    <n v="213656.54"/>
    <x v="11"/>
    <x v="22"/>
    <n v="496867"/>
  </r>
  <r>
    <x v="494"/>
    <s v="US"/>
    <n v="213656.54"/>
    <x v="12"/>
    <x v="23"/>
    <n v="138223"/>
  </r>
  <r>
    <x v="494"/>
    <s v="US"/>
    <n v="213656.54"/>
    <x v="13"/>
    <x v="24"/>
    <n v="186248657"/>
  </r>
  <r>
    <x v="494"/>
    <s v="US"/>
    <n v="213656.54"/>
    <x v="14"/>
    <x v="25"/>
    <n v="719235"/>
  </r>
  <r>
    <x v="494"/>
    <s v="US"/>
    <n v="213656.54"/>
    <x v="15"/>
    <x v="26"/>
    <n v="8324164"/>
  </r>
  <r>
    <x v="494"/>
    <s v="US"/>
    <n v="213656.54"/>
    <x v="16"/>
    <x v="27"/>
    <n v="0"/>
  </r>
  <r>
    <x v="494"/>
    <s v="US"/>
    <n v="213656.54"/>
    <x v="17"/>
    <x v="28"/>
    <n v="29679"/>
  </r>
  <r>
    <x v="494"/>
    <s v="US"/>
    <n v="213656.54"/>
    <x v="18"/>
    <x v="29"/>
    <n v="0"/>
  </r>
  <r>
    <x v="494"/>
    <s v="US"/>
    <n v="213656.54"/>
    <x v="19"/>
    <x v="30"/>
    <n v="0"/>
  </r>
  <r>
    <x v="494"/>
    <s v="US"/>
    <n v="213656.54"/>
    <x v="20"/>
    <x v="31"/>
    <n v="0"/>
  </r>
  <r>
    <x v="494"/>
    <s v="US"/>
    <n v="213656.54"/>
    <x v="21"/>
    <x v="32"/>
    <n v="0"/>
  </r>
  <r>
    <x v="495"/>
    <s v="US"/>
    <n v="223398.24"/>
    <x v="0"/>
    <x v="0"/>
    <n v="617199"/>
  </r>
  <r>
    <x v="495"/>
    <s v="US"/>
    <n v="223398.24"/>
    <x v="0"/>
    <x v="1"/>
    <n v="517817"/>
  </r>
  <r>
    <x v="495"/>
    <s v="US"/>
    <n v="223398.24"/>
    <x v="0"/>
    <x v="2"/>
    <n v="99382"/>
  </r>
  <r>
    <x v="495"/>
    <s v="US"/>
    <n v="223398.24"/>
    <x v="0"/>
    <x v="3"/>
    <n v="0"/>
  </r>
  <r>
    <x v="495"/>
    <s v="US"/>
    <n v="223398.24"/>
    <x v="0"/>
    <x v="4"/>
    <n v="0"/>
  </r>
  <r>
    <x v="495"/>
    <s v="US"/>
    <n v="223398.24"/>
    <x v="1"/>
    <x v="5"/>
    <n v="0"/>
  </r>
  <r>
    <x v="495"/>
    <s v="US"/>
    <n v="223398.24"/>
    <x v="1"/>
    <x v="6"/>
    <n v="0"/>
  </r>
  <r>
    <x v="495"/>
    <s v="US"/>
    <n v="223398.24"/>
    <x v="1"/>
    <x v="7"/>
    <n v="0"/>
  </r>
  <r>
    <x v="495"/>
    <s v="US"/>
    <n v="223398.24"/>
    <x v="1"/>
    <x v="8"/>
    <n v="0"/>
  </r>
  <r>
    <x v="495"/>
    <s v="US"/>
    <n v="223398.24"/>
    <x v="1"/>
    <x v="9"/>
    <n v="0"/>
  </r>
  <r>
    <x v="495"/>
    <s v="US"/>
    <n v="223398.24"/>
    <x v="2"/>
    <x v="10"/>
    <n v="1913518"/>
  </r>
  <r>
    <x v="495"/>
    <s v="US"/>
    <n v="223398.24"/>
    <x v="2"/>
    <x v="11"/>
    <n v="1913518"/>
  </r>
  <r>
    <x v="495"/>
    <s v="US"/>
    <n v="223398.24"/>
    <x v="2"/>
    <x v="12"/>
    <n v="0"/>
  </r>
  <r>
    <x v="495"/>
    <s v="US"/>
    <n v="223398.24"/>
    <x v="2"/>
    <x v="13"/>
    <n v="0"/>
  </r>
  <r>
    <x v="495"/>
    <s v="US"/>
    <n v="223398.24"/>
    <x v="3"/>
    <x v="14"/>
    <n v="301492"/>
  </r>
  <r>
    <x v="495"/>
    <s v="US"/>
    <n v="223398.24"/>
    <x v="4"/>
    <x v="15"/>
    <n v="2108177"/>
  </r>
  <r>
    <x v="495"/>
    <s v="US"/>
    <n v="223398.24"/>
    <x v="5"/>
    <x v="16"/>
    <n v="3286484"/>
  </r>
  <r>
    <x v="495"/>
    <s v="US"/>
    <n v="223398.24"/>
    <x v="6"/>
    <x v="17"/>
    <n v="1919373"/>
  </r>
  <r>
    <x v="495"/>
    <s v="US"/>
    <n v="223398.24"/>
    <x v="7"/>
    <x v="18"/>
    <n v="124578"/>
  </r>
  <r>
    <x v="495"/>
    <s v="US"/>
    <n v="223398.24"/>
    <x v="8"/>
    <x v="19"/>
    <n v="0"/>
  </r>
  <r>
    <x v="495"/>
    <s v="US"/>
    <n v="223398.24"/>
    <x v="9"/>
    <x v="20"/>
    <n v="3970616"/>
  </r>
  <r>
    <x v="495"/>
    <s v="US"/>
    <n v="223398.24"/>
    <x v="10"/>
    <x v="21"/>
    <n v="52518487"/>
  </r>
  <r>
    <x v="495"/>
    <s v="US"/>
    <n v="223398.24"/>
    <x v="11"/>
    <x v="22"/>
    <n v="755724"/>
  </r>
  <r>
    <x v="495"/>
    <s v="US"/>
    <n v="223398.24"/>
    <x v="12"/>
    <x v="23"/>
    <n v="210240"/>
  </r>
  <r>
    <x v="495"/>
    <s v="US"/>
    <n v="223398.24"/>
    <x v="13"/>
    <x v="24"/>
    <n v="110747121"/>
  </r>
  <r>
    <x v="495"/>
    <s v="US"/>
    <n v="223398.24"/>
    <x v="14"/>
    <x v="25"/>
    <n v="628909"/>
  </r>
  <r>
    <x v="495"/>
    <s v="US"/>
    <n v="223398.24"/>
    <x v="15"/>
    <x v="26"/>
    <n v="8893657"/>
  </r>
  <r>
    <x v="495"/>
    <s v="US"/>
    <n v="223398.24"/>
    <x v="16"/>
    <x v="27"/>
    <n v="0"/>
  </r>
  <r>
    <x v="495"/>
    <s v="US"/>
    <n v="223398.24"/>
    <x v="17"/>
    <x v="28"/>
    <n v="24817"/>
  </r>
  <r>
    <x v="495"/>
    <s v="US"/>
    <n v="223398.24"/>
    <x v="18"/>
    <x v="29"/>
    <n v="0"/>
  </r>
  <r>
    <x v="495"/>
    <s v="US"/>
    <n v="223398.24"/>
    <x v="19"/>
    <x v="30"/>
    <n v="0"/>
  </r>
  <r>
    <x v="495"/>
    <s v="US"/>
    <n v="223398.24"/>
    <x v="20"/>
    <x v="31"/>
    <n v="0"/>
  </r>
  <r>
    <x v="495"/>
    <s v="US"/>
    <n v="223398.24"/>
    <x v="21"/>
    <x v="32"/>
    <n v="0"/>
  </r>
  <r>
    <x v="496"/>
    <s v="US"/>
    <n v="222704.19"/>
    <x v="0"/>
    <x v="0"/>
    <n v="570216"/>
  </r>
  <r>
    <x v="496"/>
    <s v="US"/>
    <n v="222704.19"/>
    <x v="0"/>
    <x v="1"/>
    <n v="439875"/>
  </r>
  <r>
    <x v="496"/>
    <s v="US"/>
    <n v="222704.19"/>
    <x v="0"/>
    <x v="2"/>
    <n v="130341"/>
  </r>
  <r>
    <x v="496"/>
    <s v="US"/>
    <n v="222704.19"/>
    <x v="0"/>
    <x v="3"/>
    <n v="0"/>
  </r>
  <r>
    <x v="496"/>
    <s v="US"/>
    <n v="222704.19"/>
    <x v="0"/>
    <x v="4"/>
    <n v="0"/>
  </r>
  <r>
    <x v="496"/>
    <s v="US"/>
    <n v="222704.19"/>
    <x v="1"/>
    <x v="5"/>
    <n v="0"/>
  </r>
  <r>
    <x v="496"/>
    <s v="US"/>
    <n v="222704.19"/>
    <x v="1"/>
    <x v="6"/>
    <n v="0"/>
  </r>
  <r>
    <x v="496"/>
    <s v="US"/>
    <n v="222704.19"/>
    <x v="1"/>
    <x v="7"/>
    <n v="0"/>
  </r>
  <r>
    <x v="496"/>
    <s v="US"/>
    <n v="222704.19"/>
    <x v="1"/>
    <x v="8"/>
    <n v="0"/>
  </r>
  <r>
    <x v="496"/>
    <s v="US"/>
    <n v="222704.19"/>
    <x v="1"/>
    <x v="9"/>
    <n v="0"/>
  </r>
  <r>
    <x v="496"/>
    <s v="US"/>
    <n v="222704.19"/>
    <x v="2"/>
    <x v="10"/>
    <n v="2923613"/>
  </r>
  <r>
    <x v="496"/>
    <s v="US"/>
    <n v="222704.19"/>
    <x v="2"/>
    <x v="11"/>
    <n v="2923613"/>
  </r>
  <r>
    <x v="496"/>
    <s v="US"/>
    <n v="222704.19"/>
    <x v="2"/>
    <x v="12"/>
    <n v="0"/>
  </r>
  <r>
    <x v="496"/>
    <s v="US"/>
    <n v="222704.19"/>
    <x v="2"/>
    <x v="13"/>
    <n v="0"/>
  </r>
  <r>
    <x v="496"/>
    <s v="US"/>
    <n v="222704.19"/>
    <x v="3"/>
    <x v="14"/>
    <n v="323397"/>
  </r>
  <r>
    <x v="496"/>
    <s v="US"/>
    <n v="222704.19"/>
    <x v="4"/>
    <x v="15"/>
    <n v="1392787"/>
  </r>
  <r>
    <x v="496"/>
    <s v="US"/>
    <n v="222704.19"/>
    <x v="5"/>
    <x v="16"/>
    <n v="3027259"/>
  </r>
  <r>
    <x v="496"/>
    <s v="US"/>
    <n v="222704.19"/>
    <x v="6"/>
    <x v="17"/>
    <n v="2929208"/>
  </r>
  <r>
    <x v="496"/>
    <s v="US"/>
    <n v="222704.19"/>
    <x v="7"/>
    <x v="18"/>
    <n v="100117"/>
  </r>
  <r>
    <x v="496"/>
    <s v="US"/>
    <n v="222704.19"/>
    <x v="8"/>
    <x v="19"/>
    <n v="0"/>
  </r>
  <r>
    <x v="496"/>
    <s v="US"/>
    <n v="222704.19"/>
    <x v="9"/>
    <x v="20"/>
    <n v="3626759"/>
  </r>
  <r>
    <x v="496"/>
    <s v="US"/>
    <n v="222704.19"/>
    <x v="10"/>
    <x v="21"/>
    <n v="40207354"/>
  </r>
  <r>
    <x v="496"/>
    <s v="US"/>
    <n v="222704.19"/>
    <x v="11"/>
    <x v="22"/>
    <n v="501629"/>
  </r>
  <r>
    <x v="496"/>
    <s v="US"/>
    <n v="222704.19"/>
    <x v="12"/>
    <x v="23"/>
    <n v="330442"/>
  </r>
  <r>
    <x v="496"/>
    <s v="US"/>
    <n v="222704.19"/>
    <x v="13"/>
    <x v="24"/>
    <n v="188572403"/>
  </r>
  <r>
    <x v="496"/>
    <s v="US"/>
    <n v="222704.19"/>
    <x v="14"/>
    <x v="25"/>
    <n v="642707"/>
  </r>
  <r>
    <x v="496"/>
    <s v="US"/>
    <n v="222704.19"/>
    <x v="15"/>
    <x v="26"/>
    <n v="10726592"/>
  </r>
  <r>
    <x v="496"/>
    <s v="US"/>
    <n v="222704.19"/>
    <x v="16"/>
    <x v="27"/>
    <n v="0"/>
  </r>
  <r>
    <x v="496"/>
    <s v="US"/>
    <n v="222704.19"/>
    <x v="17"/>
    <x v="28"/>
    <n v="22269"/>
  </r>
  <r>
    <x v="496"/>
    <s v="US"/>
    <n v="222704.19"/>
    <x v="18"/>
    <x v="29"/>
    <n v="0"/>
  </r>
  <r>
    <x v="496"/>
    <s v="US"/>
    <n v="222704.19"/>
    <x v="19"/>
    <x v="30"/>
    <n v="0"/>
  </r>
  <r>
    <x v="496"/>
    <s v="US"/>
    <n v="222704.19"/>
    <x v="20"/>
    <x v="31"/>
    <n v="0"/>
  </r>
  <r>
    <x v="496"/>
    <s v="US"/>
    <n v="222704.19"/>
    <x v="21"/>
    <x v="32"/>
    <n v="0"/>
  </r>
  <r>
    <x v="497"/>
    <s v="US"/>
    <n v="738213.52"/>
    <x v="0"/>
    <x v="0"/>
    <n v="767947"/>
  </r>
  <r>
    <x v="497"/>
    <s v="US"/>
    <n v="738213.52"/>
    <x v="0"/>
    <x v="1"/>
    <n v="640114"/>
  </r>
  <r>
    <x v="497"/>
    <s v="US"/>
    <n v="738213.52"/>
    <x v="0"/>
    <x v="2"/>
    <n v="127833"/>
  </r>
  <r>
    <x v="497"/>
    <s v="US"/>
    <n v="738213.52"/>
    <x v="0"/>
    <x v="3"/>
    <n v="0"/>
  </r>
  <r>
    <x v="497"/>
    <s v="US"/>
    <n v="738213.52"/>
    <x v="0"/>
    <x v="4"/>
    <n v="0"/>
  </r>
  <r>
    <x v="497"/>
    <s v="US"/>
    <n v="738213.52"/>
    <x v="1"/>
    <x v="5"/>
    <n v="0"/>
  </r>
  <r>
    <x v="497"/>
    <s v="US"/>
    <n v="738213.52"/>
    <x v="1"/>
    <x v="6"/>
    <n v="0"/>
  </r>
  <r>
    <x v="497"/>
    <s v="US"/>
    <n v="738213.52"/>
    <x v="1"/>
    <x v="7"/>
    <n v="0"/>
  </r>
  <r>
    <x v="497"/>
    <s v="US"/>
    <n v="738213.52"/>
    <x v="1"/>
    <x v="8"/>
    <n v="0"/>
  </r>
  <r>
    <x v="497"/>
    <s v="US"/>
    <n v="738213.52"/>
    <x v="1"/>
    <x v="9"/>
    <n v="0"/>
  </r>
  <r>
    <x v="497"/>
    <s v="US"/>
    <n v="738213.52"/>
    <x v="2"/>
    <x v="10"/>
    <n v="1447317"/>
  </r>
  <r>
    <x v="497"/>
    <s v="US"/>
    <n v="738213.52"/>
    <x v="2"/>
    <x v="11"/>
    <n v="1447317"/>
  </r>
  <r>
    <x v="497"/>
    <s v="US"/>
    <n v="738213.52"/>
    <x v="2"/>
    <x v="12"/>
    <n v="0"/>
  </r>
  <r>
    <x v="497"/>
    <s v="US"/>
    <n v="738213.52"/>
    <x v="2"/>
    <x v="13"/>
    <n v="0"/>
  </r>
  <r>
    <x v="497"/>
    <s v="US"/>
    <n v="738213.52"/>
    <x v="3"/>
    <x v="14"/>
    <n v="305190"/>
  </r>
  <r>
    <x v="497"/>
    <s v="US"/>
    <n v="738213.52"/>
    <x v="4"/>
    <x v="15"/>
    <n v="1352249"/>
  </r>
  <r>
    <x v="497"/>
    <s v="US"/>
    <n v="738213.52"/>
    <x v="5"/>
    <x v="16"/>
    <n v="2728652"/>
  </r>
  <r>
    <x v="497"/>
    <s v="US"/>
    <n v="738213.52"/>
    <x v="6"/>
    <x v="17"/>
    <n v="1451834"/>
  </r>
  <r>
    <x v="497"/>
    <s v="US"/>
    <n v="738213.52"/>
    <x v="7"/>
    <x v="18"/>
    <n v="102752"/>
  </r>
  <r>
    <x v="497"/>
    <s v="US"/>
    <n v="738213.52"/>
    <x v="8"/>
    <x v="19"/>
    <n v="0"/>
  </r>
  <r>
    <x v="497"/>
    <s v="US"/>
    <n v="738213.52"/>
    <x v="9"/>
    <x v="20"/>
    <n v="3935562"/>
  </r>
  <r>
    <x v="497"/>
    <s v="US"/>
    <n v="738213.52"/>
    <x v="10"/>
    <x v="21"/>
    <n v="40922536"/>
  </r>
  <r>
    <x v="497"/>
    <s v="US"/>
    <n v="738213.52"/>
    <x v="11"/>
    <x v="22"/>
    <n v="515017"/>
  </r>
  <r>
    <x v="497"/>
    <s v="US"/>
    <n v="738213.52"/>
    <x v="12"/>
    <x v="23"/>
    <n v="113699"/>
  </r>
  <r>
    <x v="497"/>
    <s v="US"/>
    <n v="738213.52"/>
    <x v="13"/>
    <x v="24"/>
    <n v="204727695"/>
  </r>
  <r>
    <x v="497"/>
    <s v="US"/>
    <n v="738213.52"/>
    <x v="14"/>
    <x v="25"/>
    <n v="909339"/>
  </r>
  <r>
    <x v="497"/>
    <s v="US"/>
    <n v="738213.52"/>
    <x v="15"/>
    <x v="26"/>
    <n v="11580521"/>
  </r>
  <r>
    <x v="497"/>
    <s v="US"/>
    <n v="738213.52"/>
    <x v="16"/>
    <x v="27"/>
    <n v="0"/>
  </r>
  <r>
    <x v="497"/>
    <s v="US"/>
    <n v="738213.52"/>
    <x v="17"/>
    <x v="28"/>
    <n v="27479"/>
  </r>
  <r>
    <x v="497"/>
    <s v="US"/>
    <n v="738213.52"/>
    <x v="18"/>
    <x v="29"/>
    <n v="0"/>
  </r>
  <r>
    <x v="497"/>
    <s v="US"/>
    <n v="738213.52"/>
    <x v="19"/>
    <x v="30"/>
    <n v="0"/>
  </r>
  <r>
    <x v="497"/>
    <s v="US"/>
    <n v="738213.52"/>
    <x v="20"/>
    <x v="31"/>
    <n v="0"/>
  </r>
  <r>
    <x v="497"/>
    <s v="US"/>
    <n v="738213.52"/>
    <x v="21"/>
    <x v="32"/>
    <n v="0"/>
  </r>
  <r>
    <x v="498"/>
    <s v="US"/>
    <n v="388659.14"/>
    <x v="0"/>
    <x v="0"/>
    <n v="944979"/>
  </r>
  <r>
    <x v="498"/>
    <s v="US"/>
    <n v="388659.14"/>
    <x v="0"/>
    <x v="1"/>
    <n v="814002"/>
  </r>
  <r>
    <x v="498"/>
    <s v="US"/>
    <n v="388659.14"/>
    <x v="0"/>
    <x v="2"/>
    <n v="130977"/>
  </r>
  <r>
    <x v="498"/>
    <s v="US"/>
    <n v="388659.14"/>
    <x v="0"/>
    <x v="3"/>
    <n v="0"/>
  </r>
  <r>
    <x v="498"/>
    <s v="US"/>
    <n v="388659.14"/>
    <x v="0"/>
    <x v="4"/>
    <n v="0"/>
  </r>
  <r>
    <x v="498"/>
    <s v="US"/>
    <n v="388659.14"/>
    <x v="1"/>
    <x v="5"/>
    <n v="0"/>
  </r>
  <r>
    <x v="498"/>
    <s v="US"/>
    <n v="388659.14"/>
    <x v="1"/>
    <x v="6"/>
    <n v="0"/>
  </r>
  <r>
    <x v="498"/>
    <s v="US"/>
    <n v="388659.14"/>
    <x v="1"/>
    <x v="7"/>
    <n v="0"/>
  </r>
  <r>
    <x v="498"/>
    <s v="US"/>
    <n v="388659.14"/>
    <x v="1"/>
    <x v="8"/>
    <n v="0"/>
  </r>
  <r>
    <x v="498"/>
    <s v="US"/>
    <n v="388659.14"/>
    <x v="1"/>
    <x v="9"/>
    <n v="0"/>
  </r>
  <r>
    <x v="498"/>
    <s v="US"/>
    <n v="388659.14"/>
    <x v="2"/>
    <x v="10"/>
    <n v="471027"/>
  </r>
  <r>
    <x v="498"/>
    <s v="US"/>
    <n v="388659.14"/>
    <x v="2"/>
    <x v="11"/>
    <n v="471027"/>
  </r>
  <r>
    <x v="498"/>
    <s v="US"/>
    <n v="388659.14"/>
    <x v="2"/>
    <x v="12"/>
    <n v="0"/>
  </r>
  <r>
    <x v="498"/>
    <s v="US"/>
    <n v="388659.14"/>
    <x v="2"/>
    <x v="13"/>
    <n v="0"/>
  </r>
  <r>
    <x v="498"/>
    <s v="US"/>
    <n v="388659.14"/>
    <x v="3"/>
    <x v="14"/>
    <n v="323141"/>
  </r>
  <r>
    <x v="498"/>
    <s v="US"/>
    <n v="388659.14"/>
    <x v="4"/>
    <x v="15"/>
    <n v="2436611"/>
  </r>
  <r>
    <x v="498"/>
    <s v="US"/>
    <n v="388659.14"/>
    <x v="5"/>
    <x v="16"/>
    <n v="2704635"/>
  </r>
  <r>
    <x v="498"/>
    <s v="US"/>
    <n v="388659.14"/>
    <x v="6"/>
    <x v="17"/>
    <n v="473913"/>
  </r>
  <r>
    <x v="498"/>
    <s v="US"/>
    <n v="388659.14"/>
    <x v="7"/>
    <x v="18"/>
    <n v="71276"/>
  </r>
  <r>
    <x v="498"/>
    <s v="US"/>
    <n v="388659.14"/>
    <x v="8"/>
    <x v="19"/>
    <n v="0"/>
  </r>
  <r>
    <x v="498"/>
    <s v="US"/>
    <n v="388659.14"/>
    <x v="9"/>
    <x v="20"/>
    <n v="3631298"/>
  </r>
  <r>
    <x v="498"/>
    <s v="US"/>
    <n v="388659.14"/>
    <x v="10"/>
    <x v="21"/>
    <n v="44424178"/>
  </r>
  <r>
    <x v="498"/>
    <s v="US"/>
    <n v="388659.14"/>
    <x v="11"/>
    <x v="22"/>
    <n v="699436"/>
  </r>
  <r>
    <x v="498"/>
    <s v="US"/>
    <n v="388659.14"/>
    <x v="12"/>
    <x v="23"/>
    <n v="178680"/>
  </r>
  <r>
    <x v="498"/>
    <s v="US"/>
    <n v="388659.14"/>
    <x v="13"/>
    <x v="24"/>
    <n v="237146750"/>
  </r>
  <r>
    <x v="498"/>
    <s v="US"/>
    <n v="388659.14"/>
    <x v="14"/>
    <x v="25"/>
    <n v="840415"/>
  </r>
  <r>
    <x v="498"/>
    <s v="US"/>
    <n v="388659.14"/>
    <x v="15"/>
    <x v="26"/>
    <n v="13689287"/>
  </r>
  <r>
    <x v="498"/>
    <s v="US"/>
    <n v="388659.14"/>
    <x v="16"/>
    <x v="27"/>
    <n v="0"/>
  </r>
  <r>
    <x v="498"/>
    <s v="US"/>
    <n v="388659.14"/>
    <x v="17"/>
    <x v="28"/>
    <n v="25122"/>
  </r>
  <r>
    <x v="498"/>
    <s v="US"/>
    <n v="388659.14"/>
    <x v="18"/>
    <x v="29"/>
    <n v="0"/>
  </r>
  <r>
    <x v="498"/>
    <s v="US"/>
    <n v="388659.14"/>
    <x v="19"/>
    <x v="30"/>
    <n v="0"/>
  </r>
  <r>
    <x v="498"/>
    <s v="US"/>
    <n v="388659.14"/>
    <x v="20"/>
    <x v="31"/>
    <n v="0"/>
  </r>
  <r>
    <x v="498"/>
    <s v="US"/>
    <n v="388659.14"/>
    <x v="21"/>
    <x v="32"/>
    <n v="0"/>
  </r>
  <r>
    <x v="499"/>
    <s v="US"/>
    <n v="328063.92"/>
    <x v="0"/>
    <x v="0"/>
    <n v="1243086"/>
  </r>
  <r>
    <x v="499"/>
    <s v="US"/>
    <n v="328063.92"/>
    <x v="0"/>
    <x v="1"/>
    <n v="1111752"/>
  </r>
  <r>
    <x v="499"/>
    <s v="US"/>
    <n v="328063.92"/>
    <x v="0"/>
    <x v="2"/>
    <n v="131334"/>
  </r>
  <r>
    <x v="499"/>
    <s v="US"/>
    <n v="328063.92"/>
    <x v="0"/>
    <x v="3"/>
    <n v="0"/>
  </r>
  <r>
    <x v="499"/>
    <s v="US"/>
    <n v="328063.92"/>
    <x v="0"/>
    <x v="4"/>
    <n v="0"/>
  </r>
  <r>
    <x v="499"/>
    <s v="US"/>
    <n v="328063.92"/>
    <x v="1"/>
    <x v="5"/>
    <n v="0"/>
  </r>
  <r>
    <x v="499"/>
    <s v="US"/>
    <n v="328063.92"/>
    <x v="1"/>
    <x v="6"/>
    <n v="0"/>
  </r>
  <r>
    <x v="499"/>
    <s v="US"/>
    <n v="328063.92"/>
    <x v="1"/>
    <x v="7"/>
    <n v="0"/>
  </r>
  <r>
    <x v="499"/>
    <s v="US"/>
    <n v="328063.92"/>
    <x v="1"/>
    <x v="8"/>
    <n v="0"/>
  </r>
  <r>
    <x v="499"/>
    <s v="US"/>
    <n v="328063.92"/>
    <x v="1"/>
    <x v="9"/>
    <n v="0"/>
  </r>
  <r>
    <x v="499"/>
    <s v="US"/>
    <n v="328063.92"/>
    <x v="2"/>
    <x v="10"/>
    <n v="306111"/>
  </r>
  <r>
    <x v="499"/>
    <s v="US"/>
    <n v="328063.92"/>
    <x v="2"/>
    <x v="11"/>
    <n v="306111"/>
  </r>
  <r>
    <x v="499"/>
    <s v="US"/>
    <n v="328063.92"/>
    <x v="2"/>
    <x v="12"/>
    <n v="0"/>
  </r>
  <r>
    <x v="499"/>
    <s v="US"/>
    <n v="328063.92"/>
    <x v="2"/>
    <x v="13"/>
    <n v="0"/>
  </r>
  <r>
    <x v="499"/>
    <s v="US"/>
    <n v="328063.92"/>
    <x v="3"/>
    <x v="14"/>
    <n v="340556"/>
  </r>
  <r>
    <x v="499"/>
    <s v="US"/>
    <n v="328063.92"/>
    <x v="4"/>
    <x v="15"/>
    <n v="2122931"/>
  </r>
  <r>
    <x v="499"/>
    <s v="US"/>
    <n v="328063.92"/>
    <x v="5"/>
    <x v="16"/>
    <n v="3073681"/>
  </r>
  <r>
    <x v="499"/>
    <s v="US"/>
    <n v="328063.92"/>
    <x v="6"/>
    <x v="17"/>
    <n v="309181"/>
  </r>
  <r>
    <x v="499"/>
    <s v="US"/>
    <n v="328063.92"/>
    <x v="7"/>
    <x v="18"/>
    <n v="71294"/>
  </r>
  <r>
    <x v="499"/>
    <s v="US"/>
    <n v="328063.92"/>
    <x v="8"/>
    <x v="19"/>
    <n v="0"/>
  </r>
  <r>
    <x v="499"/>
    <s v="US"/>
    <n v="328063.92"/>
    <x v="9"/>
    <x v="20"/>
    <n v="2944107"/>
  </r>
  <r>
    <x v="499"/>
    <s v="US"/>
    <n v="328063.92"/>
    <x v="10"/>
    <x v="21"/>
    <n v="46698723"/>
  </r>
  <r>
    <x v="499"/>
    <s v="US"/>
    <n v="328063.92"/>
    <x v="11"/>
    <x v="22"/>
    <n v="611186"/>
  </r>
  <r>
    <x v="499"/>
    <s v="US"/>
    <n v="328063.92"/>
    <x v="12"/>
    <x v="23"/>
    <n v="211670"/>
  </r>
  <r>
    <x v="499"/>
    <s v="US"/>
    <n v="328063.92"/>
    <x v="13"/>
    <x v="24"/>
    <n v="238771483"/>
  </r>
  <r>
    <x v="499"/>
    <s v="US"/>
    <n v="328063.92"/>
    <x v="14"/>
    <x v="25"/>
    <n v="1343416"/>
  </r>
  <r>
    <x v="499"/>
    <s v="US"/>
    <n v="328063.92"/>
    <x v="15"/>
    <x v="26"/>
    <n v="11409129"/>
  </r>
  <r>
    <x v="499"/>
    <s v="US"/>
    <n v="328063.92"/>
    <x v="16"/>
    <x v="27"/>
    <n v="0"/>
  </r>
  <r>
    <x v="499"/>
    <s v="US"/>
    <n v="328063.92"/>
    <x v="17"/>
    <x v="28"/>
    <n v="25909"/>
  </r>
  <r>
    <x v="499"/>
    <s v="US"/>
    <n v="328063.92"/>
    <x v="18"/>
    <x v="29"/>
    <n v="0"/>
  </r>
  <r>
    <x v="499"/>
    <s v="US"/>
    <n v="328063.92"/>
    <x v="19"/>
    <x v="30"/>
    <n v="0"/>
  </r>
  <r>
    <x v="499"/>
    <s v="US"/>
    <n v="328063.92"/>
    <x v="20"/>
    <x v="31"/>
    <n v="0"/>
  </r>
  <r>
    <x v="499"/>
    <s v="US"/>
    <n v="328063.92"/>
    <x v="21"/>
    <x v="32"/>
    <n v="0"/>
  </r>
  <r>
    <x v="500"/>
    <s v="US"/>
    <n v="256921.62"/>
    <x v="0"/>
    <x v="0"/>
    <n v="1152015"/>
  </r>
  <r>
    <x v="500"/>
    <s v="US"/>
    <n v="256921.62"/>
    <x v="0"/>
    <x v="1"/>
    <n v="978668"/>
  </r>
  <r>
    <x v="500"/>
    <s v="US"/>
    <n v="256921.62"/>
    <x v="0"/>
    <x v="2"/>
    <n v="173347"/>
  </r>
  <r>
    <x v="500"/>
    <s v="US"/>
    <n v="256921.62"/>
    <x v="0"/>
    <x v="3"/>
    <n v="0"/>
  </r>
  <r>
    <x v="500"/>
    <s v="US"/>
    <n v="256921.62"/>
    <x v="0"/>
    <x v="4"/>
    <n v="0"/>
  </r>
  <r>
    <x v="500"/>
    <s v="US"/>
    <n v="256921.62"/>
    <x v="1"/>
    <x v="5"/>
    <n v="0"/>
  </r>
  <r>
    <x v="500"/>
    <s v="US"/>
    <n v="256921.62"/>
    <x v="1"/>
    <x v="6"/>
    <n v="0"/>
  </r>
  <r>
    <x v="500"/>
    <s v="US"/>
    <n v="256921.62"/>
    <x v="1"/>
    <x v="7"/>
    <n v="0"/>
  </r>
  <r>
    <x v="500"/>
    <s v="US"/>
    <n v="256921.62"/>
    <x v="1"/>
    <x v="8"/>
    <n v="0"/>
  </r>
  <r>
    <x v="500"/>
    <s v="US"/>
    <n v="256921.62"/>
    <x v="1"/>
    <x v="9"/>
    <n v="0"/>
  </r>
  <r>
    <x v="500"/>
    <s v="US"/>
    <n v="256921.62"/>
    <x v="2"/>
    <x v="10"/>
    <n v="110424"/>
  </r>
  <r>
    <x v="500"/>
    <s v="US"/>
    <n v="256921.62"/>
    <x v="2"/>
    <x v="11"/>
    <n v="110424"/>
  </r>
  <r>
    <x v="500"/>
    <s v="US"/>
    <n v="256921.62"/>
    <x v="2"/>
    <x v="12"/>
    <n v="0"/>
  </r>
  <r>
    <x v="500"/>
    <s v="US"/>
    <n v="256921.62"/>
    <x v="2"/>
    <x v="13"/>
    <n v="0"/>
  </r>
  <r>
    <x v="500"/>
    <s v="US"/>
    <n v="256921.62"/>
    <x v="3"/>
    <x v="14"/>
    <n v="314733"/>
  </r>
  <r>
    <x v="500"/>
    <s v="US"/>
    <n v="256921.62"/>
    <x v="4"/>
    <x v="15"/>
    <n v="973970"/>
  </r>
  <r>
    <x v="500"/>
    <s v="US"/>
    <n v="256921.62"/>
    <x v="5"/>
    <x v="16"/>
    <n v="2968259"/>
  </r>
  <r>
    <x v="500"/>
    <s v="US"/>
    <n v="256921.62"/>
    <x v="6"/>
    <x v="17"/>
    <n v="113368"/>
  </r>
  <r>
    <x v="500"/>
    <s v="US"/>
    <n v="256921.62"/>
    <x v="7"/>
    <x v="18"/>
    <n v="69337"/>
  </r>
  <r>
    <x v="500"/>
    <s v="US"/>
    <n v="256921.62"/>
    <x v="8"/>
    <x v="19"/>
    <n v="0"/>
  </r>
  <r>
    <x v="500"/>
    <s v="US"/>
    <n v="256921.62"/>
    <x v="9"/>
    <x v="20"/>
    <n v="2564906"/>
  </r>
  <r>
    <x v="500"/>
    <s v="US"/>
    <n v="256921.62"/>
    <x v="10"/>
    <x v="21"/>
    <n v="41223404"/>
  </r>
  <r>
    <x v="500"/>
    <s v="US"/>
    <n v="256921.62"/>
    <x v="11"/>
    <x v="22"/>
    <n v="482901"/>
  </r>
  <r>
    <x v="500"/>
    <s v="US"/>
    <n v="256921.62"/>
    <x v="12"/>
    <x v="23"/>
    <n v="128012"/>
  </r>
  <r>
    <x v="500"/>
    <s v="US"/>
    <n v="256921.62"/>
    <x v="13"/>
    <x v="24"/>
    <n v="317445573"/>
  </r>
  <r>
    <x v="500"/>
    <s v="US"/>
    <n v="256921.62"/>
    <x v="14"/>
    <x v="25"/>
    <n v="762"/>
  </r>
  <r>
    <x v="500"/>
    <s v="US"/>
    <n v="256921.62"/>
    <x v="15"/>
    <x v="26"/>
    <n v="8448118"/>
  </r>
  <r>
    <x v="500"/>
    <s v="US"/>
    <n v="256921.62"/>
    <x v="16"/>
    <x v="27"/>
    <n v="0"/>
  </r>
  <r>
    <x v="500"/>
    <s v="US"/>
    <n v="256921.62"/>
    <x v="17"/>
    <x v="28"/>
    <n v="26755"/>
  </r>
  <r>
    <x v="500"/>
    <s v="US"/>
    <n v="256921.62"/>
    <x v="18"/>
    <x v="29"/>
    <n v="0"/>
  </r>
  <r>
    <x v="500"/>
    <s v="US"/>
    <n v="256921.62"/>
    <x v="19"/>
    <x v="30"/>
    <n v="0"/>
  </r>
  <r>
    <x v="500"/>
    <s v="US"/>
    <n v="256921.62"/>
    <x v="20"/>
    <x v="31"/>
    <n v="0"/>
  </r>
  <r>
    <x v="500"/>
    <s v="US"/>
    <n v="256921.62"/>
    <x v="21"/>
    <x v="32"/>
    <n v="0"/>
  </r>
  <r>
    <x v="501"/>
    <s v="US"/>
    <n v="274763.89"/>
    <x v="0"/>
    <x v="0"/>
    <n v="1007756"/>
  </r>
  <r>
    <x v="501"/>
    <s v="US"/>
    <n v="274763.89"/>
    <x v="0"/>
    <x v="1"/>
    <n v="836050"/>
  </r>
  <r>
    <x v="501"/>
    <s v="US"/>
    <n v="274763.89"/>
    <x v="0"/>
    <x v="2"/>
    <n v="171706"/>
  </r>
  <r>
    <x v="501"/>
    <s v="US"/>
    <n v="274763.89"/>
    <x v="0"/>
    <x v="3"/>
    <n v="0"/>
  </r>
  <r>
    <x v="501"/>
    <s v="US"/>
    <n v="274763.89"/>
    <x v="0"/>
    <x v="4"/>
    <n v="0"/>
  </r>
  <r>
    <x v="501"/>
    <s v="US"/>
    <n v="274763.89"/>
    <x v="1"/>
    <x v="5"/>
    <n v="0"/>
  </r>
  <r>
    <x v="501"/>
    <s v="US"/>
    <n v="274763.89"/>
    <x v="1"/>
    <x v="6"/>
    <n v="0"/>
  </r>
  <r>
    <x v="501"/>
    <s v="US"/>
    <n v="274763.89"/>
    <x v="1"/>
    <x v="7"/>
    <n v="0"/>
  </r>
  <r>
    <x v="501"/>
    <s v="US"/>
    <n v="274763.89"/>
    <x v="1"/>
    <x v="8"/>
    <n v="0"/>
  </r>
  <r>
    <x v="501"/>
    <s v="US"/>
    <n v="274763.89"/>
    <x v="1"/>
    <x v="9"/>
    <n v="0"/>
  </r>
  <r>
    <x v="501"/>
    <s v="US"/>
    <n v="274763.89"/>
    <x v="2"/>
    <x v="10"/>
    <n v="1415085"/>
  </r>
  <r>
    <x v="501"/>
    <s v="US"/>
    <n v="274763.89"/>
    <x v="2"/>
    <x v="11"/>
    <n v="767986"/>
  </r>
  <r>
    <x v="501"/>
    <s v="US"/>
    <n v="274763.89"/>
    <x v="2"/>
    <x v="12"/>
    <n v="647099"/>
  </r>
  <r>
    <x v="501"/>
    <s v="US"/>
    <n v="274763.89"/>
    <x v="2"/>
    <x v="13"/>
    <n v="0"/>
  </r>
  <r>
    <x v="501"/>
    <s v="US"/>
    <n v="274763.89"/>
    <x v="3"/>
    <x v="14"/>
    <n v="317740"/>
  </r>
  <r>
    <x v="501"/>
    <s v="US"/>
    <n v="274763.89"/>
    <x v="4"/>
    <x v="15"/>
    <n v="936177"/>
  </r>
  <r>
    <x v="501"/>
    <s v="US"/>
    <n v="274763.89"/>
    <x v="5"/>
    <x v="16"/>
    <n v="2680907"/>
  </r>
  <r>
    <x v="501"/>
    <s v="US"/>
    <n v="274763.89"/>
    <x v="6"/>
    <x v="17"/>
    <n v="1637620"/>
  </r>
  <r>
    <x v="501"/>
    <s v="US"/>
    <n v="274763.89"/>
    <x v="7"/>
    <x v="18"/>
    <n v="68299"/>
  </r>
  <r>
    <x v="501"/>
    <s v="US"/>
    <n v="274763.89"/>
    <x v="8"/>
    <x v="19"/>
    <n v="0"/>
  </r>
  <r>
    <x v="501"/>
    <s v="US"/>
    <n v="274763.89"/>
    <x v="9"/>
    <x v="20"/>
    <n v="2529405"/>
  </r>
  <r>
    <x v="501"/>
    <s v="US"/>
    <n v="274763.89"/>
    <x v="10"/>
    <x v="21"/>
    <n v="37605061"/>
  </r>
  <r>
    <x v="501"/>
    <s v="US"/>
    <n v="274763.89"/>
    <x v="11"/>
    <x v="22"/>
    <n v="618074"/>
  </r>
  <r>
    <x v="501"/>
    <s v="US"/>
    <n v="274763.89"/>
    <x v="12"/>
    <x v="23"/>
    <n v="125387"/>
  </r>
  <r>
    <x v="501"/>
    <s v="US"/>
    <n v="274763.89"/>
    <x v="13"/>
    <x v="24"/>
    <n v="362258777"/>
  </r>
  <r>
    <x v="501"/>
    <s v="US"/>
    <n v="274763.89"/>
    <x v="14"/>
    <x v="25"/>
    <n v="0"/>
  </r>
  <r>
    <x v="501"/>
    <s v="US"/>
    <n v="274763.89"/>
    <x v="15"/>
    <x v="26"/>
    <n v="8095197"/>
  </r>
  <r>
    <x v="501"/>
    <s v="US"/>
    <n v="274763.89"/>
    <x v="16"/>
    <x v="27"/>
    <n v="0"/>
  </r>
  <r>
    <x v="501"/>
    <s v="US"/>
    <n v="274763.89"/>
    <x v="17"/>
    <x v="28"/>
    <n v="25918"/>
  </r>
  <r>
    <x v="501"/>
    <s v="US"/>
    <n v="274763.89"/>
    <x v="18"/>
    <x v="29"/>
    <n v="0"/>
  </r>
  <r>
    <x v="501"/>
    <s v="US"/>
    <n v="274763.89"/>
    <x v="19"/>
    <x v="30"/>
    <n v="0"/>
  </r>
  <r>
    <x v="501"/>
    <s v="US"/>
    <n v="274763.89"/>
    <x v="20"/>
    <x v="31"/>
    <n v="0"/>
  </r>
  <r>
    <x v="501"/>
    <s v="US"/>
    <n v="274763.89"/>
    <x v="21"/>
    <x v="32"/>
    <n v="0"/>
  </r>
  <r>
    <x v="502"/>
    <s v="US"/>
    <n v="284755.13"/>
    <x v="0"/>
    <x v="0"/>
    <n v="1086771"/>
  </r>
  <r>
    <x v="502"/>
    <s v="US"/>
    <n v="284755.13"/>
    <x v="0"/>
    <x v="1"/>
    <n v="893801"/>
  </r>
  <r>
    <x v="502"/>
    <s v="US"/>
    <n v="284755.13"/>
    <x v="0"/>
    <x v="2"/>
    <n v="192970"/>
  </r>
  <r>
    <x v="502"/>
    <s v="US"/>
    <n v="284755.13"/>
    <x v="0"/>
    <x v="3"/>
    <n v="0"/>
  </r>
  <r>
    <x v="502"/>
    <s v="US"/>
    <n v="284755.13"/>
    <x v="0"/>
    <x v="4"/>
    <n v="0"/>
  </r>
  <r>
    <x v="502"/>
    <s v="US"/>
    <n v="284755.13"/>
    <x v="1"/>
    <x v="5"/>
    <n v="0"/>
  </r>
  <r>
    <x v="502"/>
    <s v="US"/>
    <n v="284755.13"/>
    <x v="1"/>
    <x v="6"/>
    <n v="0"/>
  </r>
  <r>
    <x v="502"/>
    <s v="US"/>
    <n v="284755.13"/>
    <x v="1"/>
    <x v="7"/>
    <n v="0"/>
  </r>
  <r>
    <x v="502"/>
    <s v="US"/>
    <n v="284755.13"/>
    <x v="1"/>
    <x v="8"/>
    <n v="0"/>
  </r>
  <r>
    <x v="502"/>
    <s v="US"/>
    <n v="284755.13"/>
    <x v="1"/>
    <x v="9"/>
    <n v="0"/>
  </r>
  <r>
    <x v="502"/>
    <s v="US"/>
    <n v="284755.13"/>
    <x v="2"/>
    <x v="10"/>
    <n v="2765856"/>
  </r>
  <r>
    <x v="502"/>
    <s v="US"/>
    <n v="284755.13"/>
    <x v="2"/>
    <x v="11"/>
    <n v="753615"/>
  </r>
  <r>
    <x v="502"/>
    <s v="US"/>
    <n v="284755.13"/>
    <x v="2"/>
    <x v="12"/>
    <n v="2012241"/>
  </r>
  <r>
    <x v="502"/>
    <s v="US"/>
    <n v="284755.13"/>
    <x v="2"/>
    <x v="13"/>
    <n v="0"/>
  </r>
  <r>
    <x v="502"/>
    <s v="US"/>
    <n v="284755.13"/>
    <x v="3"/>
    <x v="14"/>
    <n v="412639"/>
  </r>
  <r>
    <x v="502"/>
    <s v="US"/>
    <n v="284755.13"/>
    <x v="4"/>
    <x v="15"/>
    <n v="928069"/>
  </r>
  <r>
    <x v="502"/>
    <s v="US"/>
    <n v="284755.13"/>
    <x v="5"/>
    <x v="16"/>
    <n v="2293432"/>
  </r>
  <r>
    <x v="502"/>
    <s v="US"/>
    <n v="284755.13"/>
    <x v="6"/>
    <x v="17"/>
    <n v="3060773"/>
  </r>
  <r>
    <x v="502"/>
    <s v="US"/>
    <n v="284755.13"/>
    <x v="7"/>
    <x v="18"/>
    <n v="63954"/>
  </r>
  <r>
    <x v="502"/>
    <s v="US"/>
    <n v="284755.13"/>
    <x v="8"/>
    <x v="19"/>
    <n v="0"/>
  </r>
  <r>
    <x v="502"/>
    <s v="US"/>
    <n v="284755.13"/>
    <x v="9"/>
    <x v="20"/>
    <n v="2265339"/>
  </r>
  <r>
    <x v="502"/>
    <s v="US"/>
    <n v="284755.13"/>
    <x v="10"/>
    <x v="21"/>
    <n v="32822253"/>
  </r>
  <r>
    <x v="502"/>
    <s v="US"/>
    <n v="284755.13"/>
    <x v="11"/>
    <x v="22"/>
    <n v="779203"/>
  </r>
  <r>
    <x v="502"/>
    <s v="US"/>
    <n v="284755.13"/>
    <x v="12"/>
    <x v="23"/>
    <n v="185931"/>
  </r>
  <r>
    <x v="502"/>
    <s v="US"/>
    <n v="284755.13"/>
    <x v="13"/>
    <x v="24"/>
    <n v="489333831"/>
  </r>
  <r>
    <x v="502"/>
    <s v="US"/>
    <n v="284755.13"/>
    <x v="14"/>
    <x v="25"/>
    <n v="0"/>
  </r>
  <r>
    <x v="502"/>
    <s v="US"/>
    <n v="284755.13"/>
    <x v="15"/>
    <x v="26"/>
    <n v="7778493"/>
  </r>
  <r>
    <x v="502"/>
    <s v="US"/>
    <n v="284755.13"/>
    <x v="16"/>
    <x v="27"/>
    <n v="0"/>
  </r>
  <r>
    <x v="502"/>
    <s v="US"/>
    <n v="284755.13"/>
    <x v="17"/>
    <x v="28"/>
    <n v="26204"/>
  </r>
  <r>
    <x v="502"/>
    <s v="US"/>
    <n v="284755.13"/>
    <x v="18"/>
    <x v="29"/>
    <n v="0"/>
  </r>
  <r>
    <x v="502"/>
    <s v="US"/>
    <n v="284755.13"/>
    <x v="19"/>
    <x v="30"/>
    <n v="0"/>
  </r>
  <r>
    <x v="502"/>
    <s v="US"/>
    <n v="284755.13"/>
    <x v="20"/>
    <x v="31"/>
    <n v="0"/>
  </r>
  <r>
    <x v="502"/>
    <s v="US"/>
    <n v="284755.13"/>
    <x v="21"/>
    <x v="32"/>
    <n v="0"/>
  </r>
  <r>
    <x v="503"/>
    <s v="US"/>
    <n v="231855.22"/>
    <x v="0"/>
    <x v="0"/>
    <n v="835031"/>
  </r>
  <r>
    <x v="503"/>
    <s v="US"/>
    <n v="231855.22"/>
    <x v="0"/>
    <x v="1"/>
    <n v="821197"/>
  </r>
  <r>
    <x v="503"/>
    <s v="US"/>
    <n v="231855.22"/>
    <x v="0"/>
    <x v="2"/>
    <n v="13834"/>
  </r>
  <r>
    <x v="503"/>
    <s v="US"/>
    <n v="231855.22"/>
    <x v="0"/>
    <x v="3"/>
    <n v="0"/>
  </r>
  <r>
    <x v="503"/>
    <s v="US"/>
    <n v="231855.22"/>
    <x v="0"/>
    <x v="4"/>
    <n v="0"/>
  </r>
  <r>
    <x v="503"/>
    <s v="US"/>
    <n v="231855.22"/>
    <x v="1"/>
    <x v="5"/>
    <n v="0"/>
  </r>
  <r>
    <x v="503"/>
    <s v="US"/>
    <n v="231855.22"/>
    <x v="1"/>
    <x v="6"/>
    <n v="0"/>
  </r>
  <r>
    <x v="503"/>
    <s v="US"/>
    <n v="231855.22"/>
    <x v="1"/>
    <x v="7"/>
    <n v="0"/>
  </r>
  <r>
    <x v="503"/>
    <s v="US"/>
    <n v="231855.22"/>
    <x v="1"/>
    <x v="8"/>
    <n v="0"/>
  </r>
  <r>
    <x v="503"/>
    <s v="US"/>
    <n v="231855.22"/>
    <x v="1"/>
    <x v="9"/>
    <n v="0"/>
  </r>
  <r>
    <x v="503"/>
    <s v="US"/>
    <n v="231855.22"/>
    <x v="2"/>
    <x v="10"/>
    <n v="3459978"/>
  </r>
  <r>
    <x v="503"/>
    <s v="US"/>
    <n v="231855.22"/>
    <x v="2"/>
    <x v="11"/>
    <n v="749342"/>
  </r>
  <r>
    <x v="503"/>
    <s v="US"/>
    <n v="231855.22"/>
    <x v="2"/>
    <x v="12"/>
    <n v="2710636"/>
  </r>
  <r>
    <x v="503"/>
    <s v="US"/>
    <n v="231855.22"/>
    <x v="2"/>
    <x v="13"/>
    <n v="0"/>
  </r>
  <r>
    <x v="503"/>
    <s v="US"/>
    <n v="231855.22"/>
    <x v="3"/>
    <x v="14"/>
    <n v="378671"/>
  </r>
  <r>
    <x v="503"/>
    <s v="US"/>
    <n v="231855.22"/>
    <x v="4"/>
    <x v="15"/>
    <n v="991505"/>
  </r>
  <r>
    <x v="503"/>
    <s v="US"/>
    <n v="231855.22"/>
    <x v="5"/>
    <x v="16"/>
    <n v="2099743"/>
  </r>
  <r>
    <x v="503"/>
    <s v="US"/>
    <n v="231855.22"/>
    <x v="6"/>
    <x v="17"/>
    <n v="3780071"/>
  </r>
  <r>
    <x v="503"/>
    <s v="US"/>
    <n v="231855.22"/>
    <x v="7"/>
    <x v="18"/>
    <n v="66633"/>
  </r>
  <r>
    <x v="503"/>
    <s v="US"/>
    <n v="231855.22"/>
    <x v="8"/>
    <x v="19"/>
    <n v="0"/>
  </r>
  <r>
    <x v="503"/>
    <s v="US"/>
    <n v="231855.22"/>
    <x v="9"/>
    <x v="20"/>
    <n v="2622970"/>
  </r>
  <r>
    <x v="503"/>
    <s v="US"/>
    <n v="231855.22"/>
    <x v="10"/>
    <x v="21"/>
    <n v="36737097"/>
  </r>
  <r>
    <x v="503"/>
    <s v="US"/>
    <n v="231855.22"/>
    <x v="11"/>
    <x v="22"/>
    <n v="605442"/>
  </r>
  <r>
    <x v="503"/>
    <s v="US"/>
    <n v="231855.22"/>
    <x v="12"/>
    <x v="23"/>
    <n v="255546"/>
  </r>
  <r>
    <x v="503"/>
    <s v="US"/>
    <n v="231855.22"/>
    <x v="13"/>
    <x v="24"/>
    <n v="347051139"/>
  </r>
  <r>
    <x v="503"/>
    <s v="US"/>
    <n v="231855.22"/>
    <x v="14"/>
    <x v="25"/>
    <n v="0"/>
  </r>
  <r>
    <x v="503"/>
    <s v="US"/>
    <n v="231855.22"/>
    <x v="15"/>
    <x v="26"/>
    <n v="7516255"/>
  </r>
  <r>
    <x v="503"/>
    <s v="US"/>
    <n v="231855.22"/>
    <x v="16"/>
    <x v="27"/>
    <n v="0"/>
  </r>
  <r>
    <x v="503"/>
    <s v="US"/>
    <n v="231855.22"/>
    <x v="17"/>
    <x v="28"/>
    <n v="25039"/>
  </r>
  <r>
    <x v="503"/>
    <s v="US"/>
    <n v="231855.22"/>
    <x v="18"/>
    <x v="29"/>
    <n v="0"/>
  </r>
  <r>
    <x v="503"/>
    <s v="US"/>
    <n v="231855.22"/>
    <x v="19"/>
    <x v="30"/>
    <n v="0"/>
  </r>
  <r>
    <x v="503"/>
    <s v="US"/>
    <n v="231855.22"/>
    <x v="20"/>
    <x v="31"/>
    <n v="0"/>
  </r>
  <r>
    <x v="503"/>
    <s v="US"/>
    <n v="231855.22"/>
    <x v="21"/>
    <x v="32"/>
    <n v="0"/>
  </r>
  <r>
    <x v="504"/>
    <s v="US"/>
    <n v="776836.82"/>
    <x v="0"/>
    <x v="0"/>
    <n v="450198"/>
  </r>
  <r>
    <x v="504"/>
    <s v="US"/>
    <n v="776836.82"/>
    <x v="0"/>
    <x v="1"/>
    <n v="450198"/>
  </r>
  <r>
    <x v="504"/>
    <s v="US"/>
    <n v="776836.82"/>
    <x v="0"/>
    <x v="2"/>
    <n v="0"/>
  </r>
  <r>
    <x v="504"/>
    <s v="US"/>
    <n v="776836.82"/>
    <x v="0"/>
    <x v="3"/>
    <n v="0"/>
  </r>
  <r>
    <x v="504"/>
    <s v="US"/>
    <n v="776836.82"/>
    <x v="0"/>
    <x v="4"/>
    <n v="0"/>
  </r>
  <r>
    <x v="504"/>
    <s v="US"/>
    <n v="776836.82"/>
    <x v="1"/>
    <x v="5"/>
    <n v="0"/>
  </r>
  <r>
    <x v="504"/>
    <s v="US"/>
    <n v="776836.82"/>
    <x v="1"/>
    <x v="6"/>
    <n v="0"/>
  </r>
  <r>
    <x v="504"/>
    <s v="US"/>
    <n v="776836.82"/>
    <x v="1"/>
    <x v="7"/>
    <n v="0"/>
  </r>
  <r>
    <x v="504"/>
    <s v="US"/>
    <n v="776836.82"/>
    <x v="1"/>
    <x v="8"/>
    <n v="0"/>
  </r>
  <r>
    <x v="504"/>
    <s v="US"/>
    <n v="776836.82"/>
    <x v="1"/>
    <x v="9"/>
    <n v="0"/>
  </r>
  <r>
    <x v="504"/>
    <s v="US"/>
    <n v="776836.82"/>
    <x v="2"/>
    <x v="10"/>
    <n v="3741344"/>
  </r>
  <r>
    <x v="504"/>
    <s v="US"/>
    <n v="776836.82"/>
    <x v="2"/>
    <x v="11"/>
    <n v="560762"/>
  </r>
  <r>
    <x v="504"/>
    <s v="US"/>
    <n v="776836.82"/>
    <x v="2"/>
    <x v="12"/>
    <n v="3180582"/>
  </r>
  <r>
    <x v="504"/>
    <s v="US"/>
    <n v="776836.82"/>
    <x v="2"/>
    <x v="13"/>
    <n v="0"/>
  </r>
  <r>
    <x v="504"/>
    <s v="US"/>
    <n v="776836.82"/>
    <x v="3"/>
    <x v="14"/>
    <n v="629561"/>
  </r>
  <r>
    <x v="504"/>
    <s v="US"/>
    <n v="776836.82"/>
    <x v="4"/>
    <x v="15"/>
    <n v="863754"/>
  </r>
  <r>
    <x v="504"/>
    <s v="US"/>
    <n v="776836.82"/>
    <x v="5"/>
    <x v="16"/>
    <n v="2005099"/>
  </r>
  <r>
    <x v="504"/>
    <s v="US"/>
    <n v="776836.82"/>
    <x v="6"/>
    <x v="17"/>
    <n v="4167424"/>
  </r>
  <r>
    <x v="504"/>
    <s v="US"/>
    <n v="776836.82"/>
    <x v="7"/>
    <x v="18"/>
    <n v="68548"/>
  </r>
  <r>
    <x v="504"/>
    <s v="US"/>
    <n v="776836.82"/>
    <x v="8"/>
    <x v="19"/>
    <n v="0"/>
  </r>
  <r>
    <x v="504"/>
    <s v="US"/>
    <n v="776836.82"/>
    <x v="9"/>
    <x v="20"/>
    <n v="2338278"/>
  </r>
  <r>
    <x v="504"/>
    <s v="US"/>
    <n v="776836.82"/>
    <x v="10"/>
    <x v="21"/>
    <n v="39392797"/>
  </r>
  <r>
    <x v="504"/>
    <s v="US"/>
    <n v="776836.82"/>
    <x v="11"/>
    <x v="22"/>
    <n v="521892"/>
  </r>
  <r>
    <x v="504"/>
    <s v="US"/>
    <n v="776836.82"/>
    <x v="12"/>
    <x v="23"/>
    <n v="121350"/>
  </r>
  <r>
    <x v="504"/>
    <s v="US"/>
    <n v="776836.82"/>
    <x v="13"/>
    <x v="24"/>
    <n v="313531289"/>
  </r>
  <r>
    <x v="504"/>
    <s v="US"/>
    <n v="776836.82"/>
    <x v="14"/>
    <x v="25"/>
    <n v="0"/>
  </r>
  <r>
    <x v="504"/>
    <s v="US"/>
    <n v="776836.82"/>
    <x v="15"/>
    <x v="26"/>
    <n v="7739747"/>
  </r>
  <r>
    <x v="504"/>
    <s v="US"/>
    <n v="776836.82"/>
    <x v="16"/>
    <x v="27"/>
    <n v="0"/>
  </r>
  <r>
    <x v="504"/>
    <s v="US"/>
    <n v="776836.82"/>
    <x v="17"/>
    <x v="28"/>
    <n v="23227"/>
  </r>
  <r>
    <x v="504"/>
    <s v="US"/>
    <n v="776836.82"/>
    <x v="18"/>
    <x v="29"/>
    <n v="0"/>
  </r>
  <r>
    <x v="504"/>
    <s v="US"/>
    <n v="776836.82"/>
    <x v="19"/>
    <x v="30"/>
    <n v="0"/>
  </r>
  <r>
    <x v="504"/>
    <s v="US"/>
    <n v="776836.82"/>
    <x v="20"/>
    <x v="31"/>
    <n v="0"/>
  </r>
  <r>
    <x v="504"/>
    <s v="US"/>
    <n v="776836.82"/>
    <x v="21"/>
    <x v="32"/>
    <n v="0"/>
  </r>
  <r>
    <x v="505"/>
    <s v="US"/>
    <n v="433578.31"/>
    <x v="0"/>
    <x v="0"/>
    <n v="549630"/>
  </r>
  <r>
    <x v="505"/>
    <s v="US"/>
    <n v="433578.31"/>
    <x v="0"/>
    <x v="1"/>
    <n v="549630"/>
  </r>
  <r>
    <x v="505"/>
    <s v="US"/>
    <n v="433578.31"/>
    <x v="0"/>
    <x v="2"/>
    <n v="0"/>
  </r>
  <r>
    <x v="505"/>
    <s v="US"/>
    <n v="433578.31"/>
    <x v="0"/>
    <x v="3"/>
    <n v="0"/>
  </r>
  <r>
    <x v="505"/>
    <s v="US"/>
    <n v="433578.31"/>
    <x v="0"/>
    <x v="4"/>
    <n v="0"/>
  </r>
  <r>
    <x v="505"/>
    <s v="US"/>
    <n v="433578.31"/>
    <x v="1"/>
    <x v="5"/>
    <n v="0"/>
  </r>
  <r>
    <x v="505"/>
    <s v="US"/>
    <n v="433578.31"/>
    <x v="1"/>
    <x v="6"/>
    <n v="0"/>
  </r>
  <r>
    <x v="505"/>
    <s v="US"/>
    <n v="433578.31"/>
    <x v="1"/>
    <x v="7"/>
    <n v="0"/>
  </r>
  <r>
    <x v="505"/>
    <s v="US"/>
    <n v="433578.31"/>
    <x v="1"/>
    <x v="8"/>
    <n v="0"/>
  </r>
  <r>
    <x v="505"/>
    <s v="US"/>
    <n v="433578.31"/>
    <x v="1"/>
    <x v="9"/>
    <n v="0"/>
  </r>
  <r>
    <x v="505"/>
    <s v="US"/>
    <n v="433578.31"/>
    <x v="2"/>
    <x v="10"/>
    <n v="4316350"/>
  </r>
  <r>
    <x v="505"/>
    <s v="US"/>
    <n v="433578.31"/>
    <x v="2"/>
    <x v="11"/>
    <n v="934388"/>
  </r>
  <r>
    <x v="505"/>
    <s v="US"/>
    <n v="433578.31"/>
    <x v="2"/>
    <x v="12"/>
    <n v="3381962"/>
  </r>
  <r>
    <x v="505"/>
    <s v="US"/>
    <n v="433578.31"/>
    <x v="2"/>
    <x v="13"/>
    <n v="0"/>
  </r>
  <r>
    <x v="505"/>
    <s v="US"/>
    <n v="433578.31"/>
    <x v="3"/>
    <x v="14"/>
    <n v="593689"/>
  </r>
  <r>
    <x v="505"/>
    <s v="US"/>
    <n v="433578.31"/>
    <x v="4"/>
    <x v="15"/>
    <n v="826928"/>
  </r>
  <r>
    <x v="505"/>
    <s v="US"/>
    <n v="433578.31"/>
    <x v="5"/>
    <x v="16"/>
    <n v="1957311"/>
  </r>
  <r>
    <x v="505"/>
    <s v="US"/>
    <n v="433578.31"/>
    <x v="6"/>
    <x v="17"/>
    <n v="4479569"/>
  </r>
  <r>
    <x v="505"/>
    <s v="US"/>
    <n v="433578.31"/>
    <x v="7"/>
    <x v="18"/>
    <n v="61506"/>
  </r>
  <r>
    <x v="505"/>
    <s v="US"/>
    <n v="433578.31"/>
    <x v="8"/>
    <x v="19"/>
    <n v="0"/>
  </r>
  <r>
    <x v="505"/>
    <s v="US"/>
    <n v="433578.31"/>
    <x v="9"/>
    <x v="20"/>
    <n v="2590570"/>
  </r>
  <r>
    <x v="505"/>
    <s v="US"/>
    <n v="433578.31"/>
    <x v="10"/>
    <x v="21"/>
    <n v="36304389"/>
  </r>
  <r>
    <x v="505"/>
    <s v="US"/>
    <n v="433578.31"/>
    <x v="11"/>
    <x v="22"/>
    <n v="643346"/>
  </r>
  <r>
    <x v="505"/>
    <s v="US"/>
    <n v="433578.31"/>
    <x v="12"/>
    <x v="23"/>
    <n v="156310"/>
  </r>
  <r>
    <x v="505"/>
    <s v="US"/>
    <n v="433578.31"/>
    <x v="13"/>
    <x v="24"/>
    <n v="312417936"/>
  </r>
  <r>
    <x v="505"/>
    <s v="US"/>
    <n v="433578.31"/>
    <x v="14"/>
    <x v="25"/>
    <n v="0"/>
  </r>
  <r>
    <x v="505"/>
    <s v="US"/>
    <n v="433578.31"/>
    <x v="15"/>
    <x v="26"/>
    <n v="7828681"/>
  </r>
  <r>
    <x v="505"/>
    <s v="US"/>
    <n v="433578.31"/>
    <x v="16"/>
    <x v="27"/>
    <n v="0"/>
  </r>
  <r>
    <x v="505"/>
    <s v="US"/>
    <n v="433578.31"/>
    <x v="17"/>
    <x v="28"/>
    <n v="21890"/>
  </r>
  <r>
    <x v="505"/>
    <s v="US"/>
    <n v="433578.31"/>
    <x v="18"/>
    <x v="29"/>
    <n v="0"/>
  </r>
  <r>
    <x v="505"/>
    <s v="US"/>
    <n v="433578.31"/>
    <x v="19"/>
    <x v="30"/>
    <n v="0"/>
  </r>
  <r>
    <x v="505"/>
    <s v="US"/>
    <n v="433578.31"/>
    <x v="20"/>
    <x v="31"/>
    <n v="0"/>
  </r>
  <r>
    <x v="505"/>
    <s v="US"/>
    <n v="433578.31"/>
    <x v="21"/>
    <x v="32"/>
    <n v="0"/>
  </r>
  <r>
    <x v="506"/>
    <s v="US"/>
    <n v="340427.4"/>
    <x v="0"/>
    <x v="0"/>
    <n v="1191090"/>
  </r>
  <r>
    <x v="506"/>
    <s v="US"/>
    <n v="340427.4"/>
    <x v="0"/>
    <x v="1"/>
    <n v="1191090"/>
  </r>
  <r>
    <x v="506"/>
    <s v="US"/>
    <n v="340427.4"/>
    <x v="0"/>
    <x v="2"/>
    <n v="0"/>
  </r>
  <r>
    <x v="506"/>
    <s v="US"/>
    <n v="340427.4"/>
    <x v="0"/>
    <x v="3"/>
    <n v="0"/>
  </r>
  <r>
    <x v="506"/>
    <s v="US"/>
    <n v="340427.4"/>
    <x v="0"/>
    <x v="4"/>
    <n v="0"/>
  </r>
  <r>
    <x v="506"/>
    <s v="US"/>
    <n v="340427.4"/>
    <x v="1"/>
    <x v="5"/>
    <n v="0"/>
  </r>
  <r>
    <x v="506"/>
    <s v="US"/>
    <n v="340427.4"/>
    <x v="1"/>
    <x v="6"/>
    <n v="0"/>
  </r>
  <r>
    <x v="506"/>
    <s v="US"/>
    <n v="340427.4"/>
    <x v="1"/>
    <x v="7"/>
    <n v="0"/>
  </r>
  <r>
    <x v="506"/>
    <s v="US"/>
    <n v="340427.4"/>
    <x v="1"/>
    <x v="8"/>
    <n v="0"/>
  </r>
  <r>
    <x v="506"/>
    <s v="US"/>
    <n v="340427.4"/>
    <x v="1"/>
    <x v="9"/>
    <n v="0"/>
  </r>
  <r>
    <x v="506"/>
    <s v="US"/>
    <n v="340427.4"/>
    <x v="2"/>
    <x v="10"/>
    <n v="1557815"/>
  </r>
  <r>
    <x v="506"/>
    <s v="US"/>
    <n v="340427.4"/>
    <x v="2"/>
    <x v="11"/>
    <n v="296037"/>
  </r>
  <r>
    <x v="506"/>
    <s v="US"/>
    <n v="340427.4"/>
    <x v="2"/>
    <x v="12"/>
    <n v="1261778"/>
  </r>
  <r>
    <x v="506"/>
    <s v="US"/>
    <n v="340427.4"/>
    <x v="2"/>
    <x v="13"/>
    <n v="0"/>
  </r>
  <r>
    <x v="506"/>
    <s v="US"/>
    <n v="340427.4"/>
    <x v="3"/>
    <x v="14"/>
    <n v="614324"/>
  </r>
  <r>
    <x v="506"/>
    <s v="US"/>
    <n v="340427.4"/>
    <x v="4"/>
    <x v="15"/>
    <n v="893820"/>
  </r>
  <r>
    <x v="506"/>
    <s v="US"/>
    <n v="340427.4"/>
    <x v="5"/>
    <x v="16"/>
    <n v="1962861"/>
  </r>
  <r>
    <x v="506"/>
    <s v="US"/>
    <n v="340427.4"/>
    <x v="6"/>
    <x v="17"/>
    <n v="1626165"/>
  </r>
  <r>
    <x v="506"/>
    <s v="US"/>
    <n v="340427.4"/>
    <x v="7"/>
    <x v="18"/>
    <n v="61799"/>
  </r>
  <r>
    <x v="506"/>
    <s v="US"/>
    <n v="340427.4"/>
    <x v="8"/>
    <x v="19"/>
    <n v="0"/>
  </r>
  <r>
    <x v="506"/>
    <s v="US"/>
    <n v="340427.4"/>
    <x v="9"/>
    <x v="20"/>
    <n v="2409637"/>
  </r>
  <r>
    <x v="506"/>
    <s v="US"/>
    <n v="340427.4"/>
    <x v="10"/>
    <x v="21"/>
    <n v="31903898"/>
  </r>
  <r>
    <x v="506"/>
    <s v="US"/>
    <n v="340427.4"/>
    <x v="11"/>
    <x v="22"/>
    <n v="859561"/>
  </r>
  <r>
    <x v="506"/>
    <s v="US"/>
    <n v="340427.4"/>
    <x v="12"/>
    <x v="23"/>
    <n v="174487"/>
  </r>
  <r>
    <x v="506"/>
    <s v="US"/>
    <n v="340427.4"/>
    <x v="13"/>
    <x v="24"/>
    <n v="312509703"/>
  </r>
  <r>
    <x v="506"/>
    <s v="US"/>
    <n v="340427.4"/>
    <x v="14"/>
    <x v="25"/>
    <n v="0"/>
  </r>
  <r>
    <x v="506"/>
    <s v="US"/>
    <n v="340427.4"/>
    <x v="15"/>
    <x v="26"/>
    <n v="7504722"/>
  </r>
  <r>
    <x v="506"/>
    <s v="US"/>
    <n v="340427.4"/>
    <x v="16"/>
    <x v="27"/>
    <n v="0"/>
  </r>
  <r>
    <x v="506"/>
    <s v="US"/>
    <n v="340427.4"/>
    <x v="17"/>
    <x v="28"/>
    <n v="23220"/>
  </r>
  <r>
    <x v="506"/>
    <s v="US"/>
    <n v="340427.4"/>
    <x v="18"/>
    <x v="29"/>
    <n v="0"/>
  </r>
  <r>
    <x v="506"/>
    <s v="US"/>
    <n v="340427.4"/>
    <x v="19"/>
    <x v="30"/>
    <n v="0"/>
  </r>
  <r>
    <x v="506"/>
    <s v="US"/>
    <n v="340427.4"/>
    <x v="20"/>
    <x v="31"/>
    <n v="0"/>
  </r>
  <r>
    <x v="506"/>
    <s v="US"/>
    <n v="340427.4"/>
    <x v="21"/>
    <x v="32"/>
    <n v="0"/>
  </r>
  <r>
    <x v="507"/>
    <s v="US"/>
    <n v="236324"/>
    <x v="0"/>
    <x v="0"/>
    <n v="1214691"/>
  </r>
  <r>
    <x v="507"/>
    <s v="US"/>
    <n v="236324"/>
    <x v="0"/>
    <x v="1"/>
    <n v="1214691"/>
  </r>
  <r>
    <x v="507"/>
    <s v="US"/>
    <n v="236324"/>
    <x v="0"/>
    <x v="2"/>
    <n v="0"/>
  </r>
  <r>
    <x v="507"/>
    <s v="US"/>
    <n v="236324"/>
    <x v="0"/>
    <x v="3"/>
    <n v="0"/>
  </r>
  <r>
    <x v="507"/>
    <s v="US"/>
    <n v="236324"/>
    <x v="0"/>
    <x v="4"/>
    <n v="0"/>
  </r>
  <r>
    <x v="507"/>
    <s v="US"/>
    <n v="236324"/>
    <x v="1"/>
    <x v="5"/>
    <n v="0"/>
  </r>
  <r>
    <x v="507"/>
    <s v="US"/>
    <n v="236324"/>
    <x v="1"/>
    <x v="6"/>
    <n v="0"/>
  </r>
  <r>
    <x v="507"/>
    <s v="US"/>
    <n v="236324"/>
    <x v="1"/>
    <x v="7"/>
    <n v="0"/>
  </r>
  <r>
    <x v="507"/>
    <s v="US"/>
    <n v="236324"/>
    <x v="1"/>
    <x v="8"/>
    <n v="0"/>
  </r>
  <r>
    <x v="507"/>
    <s v="US"/>
    <n v="236324"/>
    <x v="1"/>
    <x v="9"/>
    <n v="0"/>
  </r>
  <r>
    <x v="507"/>
    <s v="US"/>
    <n v="236324"/>
    <x v="2"/>
    <x v="10"/>
    <n v="2566365"/>
  </r>
  <r>
    <x v="507"/>
    <s v="US"/>
    <n v="236324"/>
    <x v="2"/>
    <x v="11"/>
    <n v="133014"/>
  </r>
  <r>
    <x v="507"/>
    <s v="US"/>
    <n v="236324"/>
    <x v="2"/>
    <x v="12"/>
    <n v="2433351"/>
  </r>
  <r>
    <x v="507"/>
    <s v="US"/>
    <n v="236324"/>
    <x v="2"/>
    <x v="13"/>
    <n v="0"/>
  </r>
  <r>
    <x v="507"/>
    <s v="US"/>
    <n v="236324"/>
    <x v="3"/>
    <x v="14"/>
    <n v="431208"/>
  </r>
  <r>
    <x v="507"/>
    <s v="US"/>
    <n v="236324"/>
    <x v="4"/>
    <x v="15"/>
    <n v="927838"/>
  </r>
  <r>
    <x v="507"/>
    <s v="US"/>
    <n v="236324"/>
    <x v="5"/>
    <x v="16"/>
    <n v="2219403"/>
  </r>
  <r>
    <x v="507"/>
    <s v="US"/>
    <n v="236324"/>
    <x v="6"/>
    <x v="17"/>
    <n v="2715450"/>
  </r>
  <r>
    <x v="507"/>
    <s v="US"/>
    <n v="236324"/>
    <x v="7"/>
    <x v="18"/>
    <n v="61102"/>
  </r>
  <r>
    <x v="507"/>
    <s v="US"/>
    <n v="236324"/>
    <x v="8"/>
    <x v="19"/>
    <n v="0"/>
  </r>
  <r>
    <x v="507"/>
    <s v="US"/>
    <n v="236324"/>
    <x v="9"/>
    <x v="20"/>
    <n v="2680228"/>
  </r>
  <r>
    <x v="507"/>
    <s v="US"/>
    <n v="236324"/>
    <x v="10"/>
    <x v="21"/>
    <n v="38924988"/>
  </r>
  <r>
    <x v="507"/>
    <s v="US"/>
    <n v="236324"/>
    <x v="11"/>
    <x v="22"/>
    <n v="654005"/>
  </r>
  <r>
    <x v="507"/>
    <s v="US"/>
    <n v="236324"/>
    <x v="12"/>
    <x v="23"/>
    <n v="41706"/>
  </r>
  <r>
    <x v="507"/>
    <s v="US"/>
    <n v="236324"/>
    <x v="13"/>
    <x v="24"/>
    <n v="232589110"/>
  </r>
  <r>
    <x v="507"/>
    <s v="US"/>
    <n v="236324"/>
    <x v="14"/>
    <x v="25"/>
    <n v="0"/>
  </r>
  <r>
    <x v="507"/>
    <s v="US"/>
    <n v="236324"/>
    <x v="15"/>
    <x v="26"/>
    <n v="7420576"/>
  </r>
  <r>
    <x v="507"/>
    <s v="US"/>
    <n v="236324"/>
    <x v="16"/>
    <x v="27"/>
    <n v="0"/>
  </r>
  <r>
    <x v="507"/>
    <s v="US"/>
    <n v="236324"/>
    <x v="17"/>
    <x v="28"/>
    <n v="24298"/>
  </r>
  <r>
    <x v="507"/>
    <s v="US"/>
    <n v="236324"/>
    <x v="18"/>
    <x v="29"/>
    <n v="0"/>
  </r>
  <r>
    <x v="507"/>
    <s v="US"/>
    <n v="236324"/>
    <x v="19"/>
    <x v="30"/>
    <n v="0"/>
  </r>
  <r>
    <x v="507"/>
    <s v="US"/>
    <n v="236324"/>
    <x v="20"/>
    <x v="31"/>
    <n v="0"/>
  </r>
  <r>
    <x v="507"/>
    <s v="US"/>
    <n v="236324"/>
    <x v="21"/>
    <x v="32"/>
    <n v="0"/>
  </r>
  <r>
    <x v="508"/>
    <s v="US"/>
    <n v="257858.39"/>
    <x v="0"/>
    <x v="0"/>
    <n v="966381"/>
  </r>
  <r>
    <x v="508"/>
    <s v="US"/>
    <n v="257858.39"/>
    <x v="0"/>
    <x v="1"/>
    <n v="966381"/>
  </r>
  <r>
    <x v="508"/>
    <s v="US"/>
    <n v="257858.39"/>
    <x v="0"/>
    <x v="2"/>
    <n v="0"/>
  </r>
  <r>
    <x v="508"/>
    <s v="US"/>
    <n v="257858.39"/>
    <x v="0"/>
    <x v="3"/>
    <n v="0"/>
  </r>
  <r>
    <x v="508"/>
    <s v="US"/>
    <n v="257858.39"/>
    <x v="0"/>
    <x v="4"/>
    <n v="0"/>
  </r>
  <r>
    <x v="508"/>
    <s v="US"/>
    <n v="257858.39"/>
    <x v="1"/>
    <x v="5"/>
    <n v="0"/>
  </r>
  <r>
    <x v="508"/>
    <s v="US"/>
    <n v="257858.39"/>
    <x v="1"/>
    <x v="6"/>
    <n v="0"/>
  </r>
  <r>
    <x v="508"/>
    <s v="US"/>
    <n v="257858.39"/>
    <x v="1"/>
    <x v="7"/>
    <n v="0"/>
  </r>
  <r>
    <x v="508"/>
    <s v="US"/>
    <n v="257858.39"/>
    <x v="1"/>
    <x v="8"/>
    <n v="0"/>
  </r>
  <r>
    <x v="508"/>
    <s v="US"/>
    <n v="257858.39"/>
    <x v="1"/>
    <x v="9"/>
    <n v="0"/>
  </r>
  <r>
    <x v="508"/>
    <s v="US"/>
    <n v="257858.39"/>
    <x v="2"/>
    <x v="10"/>
    <n v="2167681"/>
  </r>
  <r>
    <x v="508"/>
    <s v="US"/>
    <n v="257858.39"/>
    <x v="2"/>
    <x v="11"/>
    <n v="173047"/>
  </r>
  <r>
    <x v="508"/>
    <s v="US"/>
    <n v="257858.39"/>
    <x v="2"/>
    <x v="12"/>
    <n v="1994634"/>
  </r>
  <r>
    <x v="508"/>
    <s v="US"/>
    <n v="257858.39"/>
    <x v="2"/>
    <x v="13"/>
    <n v="0"/>
  </r>
  <r>
    <x v="508"/>
    <s v="US"/>
    <n v="257858.39"/>
    <x v="3"/>
    <x v="14"/>
    <n v="390902"/>
  </r>
  <r>
    <x v="508"/>
    <s v="US"/>
    <n v="257858.39"/>
    <x v="4"/>
    <x v="15"/>
    <n v="900567"/>
  </r>
  <r>
    <x v="508"/>
    <s v="US"/>
    <n v="257858.39"/>
    <x v="5"/>
    <x v="16"/>
    <n v="2844502"/>
  </r>
  <r>
    <x v="508"/>
    <s v="US"/>
    <n v="257858.39"/>
    <x v="6"/>
    <x v="17"/>
    <n v="2435376"/>
  </r>
  <r>
    <x v="508"/>
    <s v="US"/>
    <n v="257858.39"/>
    <x v="7"/>
    <x v="18"/>
    <n v="65874"/>
  </r>
  <r>
    <x v="508"/>
    <s v="US"/>
    <n v="257858.39"/>
    <x v="8"/>
    <x v="19"/>
    <n v="0"/>
  </r>
  <r>
    <x v="508"/>
    <s v="US"/>
    <n v="257858.39"/>
    <x v="9"/>
    <x v="20"/>
    <n v="2435984"/>
  </r>
  <r>
    <x v="508"/>
    <s v="US"/>
    <n v="257858.39"/>
    <x v="10"/>
    <x v="21"/>
    <n v="42453857"/>
  </r>
  <r>
    <x v="508"/>
    <s v="US"/>
    <n v="257858.39"/>
    <x v="11"/>
    <x v="22"/>
    <n v="537489"/>
  </r>
  <r>
    <x v="508"/>
    <s v="US"/>
    <n v="257858.39"/>
    <x v="12"/>
    <x v="23"/>
    <n v="261041"/>
  </r>
  <r>
    <x v="508"/>
    <s v="US"/>
    <n v="257858.39"/>
    <x v="13"/>
    <x v="24"/>
    <n v="232046219"/>
  </r>
  <r>
    <x v="508"/>
    <s v="US"/>
    <n v="257858.39"/>
    <x v="14"/>
    <x v="25"/>
    <n v="0"/>
  </r>
  <r>
    <x v="508"/>
    <s v="US"/>
    <n v="257858.39"/>
    <x v="15"/>
    <x v="26"/>
    <n v="7442719"/>
  </r>
  <r>
    <x v="508"/>
    <s v="US"/>
    <n v="257858.39"/>
    <x v="16"/>
    <x v="27"/>
    <n v="0"/>
  </r>
  <r>
    <x v="508"/>
    <s v="US"/>
    <n v="257858.39"/>
    <x v="17"/>
    <x v="28"/>
    <n v="25073"/>
  </r>
  <r>
    <x v="508"/>
    <s v="US"/>
    <n v="257858.39"/>
    <x v="18"/>
    <x v="29"/>
    <n v="0"/>
  </r>
  <r>
    <x v="508"/>
    <s v="US"/>
    <n v="257858.39"/>
    <x v="19"/>
    <x v="30"/>
    <n v="0"/>
  </r>
  <r>
    <x v="508"/>
    <s v="US"/>
    <n v="257858.39"/>
    <x v="20"/>
    <x v="31"/>
    <n v="0"/>
  </r>
  <r>
    <x v="508"/>
    <s v="US"/>
    <n v="257858.39"/>
    <x v="21"/>
    <x v="32"/>
    <n v="0"/>
  </r>
  <r>
    <x v="509"/>
    <s v="US"/>
    <n v="249448.04"/>
    <x v="0"/>
    <x v="0"/>
    <n v="1377460"/>
  </r>
  <r>
    <x v="509"/>
    <s v="US"/>
    <n v="249448.04"/>
    <x v="0"/>
    <x v="1"/>
    <n v="1377460"/>
  </r>
  <r>
    <x v="509"/>
    <s v="US"/>
    <n v="249448.04"/>
    <x v="0"/>
    <x v="2"/>
    <n v="0"/>
  </r>
  <r>
    <x v="509"/>
    <s v="US"/>
    <n v="249448.04"/>
    <x v="0"/>
    <x v="3"/>
    <n v="0"/>
  </r>
  <r>
    <x v="509"/>
    <s v="US"/>
    <n v="249448.04"/>
    <x v="0"/>
    <x v="4"/>
    <n v="0"/>
  </r>
  <r>
    <x v="509"/>
    <s v="US"/>
    <n v="249448.04"/>
    <x v="1"/>
    <x v="5"/>
    <n v="0"/>
  </r>
  <r>
    <x v="509"/>
    <s v="US"/>
    <n v="249448.04"/>
    <x v="1"/>
    <x v="6"/>
    <n v="0"/>
  </r>
  <r>
    <x v="509"/>
    <s v="US"/>
    <n v="249448.04"/>
    <x v="1"/>
    <x v="7"/>
    <n v="0"/>
  </r>
  <r>
    <x v="509"/>
    <s v="US"/>
    <n v="249448.04"/>
    <x v="1"/>
    <x v="8"/>
    <n v="0"/>
  </r>
  <r>
    <x v="509"/>
    <s v="US"/>
    <n v="249448.04"/>
    <x v="1"/>
    <x v="9"/>
    <n v="0"/>
  </r>
  <r>
    <x v="509"/>
    <s v="US"/>
    <n v="249448.04"/>
    <x v="2"/>
    <x v="10"/>
    <n v="779911"/>
  </r>
  <r>
    <x v="509"/>
    <s v="US"/>
    <n v="249448.04"/>
    <x v="2"/>
    <x v="11"/>
    <n v="96590"/>
  </r>
  <r>
    <x v="509"/>
    <s v="US"/>
    <n v="249448.04"/>
    <x v="2"/>
    <x v="12"/>
    <n v="683321"/>
  </r>
  <r>
    <x v="509"/>
    <s v="US"/>
    <n v="249448.04"/>
    <x v="2"/>
    <x v="13"/>
    <n v="0"/>
  </r>
  <r>
    <x v="509"/>
    <s v="US"/>
    <n v="249448.04"/>
    <x v="3"/>
    <x v="14"/>
    <n v="332909"/>
  </r>
  <r>
    <x v="509"/>
    <s v="US"/>
    <n v="249448.04"/>
    <x v="4"/>
    <x v="15"/>
    <n v="1137471"/>
  </r>
  <r>
    <x v="509"/>
    <s v="US"/>
    <n v="249448.04"/>
    <x v="5"/>
    <x v="16"/>
    <n v="3672193"/>
  </r>
  <r>
    <x v="509"/>
    <s v="US"/>
    <n v="249448.04"/>
    <x v="6"/>
    <x v="17"/>
    <n v="1035444"/>
  </r>
  <r>
    <x v="509"/>
    <s v="US"/>
    <n v="249448.04"/>
    <x v="7"/>
    <x v="18"/>
    <n v="67561"/>
  </r>
  <r>
    <x v="509"/>
    <s v="US"/>
    <n v="249448.04"/>
    <x v="8"/>
    <x v="19"/>
    <n v="0"/>
  </r>
  <r>
    <x v="509"/>
    <s v="US"/>
    <n v="249448.04"/>
    <x v="9"/>
    <x v="20"/>
    <n v="2167576"/>
  </r>
  <r>
    <x v="509"/>
    <s v="US"/>
    <n v="249448.04"/>
    <x v="10"/>
    <x v="21"/>
    <n v="39946050"/>
  </r>
  <r>
    <x v="509"/>
    <s v="US"/>
    <n v="249448.04"/>
    <x v="11"/>
    <x v="22"/>
    <n v="794372"/>
  </r>
  <r>
    <x v="509"/>
    <s v="US"/>
    <n v="249448.04"/>
    <x v="12"/>
    <x v="23"/>
    <n v="181438"/>
  </r>
  <r>
    <x v="509"/>
    <s v="US"/>
    <n v="249448.04"/>
    <x v="13"/>
    <x v="24"/>
    <n v="246647915"/>
  </r>
  <r>
    <x v="509"/>
    <s v="US"/>
    <n v="249448.04"/>
    <x v="14"/>
    <x v="25"/>
    <n v="0"/>
  </r>
  <r>
    <x v="509"/>
    <s v="US"/>
    <n v="249448.04"/>
    <x v="15"/>
    <x v="26"/>
    <n v="7652559"/>
  </r>
  <r>
    <x v="509"/>
    <s v="US"/>
    <n v="249448.04"/>
    <x v="16"/>
    <x v="27"/>
    <n v="0"/>
  </r>
  <r>
    <x v="509"/>
    <s v="US"/>
    <n v="249448.04"/>
    <x v="17"/>
    <x v="28"/>
    <n v="26296"/>
  </r>
  <r>
    <x v="509"/>
    <s v="US"/>
    <n v="249448.04"/>
    <x v="18"/>
    <x v="29"/>
    <n v="0"/>
  </r>
  <r>
    <x v="509"/>
    <s v="US"/>
    <n v="249448.04"/>
    <x v="19"/>
    <x v="30"/>
    <n v="0"/>
  </r>
  <r>
    <x v="509"/>
    <s v="US"/>
    <n v="249448.04"/>
    <x v="20"/>
    <x v="31"/>
    <n v="0"/>
  </r>
  <r>
    <x v="509"/>
    <s v="US"/>
    <n v="249448.04"/>
    <x v="21"/>
    <x v="32"/>
    <n v="0"/>
  </r>
  <r>
    <x v="510"/>
    <s v="US"/>
    <n v="246223.12"/>
    <x v="0"/>
    <x v="0"/>
    <n v="1596872"/>
  </r>
  <r>
    <x v="510"/>
    <s v="US"/>
    <n v="246223.12"/>
    <x v="0"/>
    <x v="1"/>
    <n v="1596872"/>
  </r>
  <r>
    <x v="510"/>
    <s v="US"/>
    <n v="246223.12"/>
    <x v="0"/>
    <x v="2"/>
    <n v="0"/>
  </r>
  <r>
    <x v="510"/>
    <s v="US"/>
    <n v="246223.12"/>
    <x v="0"/>
    <x v="3"/>
    <n v="0"/>
  </r>
  <r>
    <x v="510"/>
    <s v="US"/>
    <n v="246223.12"/>
    <x v="0"/>
    <x v="4"/>
    <n v="0"/>
  </r>
  <r>
    <x v="510"/>
    <s v="US"/>
    <n v="246223.12"/>
    <x v="1"/>
    <x v="5"/>
    <n v="0"/>
  </r>
  <r>
    <x v="510"/>
    <s v="US"/>
    <n v="246223.12"/>
    <x v="1"/>
    <x v="6"/>
    <n v="0"/>
  </r>
  <r>
    <x v="510"/>
    <s v="US"/>
    <n v="246223.12"/>
    <x v="1"/>
    <x v="7"/>
    <n v="0"/>
  </r>
  <r>
    <x v="510"/>
    <s v="US"/>
    <n v="246223.12"/>
    <x v="1"/>
    <x v="8"/>
    <n v="0"/>
  </r>
  <r>
    <x v="510"/>
    <s v="US"/>
    <n v="246223.12"/>
    <x v="1"/>
    <x v="9"/>
    <n v="0"/>
  </r>
  <r>
    <x v="510"/>
    <s v="US"/>
    <n v="246223.12"/>
    <x v="2"/>
    <x v="10"/>
    <n v="1783731"/>
  </r>
  <r>
    <x v="510"/>
    <s v="US"/>
    <n v="246223.12"/>
    <x v="2"/>
    <x v="11"/>
    <n v="133002"/>
  </r>
  <r>
    <x v="510"/>
    <s v="US"/>
    <n v="246223.12"/>
    <x v="2"/>
    <x v="12"/>
    <n v="1650729"/>
  </r>
  <r>
    <x v="510"/>
    <s v="US"/>
    <n v="246223.12"/>
    <x v="2"/>
    <x v="13"/>
    <n v="0"/>
  </r>
  <r>
    <x v="510"/>
    <s v="US"/>
    <n v="246223.12"/>
    <x v="3"/>
    <x v="14"/>
    <n v="258978"/>
  </r>
  <r>
    <x v="510"/>
    <s v="US"/>
    <n v="246223.12"/>
    <x v="4"/>
    <x v="15"/>
    <n v="1113325"/>
  </r>
  <r>
    <x v="510"/>
    <s v="US"/>
    <n v="246223.12"/>
    <x v="5"/>
    <x v="16"/>
    <n v="2971848"/>
  </r>
  <r>
    <x v="510"/>
    <s v="US"/>
    <n v="246223.12"/>
    <x v="6"/>
    <x v="17"/>
    <n v="2245886"/>
  </r>
  <r>
    <x v="510"/>
    <s v="US"/>
    <n v="246223.12"/>
    <x v="7"/>
    <x v="18"/>
    <n v="65709"/>
  </r>
  <r>
    <x v="510"/>
    <s v="US"/>
    <n v="246223.12"/>
    <x v="8"/>
    <x v="19"/>
    <n v="0"/>
  </r>
  <r>
    <x v="510"/>
    <s v="US"/>
    <n v="246223.12"/>
    <x v="9"/>
    <x v="20"/>
    <n v="2028616"/>
  </r>
  <r>
    <x v="510"/>
    <s v="US"/>
    <n v="246223.12"/>
    <x v="10"/>
    <x v="21"/>
    <n v="29502408"/>
  </r>
  <r>
    <x v="510"/>
    <s v="US"/>
    <n v="246223.12"/>
    <x v="11"/>
    <x v="22"/>
    <n v="705040"/>
  </r>
  <r>
    <x v="510"/>
    <s v="US"/>
    <n v="246223.12"/>
    <x v="12"/>
    <x v="23"/>
    <n v="233960"/>
  </r>
  <r>
    <x v="510"/>
    <s v="US"/>
    <n v="246223.12"/>
    <x v="13"/>
    <x v="24"/>
    <n v="216965547"/>
  </r>
  <r>
    <x v="510"/>
    <s v="US"/>
    <n v="246223.12"/>
    <x v="14"/>
    <x v="25"/>
    <n v="102220"/>
  </r>
  <r>
    <x v="510"/>
    <s v="US"/>
    <n v="246223.12"/>
    <x v="15"/>
    <x v="26"/>
    <n v="7920432"/>
  </r>
  <r>
    <x v="510"/>
    <s v="US"/>
    <n v="246223.12"/>
    <x v="16"/>
    <x v="27"/>
    <n v="0"/>
  </r>
  <r>
    <x v="510"/>
    <s v="US"/>
    <n v="246223.12"/>
    <x v="17"/>
    <x v="28"/>
    <n v="25560"/>
  </r>
  <r>
    <x v="510"/>
    <s v="US"/>
    <n v="246223.12"/>
    <x v="18"/>
    <x v="29"/>
    <n v="0"/>
  </r>
  <r>
    <x v="510"/>
    <s v="US"/>
    <n v="246223.12"/>
    <x v="19"/>
    <x v="30"/>
    <n v="0"/>
  </r>
  <r>
    <x v="510"/>
    <s v="US"/>
    <n v="246223.12"/>
    <x v="20"/>
    <x v="31"/>
    <n v="0"/>
  </r>
  <r>
    <x v="510"/>
    <s v="US"/>
    <n v="246223.12"/>
    <x v="21"/>
    <x v="32"/>
    <n v="0"/>
  </r>
  <r>
    <x v="511"/>
    <s v="US"/>
    <n v="888932.68"/>
    <x v="0"/>
    <x v="0"/>
    <n v="1430374"/>
  </r>
  <r>
    <x v="511"/>
    <s v="US"/>
    <n v="888932.68"/>
    <x v="0"/>
    <x v="1"/>
    <n v="1430374"/>
  </r>
  <r>
    <x v="511"/>
    <s v="US"/>
    <n v="888932.68"/>
    <x v="0"/>
    <x v="2"/>
    <n v="0"/>
  </r>
  <r>
    <x v="511"/>
    <s v="US"/>
    <n v="888932.68"/>
    <x v="0"/>
    <x v="3"/>
    <n v="0"/>
  </r>
  <r>
    <x v="511"/>
    <s v="US"/>
    <n v="888932.68"/>
    <x v="0"/>
    <x v="4"/>
    <n v="0"/>
  </r>
  <r>
    <x v="511"/>
    <s v="US"/>
    <n v="888932.68"/>
    <x v="1"/>
    <x v="5"/>
    <n v="0"/>
  </r>
  <r>
    <x v="511"/>
    <s v="US"/>
    <n v="888932.68"/>
    <x v="1"/>
    <x v="6"/>
    <n v="0"/>
  </r>
  <r>
    <x v="511"/>
    <s v="US"/>
    <n v="888932.68"/>
    <x v="1"/>
    <x v="7"/>
    <n v="0"/>
  </r>
  <r>
    <x v="511"/>
    <s v="US"/>
    <n v="888932.68"/>
    <x v="1"/>
    <x v="8"/>
    <n v="0"/>
  </r>
  <r>
    <x v="511"/>
    <s v="US"/>
    <n v="888932.68"/>
    <x v="1"/>
    <x v="9"/>
    <n v="0"/>
  </r>
  <r>
    <x v="511"/>
    <s v="US"/>
    <n v="888932.68"/>
    <x v="2"/>
    <x v="10"/>
    <n v="2781560"/>
  </r>
  <r>
    <x v="511"/>
    <s v="US"/>
    <n v="888932.68"/>
    <x v="2"/>
    <x v="11"/>
    <n v="390891"/>
  </r>
  <r>
    <x v="511"/>
    <s v="US"/>
    <n v="888932.68"/>
    <x v="2"/>
    <x v="12"/>
    <n v="2390669"/>
  </r>
  <r>
    <x v="511"/>
    <s v="US"/>
    <n v="888932.68"/>
    <x v="2"/>
    <x v="13"/>
    <n v="0"/>
  </r>
  <r>
    <x v="511"/>
    <s v="US"/>
    <n v="888932.68"/>
    <x v="3"/>
    <x v="14"/>
    <n v="201385"/>
  </r>
  <r>
    <x v="511"/>
    <s v="US"/>
    <n v="888932.68"/>
    <x v="4"/>
    <x v="15"/>
    <n v="909815"/>
  </r>
  <r>
    <x v="511"/>
    <s v="US"/>
    <n v="888932.68"/>
    <x v="5"/>
    <x v="16"/>
    <n v="2436620"/>
  </r>
  <r>
    <x v="511"/>
    <s v="US"/>
    <n v="888932.68"/>
    <x v="6"/>
    <x v="17"/>
    <n v="3748337"/>
  </r>
  <r>
    <x v="511"/>
    <s v="US"/>
    <n v="888932.68"/>
    <x v="7"/>
    <x v="18"/>
    <n v="63575"/>
  </r>
  <r>
    <x v="511"/>
    <s v="US"/>
    <n v="888932.68"/>
    <x v="8"/>
    <x v="19"/>
    <n v="0"/>
  </r>
  <r>
    <x v="511"/>
    <s v="US"/>
    <n v="888932.68"/>
    <x v="9"/>
    <x v="20"/>
    <n v="2429102"/>
  </r>
  <r>
    <x v="511"/>
    <s v="US"/>
    <n v="888932.68"/>
    <x v="10"/>
    <x v="21"/>
    <n v="27037362"/>
  </r>
  <r>
    <x v="511"/>
    <s v="US"/>
    <n v="888932.68"/>
    <x v="11"/>
    <x v="22"/>
    <n v="639026"/>
  </r>
  <r>
    <x v="511"/>
    <s v="US"/>
    <n v="888932.68"/>
    <x v="12"/>
    <x v="23"/>
    <n v="128063"/>
  </r>
  <r>
    <x v="511"/>
    <s v="US"/>
    <n v="888932.68"/>
    <x v="13"/>
    <x v="24"/>
    <n v="220773886"/>
  </r>
  <r>
    <x v="511"/>
    <s v="US"/>
    <n v="888932.68"/>
    <x v="14"/>
    <x v="25"/>
    <n v="125289"/>
  </r>
  <r>
    <x v="511"/>
    <s v="US"/>
    <n v="888932.68"/>
    <x v="15"/>
    <x v="26"/>
    <n v="8353978"/>
  </r>
  <r>
    <x v="511"/>
    <s v="US"/>
    <n v="888932.68"/>
    <x v="16"/>
    <x v="27"/>
    <n v="0"/>
  </r>
  <r>
    <x v="511"/>
    <s v="US"/>
    <n v="888932.68"/>
    <x v="17"/>
    <x v="28"/>
    <n v="25831"/>
  </r>
  <r>
    <x v="511"/>
    <s v="US"/>
    <n v="888932.68"/>
    <x v="18"/>
    <x v="29"/>
    <n v="0"/>
  </r>
  <r>
    <x v="511"/>
    <s v="US"/>
    <n v="888932.68"/>
    <x v="19"/>
    <x v="30"/>
    <n v="0"/>
  </r>
  <r>
    <x v="511"/>
    <s v="US"/>
    <n v="888932.68"/>
    <x v="20"/>
    <x v="31"/>
    <n v="0"/>
  </r>
  <r>
    <x v="511"/>
    <s v="US"/>
    <n v="888932.68"/>
    <x v="21"/>
    <x v="32"/>
    <n v="0"/>
  </r>
  <r>
    <x v="512"/>
    <s v="US"/>
    <n v="488412.06"/>
    <x v="0"/>
    <x v="0"/>
    <n v="1545054"/>
  </r>
  <r>
    <x v="512"/>
    <s v="US"/>
    <n v="488412.06"/>
    <x v="0"/>
    <x v="1"/>
    <n v="1545054"/>
  </r>
  <r>
    <x v="512"/>
    <s v="US"/>
    <n v="488412.06"/>
    <x v="0"/>
    <x v="2"/>
    <n v="0"/>
  </r>
  <r>
    <x v="512"/>
    <s v="US"/>
    <n v="488412.06"/>
    <x v="0"/>
    <x v="3"/>
    <n v="0"/>
  </r>
  <r>
    <x v="512"/>
    <s v="US"/>
    <n v="488412.06"/>
    <x v="0"/>
    <x v="4"/>
    <n v="0"/>
  </r>
  <r>
    <x v="512"/>
    <s v="US"/>
    <n v="488412.06"/>
    <x v="1"/>
    <x v="5"/>
    <n v="0"/>
  </r>
  <r>
    <x v="512"/>
    <s v="US"/>
    <n v="488412.06"/>
    <x v="1"/>
    <x v="6"/>
    <n v="0"/>
  </r>
  <r>
    <x v="512"/>
    <s v="US"/>
    <n v="488412.06"/>
    <x v="1"/>
    <x v="7"/>
    <n v="0"/>
  </r>
  <r>
    <x v="512"/>
    <s v="US"/>
    <n v="488412.06"/>
    <x v="1"/>
    <x v="8"/>
    <n v="0"/>
  </r>
  <r>
    <x v="512"/>
    <s v="US"/>
    <n v="488412.06"/>
    <x v="1"/>
    <x v="9"/>
    <n v="0"/>
  </r>
  <r>
    <x v="512"/>
    <s v="US"/>
    <n v="488412.06"/>
    <x v="2"/>
    <x v="10"/>
    <n v="2034407"/>
  </r>
  <r>
    <x v="512"/>
    <s v="US"/>
    <n v="488412.06"/>
    <x v="2"/>
    <x v="11"/>
    <n v="577132"/>
  </r>
  <r>
    <x v="512"/>
    <s v="US"/>
    <n v="488412.06"/>
    <x v="2"/>
    <x v="12"/>
    <n v="1457275"/>
  </r>
  <r>
    <x v="512"/>
    <s v="US"/>
    <n v="488412.06"/>
    <x v="2"/>
    <x v="13"/>
    <n v="0"/>
  </r>
  <r>
    <x v="512"/>
    <s v="US"/>
    <n v="488412.06"/>
    <x v="3"/>
    <x v="14"/>
    <n v="353216"/>
  </r>
  <r>
    <x v="512"/>
    <s v="US"/>
    <n v="488412.06"/>
    <x v="4"/>
    <x v="15"/>
    <n v="505704"/>
  </r>
  <r>
    <x v="512"/>
    <s v="US"/>
    <n v="488412.06"/>
    <x v="5"/>
    <x v="16"/>
    <n v="2445579"/>
  </r>
  <r>
    <x v="512"/>
    <s v="US"/>
    <n v="488412.06"/>
    <x v="6"/>
    <x v="17"/>
    <n v="2912779"/>
  </r>
  <r>
    <x v="512"/>
    <s v="US"/>
    <n v="488412.06"/>
    <x v="7"/>
    <x v="18"/>
    <n v="62677"/>
  </r>
  <r>
    <x v="512"/>
    <s v="US"/>
    <n v="488412.06"/>
    <x v="8"/>
    <x v="19"/>
    <n v="0"/>
  </r>
  <r>
    <x v="512"/>
    <s v="US"/>
    <n v="488412.06"/>
    <x v="9"/>
    <x v="20"/>
    <n v="2355582"/>
  </r>
  <r>
    <x v="512"/>
    <s v="US"/>
    <n v="488412.06"/>
    <x v="10"/>
    <x v="21"/>
    <n v="26845953"/>
  </r>
  <r>
    <x v="512"/>
    <s v="US"/>
    <n v="488412.06"/>
    <x v="11"/>
    <x v="22"/>
    <n v="864144"/>
  </r>
  <r>
    <x v="512"/>
    <s v="US"/>
    <n v="488412.06"/>
    <x v="12"/>
    <x v="23"/>
    <n v="132415"/>
  </r>
  <r>
    <x v="512"/>
    <s v="US"/>
    <n v="488412.06"/>
    <x v="13"/>
    <x v="24"/>
    <n v="225892208"/>
  </r>
  <r>
    <x v="512"/>
    <s v="US"/>
    <n v="488412.06"/>
    <x v="14"/>
    <x v="25"/>
    <n v="189429"/>
  </r>
  <r>
    <x v="512"/>
    <s v="US"/>
    <n v="488412.06"/>
    <x v="15"/>
    <x v="26"/>
    <n v="8204282"/>
  </r>
  <r>
    <x v="512"/>
    <s v="US"/>
    <n v="488412.06"/>
    <x v="16"/>
    <x v="27"/>
    <n v="0"/>
  </r>
  <r>
    <x v="512"/>
    <s v="US"/>
    <n v="488412.06"/>
    <x v="17"/>
    <x v="28"/>
    <n v="25238"/>
  </r>
  <r>
    <x v="512"/>
    <s v="US"/>
    <n v="488412.06"/>
    <x v="18"/>
    <x v="29"/>
    <n v="0"/>
  </r>
  <r>
    <x v="512"/>
    <s v="US"/>
    <n v="488412.06"/>
    <x v="19"/>
    <x v="30"/>
    <n v="0"/>
  </r>
  <r>
    <x v="512"/>
    <s v="US"/>
    <n v="488412.06"/>
    <x v="20"/>
    <x v="31"/>
    <n v="0"/>
  </r>
  <r>
    <x v="512"/>
    <s v="US"/>
    <n v="488412.06"/>
    <x v="21"/>
    <x v="32"/>
    <n v="0"/>
  </r>
  <r>
    <x v="513"/>
    <s v="US"/>
    <n v="481873.01"/>
    <x v="0"/>
    <x v="0"/>
    <n v="1234486"/>
  </r>
  <r>
    <x v="513"/>
    <s v="US"/>
    <n v="481873.01"/>
    <x v="0"/>
    <x v="1"/>
    <n v="1234486"/>
  </r>
  <r>
    <x v="513"/>
    <s v="US"/>
    <n v="481873.01"/>
    <x v="0"/>
    <x v="2"/>
    <n v="0"/>
  </r>
  <r>
    <x v="513"/>
    <s v="US"/>
    <n v="481873.01"/>
    <x v="0"/>
    <x v="3"/>
    <n v="0"/>
  </r>
  <r>
    <x v="513"/>
    <s v="US"/>
    <n v="481873.01"/>
    <x v="0"/>
    <x v="4"/>
    <n v="0"/>
  </r>
  <r>
    <x v="513"/>
    <s v="US"/>
    <n v="481873.01"/>
    <x v="1"/>
    <x v="5"/>
    <n v="0"/>
  </r>
  <r>
    <x v="513"/>
    <s v="US"/>
    <n v="481873.01"/>
    <x v="1"/>
    <x v="6"/>
    <n v="0"/>
  </r>
  <r>
    <x v="513"/>
    <s v="US"/>
    <n v="481873.01"/>
    <x v="1"/>
    <x v="7"/>
    <n v="0"/>
  </r>
  <r>
    <x v="513"/>
    <s v="US"/>
    <n v="481873.01"/>
    <x v="1"/>
    <x v="8"/>
    <n v="0"/>
  </r>
  <r>
    <x v="513"/>
    <s v="US"/>
    <n v="481873.01"/>
    <x v="1"/>
    <x v="9"/>
    <n v="0"/>
  </r>
  <r>
    <x v="513"/>
    <s v="US"/>
    <n v="481873.01"/>
    <x v="2"/>
    <x v="10"/>
    <n v="1878911"/>
  </r>
  <r>
    <x v="513"/>
    <s v="US"/>
    <n v="481873.01"/>
    <x v="2"/>
    <x v="11"/>
    <n v="761430"/>
  </r>
  <r>
    <x v="513"/>
    <s v="US"/>
    <n v="481873.01"/>
    <x v="2"/>
    <x v="12"/>
    <n v="1117481"/>
  </r>
  <r>
    <x v="513"/>
    <s v="US"/>
    <n v="481873.01"/>
    <x v="2"/>
    <x v="13"/>
    <n v="0"/>
  </r>
  <r>
    <x v="513"/>
    <s v="US"/>
    <n v="481873.01"/>
    <x v="3"/>
    <x v="14"/>
    <n v="452766"/>
  </r>
  <r>
    <x v="513"/>
    <s v="US"/>
    <n v="481873.01"/>
    <x v="4"/>
    <x v="15"/>
    <n v="697388"/>
  </r>
  <r>
    <x v="513"/>
    <s v="US"/>
    <n v="481873.01"/>
    <x v="5"/>
    <x v="16"/>
    <n v="2650938"/>
  </r>
  <r>
    <x v="513"/>
    <s v="US"/>
    <n v="481873.01"/>
    <x v="6"/>
    <x v="17"/>
    <n v="2964830"/>
  </r>
  <r>
    <x v="513"/>
    <s v="US"/>
    <n v="481873.01"/>
    <x v="7"/>
    <x v="18"/>
    <n v="62584"/>
  </r>
  <r>
    <x v="513"/>
    <s v="US"/>
    <n v="481873.01"/>
    <x v="8"/>
    <x v="19"/>
    <n v="0"/>
  </r>
  <r>
    <x v="513"/>
    <s v="US"/>
    <n v="481873.01"/>
    <x v="9"/>
    <x v="20"/>
    <n v="2371728"/>
  </r>
  <r>
    <x v="513"/>
    <s v="US"/>
    <n v="481873.01"/>
    <x v="10"/>
    <x v="21"/>
    <n v="27209739"/>
  </r>
  <r>
    <x v="513"/>
    <s v="US"/>
    <n v="481873.01"/>
    <x v="11"/>
    <x v="22"/>
    <n v="772593"/>
  </r>
  <r>
    <x v="513"/>
    <s v="US"/>
    <n v="481873.01"/>
    <x v="12"/>
    <x v="23"/>
    <n v="161991"/>
  </r>
  <r>
    <x v="513"/>
    <s v="US"/>
    <n v="481873.01"/>
    <x v="13"/>
    <x v="24"/>
    <n v="237555753"/>
  </r>
  <r>
    <x v="513"/>
    <s v="US"/>
    <n v="481873.01"/>
    <x v="14"/>
    <x v="25"/>
    <n v="127195"/>
  </r>
  <r>
    <x v="513"/>
    <s v="US"/>
    <n v="481873.01"/>
    <x v="15"/>
    <x v="26"/>
    <n v="8102678"/>
  </r>
  <r>
    <x v="513"/>
    <s v="US"/>
    <n v="481873.01"/>
    <x v="16"/>
    <x v="27"/>
    <n v="0"/>
  </r>
  <r>
    <x v="513"/>
    <s v="US"/>
    <n v="481873.01"/>
    <x v="17"/>
    <x v="28"/>
    <n v="26953"/>
  </r>
  <r>
    <x v="513"/>
    <s v="US"/>
    <n v="481873.01"/>
    <x v="18"/>
    <x v="29"/>
    <n v="0"/>
  </r>
  <r>
    <x v="513"/>
    <s v="US"/>
    <n v="481873.01"/>
    <x v="19"/>
    <x v="30"/>
    <n v="0"/>
  </r>
  <r>
    <x v="513"/>
    <s v="US"/>
    <n v="481873.01"/>
    <x v="20"/>
    <x v="31"/>
    <n v="0"/>
  </r>
  <r>
    <x v="513"/>
    <s v="US"/>
    <n v="481873.01"/>
    <x v="21"/>
    <x v="32"/>
    <n v="0"/>
  </r>
  <r>
    <x v="514"/>
    <s v="US"/>
    <n v="287635.44"/>
    <x v="0"/>
    <x v="0"/>
    <n v="1147237"/>
  </r>
  <r>
    <x v="514"/>
    <s v="US"/>
    <n v="287635.44"/>
    <x v="0"/>
    <x v="1"/>
    <n v="1147237"/>
  </r>
  <r>
    <x v="514"/>
    <s v="US"/>
    <n v="287635.44"/>
    <x v="0"/>
    <x v="2"/>
    <n v="0"/>
  </r>
  <r>
    <x v="514"/>
    <s v="US"/>
    <n v="287635.44"/>
    <x v="0"/>
    <x v="3"/>
    <n v="0"/>
  </r>
  <r>
    <x v="514"/>
    <s v="US"/>
    <n v="287635.44"/>
    <x v="0"/>
    <x v="4"/>
    <n v="0"/>
  </r>
  <r>
    <x v="514"/>
    <s v="US"/>
    <n v="287635.44"/>
    <x v="1"/>
    <x v="5"/>
    <n v="0"/>
  </r>
  <r>
    <x v="514"/>
    <s v="US"/>
    <n v="287635.44"/>
    <x v="1"/>
    <x v="6"/>
    <n v="0"/>
  </r>
  <r>
    <x v="514"/>
    <s v="US"/>
    <n v="287635.44"/>
    <x v="1"/>
    <x v="7"/>
    <n v="0"/>
  </r>
  <r>
    <x v="514"/>
    <s v="US"/>
    <n v="287635.44"/>
    <x v="1"/>
    <x v="8"/>
    <n v="0"/>
  </r>
  <r>
    <x v="514"/>
    <s v="US"/>
    <n v="287635.44"/>
    <x v="1"/>
    <x v="9"/>
    <n v="0"/>
  </r>
  <r>
    <x v="514"/>
    <s v="US"/>
    <n v="287635.44"/>
    <x v="2"/>
    <x v="10"/>
    <n v="1700389"/>
  </r>
  <r>
    <x v="514"/>
    <s v="US"/>
    <n v="287635.44"/>
    <x v="2"/>
    <x v="11"/>
    <n v="498672"/>
  </r>
  <r>
    <x v="514"/>
    <s v="US"/>
    <n v="287635.44"/>
    <x v="2"/>
    <x v="12"/>
    <n v="1201717"/>
  </r>
  <r>
    <x v="514"/>
    <s v="US"/>
    <n v="287635.44"/>
    <x v="2"/>
    <x v="13"/>
    <n v="0"/>
  </r>
  <r>
    <x v="514"/>
    <s v="US"/>
    <n v="287635.44"/>
    <x v="3"/>
    <x v="14"/>
    <n v="350784"/>
  </r>
  <r>
    <x v="514"/>
    <s v="US"/>
    <n v="287635.44"/>
    <x v="4"/>
    <x v="15"/>
    <n v="945786"/>
  </r>
  <r>
    <x v="514"/>
    <s v="US"/>
    <n v="287635.44"/>
    <x v="5"/>
    <x v="16"/>
    <n v="3118334"/>
  </r>
  <r>
    <x v="514"/>
    <s v="US"/>
    <n v="287635.44"/>
    <x v="6"/>
    <x v="17"/>
    <n v="4696644"/>
  </r>
  <r>
    <x v="514"/>
    <s v="US"/>
    <n v="287635.44"/>
    <x v="7"/>
    <x v="18"/>
    <n v="65599"/>
  </r>
  <r>
    <x v="514"/>
    <s v="US"/>
    <n v="287635.44"/>
    <x v="8"/>
    <x v="19"/>
    <n v="0"/>
  </r>
  <r>
    <x v="514"/>
    <s v="US"/>
    <n v="287635.44"/>
    <x v="9"/>
    <x v="20"/>
    <n v="2403788"/>
  </r>
  <r>
    <x v="514"/>
    <s v="US"/>
    <n v="287635.44"/>
    <x v="10"/>
    <x v="21"/>
    <n v="35164392"/>
  </r>
  <r>
    <x v="514"/>
    <s v="US"/>
    <n v="287635.44"/>
    <x v="11"/>
    <x v="22"/>
    <n v="792502"/>
  </r>
  <r>
    <x v="514"/>
    <s v="US"/>
    <n v="287635.44"/>
    <x v="12"/>
    <x v="23"/>
    <n v="133783"/>
  </r>
  <r>
    <x v="514"/>
    <s v="US"/>
    <n v="287635.44"/>
    <x v="13"/>
    <x v="24"/>
    <n v="238067811"/>
  </r>
  <r>
    <x v="514"/>
    <s v="US"/>
    <n v="287635.44"/>
    <x v="14"/>
    <x v="25"/>
    <n v="83250"/>
  </r>
  <r>
    <x v="514"/>
    <s v="US"/>
    <n v="287635.44"/>
    <x v="15"/>
    <x v="26"/>
    <n v="7546391"/>
  </r>
  <r>
    <x v="514"/>
    <s v="US"/>
    <n v="287635.44"/>
    <x v="16"/>
    <x v="27"/>
    <n v="0"/>
  </r>
  <r>
    <x v="514"/>
    <s v="US"/>
    <n v="287635.44"/>
    <x v="17"/>
    <x v="28"/>
    <n v="25352"/>
  </r>
  <r>
    <x v="514"/>
    <s v="US"/>
    <n v="287635.44"/>
    <x v="18"/>
    <x v="29"/>
    <n v="0"/>
  </r>
  <r>
    <x v="514"/>
    <s v="US"/>
    <n v="287635.44"/>
    <x v="19"/>
    <x v="30"/>
    <n v="0"/>
  </r>
  <r>
    <x v="514"/>
    <s v="US"/>
    <n v="287635.44"/>
    <x v="20"/>
    <x v="31"/>
    <n v="0"/>
  </r>
  <r>
    <x v="514"/>
    <s v="US"/>
    <n v="287635.44"/>
    <x v="21"/>
    <x v="32"/>
    <n v="0"/>
  </r>
  <r>
    <x v="515"/>
    <s v="US"/>
    <n v="223042.99"/>
    <x v="0"/>
    <x v="0"/>
    <n v="1036794"/>
  </r>
  <r>
    <x v="515"/>
    <s v="US"/>
    <n v="223042.99"/>
    <x v="0"/>
    <x v="1"/>
    <n v="1036794"/>
  </r>
  <r>
    <x v="515"/>
    <s v="US"/>
    <n v="223042.99"/>
    <x v="0"/>
    <x v="2"/>
    <n v="0"/>
  </r>
  <r>
    <x v="515"/>
    <s v="US"/>
    <n v="223042.99"/>
    <x v="0"/>
    <x v="3"/>
    <n v="0"/>
  </r>
  <r>
    <x v="515"/>
    <s v="US"/>
    <n v="223042.99"/>
    <x v="0"/>
    <x v="4"/>
    <n v="0"/>
  </r>
  <r>
    <x v="515"/>
    <s v="US"/>
    <n v="223042.99"/>
    <x v="1"/>
    <x v="5"/>
    <n v="0"/>
  </r>
  <r>
    <x v="515"/>
    <s v="US"/>
    <n v="223042.99"/>
    <x v="1"/>
    <x v="6"/>
    <n v="0"/>
  </r>
  <r>
    <x v="515"/>
    <s v="US"/>
    <n v="223042.99"/>
    <x v="1"/>
    <x v="7"/>
    <n v="0"/>
  </r>
  <r>
    <x v="515"/>
    <s v="US"/>
    <n v="223042.99"/>
    <x v="1"/>
    <x v="8"/>
    <n v="0"/>
  </r>
  <r>
    <x v="515"/>
    <s v="US"/>
    <n v="223042.99"/>
    <x v="1"/>
    <x v="9"/>
    <n v="0"/>
  </r>
  <r>
    <x v="515"/>
    <s v="US"/>
    <n v="223042.99"/>
    <x v="2"/>
    <x v="10"/>
    <n v="1241477"/>
  </r>
  <r>
    <x v="515"/>
    <s v="US"/>
    <n v="223042.99"/>
    <x v="2"/>
    <x v="11"/>
    <n v="536347"/>
  </r>
  <r>
    <x v="515"/>
    <s v="US"/>
    <n v="223042.99"/>
    <x v="2"/>
    <x v="12"/>
    <n v="705130"/>
  </r>
  <r>
    <x v="515"/>
    <s v="US"/>
    <n v="223042.99"/>
    <x v="2"/>
    <x v="13"/>
    <n v="0"/>
  </r>
  <r>
    <x v="515"/>
    <s v="US"/>
    <n v="223042.99"/>
    <x v="3"/>
    <x v="14"/>
    <n v="175474"/>
  </r>
  <r>
    <x v="515"/>
    <s v="US"/>
    <n v="223042.99"/>
    <x v="4"/>
    <x v="15"/>
    <n v="754056"/>
  </r>
  <r>
    <x v="515"/>
    <s v="US"/>
    <n v="223042.99"/>
    <x v="5"/>
    <x v="16"/>
    <n v="2424786"/>
  </r>
  <r>
    <x v="515"/>
    <s v="US"/>
    <n v="223042.99"/>
    <x v="6"/>
    <x v="17"/>
    <n v="4086790"/>
  </r>
  <r>
    <x v="515"/>
    <s v="US"/>
    <n v="223042.99"/>
    <x v="7"/>
    <x v="18"/>
    <n v="64131"/>
  </r>
  <r>
    <x v="515"/>
    <s v="US"/>
    <n v="223042.99"/>
    <x v="8"/>
    <x v="19"/>
    <n v="0"/>
  </r>
  <r>
    <x v="515"/>
    <s v="US"/>
    <n v="223042.99"/>
    <x v="9"/>
    <x v="20"/>
    <n v="2625455"/>
  </r>
  <r>
    <x v="515"/>
    <s v="US"/>
    <n v="223042.99"/>
    <x v="10"/>
    <x v="21"/>
    <n v="40039868"/>
  </r>
  <r>
    <x v="515"/>
    <s v="US"/>
    <n v="223042.99"/>
    <x v="11"/>
    <x v="22"/>
    <n v="514413"/>
  </r>
  <r>
    <x v="515"/>
    <s v="US"/>
    <n v="223042.99"/>
    <x v="12"/>
    <x v="23"/>
    <n v="206855"/>
  </r>
  <r>
    <x v="515"/>
    <s v="US"/>
    <n v="223042.99"/>
    <x v="13"/>
    <x v="24"/>
    <n v="231918436"/>
  </r>
  <r>
    <x v="515"/>
    <s v="US"/>
    <n v="223042.99"/>
    <x v="14"/>
    <x v="25"/>
    <n v="83979"/>
  </r>
  <r>
    <x v="515"/>
    <s v="US"/>
    <n v="223042.99"/>
    <x v="15"/>
    <x v="26"/>
    <n v="9457871"/>
  </r>
  <r>
    <x v="515"/>
    <s v="US"/>
    <n v="223042.99"/>
    <x v="16"/>
    <x v="27"/>
    <n v="0"/>
  </r>
  <r>
    <x v="515"/>
    <s v="US"/>
    <n v="223042.99"/>
    <x v="17"/>
    <x v="28"/>
    <n v="728"/>
  </r>
  <r>
    <x v="515"/>
    <s v="US"/>
    <n v="223042.99"/>
    <x v="18"/>
    <x v="29"/>
    <n v="0"/>
  </r>
  <r>
    <x v="515"/>
    <s v="US"/>
    <n v="223042.99"/>
    <x v="19"/>
    <x v="30"/>
    <n v="0"/>
  </r>
  <r>
    <x v="515"/>
    <s v="US"/>
    <n v="223042.99"/>
    <x v="20"/>
    <x v="31"/>
    <n v="0"/>
  </r>
  <r>
    <x v="515"/>
    <s v="US"/>
    <n v="223042.99"/>
    <x v="21"/>
    <x v="32"/>
    <n v="0"/>
  </r>
  <r>
    <x v="516"/>
    <s v="US"/>
    <n v="354530.42"/>
    <x v="0"/>
    <x v="0"/>
    <n v="1042377"/>
  </r>
  <r>
    <x v="516"/>
    <s v="US"/>
    <n v="354530.42"/>
    <x v="0"/>
    <x v="1"/>
    <n v="1042377"/>
  </r>
  <r>
    <x v="516"/>
    <s v="US"/>
    <n v="354530.42"/>
    <x v="0"/>
    <x v="2"/>
    <n v="0"/>
  </r>
  <r>
    <x v="516"/>
    <s v="US"/>
    <n v="354530.42"/>
    <x v="0"/>
    <x v="3"/>
    <n v="0"/>
  </r>
  <r>
    <x v="516"/>
    <s v="US"/>
    <n v="354530.42"/>
    <x v="0"/>
    <x v="4"/>
    <n v="0"/>
  </r>
  <r>
    <x v="516"/>
    <s v="US"/>
    <n v="354530.42"/>
    <x v="1"/>
    <x v="5"/>
    <n v="0"/>
  </r>
  <r>
    <x v="516"/>
    <s v="US"/>
    <n v="354530.42"/>
    <x v="1"/>
    <x v="6"/>
    <n v="0"/>
  </r>
  <r>
    <x v="516"/>
    <s v="US"/>
    <n v="354530.42"/>
    <x v="1"/>
    <x v="7"/>
    <n v="0"/>
  </r>
  <r>
    <x v="516"/>
    <s v="US"/>
    <n v="354530.42"/>
    <x v="1"/>
    <x v="8"/>
    <n v="0"/>
  </r>
  <r>
    <x v="516"/>
    <s v="US"/>
    <n v="354530.42"/>
    <x v="1"/>
    <x v="9"/>
    <n v="0"/>
  </r>
  <r>
    <x v="516"/>
    <s v="US"/>
    <n v="354530.42"/>
    <x v="2"/>
    <x v="10"/>
    <n v="1105931"/>
  </r>
  <r>
    <x v="516"/>
    <s v="US"/>
    <n v="354530.42"/>
    <x v="2"/>
    <x v="11"/>
    <n v="649578"/>
  </r>
  <r>
    <x v="516"/>
    <s v="US"/>
    <n v="354530.42"/>
    <x v="2"/>
    <x v="12"/>
    <n v="456353"/>
  </r>
  <r>
    <x v="516"/>
    <s v="US"/>
    <n v="354530.42"/>
    <x v="2"/>
    <x v="13"/>
    <n v="0"/>
  </r>
  <r>
    <x v="516"/>
    <s v="US"/>
    <n v="354530.42"/>
    <x v="3"/>
    <x v="14"/>
    <n v="155178"/>
  </r>
  <r>
    <x v="516"/>
    <s v="US"/>
    <n v="354530.42"/>
    <x v="4"/>
    <x v="15"/>
    <n v="986716"/>
  </r>
  <r>
    <x v="516"/>
    <s v="US"/>
    <n v="354530.42"/>
    <x v="5"/>
    <x v="16"/>
    <n v="2987922"/>
  </r>
  <r>
    <x v="516"/>
    <s v="US"/>
    <n v="354530.42"/>
    <x v="6"/>
    <x v="17"/>
    <n v="3308083"/>
  </r>
  <r>
    <x v="516"/>
    <s v="US"/>
    <n v="354530.42"/>
    <x v="7"/>
    <x v="18"/>
    <n v="68825"/>
  </r>
  <r>
    <x v="516"/>
    <s v="US"/>
    <n v="354530.42"/>
    <x v="8"/>
    <x v="19"/>
    <n v="0"/>
  </r>
  <r>
    <x v="516"/>
    <s v="US"/>
    <n v="354530.42"/>
    <x v="9"/>
    <x v="20"/>
    <n v="2473638"/>
  </r>
  <r>
    <x v="516"/>
    <s v="US"/>
    <n v="354530.42"/>
    <x v="10"/>
    <x v="21"/>
    <n v="34939683"/>
  </r>
  <r>
    <x v="516"/>
    <s v="US"/>
    <n v="354530.42"/>
    <x v="11"/>
    <x v="22"/>
    <n v="604727"/>
  </r>
  <r>
    <x v="516"/>
    <s v="US"/>
    <n v="354530.42"/>
    <x v="12"/>
    <x v="23"/>
    <n v="195958"/>
  </r>
  <r>
    <x v="516"/>
    <s v="US"/>
    <n v="354530.42"/>
    <x v="13"/>
    <x v="24"/>
    <n v="238596299"/>
  </r>
  <r>
    <x v="516"/>
    <s v="US"/>
    <n v="354530.42"/>
    <x v="14"/>
    <x v="25"/>
    <n v="101749"/>
  </r>
  <r>
    <x v="516"/>
    <s v="US"/>
    <n v="354530.42"/>
    <x v="15"/>
    <x v="26"/>
    <n v="9527395"/>
  </r>
  <r>
    <x v="516"/>
    <s v="US"/>
    <n v="354530.42"/>
    <x v="16"/>
    <x v="27"/>
    <n v="0"/>
  </r>
  <r>
    <x v="516"/>
    <s v="US"/>
    <n v="354530.42"/>
    <x v="17"/>
    <x v="28"/>
    <n v="0"/>
  </r>
  <r>
    <x v="516"/>
    <s v="US"/>
    <n v="354530.42"/>
    <x v="18"/>
    <x v="29"/>
    <n v="0"/>
  </r>
  <r>
    <x v="516"/>
    <s v="US"/>
    <n v="354530.42"/>
    <x v="19"/>
    <x v="30"/>
    <n v="0"/>
  </r>
  <r>
    <x v="516"/>
    <s v="US"/>
    <n v="354530.42"/>
    <x v="20"/>
    <x v="31"/>
    <n v="0"/>
  </r>
  <r>
    <x v="516"/>
    <s v="US"/>
    <n v="354530.42"/>
    <x v="21"/>
    <x v="32"/>
    <n v="0"/>
  </r>
  <r>
    <x v="517"/>
    <s v="US"/>
    <n v="237867.98"/>
    <x v="0"/>
    <x v="0"/>
    <n v="854305"/>
  </r>
  <r>
    <x v="517"/>
    <s v="US"/>
    <n v="237867.98"/>
    <x v="0"/>
    <x v="1"/>
    <n v="854305"/>
  </r>
  <r>
    <x v="517"/>
    <s v="US"/>
    <n v="237867.98"/>
    <x v="0"/>
    <x v="2"/>
    <n v="0"/>
  </r>
  <r>
    <x v="517"/>
    <s v="US"/>
    <n v="237867.98"/>
    <x v="0"/>
    <x v="3"/>
    <n v="0"/>
  </r>
  <r>
    <x v="517"/>
    <s v="US"/>
    <n v="237867.98"/>
    <x v="0"/>
    <x v="4"/>
    <n v="0"/>
  </r>
  <r>
    <x v="517"/>
    <s v="US"/>
    <n v="237867.98"/>
    <x v="1"/>
    <x v="5"/>
    <n v="0"/>
  </r>
  <r>
    <x v="517"/>
    <s v="US"/>
    <n v="237867.98"/>
    <x v="1"/>
    <x v="6"/>
    <n v="0"/>
  </r>
  <r>
    <x v="517"/>
    <s v="US"/>
    <n v="237867.98"/>
    <x v="1"/>
    <x v="7"/>
    <n v="0"/>
  </r>
  <r>
    <x v="517"/>
    <s v="US"/>
    <n v="237867.98"/>
    <x v="1"/>
    <x v="8"/>
    <n v="0"/>
  </r>
  <r>
    <x v="517"/>
    <s v="US"/>
    <n v="237867.98"/>
    <x v="1"/>
    <x v="9"/>
    <n v="0"/>
  </r>
  <r>
    <x v="517"/>
    <s v="US"/>
    <n v="237867.98"/>
    <x v="2"/>
    <x v="10"/>
    <n v="418729"/>
  </r>
  <r>
    <x v="517"/>
    <s v="US"/>
    <n v="237867.98"/>
    <x v="2"/>
    <x v="11"/>
    <n v="16589"/>
  </r>
  <r>
    <x v="517"/>
    <s v="US"/>
    <n v="237867.98"/>
    <x v="2"/>
    <x v="12"/>
    <n v="402140"/>
  </r>
  <r>
    <x v="517"/>
    <s v="US"/>
    <n v="237867.98"/>
    <x v="2"/>
    <x v="13"/>
    <n v="0"/>
  </r>
  <r>
    <x v="517"/>
    <s v="US"/>
    <n v="237867.98"/>
    <x v="3"/>
    <x v="14"/>
    <n v="134067"/>
  </r>
  <r>
    <x v="517"/>
    <s v="US"/>
    <n v="237867.98"/>
    <x v="4"/>
    <x v="15"/>
    <n v="1189582"/>
  </r>
  <r>
    <x v="517"/>
    <s v="US"/>
    <n v="237867.98"/>
    <x v="5"/>
    <x v="16"/>
    <n v="2888076"/>
  </r>
  <r>
    <x v="517"/>
    <s v="US"/>
    <n v="237867.98"/>
    <x v="6"/>
    <x v="17"/>
    <n v="1570983"/>
  </r>
  <r>
    <x v="517"/>
    <s v="US"/>
    <n v="237867.98"/>
    <x v="7"/>
    <x v="18"/>
    <n v="65663"/>
  </r>
  <r>
    <x v="517"/>
    <s v="US"/>
    <n v="237867.98"/>
    <x v="8"/>
    <x v="19"/>
    <n v="0"/>
  </r>
  <r>
    <x v="517"/>
    <s v="US"/>
    <n v="237867.98"/>
    <x v="9"/>
    <x v="20"/>
    <n v="2133019"/>
  </r>
  <r>
    <x v="517"/>
    <s v="US"/>
    <n v="237867.98"/>
    <x v="10"/>
    <x v="21"/>
    <n v="34909330"/>
  </r>
  <r>
    <x v="517"/>
    <s v="US"/>
    <n v="237867.98"/>
    <x v="11"/>
    <x v="22"/>
    <n v="706276"/>
  </r>
  <r>
    <x v="517"/>
    <s v="US"/>
    <n v="237867.98"/>
    <x v="12"/>
    <x v="23"/>
    <n v="208187"/>
  </r>
  <r>
    <x v="517"/>
    <s v="US"/>
    <n v="237867.98"/>
    <x v="13"/>
    <x v="24"/>
    <n v="254618062"/>
  </r>
  <r>
    <x v="517"/>
    <s v="US"/>
    <n v="237867.98"/>
    <x v="14"/>
    <x v="25"/>
    <n v="885918"/>
  </r>
  <r>
    <x v="517"/>
    <s v="US"/>
    <n v="237867.98"/>
    <x v="15"/>
    <x v="26"/>
    <n v="9312710"/>
  </r>
  <r>
    <x v="517"/>
    <s v="US"/>
    <n v="237867.98"/>
    <x v="16"/>
    <x v="27"/>
    <n v="0"/>
  </r>
  <r>
    <x v="517"/>
    <s v="US"/>
    <n v="237867.98"/>
    <x v="17"/>
    <x v="28"/>
    <n v="0"/>
  </r>
  <r>
    <x v="517"/>
    <s v="US"/>
    <n v="237867.98"/>
    <x v="18"/>
    <x v="29"/>
    <n v="0"/>
  </r>
  <r>
    <x v="517"/>
    <s v="US"/>
    <n v="237867.98"/>
    <x v="19"/>
    <x v="30"/>
    <n v="0"/>
  </r>
  <r>
    <x v="517"/>
    <s v="US"/>
    <n v="237867.98"/>
    <x v="20"/>
    <x v="31"/>
    <n v="0"/>
  </r>
  <r>
    <x v="517"/>
    <s v="US"/>
    <n v="237867.98"/>
    <x v="21"/>
    <x v="32"/>
    <n v="0"/>
  </r>
  <r>
    <x v="518"/>
    <s v="US"/>
    <n v="657835.31999999995"/>
    <x v="0"/>
    <x v="0"/>
    <n v="818404"/>
  </r>
  <r>
    <x v="518"/>
    <s v="US"/>
    <n v="657835.31999999995"/>
    <x v="0"/>
    <x v="1"/>
    <n v="818404"/>
  </r>
  <r>
    <x v="518"/>
    <s v="US"/>
    <n v="657835.31999999995"/>
    <x v="0"/>
    <x v="2"/>
    <n v="0"/>
  </r>
  <r>
    <x v="518"/>
    <s v="US"/>
    <n v="657835.31999999995"/>
    <x v="0"/>
    <x v="3"/>
    <n v="0"/>
  </r>
  <r>
    <x v="518"/>
    <s v="US"/>
    <n v="657835.31999999995"/>
    <x v="0"/>
    <x v="4"/>
    <n v="0"/>
  </r>
  <r>
    <x v="518"/>
    <s v="US"/>
    <n v="657835.31999999995"/>
    <x v="1"/>
    <x v="5"/>
    <n v="0"/>
  </r>
  <r>
    <x v="518"/>
    <s v="US"/>
    <n v="657835.31999999995"/>
    <x v="1"/>
    <x v="6"/>
    <n v="0"/>
  </r>
  <r>
    <x v="518"/>
    <s v="US"/>
    <n v="657835.31999999995"/>
    <x v="1"/>
    <x v="7"/>
    <n v="0"/>
  </r>
  <r>
    <x v="518"/>
    <s v="US"/>
    <n v="657835.31999999995"/>
    <x v="1"/>
    <x v="8"/>
    <n v="0"/>
  </r>
  <r>
    <x v="518"/>
    <s v="US"/>
    <n v="657835.31999999995"/>
    <x v="1"/>
    <x v="9"/>
    <n v="0"/>
  </r>
  <r>
    <x v="518"/>
    <s v="US"/>
    <n v="657835.31999999995"/>
    <x v="2"/>
    <x v="10"/>
    <n v="217774"/>
  </r>
  <r>
    <x v="518"/>
    <s v="US"/>
    <n v="657835.31999999995"/>
    <x v="2"/>
    <x v="11"/>
    <n v="0"/>
  </r>
  <r>
    <x v="518"/>
    <s v="US"/>
    <n v="657835.31999999995"/>
    <x v="2"/>
    <x v="12"/>
    <n v="217774"/>
  </r>
  <r>
    <x v="518"/>
    <s v="US"/>
    <n v="657835.31999999995"/>
    <x v="2"/>
    <x v="13"/>
    <n v="0"/>
  </r>
  <r>
    <x v="518"/>
    <s v="US"/>
    <n v="657835.31999999995"/>
    <x v="3"/>
    <x v="14"/>
    <n v="154263"/>
  </r>
  <r>
    <x v="518"/>
    <s v="US"/>
    <n v="657835.31999999995"/>
    <x v="4"/>
    <x v="15"/>
    <n v="1089512"/>
  </r>
  <r>
    <x v="518"/>
    <s v="US"/>
    <n v="657835.31999999995"/>
    <x v="5"/>
    <x v="16"/>
    <n v="2663763"/>
  </r>
  <r>
    <x v="518"/>
    <s v="US"/>
    <n v="657835.31999999995"/>
    <x v="6"/>
    <x v="17"/>
    <n v="676271"/>
  </r>
  <r>
    <x v="518"/>
    <s v="US"/>
    <n v="657835.31999999995"/>
    <x v="7"/>
    <x v="18"/>
    <n v="70846"/>
  </r>
  <r>
    <x v="518"/>
    <s v="US"/>
    <n v="657835.31999999995"/>
    <x v="8"/>
    <x v="19"/>
    <n v="0"/>
  </r>
  <r>
    <x v="518"/>
    <s v="US"/>
    <n v="657835.31999999995"/>
    <x v="9"/>
    <x v="20"/>
    <n v="2063710"/>
  </r>
  <r>
    <x v="518"/>
    <s v="US"/>
    <n v="657835.31999999995"/>
    <x v="10"/>
    <x v="21"/>
    <n v="34859944"/>
  </r>
  <r>
    <x v="518"/>
    <s v="US"/>
    <n v="657835.31999999995"/>
    <x v="11"/>
    <x v="22"/>
    <n v="684602"/>
  </r>
  <r>
    <x v="518"/>
    <s v="US"/>
    <n v="657835.31999999995"/>
    <x v="12"/>
    <x v="23"/>
    <n v="90205"/>
  </r>
  <r>
    <x v="518"/>
    <s v="US"/>
    <n v="657835.31999999995"/>
    <x v="13"/>
    <x v="24"/>
    <n v="254760601"/>
  </r>
  <r>
    <x v="518"/>
    <s v="US"/>
    <n v="657835.31999999995"/>
    <x v="14"/>
    <x v="25"/>
    <n v="1572500"/>
  </r>
  <r>
    <x v="518"/>
    <s v="US"/>
    <n v="657835.31999999995"/>
    <x v="15"/>
    <x v="26"/>
    <n v="9259206"/>
  </r>
  <r>
    <x v="518"/>
    <s v="US"/>
    <n v="657835.31999999995"/>
    <x v="16"/>
    <x v="27"/>
    <n v="0"/>
  </r>
  <r>
    <x v="518"/>
    <s v="US"/>
    <n v="657835.31999999995"/>
    <x v="17"/>
    <x v="28"/>
    <n v="0"/>
  </r>
  <r>
    <x v="518"/>
    <s v="US"/>
    <n v="657835.31999999995"/>
    <x v="18"/>
    <x v="29"/>
    <n v="0"/>
  </r>
  <r>
    <x v="518"/>
    <s v="US"/>
    <n v="657835.31999999995"/>
    <x v="19"/>
    <x v="30"/>
    <n v="0"/>
  </r>
  <r>
    <x v="518"/>
    <s v="US"/>
    <n v="657835.31999999995"/>
    <x v="20"/>
    <x v="31"/>
    <n v="0"/>
  </r>
  <r>
    <x v="518"/>
    <s v="US"/>
    <n v="657835.31999999995"/>
    <x v="21"/>
    <x v="32"/>
    <n v="0"/>
  </r>
  <r>
    <x v="519"/>
    <s v="US"/>
    <n v="372474.37"/>
    <x v="0"/>
    <x v="0"/>
    <n v="723206"/>
  </r>
  <r>
    <x v="519"/>
    <s v="US"/>
    <n v="372474.37"/>
    <x v="0"/>
    <x v="1"/>
    <n v="723206"/>
  </r>
  <r>
    <x v="519"/>
    <s v="US"/>
    <n v="372474.37"/>
    <x v="0"/>
    <x v="2"/>
    <n v="0"/>
  </r>
  <r>
    <x v="519"/>
    <s v="US"/>
    <n v="372474.37"/>
    <x v="0"/>
    <x v="3"/>
    <n v="0"/>
  </r>
  <r>
    <x v="519"/>
    <s v="US"/>
    <n v="372474.37"/>
    <x v="0"/>
    <x v="4"/>
    <n v="0"/>
  </r>
  <r>
    <x v="519"/>
    <s v="US"/>
    <n v="372474.37"/>
    <x v="1"/>
    <x v="5"/>
    <n v="0"/>
  </r>
  <r>
    <x v="519"/>
    <s v="US"/>
    <n v="372474.37"/>
    <x v="1"/>
    <x v="6"/>
    <n v="0"/>
  </r>
  <r>
    <x v="519"/>
    <s v="US"/>
    <n v="372474.37"/>
    <x v="1"/>
    <x v="7"/>
    <n v="0"/>
  </r>
  <r>
    <x v="519"/>
    <s v="US"/>
    <n v="372474.37"/>
    <x v="1"/>
    <x v="8"/>
    <n v="0"/>
  </r>
  <r>
    <x v="519"/>
    <s v="US"/>
    <n v="372474.37"/>
    <x v="1"/>
    <x v="9"/>
    <n v="0"/>
  </r>
  <r>
    <x v="519"/>
    <s v="US"/>
    <n v="372474.37"/>
    <x v="2"/>
    <x v="10"/>
    <n v="99629"/>
  </r>
  <r>
    <x v="519"/>
    <s v="US"/>
    <n v="372474.37"/>
    <x v="2"/>
    <x v="11"/>
    <n v="0"/>
  </r>
  <r>
    <x v="519"/>
    <s v="US"/>
    <n v="372474.37"/>
    <x v="2"/>
    <x v="12"/>
    <n v="99629"/>
  </r>
  <r>
    <x v="519"/>
    <s v="US"/>
    <n v="372474.37"/>
    <x v="2"/>
    <x v="13"/>
    <n v="0"/>
  </r>
  <r>
    <x v="519"/>
    <s v="US"/>
    <n v="372474.37"/>
    <x v="3"/>
    <x v="14"/>
    <n v="159443"/>
  </r>
  <r>
    <x v="519"/>
    <s v="US"/>
    <n v="372474.37"/>
    <x v="4"/>
    <x v="15"/>
    <n v="1037082"/>
  </r>
  <r>
    <x v="519"/>
    <s v="US"/>
    <n v="372474.37"/>
    <x v="5"/>
    <x v="16"/>
    <n v="2543051"/>
  </r>
  <r>
    <x v="519"/>
    <s v="US"/>
    <n v="372474.37"/>
    <x v="6"/>
    <x v="17"/>
    <n v="370755"/>
  </r>
  <r>
    <x v="519"/>
    <s v="US"/>
    <n v="372474.37"/>
    <x v="7"/>
    <x v="18"/>
    <n v="68172"/>
  </r>
  <r>
    <x v="519"/>
    <s v="US"/>
    <n v="372474.37"/>
    <x v="8"/>
    <x v="19"/>
    <n v="0"/>
  </r>
  <r>
    <x v="519"/>
    <s v="US"/>
    <n v="372474.37"/>
    <x v="9"/>
    <x v="20"/>
    <n v="2110459"/>
  </r>
  <r>
    <x v="519"/>
    <s v="US"/>
    <n v="372474.37"/>
    <x v="10"/>
    <x v="21"/>
    <n v="38399160"/>
  </r>
  <r>
    <x v="519"/>
    <s v="US"/>
    <n v="372474.37"/>
    <x v="11"/>
    <x v="22"/>
    <n v="629327"/>
  </r>
  <r>
    <x v="519"/>
    <s v="US"/>
    <n v="372474.37"/>
    <x v="12"/>
    <x v="23"/>
    <n v="49970"/>
  </r>
  <r>
    <x v="519"/>
    <s v="US"/>
    <n v="372474.37"/>
    <x v="13"/>
    <x v="24"/>
    <n v="255224642"/>
  </r>
  <r>
    <x v="519"/>
    <s v="US"/>
    <n v="372474.37"/>
    <x v="14"/>
    <x v="25"/>
    <n v="772790"/>
  </r>
  <r>
    <x v="519"/>
    <s v="US"/>
    <n v="372474.37"/>
    <x v="15"/>
    <x v="26"/>
    <n v="8459650"/>
  </r>
  <r>
    <x v="519"/>
    <s v="US"/>
    <n v="372474.37"/>
    <x v="16"/>
    <x v="27"/>
    <n v="0"/>
  </r>
  <r>
    <x v="519"/>
    <s v="US"/>
    <n v="372474.37"/>
    <x v="17"/>
    <x v="28"/>
    <n v="0"/>
  </r>
  <r>
    <x v="519"/>
    <s v="US"/>
    <n v="372474.37"/>
    <x v="18"/>
    <x v="29"/>
    <n v="0"/>
  </r>
  <r>
    <x v="519"/>
    <s v="US"/>
    <n v="372474.37"/>
    <x v="19"/>
    <x v="30"/>
    <n v="0"/>
  </r>
  <r>
    <x v="519"/>
    <s v="US"/>
    <n v="372474.37"/>
    <x v="20"/>
    <x v="31"/>
    <n v="0"/>
  </r>
  <r>
    <x v="519"/>
    <s v="US"/>
    <n v="372474.37"/>
    <x v="21"/>
    <x v="32"/>
    <n v="0"/>
  </r>
  <r>
    <x v="520"/>
    <s v="US"/>
    <n v="276084.02"/>
    <x v="0"/>
    <x v="0"/>
    <n v="608846"/>
  </r>
  <r>
    <x v="520"/>
    <s v="US"/>
    <n v="276084.02"/>
    <x v="0"/>
    <x v="1"/>
    <n v="608846"/>
  </r>
  <r>
    <x v="520"/>
    <s v="US"/>
    <n v="276084.02"/>
    <x v="0"/>
    <x v="2"/>
    <n v="0"/>
  </r>
  <r>
    <x v="520"/>
    <s v="US"/>
    <n v="276084.02"/>
    <x v="0"/>
    <x v="3"/>
    <n v="0"/>
  </r>
  <r>
    <x v="520"/>
    <s v="US"/>
    <n v="276084.02"/>
    <x v="0"/>
    <x v="4"/>
    <n v="0"/>
  </r>
  <r>
    <x v="520"/>
    <s v="US"/>
    <n v="276084.02"/>
    <x v="1"/>
    <x v="5"/>
    <n v="0"/>
  </r>
  <r>
    <x v="520"/>
    <s v="US"/>
    <n v="276084.02"/>
    <x v="1"/>
    <x v="6"/>
    <n v="0"/>
  </r>
  <r>
    <x v="520"/>
    <s v="US"/>
    <n v="276084.02"/>
    <x v="1"/>
    <x v="7"/>
    <n v="0"/>
  </r>
  <r>
    <x v="520"/>
    <s v="US"/>
    <n v="276084.02"/>
    <x v="1"/>
    <x v="8"/>
    <n v="0"/>
  </r>
  <r>
    <x v="520"/>
    <s v="US"/>
    <n v="276084.02"/>
    <x v="1"/>
    <x v="9"/>
    <n v="0"/>
  </r>
  <r>
    <x v="520"/>
    <s v="US"/>
    <n v="276084.02"/>
    <x v="2"/>
    <x v="10"/>
    <n v="73112"/>
  </r>
  <r>
    <x v="520"/>
    <s v="US"/>
    <n v="276084.02"/>
    <x v="2"/>
    <x v="11"/>
    <n v="0"/>
  </r>
  <r>
    <x v="520"/>
    <s v="US"/>
    <n v="276084.02"/>
    <x v="2"/>
    <x v="12"/>
    <n v="73112"/>
  </r>
  <r>
    <x v="520"/>
    <s v="US"/>
    <n v="276084.02"/>
    <x v="2"/>
    <x v="13"/>
    <n v="0"/>
  </r>
  <r>
    <x v="520"/>
    <s v="US"/>
    <n v="276084.02"/>
    <x v="3"/>
    <x v="14"/>
    <n v="157150"/>
  </r>
  <r>
    <x v="520"/>
    <s v="US"/>
    <n v="276084.02"/>
    <x v="4"/>
    <x v="15"/>
    <n v="1189612"/>
  </r>
  <r>
    <x v="520"/>
    <s v="US"/>
    <n v="276084.02"/>
    <x v="5"/>
    <x v="16"/>
    <n v="2830046"/>
  </r>
  <r>
    <x v="520"/>
    <s v="US"/>
    <n v="276084.02"/>
    <x v="6"/>
    <x v="17"/>
    <n v="309113"/>
  </r>
  <r>
    <x v="520"/>
    <s v="US"/>
    <n v="276084.02"/>
    <x v="7"/>
    <x v="18"/>
    <n v="74573"/>
  </r>
  <r>
    <x v="520"/>
    <s v="US"/>
    <n v="276084.02"/>
    <x v="8"/>
    <x v="19"/>
    <n v="0"/>
  </r>
  <r>
    <x v="520"/>
    <s v="US"/>
    <n v="276084.02"/>
    <x v="9"/>
    <x v="20"/>
    <n v="2242127"/>
  </r>
  <r>
    <x v="520"/>
    <s v="US"/>
    <n v="276084.02"/>
    <x v="10"/>
    <x v="21"/>
    <n v="37568946"/>
  </r>
  <r>
    <x v="520"/>
    <s v="US"/>
    <n v="276084.02"/>
    <x v="11"/>
    <x v="22"/>
    <n v="694460"/>
  </r>
  <r>
    <x v="520"/>
    <s v="US"/>
    <n v="276084.02"/>
    <x v="12"/>
    <x v="23"/>
    <n v="88912"/>
  </r>
  <r>
    <x v="520"/>
    <s v="US"/>
    <n v="276084.02"/>
    <x v="13"/>
    <x v="24"/>
    <n v="256588033"/>
  </r>
  <r>
    <x v="520"/>
    <s v="US"/>
    <n v="276084.02"/>
    <x v="14"/>
    <x v="25"/>
    <n v="797273"/>
  </r>
  <r>
    <x v="520"/>
    <s v="US"/>
    <n v="276084.02"/>
    <x v="15"/>
    <x v="26"/>
    <n v="9399374"/>
  </r>
  <r>
    <x v="520"/>
    <s v="US"/>
    <n v="276084.02"/>
    <x v="16"/>
    <x v="27"/>
    <n v="0"/>
  </r>
  <r>
    <x v="520"/>
    <s v="US"/>
    <n v="276084.02"/>
    <x v="17"/>
    <x v="28"/>
    <n v="0"/>
  </r>
  <r>
    <x v="520"/>
    <s v="US"/>
    <n v="276084.02"/>
    <x v="18"/>
    <x v="29"/>
    <n v="0"/>
  </r>
  <r>
    <x v="520"/>
    <s v="US"/>
    <n v="276084.02"/>
    <x v="19"/>
    <x v="30"/>
    <n v="0"/>
  </r>
  <r>
    <x v="520"/>
    <s v="US"/>
    <n v="276084.02"/>
    <x v="20"/>
    <x v="31"/>
    <n v="0"/>
  </r>
  <r>
    <x v="520"/>
    <s v="US"/>
    <n v="276084.02"/>
    <x v="21"/>
    <x v="32"/>
    <n v="0"/>
  </r>
  <r>
    <x v="521"/>
    <s v="US"/>
    <n v="208848.55"/>
    <x v="0"/>
    <x v="0"/>
    <n v="717076"/>
  </r>
  <r>
    <x v="521"/>
    <s v="US"/>
    <n v="208848.55"/>
    <x v="0"/>
    <x v="1"/>
    <n v="717076"/>
  </r>
  <r>
    <x v="521"/>
    <s v="US"/>
    <n v="208848.55"/>
    <x v="0"/>
    <x v="2"/>
    <n v="0"/>
  </r>
  <r>
    <x v="521"/>
    <s v="US"/>
    <n v="208848.55"/>
    <x v="0"/>
    <x v="3"/>
    <n v="0"/>
  </r>
  <r>
    <x v="521"/>
    <s v="US"/>
    <n v="208848.55"/>
    <x v="0"/>
    <x v="4"/>
    <n v="0"/>
  </r>
  <r>
    <x v="521"/>
    <s v="US"/>
    <n v="208848.55"/>
    <x v="1"/>
    <x v="5"/>
    <n v="0"/>
  </r>
  <r>
    <x v="521"/>
    <s v="US"/>
    <n v="208848.55"/>
    <x v="1"/>
    <x v="6"/>
    <n v="0"/>
  </r>
  <r>
    <x v="521"/>
    <s v="US"/>
    <n v="208848.55"/>
    <x v="1"/>
    <x v="7"/>
    <n v="0"/>
  </r>
  <r>
    <x v="521"/>
    <s v="US"/>
    <n v="208848.55"/>
    <x v="1"/>
    <x v="8"/>
    <n v="0"/>
  </r>
  <r>
    <x v="521"/>
    <s v="US"/>
    <n v="208848.55"/>
    <x v="1"/>
    <x v="9"/>
    <n v="0"/>
  </r>
  <r>
    <x v="521"/>
    <s v="US"/>
    <n v="208848.55"/>
    <x v="2"/>
    <x v="10"/>
    <n v="66854"/>
  </r>
  <r>
    <x v="521"/>
    <s v="US"/>
    <n v="208848.55"/>
    <x v="2"/>
    <x v="11"/>
    <n v="0"/>
  </r>
  <r>
    <x v="521"/>
    <s v="US"/>
    <n v="208848.55"/>
    <x v="2"/>
    <x v="12"/>
    <n v="66854"/>
  </r>
  <r>
    <x v="521"/>
    <s v="US"/>
    <n v="208848.55"/>
    <x v="2"/>
    <x v="13"/>
    <n v="0"/>
  </r>
  <r>
    <x v="521"/>
    <s v="US"/>
    <n v="208848.55"/>
    <x v="3"/>
    <x v="14"/>
    <n v="167596"/>
  </r>
  <r>
    <x v="521"/>
    <s v="US"/>
    <n v="208848.55"/>
    <x v="4"/>
    <x v="15"/>
    <n v="1249398"/>
  </r>
  <r>
    <x v="521"/>
    <s v="US"/>
    <n v="208848.55"/>
    <x v="5"/>
    <x v="16"/>
    <n v="2743368"/>
  </r>
  <r>
    <x v="521"/>
    <s v="US"/>
    <n v="208848.55"/>
    <x v="6"/>
    <x v="17"/>
    <n v="195588"/>
  </r>
  <r>
    <x v="521"/>
    <s v="US"/>
    <n v="208848.55"/>
    <x v="7"/>
    <x v="18"/>
    <n v="67899"/>
  </r>
  <r>
    <x v="521"/>
    <s v="US"/>
    <n v="208848.55"/>
    <x v="8"/>
    <x v="19"/>
    <n v="0"/>
  </r>
  <r>
    <x v="521"/>
    <s v="US"/>
    <n v="208848.55"/>
    <x v="9"/>
    <x v="20"/>
    <n v="2055781"/>
  </r>
  <r>
    <x v="521"/>
    <s v="US"/>
    <n v="208848.55"/>
    <x v="10"/>
    <x v="21"/>
    <n v="39244327"/>
  </r>
  <r>
    <x v="521"/>
    <s v="US"/>
    <n v="208848.55"/>
    <x v="11"/>
    <x v="22"/>
    <n v="596562"/>
  </r>
  <r>
    <x v="521"/>
    <s v="US"/>
    <n v="208848.55"/>
    <x v="12"/>
    <x v="23"/>
    <n v="64489"/>
  </r>
  <r>
    <x v="521"/>
    <s v="US"/>
    <n v="208848.55"/>
    <x v="13"/>
    <x v="24"/>
    <n v="201671555"/>
  </r>
  <r>
    <x v="521"/>
    <s v="US"/>
    <n v="208848.55"/>
    <x v="14"/>
    <x v="25"/>
    <n v="1076961"/>
  </r>
  <r>
    <x v="521"/>
    <s v="US"/>
    <n v="208848.55"/>
    <x v="15"/>
    <x v="26"/>
    <n v="8707951"/>
  </r>
  <r>
    <x v="521"/>
    <s v="US"/>
    <n v="208848.55"/>
    <x v="16"/>
    <x v="27"/>
    <n v="0"/>
  </r>
  <r>
    <x v="521"/>
    <s v="US"/>
    <n v="208848.55"/>
    <x v="17"/>
    <x v="28"/>
    <n v="0"/>
  </r>
  <r>
    <x v="521"/>
    <s v="US"/>
    <n v="208848.55"/>
    <x v="18"/>
    <x v="29"/>
    <n v="0"/>
  </r>
  <r>
    <x v="521"/>
    <s v="US"/>
    <n v="208848.55"/>
    <x v="19"/>
    <x v="30"/>
    <n v="0"/>
  </r>
  <r>
    <x v="521"/>
    <s v="US"/>
    <n v="208848.55"/>
    <x v="20"/>
    <x v="31"/>
    <n v="0"/>
  </r>
  <r>
    <x v="521"/>
    <s v="US"/>
    <n v="208848.55"/>
    <x v="21"/>
    <x v="32"/>
    <n v="0"/>
  </r>
  <r>
    <x v="522"/>
    <s v="US"/>
    <n v="214817.94"/>
    <x v="0"/>
    <x v="0"/>
    <n v="635401"/>
  </r>
  <r>
    <x v="522"/>
    <s v="US"/>
    <n v="214817.94"/>
    <x v="0"/>
    <x v="1"/>
    <n v="635401"/>
  </r>
  <r>
    <x v="522"/>
    <s v="US"/>
    <n v="214817.94"/>
    <x v="0"/>
    <x v="2"/>
    <n v="0"/>
  </r>
  <r>
    <x v="522"/>
    <s v="US"/>
    <n v="214817.94"/>
    <x v="0"/>
    <x v="3"/>
    <n v="0"/>
  </r>
  <r>
    <x v="522"/>
    <s v="US"/>
    <n v="214817.94"/>
    <x v="0"/>
    <x v="4"/>
    <n v="0"/>
  </r>
  <r>
    <x v="522"/>
    <s v="US"/>
    <n v="214817.94"/>
    <x v="1"/>
    <x v="5"/>
    <n v="0"/>
  </r>
  <r>
    <x v="522"/>
    <s v="US"/>
    <n v="214817.94"/>
    <x v="1"/>
    <x v="6"/>
    <n v="0"/>
  </r>
  <r>
    <x v="522"/>
    <s v="US"/>
    <n v="214817.94"/>
    <x v="1"/>
    <x v="7"/>
    <n v="0"/>
  </r>
  <r>
    <x v="522"/>
    <s v="US"/>
    <n v="214817.94"/>
    <x v="1"/>
    <x v="8"/>
    <n v="0"/>
  </r>
  <r>
    <x v="522"/>
    <s v="US"/>
    <n v="214817.94"/>
    <x v="1"/>
    <x v="9"/>
    <n v="0"/>
  </r>
  <r>
    <x v="522"/>
    <s v="US"/>
    <n v="214817.94"/>
    <x v="2"/>
    <x v="10"/>
    <n v="128297"/>
  </r>
  <r>
    <x v="522"/>
    <s v="US"/>
    <n v="214817.94"/>
    <x v="2"/>
    <x v="11"/>
    <n v="0"/>
  </r>
  <r>
    <x v="522"/>
    <s v="US"/>
    <n v="214817.94"/>
    <x v="2"/>
    <x v="12"/>
    <n v="128297"/>
  </r>
  <r>
    <x v="522"/>
    <s v="US"/>
    <n v="214817.94"/>
    <x v="2"/>
    <x v="13"/>
    <n v="0"/>
  </r>
  <r>
    <x v="522"/>
    <s v="US"/>
    <n v="214817.94"/>
    <x v="3"/>
    <x v="14"/>
    <n v="165016"/>
  </r>
  <r>
    <x v="522"/>
    <s v="US"/>
    <n v="214817.94"/>
    <x v="4"/>
    <x v="15"/>
    <n v="1068276"/>
  </r>
  <r>
    <x v="522"/>
    <s v="US"/>
    <n v="214817.94"/>
    <x v="5"/>
    <x v="16"/>
    <n v="2618576"/>
  </r>
  <r>
    <x v="522"/>
    <s v="US"/>
    <n v="214817.94"/>
    <x v="6"/>
    <x v="17"/>
    <n v="254146"/>
  </r>
  <r>
    <x v="522"/>
    <s v="US"/>
    <n v="214817.94"/>
    <x v="7"/>
    <x v="18"/>
    <n v="66284"/>
  </r>
  <r>
    <x v="522"/>
    <s v="US"/>
    <n v="214817.94"/>
    <x v="8"/>
    <x v="19"/>
    <n v="0"/>
  </r>
  <r>
    <x v="522"/>
    <s v="US"/>
    <n v="214817.94"/>
    <x v="9"/>
    <x v="20"/>
    <n v="2072992"/>
  </r>
  <r>
    <x v="522"/>
    <s v="US"/>
    <n v="214817.94"/>
    <x v="10"/>
    <x v="21"/>
    <n v="41572712"/>
  </r>
  <r>
    <x v="522"/>
    <s v="US"/>
    <n v="214817.94"/>
    <x v="11"/>
    <x v="22"/>
    <n v="560134"/>
  </r>
  <r>
    <x v="522"/>
    <s v="US"/>
    <n v="214817.94"/>
    <x v="12"/>
    <x v="23"/>
    <n v="91437"/>
  </r>
  <r>
    <x v="522"/>
    <s v="US"/>
    <n v="214817.94"/>
    <x v="13"/>
    <x v="24"/>
    <n v="190463822"/>
  </r>
  <r>
    <x v="522"/>
    <s v="US"/>
    <n v="214817.94"/>
    <x v="14"/>
    <x v="25"/>
    <n v="2177090"/>
  </r>
  <r>
    <x v="522"/>
    <s v="US"/>
    <n v="214817.94"/>
    <x v="15"/>
    <x v="26"/>
    <n v="8816422"/>
  </r>
  <r>
    <x v="522"/>
    <s v="US"/>
    <n v="214817.94"/>
    <x v="16"/>
    <x v="27"/>
    <n v="0"/>
  </r>
  <r>
    <x v="522"/>
    <s v="US"/>
    <n v="214817.94"/>
    <x v="17"/>
    <x v="28"/>
    <n v="0"/>
  </r>
  <r>
    <x v="522"/>
    <s v="US"/>
    <n v="214817.94"/>
    <x v="18"/>
    <x v="29"/>
    <n v="0"/>
  </r>
  <r>
    <x v="522"/>
    <s v="US"/>
    <n v="214817.94"/>
    <x v="19"/>
    <x v="30"/>
    <n v="0"/>
  </r>
  <r>
    <x v="522"/>
    <s v="US"/>
    <n v="214817.94"/>
    <x v="20"/>
    <x v="31"/>
    <n v="0"/>
  </r>
  <r>
    <x v="522"/>
    <s v="US"/>
    <n v="214817.94"/>
    <x v="21"/>
    <x v="32"/>
    <n v="0"/>
  </r>
  <r>
    <x v="523"/>
    <s v="US"/>
    <n v="238034.6"/>
    <x v="0"/>
    <x v="0"/>
    <n v="439200"/>
  </r>
  <r>
    <x v="523"/>
    <s v="US"/>
    <n v="238034.6"/>
    <x v="0"/>
    <x v="1"/>
    <n v="439200"/>
  </r>
  <r>
    <x v="523"/>
    <s v="US"/>
    <n v="238034.6"/>
    <x v="0"/>
    <x v="2"/>
    <n v="0"/>
  </r>
  <r>
    <x v="523"/>
    <s v="US"/>
    <n v="238034.6"/>
    <x v="0"/>
    <x v="3"/>
    <n v="0"/>
  </r>
  <r>
    <x v="523"/>
    <s v="US"/>
    <n v="238034.6"/>
    <x v="0"/>
    <x v="4"/>
    <n v="0"/>
  </r>
  <r>
    <x v="523"/>
    <s v="US"/>
    <n v="238034.6"/>
    <x v="1"/>
    <x v="5"/>
    <n v="0"/>
  </r>
  <r>
    <x v="523"/>
    <s v="US"/>
    <n v="238034.6"/>
    <x v="1"/>
    <x v="6"/>
    <n v="0"/>
  </r>
  <r>
    <x v="523"/>
    <s v="US"/>
    <n v="238034.6"/>
    <x v="1"/>
    <x v="7"/>
    <n v="0"/>
  </r>
  <r>
    <x v="523"/>
    <s v="US"/>
    <n v="238034.6"/>
    <x v="1"/>
    <x v="8"/>
    <n v="0"/>
  </r>
  <r>
    <x v="523"/>
    <s v="US"/>
    <n v="238034.6"/>
    <x v="1"/>
    <x v="9"/>
    <n v="0"/>
  </r>
  <r>
    <x v="523"/>
    <s v="US"/>
    <n v="238034.6"/>
    <x v="2"/>
    <x v="10"/>
    <n v="77610"/>
  </r>
  <r>
    <x v="523"/>
    <s v="US"/>
    <n v="238034.6"/>
    <x v="2"/>
    <x v="11"/>
    <n v="0"/>
  </r>
  <r>
    <x v="523"/>
    <s v="US"/>
    <n v="238034.6"/>
    <x v="2"/>
    <x v="12"/>
    <n v="77610"/>
  </r>
  <r>
    <x v="523"/>
    <s v="US"/>
    <n v="238034.6"/>
    <x v="2"/>
    <x v="13"/>
    <n v="0"/>
  </r>
  <r>
    <x v="523"/>
    <s v="US"/>
    <n v="238034.6"/>
    <x v="3"/>
    <x v="14"/>
    <n v="124865"/>
  </r>
  <r>
    <x v="523"/>
    <s v="US"/>
    <n v="238034.6"/>
    <x v="4"/>
    <x v="15"/>
    <n v="1143367"/>
  </r>
  <r>
    <x v="523"/>
    <s v="US"/>
    <n v="238034.6"/>
    <x v="5"/>
    <x v="16"/>
    <n v="2349409"/>
  </r>
  <r>
    <x v="523"/>
    <s v="US"/>
    <n v="238034.6"/>
    <x v="6"/>
    <x v="17"/>
    <n v="252143"/>
  </r>
  <r>
    <x v="523"/>
    <s v="US"/>
    <n v="238034.6"/>
    <x v="7"/>
    <x v="18"/>
    <n v="65474"/>
  </r>
  <r>
    <x v="523"/>
    <s v="US"/>
    <n v="238034.6"/>
    <x v="8"/>
    <x v="19"/>
    <n v="0"/>
  </r>
  <r>
    <x v="523"/>
    <s v="US"/>
    <n v="238034.6"/>
    <x v="9"/>
    <x v="20"/>
    <n v="1988011"/>
  </r>
  <r>
    <x v="523"/>
    <s v="US"/>
    <n v="238034.6"/>
    <x v="10"/>
    <x v="21"/>
    <n v="36281170"/>
  </r>
  <r>
    <x v="523"/>
    <s v="US"/>
    <n v="238034.6"/>
    <x v="11"/>
    <x v="22"/>
    <n v="545490"/>
  </r>
  <r>
    <x v="523"/>
    <s v="US"/>
    <n v="238034.6"/>
    <x v="12"/>
    <x v="23"/>
    <n v="45539"/>
  </r>
  <r>
    <x v="523"/>
    <s v="US"/>
    <n v="238034.6"/>
    <x v="13"/>
    <x v="24"/>
    <n v="193616646"/>
  </r>
  <r>
    <x v="523"/>
    <s v="US"/>
    <n v="238034.6"/>
    <x v="14"/>
    <x v="25"/>
    <n v="3227508"/>
  </r>
  <r>
    <x v="523"/>
    <s v="US"/>
    <n v="238034.6"/>
    <x v="15"/>
    <x v="26"/>
    <n v="8366911"/>
  </r>
  <r>
    <x v="523"/>
    <s v="US"/>
    <n v="238034.6"/>
    <x v="16"/>
    <x v="27"/>
    <n v="0"/>
  </r>
  <r>
    <x v="523"/>
    <s v="US"/>
    <n v="238034.6"/>
    <x v="17"/>
    <x v="28"/>
    <n v="0"/>
  </r>
  <r>
    <x v="523"/>
    <s v="US"/>
    <n v="238034.6"/>
    <x v="18"/>
    <x v="29"/>
    <n v="0"/>
  </r>
  <r>
    <x v="523"/>
    <s v="US"/>
    <n v="238034.6"/>
    <x v="19"/>
    <x v="30"/>
    <n v="0"/>
  </r>
  <r>
    <x v="523"/>
    <s v="US"/>
    <n v="238034.6"/>
    <x v="20"/>
    <x v="31"/>
    <n v="0"/>
  </r>
  <r>
    <x v="523"/>
    <s v="US"/>
    <n v="238034.6"/>
    <x v="21"/>
    <x v="32"/>
    <n v="0"/>
  </r>
  <r>
    <x v="524"/>
    <s v="US"/>
    <n v="219719.5"/>
    <x v="0"/>
    <x v="0"/>
    <n v="553228"/>
  </r>
  <r>
    <x v="524"/>
    <s v="US"/>
    <n v="219719.5"/>
    <x v="0"/>
    <x v="1"/>
    <n v="553228"/>
  </r>
  <r>
    <x v="524"/>
    <s v="US"/>
    <n v="219719.5"/>
    <x v="0"/>
    <x v="2"/>
    <n v="0"/>
  </r>
  <r>
    <x v="524"/>
    <s v="US"/>
    <n v="219719.5"/>
    <x v="0"/>
    <x v="3"/>
    <n v="0"/>
  </r>
  <r>
    <x v="524"/>
    <s v="US"/>
    <n v="219719.5"/>
    <x v="0"/>
    <x v="4"/>
    <n v="0"/>
  </r>
  <r>
    <x v="524"/>
    <s v="US"/>
    <n v="219719.5"/>
    <x v="1"/>
    <x v="5"/>
    <n v="0"/>
  </r>
  <r>
    <x v="524"/>
    <s v="US"/>
    <n v="219719.5"/>
    <x v="1"/>
    <x v="6"/>
    <n v="0"/>
  </r>
  <r>
    <x v="524"/>
    <s v="US"/>
    <n v="219719.5"/>
    <x v="1"/>
    <x v="7"/>
    <n v="0"/>
  </r>
  <r>
    <x v="524"/>
    <s v="US"/>
    <n v="219719.5"/>
    <x v="1"/>
    <x v="8"/>
    <n v="0"/>
  </r>
  <r>
    <x v="524"/>
    <s v="US"/>
    <n v="219719.5"/>
    <x v="1"/>
    <x v="9"/>
    <n v="0"/>
  </r>
  <r>
    <x v="524"/>
    <s v="US"/>
    <n v="219719.5"/>
    <x v="2"/>
    <x v="10"/>
    <n v="21370"/>
  </r>
  <r>
    <x v="524"/>
    <s v="US"/>
    <n v="219719.5"/>
    <x v="2"/>
    <x v="11"/>
    <n v="0"/>
  </r>
  <r>
    <x v="524"/>
    <s v="US"/>
    <n v="219719.5"/>
    <x v="2"/>
    <x v="12"/>
    <n v="21370"/>
  </r>
  <r>
    <x v="524"/>
    <s v="US"/>
    <n v="219719.5"/>
    <x v="2"/>
    <x v="13"/>
    <n v="0"/>
  </r>
  <r>
    <x v="524"/>
    <s v="US"/>
    <n v="219719.5"/>
    <x v="3"/>
    <x v="14"/>
    <n v="151540"/>
  </r>
  <r>
    <x v="524"/>
    <s v="US"/>
    <n v="219719.5"/>
    <x v="4"/>
    <x v="15"/>
    <n v="848627"/>
  </r>
  <r>
    <x v="524"/>
    <s v="US"/>
    <n v="219719.5"/>
    <x v="5"/>
    <x v="16"/>
    <n v="2536763"/>
  </r>
  <r>
    <x v="524"/>
    <s v="US"/>
    <n v="219719.5"/>
    <x v="6"/>
    <x v="17"/>
    <n v="151465"/>
  </r>
  <r>
    <x v="524"/>
    <s v="US"/>
    <n v="219719.5"/>
    <x v="7"/>
    <x v="18"/>
    <n v="67282"/>
  </r>
  <r>
    <x v="524"/>
    <s v="US"/>
    <n v="219719.5"/>
    <x v="8"/>
    <x v="19"/>
    <n v="0"/>
  </r>
  <r>
    <x v="524"/>
    <s v="US"/>
    <n v="219719.5"/>
    <x v="9"/>
    <x v="20"/>
    <n v="1688546"/>
  </r>
  <r>
    <x v="524"/>
    <s v="US"/>
    <n v="219719.5"/>
    <x v="10"/>
    <x v="21"/>
    <n v="31413553"/>
  </r>
  <r>
    <x v="524"/>
    <s v="US"/>
    <n v="219719.5"/>
    <x v="11"/>
    <x v="22"/>
    <n v="592975"/>
  </r>
  <r>
    <x v="524"/>
    <s v="US"/>
    <n v="219719.5"/>
    <x v="12"/>
    <x v="23"/>
    <n v="100812"/>
  </r>
  <r>
    <x v="524"/>
    <s v="US"/>
    <n v="219719.5"/>
    <x v="13"/>
    <x v="24"/>
    <n v="145237737"/>
  </r>
  <r>
    <x v="524"/>
    <s v="US"/>
    <n v="219719.5"/>
    <x v="14"/>
    <x v="25"/>
    <n v="5171296"/>
  </r>
  <r>
    <x v="524"/>
    <s v="US"/>
    <n v="219719.5"/>
    <x v="15"/>
    <x v="26"/>
    <n v="8511632"/>
  </r>
  <r>
    <x v="524"/>
    <s v="US"/>
    <n v="219719.5"/>
    <x v="16"/>
    <x v="27"/>
    <n v="0"/>
  </r>
  <r>
    <x v="524"/>
    <s v="US"/>
    <n v="219719.5"/>
    <x v="17"/>
    <x v="28"/>
    <n v="0"/>
  </r>
  <r>
    <x v="524"/>
    <s v="US"/>
    <n v="219719.5"/>
    <x v="18"/>
    <x v="29"/>
    <n v="0"/>
  </r>
  <r>
    <x v="524"/>
    <s v="US"/>
    <n v="219719.5"/>
    <x v="19"/>
    <x v="30"/>
    <n v="0"/>
  </r>
  <r>
    <x v="524"/>
    <s v="US"/>
    <n v="219719.5"/>
    <x v="20"/>
    <x v="31"/>
    <n v="0"/>
  </r>
  <r>
    <x v="524"/>
    <s v="US"/>
    <n v="219719.5"/>
    <x v="21"/>
    <x v="32"/>
    <n v="0"/>
  </r>
  <r>
    <x v="525"/>
    <s v="US"/>
    <n v="734831.57"/>
    <x v="0"/>
    <x v="0"/>
    <n v="300949"/>
  </r>
  <r>
    <x v="525"/>
    <s v="US"/>
    <n v="734831.57"/>
    <x v="0"/>
    <x v="1"/>
    <n v="300949"/>
  </r>
  <r>
    <x v="525"/>
    <s v="US"/>
    <n v="734831.57"/>
    <x v="0"/>
    <x v="2"/>
    <n v="0"/>
  </r>
  <r>
    <x v="525"/>
    <s v="US"/>
    <n v="734831.57"/>
    <x v="0"/>
    <x v="3"/>
    <n v="0"/>
  </r>
  <r>
    <x v="525"/>
    <s v="US"/>
    <n v="734831.57"/>
    <x v="0"/>
    <x v="4"/>
    <n v="0"/>
  </r>
  <r>
    <x v="525"/>
    <s v="US"/>
    <n v="734831.57"/>
    <x v="1"/>
    <x v="5"/>
    <n v="0"/>
  </r>
  <r>
    <x v="525"/>
    <s v="US"/>
    <n v="734831.57"/>
    <x v="1"/>
    <x v="6"/>
    <n v="0"/>
  </r>
  <r>
    <x v="525"/>
    <s v="US"/>
    <n v="734831.57"/>
    <x v="1"/>
    <x v="7"/>
    <n v="0"/>
  </r>
  <r>
    <x v="525"/>
    <s v="US"/>
    <n v="734831.57"/>
    <x v="1"/>
    <x v="8"/>
    <n v="0"/>
  </r>
  <r>
    <x v="525"/>
    <s v="US"/>
    <n v="734831.57"/>
    <x v="1"/>
    <x v="9"/>
    <n v="0"/>
  </r>
  <r>
    <x v="525"/>
    <s v="US"/>
    <n v="734831.57"/>
    <x v="2"/>
    <x v="10"/>
    <n v="15047"/>
  </r>
  <r>
    <x v="525"/>
    <s v="US"/>
    <n v="734831.57"/>
    <x v="2"/>
    <x v="11"/>
    <n v="0"/>
  </r>
  <r>
    <x v="525"/>
    <s v="US"/>
    <n v="734831.57"/>
    <x v="2"/>
    <x v="12"/>
    <n v="15047"/>
  </r>
  <r>
    <x v="525"/>
    <s v="US"/>
    <n v="734831.57"/>
    <x v="2"/>
    <x v="13"/>
    <n v="0"/>
  </r>
  <r>
    <x v="525"/>
    <s v="US"/>
    <n v="734831.57"/>
    <x v="3"/>
    <x v="14"/>
    <n v="159167"/>
  </r>
  <r>
    <x v="525"/>
    <s v="US"/>
    <n v="734831.57"/>
    <x v="4"/>
    <x v="15"/>
    <n v="747759"/>
  </r>
  <r>
    <x v="525"/>
    <s v="US"/>
    <n v="734831.57"/>
    <x v="5"/>
    <x v="16"/>
    <n v="2703985"/>
  </r>
  <r>
    <x v="525"/>
    <s v="US"/>
    <n v="734831.57"/>
    <x v="6"/>
    <x v="17"/>
    <n v="129015"/>
  </r>
  <r>
    <x v="525"/>
    <s v="US"/>
    <n v="734831.57"/>
    <x v="7"/>
    <x v="18"/>
    <n v="70185"/>
  </r>
  <r>
    <x v="525"/>
    <s v="US"/>
    <n v="734831.57"/>
    <x v="8"/>
    <x v="19"/>
    <n v="0"/>
  </r>
  <r>
    <x v="525"/>
    <s v="US"/>
    <n v="734831.57"/>
    <x v="9"/>
    <x v="20"/>
    <n v="1839583"/>
  </r>
  <r>
    <x v="525"/>
    <s v="US"/>
    <n v="734831.57"/>
    <x v="10"/>
    <x v="21"/>
    <n v="28424084"/>
  </r>
  <r>
    <x v="525"/>
    <s v="US"/>
    <n v="734831.57"/>
    <x v="11"/>
    <x v="22"/>
    <n v="817943"/>
  </r>
  <r>
    <x v="525"/>
    <s v="US"/>
    <n v="734831.57"/>
    <x v="12"/>
    <x v="23"/>
    <n v="37827"/>
  </r>
  <r>
    <x v="525"/>
    <s v="US"/>
    <n v="734831.57"/>
    <x v="13"/>
    <x v="24"/>
    <n v="174804546"/>
  </r>
  <r>
    <x v="525"/>
    <s v="US"/>
    <n v="734831.57"/>
    <x v="14"/>
    <x v="25"/>
    <n v="4247135"/>
  </r>
  <r>
    <x v="525"/>
    <s v="US"/>
    <n v="734831.57"/>
    <x v="15"/>
    <x v="26"/>
    <n v="8550896"/>
  </r>
  <r>
    <x v="525"/>
    <s v="US"/>
    <n v="734831.57"/>
    <x v="16"/>
    <x v="27"/>
    <n v="0"/>
  </r>
  <r>
    <x v="525"/>
    <s v="US"/>
    <n v="734831.57"/>
    <x v="17"/>
    <x v="28"/>
    <n v="0"/>
  </r>
  <r>
    <x v="525"/>
    <s v="US"/>
    <n v="734831.57"/>
    <x v="18"/>
    <x v="29"/>
    <n v="0"/>
  </r>
  <r>
    <x v="525"/>
    <s v="US"/>
    <n v="734831.57"/>
    <x v="19"/>
    <x v="30"/>
    <n v="0"/>
  </r>
  <r>
    <x v="525"/>
    <s v="US"/>
    <n v="734831.57"/>
    <x v="20"/>
    <x v="31"/>
    <n v="0"/>
  </r>
  <r>
    <x v="525"/>
    <s v="US"/>
    <n v="734831.57"/>
    <x v="21"/>
    <x v="32"/>
    <n v="0"/>
  </r>
  <r>
    <x v="526"/>
    <s v="US"/>
    <n v="419093.34"/>
    <x v="0"/>
    <x v="0"/>
    <n v="140873"/>
  </r>
  <r>
    <x v="526"/>
    <s v="US"/>
    <n v="419093.34"/>
    <x v="0"/>
    <x v="1"/>
    <n v="140873"/>
  </r>
  <r>
    <x v="526"/>
    <s v="US"/>
    <n v="419093.34"/>
    <x v="0"/>
    <x v="2"/>
    <n v="0"/>
  </r>
  <r>
    <x v="526"/>
    <s v="US"/>
    <n v="419093.34"/>
    <x v="0"/>
    <x v="3"/>
    <n v="0"/>
  </r>
  <r>
    <x v="526"/>
    <s v="US"/>
    <n v="419093.34"/>
    <x v="0"/>
    <x v="4"/>
    <n v="0"/>
  </r>
  <r>
    <x v="526"/>
    <s v="US"/>
    <n v="419093.34"/>
    <x v="1"/>
    <x v="5"/>
    <n v="0"/>
  </r>
  <r>
    <x v="526"/>
    <s v="US"/>
    <n v="419093.34"/>
    <x v="1"/>
    <x v="6"/>
    <n v="0"/>
  </r>
  <r>
    <x v="526"/>
    <s v="US"/>
    <n v="419093.34"/>
    <x v="1"/>
    <x v="7"/>
    <n v="0"/>
  </r>
  <r>
    <x v="526"/>
    <s v="US"/>
    <n v="419093.34"/>
    <x v="1"/>
    <x v="8"/>
    <n v="0"/>
  </r>
  <r>
    <x v="526"/>
    <s v="US"/>
    <n v="419093.34"/>
    <x v="1"/>
    <x v="9"/>
    <n v="0"/>
  </r>
  <r>
    <x v="526"/>
    <s v="US"/>
    <n v="419093.34"/>
    <x v="2"/>
    <x v="10"/>
    <n v="17901"/>
  </r>
  <r>
    <x v="526"/>
    <s v="US"/>
    <n v="419093.34"/>
    <x v="2"/>
    <x v="11"/>
    <n v="0"/>
  </r>
  <r>
    <x v="526"/>
    <s v="US"/>
    <n v="419093.34"/>
    <x v="2"/>
    <x v="12"/>
    <n v="17901"/>
  </r>
  <r>
    <x v="526"/>
    <s v="US"/>
    <n v="419093.34"/>
    <x v="2"/>
    <x v="13"/>
    <n v="0"/>
  </r>
  <r>
    <x v="526"/>
    <s v="US"/>
    <n v="419093.34"/>
    <x v="3"/>
    <x v="14"/>
    <n v="185369"/>
  </r>
  <r>
    <x v="526"/>
    <s v="US"/>
    <n v="419093.34"/>
    <x v="4"/>
    <x v="15"/>
    <n v="858407"/>
  </r>
  <r>
    <x v="526"/>
    <s v="US"/>
    <n v="419093.34"/>
    <x v="5"/>
    <x v="16"/>
    <n v="2438926"/>
  </r>
  <r>
    <x v="526"/>
    <s v="US"/>
    <n v="419093.34"/>
    <x v="6"/>
    <x v="17"/>
    <n v="133245"/>
  </r>
  <r>
    <x v="526"/>
    <s v="US"/>
    <n v="419093.34"/>
    <x v="7"/>
    <x v="18"/>
    <n v="61659"/>
  </r>
  <r>
    <x v="526"/>
    <s v="US"/>
    <n v="419093.34"/>
    <x v="8"/>
    <x v="19"/>
    <n v="0"/>
  </r>
  <r>
    <x v="526"/>
    <s v="US"/>
    <n v="419093.34"/>
    <x v="9"/>
    <x v="20"/>
    <n v="2487544"/>
  </r>
  <r>
    <x v="526"/>
    <s v="US"/>
    <n v="419093.34"/>
    <x v="10"/>
    <x v="21"/>
    <n v="31299816"/>
  </r>
  <r>
    <x v="526"/>
    <s v="US"/>
    <n v="419093.34"/>
    <x v="11"/>
    <x v="22"/>
    <n v="904924"/>
  </r>
  <r>
    <x v="526"/>
    <s v="US"/>
    <n v="419093.34"/>
    <x v="12"/>
    <x v="23"/>
    <n v="44517"/>
  </r>
  <r>
    <x v="526"/>
    <s v="US"/>
    <n v="419093.34"/>
    <x v="13"/>
    <x v="24"/>
    <n v="174018620"/>
  </r>
  <r>
    <x v="526"/>
    <s v="US"/>
    <n v="419093.34"/>
    <x v="14"/>
    <x v="25"/>
    <n v="3089731"/>
  </r>
  <r>
    <x v="526"/>
    <s v="US"/>
    <n v="419093.34"/>
    <x v="15"/>
    <x v="26"/>
    <n v="8345757"/>
  </r>
  <r>
    <x v="526"/>
    <s v="US"/>
    <n v="419093.34"/>
    <x v="16"/>
    <x v="27"/>
    <n v="0"/>
  </r>
  <r>
    <x v="526"/>
    <s v="US"/>
    <n v="419093.34"/>
    <x v="17"/>
    <x v="28"/>
    <n v="0"/>
  </r>
  <r>
    <x v="526"/>
    <s v="US"/>
    <n v="419093.34"/>
    <x v="18"/>
    <x v="29"/>
    <n v="0"/>
  </r>
  <r>
    <x v="526"/>
    <s v="US"/>
    <n v="419093.34"/>
    <x v="19"/>
    <x v="30"/>
    <n v="0"/>
  </r>
  <r>
    <x v="526"/>
    <s v="US"/>
    <n v="419093.34"/>
    <x v="20"/>
    <x v="31"/>
    <n v="0"/>
  </r>
  <r>
    <x v="526"/>
    <s v="US"/>
    <n v="419093.34"/>
    <x v="21"/>
    <x v="32"/>
    <n v="0"/>
  </r>
  <r>
    <x v="527"/>
    <s v="US"/>
    <n v="375650.79"/>
    <x v="0"/>
    <x v="0"/>
    <n v="129249"/>
  </r>
  <r>
    <x v="527"/>
    <s v="US"/>
    <n v="375650.79"/>
    <x v="0"/>
    <x v="1"/>
    <n v="129249"/>
  </r>
  <r>
    <x v="527"/>
    <s v="US"/>
    <n v="375650.79"/>
    <x v="0"/>
    <x v="2"/>
    <n v="0"/>
  </r>
  <r>
    <x v="527"/>
    <s v="US"/>
    <n v="375650.79"/>
    <x v="0"/>
    <x v="3"/>
    <n v="0"/>
  </r>
  <r>
    <x v="527"/>
    <s v="US"/>
    <n v="375650.79"/>
    <x v="0"/>
    <x v="4"/>
    <n v="0"/>
  </r>
  <r>
    <x v="527"/>
    <s v="US"/>
    <n v="375650.79"/>
    <x v="1"/>
    <x v="5"/>
    <n v="0"/>
  </r>
  <r>
    <x v="527"/>
    <s v="US"/>
    <n v="375650.79"/>
    <x v="1"/>
    <x v="6"/>
    <n v="0"/>
  </r>
  <r>
    <x v="527"/>
    <s v="US"/>
    <n v="375650.79"/>
    <x v="1"/>
    <x v="7"/>
    <n v="0"/>
  </r>
  <r>
    <x v="527"/>
    <s v="US"/>
    <n v="375650.79"/>
    <x v="1"/>
    <x v="8"/>
    <n v="0"/>
  </r>
  <r>
    <x v="527"/>
    <s v="US"/>
    <n v="375650.79"/>
    <x v="1"/>
    <x v="9"/>
    <n v="0"/>
  </r>
  <r>
    <x v="527"/>
    <s v="US"/>
    <n v="375650.79"/>
    <x v="2"/>
    <x v="10"/>
    <n v="212088"/>
  </r>
  <r>
    <x v="527"/>
    <s v="US"/>
    <n v="375650.79"/>
    <x v="2"/>
    <x v="11"/>
    <n v="0"/>
  </r>
  <r>
    <x v="527"/>
    <s v="US"/>
    <n v="375650.79"/>
    <x v="2"/>
    <x v="12"/>
    <n v="212088"/>
  </r>
  <r>
    <x v="527"/>
    <s v="US"/>
    <n v="375650.79"/>
    <x v="2"/>
    <x v="13"/>
    <n v="0"/>
  </r>
  <r>
    <x v="527"/>
    <s v="US"/>
    <n v="375650.79"/>
    <x v="3"/>
    <x v="14"/>
    <n v="193649"/>
  </r>
  <r>
    <x v="527"/>
    <s v="US"/>
    <n v="375650.79"/>
    <x v="4"/>
    <x v="15"/>
    <n v="1041593"/>
  </r>
  <r>
    <x v="527"/>
    <s v="US"/>
    <n v="375650.79"/>
    <x v="5"/>
    <x v="16"/>
    <n v="2719329"/>
  </r>
  <r>
    <x v="527"/>
    <s v="US"/>
    <n v="375650.79"/>
    <x v="6"/>
    <x v="17"/>
    <n v="410121"/>
  </r>
  <r>
    <x v="527"/>
    <s v="US"/>
    <n v="375650.79"/>
    <x v="7"/>
    <x v="18"/>
    <n v="59599"/>
  </r>
  <r>
    <x v="527"/>
    <s v="US"/>
    <n v="375650.79"/>
    <x v="8"/>
    <x v="19"/>
    <n v="0"/>
  </r>
  <r>
    <x v="527"/>
    <s v="US"/>
    <n v="375650.79"/>
    <x v="9"/>
    <x v="20"/>
    <n v="2162291"/>
  </r>
  <r>
    <x v="527"/>
    <s v="US"/>
    <n v="375650.79"/>
    <x v="10"/>
    <x v="21"/>
    <n v="30676991"/>
  </r>
  <r>
    <x v="527"/>
    <s v="US"/>
    <n v="375650.79"/>
    <x v="11"/>
    <x v="22"/>
    <n v="776858"/>
  </r>
  <r>
    <x v="527"/>
    <s v="US"/>
    <n v="375650.79"/>
    <x v="12"/>
    <x v="23"/>
    <n v="59832"/>
  </r>
  <r>
    <x v="527"/>
    <s v="US"/>
    <n v="375650.79"/>
    <x v="13"/>
    <x v="24"/>
    <n v="225619664"/>
  </r>
  <r>
    <x v="527"/>
    <s v="US"/>
    <n v="375650.79"/>
    <x v="14"/>
    <x v="25"/>
    <n v="2280720"/>
  </r>
  <r>
    <x v="527"/>
    <s v="US"/>
    <n v="375650.79"/>
    <x v="15"/>
    <x v="26"/>
    <n v="8152008"/>
  </r>
  <r>
    <x v="527"/>
    <s v="US"/>
    <n v="375650.79"/>
    <x v="16"/>
    <x v="27"/>
    <n v="0"/>
  </r>
  <r>
    <x v="527"/>
    <s v="US"/>
    <n v="375650.79"/>
    <x v="17"/>
    <x v="28"/>
    <n v="0"/>
  </r>
  <r>
    <x v="527"/>
    <s v="US"/>
    <n v="375650.79"/>
    <x v="18"/>
    <x v="29"/>
    <n v="0"/>
  </r>
  <r>
    <x v="527"/>
    <s v="US"/>
    <n v="375650.79"/>
    <x v="19"/>
    <x v="30"/>
    <n v="0"/>
  </r>
  <r>
    <x v="527"/>
    <s v="US"/>
    <n v="375650.79"/>
    <x v="20"/>
    <x v="31"/>
    <n v="0"/>
  </r>
  <r>
    <x v="527"/>
    <s v="US"/>
    <n v="375650.79"/>
    <x v="21"/>
    <x v="32"/>
    <n v="0"/>
  </r>
  <r>
    <x v="528"/>
    <s v="US"/>
    <n v="388178.35"/>
    <x v="0"/>
    <x v="0"/>
    <n v="80767"/>
  </r>
  <r>
    <x v="528"/>
    <s v="US"/>
    <n v="388178.35"/>
    <x v="0"/>
    <x v="1"/>
    <n v="80767"/>
  </r>
  <r>
    <x v="528"/>
    <s v="US"/>
    <n v="388178.35"/>
    <x v="0"/>
    <x v="2"/>
    <n v="0"/>
  </r>
  <r>
    <x v="528"/>
    <s v="US"/>
    <n v="388178.35"/>
    <x v="0"/>
    <x v="3"/>
    <n v="0"/>
  </r>
  <r>
    <x v="528"/>
    <s v="US"/>
    <n v="388178.35"/>
    <x v="0"/>
    <x v="4"/>
    <n v="0"/>
  </r>
  <r>
    <x v="528"/>
    <s v="US"/>
    <n v="388178.35"/>
    <x v="1"/>
    <x v="5"/>
    <n v="0"/>
  </r>
  <r>
    <x v="528"/>
    <s v="US"/>
    <n v="388178.35"/>
    <x v="1"/>
    <x v="6"/>
    <n v="0"/>
  </r>
  <r>
    <x v="528"/>
    <s v="US"/>
    <n v="388178.35"/>
    <x v="1"/>
    <x v="7"/>
    <n v="0"/>
  </r>
  <r>
    <x v="528"/>
    <s v="US"/>
    <n v="388178.35"/>
    <x v="1"/>
    <x v="8"/>
    <n v="0"/>
  </r>
  <r>
    <x v="528"/>
    <s v="US"/>
    <n v="388178.35"/>
    <x v="1"/>
    <x v="9"/>
    <n v="0"/>
  </r>
  <r>
    <x v="528"/>
    <s v="US"/>
    <n v="388178.35"/>
    <x v="2"/>
    <x v="10"/>
    <n v="141380"/>
  </r>
  <r>
    <x v="528"/>
    <s v="US"/>
    <n v="388178.35"/>
    <x v="2"/>
    <x v="11"/>
    <n v="0"/>
  </r>
  <r>
    <x v="528"/>
    <s v="US"/>
    <n v="388178.35"/>
    <x v="2"/>
    <x v="12"/>
    <n v="141380"/>
  </r>
  <r>
    <x v="528"/>
    <s v="US"/>
    <n v="388178.35"/>
    <x v="2"/>
    <x v="13"/>
    <n v="0"/>
  </r>
  <r>
    <x v="528"/>
    <s v="US"/>
    <n v="388178.35"/>
    <x v="3"/>
    <x v="14"/>
    <n v="191708"/>
  </r>
  <r>
    <x v="528"/>
    <s v="US"/>
    <n v="388178.35"/>
    <x v="4"/>
    <x v="15"/>
    <n v="961528"/>
  </r>
  <r>
    <x v="528"/>
    <s v="US"/>
    <n v="388178.35"/>
    <x v="5"/>
    <x v="16"/>
    <n v="2615633"/>
  </r>
  <r>
    <x v="528"/>
    <s v="US"/>
    <n v="388178.35"/>
    <x v="6"/>
    <x v="17"/>
    <n v="264739"/>
  </r>
  <r>
    <x v="528"/>
    <s v="US"/>
    <n v="388178.35"/>
    <x v="7"/>
    <x v="18"/>
    <n v="63839"/>
  </r>
  <r>
    <x v="528"/>
    <s v="US"/>
    <n v="388178.35"/>
    <x v="8"/>
    <x v="19"/>
    <n v="0"/>
  </r>
  <r>
    <x v="528"/>
    <s v="US"/>
    <n v="388178.35"/>
    <x v="9"/>
    <x v="20"/>
    <n v="1629617"/>
  </r>
  <r>
    <x v="528"/>
    <s v="US"/>
    <n v="388178.35"/>
    <x v="10"/>
    <x v="21"/>
    <n v="35726032"/>
  </r>
  <r>
    <x v="528"/>
    <s v="US"/>
    <n v="388178.35"/>
    <x v="11"/>
    <x v="22"/>
    <n v="649421"/>
  </r>
  <r>
    <x v="528"/>
    <s v="US"/>
    <n v="388178.35"/>
    <x v="12"/>
    <x v="23"/>
    <n v="46335"/>
  </r>
  <r>
    <x v="528"/>
    <s v="US"/>
    <n v="388178.35"/>
    <x v="13"/>
    <x v="24"/>
    <n v="245233311"/>
  </r>
  <r>
    <x v="528"/>
    <s v="US"/>
    <n v="388178.35"/>
    <x v="14"/>
    <x v="25"/>
    <n v="1884474"/>
  </r>
  <r>
    <x v="528"/>
    <s v="US"/>
    <n v="388178.35"/>
    <x v="15"/>
    <x v="26"/>
    <n v="7427171"/>
  </r>
  <r>
    <x v="528"/>
    <s v="US"/>
    <n v="388178.35"/>
    <x v="16"/>
    <x v="27"/>
    <n v="0"/>
  </r>
  <r>
    <x v="528"/>
    <s v="US"/>
    <n v="388178.35"/>
    <x v="17"/>
    <x v="28"/>
    <n v="0"/>
  </r>
  <r>
    <x v="528"/>
    <s v="US"/>
    <n v="388178.35"/>
    <x v="18"/>
    <x v="29"/>
    <n v="0"/>
  </r>
  <r>
    <x v="528"/>
    <s v="US"/>
    <n v="388178.35"/>
    <x v="19"/>
    <x v="30"/>
    <n v="0"/>
  </r>
  <r>
    <x v="528"/>
    <s v="US"/>
    <n v="388178.35"/>
    <x v="20"/>
    <x v="31"/>
    <n v="0"/>
  </r>
  <r>
    <x v="528"/>
    <s v="US"/>
    <n v="388178.35"/>
    <x v="21"/>
    <x v="32"/>
    <n v="0"/>
  </r>
  <r>
    <x v="529"/>
    <s v="US"/>
    <n v="248533.56"/>
    <x v="0"/>
    <x v="0"/>
    <n v="80145"/>
  </r>
  <r>
    <x v="529"/>
    <s v="US"/>
    <n v="248533.56"/>
    <x v="0"/>
    <x v="1"/>
    <n v="80145"/>
  </r>
  <r>
    <x v="529"/>
    <s v="US"/>
    <n v="248533.56"/>
    <x v="0"/>
    <x v="2"/>
    <n v="0"/>
  </r>
  <r>
    <x v="529"/>
    <s v="US"/>
    <n v="248533.56"/>
    <x v="0"/>
    <x v="3"/>
    <n v="0"/>
  </r>
  <r>
    <x v="529"/>
    <s v="US"/>
    <n v="248533.56"/>
    <x v="0"/>
    <x v="4"/>
    <n v="0"/>
  </r>
  <r>
    <x v="529"/>
    <s v="US"/>
    <n v="248533.56"/>
    <x v="1"/>
    <x v="5"/>
    <n v="0"/>
  </r>
  <r>
    <x v="529"/>
    <s v="US"/>
    <n v="248533.56"/>
    <x v="1"/>
    <x v="6"/>
    <n v="0"/>
  </r>
  <r>
    <x v="529"/>
    <s v="US"/>
    <n v="248533.56"/>
    <x v="1"/>
    <x v="7"/>
    <n v="0"/>
  </r>
  <r>
    <x v="529"/>
    <s v="US"/>
    <n v="248533.56"/>
    <x v="1"/>
    <x v="8"/>
    <n v="0"/>
  </r>
  <r>
    <x v="529"/>
    <s v="US"/>
    <n v="248533.56"/>
    <x v="1"/>
    <x v="9"/>
    <n v="0"/>
  </r>
  <r>
    <x v="529"/>
    <s v="US"/>
    <n v="248533.56"/>
    <x v="2"/>
    <x v="10"/>
    <n v="324187"/>
  </r>
  <r>
    <x v="529"/>
    <s v="US"/>
    <n v="248533.56"/>
    <x v="2"/>
    <x v="11"/>
    <n v="0"/>
  </r>
  <r>
    <x v="529"/>
    <s v="US"/>
    <n v="248533.56"/>
    <x v="2"/>
    <x v="12"/>
    <n v="324187"/>
  </r>
  <r>
    <x v="529"/>
    <s v="US"/>
    <n v="248533.56"/>
    <x v="2"/>
    <x v="13"/>
    <n v="0"/>
  </r>
  <r>
    <x v="529"/>
    <s v="US"/>
    <n v="248533.56"/>
    <x v="3"/>
    <x v="14"/>
    <n v="863571"/>
  </r>
  <r>
    <x v="529"/>
    <s v="US"/>
    <n v="248533.56"/>
    <x v="4"/>
    <x v="15"/>
    <n v="992716"/>
  </r>
  <r>
    <x v="529"/>
    <s v="US"/>
    <n v="248533.56"/>
    <x v="5"/>
    <x v="16"/>
    <n v="2303600"/>
  </r>
  <r>
    <x v="529"/>
    <s v="US"/>
    <n v="248533.56"/>
    <x v="6"/>
    <x v="17"/>
    <n v="413759"/>
  </r>
  <r>
    <x v="529"/>
    <s v="US"/>
    <n v="248533.56"/>
    <x v="7"/>
    <x v="18"/>
    <n v="65594"/>
  </r>
  <r>
    <x v="529"/>
    <s v="US"/>
    <n v="248533.56"/>
    <x v="8"/>
    <x v="19"/>
    <n v="0"/>
  </r>
  <r>
    <x v="529"/>
    <s v="US"/>
    <n v="248533.56"/>
    <x v="9"/>
    <x v="20"/>
    <n v="1647707"/>
  </r>
  <r>
    <x v="529"/>
    <s v="US"/>
    <n v="248533.56"/>
    <x v="10"/>
    <x v="21"/>
    <n v="35064822"/>
  </r>
  <r>
    <x v="529"/>
    <s v="US"/>
    <n v="248533.56"/>
    <x v="11"/>
    <x v="22"/>
    <n v="428743"/>
  </r>
  <r>
    <x v="529"/>
    <s v="US"/>
    <n v="248533.56"/>
    <x v="12"/>
    <x v="23"/>
    <n v="115175"/>
  </r>
  <r>
    <x v="529"/>
    <s v="US"/>
    <n v="248533.56"/>
    <x v="13"/>
    <x v="24"/>
    <n v="185138002"/>
  </r>
  <r>
    <x v="529"/>
    <s v="US"/>
    <n v="248533.56"/>
    <x v="14"/>
    <x v="25"/>
    <n v="1312554"/>
  </r>
  <r>
    <x v="529"/>
    <s v="US"/>
    <n v="248533.56"/>
    <x v="15"/>
    <x v="26"/>
    <n v="6940033"/>
  </r>
  <r>
    <x v="529"/>
    <s v="US"/>
    <n v="248533.56"/>
    <x v="16"/>
    <x v="27"/>
    <n v="0"/>
  </r>
  <r>
    <x v="529"/>
    <s v="US"/>
    <n v="248533.56"/>
    <x v="17"/>
    <x v="28"/>
    <n v="0"/>
  </r>
  <r>
    <x v="529"/>
    <s v="US"/>
    <n v="248533.56"/>
    <x v="18"/>
    <x v="29"/>
    <n v="0"/>
  </r>
  <r>
    <x v="529"/>
    <s v="US"/>
    <n v="248533.56"/>
    <x v="19"/>
    <x v="30"/>
    <n v="0"/>
  </r>
  <r>
    <x v="529"/>
    <s v="US"/>
    <n v="248533.56"/>
    <x v="20"/>
    <x v="31"/>
    <n v="0"/>
  </r>
  <r>
    <x v="529"/>
    <s v="US"/>
    <n v="248533.56"/>
    <x v="21"/>
    <x v="32"/>
    <n v="0"/>
  </r>
  <r>
    <x v="530"/>
    <s v="US"/>
    <n v="259600.33"/>
    <x v="0"/>
    <x v="0"/>
    <n v="97756"/>
  </r>
  <r>
    <x v="530"/>
    <s v="US"/>
    <n v="259600.33"/>
    <x v="0"/>
    <x v="1"/>
    <n v="97756"/>
  </r>
  <r>
    <x v="530"/>
    <s v="US"/>
    <n v="259600.33"/>
    <x v="0"/>
    <x v="2"/>
    <n v="0"/>
  </r>
  <r>
    <x v="530"/>
    <s v="US"/>
    <n v="259600.33"/>
    <x v="0"/>
    <x v="3"/>
    <n v="0"/>
  </r>
  <r>
    <x v="530"/>
    <s v="US"/>
    <n v="259600.33"/>
    <x v="0"/>
    <x v="4"/>
    <n v="0"/>
  </r>
  <r>
    <x v="530"/>
    <s v="US"/>
    <n v="259600.33"/>
    <x v="1"/>
    <x v="5"/>
    <n v="0"/>
  </r>
  <r>
    <x v="530"/>
    <s v="US"/>
    <n v="259600.33"/>
    <x v="1"/>
    <x v="6"/>
    <n v="0"/>
  </r>
  <r>
    <x v="530"/>
    <s v="US"/>
    <n v="259600.33"/>
    <x v="1"/>
    <x v="7"/>
    <n v="0"/>
  </r>
  <r>
    <x v="530"/>
    <s v="US"/>
    <n v="259600.33"/>
    <x v="1"/>
    <x v="8"/>
    <n v="0"/>
  </r>
  <r>
    <x v="530"/>
    <s v="US"/>
    <n v="259600.33"/>
    <x v="1"/>
    <x v="9"/>
    <n v="0"/>
  </r>
  <r>
    <x v="530"/>
    <s v="US"/>
    <n v="259600.33"/>
    <x v="2"/>
    <x v="10"/>
    <n v="282874"/>
  </r>
  <r>
    <x v="530"/>
    <s v="US"/>
    <n v="259600.33"/>
    <x v="2"/>
    <x v="11"/>
    <n v="0"/>
  </r>
  <r>
    <x v="530"/>
    <s v="US"/>
    <n v="259600.33"/>
    <x v="2"/>
    <x v="12"/>
    <n v="282874"/>
  </r>
  <r>
    <x v="530"/>
    <s v="US"/>
    <n v="259600.33"/>
    <x v="2"/>
    <x v="13"/>
    <n v="0"/>
  </r>
  <r>
    <x v="530"/>
    <s v="US"/>
    <n v="259600.33"/>
    <x v="3"/>
    <x v="14"/>
    <n v="704869"/>
  </r>
  <r>
    <x v="530"/>
    <s v="US"/>
    <n v="259600.33"/>
    <x v="4"/>
    <x v="15"/>
    <n v="901238"/>
  </r>
  <r>
    <x v="530"/>
    <s v="US"/>
    <n v="259600.33"/>
    <x v="5"/>
    <x v="16"/>
    <n v="2327639"/>
  </r>
  <r>
    <x v="530"/>
    <s v="US"/>
    <n v="259600.33"/>
    <x v="6"/>
    <x v="17"/>
    <n v="307669"/>
  </r>
  <r>
    <x v="530"/>
    <s v="US"/>
    <n v="259600.33"/>
    <x v="7"/>
    <x v="18"/>
    <n v="68453"/>
  </r>
  <r>
    <x v="530"/>
    <s v="US"/>
    <n v="259600.33"/>
    <x v="8"/>
    <x v="19"/>
    <n v="0"/>
  </r>
  <r>
    <x v="530"/>
    <s v="US"/>
    <n v="259600.33"/>
    <x v="9"/>
    <x v="20"/>
    <n v="1788437"/>
  </r>
  <r>
    <x v="530"/>
    <s v="US"/>
    <n v="259600.33"/>
    <x v="10"/>
    <x v="21"/>
    <n v="38972946"/>
  </r>
  <r>
    <x v="530"/>
    <s v="US"/>
    <n v="259600.33"/>
    <x v="11"/>
    <x v="22"/>
    <n v="460949"/>
  </r>
  <r>
    <x v="530"/>
    <s v="US"/>
    <n v="259600.33"/>
    <x v="12"/>
    <x v="23"/>
    <n v="70140"/>
  </r>
  <r>
    <x v="530"/>
    <s v="US"/>
    <n v="259600.33"/>
    <x v="13"/>
    <x v="24"/>
    <n v="256750373"/>
  </r>
  <r>
    <x v="530"/>
    <s v="US"/>
    <n v="259600.33"/>
    <x v="14"/>
    <x v="25"/>
    <n v="2367015"/>
  </r>
  <r>
    <x v="530"/>
    <s v="US"/>
    <n v="259600.33"/>
    <x v="15"/>
    <x v="26"/>
    <n v="6844100"/>
  </r>
  <r>
    <x v="530"/>
    <s v="US"/>
    <n v="259600.33"/>
    <x v="16"/>
    <x v="27"/>
    <n v="0"/>
  </r>
  <r>
    <x v="530"/>
    <s v="US"/>
    <n v="259600.33"/>
    <x v="17"/>
    <x v="28"/>
    <n v="0"/>
  </r>
  <r>
    <x v="530"/>
    <s v="US"/>
    <n v="259600.33"/>
    <x v="18"/>
    <x v="29"/>
    <n v="0"/>
  </r>
  <r>
    <x v="530"/>
    <s v="US"/>
    <n v="259600.33"/>
    <x v="19"/>
    <x v="30"/>
    <n v="0"/>
  </r>
  <r>
    <x v="530"/>
    <s v="US"/>
    <n v="259600.33"/>
    <x v="20"/>
    <x v="31"/>
    <n v="0"/>
  </r>
  <r>
    <x v="530"/>
    <s v="US"/>
    <n v="259600.33"/>
    <x v="21"/>
    <x v="32"/>
    <n v="0"/>
  </r>
  <r>
    <x v="531"/>
    <s v="US"/>
    <n v="203973.54"/>
    <x v="0"/>
    <x v="0"/>
    <n v="53169"/>
  </r>
  <r>
    <x v="531"/>
    <s v="US"/>
    <n v="203973.54"/>
    <x v="0"/>
    <x v="1"/>
    <n v="53169"/>
  </r>
  <r>
    <x v="531"/>
    <s v="US"/>
    <n v="203973.54"/>
    <x v="0"/>
    <x v="2"/>
    <n v="0"/>
  </r>
  <r>
    <x v="531"/>
    <s v="US"/>
    <n v="203973.54"/>
    <x v="0"/>
    <x v="3"/>
    <n v="0"/>
  </r>
  <r>
    <x v="531"/>
    <s v="US"/>
    <n v="203973.54"/>
    <x v="0"/>
    <x v="4"/>
    <n v="0"/>
  </r>
  <r>
    <x v="531"/>
    <s v="US"/>
    <n v="203973.54"/>
    <x v="1"/>
    <x v="5"/>
    <n v="0"/>
  </r>
  <r>
    <x v="531"/>
    <s v="US"/>
    <n v="203973.54"/>
    <x v="1"/>
    <x v="6"/>
    <n v="0"/>
  </r>
  <r>
    <x v="531"/>
    <s v="US"/>
    <n v="203973.54"/>
    <x v="1"/>
    <x v="7"/>
    <n v="0"/>
  </r>
  <r>
    <x v="531"/>
    <s v="US"/>
    <n v="203973.54"/>
    <x v="1"/>
    <x v="8"/>
    <n v="0"/>
  </r>
  <r>
    <x v="531"/>
    <s v="US"/>
    <n v="203973.54"/>
    <x v="1"/>
    <x v="9"/>
    <n v="0"/>
  </r>
  <r>
    <x v="531"/>
    <s v="US"/>
    <n v="203973.54"/>
    <x v="2"/>
    <x v="10"/>
    <n v="259912"/>
  </r>
  <r>
    <x v="531"/>
    <s v="US"/>
    <n v="203973.54"/>
    <x v="2"/>
    <x v="11"/>
    <n v="0"/>
  </r>
  <r>
    <x v="531"/>
    <s v="US"/>
    <n v="203973.54"/>
    <x v="2"/>
    <x v="12"/>
    <n v="259912"/>
  </r>
  <r>
    <x v="531"/>
    <s v="US"/>
    <n v="203973.54"/>
    <x v="2"/>
    <x v="13"/>
    <n v="0"/>
  </r>
  <r>
    <x v="531"/>
    <s v="US"/>
    <n v="203973.54"/>
    <x v="3"/>
    <x v="14"/>
    <n v="800481"/>
  </r>
  <r>
    <x v="531"/>
    <s v="US"/>
    <n v="203973.54"/>
    <x v="4"/>
    <x v="15"/>
    <n v="761436"/>
  </r>
  <r>
    <x v="531"/>
    <s v="US"/>
    <n v="203973.54"/>
    <x v="5"/>
    <x v="16"/>
    <n v="2405526"/>
  </r>
  <r>
    <x v="531"/>
    <s v="US"/>
    <n v="203973.54"/>
    <x v="6"/>
    <x v="17"/>
    <n v="274387"/>
  </r>
  <r>
    <x v="531"/>
    <s v="US"/>
    <n v="203973.54"/>
    <x v="7"/>
    <x v="18"/>
    <n v="65891"/>
  </r>
  <r>
    <x v="531"/>
    <s v="US"/>
    <n v="203973.54"/>
    <x v="8"/>
    <x v="19"/>
    <n v="0"/>
  </r>
  <r>
    <x v="531"/>
    <s v="US"/>
    <n v="203973.54"/>
    <x v="9"/>
    <x v="20"/>
    <n v="1658093"/>
  </r>
  <r>
    <x v="531"/>
    <s v="US"/>
    <n v="203973.54"/>
    <x v="10"/>
    <x v="21"/>
    <n v="35714349"/>
  </r>
  <r>
    <x v="531"/>
    <s v="US"/>
    <n v="203973.54"/>
    <x v="11"/>
    <x v="22"/>
    <n v="399259"/>
  </r>
  <r>
    <x v="531"/>
    <s v="US"/>
    <n v="203973.54"/>
    <x v="12"/>
    <x v="23"/>
    <n v="196598"/>
  </r>
  <r>
    <x v="531"/>
    <s v="US"/>
    <n v="203973.54"/>
    <x v="13"/>
    <x v="24"/>
    <n v="245538108"/>
  </r>
  <r>
    <x v="531"/>
    <s v="US"/>
    <n v="203973.54"/>
    <x v="14"/>
    <x v="25"/>
    <n v="1748955"/>
  </r>
  <r>
    <x v="531"/>
    <s v="US"/>
    <n v="203973.54"/>
    <x v="15"/>
    <x v="26"/>
    <n v="6835285"/>
  </r>
  <r>
    <x v="531"/>
    <s v="US"/>
    <n v="203973.54"/>
    <x v="16"/>
    <x v="27"/>
    <n v="0"/>
  </r>
  <r>
    <x v="531"/>
    <s v="US"/>
    <n v="203973.54"/>
    <x v="17"/>
    <x v="28"/>
    <n v="0"/>
  </r>
  <r>
    <x v="531"/>
    <s v="US"/>
    <n v="203973.54"/>
    <x v="18"/>
    <x v="29"/>
    <n v="0"/>
  </r>
  <r>
    <x v="531"/>
    <s v="US"/>
    <n v="203973.54"/>
    <x v="19"/>
    <x v="30"/>
    <n v="0"/>
  </r>
  <r>
    <x v="531"/>
    <s v="US"/>
    <n v="203973.54"/>
    <x v="20"/>
    <x v="31"/>
    <n v="0"/>
  </r>
  <r>
    <x v="531"/>
    <s v="US"/>
    <n v="203973.54"/>
    <x v="21"/>
    <x v="32"/>
    <n v="0"/>
  </r>
  <r>
    <x v="532"/>
    <s v="US"/>
    <n v="781034.95"/>
    <x v="0"/>
    <x v="0"/>
    <n v="3582"/>
  </r>
  <r>
    <x v="532"/>
    <s v="US"/>
    <n v="781034.95"/>
    <x v="0"/>
    <x v="1"/>
    <n v="3582"/>
  </r>
  <r>
    <x v="532"/>
    <s v="US"/>
    <n v="781034.95"/>
    <x v="0"/>
    <x v="2"/>
    <n v="0"/>
  </r>
  <r>
    <x v="532"/>
    <s v="US"/>
    <n v="781034.95"/>
    <x v="0"/>
    <x v="3"/>
    <n v="0"/>
  </r>
  <r>
    <x v="532"/>
    <s v="US"/>
    <n v="781034.95"/>
    <x v="0"/>
    <x v="4"/>
    <n v="0"/>
  </r>
  <r>
    <x v="532"/>
    <s v="US"/>
    <n v="781034.95"/>
    <x v="1"/>
    <x v="5"/>
    <n v="0"/>
  </r>
  <r>
    <x v="532"/>
    <s v="US"/>
    <n v="781034.95"/>
    <x v="1"/>
    <x v="6"/>
    <n v="0"/>
  </r>
  <r>
    <x v="532"/>
    <s v="US"/>
    <n v="781034.95"/>
    <x v="1"/>
    <x v="7"/>
    <n v="0"/>
  </r>
  <r>
    <x v="532"/>
    <s v="US"/>
    <n v="781034.95"/>
    <x v="1"/>
    <x v="8"/>
    <n v="0"/>
  </r>
  <r>
    <x v="532"/>
    <s v="US"/>
    <n v="781034.95"/>
    <x v="1"/>
    <x v="9"/>
    <n v="0"/>
  </r>
  <r>
    <x v="532"/>
    <s v="US"/>
    <n v="781034.95"/>
    <x v="2"/>
    <x v="10"/>
    <n v="672177"/>
  </r>
  <r>
    <x v="532"/>
    <s v="US"/>
    <n v="781034.95"/>
    <x v="2"/>
    <x v="11"/>
    <n v="0"/>
  </r>
  <r>
    <x v="532"/>
    <s v="US"/>
    <n v="781034.95"/>
    <x v="2"/>
    <x v="12"/>
    <n v="672177"/>
  </r>
  <r>
    <x v="532"/>
    <s v="US"/>
    <n v="781034.95"/>
    <x v="2"/>
    <x v="13"/>
    <n v="0"/>
  </r>
  <r>
    <x v="532"/>
    <s v="US"/>
    <n v="781034.95"/>
    <x v="3"/>
    <x v="14"/>
    <n v="754350"/>
  </r>
  <r>
    <x v="532"/>
    <s v="US"/>
    <n v="781034.95"/>
    <x v="4"/>
    <x v="15"/>
    <n v="735104"/>
  </r>
  <r>
    <x v="532"/>
    <s v="US"/>
    <n v="781034.95"/>
    <x v="5"/>
    <x v="16"/>
    <n v="1961545"/>
  </r>
  <r>
    <x v="532"/>
    <s v="US"/>
    <n v="781034.95"/>
    <x v="6"/>
    <x v="17"/>
    <n v="725725"/>
  </r>
  <r>
    <x v="532"/>
    <s v="US"/>
    <n v="781034.95"/>
    <x v="7"/>
    <x v="18"/>
    <n v="66524"/>
  </r>
  <r>
    <x v="532"/>
    <s v="US"/>
    <n v="781034.95"/>
    <x v="8"/>
    <x v="19"/>
    <n v="0"/>
  </r>
  <r>
    <x v="532"/>
    <s v="US"/>
    <n v="781034.95"/>
    <x v="9"/>
    <x v="20"/>
    <n v="1588971"/>
  </r>
  <r>
    <x v="532"/>
    <s v="US"/>
    <n v="781034.95"/>
    <x v="10"/>
    <x v="21"/>
    <n v="24139980"/>
  </r>
  <r>
    <x v="532"/>
    <s v="US"/>
    <n v="781034.95"/>
    <x v="11"/>
    <x v="22"/>
    <n v="379844"/>
  </r>
  <r>
    <x v="532"/>
    <s v="US"/>
    <n v="781034.95"/>
    <x v="12"/>
    <x v="23"/>
    <n v="45142"/>
  </r>
  <r>
    <x v="532"/>
    <s v="US"/>
    <n v="781034.95"/>
    <x v="13"/>
    <x v="24"/>
    <n v="248032653"/>
  </r>
  <r>
    <x v="532"/>
    <s v="US"/>
    <n v="781034.95"/>
    <x v="14"/>
    <x v="25"/>
    <n v="1774387"/>
  </r>
  <r>
    <x v="532"/>
    <s v="US"/>
    <n v="781034.95"/>
    <x v="15"/>
    <x v="26"/>
    <n v="6614905"/>
  </r>
  <r>
    <x v="532"/>
    <s v="US"/>
    <n v="781034.95"/>
    <x v="16"/>
    <x v="27"/>
    <n v="0"/>
  </r>
  <r>
    <x v="532"/>
    <s v="US"/>
    <n v="781034.95"/>
    <x v="17"/>
    <x v="28"/>
    <n v="0"/>
  </r>
  <r>
    <x v="532"/>
    <s v="US"/>
    <n v="781034.95"/>
    <x v="18"/>
    <x v="29"/>
    <n v="0"/>
  </r>
  <r>
    <x v="532"/>
    <s v="US"/>
    <n v="781034.95"/>
    <x v="19"/>
    <x v="30"/>
    <n v="0"/>
  </r>
  <r>
    <x v="532"/>
    <s v="US"/>
    <n v="781034.95"/>
    <x v="20"/>
    <x v="31"/>
    <n v="0"/>
  </r>
  <r>
    <x v="532"/>
    <s v="US"/>
    <n v="781034.95"/>
    <x v="21"/>
    <x v="32"/>
    <n v="0"/>
  </r>
  <r>
    <x v="533"/>
    <s v="US"/>
    <n v="387857.64"/>
    <x v="0"/>
    <x v="0"/>
    <n v="0"/>
  </r>
  <r>
    <x v="533"/>
    <s v="US"/>
    <n v="387857.64"/>
    <x v="0"/>
    <x v="1"/>
    <n v="0"/>
  </r>
  <r>
    <x v="533"/>
    <s v="US"/>
    <n v="387857.64"/>
    <x v="0"/>
    <x v="2"/>
    <n v="0"/>
  </r>
  <r>
    <x v="533"/>
    <s v="US"/>
    <n v="387857.64"/>
    <x v="0"/>
    <x v="3"/>
    <n v="0"/>
  </r>
  <r>
    <x v="533"/>
    <s v="US"/>
    <n v="387857.64"/>
    <x v="0"/>
    <x v="4"/>
    <n v="0"/>
  </r>
  <r>
    <x v="533"/>
    <s v="US"/>
    <n v="387857.64"/>
    <x v="1"/>
    <x v="5"/>
    <n v="0"/>
  </r>
  <r>
    <x v="533"/>
    <s v="US"/>
    <n v="387857.64"/>
    <x v="1"/>
    <x v="6"/>
    <n v="0"/>
  </r>
  <r>
    <x v="533"/>
    <s v="US"/>
    <n v="387857.64"/>
    <x v="1"/>
    <x v="7"/>
    <n v="0"/>
  </r>
  <r>
    <x v="533"/>
    <s v="US"/>
    <n v="387857.64"/>
    <x v="1"/>
    <x v="8"/>
    <n v="0"/>
  </r>
  <r>
    <x v="533"/>
    <s v="US"/>
    <n v="387857.64"/>
    <x v="1"/>
    <x v="9"/>
    <n v="0"/>
  </r>
  <r>
    <x v="533"/>
    <s v="US"/>
    <n v="387857.64"/>
    <x v="2"/>
    <x v="10"/>
    <n v="967193"/>
  </r>
  <r>
    <x v="533"/>
    <s v="US"/>
    <n v="387857.64"/>
    <x v="2"/>
    <x v="11"/>
    <n v="821075"/>
  </r>
  <r>
    <x v="533"/>
    <s v="US"/>
    <n v="387857.64"/>
    <x v="2"/>
    <x v="12"/>
    <n v="146118"/>
  </r>
  <r>
    <x v="533"/>
    <s v="US"/>
    <n v="387857.64"/>
    <x v="2"/>
    <x v="13"/>
    <n v="0"/>
  </r>
  <r>
    <x v="533"/>
    <s v="US"/>
    <n v="387857.64"/>
    <x v="3"/>
    <x v="14"/>
    <n v="746600"/>
  </r>
  <r>
    <x v="533"/>
    <s v="US"/>
    <n v="387857.64"/>
    <x v="4"/>
    <x v="15"/>
    <n v="666492"/>
  </r>
  <r>
    <x v="533"/>
    <s v="US"/>
    <n v="387857.64"/>
    <x v="5"/>
    <x v="16"/>
    <n v="1953754"/>
  </r>
  <r>
    <x v="533"/>
    <s v="US"/>
    <n v="387857.64"/>
    <x v="6"/>
    <x v="17"/>
    <n v="1022241"/>
  </r>
  <r>
    <x v="533"/>
    <s v="US"/>
    <n v="387857.64"/>
    <x v="7"/>
    <x v="18"/>
    <n v="68615"/>
  </r>
  <r>
    <x v="533"/>
    <s v="US"/>
    <n v="387857.64"/>
    <x v="8"/>
    <x v="19"/>
    <n v="0"/>
  </r>
  <r>
    <x v="533"/>
    <s v="US"/>
    <n v="387857.64"/>
    <x v="9"/>
    <x v="20"/>
    <n v="2201831"/>
  </r>
  <r>
    <x v="533"/>
    <s v="US"/>
    <n v="387857.64"/>
    <x v="10"/>
    <x v="21"/>
    <n v="22203363"/>
  </r>
  <r>
    <x v="533"/>
    <s v="US"/>
    <n v="387857.64"/>
    <x v="11"/>
    <x v="22"/>
    <n v="374256"/>
  </r>
  <r>
    <x v="533"/>
    <s v="US"/>
    <n v="387857.64"/>
    <x v="12"/>
    <x v="23"/>
    <n v="66222"/>
  </r>
  <r>
    <x v="533"/>
    <s v="US"/>
    <n v="387857.64"/>
    <x v="13"/>
    <x v="24"/>
    <n v="245016388"/>
  </r>
  <r>
    <x v="533"/>
    <s v="US"/>
    <n v="387857.64"/>
    <x v="14"/>
    <x v="25"/>
    <n v="286089"/>
  </r>
  <r>
    <x v="533"/>
    <s v="US"/>
    <n v="387857.64"/>
    <x v="15"/>
    <x v="26"/>
    <n v="6742612"/>
  </r>
  <r>
    <x v="533"/>
    <s v="US"/>
    <n v="387857.64"/>
    <x v="16"/>
    <x v="27"/>
    <n v="0"/>
  </r>
  <r>
    <x v="533"/>
    <s v="US"/>
    <n v="387857.64"/>
    <x v="17"/>
    <x v="28"/>
    <n v="0"/>
  </r>
  <r>
    <x v="533"/>
    <s v="US"/>
    <n v="387857.64"/>
    <x v="18"/>
    <x v="29"/>
    <n v="0"/>
  </r>
  <r>
    <x v="533"/>
    <s v="US"/>
    <n v="387857.64"/>
    <x v="19"/>
    <x v="30"/>
    <n v="0"/>
  </r>
  <r>
    <x v="533"/>
    <s v="US"/>
    <n v="387857.64"/>
    <x v="20"/>
    <x v="31"/>
    <n v="0"/>
  </r>
  <r>
    <x v="533"/>
    <s v="US"/>
    <n v="387857.64"/>
    <x v="21"/>
    <x v="32"/>
    <n v="0"/>
  </r>
  <r>
    <x v="534"/>
    <s v="US"/>
    <n v="307934.99"/>
    <x v="0"/>
    <x v="0"/>
    <n v="43083"/>
  </r>
  <r>
    <x v="534"/>
    <s v="US"/>
    <n v="307934.99"/>
    <x v="0"/>
    <x v="1"/>
    <n v="43083"/>
  </r>
  <r>
    <x v="534"/>
    <s v="US"/>
    <n v="307934.99"/>
    <x v="0"/>
    <x v="2"/>
    <n v="0"/>
  </r>
  <r>
    <x v="534"/>
    <s v="US"/>
    <n v="307934.99"/>
    <x v="0"/>
    <x v="3"/>
    <n v="0"/>
  </r>
  <r>
    <x v="534"/>
    <s v="US"/>
    <n v="307934.99"/>
    <x v="0"/>
    <x v="4"/>
    <n v="0"/>
  </r>
  <r>
    <x v="534"/>
    <s v="US"/>
    <n v="307934.99"/>
    <x v="1"/>
    <x v="5"/>
    <n v="0"/>
  </r>
  <r>
    <x v="534"/>
    <s v="US"/>
    <n v="307934.99"/>
    <x v="1"/>
    <x v="6"/>
    <n v="0"/>
  </r>
  <r>
    <x v="534"/>
    <s v="US"/>
    <n v="307934.99"/>
    <x v="1"/>
    <x v="7"/>
    <n v="0"/>
  </r>
  <r>
    <x v="534"/>
    <s v="US"/>
    <n v="307934.99"/>
    <x v="1"/>
    <x v="8"/>
    <n v="0"/>
  </r>
  <r>
    <x v="534"/>
    <s v="US"/>
    <n v="307934.99"/>
    <x v="1"/>
    <x v="9"/>
    <n v="0"/>
  </r>
  <r>
    <x v="534"/>
    <s v="US"/>
    <n v="307934.99"/>
    <x v="2"/>
    <x v="10"/>
    <n v="967990"/>
  </r>
  <r>
    <x v="534"/>
    <s v="US"/>
    <n v="307934.99"/>
    <x v="2"/>
    <x v="11"/>
    <n v="896660"/>
  </r>
  <r>
    <x v="534"/>
    <s v="US"/>
    <n v="307934.99"/>
    <x v="2"/>
    <x v="12"/>
    <n v="71330"/>
  </r>
  <r>
    <x v="534"/>
    <s v="US"/>
    <n v="307934.99"/>
    <x v="2"/>
    <x v="13"/>
    <n v="0"/>
  </r>
  <r>
    <x v="534"/>
    <s v="US"/>
    <n v="307934.99"/>
    <x v="3"/>
    <x v="14"/>
    <n v="262122"/>
  </r>
  <r>
    <x v="534"/>
    <s v="US"/>
    <n v="307934.99"/>
    <x v="4"/>
    <x v="15"/>
    <n v="696637"/>
  </r>
  <r>
    <x v="534"/>
    <s v="US"/>
    <n v="307934.99"/>
    <x v="5"/>
    <x v="16"/>
    <n v="1903104"/>
  </r>
  <r>
    <x v="534"/>
    <s v="US"/>
    <n v="307934.99"/>
    <x v="6"/>
    <x v="17"/>
    <n v="1022265"/>
  </r>
  <r>
    <x v="534"/>
    <s v="US"/>
    <n v="307934.99"/>
    <x v="7"/>
    <x v="18"/>
    <n v="70405"/>
  </r>
  <r>
    <x v="534"/>
    <s v="US"/>
    <n v="307934.99"/>
    <x v="8"/>
    <x v="19"/>
    <n v="0"/>
  </r>
  <r>
    <x v="534"/>
    <s v="US"/>
    <n v="307934.99"/>
    <x v="9"/>
    <x v="20"/>
    <n v="2369770"/>
  </r>
  <r>
    <x v="534"/>
    <s v="US"/>
    <n v="307934.99"/>
    <x v="10"/>
    <x v="21"/>
    <n v="30084484"/>
  </r>
  <r>
    <x v="534"/>
    <s v="US"/>
    <n v="307934.99"/>
    <x v="11"/>
    <x v="22"/>
    <n v="385222"/>
  </r>
  <r>
    <x v="534"/>
    <s v="US"/>
    <n v="307934.99"/>
    <x v="12"/>
    <x v="23"/>
    <n v="90726"/>
  </r>
  <r>
    <x v="534"/>
    <s v="US"/>
    <n v="307934.99"/>
    <x v="13"/>
    <x v="24"/>
    <n v="297039843"/>
  </r>
  <r>
    <x v="534"/>
    <s v="US"/>
    <n v="307934.99"/>
    <x v="14"/>
    <x v="25"/>
    <n v="533949"/>
  </r>
  <r>
    <x v="534"/>
    <s v="US"/>
    <n v="307934.99"/>
    <x v="15"/>
    <x v="26"/>
    <n v="6369110"/>
  </r>
  <r>
    <x v="534"/>
    <s v="US"/>
    <n v="307934.99"/>
    <x v="16"/>
    <x v="27"/>
    <n v="0"/>
  </r>
  <r>
    <x v="534"/>
    <s v="US"/>
    <n v="307934.99"/>
    <x v="17"/>
    <x v="28"/>
    <n v="0"/>
  </r>
  <r>
    <x v="534"/>
    <s v="US"/>
    <n v="307934.99"/>
    <x v="18"/>
    <x v="29"/>
    <n v="0"/>
  </r>
  <r>
    <x v="534"/>
    <s v="US"/>
    <n v="307934.99"/>
    <x v="19"/>
    <x v="30"/>
    <n v="0"/>
  </r>
  <r>
    <x v="534"/>
    <s v="US"/>
    <n v="307934.99"/>
    <x v="20"/>
    <x v="31"/>
    <n v="0"/>
  </r>
  <r>
    <x v="534"/>
    <s v="US"/>
    <n v="307934.99"/>
    <x v="21"/>
    <x v="32"/>
    <n v="0"/>
  </r>
  <r>
    <x v="535"/>
    <s v="US"/>
    <n v="248666.52"/>
    <x v="0"/>
    <x v="0"/>
    <n v="47047"/>
  </r>
  <r>
    <x v="535"/>
    <s v="US"/>
    <n v="248666.52"/>
    <x v="0"/>
    <x v="1"/>
    <n v="47047"/>
  </r>
  <r>
    <x v="535"/>
    <s v="US"/>
    <n v="248666.52"/>
    <x v="0"/>
    <x v="2"/>
    <n v="0"/>
  </r>
  <r>
    <x v="535"/>
    <s v="US"/>
    <n v="248666.52"/>
    <x v="0"/>
    <x v="3"/>
    <n v="0"/>
  </r>
  <r>
    <x v="535"/>
    <s v="US"/>
    <n v="248666.52"/>
    <x v="0"/>
    <x v="4"/>
    <n v="0"/>
  </r>
  <r>
    <x v="535"/>
    <s v="US"/>
    <n v="248666.52"/>
    <x v="1"/>
    <x v="5"/>
    <n v="0"/>
  </r>
  <r>
    <x v="535"/>
    <s v="US"/>
    <n v="248666.52"/>
    <x v="1"/>
    <x v="6"/>
    <n v="0"/>
  </r>
  <r>
    <x v="535"/>
    <s v="US"/>
    <n v="248666.52"/>
    <x v="1"/>
    <x v="7"/>
    <n v="0"/>
  </r>
  <r>
    <x v="535"/>
    <s v="US"/>
    <n v="248666.52"/>
    <x v="1"/>
    <x v="8"/>
    <n v="0"/>
  </r>
  <r>
    <x v="535"/>
    <s v="US"/>
    <n v="248666.52"/>
    <x v="1"/>
    <x v="9"/>
    <n v="0"/>
  </r>
  <r>
    <x v="535"/>
    <s v="US"/>
    <n v="248666.52"/>
    <x v="2"/>
    <x v="10"/>
    <n v="457032"/>
  </r>
  <r>
    <x v="535"/>
    <s v="US"/>
    <n v="248666.52"/>
    <x v="2"/>
    <x v="11"/>
    <n v="436894"/>
  </r>
  <r>
    <x v="535"/>
    <s v="US"/>
    <n v="248666.52"/>
    <x v="2"/>
    <x v="12"/>
    <n v="20138"/>
  </r>
  <r>
    <x v="535"/>
    <s v="US"/>
    <n v="248666.52"/>
    <x v="2"/>
    <x v="13"/>
    <n v="0"/>
  </r>
  <r>
    <x v="535"/>
    <s v="US"/>
    <n v="248666.52"/>
    <x v="3"/>
    <x v="14"/>
    <n v="105023"/>
  </r>
  <r>
    <x v="535"/>
    <s v="US"/>
    <n v="248666.52"/>
    <x v="4"/>
    <x v="15"/>
    <n v="737127"/>
  </r>
  <r>
    <x v="535"/>
    <s v="US"/>
    <n v="248666.52"/>
    <x v="5"/>
    <x v="16"/>
    <n v="2066142"/>
  </r>
  <r>
    <x v="535"/>
    <s v="US"/>
    <n v="248666.52"/>
    <x v="6"/>
    <x v="17"/>
    <n v="484810"/>
  </r>
  <r>
    <x v="535"/>
    <s v="US"/>
    <n v="248666.52"/>
    <x v="7"/>
    <x v="18"/>
    <n v="69622"/>
  </r>
  <r>
    <x v="535"/>
    <s v="US"/>
    <n v="248666.52"/>
    <x v="8"/>
    <x v="19"/>
    <n v="0"/>
  </r>
  <r>
    <x v="535"/>
    <s v="US"/>
    <n v="248666.52"/>
    <x v="9"/>
    <x v="20"/>
    <n v="2502099"/>
  </r>
  <r>
    <x v="535"/>
    <s v="US"/>
    <n v="248666.52"/>
    <x v="10"/>
    <x v="21"/>
    <n v="34361120"/>
  </r>
  <r>
    <x v="535"/>
    <s v="US"/>
    <n v="248666.52"/>
    <x v="11"/>
    <x v="22"/>
    <n v="341263"/>
  </r>
  <r>
    <x v="535"/>
    <s v="US"/>
    <n v="248666.52"/>
    <x v="12"/>
    <x v="23"/>
    <n v="51482"/>
  </r>
  <r>
    <x v="535"/>
    <s v="US"/>
    <n v="248666.52"/>
    <x v="13"/>
    <x v="24"/>
    <n v="269621663"/>
  </r>
  <r>
    <x v="535"/>
    <s v="US"/>
    <n v="248666.52"/>
    <x v="14"/>
    <x v="25"/>
    <n v="406093"/>
  </r>
  <r>
    <x v="535"/>
    <s v="US"/>
    <n v="248666.52"/>
    <x v="15"/>
    <x v="26"/>
    <n v="6214957"/>
  </r>
  <r>
    <x v="535"/>
    <s v="US"/>
    <n v="248666.52"/>
    <x v="16"/>
    <x v="27"/>
    <n v="0"/>
  </r>
  <r>
    <x v="535"/>
    <s v="US"/>
    <n v="248666.52"/>
    <x v="17"/>
    <x v="28"/>
    <n v="0"/>
  </r>
  <r>
    <x v="535"/>
    <s v="US"/>
    <n v="248666.52"/>
    <x v="18"/>
    <x v="29"/>
    <n v="0"/>
  </r>
  <r>
    <x v="535"/>
    <s v="US"/>
    <n v="248666.52"/>
    <x v="19"/>
    <x v="30"/>
    <n v="0"/>
  </r>
  <r>
    <x v="535"/>
    <s v="US"/>
    <n v="248666.52"/>
    <x v="20"/>
    <x v="31"/>
    <n v="0"/>
  </r>
  <r>
    <x v="535"/>
    <s v="US"/>
    <n v="248666.52"/>
    <x v="21"/>
    <x v="32"/>
    <n v="0"/>
  </r>
  <r>
    <x v="536"/>
    <s v="US"/>
    <n v="229981.62"/>
    <x v="0"/>
    <x v="0"/>
    <n v="49730"/>
  </r>
  <r>
    <x v="536"/>
    <s v="US"/>
    <n v="229981.62"/>
    <x v="0"/>
    <x v="1"/>
    <n v="49730"/>
  </r>
  <r>
    <x v="536"/>
    <s v="US"/>
    <n v="229981.62"/>
    <x v="0"/>
    <x v="2"/>
    <n v="0"/>
  </r>
  <r>
    <x v="536"/>
    <s v="US"/>
    <n v="229981.62"/>
    <x v="0"/>
    <x v="3"/>
    <n v="0"/>
  </r>
  <r>
    <x v="536"/>
    <s v="US"/>
    <n v="229981.62"/>
    <x v="0"/>
    <x v="4"/>
    <n v="0"/>
  </r>
  <r>
    <x v="536"/>
    <s v="US"/>
    <n v="229981.62"/>
    <x v="1"/>
    <x v="5"/>
    <n v="0"/>
  </r>
  <r>
    <x v="536"/>
    <s v="US"/>
    <n v="229981.62"/>
    <x v="1"/>
    <x v="6"/>
    <n v="0"/>
  </r>
  <r>
    <x v="536"/>
    <s v="US"/>
    <n v="229981.62"/>
    <x v="1"/>
    <x v="7"/>
    <n v="0"/>
  </r>
  <r>
    <x v="536"/>
    <s v="US"/>
    <n v="229981.62"/>
    <x v="1"/>
    <x v="8"/>
    <n v="0"/>
  </r>
  <r>
    <x v="536"/>
    <s v="US"/>
    <n v="229981.62"/>
    <x v="1"/>
    <x v="9"/>
    <n v="0"/>
  </r>
  <r>
    <x v="536"/>
    <s v="US"/>
    <n v="229981.62"/>
    <x v="2"/>
    <x v="10"/>
    <n v="392471"/>
  </r>
  <r>
    <x v="536"/>
    <s v="US"/>
    <n v="229981.62"/>
    <x v="2"/>
    <x v="11"/>
    <n v="392341"/>
  </r>
  <r>
    <x v="536"/>
    <s v="US"/>
    <n v="229981.62"/>
    <x v="2"/>
    <x v="12"/>
    <n v="130"/>
  </r>
  <r>
    <x v="536"/>
    <s v="US"/>
    <n v="229981.62"/>
    <x v="2"/>
    <x v="13"/>
    <n v="0"/>
  </r>
  <r>
    <x v="536"/>
    <s v="US"/>
    <n v="229981.62"/>
    <x v="3"/>
    <x v="14"/>
    <n v="76591"/>
  </r>
  <r>
    <x v="536"/>
    <s v="US"/>
    <n v="229981.62"/>
    <x v="4"/>
    <x v="15"/>
    <n v="737115"/>
  </r>
  <r>
    <x v="536"/>
    <s v="US"/>
    <n v="229981.62"/>
    <x v="5"/>
    <x v="16"/>
    <n v="2146573"/>
  </r>
  <r>
    <x v="536"/>
    <s v="US"/>
    <n v="229981.62"/>
    <x v="6"/>
    <x v="17"/>
    <n v="449336"/>
  </r>
  <r>
    <x v="536"/>
    <s v="US"/>
    <n v="229981.62"/>
    <x v="7"/>
    <x v="18"/>
    <n v="68254"/>
  </r>
  <r>
    <x v="536"/>
    <s v="US"/>
    <n v="229981.62"/>
    <x v="8"/>
    <x v="19"/>
    <n v="0"/>
  </r>
  <r>
    <x v="536"/>
    <s v="US"/>
    <n v="229981.62"/>
    <x v="9"/>
    <x v="20"/>
    <n v="2390702"/>
  </r>
  <r>
    <x v="536"/>
    <s v="US"/>
    <n v="229981.62"/>
    <x v="10"/>
    <x v="21"/>
    <n v="30869081"/>
  </r>
  <r>
    <x v="536"/>
    <s v="US"/>
    <n v="229981.62"/>
    <x v="11"/>
    <x v="22"/>
    <n v="392777"/>
  </r>
  <r>
    <x v="536"/>
    <s v="US"/>
    <n v="229981.62"/>
    <x v="12"/>
    <x v="23"/>
    <n v="120853"/>
  </r>
  <r>
    <x v="536"/>
    <s v="US"/>
    <n v="229981.62"/>
    <x v="13"/>
    <x v="24"/>
    <n v="233288291"/>
  </r>
  <r>
    <x v="536"/>
    <s v="US"/>
    <n v="229981.62"/>
    <x v="14"/>
    <x v="25"/>
    <n v="188051"/>
  </r>
  <r>
    <x v="536"/>
    <s v="US"/>
    <n v="229981.62"/>
    <x v="15"/>
    <x v="26"/>
    <n v="6305620"/>
  </r>
  <r>
    <x v="536"/>
    <s v="US"/>
    <n v="229981.62"/>
    <x v="16"/>
    <x v="27"/>
    <n v="0"/>
  </r>
  <r>
    <x v="536"/>
    <s v="US"/>
    <n v="229981.62"/>
    <x v="17"/>
    <x v="28"/>
    <n v="0"/>
  </r>
  <r>
    <x v="536"/>
    <s v="US"/>
    <n v="229981.62"/>
    <x v="18"/>
    <x v="29"/>
    <n v="0"/>
  </r>
  <r>
    <x v="536"/>
    <s v="US"/>
    <n v="229981.62"/>
    <x v="19"/>
    <x v="30"/>
    <n v="0"/>
  </r>
  <r>
    <x v="536"/>
    <s v="US"/>
    <n v="229981.62"/>
    <x v="20"/>
    <x v="31"/>
    <n v="0"/>
  </r>
  <r>
    <x v="536"/>
    <s v="US"/>
    <n v="229981.62"/>
    <x v="21"/>
    <x v="32"/>
    <n v="0"/>
  </r>
  <r>
    <x v="537"/>
    <s v="US"/>
    <n v="257651.13"/>
    <x v="0"/>
    <x v="0"/>
    <n v="51717"/>
  </r>
  <r>
    <x v="537"/>
    <s v="US"/>
    <n v="257651.13"/>
    <x v="0"/>
    <x v="1"/>
    <n v="51717"/>
  </r>
  <r>
    <x v="537"/>
    <s v="US"/>
    <n v="257651.13"/>
    <x v="0"/>
    <x v="2"/>
    <n v="0"/>
  </r>
  <r>
    <x v="537"/>
    <s v="US"/>
    <n v="257651.13"/>
    <x v="0"/>
    <x v="3"/>
    <n v="0"/>
  </r>
  <r>
    <x v="537"/>
    <s v="US"/>
    <n v="257651.13"/>
    <x v="0"/>
    <x v="4"/>
    <n v="0"/>
  </r>
  <r>
    <x v="537"/>
    <s v="US"/>
    <n v="257651.13"/>
    <x v="1"/>
    <x v="5"/>
    <n v="0"/>
  </r>
  <r>
    <x v="537"/>
    <s v="US"/>
    <n v="257651.13"/>
    <x v="1"/>
    <x v="6"/>
    <n v="0"/>
  </r>
  <r>
    <x v="537"/>
    <s v="US"/>
    <n v="257651.13"/>
    <x v="1"/>
    <x v="7"/>
    <n v="0"/>
  </r>
  <r>
    <x v="537"/>
    <s v="US"/>
    <n v="257651.13"/>
    <x v="1"/>
    <x v="8"/>
    <n v="0"/>
  </r>
  <r>
    <x v="537"/>
    <s v="US"/>
    <n v="257651.13"/>
    <x v="1"/>
    <x v="9"/>
    <n v="0"/>
  </r>
  <r>
    <x v="537"/>
    <s v="US"/>
    <n v="257651.13"/>
    <x v="2"/>
    <x v="10"/>
    <n v="505610"/>
  </r>
  <r>
    <x v="537"/>
    <s v="US"/>
    <n v="257651.13"/>
    <x v="2"/>
    <x v="11"/>
    <n v="505493"/>
  </r>
  <r>
    <x v="537"/>
    <s v="US"/>
    <n v="257651.13"/>
    <x v="2"/>
    <x v="12"/>
    <n v="117"/>
  </r>
  <r>
    <x v="537"/>
    <s v="US"/>
    <n v="257651.13"/>
    <x v="2"/>
    <x v="13"/>
    <n v="0"/>
  </r>
  <r>
    <x v="537"/>
    <s v="US"/>
    <n v="257651.13"/>
    <x v="3"/>
    <x v="14"/>
    <n v="91784"/>
  </r>
  <r>
    <x v="537"/>
    <s v="US"/>
    <n v="257651.13"/>
    <x v="4"/>
    <x v="15"/>
    <n v="680049"/>
  </r>
  <r>
    <x v="537"/>
    <s v="US"/>
    <n v="257651.13"/>
    <x v="5"/>
    <x v="16"/>
    <n v="1791617"/>
  </r>
  <r>
    <x v="537"/>
    <s v="US"/>
    <n v="257651.13"/>
    <x v="6"/>
    <x v="17"/>
    <n v="555296"/>
  </r>
  <r>
    <x v="537"/>
    <s v="US"/>
    <n v="257651.13"/>
    <x v="7"/>
    <x v="18"/>
    <n v="70721"/>
  </r>
  <r>
    <x v="537"/>
    <s v="US"/>
    <n v="257651.13"/>
    <x v="8"/>
    <x v="19"/>
    <n v="0"/>
  </r>
  <r>
    <x v="537"/>
    <s v="US"/>
    <n v="257651.13"/>
    <x v="9"/>
    <x v="20"/>
    <n v="1950962"/>
  </r>
  <r>
    <x v="537"/>
    <s v="US"/>
    <n v="257651.13"/>
    <x v="10"/>
    <x v="21"/>
    <n v="31156213"/>
  </r>
  <r>
    <x v="537"/>
    <s v="US"/>
    <n v="257651.13"/>
    <x v="11"/>
    <x v="22"/>
    <n v="410930"/>
  </r>
  <r>
    <x v="537"/>
    <s v="US"/>
    <n v="257651.13"/>
    <x v="12"/>
    <x v="23"/>
    <n v="103553"/>
  </r>
  <r>
    <x v="537"/>
    <s v="US"/>
    <n v="257651.13"/>
    <x v="13"/>
    <x v="24"/>
    <n v="303203362"/>
  </r>
  <r>
    <x v="537"/>
    <s v="US"/>
    <n v="257651.13"/>
    <x v="14"/>
    <x v="25"/>
    <n v="95056"/>
  </r>
  <r>
    <x v="537"/>
    <s v="US"/>
    <n v="257651.13"/>
    <x v="15"/>
    <x v="26"/>
    <n v="6304637"/>
  </r>
  <r>
    <x v="537"/>
    <s v="US"/>
    <n v="257651.13"/>
    <x v="16"/>
    <x v="27"/>
    <n v="0"/>
  </r>
  <r>
    <x v="537"/>
    <s v="US"/>
    <n v="257651.13"/>
    <x v="17"/>
    <x v="28"/>
    <n v="0"/>
  </r>
  <r>
    <x v="537"/>
    <s v="US"/>
    <n v="257651.13"/>
    <x v="18"/>
    <x v="29"/>
    <n v="0"/>
  </r>
  <r>
    <x v="537"/>
    <s v="US"/>
    <n v="257651.13"/>
    <x v="19"/>
    <x v="30"/>
    <n v="0"/>
  </r>
  <r>
    <x v="537"/>
    <s v="US"/>
    <n v="257651.13"/>
    <x v="20"/>
    <x v="31"/>
    <n v="0"/>
  </r>
  <r>
    <x v="537"/>
    <s v="US"/>
    <n v="257651.13"/>
    <x v="21"/>
    <x v="32"/>
    <n v="0"/>
  </r>
  <r>
    <x v="538"/>
    <s v="US"/>
    <n v="218384.81"/>
    <x v="0"/>
    <x v="0"/>
    <n v="3365"/>
  </r>
  <r>
    <x v="538"/>
    <s v="US"/>
    <n v="218384.81"/>
    <x v="0"/>
    <x v="1"/>
    <n v="3365"/>
  </r>
  <r>
    <x v="538"/>
    <s v="US"/>
    <n v="218384.81"/>
    <x v="0"/>
    <x v="2"/>
    <n v="0"/>
  </r>
  <r>
    <x v="538"/>
    <s v="US"/>
    <n v="218384.81"/>
    <x v="0"/>
    <x v="3"/>
    <n v="0"/>
  </r>
  <r>
    <x v="538"/>
    <s v="US"/>
    <n v="218384.81"/>
    <x v="0"/>
    <x v="4"/>
    <n v="0"/>
  </r>
  <r>
    <x v="538"/>
    <s v="US"/>
    <n v="218384.81"/>
    <x v="1"/>
    <x v="5"/>
    <n v="0"/>
  </r>
  <r>
    <x v="538"/>
    <s v="US"/>
    <n v="218384.81"/>
    <x v="1"/>
    <x v="6"/>
    <n v="0"/>
  </r>
  <r>
    <x v="538"/>
    <s v="US"/>
    <n v="218384.81"/>
    <x v="1"/>
    <x v="7"/>
    <n v="0"/>
  </r>
  <r>
    <x v="538"/>
    <s v="US"/>
    <n v="218384.81"/>
    <x v="1"/>
    <x v="8"/>
    <n v="0"/>
  </r>
  <r>
    <x v="538"/>
    <s v="US"/>
    <n v="218384.81"/>
    <x v="1"/>
    <x v="9"/>
    <n v="0"/>
  </r>
  <r>
    <x v="538"/>
    <s v="US"/>
    <n v="218384.81"/>
    <x v="2"/>
    <x v="10"/>
    <n v="341639"/>
  </r>
  <r>
    <x v="538"/>
    <s v="US"/>
    <n v="218384.81"/>
    <x v="2"/>
    <x v="11"/>
    <n v="341235"/>
  </r>
  <r>
    <x v="538"/>
    <s v="US"/>
    <n v="218384.81"/>
    <x v="2"/>
    <x v="12"/>
    <n v="404"/>
  </r>
  <r>
    <x v="538"/>
    <s v="US"/>
    <n v="218384.81"/>
    <x v="2"/>
    <x v="13"/>
    <n v="0"/>
  </r>
  <r>
    <x v="538"/>
    <s v="US"/>
    <n v="218384.81"/>
    <x v="3"/>
    <x v="14"/>
    <n v="93160"/>
  </r>
  <r>
    <x v="538"/>
    <s v="US"/>
    <n v="218384.81"/>
    <x v="4"/>
    <x v="15"/>
    <n v="712974"/>
  </r>
  <r>
    <x v="538"/>
    <s v="US"/>
    <n v="218384.81"/>
    <x v="5"/>
    <x v="16"/>
    <n v="2164584"/>
  </r>
  <r>
    <x v="538"/>
    <s v="US"/>
    <n v="218384.81"/>
    <x v="6"/>
    <x v="17"/>
    <n v="433278"/>
  </r>
  <r>
    <x v="538"/>
    <s v="US"/>
    <n v="218384.81"/>
    <x v="7"/>
    <x v="18"/>
    <n v="73099"/>
  </r>
  <r>
    <x v="538"/>
    <s v="US"/>
    <n v="218384.81"/>
    <x v="8"/>
    <x v="19"/>
    <n v="0"/>
  </r>
  <r>
    <x v="538"/>
    <s v="US"/>
    <n v="218384.81"/>
    <x v="9"/>
    <x v="20"/>
    <n v="1881626"/>
  </r>
  <r>
    <x v="538"/>
    <s v="US"/>
    <n v="218384.81"/>
    <x v="10"/>
    <x v="21"/>
    <n v="27966142"/>
  </r>
  <r>
    <x v="538"/>
    <s v="US"/>
    <n v="218384.81"/>
    <x v="11"/>
    <x v="22"/>
    <n v="355028"/>
  </r>
  <r>
    <x v="538"/>
    <s v="US"/>
    <n v="218384.81"/>
    <x v="12"/>
    <x v="23"/>
    <n v="110068"/>
  </r>
  <r>
    <x v="538"/>
    <s v="US"/>
    <n v="218384.81"/>
    <x v="13"/>
    <x v="24"/>
    <n v="355592930"/>
  </r>
  <r>
    <x v="538"/>
    <s v="US"/>
    <n v="218384.81"/>
    <x v="14"/>
    <x v="25"/>
    <n v="57068"/>
  </r>
  <r>
    <x v="538"/>
    <s v="US"/>
    <n v="218384.81"/>
    <x v="15"/>
    <x v="26"/>
    <n v="6065849"/>
  </r>
  <r>
    <x v="538"/>
    <s v="US"/>
    <n v="218384.81"/>
    <x v="16"/>
    <x v="27"/>
    <n v="0"/>
  </r>
  <r>
    <x v="538"/>
    <s v="US"/>
    <n v="218384.81"/>
    <x v="17"/>
    <x v="28"/>
    <n v="0"/>
  </r>
  <r>
    <x v="538"/>
    <s v="US"/>
    <n v="218384.81"/>
    <x v="18"/>
    <x v="29"/>
    <n v="0"/>
  </r>
  <r>
    <x v="538"/>
    <s v="US"/>
    <n v="218384.81"/>
    <x v="19"/>
    <x v="30"/>
    <n v="0"/>
  </r>
  <r>
    <x v="538"/>
    <s v="US"/>
    <n v="218384.81"/>
    <x v="20"/>
    <x v="31"/>
    <n v="0"/>
  </r>
  <r>
    <x v="538"/>
    <s v="US"/>
    <n v="218384.81"/>
    <x v="21"/>
    <x v="32"/>
    <n v="0"/>
  </r>
  <r>
    <x v="539"/>
    <s v="US"/>
    <n v="787762.37"/>
    <x v="0"/>
    <x v="0"/>
    <n v="0"/>
  </r>
  <r>
    <x v="539"/>
    <s v="US"/>
    <n v="787762.37"/>
    <x v="0"/>
    <x v="1"/>
    <n v="0"/>
  </r>
  <r>
    <x v="539"/>
    <s v="US"/>
    <n v="787762.37"/>
    <x v="0"/>
    <x v="2"/>
    <n v="0"/>
  </r>
  <r>
    <x v="539"/>
    <s v="US"/>
    <n v="787762.37"/>
    <x v="0"/>
    <x v="3"/>
    <n v="0"/>
  </r>
  <r>
    <x v="539"/>
    <s v="US"/>
    <n v="787762.37"/>
    <x v="0"/>
    <x v="4"/>
    <n v="0"/>
  </r>
  <r>
    <x v="539"/>
    <s v="US"/>
    <n v="787762.37"/>
    <x v="1"/>
    <x v="5"/>
    <n v="0"/>
  </r>
  <r>
    <x v="539"/>
    <s v="US"/>
    <n v="787762.37"/>
    <x v="1"/>
    <x v="6"/>
    <n v="0"/>
  </r>
  <r>
    <x v="539"/>
    <s v="US"/>
    <n v="787762.37"/>
    <x v="1"/>
    <x v="7"/>
    <n v="0"/>
  </r>
  <r>
    <x v="539"/>
    <s v="US"/>
    <n v="787762.37"/>
    <x v="1"/>
    <x v="8"/>
    <n v="0"/>
  </r>
  <r>
    <x v="539"/>
    <s v="US"/>
    <n v="787762.37"/>
    <x v="1"/>
    <x v="9"/>
    <n v="0"/>
  </r>
  <r>
    <x v="539"/>
    <s v="US"/>
    <n v="787762.37"/>
    <x v="2"/>
    <x v="10"/>
    <n v="279461"/>
  </r>
  <r>
    <x v="539"/>
    <s v="US"/>
    <n v="787762.37"/>
    <x v="2"/>
    <x v="11"/>
    <n v="221716"/>
  </r>
  <r>
    <x v="539"/>
    <s v="US"/>
    <n v="787762.37"/>
    <x v="2"/>
    <x v="12"/>
    <n v="57745"/>
  </r>
  <r>
    <x v="539"/>
    <s v="US"/>
    <n v="787762.37"/>
    <x v="2"/>
    <x v="13"/>
    <n v="0"/>
  </r>
  <r>
    <x v="539"/>
    <s v="US"/>
    <n v="787762.37"/>
    <x v="3"/>
    <x v="14"/>
    <n v="97888"/>
  </r>
  <r>
    <x v="539"/>
    <s v="US"/>
    <n v="787762.37"/>
    <x v="4"/>
    <x v="15"/>
    <n v="745024"/>
  </r>
  <r>
    <x v="539"/>
    <s v="US"/>
    <n v="787762.37"/>
    <x v="5"/>
    <x v="16"/>
    <n v="2771026"/>
  </r>
  <r>
    <x v="539"/>
    <s v="US"/>
    <n v="787762.37"/>
    <x v="6"/>
    <x v="17"/>
    <n v="374277"/>
  </r>
  <r>
    <x v="539"/>
    <s v="US"/>
    <n v="787762.37"/>
    <x v="7"/>
    <x v="18"/>
    <n v="63750"/>
  </r>
  <r>
    <x v="539"/>
    <s v="US"/>
    <n v="787762.37"/>
    <x v="8"/>
    <x v="19"/>
    <n v="0"/>
  </r>
  <r>
    <x v="539"/>
    <s v="US"/>
    <n v="787762.37"/>
    <x v="9"/>
    <x v="20"/>
    <n v="1840066"/>
  </r>
  <r>
    <x v="539"/>
    <s v="US"/>
    <n v="787762.37"/>
    <x v="10"/>
    <x v="21"/>
    <n v="25324473"/>
  </r>
  <r>
    <x v="539"/>
    <s v="US"/>
    <n v="787762.37"/>
    <x v="11"/>
    <x v="22"/>
    <n v="399041"/>
  </r>
  <r>
    <x v="539"/>
    <s v="US"/>
    <n v="787762.37"/>
    <x v="12"/>
    <x v="23"/>
    <n v="86672"/>
  </r>
  <r>
    <x v="539"/>
    <s v="US"/>
    <n v="787762.37"/>
    <x v="13"/>
    <x v="24"/>
    <n v="340888756"/>
  </r>
  <r>
    <x v="539"/>
    <s v="US"/>
    <n v="787762.37"/>
    <x v="14"/>
    <x v="25"/>
    <n v="30944"/>
  </r>
  <r>
    <x v="539"/>
    <s v="US"/>
    <n v="787762.37"/>
    <x v="15"/>
    <x v="26"/>
    <n v="5901857"/>
  </r>
  <r>
    <x v="539"/>
    <s v="US"/>
    <n v="787762.37"/>
    <x v="16"/>
    <x v="27"/>
    <n v="0"/>
  </r>
  <r>
    <x v="539"/>
    <s v="US"/>
    <n v="787762.37"/>
    <x v="17"/>
    <x v="28"/>
    <n v="0"/>
  </r>
  <r>
    <x v="539"/>
    <s v="US"/>
    <n v="787762.37"/>
    <x v="18"/>
    <x v="29"/>
    <n v="0"/>
  </r>
  <r>
    <x v="539"/>
    <s v="US"/>
    <n v="787762.37"/>
    <x v="19"/>
    <x v="30"/>
    <n v="0"/>
  </r>
  <r>
    <x v="539"/>
    <s v="US"/>
    <n v="787762.37"/>
    <x v="20"/>
    <x v="31"/>
    <n v="0"/>
  </r>
  <r>
    <x v="539"/>
    <s v="US"/>
    <n v="787762.37"/>
    <x v="21"/>
    <x v="32"/>
    <n v="0"/>
  </r>
  <r>
    <x v="540"/>
    <s v="US"/>
    <n v="435899.41"/>
    <x v="0"/>
    <x v="0"/>
    <n v="660957"/>
  </r>
  <r>
    <x v="540"/>
    <s v="US"/>
    <n v="435899.41"/>
    <x v="0"/>
    <x v="1"/>
    <n v="56212"/>
  </r>
  <r>
    <x v="540"/>
    <s v="US"/>
    <n v="435899.41"/>
    <x v="0"/>
    <x v="2"/>
    <n v="604745"/>
  </r>
  <r>
    <x v="540"/>
    <s v="US"/>
    <n v="435899.41"/>
    <x v="0"/>
    <x v="3"/>
    <n v="0"/>
  </r>
  <r>
    <x v="540"/>
    <s v="US"/>
    <n v="435899.41"/>
    <x v="0"/>
    <x v="4"/>
    <n v="0"/>
  </r>
  <r>
    <x v="540"/>
    <s v="US"/>
    <n v="435899.41"/>
    <x v="1"/>
    <x v="5"/>
    <n v="0"/>
  </r>
  <r>
    <x v="540"/>
    <s v="US"/>
    <n v="435899.41"/>
    <x v="1"/>
    <x v="6"/>
    <n v="0"/>
  </r>
  <r>
    <x v="540"/>
    <s v="US"/>
    <n v="435899.41"/>
    <x v="1"/>
    <x v="7"/>
    <n v="0"/>
  </r>
  <r>
    <x v="540"/>
    <s v="US"/>
    <n v="435899.41"/>
    <x v="1"/>
    <x v="8"/>
    <n v="0"/>
  </r>
  <r>
    <x v="540"/>
    <s v="US"/>
    <n v="435899.41"/>
    <x v="1"/>
    <x v="9"/>
    <n v="0"/>
  </r>
  <r>
    <x v="540"/>
    <s v="US"/>
    <n v="435899.41"/>
    <x v="2"/>
    <x v="10"/>
    <n v="248441"/>
  </r>
  <r>
    <x v="540"/>
    <s v="US"/>
    <n v="435899.41"/>
    <x v="2"/>
    <x v="11"/>
    <n v="221882"/>
  </r>
  <r>
    <x v="540"/>
    <s v="US"/>
    <n v="435899.41"/>
    <x v="2"/>
    <x v="12"/>
    <n v="26559"/>
  </r>
  <r>
    <x v="540"/>
    <s v="US"/>
    <n v="435899.41"/>
    <x v="2"/>
    <x v="13"/>
    <n v="0"/>
  </r>
  <r>
    <x v="540"/>
    <s v="US"/>
    <n v="435899.41"/>
    <x v="3"/>
    <x v="14"/>
    <n v="103394"/>
  </r>
  <r>
    <x v="540"/>
    <s v="US"/>
    <n v="435899.41"/>
    <x v="4"/>
    <x v="15"/>
    <n v="691623"/>
  </r>
  <r>
    <x v="540"/>
    <s v="US"/>
    <n v="435899.41"/>
    <x v="5"/>
    <x v="16"/>
    <n v="2792949"/>
  </r>
  <r>
    <x v="540"/>
    <s v="US"/>
    <n v="435899.41"/>
    <x v="6"/>
    <x v="17"/>
    <n v="359579"/>
  </r>
  <r>
    <x v="540"/>
    <s v="US"/>
    <n v="435899.41"/>
    <x v="7"/>
    <x v="18"/>
    <n v="66282"/>
  </r>
  <r>
    <x v="540"/>
    <s v="US"/>
    <n v="435899.41"/>
    <x v="8"/>
    <x v="19"/>
    <n v="0"/>
  </r>
  <r>
    <x v="540"/>
    <s v="US"/>
    <n v="435899.41"/>
    <x v="9"/>
    <x v="20"/>
    <n v="2067549"/>
  </r>
  <r>
    <x v="540"/>
    <s v="US"/>
    <n v="435899.41"/>
    <x v="10"/>
    <x v="21"/>
    <n v="27300062"/>
  </r>
  <r>
    <x v="540"/>
    <s v="US"/>
    <n v="435899.41"/>
    <x v="11"/>
    <x v="22"/>
    <n v="525834"/>
  </r>
  <r>
    <x v="540"/>
    <s v="US"/>
    <n v="435899.41"/>
    <x v="12"/>
    <x v="23"/>
    <n v="41597"/>
  </r>
  <r>
    <x v="540"/>
    <s v="US"/>
    <n v="435899.41"/>
    <x v="13"/>
    <x v="24"/>
    <n v="339585297"/>
  </r>
  <r>
    <x v="540"/>
    <s v="US"/>
    <n v="435899.41"/>
    <x v="14"/>
    <x v="25"/>
    <n v="31870"/>
  </r>
  <r>
    <x v="540"/>
    <s v="US"/>
    <n v="435899.41"/>
    <x v="15"/>
    <x v="26"/>
    <n v="6164046"/>
  </r>
  <r>
    <x v="540"/>
    <s v="US"/>
    <n v="435899.41"/>
    <x v="16"/>
    <x v="27"/>
    <n v="0"/>
  </r>
  <r>
    <x v="540"/>
    <s v="US"/>
    <n v="435899.41"/>
    <x v="17"/>
    <x v="28"/>
    <n v="0"/>
  </r>
  <r>
    <x v="540"/>
    <s v="US"/>
    <n v="435899.41"/>
    <x v="18"/>
    <x v="29"/>
    <n v="0"/>
  </r>
  <r>
    <x v="540"/>
    <s v="US"/>
    <n v="435899.41"/>
    <x v="19"/>
    <x v="30"/>
    <n v="0"/>
  </r>
  <r>
    <x v="540"/>
    <s v="US"/>
    <n v="435899.41"/>
    <x v="20"/>
    <x v="31"/>
    <n v="0"/>
  </r>
  <r>
    <x v="540"/>
    <s v="US"/>
    <n v="435899.41"/>
    <x v="21"/>
    <x v="32"/>
    <n v="0"/>
  </r>
  <r>
    <x v="541"/>
    <s v="US"/>
    <n v="470857.96"/>
    <x v="0"/>
    <x v="0"/>
    <n v="955495"/>
  </r>
  <r>
    <x v="541"/>
    <s v="US"/>
    <n v="470857.96"/>
    <x v="0"/>
    <x v="1"/>
    <n v="88419"/>
  </r>
  <r>
    <x v="541"/>
    <s v="US"/>
    <n v="470857.96"/>
    <x v="0"/>
    <x v="2"/>
    <n v="867076"/>
  </r>
  <r>
    <x v="541"/>
    <s v="US"/>
    <n v="470857.96"/>
    <x v="0"/>
    <x v="3"/>
    <n v="0"/>
  </r>
  <r>
    <x v="541"/>
    <s v="US"/>
    <n v="470857.96"/>
    <x v="0"/>
    <x v="4"/>
    <n v="0"/>
  </r>
  <r>
    <x v="541"/>
    <s v="US"/>
    <n v="470857.96"/>
    <x v="1"/>
    <x v="5"/>
    <n v="0"/>
  </r>
  <r>
    <x v="541"/>
    <s v="US"/>
    <n v="470857.96"/>
    <x v="1"/>
    <x v="6"/>
    <n v="0"/>
  </r>
  <r>
    <x v="541"/>
    <s v="US"/>
    <n v="470857.96"/>
    <x v="1"/>
    <x v="7"/>
    <n v="0"/>
  </r>
  <r>
    <x v="541"/>
    <s v="US"/>
    <n v="470857.96"/>
    <x v="1"/>
    <x v="8"/>
    <n v="0"/>
  </r>
  <r>
    <x v="541"/>
    <s v="US"/>
    <n v="470857.96"/>
    <x v="1"/>
    <x v="9"/>
    <n v="0"/>
  </r>
  <r>
    <x v="541"/>
    <s v="US"/>
    <n v="470857.96"/>
    <x v="2"/>
    <x v="10"/>
    <n v="449130"/>
  </r>
  <r>
    <x v="541"/>
    <s v="US"/>
    <n v="470857.96"/>
    <x v="2"/>
    <x v="11"/>
    <n v="431898"/>
  </r>
  <r>
    <x v="541"/>
    <s v="US"/>
    <n v="470857.96"/>
    <x v="2"/>
    <x v="12"/>
    <n v="17232"/>
  </r>
  <r>
    <x v="541"/>
    <s v="US"/>
    <n v="470857.96"/>
    <x v="2"/>
    <x v="13"/>
    <n v="0"/>
  </r>
  <r>
    <x v="541"/>
    <s v="US"/>
    <n v="470857.96"/>
    <x v="3"/>
    <x v="14"/>
    <n v="112696"/>
  </r>
  <r>
    <x v="541"/>
    <s v="US"/>
    <n v="470857.96"/>
    <x v="4"/>
    <x v="15"/>
    <n v="789067"/>
  </r>
  <r>
    <x v="541"/>
    <s v="US"/>
    <n v="470857.96"/>
    <x v="5"/>
    <x v="16"/>
    <n v="3042994"/>
  </r>
  <r>
    <x v="541"/>
    <s v="US"/>
    <n v="470857.96"/>
    <x v="6"/>
    <x v="17"/>
    <n v="475472"/>
  </r>
  <r>
    <x v="541"/>
    <s v="US"/>
    <n v="470857.96"/>
    <x v="7"/>
    <x v="18"/>
    <n v="64703"/>
  </r>
  <r>
    <x v="541"/>
    <s v="US"/>
    <n v="470857.96"/>
    <x v="8"/>
    <x v="19"/>
    <n v="0"/>
  </r>
  <r>
    <x v="541"/>
    <s v="US"/>
    <n v="470857.96"/>
    <x v="9"/>
    <x v="20"/>
    <n v="2099024"/>
  </r>
  <r>
    <x v="541"/>
    <s v="US"/>
    <n v="470857.96"/>
    <x v="10"/>
    <x v="21"/>
    <n v="31390733"/>
  </r>
  <r>
    <x v="541"/>
    <s v="US"/>
    <n v="470857.96"/>
    <x v="11"/>
    <x v="22"/>
    <n v="517292"/>
  </r>
  <r>
    <x v="541"/>
    <s v="US"/>
    <n v="470857.96"/>
    <x v="12"/>
    <x v="23"/>
    <n v="99507"/>
  </r>
  <r>
    <x v="541"/>
    <s v="US"/>
    <n v="470857.96"/>
    <x v="13"/>
    <x v="24"/>
    <n v="349849998"/>
  </r>
  <r>
    <x v="541"/>
    <s v="US"/>
    <n v="470857.96"/>
    <x v="14"/>
    <x v="25"/>
    <n v="29144"/>
  </r>
  <r>
    <x v="541"/>
    <s v="US"/>
    <n v="470857.96"/>
    <x v="15"/>
    <x v="26"/>
    <n v="5671367"/>
  </r>
  <r>
    <x v="541"/>
    <s v="US"/>
    <n v="470857.96"/>
    <x v="16"/>
    <x v="27"/>
    <n v="0"/>
  </r>
  <r>
    <x v="541"/>
    <s v="US"/>
    <n v="470857.96"/>
    <x v="17"/>
    <x v="28"/>
    <n v="0"/>
  </r>
  <r>
    <x v="541"/>
    <s v="US"/>
    <n v="470857.96"/>
    <x v="18"/>
    <x v="29"/>
    <n v="0"/>
  </r>
  <r>
    <x v="541"/>
    <s v="US"/>
    <n v="470857.96"/>
    <x v="19"/>
    <x v="30"/>
    <n v="0"/>
  </r>
  <r>
    <x v="541"/>
    <s v="US"/>
    <n v="470857.96"/>
    <x v="20"/>
    <x v="31"/>
    <n v="0"/>
  </r>
  <r>
    <x v="541"/>
    <s v="US"/>
    <n v="470857.96"/>
    <x v="21"/>
    <x v="32"/>
    <n v="0"/>
  </r>
  <r>
    <x v="542"/>
    <s v="US"/>
    <n v="205762.68"/>
    <x v="0"/>
    <x v="0"/>
    <n v="957957"/>
  </r>
  <r>
    <x v="542"/>
    <s v="US"/>
    <n v="205762.68"/>
    <x v="0"/>
    <x v="1"/>
    <n v="88515"/>
  </r>
  <r>
    <x v="542"/>
    <s v="US"/>
    <n v="205762.68"/>
    <x v="0"/>
    <x v="2"/>
    <n v="869442"/>
  </r>
  <r>
    <x v="542"/>
    <s v="US"/>
    <n v="205762.68"/>
    <x v="0"/>
    <x v="3"/>
    <n v="0"/>
  </r>
  <r>
    <x v="542"/>
    <s v="US"/>
    <n v="205762.68"/>
    <x v="0"/>
    <x v="4"/>
    <n v="0"/>
  </r>
  <r>
    <x v="542"/>
    <s v="US"/>
    <n v="205762.68"/>
    <x v="1"/>
    <x v="5"/>
    <n v="0"/>
  </r>
  <r>
    <x v="542"/>
    <s v="US"/>
    <n v="205762.68"/>
    <x v="1"/>
    <x v="6"/>
    <n v="0"/>
  </r>
  <r>
    <x v="542"/>
    <s v="US"/>
    <n v="205762.68"/>
    <x v="1"/>
    <x v="7"/>
    <n v="0"/>
  </r>
  <r>
    <x v="542"/>
    <s v="US"/>
    <n v="205762.68"/>
    <x v="1"/>
    <x v="8"/>
    <n v="0"/>
  </r>
  <r>
    <x v="542"/>
    <s v="US"/>
    <n v="205762.68"/>
    <x v="1"/>
    <x v="9"/>
    <n v="0"/>
  </r>
  <r>
    <x v="542"/>
    <s v="US"/>
    <n v="205762.68"/>
    <x v="2"/>
    <x v="10"/>
    <n v="188827"/>
  </r>
  <r>
    <x v="542"/>
    <s v="US"/>
    <n v="205762.68"/>
    <x v="2"/>
    <x v="11"/>
    <n v="175384"/>
  </r>
  <r>
    <x v="542"/>
    <s v="US"/>
    <n v="205762.68"/>
    <x v="2"/>
    <x v="12"/>
    <n v="13443"/>
  </r>
  <r>
    <x v="542"/>
    <s v="US"/>
    <n v="205762.68"/>
    <x v="2"/>
    <x v="13"/>
    <n v="0"/>
  </r>
  <r>
    <x v="542"/>
    <s v="US"/>
    <n v="205762.68"/>
    <x v="3"/>
    <x v="14"/>
    <n v="76800"/>
  </r>
  <r>
    <x v="542"/>
    <s v="US"/>
    <n v="205762.68"/>
    <x v="4"/>
    <x v="15"/>
    <n v="752386"/>
  </r>
  <r>
    <x v="542"/>
    <s v="US"/>
    <n v="205762.68"/>
    <x v="5"/>
    <x v="16"/>
    <n v="2635520"/>
  </r>
  <r>
    <x v="542"/>
    <s v="US"/>
    <n v="205762.68"/>
    <x v="6"/>
    <x v="17"/>
    <n v="236574"/>
  </r>
  <r>
    <x v="542"/>
    <s v="US"/>
    <n v="205762.68"/>
    <x v="7"/>
    <x v="18"/>
    <n v="66009"/>
  </r>
  <r>
    <x v="542"/>
    <s v="US"/>
    <n v="205762.68"/>
    <x v="8"/>
    <x v="19"/>
    <n v="0"/>
  </r>
  <r>
    <x v="542"/>
    <s v="US"/>
    <n v="205762.68"/>
    <x v="9"/>
    <x v="20"/>
    <n v="2094969"/>
  </r>
  <r>
    <x v="542"/>
    <s v="US"/>
    <n v="205762.68"/>
    <x v="10"/>
    <x v="21"/>
    <n v="31431768"/>
  </r>
  <r>
    <x v="542"/>
    <s v="US"/>
    <n v="205762.68"/>
    <x v="11"/>
    <x v="22"/>
    <n v="423494"/>
  </r>
  <r>
    <x v="542"/>
    <s v="US"/>
    <n v="205762.68"/>
    <x v="12"/>
    <x v="23"/>
    <n v="53487"/>
  </r>
  <r>
    <x v="542"/>
    <s v="US"/>
    <n v="205762.68"/>
    <x v="13"/>
    <x v="24"/>
    <n v="349455198"/>
  </r>
  <r>
    <x v="542"/>
    <s v="US"/>
    <n v="205762.68"/>
    <x v="14"/>
    <x v="25"/>
    <n v="91746"/>
  </r>
  <r>
    <x v="542"/>
    <s v="US"/>
    <n v="205762.68"/>
    <x v="15"/>
    <x v="26"/>
    <n v="5669429"/>
  </r>
  <r>
    <x v="542"/>
    <s v="US"/>
    <n v="205762.68"/>
    <x v="16"/>
    <x v="27"/>
    <n v="0"/>
  </r>
  <r>
    <x v="542"/>
    <s v="US"/>
    <n v="205762.68"/>
    <x v="17"/>
    <x v="28"/>
    <n v="0"/>
  </r>
  <r>
    <x v="542"/>
    <s v="US"/>
    <n v="205762.68"/>
    <x v="18"/>
    <x v="29"/>
    <n v="0"/>
  </r>
  <r>
    <x v="542"/>
    <s v="US"/>
    <n v="205762.68"/>
    <x v="19"/>
    <x v="30"/>
    <n v="0"/>
  </r>
  <r>
    <x v="542"/>
    <s v="US"/>
    <n v="205762.68"/>
    <x v="20"/>
    <x v="31"/>
    <n v="0"/>
  </r>
  <r>
    <x v="542"/>
    <s v="US"/>
    <n v="205762.68"/>
    <x v="21"/>
    <x v="32"/>
    <n v="0"/>
  </r>
  <r>
    <x v="543"/>
    <s v="US"/>
    <n v="192836.31"/>
    <x v="0"/>
    <x v="0"/>
    <n v="832116"/>
  </r>
  <r>
    <x v="543"/>
    <s v="US"/>
    <n v="192836.31"/>
    <x v="0"/>
    <x v="1"/>
    <n v="116457"/>
  </r>
  <r>
    <x v="543"/>
    <s v="US"/>
    <n v="192836.31"/>
    <x v="0"/>
    <x v="2"/>
    <n v="715659"/>
  </r>
  <r>
    <x v="543"/>
    <s v="US"/>
    <n v="192836.31"/>
    <x v="0"/>
    <x v="3"/>
    <n v="0"/>
  </r>
  <r>
    <x v="543"/>
    <s v="US"/>
    <n v="192836.31"/>
    <x v="0"/>
    <x v="4"/>
    <n v="0"/>
  </r>
  <r>
    <x v="543"/>
    <s v="US"/>
    <n v="192836.31"/>
    <x v="1"/>
    <x v="5"/>
    <n v="0"/>
  </r>
  <r>
    <x v="543"/>
    <s v="US"/>
    <n v="192836.31"/>
    <x v="1"/>
    <x v="6"/>
    <n v="0"/>
  </r>
  <r>
    <x v="543"/>
    <s v="US"/>
    <n v="192836.31"/>
    <x v="1"/>
    <x v="7"/>
    <n v="0"/>
  </r>
  <r>
    <x v="543"/>
    <s v="US"/>
    <n v="192836.31"/>
    <x v="1"/>
    <x v="8"/>
    <n v="0"/>
  </r>
  <r>
    <x v="543"/>
    <s v="US"/>
    <n v="192836.31"/>
    <x v="1"/>
    <x v="9"/>
    <n v="0"/>
  </r>
  <r>
    <x v="543"/>
    <s v="US"/>
    <n v="192836.31"/>
    <x v="2"/>
    <x v="10"/>
    <n v="341395"/>
  </r>
  <r>
    <x v="543"/>
    <s v="US"/>
    <n v="192836.31"/>
    <x v="2"/>
    <x v="11"/>
    <n v="270347"/>
  </r>
  <r>
    <x v="543"/>
    <s v="US"/>
    <n v="192836.31"/>
    <x v="2"/>
    <x v="12"/>
    <n v="71048"/>
  </r>
  <r>
    <x v="543"/>
    <s v="US"/>
    <n v="192836.31"/>
    <x v="2"/>
    <x v="13"/>
    <n v="0"/>
  </r>
  <r>
    <x v="543"/>
    <s v="US"/>
    <n v="192836.31"/>
    <x v="3"/>
    <x v="14"/>
    <n v="95716"/>
  </r>
  <r>
    <x v="543"/>
    <s v="US"/>
    <n v="192836.31"/>
    <x v="4"/>
    <x v="15"/>
    <n v="637715"/>
  </r>
  <r>
    <x v="543"/>
    <s v="US"/>
    <n v="192836.31"/>
    <x v="5"/>
    <x v="16"/>
    <n v="2232784"/>
  </r>
  <r>
    <x v="543"/>
    <s v="US"/>
    <n v="192836.31"/>
    <x v="6"/>
    <x v="17"/>
    <n v="680079"/>
  </r>
  <r>
    <x v="543"/>
    <s v="US"/>
    <n v="192836.31"/>
    <x v="7"/>
    <x v="18"/>
    <n v="65687"/>
  </r>
  <r>
    <x v="543"/>
    <s v="US"/>
    <n v="192836.31"/>
    <x v="8"/>
    <x v="19"/>
    <n v="0"/>
  </r>
  <r>
    <x v="543"/>
    <s v="US"/>
    <n v="192836.31"/>
    <x v="9"/>
    <x v="20"/>
    <n v="2363115"/>
  </r>
  <r>
    <x v="543"/>
    <s v="US"/>
    <n v="192836.31"/>
    <x v="10"/>
    <x v="21"/>
    <n v="21213270"/>
  </r>
  <r>
    <x v="543"/>
    <s v="US"/>
    <n v="192836.31"/>
    <x v="11"/>
    <x v="22"/>
    <n v="391548"/>
  </r>
  <r>
    <x v="543"/>
    <s v="US"/>
    <n v="192836.31"/>
    <x v="12"/>
    <x v="23"/>
    <n v="109559"/>
  </r>
  <r>
    <x v="543"/>
    <s v="US"/>
    <n v="192836.31"/>
    <x v="13"/>
    <x v="24"/>
    <n v="345449398"/>
  </r>
  <r>
    <x v="543"/>
    <s v="US"/>
    <n v="192836.31"/>
    <x v="14"/>
    <x v="25"/>
    <n v="56823"/>
  </r>
  <r>
    <x v="543"/>
    <s v="US"/>
    <n v="192836.31"/>
    <x v="15"/>
    <x v="26"/>
    <n v="5899374"/>
  </r>
  <r>
    <x v="543"/>
    <s v="US"/>
    <n v="192836.31"/>
    <x v="16"/>
    <x v="27"/>
    <n v="0"/>
  </r>
  <r>
    <x v="543"/>
    <s v="US"/>
    <n v="192836.31"/>
    <x v="17"/>
    <x v="28"/>
    <n v="0"/>
  </r>
  <r>
    <x v="543"/>
    <s v="US"/>
    <n v="192836.31"/>
    <x v="18"/>
    <x v="29"/>
    <n v="0"/>
  </r>
  <r>
    <x v="543"/>
    <s v="US"/>
    <n v="192836.31"/>
    <x v="19"/>
    <x v="30"/>
    <n v="0"/>
  </r>
  <r>
    <x v="543"/>
    <s v="US"/>
    <n v="192836.31"/>
    <x v="20"/>
    <x v="31"/>
    <n v="0"/>
  </r>
  <r>
    <x v="543"/>
    <s v="US"/>
    <n v="192836.31"/>
    <x v="21"/>
    <x v="32"/>
    <n v="0"/>
  </r>
  <r>
    <x v="544"/>
    <s v="US"/>
    <n v="334109.46999999997"/>
    <x v="0"/>
    <x v="0"/>
    <n v="426607"/>
  </r>
  <r>
    <x v="544"/>
    <s v="US"/>
    <n v="334109.46999999997"/>
    <x v="0"/>
    <x v="1"/>
    <n v="413767"/>
  </r>
  <r>
    <x v="544"/>
    <s v="US"/>
    <n v="334109.46999999997"/>
    <x v="0"/>
    <x v="2"/>
    <n v="12840"/>
  </r>
  <r>
    <x v="544"/>
    <s v="US"/>
    <n v="334109.46999999997"/>
    <x v="0"/>
    <x v="3"/>
    <n v="0"/>
  </r>
  <r>
    <x v="544"/>
    <s v="US"/>
    <n v="334109.46999999997"/>
    <x v="0"/>
    <x v="4"/>
    <n v="0"/>
  </r>
  <r>
    <x v="544"/>
    <s v="US"/>
    <n v="334109.46999999997"/>
    <x v="1"/>
    <x v="5"/>
    <n v="0"/>
  </r>
  <r>
    <x v="544"/>
    <s v="US"/>
    <n v="334109.46999999997"/>
    <x v="1"/>
    <x v="6"/>
    <n v="0"/>
  </r>
  <r>
    <x v="544"/>
    <s v="US"/>
    <n v="334109.46999999997"/>
    <x v="1"/>
    <x v="7"/>
    <n v="0"/>
  </r>
  <r>
    <x v="544"/>
    <s v="US"/>
    <n v="334109.46999999997"/>
    <x v="1"/>
    <x v="8"/>
    <n v="0"/>
  </r>
  <r>
    <x v="544"/>
    <s v="US"/>
    <n v="334109.46999999997"/>
    <x v="1"/>
    <x v="9"/>
    <n v="0"/>
  </r>
  <r>
    <x v="544"/>
    <s v="US"/>
    <n v="334109.46999999997"/>
    <x v="2"/>
    <x v="10"/>
    <n v="247346"/>
  </r>
  <r>
    <x v="544"/>
    <s v="US"/>
    <n v="334109.46999999997"/>
    <x v="2"/>
    <x v="11"/>
    <n v="194805"/>
  </r>
  <r>
    <x v="544"/>
    <s v="US"/>
    <n v="334109.46999999997"/>
    <x v="2"/>
    <x v="12"/>
    <n v="52541"/>
  </r>
  <r>
    <x v="544"/>
    <s v="US"/>
    <n v="334109.46999999997"/>
    <x v="2"/>
    <x v="13"/>
    <n v="0"/>
  </r>
  <r>
    <x v="544"/>
    <s v="US"/>
    <n v="334109.46999999997"/>
    <x v="3"/>
    <x v="14"/>
    <n v="82139"/>
  </r>
  <r>
    <x v="544"/>
    <s v="US"/>
    <n v="334109.46999999997"/>
    <x v="4"/>
    <x v="15"/>
    <n v="579793"/>
  </r>
  <r>
    <x v="544"/>
    <s v="US"/>
    <n v="334109.46999999997"/>
    <x v="5"/>
    <x v="16"/>
    <n v="2044958"/>
  </r>
  <r>
    <x v="544"/>
    <s v="US"/>
    <n v="334109.46999999997"/>
    <x v="6"/>
    <x v="17"/>
    <n v="477208"/>
  </r>
  <r>
    <x v="544"/>
    <s v="US"/>
    <n v="334109.46999999997"/>
    <x v="7"/>
    <x v="18"/>
    <n v="67639"/>
  </r>
  <r>
    <x v="544"/>
    <s v="US"/>
    <n v="334109.46999999997"/>
    <x v="8"/>
    <x v="19"/>
    <n v="0"/>
  </r>
  <r>
    <x v="544"/>
    <s v="US"/>
    <n v="334109.46999999997"/>
    <x v="9"/>
    <x v="20"/>
    <n v="2216594"/>
  </r>
  <r>
    <x v="544"/>
    <s v="US"/>
    <n v="334109.46999999997"/>
    <x v="10"/>
    <x v="21"/>
    <n v="26280674"/>
  </r>
  <r>
    <x v="544"/>
    <s v="US"/>
    <n v="334109.46999999997"/>
    <x v="11"/>
    <x v="22"/>
    <n v="354861"/>
  </r>
  <r>
    <x v="544"/>
    <s v="US"/>
    <n v="334109.46999999997"/>
    <x v="12"/>
    <x v="23"/>
    <n v="118647"/>
  </r>
  <r>
    <x v="544"/>
    <s v="US"/>
    <n v="334109.46999999997"/>
    <x v="13"/>
    <x v="24"/>
    <n v="337471377"/>
  </r>
  <r>
    <x v="544"/>
    <s v="US"/>
    <n v="334109.46999999997"/>
    <x v="14"/>
    <x v="25"/>
    <n v="66657"/>
  </r>
  <r>
    <x v="544"/>
    <s v="US"/>
    <n v="334109.46999999997"/>
    <x v="15"/>
    <x v="26"/>
    <n v="6666197"/>
  </r>
  <r>
    <x v="544"/>
    <s v="US"/>
    <n v="334109.46999999997"/>
    <x v="16"/>
    <x v="27"/>
    <n v="0"/>
  </r>
  <r>
    <x v="544"/>
    <s v="US"/>
    <n v="334109.46999999997"/>
    <x v="17"/>
    <x v="28"/>
    <n v="0"/>
  </r>
  <r>
    <x v="544"/>
    <s v="US"/>
    <n v="334109.46999999997"/>
    <x v="18"/>
    <x v="29"/>
    <n v="0"/>
  </r>
  <r>
    <x v="544"/>
    <s v="US"/>
    <n v="334109.46999999997"/>
    <x v="19"/>
    <x v="30"/>
    <n v="0"/>
  </r>
  <r>
    <x v="544"/>
    <s v="US"/>
    <n v="334109.46999999997"/>
    <x v="20"/>
    <x v="31"/>
    <n v="0"/>
  </r>
  <r>
    <x v="544"/>
    <s v="US"/>
    <n v="334109.46999999997"/>
    <x v="21"/>
    <x v="32"/>
    <n v="0"/>
  </r>
  <r>
    <x v="545"/>
    <s v="US"/>
    <n v="195158.57"/>
    <x v="0"/>
    <x v="0"/>
    <n v="25632"/>
  </r>
  <r>
    <x v="545"/>
    <s v="US"/>
    <n v="195158.57"/>
    <x v="0"/>
    <x v="1"/>
    <n v="25632"/>
  </r>
  <r>
    <x v="545"/>
    <s v="US"/>
    <n v="195158.57"/>
    <x v="0"/>
    <x v="2"/>
    <n v="0"/>
  </r>
  <r>
    <x v="545"/>
    <s v="US"/>
    <n v="195158.57"/>
    <x v="0"/>
    <x v="3"/>
    <n v="0"/>
  </r>
  <r>
    <x v="545"/>
    <s v="US"/>
    <n v="195158.57"/>
    <x v="0"/>
    <x v="4"/>
    <n v="0"/>
  </r>
  <r>
    <x v="545"/>
    <s v="US"/>
    <n v="195158.57"/>
    <x v="1"/>
    <x v="5"/>
    <n v="0"/>
  </r>
  <r>
    <x v="545"/>
    <s v="US"/>
    <n v="195158.57"/>
    <x v="1"/>
    <x v="6"/>
    <n v="0"/>
  </r>
  <r>
    <x v="545"/>
    <s v="US"/>
    <n v="195158.57"/>
    <x v="1"/>
    <x v="7"/>
    <n v="0"/>
  </r>
  <r>
    <x v="545"/>
    <s v="US"/>
    <n v="195158.57"/>
    <x v="1"/>
    <x v="8"/>
    <n v="0"/>
  </r>
  <r>
    <x v="545"/>
    <s v="US"/>
    <n v="195158.57"/>
    <x v="1"/>
    <x v="9"/>
    <n v="0"/>
  </r>
  <r>
    <x v="545"/>
    <s v="US"/>
    <n v="195158.57"/>
    <x v="2"/>
    <x v="10"/>
    <n v="354372"/>
  </r>
  <r>
    <x v="545"/>
    <s v="US"/>
    <n v="195158.57"/>
    <x v="2"/>
    <x v="11"/>
    <n v="328760"/>
  </r>
  <r>
    <x v="545"/>
    <s v="US"/>
    <n v="195158.57"/>
    <x v="2"/>
    <x v="12"/>
    <n v="25612"/>
  </r>
  <r>
    <x v="545"/>
    <s v="US"/>
    <n v="195158.57"/>
    <x v="2"/>
    <x v="13"/>
    <n v="0"/>
  </r>
  <r>
    <x v="545"/>
    <s v="US"/>
    <n v="195158.57"/>
    <x v="3"/>
    <x v="14"/>
    <n v="82880"/>
  </r>
  <r>
    <x v="545"/>
    <s v="US"/>
    <n v="195158.57"/>
    <x v="4"/>
    <x v="15"/>
    <n v="617358"/>
  </r>
  <r>
    <x v="545"/>
    <s v="US"/>
    <n v="195158.57"/>
    <x v="5"/>
    <x v="16"/>
    <n v="2643993"/>
  </r>
  <r>
    <x v="545"/>
    <s v="US"/>
    <n v="195158.57"/>
    <x v="6"/>
    <x v="17"/>
    <n v="440116"/>
  </r>
  <r>
    <x v="545"/>
    <s v="US"/>
    <n v="195158.57"/>
    <x v="7"/>
    <x v="18"/>
    <n v="63887"/>
  </r>
  <r>
    <x v="545"/>
    <s v="US"/>
    <n v="195158.57"/>
    <x v="8"/>
    <x v="19"/>
    <n v="0"/>
  </r>
  <r>
    <x v="545"/>
    <s v="US"/>
    <n v="195158.57"/>
    <x v="9"/>
    <x v="20"/>
    <n v="2273321"/>
  </r>
  <r>
    <x v="545"/>
    <s v="US"/>
    <n v="195158.57"/>
    <x v="10"/>
    <x v="21"/>
    <n v="28979898"/>
  </r>
  <r>
    <x v="545"/>
    <s v="US"/>
    <n v="195158.57"/>
    <x v="11"/>
    <x v="22"/>
    <n v="329668"/>
  </r>
  <r>
    <x v="545"/>
    <s v="US"/>
    <n v="195158.57"/>
    <x v="12"/>
    <x v="23"/>
    <n v="196319"/>
  </r>
  <r>
    <x v="545"/>
    <s v="US"/>
    <n v="195158.57"/>
    <x v="13"/>
    <x v="24"/>
    <n v="309359391"/>
  </r>
  <r>
    <x v="545"/>
    <s v="US"/>
    <n v="195158.57"/>
    <x v="14"/>
    <x v="25"/>
    <n v="71907"/>
  </r>
  <r>
    <x v="545"/>
    <s v="US"/>
    <n v="195158.57"/>
    <x v="15"/>
    <x v="26"/>
    <n v="6569513"/>
  </r>
  <r>
    <x v="545"/>
    <s v="US"/>
    <n v="195158.57"/>
    <x v="16"/>
    <x v="27"/>
    <n v="0"/>
  </r>
  <r>
    <x v="545"/>
    <s v="US"/>
    <n v="195158.57"/>
    <x v="17"/>
    <x v="28"/>
    <n v="0"/>
  </r>
  <r>
    <x v="545"/>
    <s v="US"/>
    <n v="195158.57"/>
    <x v="18"/>
    <x v="29"/>
    <n v="0"/>
  </r>
  <r>
    <x v="545"/>
    <s v="US"/>
    <n v="195158.57"/>
    <x v="19"/>
    <x v="30"/>
    <n v="0"/>
  </r>
  <r>
    <x v="545"/>
    <s v="US"/>
    <n v="195158.57"/>
    <x v="20"/>
    <x v="31"/>
    <n v="0"/>
  </r>
  <r>
    <x v="545"/>
    <s v="US"/>
    <n v="195158.57"/>
    <x v="21"/>
    <x v="32"/>
    <n v="0"/>
  </r>
  <r>
    <x v="546"/>
    <s v="US"/>
    <n v="742015.04"/>
    <x v="0"/>
    <x v="0"/>
    <n v="0"/>
  </r>
  <r>
    <x v="546"/>
    <s v="US"/>
    <n v="742015.04"/>
    <x v="0"/>
    <x v="1"/>
    <n v="0"/>
  </r>
  <r>
    <x v="546"/>
    <s v="US"/>
    <n v="742015.04"/>
    <x v="0"/>
    <x v="2"/>
    <n v="0"/>
  </r>
  <r>
    <x v="546"/>
    <s v="US"/>
    <n v="742015.04"/>
    <x v="0"/>
    <x v="3"/>
    <n v="0"/>
  </r>
  <r>
    <x v="546"/>
    <s v="US"/>
    <n v="742015.04"/>
    <x v="0"/>
    <x v="4"/>
    <n v="0"/>
  </r>
  <r>
    <x v="546"/>
    <s v="US"/>
    <n v="742015.04"/>
    <x v="1"/>
    <x v="5"/>
    <n v="0"/>
  </r>
  <r>
    <x v="546"/>
    <s v="US"/>
    <n v="742015.04"/>
    <x v="1"/>
    <x v="6"/>
    <n v="0"/>
  </r>
  <r>
    <x v="546"/>
    <s v="US"/>
    <n v="742015.04"/>
    <x v="1"/>
    <x v="7"/>
    <n v="0"/>
  </r>
  <r>
    <x v="546"/>
    <s v="US"/>
    <n v="742015.04"/>
    <x v="1"/>
    <x v="8"/>
    <n v="0"/>
  </r>
  <r>
    <x v="546"/>
    <s v="US"/>
    <n v="742015.04"/>
    <x v="1"/>
    <x v="9"/>
    <n v="0"/>
  </r>
  <r>
    <x v="546"/>
    <s v="US"/>
    <n v="742015.04"/>
    <x v="2"/>
    <x v="10"/>
    <n v="299856"/>
  </r>
  <r>
    <x v="546"/>
    <s v="US"/>
    <n v="742015.04"/>
    <x v="2"/>
    <x v="11"/>
    <n v="274592"/>
  </r>
  <r>
    <x v="546"/>
    <s v="US"/>
    <n v="742015.04"/>
    <x v="2"/>
    <x v="12"/>
    <n v="25264"/>
  </r>
  <r>
    <x v="546"/>
    <s v="US"/>
    <n v="742015.04"/>
    <x v="2"/>
    <x v="13"/>
    <n v="0"/>
  </r>
  <r>
    <x v="546"/>
    <s v="US"/>
    <n v="742015.04"/>
    <x v="3"/>
    <x v="14"/>
    <n v="133774"/>
  </r>
  <r>
    <x v="546"/>
    <s v="US"/>
    <n v="742015.04"/>
    <x v="4"/>
    <x v="15"/>
    <n v="679599"/>
  </r>
  <r>
    <x v="546"/>
    <s v="US"/>
    <n v="742015.04"/>
    <x v="5"/>
    <x v="16"/>
    <n v="2877859"/>
  </r>
  <r>
    <x v="546"/>
    <s v="US"/>
    <n v="742015.04"/>
    <x v="6"/>
    <x v="17"/>
    <n v="336775"/>
  </r>
  <r>
    <x v="546"/>
    <s v="US"/>
    <n v="742015.04"/>
    <x v="7"/>
    <x v="18"/>
    <n v="67999"/>
  </r>
  <r>
    <x v="546"/>
    <s v="US"/>
    <n v="742015.04"/>
    <x v="8"/>
    <x v="19"/>
    <n v="0"/>
  </r>
  <r>
    <x v="546"/>
    <s v="US"/>
    <n v="742015.04"/>
    <x v="9"/>
    <x v="20"/>
    <n v="5518260"/>
  </r>
  <r>
    <x v="546"/>
    <s v="US"/>
    <n v="742015.04"/>
    <x v="10"/>
    <x v="21"/>
    <n v="24296233"/>
  </r>
  <r>
    <x v="546"/>
    <s v="US"/>
    <n v="742015.04"/>
    <x v="11"/>
    <x v="22"/>
    <n v="818662"/>
  </r>
  <r>
    <x v="546"/>
    <s v="US"/>
    <n v="742015.04"/>
    <x v="12"/>
    <x v="23"/>
    <n v="37589"/>
  </r>
  <r>
    <x v="546"/>
    <s v="US"/>
    <n v="742015.04"/>
    <x v="13"/>
    <x v="24"/>
    <n v="335580417"/>
  </r>
  <r>
    <x v="546"/>
    <s v="US"/>
    <n v="742015.04"/>
    <x v="14"/>
    <x v="25"/>
    <n v="50"/>
  </r>
  <r>
    <x v="546"/>
    <s v="US"/>
    <n v="742015.04"/>
    <x v="15"/>
    <x v="26"/>
    <n v="6387271"/>
  </r>
  <r>
    <x v="546"/>
    <s v="US"/>
    <n v="742015.04"/>
    <x v="16"/>
    <x v="27"/>
    <n v="0"/>
  </r>
  <r>
    <x v="546"/>
    <s v="US"/>
    <n v="742015.04"/>
    <x v="17"/>
    <x v="28"/>
    <n v="0"/>
  </r>
  <r>
    <x v="546"/>
    <s v="US"/>
    <n v="742015.04"/>
    <x v="18"/>
    <x v="29"/>
    <n v="0"/>
  </r>
  <r>
    <x v="546"/>
    <s v="US"/>
    <n v="742015.04"/>
    <x v="19"/>
    <x v="30"/>
    <n v="0"/>
  </r>
  <r>
    <x v="546"/>
    <s v="US"/>
    <n v="742015.04"/>
    <x v="20"/>
    <x v="31"/>
    <n v="0"/>
  </r>
  <r>
    <x v="546"/>
    <s v="US"/>
    <n v="742015.04"/>
    <x v="21"/>
    <x v="32"/>
    <n v="0"/>
  </r>
  <r>
    <x v="547"/>
    <s v="US"/>
    <n v="374165.34"/>
    <x v="0"/>
    <x v="0"/>
    <n v="576631"/>
  </r>
  <r>
    <x v="547"/>
    <s v="US"/>
    <n v="374165.34"/>
    <x v="0"/>
    <x v="1"/>
    <n v="576631"/>
  </r>
  <r>
    <x v="547"/>
    <s v="US"/>
    <n v="374165.34"/>
    <x v="0"/>
    <x v="2"/>
    <n v="0"/>
  </r>
  <r>
    <x v="547"/>
    <s v="US"/>
    <n v="374165.34"/>
    <x v="0"/>
    <x v="3"/>
    <n v="0"/>
  </r>
  <r>
    <x v="547"/>
    <s v="US"/>
    <n v="374165.34"/>
    <x v="0"/>
    <x v="4"/>
    <n v="0"/>
  </r>
  <r>
    <x v="547"/>
    <s v="US"/>
    <n v="374165.34"/>
    <x v="1"/>
    <x v="5"/>
    <n v="0"/>
  </r>
  <r>
    <x v="547"/>
    <s v="US"/>
    <n v="374165.34"/>
    <x v="1"/>
    <x v="6"/>
    <n v="0"/>
  </r>
  <r>
    <x v="547"/>
    <s v="US"/>
    <n v="374165.34"/>
    <x v="1"/>
    <x v="7"/>
    <n v="0"/>
  </r>
  <r>
    <x v="547"/>
    <s v="US"/>
    <n v="374165.34"/>
    <x v="1"/>
    <x v="8"/>
    <n v="0"/>
  </r>
  <r>
    <x v="547"/>
    <s v="US"/>
    <n v="374165.34"/>
    <x v="1"/>
    <x v="9"/>
    <n v="0"/>
  </r>
  <r>
    <x v="547"/>
    <s v="US"/>
    <n v="374165.34"/>
    <x v="2"/>
    <x v="10"/>
    <n v="393185"/>
  </r>
  <r>
    <x v="547"/>
    <s v="US"/>
    <n v="374165.34"/>
    <x v="2"/>
    <x v="11"/>
    <n v="369753"/>
  </r>
  <r>
    <x v="547"/>
    <s v="US"/>
    <n v="374165.34"/>
    <x v="2"/>
    <x v="12"/>
    <n v="23432"/>
  </r>
  <r>
    <x v="547"/>
    <s v="US"/>
    <n v="374165.34"/>
    <x v="2"/>
    <x v="13"/>
    <n v="0"/>
  </r>
  <r>
    <x v="547"/>
    <s v="US"/>
    <n v="374165.34"/>
    <x v="3"/>
    <x v="14"/>
    <n v="154122"/>
  </r>
  <r>
    <x v="547"/>
    <s v="US"/>
    <n v="374165.34"/>
    <x v="4"/>
    <x v="15"/>
    <n v="697145"/>
  </r>
  <r>
    <x v="547"/>
    <s v="US"/>
    <n v="374165.34"/>
    <x v="5"/>
    <x v="16"/>
    <n v="2697455"/>
  </r>
  <r>
    <x v="547"/>
    <s v="US"/>
    <n v="374165.34"/>
    <x v="6"/>
    <x v="17"/>
    <n v="464239"/>
  </r>
  <r>
    <x v="547"/>
    <s v="US"/>
    <n v="374165.34"/>
    <x v="7"/>
    <x v="18"/>
    <n v="66516"/>
  </r>
  <r>
    <x v="547"/>
    <s v="US"/>
    <n v="374165.34"/>
    <x v="8"/>
    <x v="19"/>
    <n v="0"/>
  </r>
  <r>
    <x v="547"/>
    <s v="US"/>
    <n v="374165.34"/>
    <x v="9"/>
    <x v="20"/>
    <n v="4246450"/>
  </r>
  <r>
    <x v="547"/>
    <s v="US"/>
    <n v="374165.34"/>
    <x v="10"/>
    <x v="21"/>
    <n v="23193605"/>
  </r>
  <r>
    <x v="547"/>
    <s v="US"/>
    <n v="374165.34"/>
    <x v="11"/>
    <x v="22"/>
    <n v="735469"/>
  </r>
  <r>
    <x v="547"/>
    <s v="US"/>
    <n v="374165.34"/>
    <x v="12"/>
    <x v="23"/>
    <n v="31637"/>
  </r>
  <r>
    <x v="547"/>
    <s v="US"/>
    <n v="374165.34"/>
    <x v="13"/>
    <x v="24"/>
    <n v="330962183"/>
  </r>
  <r>
    <x v="547"/>
    <s v="US"/>
    <n v="374165.34"/>
    <x v="14"/>
    <x v="25"/>
    <n v="0"/>
  </r>
  <r>
    <x v="547"/>
    <s v="US"/>
    <n v="374165.34"/>
    <x v="15"/>
    <x v="26"/>
    <n v="6255238"/>
  </r>
  <r>
    <x v="547"/>
    <s v="US"/>
    <n v="374165.34"/>
    <x v="16"/>
    <x v="27"/>
    <n v="0"/>
  </r>
  <r>
    <x v="547"/>
    <s v="US"/>
    <n v="374165.34"/>
    <x v="17"/>
    <x v="28"/>
    <n v="0"/>
  </r>
  <r>
    <x v="547"/>
    <s v="US"/>
    <n v="374165.34"/>
    <x v="18"/>
    <x v="29"/>
    <n v="0"/>
  </r>
  <r>
    <x v="547"/>
    <s v="US"/>
    <n v="374165.34"/>
    <x v="19"/>
    <x v="30"/>
    <n v="0"/>
  </r>
  <r>
    <x v="547"/>
    <s v="US"/>
    <n v="374165.34"/>
    <x v="20"/>
    <x v="31"/>
    <n v="0"/>
  </r>
  <r>
    <x v="547"/>
    <s v="US"/>
    <n v="374165.34"/>
    <x v="21"/>
    <x v="32"/>
    <n v="0"/>
  </r>
  <r>
    <x v="548"/>
    <s v="US"/>
    <n v="303522.37"/>
    <x v="0"/>
    <x v="0"/>
    <n v="1015546"/>
  </r>
  <r>
    <x v="548"/>
    <s v="US"/>
    <n v="303522.37"/>
    <x v="0"/>
    <x v="1"/>
    <n v="1015546"/>
  </r>
  <r>
    <x v="548"/>
    <s v="US"/>
    <n v="303522.37"/>
    <x v="0"/>
    <x v="2"/>
    <n v="0"/>
  </r>
  <r>
    <x v="548"/>
    <s v="US"/>
    <n v="303522.37"/>
    <x v="0"/>
    <x v="3"/>
    <n v="0"/>
  </r>
  <r>
    <x v="548"/>
    <s v="US"/>
    <n v="303522.37"/>
    <x v="0"/>
    <x v="4"/>
    <n v="0"/>
  </r>
  <r>
    <x v="548"/>
    <s v="US"/>
    <n v="303522.37"/>
    <x v="1"/>
    <x v="5"/>
    <n v="0"/>
  </r>
  <r>
    <x v="548"/>
    <s v="US"/>
    <n v="303522.37"/>
    <x v="1"/>
    <x v="6"/>
    <n v="0"/>
  </r>
  <r>
    <x v="548"/>
    <s v="US"/>
    <n v="303522.37"/>
    <x v="1"/>
    <x v="7"/>
    <n v="0"/>
  </r>
  <r>
    <x v="548"/>
    <s v="US"/>
    <n v="303522.37"/>
    <x v="1"/>
    <x v="8"/>
    <n v="0"/>
  </r>
  <r>
    <x v="548"/>
    <s v="US"/>
    <n v="303522.37"/>
    <x v="1"/>
    <x v="9"/>
    <n v="0"/>
  </r>
  <r>
    <x v="548"/>
    <s v="US"/>
    <n v="303522.37"/>
    <x v="2"/>
    <x v="10"/>
    <n v="487919"/>
  </r>
  <r>
    <x v="548"/>
    <s v="US"/>
    <n v="303522.37"/>
    <x v="2"/>
    <x v="11"/>
    <n v="163434"/>
  </r>
  <r>
    <x v="548"/>
    <s v="US"/>
    <n v="303522.37"/>
    <x v="2"/>
    <x v="12"/>
    <n v="324485"/>
  </r>
  <r>
    <x v="548"/>
    <s v="US"/>
    <n v="303522.37"/>
    <x v="2"/>
    <x v="13"/>
    <n v="0"/>
  </r>
  <r>
    <x v="548"/>
    <s v="US"/>
    <n v="303522.37"/>
    <x v="3"/>
    <x v="14"/>
    <n v="159722"/>
  </r>
  <r>
    <x v="548"/>
    <s v="US"/>
    <n v="303522.37"/>
    <x v="4"/>
    <x v="15"/>
    <n v="733232"/>
  </r>
  <r>
    <x v="548"/>
    <s v="US"/>
    <n v="303522.37"/>
    <x v="5"/>
    <x v="16"/>
    <n v="2814938"/>
  </r>
  <r>
    <x v="548"/>
    <s v="US"/>
    <n v="303522.37"/>
    <x v="6"/>
    <x v="17"/>
    <n v="1207085"/>
  </r>
  <r>
    <x v="548"/>
    <s v="US"/>
    <n v="303522.37"/>
    <x v="7"/>
    <x v="18"/>
    <n v="64535"/>
  </r>
  <r>
    <x v="548"/>
    <s v="US"/>
    <n v="303522.37"/>
    <x v="8"/>
    <x v="19"/>
    <n v="0"/>
  </r>
  <r>
    <x v="548"/>
    <s v="US"/>
    <n v="303522.37"/>
    <x v="9"/>
    <x v="20"/>
    <n v="3244285"/>
  </r>
  <r>
    <x v="548"/>
    <s v="US"/>
    <n v="303522.37"/>
    <x v="10"/>
    <x v="21"/>
    <n v="20026001"/>
  </r>
  <r>
    <x v="548"/>
    <s v="US"/>
    <n v="303522.37"/>
    <x v="11"/>
    <x v="22"/>
    <n v="523736"/>
  </r>
  <r>
    <x v="548"/>
    <s v="US"/>
    <n v="303522.37"/>
    <x v="12"/>
    <x v="23"/>
    <n v="83831"/>
  </r>
  <r>
    <x v="548"/>
    <s v="US"/>
    <n v="303522.37"/>
    <x v="13"/>
    <x v="24"/>
    <n v="331073901"/>
  </r>
  <r>
    <x v="548"/>
    <s v="US"/>
    <n v="303522.37"/>
    <x v="14"/>
    <x v="25"/>
    <n v="0"/>
  </r>
  <r>
    <x v="548"/>
    <s v="US"/>
    <n v="303522.37"/>
    <x v="15"/>
    <x v="26"/>
    <n v="6595689"/>
  </r>
  <r>
    <x v="548"/>
    <s v="US"/>
    <n v="303522.37"/>
    <x v="16"/>
    <x v="27"/>
    <n v="0"/>
  </r>
  <r>
    <x v="548"/>
    <s v="US"/>
    <n v="303522.37"/>
    <x v="17"/>
    <x v="28"/>
    <n v="0"/>
  </r>
  <r>
    <x v="548"/>
    <s v="US"/>
    <n v="303522.37"/>
    <x v="18"/>
    <x v="29"/>
    <n v="0"/>
  </r>
  <r>
    <x v="548"/>
    <s v="US"/>
    <n v="303522.37"/>
    <x v="19"/>
    <x v="30"/>
    <n v="0"/>
  </r>
  <r>
    <x v="548"/>
    <s v="US"/>
    <n v="303522.37"/>
    <x v="20"/>
    <x v="31"/>
    <n v="0"/>
  </r>
  <r>
    <x v="548"/>
    <s v="US"/>
    <n v="303522.37"/>
    <x v="21"/>
    <x v="32"/>
    <n v="0"/>
  </r>
  <r>
    <x v="549"/>
    <s v="US"/>
    <n v="232116.02"/>
    <x v="0"/>
    <x v="0"/>
    <n v="1193787"/>
  </r>
  <r>
    <x v="549"/>
    <s v="US"/>
    <n v="232116.02"/>
    <x v="0"/>
    <x v="1"/>
    <n v="1193787"/>
  </r>
  <r>
    <x v="549"/>
    <s v="US"/>
    <n v="232116.02"/>
    <x v="0"/>
    <x v="2"/>
    <n v="0"/>
  </r>
  <r>
    <x v="549"/>
    <s v="US"/>
    <n v="232116.02"/>
    <x v="0"/>
    <x v="3"/>
    <n v="0"/>
  </r>
  <r>
    <x v="549"/>
    <s v="US"/>
    <n v="232116.02"/>
    <x v="0"/>
    <x v="4"/>
    <n v="0"/>
  </r>
  <r>
    <x v="549"/>
    <s v="US"/>
    <n v="232116.02"/>
    <x v="1"/>
    <x v="5"/>
    <n v="0"/>
  </r>
  <r>
    <x v="549"/>
    <s v="US"/>
    <n v="232116.02"/>
    <x v="1"/>
    <x v="6"/>
    <n v="0"/>
  </r>
  <r>
    <x v="549"/>
    <s v="US"/>
    <n v="232116.02"/>
    <x v="1"/>
    <x v="7"/>
    <n v="0"/>
  </r>
  <r>
    <x v="549"/>
    <s v="US"/>
    <n v="232116.02"/>
    <x v="1"/>
    <x v="8"/>
    <n v="0"/>
  </r>
  <r>
    <x v="549"/>
    <s v="US"/>
    <n v="232116.02"/>
    <x v="1"/>
    <x v="9"/>
    <n v="0"/>
  </r>
  <r>
    <x v="549"/>
    <s v="US"/>
    <n v="232116.02"/>
    <x v="2"/>
    <x v="10"/>
    <n v="332403"/>
  </r>
  <r>
    <x v="549"/>
    <s v="US"/>
    <n v="232116.02"/>
    <x v="2"/>
    <x v="11"/>
    <n v="57029"/>
  </r>
  <r>
    <x v="549"/>
    <s v="US"/>
    <n v="232116.02"/>
    <x v="2"/>
    <x v="12"/>
    <n v="275374"/>
  </r>
  <r>
    <x v="549"/>
    <s v="US"/>
    <n v="232116.02"/>
    <x v="2"/>
    <x v="13"/>
    <n v="0"/>
  </r>
  <r>
    <x v="549"/>
    <s v="US"/>
    <n v="232116.02"/>
    <x v="3"/>
    <x v="14"/>
    <n v="0"/>
  </r>
  <r>
    <x v="549"/>
    <s v="US"/>
    <n v="232116.02"/>
    <x v="4"/>
    <x v="15"/>
    <n v="847892"/>
  </r>
  <r>
    <x v="549"/>
    <s v="US"/>
    <n v="232116.02"/>
    <x v="5"/>
    <x v="16"/>
    <n v="3281169"/>
  </r>
  <r>
    <x v="549"/>
    <s v="US"/>
    <n v="232116.02"/>
    <x v="6"/>
    <x v="17"/>
    <n v="1082104"/>
  </r>
  <r>
    <x v="549"/>
    <s v="US"/>
    <n v="232116.02"/>
    <x v="7"/>
    <x v="18"/>
    <n v="65438"/>
  </r>
  <r>
    <x v="549"/>
    <s v="US"/>
    <n v="232116.02"/>
    <x v="8"/>
    <x v="19"/>
    <n v="0"/>
  </r>
  <r>
    <x v="549"/>
    <s v="US"/>
    <n v="232116.02"/>
    <x v="9"/>
    <x v="20"/>
    <n v="3145966"/>
  </r>
  <r>
    <x v="549"/>
    <s v="US"/>
    <n v="232116.02"/>
    <x v="10"/>
    <x v="21"/>
    <n v="24902835"/>
  </r>
  <r>
    <x v="549"/>
    <s v="US"/>
    <n v="232116.02"/>
    <x v="11"/>
    <x v="22"/>
    <n v="848061"/>
  </r>
  <r>
    <x v="549"/>
    <s v="US"/>
    <n v="232116.02"/>
    <x v="12"/>
    <x v="23"/>
    <n v="69944"/>
  </r>
  <r>
    <x v="549"/>
    <s v="US"/>
    <n v="232116.02"/>
    <x v="13"/>
    <x v="24"/>
    <n v="325680550"/>
  </r>
  <r>
    <x v="549"/>
    <s v="US"/>
    <n v="232116.02"/>
    <x v="14"/>
    <x v="25"/>
    <n v="0"/>
  </r>
  <r>
    <x v="549"/>
    <s v="US"/>
    <n v="232116.02"/>
    <x v="15"/>
    <x v="26"/>
    <n v="6431744"/>
  </r>
  <r>
    <x v="549"/>
    <s v="US"/>
    <n v="232116.02"/>
    <x v="16"/>
    <x v="27"/>
    <n v="0"/>
  </r>
  <r>
    <x v="549"/>
    <s v="US"/>
    <n v="232116.02"/>
    <x v="17"/>
    <x v="28"/>
    <n v="0"/>
  </r>
  <r>
    <x v="549"/>
    <s v="US"/>
    <n v="232116.02"/>
    <x v="18"/>
    <x v="29"/>
    <n v="0"/>
  </r>
  <r>
    <x v="549"/>
    <s v="US"/>
    <n v="232116.02"/>
    <x v="19"/>
    <x v="30"/>
    <n v="0"/>
  </r>
  <r>
    <x v="549"/>
    <s v="US"/>
    <n v="232116.02"/>
    <x v="20"/>
    <x v="31"/>
    <n v="0"/>
  </r>
  <r>
    <x v="549"/>
    <s v="US"/>
    <n v="232116.02"/>
    <x v="21"/>
    <x v="32"/>
    <n v="0"/>
  </r>
  <r>
    <x v="550"/>
    <s v="US"/>
    <n v="246143.3"/>
    <x v="0"/>
    <x v="0"/>
    <n v="1261027"/>
  </r>
  <r>
    <x v="550"/>
    <s v="US"/>
    <n v="246143.3"/>
    <x v="0"/>
    <x v="1"/>
    <n v="1261027"/>
  </r>
  <r>
    <x v="550"/>
    <s v="US"/>
    <n v="246143.3"/>
    <x v="0"/>
    <x v="2"/>
    <n v="0"/>
  </r>
  <r>
    <x v="550"/>
    <s v="US"/>
    <n v="246143.3"/>
    <x v="0"/>
    <x v="3"/>
    <n v="0"/>
  </r>
  <r>
    <x v="550"/>
    <s v="US"/>
    <n v="246143.3"/>
    <x v="0"/>
    <x v="4"/>
    <n v="0"/>
  </r>
  <r>
    <x v="550"/>
    <s v="US"/>
    <n v="246143.3"/>
    <x v="1"/>
    <x v="5"/>
    <n v="0"/>
  </r>
  <r>
    <x v="550"/>
    <s v="US"/>
    <n v="246143.3"/>
    <x v="1"/>
    <x v="6"/>
    <n v="0"/>
  </r>
  <r>
    <x v="550"/>
    <s v="US"/>
    <n v="246143.3"/>
    <x v="1"/>
    <x v="7"/>
    <n v="0"/>
  </r>
  <r>
    <x v="550"/>
    <s v="US"/>
    <n v="246143.3"/>
    <x v="1"/>
    <x v="8"/>
    <n v="0"/>
  </r>
  <r>
    <x v="550"/>
    <s v="US"/>
    <n v="246143.3"/>
    <x v="1"/>
    <x v="9"/>
    <n v="0"/>
  </r>
  <r>
    <x v="550"/>
    <s v="US"/>
    <n v="246143.3"/>
    <x v="2"/>
    <x v="10"/>
    <n v="435799"/>
  </r>
  <r>
    <x v="550"/>
    <s v="US"/>
    <n v="246143.3"/>
    <x v="2"/>
    <x v="11"/>
    <n v="101504"/>
  </r>
  <r>
    <x v="550"/>
    <s v="US"/>
    <n v="246143.3"/>
    <x v="2"/>
    <x v="12"/>
    <n v="334295"/>
  </r>
  <r>
    <x v="550"/>
    <s v="US"/>
    <n v="246143.3"/>
    <x v="2"/>
    <x v="13"/>
    <n v="0"/>
  </r>
  <r>
    <x v="550"/>
    <s v="US"/>
    <n v="246143.3"/>
    <x v="3"/>
    <x v="14"/>
    <n v="0"/>
  </r>
  <r>
    <x v="550"/>
    <s v="US"/>
    <n v="246143.3"/>
    <x v="4"/>
    <x v="15"/>
    <n v="856583"/>
  </r>
  <r>
    <x v="550"/>
    <s v="US"/>
    <n v="246143.3"/>
    <x v="5"/>
    <x v="16"/>
    <n v="1768"/>
  </r>
  <r>
    <x v="550"/>
    <s v="US"/>
    <n v="246143.3"/>
    <x v="6"/>
    <x v="17"/>
    <n v="813873"/>
  </r>
  <r>
    <x v="550"/>
    <s v="US"/>
    <n v="246143.3"/>
    <x v="7"/>
    <x v="18"/>
    <n v="66922"/>
  </r>
  <r>
    <x v="550"/>
    <s v="US"/>
    <n v="246143.3"/>
    <x v="8"/>
    <x v="19"/>
    <n v="0"/>
  </r>
  <r>
    <x v="550"/>
    <s v="US"/>
    <n v="246143.3"/>
    <x v="9"/>
    <x v="20"/>
    <n v="2890317"/>
  </r>
  <r>
    <x v="550"/>
    <s v="US"/>
    <n v="246143.3"/>
    <x v="10"/>
    <x v="21"/>
    <n v="40594089"/>
  </r>
  <r>
    <x v="550"/>
    <s v="US"/>
    <n v="246143.3"/>
    <x v="11"/>
    <x v="22"/>
    <n v="907597"/>
  </r>
  <r>
    <x v="550"/>
    <s v="US"/>
    <n v="246143.3"/>
    <x v="12"/>
    <x v="23"/>
    <n v="113852"/>
  </r>
  <r>
    <x v="550"/>
    <s v="US"/>
    <n v="246143.3"/>
    <x v="13"/>
    <x v="24"/>
    <n v="303703100"/>
  </r>
  <r>
    <x v="550"/>
    <s v="US"/>
    <n v="246143.3"/>
    <x v="14"/>
    <x v="25"/>
    <n v="0"/>
  </r>
  <r>
    <x v="550"/>
    <s v="US"/>
    <n v="246143.3"/>
    <x v="15"/>
    <x v="26"/>
    <n v="6363398"/>
  </r>
  <r>
    <x v="550"/>
    <s v="US"/>
    <n v="246143.3"/>
    <x v="16"/>
    <x v="27"/>
    <n v="0"/>
  </r>
  <r>
    <x v="550"/>
    <s v="US"/>
    <n v="246143.3"/>
    <x v="17"/>
    <x v="28"/>
    <n v="0"/>
  </r>
  <r>
    <x v="550"/>
    <s v="US"/>
    <n v="246143.3"/>
    <x v="18"/>
    <x v="29"/>
    <n v="0"/>
  </r>
  <r>
    <x v="550"/>
    <s v="US"/>
    <n v="246143.3"/>
    <x v="19"/>
    <x v="30"/>
    <n v="0"/>
  </r>
  <r>
    <x v="550"/>
    <s v="US"/>
    <n v="246143.3"/>
    <x v="20"/>
    <x v="31"/>
    <n v="0"/>
  </r>
  <r>
    <x v="550"/>
    <s v="US"/>
    <n v="246143.3"/>
    <x v="21"/>
    <x v="32"/>
    <n v="0"/>
  </r>
  <r>
    <x v="551"/>
    <s v="US"/>
    <n v="249482.37"/>
    <x v="0"/>
    <x v="0"/>
    <n v="803227"/>
  </r>
  <r>
    <x v="551"/>
    <s v="US"/>
    <n v="249482.37"/>
    <x v="0"/>
    <x v="1"/>
    <n v="803227"/>
  </r>
  <r>
    <x v="551"/>
    <s v="US"/>
    <n v="249482.37"/>
    <x v="0"/>
    <x v="2"/>
    <n v="0"/>
  </r>
  <r>
    <x v="551"/>
    <s v="US"/>
    <n v="249482.37"/>
    <x v="0"/>
    <x v="3"/>
    <n v="0"/>
  </r>
  <r>
    <x v="551"/>
    <s v="US"/>
    <n v="249482.37"/>
    <x v="0"/>
    <x v="4"/>
    <n v="0"/>
  </r>
  <r>
    <x v="551"/>
    <s v="US"/>
    <n v="249482.37"/>
    <x v="1"/>
    <x v="5"/>
    <n v="0"/>
  </r>
  <r>
    <x v="551"/>
    <s v="US"/>
    <n v="249482.37"/>
    <x v="1"/>
    <x v="6"/>
    <n v="0"/>
  </r>
  <r>
    <x v="551"/>
    <s v="US"/>
    <n v="249482.37"/>
    <x v="1"/>
    <x v="7"/>
    <n v="0"/>
  </r>
  <r>
    <x v="551"/>
    <s v="US"/>
    <n v="249482.37"/>
    <x v="1"/>
    <x v="8"/>
    <n v="0"/>
  </r>
  <r>
    <x v="551"/>
    <s v="US"/>
    <n v="249482.37"/>
    <x v="1"/>
    <x v="9"/>
    <n v="0"/>
  </r>
  <r>
    <x v="551"/>
    <s v="US"/>
    <n v="249482.37"/>
    <x v="2"/>
    <x v="10"/>
    <n v="393251"/>
  </r>
  <r>
    <x v="551"/>
    <s v="US"/>
    <n v="249482.37"/>
    <x v="2"/>
    <x v="11"/>
    <n v="104521"/>
  </r>
  <r>
    <x v="551"/>
    <s v="US"/>
    <n v="249482.37"/>
    <x v="2"/>
    <x v="12"/>
    <n v="288730"/>
  </r>
  <r>
    <x v="551"/>
    <s v="US"/>
    <n v="249482.37"/>
    <x v="2"/>
    <x v="13"/>
    <n v="0"/>
  </r>
  <r>
    <x v="551"/>
    <s v="US"/>
    <n v="249482.37"/>
    <x v="3"/>
    <x v="14"/>
    <n v="148013"/>
  </r>
  <r>
    <x v="551"/>
    <s v="US"/>
    <n v="249482.37"/>
    <x v="4"/>
    <x v="15"/>
    <n v="879859"/>
  </r>
  <r>
    <x v="551"/>
    <s v="US"/>
    <n v="249482.37"/>
    <x v="5"/>
    <x v="16"/>
    <n v="2738561"/>
  </r>
  <r>
    <x v="551"/>
    <s v="US"/>
    <n v="249482.37"/>
    <x v="6"/>
    <x v="17"/>
    <n v="653785"/>
  </r>
  <r>
    <x v="551"/>
    <s v="US"/>
    <n v="249482.37"/>
    <x v="7"/>
    <x v="18"/>
    <n v="99787"/>
  </r>
  <r>
    <x v="551"/>
    <s v="US"/>
    <n v="249482.37"/>
    <x v="8"/>
    <x v="19"/>
    <n v="0"/>
  </r>
  <r>
    <x v="551"/>
    <s v="US"/>
    <n v="249482.37"/>
    <x v="9"/>
    <x v="20"/>
    <n v="2717663"/>
  </r>
  <r>
    <x v="551"/>
    <s v="US"/>
    <n v="249482.37"/>
    <x v="10"/>
    <x v="21"/>
    <n v="46411922"/>
  </r>
  <r>
    <x v="551"/>
    <s v="US"/>
    <n v="249482.37"/>
    <x v="11"/>
    <x v="22"/>
    <n v="1165768"/>
  </r>
  <r>
    <x v="551"/>
    <s v="US"/>
    <n v="249482.37"/>
    <x v="12"/>
    <x v="23"/>
    <n v="144509"/>
  </r>
  <r>
    <x v="551"/>
    <s v="US"/>
    <n v="249482.37"/>
    <x v="13"/>
    <x v="24"/>
    <n v="219771376"/>
  </r>
  <r>
    <x v="551"/>
    <s v="US"/>
    <n v="249482.37"/>
    <x v="14"/>
    <x v="25"/>
    <n v="0"/>
  </r>
  <r>
    <x v="551"/>
    <s v="US"/>
    <n v="249482.37"/>
    <x v="15"/>
    <x v="26"/>
    <n v="6476740"/>
  </r>
  <r>
    <x v="551"/>
    <s v="US"/>
    <n v="249482.37"/>
    <x v="16"/>
    <x v="27"/>
    <n v="0"/>
  </r>
  <r>
    <x v="551"/>
    <s v="US"/>
    <n v="249482.37"/>
    <x v="17"/>
    <x v="28"/>
    <n v="0"/>
  </r>
  <r>
    <x v="551"/>
    <s v="US"/>
    <n v="249482.37"/>
    <x v="18"/>
    <x v="29"/>
    <n v="0"/>
  </r>
  <r>
    <x v="551"/>
    <s v="US"/>
    <n v="249482.37"/>
    <x v="19"/>
    <x v="30"/>
    <n v="0"/>
  </r>
  <r>
    <x v="551"/>
    <s v="US"/>
    <n v="249482.37"/>
    <x v="20"/>
    <x v="31"/>
    <n v="0"/>
  </r>
  <r>
    <x v="551"/>
    <s v="US"/>
    <n v="249482.37"/>
    <x v="21"/>
    <x v="32"/>
    <n v="0"/>
  </r>
  <r>
    <x v="552"/>
    <s v="US"/>
    <n v="222476.72"/>
    <x v="0"/>
    <x v="0"/>
    <n v="782235"/>
  </r>
  <r>
    <x v="552"/>
    <s v="US"/>
    <n v="222476.72"/>
    <x v="0"/>
    <x v="1"/>
    <n v="782235"/>
  </r>
  <r>
    <x v="552"/>
    <s v="US"/>
    <n v="222476.72"/>
    <x v="0"/>
    <x v="2"/>
    <n v="0"/>
  </r>
  <r>
    <x v="552"/>
    <s v="US"/>
    <n v="222476.72"/>
    <x v="0"/>
    <x v="3"/>
    <n v="0"/>
  </r>
  <r>
    <x v="552"/>
    <s v="US"/>
    <n v="222476.72"/>
    <x v="0"/>
    <x v="4"/>
    <n v="0"/>
  </r>
  <r>
    <x v="552"/>
    <s v="US"/>
    <n v="222476.72"/>
    <x v="1"/>
    <x v="5"/>
    <n v="0"/>
  </r>
  <r>
    <x v="552"/>
    <s v="US"/>
    <n v="222476.72"/>
    <x v="1"/>
    <x v="6"/>
    <n v="0"/>
  </r>
  <r>
    <x v="552"/>
    <s v="US"/>
    <n v="222476.72"/>
    <x v="1"/>
    <x v="7"/>
    <n v="0"/>
  </r>
  <r>
    <x v="552"/>
    <s v="US"/>
    <n v="222476.72"/>
    <x v="1"/>
    <x v="8"/>
    <n v="0"/>
  </r>
  <r>
    <x v="552"/>
    <s v="US"/>
    <n v="222476.72"/>
    <x v="1"/>
    <x v="9"/>
    <n v="0"/>
  </r>
  <r>
    <x v="552"/>
    <s v="US"/>
    <n v="222476.72"/>
    <x v="2"/>
    <x v="10"/>
    <n v="425844"/>
  </r>
  <r>
    <x v="552"/>
    <s v="US"/>
    <n v="222476.72"/>
    <x v="2"/>
    <x v="11"/>
    <n v="151899"/>
  </r>
  <r>
    <x v="552"/>
    <s v="US"/>
    <n v="222476.72"/>
    <x v="2"/>
    <x v="12"/>
    <n v="273945"/>
  </r>
  <r>
    <x v="552"/>
    <s v="US"/>
    <n v="222476.72"/>
    <x v="2"/>
    <x v="13"/>
    <n v="0"/>
  </r>
  <r>
    <x v="552"/>
    <s v="US"/>
    <n v="222476.72"/>
    <x v="3"/>
    <x v="14"/>
    <n v="265552"/>
  </r>
  <r>
    <x v="552"/>
    <s v="US"/>
    <n v="222476.72"/>
    <x v="4"/>
    <x v="15"/>
    <n v="783245"/>
  </r>
  <r>
    <x v="552"/>
    <s v="US"/>
    <n v="222476.72"/>
    <x v="5"/>
    <x v="16"/>
    <n v="2449358"/>
  </r>
  <r>
    <x v="552"/>
    <s v="US"/>
    <n v="222476.72"/>
    <x v="6"/>
    <x v="17"/>
    <n v="534986"/>
  </r>
  <r>
    <x v="552"/>
    <s v="US"/>
    <n v="222476.72"/>
    <x v="7"/>
    <x v="18"/>
    <n v="65428"/>
  </r>
  <r>
    <x v="552"/>
    <s v="US"/>
    <n v="222476.72"/>
    <x v="8"/>
    <x v="19"/>
    <n v="0"/>
  </r>
  <r>
    <x v="552"/>
    <s v="US"/>
    <n v="222476.72"/>
    <x v="9"/>
    <x v="20"/>
    <n v="2940581"/>
  </r>
  <r>
    <x v="552"/>
    <s v="US"/>
    <n v="222476.72"/>
    <x v="10"/>
    <x v="21"/>
    <n v="29280328"/>
  </r>
  <r>
    <x v="552"/>
    <s v="US"/>
    <n v="222476.72"/>
    <x v="11"/>
    <x v="22"/>
    <n v="1206167"/>
  </r>
  <r>
    <x v="552"/>
    <s v="US"/>
    <n v="222476.72"/>
    <x v="12"/>
    <x v="23"/>
    <n v="183158"/>
  </r>
  <r>
    <x v="552"/>
    <s v="US"/>
    <n v="222476.72"/>
    <x v="13"/>
    <x v="24"/>
    <n v="231488241"/>
  </r>
  <r>
    <x v="552"/>
    <s v="US"/>
    <n v="222476.72"/>
    <x v="14"/>
    <x v="25"/>
    <n v="0"/>
  </r>
  <r>
    <x v="552"/>
    <s v="US"/>
    <n v="222476.72"/>
    <x v="15"/>
    <x v="26"/>
    <n v="6077013"/>
  </r>
  <r>
    <x v="552"/>
    <s v="US"/>
    <n v="222476.72"/>
    <x v="16"/>
    <x v="27"/>
    <n v="0"/>
  </r>
  <r>
    <x v="552"/>
    <s v="US"/>
    <n v="222476.72"/>
    <x v="17"/>
    <x v="28"/>
    <n v="0"/>
  </r>
  <r>
    <x v="552"/>
    <s v="US"/>
    <n v="222476.72"/>
    <x v="18"/>
    <x v="29"/>
    <n v="0"/>
  </r>
  <r>
    <x v="552"/>
    <s v="US"/>
    <n v="222476.72"/>
    <x v="19"/>
    <x v="30"/>
    <n v="0"/>
  </r>
  <r>
    <x v="552"/>
    <s v="US"/>
    <n v="222476.72"/>
    <x v="20"/>
    <x v="31"/>
    <n v="0"/>
  </r>
  <r>
    <x v="552"/>
    <s v="US"/>
    <n v="222476.72"/>
    <x v="21"/>
    <x v="32"/>
    <n v="0"/>
  </r>
  <r>
    <x v="553"/>
    <s v="US"/>
    <n v="790138.98"/>
    <x v="0"/>
    <x v="0"/>
    <n v="761375"/>
  </r>
  <r>
    <x v="553"/>
    <s v="US"/>
    <n v="790138.98"/>
    <x v="0"/>
    <x v="1"/>
    <n v="761375"/>
  </r>
  <r>
    <x v="553"/>
    <s v="US"/>
    <n v="790138.98"/>
    <x v="0"/>
    <x v="2"/>
    <n v="0"/>
  </r>
  <r>
    <x v="553"/>
    <s v="US"/>
    <n v="790138.98"/>
    <x v="0"/>
    <x v="3"/>
    <n v="0"/>
  </r>
  <r>
    <x v="553"/>
    <s v="US"/>
    <n v="790138.98"/>
    <x v="0"/>
    <x v="4"/>
    <n v="0"/>
  </r>
  <r>
    <x v="553"/>
    <s v="US"/>
    <n v="790138.98"/>
    <x v="1"/>
    <x v="5"/>
    <n v="0"/>
  </r>
  <r>
    <x v="553"/>
    <s v="US"/>
    <n v="790138.98"/>
    <x v="1"/>
    <x v="6"/>
    <n v="0"/>
  </r>
  <r>
    <x v="553"/>
    <s v="US"/>
    <n v="790138.98"/>
    <x v="1"/>
    <x v="7"/>
    <n v="0"/>
  </r>
  <r>
    <x v="553"/>
    <s v="US"/>
    <n v="790138.98"/>
    <x v="1"/>
    <x v="8"/>
    <n v="0"/>
  </r>
  <r>
    <x v="553"/>
    <s v="US"/>
    <n v="790138.98"/>
    <x v="1"/>
    <x v="9"/>
    <n v="0"/>
  </r>
  <r>
    <x v="553"/>
    <s v="US"/>
    <n v="790138.98"/>
    <x v="2"/>
    <x v="10"/>
    <n v="801983"/>
  </r>
  <r>
    <x v="553"/>
    <s v="US"/>
    <n v="790138.98"/>
    <x v="2"/>
    <x v="11"/>
    <n v="84330"/>
  </r>
  <r>
    <x v="553"/>
    <s v="US"/>
    <n v="790138.98"/>
    <x v="2"/>
    <x v="12"/>
    <n v="717653"/>
  </r>
  <r>
    <x v="553"/>
    <s v="US"/>
    <n v="790138.98"/>
    <x v="2"/>
    <x v="13"/>
    <n v="0"/>
  </r>
  <r>
    <x v="553"/>
    <s v="US"/>
    <n v="790138.98"/>
    <x v="3"/>
    <x v="14"/>
    <n v="231865"/>
  </r>
  <r>
    <x v="553"/>
    <s v="US"/>
    <n v="790138.98"/>
    <x v="4"/>
    <x v="15"/>
    <n v="756127"/>
  </r>
  <r>
    <x v="553"/>
    <s v="US"/>
    <n v="790138.98"/>
    <x v="5"/>
    <x v="16"/>
    <n v="2434838"/>
  </r>
  <r>
    <x v="553"/>
    <s v="US"/>
    <n v="790138.98"/>
    <x v="6"/>
    <x v="17"/>
    <n v="979438"/>
  </r>
  <r>
    <x v="553"/>
    <s v="US"/>
    <n v="790138.98"/>
    <x v="7"/>
    <x v="18"/>
    <n v="68002"/>
  </r>
  <r>
    <x v="553"/>
    <s v="US"/>
    <n v="790138.98"/>
    <x v="8"/>
    <x v="19"/>
    <n v="0"/>
  </r>
  <r>
    <x v="553"/>
    <s v="US"/>
    <n v="790138.98"/>
    <x v="9"/>
    <x v="20"/>
    <n v="3275907"/>
  </r>
  <r>
    <x v="553"/>
    <s v="US"/>
    <n v="790138.98"/>
    <x v="10"/>
    <x v="21"/>
    <n v="26246562"/>
  </r>
  <r>
    <x v="553"/>
    <s v="US"/>
    <n v="790138.98"/>
    <x v="11"/>
    <x v="22"/>
    <n v="856092"/>
  </r>
  <r>
    <x v="553"/>
    <s v="US"/>
    <n v="790138.98"/>
    <x v="12"/>
    <x v="23"/>
    <n v="53986"/>
  </r>
  <r>
    <x v="553"/>
    <s v="US"/>
    <n v="790138.98"/>
    <x v="13"/>
    <x v="24"/>
    <n v="229259771"/>
  </r>
  <r>
    <x v="553"/>
    <s v="US"/>
    <n v="790138.98"/>
    <x v="14"/>
    <x v="25"/>
    <n v="0"/>
  </r>
  <r>
    <x v="553"/>
    <s v="US"/>
    <n v="790138.98"/>
    <x v="15"/>
    <x v="26"/>
    <n v="6280286"/>
  </r>
  <r>
    <x v="553"/>
    <s v="US"/>
    <n v="790138.98"/>
    <x v="16"/>
    <x v="27"/>
    <n v="0"/>
  </r>
  <r>
    <x v="553"/>
    <s v="US"/>
    <n v="790138.98"/>
    <x v="17"/>
    <x v="28"/>
    <n v="0"/>
  </r>
  <r>
    <x v="553"/>
    <s v="US"/>
    <n v="790138.98"/>
    <x v="18"/>
    <x v="29"/>
    <n v="0"/>
  </r>
  <r>
    <x v="553"/>
    <s v="US"/>
    <n v="790138.98"/>
    <x v="19"/>
    <x v="30"/>
    <n v="0"/>
  </r>
  <r>
    <x v="553"/>
    <s v="US"/>
    <n v="790138.98"/>
    <x v="20"/>
    <x v="31"/>
    <n v="0"/>
  </r>
  <r>
    <x v="553"/>
    <s v="US"/>
    <n v="790138.98"/>
    <x v="21"/>
    <x v="32"/>
    <n v="0"/>
  </r>
  <r>
    <x v="554"/>
    <s v="US"/>
    <n v="404832.74"/>
    <x v="0"/>
    <x v="0"/>
    <n v="949820"/>
  </r>
  <r>
    <x v="554"/>
    <s v="US"/>
    <n v="404832.74"/>
    <x v="0"/>
    <x v="1"/>
    <n v="949820"/>
  </r>
  <r>
    <x v="554"/>
    <s v="US"/>
    <n v="404832.74"/>
    <x v="0"/>
    <x v="2"/>
    <n v="0"/>
  </r>
  <r>
    <x v="554"/>
    <s v="US"/>
    <n v="404832.74"/>
    <x v="0"/>
    <x v="3"/>
    <n v="0"/>
  </r>
  <r>
    <x v="554"/>
    <s v="US"/>
    <n v="404832.74"/>
    <x v="0"/>
    <x v="4"/>
    <n v="0"/>
  </r>
  <r>
    <x v="554"/>
    <s v="US"/>
    <n v="404832.74"/>
    <x v="1"/>
    <x v="5"/>
    <n v="0"/>
  </r>
  <r>
    <x v="554"/>
    <s v="US"/>
    <n v="404832.74"/>
    <x v="1"/>
    <x v="6"/>
    <n v="0"/>
  </r>
  <r>
    <x v="554"/>
    <s v="US"/>
    <n v="404832.74"/>
    <x v="1"/>
    <x v="7"/>
    <n v="0"/>
  </r>
  <r>
    <x v="554"/>
    <s v="US"/>
    <n v="404832.74"/>
    <x v="1"/>
    <x v="8"/>
    <n v="0"/>
  </r>
  <r>
    <x v="554"/>
    <s v="US"/>
    <n v="404832.74"/>
    <x v="1"/>
    <x v="9"/>
    <n v="0"/>
  </r>
  <r>
    <x v="554"/>
    <s v="US"/>
    <n v="404832.74"/>
    <x v="2"/>
    <x v="10"/>
    <n v="456360"/>
  </r>
  <r>
    <x v="554"/>
    <s v="US"/>
    <n v="404832.74"/>
    <x v="2"/>
    <x v="11"/>
    <n v="40997"/>
  </r>
  <r>
    <x v="554"/>
    <s v="US"/>
    <n v="404832.74"/>
    <x v="2"/>
    <x v="12"/>
    <n v="415363"/>
  </r>
  <r>
    <x v="554"/>
    <s v="US"/>
    <n v="404832.74"/>
    <x v="2"/>
    <x v="13"/>
    <n v="0"/>
  </r>
  <r>
    <x v="554"/>
    <s v="US"/>
    <n v="404832.74"/>
    <x v="3"/>
    <x v="14"/>
    <n v="247060"/>
  </r>
  <r>
    <x v="554"/>
    <s v="US"/>
    <n v="404832.74"/>
    <x v="4"/>
    <x v="15"/>
    <n v="760446"/>
  </r>
  <r>
    <x v="554"/>
    <s v="US"/>
    <n v="404832.74"/>
    <x v="5"/>
    <x v="16"/>
    <n v="2318826"/>
  </r>
  <r>
    <x v="554"/>
    <s v="US"/>
    <n v="404832.74"/>
    <x v="6"/>
    <x v="17"/>
    <n v="691164"/>
  </r>
  <r>
    <x v="554"/>
    <s v="US"/>
    <n v="404832.74"/>
    <x v="7"/>
    <x v="18"/>
    <n v="65038"/>
  </r>
  <r>
    <x v="554"/>
    <s v="US"/>
    <n v="404832.74"/>
    <x v="8"/>
    <x v="19"/>
    <n v="0"/>
  </r>
  <r>
    <x v="554"/>
    <s v="US"/>
    <n v="404832.74"/>
    <x v="9"/>
    <x v="20"/>
    <n v="3116184"/>
  </r>
  <r>
    <x v="554"/>
    <s v="US"/>
    <n v="404832.74"/>
    <x v="10"/>
    <x v="21"/>
    <n v="32943901"/>
  </r>
  <r>
    <x v="554"/>
    <s v="US"/>
    <n v="404832.74"/>
    <x v="11"/>
    <x v="22"/>
    <n v="721397"/>
  </r>
  <r>
    <x v="554"/>
    <s v="US"/>
    <n v="404832.74"/>
    <x v="12"/>
    <x v="23"/>
    <n v="59707"/>
  </r>
  <r>
    <x v="554"/>
    <s v="US"/>
    <n v="404832.74"/>
    <x v="13"/>
    <x v="24"/>
    <n v="234923546"/>
  </r>
  <r>
    <x v="554"/>
    <s v="US"/>
    <n v="404832.74"/>
    <x v="14"/>
    <x v="25"/>
    <n v="0"/>
  </r>
  <r>
    <x v="554"/>
    <s v="US"/>
    <n v="404832.74"/>
    <x v="15"/>
    <x v="26"/>
    <n v="6216258"/>
  </r>
  <r>
    <x v="554"/>
    <s v="US"/>
    <n v="404832.74"/>
    <x v="16"/>
    <x v="27"/>
    <n v="0"/>
  </r>
  <r>
    <x v="554"/>
    <s v="US"/>
    <n v="404832.74"/>
    <x v="17"/>
    <x v="28"/>
    <n v="0"/>
  </r>
  <r>
    <x v="554"/>
    <s v="US"/>
    <n v="404832.74"/>
    <x v="18"/>
    <x v="29"/>
    <n v="0"/>
  </r>
  <r>
    <x v="554"/>
    <s v="US"/>
    <n v="404832.74"/>
    <x v="19"/>
    <x v="30"/>
    <n v="0"/>
  </r>
  <r>
    <x v="554"/>
    <s v="US"/>
    <n v="404832.74"/>
    <x v="20"/>
    <x v="31"/>
    <n v="0"/>
  </r>
  <r>
    <x v="554"/>
    <s v="US"/>
    <n v="404832.74"/>
    <x v="21"/>
    <x v="32"/>
    <n v="0"/>
  </r>
  <r>
    <x v="555"/>
    <s v="US"/>
    <n v="352931.59"/>
    <x v="0"/>
    <x v="0"/>
    <n v="933959"/>
  </r>
  <r>
    <x v="555"/>
    <s v="US"/>
    <n v="352931.59"/>
    <x v="0"/>
    <x v="1"/>
    <n v="933959"/>
  </r>
  <r>
    <x v="555"/>
    <s v="US"/>
    <n v="352931.59"/>
    <x v="0"/>
    <x v="2"/>
    <n v="0"/>
  </r>
  <r>
    <x v="555"/>
    <s v="US"/>
    <n v="352931.59"/>
    <x v="0"/>
    <x v="3"/>
    <n v="0"/>
  </r>
  <r>
    <x v="555"/>
    <s v="US"/>
    <n v="352931.59"/>
    <x v="0"/>
    <x v="4"/>
    <n v="0"/>
  </r>
  <r>
    <x v="555"/>
    <s v="US"/>
    <n v="352931.59"/>
    <x v="1"/>
    <x v="5"/>
    <n v="0"/>
  </r>
  <r>
    <x v="555"/>
    <s v="US"/>
    <n v="352931.59"/>
    <x v="1"/>
    <x v="6"/>
    <n v="0"/>
  </r>
  <r>
    <x v="555"/>
    <s v="US"/>
    <n v="352931.59"/>
    <x v="1"/>
    <x v="7"/>
    <n v="0"/>
  </r>
  <r>
    <x v="555"/>
    <s v="US"/>
    <n v="352931.59"/>
    <x v="1"/>
    <x v="8"/>
    <n v="0"/>
  </r>
  <r>
    <x v="555"/>
    <s v="US"/>
    <n v="352931.59"/>
    <x v="1"/>
    <x v="9"/>
    <n v="0"/>
  </r>
  <r>
    <x v="555"/>
    <s v="US"/>
    <n v="352931.59"/>
    <x v="2"/>
    <x v="10"/>
    <n v="233154"/>
  </r>
  <r>
    <x v="555"/>
    <s v="US"/>
    <n v="352931.59"/>
    <x v="2"/>
    <x v="11"/>
    <n v="86818"/>
  </r>
  <r>
    <x v="555"/>
    <s v="US"/>
    <n v="352931.59"/>
    <x v="2"/>
    <x v="12"/>
    <n v="146336"/>
  </r>
  <r>
    <x v="555"/>
    <s v="US"/>
    <n v="352931.59"/>
    <x v="2"/>
    <x v="13"/>
    <n v="0"/>
  </r>
  <r>
    <x v="555"/>
    <s v="US"/>
    <n v="352931.59"/>
    <x v="3"/>
    <x v="14"/>
    <n v="258252"/>
  </r>
  <r>
    <x v="555"/>
    <s v="US"/>
    <n v="352931.59"/>
    <x v="4"/>
    <x v="15"/>
    <n v="735603"/>
  </r>
  <r>
    <x v="555"/>
    <s v="US"/>
    <n v="352931.59"/>
    <x v="5"/>
    <x v="16"/>
    <n v="2278583"/>
  </r>
  <r>
    <x v="555"/>
    <s v="US"/>
    <n v="352931.59"/>
    <x v="6"/>
    <x v="17"/>
    <n v="413963"/>
  </r>
  <r>
    <x v="555"/>
    <s v="US"/>
    <n v="352931.59"/>
    <x v="7"/>
    <x v="18"/>
    <n v="63531"/>
  </r>
  <r>
    <x v="555"/>
    <s v="US"/>
    <n v="352931.59"/>
    <x v="8"/>
    <x v="19"/>
    <n v="0"/>
  </r>
  <r>
    <x v="555"/>
    <s v="US"/>
    <n v="352931.59"/>
    <x v="9"/>
    <x v="20"/>
    <n v="2769066"/>
  </r>
  <r>
    <x v="555"/>
    <s v="US"/>
    <n v="352931.59"/>
    <x v="10"/>
    <x v="21"/>
    <n v="33379312"/>
  </r>
  <r>
    <x v="555"/>
    <s v="US"/>
    <n v="352931.59"/>
    <x v="11"/>
    <x v="22"/>
    <n v="861314"/>
  </r>
  <r>
    <x v="555"/>
    <s v="US"/>
    <n v="352931.59"/>
    <x v="12"/>
    <x v="23"/>
    <n v="109639"/>
  </r>
  <r>
    <x v="555"/>
    <s v="US"/>
    <n v="352931.59"/>
    <x v="13"/>
    <x v="24"/>
    <n v="236385627"/>
  </r>
  <r>
    <x v="555"/>
    <s v="US"/>
    <n v="352931.59"/>
    <x v="14"/>
    <x v="25"/>
    <n v="0"/>
  </r>
  <r>
    <x v="555"/>
    <s v="US"/>
    <n v="352931.59"/>
    <x v="15"/>
    <x v="26"/>
    <n v="5913588"/>
  </r>
  <r>
    <x v="555"/>
    <s v="US"/>
    <n v="352931.59"/>
    <x v="16"/>
    <x v="27"/>
    <n v="0"/>
  </r>
  <r>
    <x v="555"/>
    <s v="US"/>
    <n v="352931.59"/>
    <x v="17"/>
    <x v="28"/>
    <n v="0"/>
  </r>
  <r>
    <x v="555"/>
    <s v="US"/>
    <n v="352931.59"/>
    <x v="18"/>
    <x v="29"/>
    <n v="0"/>
  </r>
  <r>
    <x v="555"/>
    <s v="US"/>
    <n v="352931.59"/>
    <x v="19"/>
    <x v="30"/>
    <n v="0"/>
  </r>
  <r>
    <x v="555"/>
    <s v="US"/>
    <n v="352931.59"/>
    <x v="20"/>
    <x v="31"/>
    <n v="0"/>
  </r>
  <r>
    <x v="555"/>
    <s v="US"/>
    <n v="352931.59"/>
    <x v="21"/>
    <x v="32"/>
    <n v="0"/>
  </r>
  <r>
    <x v="556"/>
    <s v="US"/>
    <n v="290253.07"/>
    <x v="0"/>
    <x v="0"/>
    <n v="471530"/>
  </r>
  <r>
    <x v="556"/>
    <s v="US"/>
    <n v="290253.07"/>
    <x v="0"/>
    <x v="1"/>
    <n v="471530"/>
  </r>
  <r>
    <x v="556"/>
    <s v="US"/>
    <n v="290253.07"/>
    <x v="0"/>
    <x v="2"/>
    <n v="0"/>
  </r>
  <r>
    <x v="556"/>
    <s v="US"/>
    <n v="290253.07"/>
    <x v="0"/>
    <x v="3"/>
    <n v="0"/>
  </r>
  <r>
    <x v="556"/>
    <s v="US"/>
    <n v="290253.07"/>
    <x v="0"/>
    <x v="4"/>
    <n v="0"/>
  </r>
  <r>
    <x v="556"/>
    <s v="US"/>
    <n v="290253.07"/>
    <x v="1"/>
    <x v="5"/>
    <n v="0"/>
  </r>
  <r>
    <x v="556"/>
    <s v="US"/>
    <n v="290253.07"/>
    <x v="1"/>
    <x v="6"/>
    <n v="0"/>
  </r>
  <r>
    <x v="556"/>
    <s v="US"/>
    <n v="290253.07"/>
    <x v="1"/>
    <x v="7"/>
    <n v="0"/>
  </r>
  <r>
    <x v="556"/>
    <s v="US"/>
    <n v="290253.07"/>
    <x v="1"/>
    <x v="8"/>
    <n v="0"/>
  </r>
  <r>
    <x v="556"/>
    <s v="US"/>
    <n v="290253.07"/>
    <x v="1"/>
    <x v="9"/>
    <n v="0"/>
  </r>
  <r>
    <x v="556"/>
    <s v="US"/>
    <n v="290253.07"/>
    <x v="2"/>
    <x v="10"/>
    <n v="168047"/>
  </r>
  <r>
    <x v="556"/>
    <s v="US"/>
    <n v="290253.07"/>
    <x v="2"/>
    <x v="11"/>
    <n v="42828"/>
  </r>
  <r>
    <x v="556"/>
    <s v="US"/>
    <n v="290253.07"/>
    <x v="2"/>
    <x v="12"/>
    <n v="125219"/>
  </r>
  <r>
    <x v="556"/>
    <s v="US"/>
    <n v="290253.07"/>
    <x v="2"/>
    <x v="13"/>
    <n v="0"/>
  </r>
  <r>
    <x v="556"/>
    <s v="US"/>
    <n v="290253.07"/>
    <x v="3"/>
    <x v="14"/>
    <n v="240489"/>
  </r>
  <r>
    <x v="556"/>
    <s v="US"/>
    <n v="290253.07"/>
    <x v="4"/>
    <x v="15"/>
    <n v="755934"/>
  </r>
  <r>
    <x v="556"/>
    <s v="US"/>
    <n v="290253.07"/>
    <x v="5"/>
    <x v="16"/>
    <n v="2763431"/>
  </r>
  <r>
    <x v="556"/>
    <s v="US"/>
    <n v="290253.07"/>
    <x v="6"/>
    <x v="17"/>
    <n v="301816"/>
  </r>
  <r>
    <x v="556"/>
    <s v="US"/>
    <n v="290253.07"/>
    <x v="7"/>
    <x v="18"/>
    <n v="66969"/>
  </r>
  <r>
    <x v="556"/>
    <s v="US"/>
    <n v="290253.07"/>
    <x v="8"/>
    <x v="19"/>
    <n v="0"/>
  </r>
  <r>
    <x v="556"/>
    <s v="US"/>
    <n v="290253.07"/>
    <x v="9"/>
    <x v="20"/>
    <n v="2375532"/>
  </r>
  <r>
    <x v="556"/>
    <s v="US"/>
    <n v="290253.07"/>
    <x v="10"/>
    <x v="21"/>
    <n v="42333737"/>
  </r>
  <r>
    <x v="556"/>
    <s v="US"/>
    <n v="290253.07"/>
    <x v="11"/>
    <x v="22"/>
    <n v="822127"/>
  </r>
  <r>
    <x v="556"/>
    <s v="US"/>
    <n v="290253.07"/>
    <x v="12"/>
    <x v="23"/>
    <n v="53571"/>
  </r>
  <r>
    <x v="556"/>
    <s v="US"/>
    <n v="290253.07"/>
    <x v="13"/>
    <x v="24"/>
    <n v="247220484"/>
  </r>
  <r>
    <x v="556"/>
    <s v="US"/>
    <n v="290253.07"/>
    <x v="14"/>
    <x v="25"/>
    <n v="0"/>
  </r>
  <r>
    <x v="556"/>
    <s v="US"/>
    <n v="290253.07"/>
    <x v="15"/>
    <x v="26"/>
    <n v="5795510"/>
  </r>
  <r>
    <x v="556"/>
    <s v="US"/>
    <n v="290253.07"/>
    <x v="16"/>
    <x v="27"/>
    <n v="0"/>
  </r>
  <r>
    <x v="556"/>
    <s v="US"/>
    <n v="290253.07"/>
    <x v="17"/>
    <x v="28"/>
    <n v="0"/>
  </r>
  <r>
    <x v="556"/>
    <s v="US"/>
    <n v="290253.07"/>
    <x v="18"/>
    <x v="29"/>
    <n v="0"/>
  </r>
  <r>
    <x v="556"/>
    <s v="US"/>
    <n v="290253.07"/>
    <x v="19"/>
    <x v="30"/>
    <n v="0"/>
  </r>
  <r>
    <x v="556"/>
    <s v="US"/>
    <n v="290253.07"/>
    <x v="20"/>
    <x v="31"/>
    <n v="0"/>
  </r>
  <r>
    <x v="556"/>
    <s v="US"/>
    <n v="290253.07"/>
    <x v="21"/>
    <x v="32"/>
    <n v="0"/>
  </r>
  <r>
    <x v="557"/>
    <s v="US"/>
    <n v="272315.06"/>
    <x v="0"/>
    <x v="0"/>
    <n v="476723"/>
  </r>
  <r>
    <x v="557"/>
    <s v="US"/>
    <n v="272315.06"/>
    <x v="0"/>
    <x v="1"/>
    <n v="476723"/>
  </r>
  <r>
    <x v="557"/>
    <s v="US"/>
    <n v="272315.06"/>
    <x v="0"/>
    <x v="2"/>
    <n v="0"/>
  </r>
  <r>
    <x v="557"/>
    <s v="US"/>
    <n v="272315.06"/>
    <x v="0"/>
    <x v="3"/>
    <n v="0"/>
  </r>
  <r>
    <x v="557"/>
    <s v="US"/>
    <n v="272315.06"/>
    <x v="0"/>
    <x v="4"/>
    <n v="0"/>
  </r>
  <r>
    <x v="557"/>
    <s v="US"/>
    <n v="272315.06"/>
    <x v="1"/>
    <x v="5"/>
    <n v="0"/>
  </r>
  <r>
    <x v="557"/>
    <s v="US"/>
    <n v="272315.06"/>
    <x v="1"/>
    <x v="6"/>
    <n v="0"/>
  </r>
  <r>
    <x v="557"/>
    <s v="US"/>
    <n v="272315.06"/>
    <x v="1"/>
    <x v="7"/>
    <n v="0"/>
  </r>
  <r>
    <x v="557"/>
    <s v="US"/>
    <n v="272315.06"/>
    <x v="1"/>
    <x v="8"/>
    <n v="0"/>
  </r>
  <r>
    <x v="557"/>
    <s v="US"/>
    <n v="272315.06"/>
    <x v="1"/>
    <x v="9"/>
    <n v="0"/>
  </r>
  <r>
    <x v="557"/>
    <s v="US"/>
    <n v="272315.06"/>
    <x v="2"/>
    <x v="10"/>
    <n v="195805"/>
  </r>
  <r>
    <x v="557"/>
    <s v="US"/>
    <n v="272315.06"/>
    <x v="2"/>
    <x v="11"/>
    <n v="34517"/>
  </r>
  <r>
    <x v="557"/>
    <s v="US"/>
    <n v="272315.06"/>
    <x v="2"/>
    <x v="12"/>
    <n v="161288"/>
  </r>
  <r>
    <x v="557"/>
    <s v="US"/>
    <n v="272315.06"/>
    <x v="2"/>
    <x v="13"/>
    <n v="0"/>
  </r>
  <r>
    <x v="557"/>
    <s v="US"/>
    <n v="272315.06"/>
    <x v="3"/>
    <x v="14"/>
    <n v="214376"/>
  </r>
  <r>
    <x v="557"/>
    <s v="US"/>
    <n v="272315.06"/>
    <x v="4"/>
    <x v="15"/>
    <n v="743818"/>
  </r>
  <r>
    <x v="557"/>
    <s v="US"/>
    <n v="272315.06"/>
    <x v="5"/>
    <x v="16"/>
    <n v="2315203"/>
  </r>
  <r>
    <x v="557"/>
    <s v="US"/>
    <n v="272315.06"/>
    <x v="6"/>
    <x v="17"/>
    <n v="412802"/>
  </r>
  <r>
    <x v="557"/>
    <s v="US"/>
    <n v="272315.06"/>
    <x v="7"/>
    <x v="18"/>
    <n v="66676"/>
  </r>
  <r>
    <x v="557"/>
    <s v="US"/>
    <n v="272315.06"/>
    <x v="8"/>
    <x v="19"/>
    <n v="0"/>
  </r>
  <r>
    <x v="557"/>
    <s v="US"/>
    <n v="272315.06"/>
    <x v="9"/>
    <x v="20"/>
    <n v="2342506"/>
  </r>
  <r>
    <x v="557"/>
    <s v="US"/>
    <n v="272315.06"/>
    <x v="10"/>
    <x v="21"/>
    <n v="36356543"/>
  </r>
  <r>
    <x v="557"/>
    <s v="US"/>
    <n v="272315.06"/>
    <x v="11"/>
    <x v="22"/>
    <n v="864692"/>
  </r>
  <r>
    <x v="557"/>
    <s v="US"/>
    <n v="272315.06"/>
    <x v="12"/>
    <x v="23"/>
    <n v="140069"/>
  </r>
  <r>
    <x v="557"/>
    <s v="US"/>
    <n v="272315.06"/>
    <x v="13"/>
    <x v="24"/>
    <n v="68133549"/>
  </r>
  <r>
    <x v="557"/>
    <s v="US"/>
    <n v="272315.06"/>
    <x v="14"/>
    <x v="25"/>
    <n v="0"/>
  </r>
  <r>
    <x v="557"/>
    <s v="US"/>
    <n v="272315.06"/>
    <x v="15"/>
    <x v="26"/>
    <n v="5662417"/>
  </r>
  <r>
    <x v="557"/>
    <s v="US"/>
    <n v="272315.06"/>
    <x v="16"/>
    <x v="27"/>
    <n v="0"/>
  </r>
  <r>
    <x v="557"/>
    <s v="US"/>
    <n v="272315.06"/>
    <x v="17"/>
    <x v="28"/>
    <n v="0"/>
  </r>
  <r>
    <x v="557"/>
    <s v="US"/>
    <n v="272315.06"/>
    <x v="18"/>
    <x v="29"/>
    <n v="0"/>
  </r>
  <r>
    <x v="557"/>
    <s v="US"/>
    <n v="272315.06"/>
    <x v="19"/>
    <x v="30"/>
    <n v="0"/>
  </r>
  <r>
    <x v="557"/>
    <s v="US"/>
    <n v="272315.06"/>
    <x v="20"/>
    <x v="31"/>
    <n v="0"/>
  </r>
  <r>
    <x v="557"/>
    <s v="US"/>
    <n v="272315.06"/>
    <x v="21"/>
    <x v="32"/>
    <n v="0"/>
  </r>
  <r>
    <x v="558"/>
    <s v="US"/>
    <n v="263762.71999999997"/>
    <x v="0"/>
    <x v="0"/>
    <n v="737676"/>
  </r>
  <r>
    <x v="558"/>
    <s v="US"/>
    <n v="263762.71999999997"/>
    <x v="0"/>
    <x v="1"/>
    <n v="737676"/>
  </r>
  <r>
    <x v="558"/>
    <s v="US"/>
    <n v="263762.71999999997"/>
    <x v="0"/>
    <x v="2"/>
    <n v="0"/>
  </r>
  <r>
    <x v="558"/>
    <s v="US"/>
    <n v="263762.71999999997"/>
    <x v="0"/>
    <x v="3"/>
    <n v="0"/>
  </r>
  <r>
    <x v="558"/>
    <s v="US"/>
    <n v="263762.71999999997"/>
    <x v="0"/>
    <x v="4"/>
    <n v="0"/>
  </r>
  <r>
    <x v="558"/>
    <s v="US"/>
    <n v="263762.71999999997"/>
    <x v="1"/>
    <x v="5"/>
    <n v="0"/>
  </r>
  <r>
    <x v="558"/>
    <s v="US"/>
    <n v="263762.71999999997"/>
    <x v="1"/>
    <x v="6"/>
    <n v="0"/>
  </r>
  <r>
    <x v="558"/>
    <s v="US"/>
    <n v="263762.71999999997"/>
    <x v="1"/>
    <x v="7"/>
    <n v="0"/>
  </r>
  <r>
    <x v="558"/>
    <s v="US"/>
    <n v="263762.71999999997"/>
    <x v="1"/>
    <x v="8"/>
    <n v="0"/>
  </r>
  <r>
    <x v="558"/>
    <s v="US"/>
    <n v="263762.71999999997"/>
    <x v="1"/>
    <x v="9"/>
    <n v="0"/>
  </r>
  <r>
    <x v="558"/>
    <s v="US"/>
    <n v="263762.71999999997"/>
    <x v="2"/>
    <x v="10"/>
    <n v="152626"/>
  </r>
  <r>
    <x v="558"/>
    <s v="US"/>
    <n v="263762.71999999997"/>
    <x v="2"/>
    <x v="11"/>
    <n v="22354"/>
  </r>
  <r>
    <x v="558"/>
    <s v="US"/>
    <n v="263762.71999999997"/>
    <x v="2"/>
    <x v="12"/>
    <n v="130272"/>
  </r>
  <r>
    <x v="558"/>
    <s v="US"/>
    <n v="263762.71999999997"/>
    <x v="2"/>
    <x v="13"/>
    <n v="0"/>
  </r>
  <r>
    <x v="558"/>
    <s v="US"/>
    <n v="263762.71999999997"/>
    <x v="3"/>
    <x v="14"/>
    <n v="204492"/>
  </r>
  <r>
    <x v="558"/>
    <s v="US"/>
    <n v="263762.71999999997"/>
    <x v="4"/>
    <x v="15"/>
    <n v="896939"/>
  </r>
  <r>
    <x v="558"/>
    <s v="US"/>
    <n v="263762.71999999997"/>
    <x v="5"/>
    <x v="16"/>
    <n v="1969480"/>
  </r>
  <r>
    <x v="558"/>
    <s v="US"/>
    <n v="263762.71999999997"/>
    <x v="6"/>
    <x v="17"/>
    <n v="385262"/>
  </r>
  <r>
    <x v="558"/>
    <s v="US"/>
    <n v="263762.71999999997"/>
    <x v="7"/>
    <x v="18"/>
    <n v="66773"/>
  </r>
  <r>
    <x v="558"/>
    <s v="US"/>
    <n v="263762.71999999997"/>
    <x v="8"/>
    <x v="19"/>
    <n v="0"/>
  </r>
  <r>
    <x v="558"/>
    <s v="US"/>
    <n v="263762.71999999997"/>
    <x v="9"/>
    <x v="20"/>
    <n v="2329305"/>
  </r>
  <r>
    <x v="558"/>
    <s v="US"/>
    <n v="263762.71999999997"/>
    <x v="10"/>
    <x v="21"/>
    <n v="29565771"/>
  </r>
  <r>
    <x v="558"/>
    <s v="US"/>
    <n v="263762.71999999997"/>
    <x v="11"/>
    <x v="22"/>
    <n v="896400"/>
  </r>
  <r>
    <x v="558"/>
    <s v="US"/>
    <n v="263762.71999999997"/>
    <x v="12"/>
    <x v="23"/>
    <n v="131007"/>
  </r>
  <r>
    <x v="558"/>
    <s v="US"/>
    <n v="263762.71999999997"/>
    <x v="13"/>
    <x v="24"/>
    <n v="1760080"/>
  </r>
  <r>
    <x v="558"/>
    <s v="US"/>
    <n v="263762.71999999997"/>
    <x v="14"/>
    <x v="25"/>
    <n v="0"/>
  </r>
  <r>
    <x v="558"/>
    <s v="US"/>
    <n v="263762.71999999997"/>
    <x v="15"/>
    <x v="26"/>
    <n v="5717247"/>
  </r>
  <r>
    <x v="558"/>
    <s v="US"/>
    <n v="263762.71999999997"/>
    <x v="16"/>
    <x v="27"/>
    <n v="0"/>
  </r>
  <r>
    <x v="558"/>
    <s v="US"/>
    <n v="263762.71999999997"/>
    <x v="17"/>
    <x v="28"/>
    <n v="0"/>
  </r>
  <r>
    <x v="558"/>
    <s v="US"/>
    <n v="263762.71999999997"/>
    <x v="18"/>
    <x v="29"/>
    <n v="0"/>
  </r>
  <r>
    <x v="558"/>
    <s v="US"/>
    <n v="263762.71999999997"/>
    <x v="19"/>
    <x v="30"/>
    <n v="0"/>
  </r>
  <r>
    <x v="558"/>
    <s v="US"/>
    <n v="263762.71999999997"/>
    <x v="20"/>
    <x v="31"/>
    <n v="0"/>
  </r>
  <r>
    <x v="558"/>
    <s v="US"/>
    <n v="263762.71999999997"/>
    <x v="21"/>
    <x v="32"/>
    <n v="0"/>
  </r>
  <r>
    <x v="559"/>
    <s v="US"/>
    <n v="226208.09"/>
    <x v="0"/>
    <x v="0"/>
    <n v="825522"/>
  </r>
  <r>
    <x v="559"/>
    <s v="US"/>
    <n v="226208.09"/>
    <x v="0"/>
    <x v="1"/>
    <n v="825522"/>
  </r>
  <r>
    <x v="559"/>
    <s v="US"/>
    <n v="226208.09"/>
    <x v="0"/>
    <x v="2"/>
    <n v="0"/>
  </r>
  <r>
    <x v="559"/>
    <s v="US"/>
    <n v="226208.09"/>
    <x v="0"/>
    <x v="3"/>
    <n v="0"/>
  </r>
  <r>
    <x v="559"/>
    <s v="US"/>
    <n v="226208.09"/>
    <x v="0"/>
    <x v="4"/>
    <n v="0"/>
  </r>
  <r>
    <x v="559"/>
    <s v="US"/>
    <n v="226208.09"/>
    <x v="1"/>
    <x v="5"/>
    <n v="0"/>
  </r>
  <r>
    <x v="559"/>
    <s v="US"/>
    <n v="226208.09"/>
    <x v="1"/>
    <x v="6"/>
    <n v="0"/>
  </r>
  <r>
    <x v="559"/>
    <s v="US"/>
    <n v="226208.09"/>
    <x v="1"/>
    <x v="7"/>
    <n v="0"/>
  </r>
  <r>
    <x v="559"/>
    <s v="US"/>
    <n v="226208.09"/>
    <x v="1"/>
    <x v="8"/>
    <n v="0"/>
  </r>
  <r>
    <x v="559"/>
    <s v="US"/>
    <n v="226208.09"/>
    <x v="1"/>
    <x v="9"/>
    <n v="0"/>
  </r>
  <r>
    <x v="559"/>
    <s v="US"/>
    <n v="226208.09"/>
    <x v="2"/>
    <x v="10"/>
    <n v="166709"/>
  </r>
  <r>
    <x v="559"/>
    <s v="US"/>
    <n v="226208.09"/>
    <x v="2"/>
    <x v="11"/>
    <n v="2133"/>
  </r>
  <r>
    <x v="559"/>
    <s v="US"/>
    <n v="226208.09"/>
    <x v="2"/>
    <x v="12"/>
    <n v="164576"/>
  </r>
  <r>
    <x v="559"/>
    <s v="US"/>
    <n v="226208.09"/>
    <x v="2"/>
    <x v="13"/>
    <n v="0"/>
  </r>
  <r>
    <x v="559"/>
    <s v="US"/>
    <n v="226208.09"/>
    <x v="3"/>
    <x v="14"/>
    <n v="219413"/>
  </r>
  <r>
    <x v="559"/>
    <s v="US"/>
    <n v="226208.09"/>
    <x v="4"/>
    <x v="15"/>
    <n v="1503635"/>
  </r>
  <r>
    <x v="559"/>
    <s v="US"/>
    <n v="226208.09"/>
    <x v="5"/>
    <x v="16"/>
    <n v="1617720"/>
  </r>
  <r>
    <x v="559"/>
    <s v="US"/>
    <n v="226208.09"/>
    <x v="6"/>
    <x v="17"/>
    <n v="408606"/>
  </r>
  <r>
    <x v="559"/>
    <s v="US"/>
    <n v="226208.09"/>
    <x v="7"/>
    <x v="18"/>
    <n v="68703"/>
  </r>
  <r>
    <x v="559"/>
    <s v="US"/>
    <n v="226208.09"/>
    <x v="8"/>
    <x v="19"/>
    <n v="0"/>
  </r>
  <r>
    <x v="559"/>
    <s v="US"/>
    <n v="226208.09"/>
    <x v="9"/>
    <x v="20"/>
    <n v="1942745"/>
  </r>
  <r>
    <x v="559"/>
    <s v="US"/>
    <n v="226208.09"/>
    <x v="10"/>
    <x v="21"/>
    <n v="30639442"/>
  </r>
  <r>
    <x v="559"/>
    <s v="US"/>
    <n v="226208.09"/>
    <x v="11"/>
    <x v="22"/>
    <n v="1016743"/>
  </r>
  <r>
    <x v="559"/>
    <s v="US"/>
    <n v="226208.09"/>
    <x v="12"/>
    <x v="23"/>
    <n v="173317"/>
  </r>
  <r>
    <x v="559"/>
    <s v="US"/>
    <n v="226208.09"/>
    <x v="13"/>
    <x v="24"/>
    <n v="1372578"/>
  </r>
  <r>
    <x v="559"/>
    <s v="US"/>
    <n v="226208.09"/>
    <x v="14"/>
    <x v="25"/>
    <n v="0"/>
  </r>
  <r>
    <x v="559"/>
    <s v="US"/>
    <n v="226208.09"/>
    <x v="15"/>
    <x v="26"/>
    <n v="5662989"/>
  </r>
  <r>
    <x v="559"/>
    <s v="US"/>
    <n v="226208.09"/>
    <x v="16"/>
    <x v="27"/>
    <n v="0"/>
  </r>
  <r>
    <x v="559"/>
    <s v="US"/>
    <n v="226208.09"/>
    <x v="17"/>
    <x v="28"/>
    <n v="0"/>
  </r>
  <r>
    <x v="559"/>
    <s v="US"/>
    <n v="226208.09"/>
    <x v="18"/>
    <x v="29"/>
    <n v="0"/>
  </r>
  <r>
    <x v="559"/>
    <s v="US"/>
    <n v="226208.09"/>
    <x v="19"/>
    <x v="30"/>
    <n v="0"/>
  </r>
  <r>
    <x v="559"/>
    <s v="US"/>
    <n v="226208.09"/>
    <x v="20"/>
    <x v="31"/>
    <n v="0"/>
  </r>
  <r>
    <x v="559"/>
    <s v="US"/>
    <n v="226208.09"/>
    <x v="21"/>
    <x v="32"/>
    <n v="0"/>
  </r>
  <r>
    <x v="560"/>
    <s v="US"/>
    <n v="624597.46"/>
    <x v="0"/>
    <x v="0"/>
    <n v="907184"/>
  </r>
  <r>
    <x v="560"/>
    <s v="US"/>
    <n v="624597.46"/>
    <x v="0"/>
    <x v="1"/>
    <n v="907184"/>
  </r>
  <r>
    <x v="560"/>
    <s v="US"/>
    <n v="624597.46"/>
    <x v="0"/>
    <x v="2"/>
    <n v="0"/>
  </r>
  <r>
    <x v="560"/>
    <s v="US"/>
    <n v="624597.46"/>
    <x v="0"/>
    <x v="3"/>
    <n v="0"/>
  </r>
  <r>
    <x v="560"/>
    <s v="US"/>
    <n v="624597.46"/>
    <x v="0"/>
    <x v="4"/>
    <n v="0"/>
  </r>
  <r>
    <x v="560"/>
    <s v="US"/>
    <n v="624597.46"/>
    <x v="1"/>
    <x v="5"/>
    <n v="0"/>
  </r>
  <r>
    <x v="560"/>
    <s v="US"/>
    <n v="624597.46"/>
    <x v="1"/>
    <x v="6"/>
    <n v="0"/>
  </r>
  <r>
    <x v="560"/>
    <s v="US"/>
    <n v="624597.46"/>
    <x v="1"/>
    <x v="7"/>
    <n v="0"/>
  </r>
  <r>
    <x v="560"/>
    <s v="US"/>
    <n v="624597.46"/>
    <x v="1"/>
    <x v="8"/>
    <n v="0"/>
  </r>
  <r>
    <x v="560"/>
    <s v="US"/>
    <n v="624597.46"/>
    <x v="1"/>
    <x v="9"/>
    <n v="0"/>
  </r>
  <r>
    <x v="560"/>
    <s v="US"/>
    <n v="624597.46"/>
    <x v="2"/>
    <x v="10"/>
    <n v="280951"/>
  </r>
  <r>
    <x v="560"/>
    <s v="US"/>
    <n v="624597.46"/>
    <x v="2"/>
    <x v="11"/>
    <n v="3798"/>
  </r>
  <r>
    <x v="560"/>
    <s v="US"/>
    <n v="624597.46"/>
    <x v="2"/>
    <x v="12"/>
    <n v="277153"/>
  </r>
  <r>
    <x v="560"/>
    <s v="US"/>
    <n v="624597.46"/>
    <x v="2"/>
    <x v="13"/>
    <n v="0"/>
  </r>
  <r>
    <x v="560"/>
    <s v="US"/>
    <n v="624597.46"/>
    <x v="3"/>
    <x v="14"/>
    <n v="195154"/>
  </r>
  <r>
    <x v="560"/>
    <s v="US"/>
    <n v="624597.46"/>
    <x v="4"/>
    <x v="15"/>
    <n v="1335571"/>
  </r>
  <r>
    <x v="560"/>
    <s v="US"/>
    <n v="624597.46"/>
    <x v="5"/>
    <x v="16"/>
    <n v="1543156"/>
  </r>
  <r>
    <x v="560"/>
    <s v="US"/>
    <n v="624597.46"/>
    <x v="6"/>
    <x v="17"/>
    <n v="910531"/>
  </r>
  <r>
    <x v="560"/>
    <s v="US"/>
    <n v="624597.46"/>
    <x v="7"/>
    <x v="18"/>
    <n v="71175"/>
  </r>
  <r>
    <x v="560"/>
    <s v="US"/>
    <n v="624597.46"/>
    <x v="8"/>
    <x v="19"/>
    <n v="0"/>
  </r>
  <r>
    <x v="560"/>
    <s v="US"/>
    <n v="624597.46"/>
    <x v="9"/>
    <x v="20"/>
    <n v="2447444"/>
  </r>
  <r>
    <x v="560"/>
    <s v="US"/>
    <n v="624597.46"/>
    <x v="10"/>
    <x v="21"/>
    <n v="37112741"/>
  </r>
  <r>
    <x v="560"/>
    <s v="US"/>
    <n v="624597.46"/>
    <x v="11"/>
    <x v="22"/>
    <n v="889173"/>
  </r>
  <r>
    <x v="560"/>
    <s v="US"/>
    <n v="624597.46"/>
    <x v="12"/>
    <x v="23"/>
    <n v="66476"/>
  </r>
  <r>
    <x v="560"/>
    <s v="US"/>
    <n v="624597.46"/>
    <x v="13"/>
    <x v="24"/>
    <n v="1110544"/>
  </r>
  <r>
    <x v="560"/>
    <s v="US"/>
    <n v="624597.46"/>
    <x v="14"/>
    <x v="25"/>
    <n v="0"/>
  </r>
  <r>
    <x v="560"/>
    <s v="US"/>
    <n v="624597.46"/>
    <x v="15"/>
    <x v="26"/>
    <n v="5728856"/>
  </r>
  <r>
    <x v="560"/>
    <s v="US"/>
    <n v="624597.46"/>
    <x v="16"/>
    <x v="27"/>
    <n v="0"/>
  </r>
  <r>
    <x v="560"/>
    <s v="US"/>
    <n v="624597.46"/>
    <x v="17"/>
    <x v="28"/>
    <n v="0"/>
  </r>
  <r>
    <x v="560"/>
    <s v="US"/>
    <n v="624597.46"/>
    <x v="18"/>
    <x v="29"/>
    <n v="0"/>
  </r>
  <r>
    <x v="560"/>
    <s v="US"/>
    <n v="624597.46"/>
    <x v="19"/>
    <x v="30"/>
    <n v="0"/>
  </r>
  <r>
    <x v="560"/>
    <s v="US"/>
    <n v="624597.46"/>
    <x v="20"/>
    <x v="31"/>
    <n v="0"/>
  </r>
  <r>
    <x v="560"/>
    <s v="US"/>
    <n v="624597.46"/>
    <x v="21"/>
    <x v="32"/>
    <n v="0"/>
  </r>
  <r>
    <x v="561"/>
    <s v="US"/>
    <n v="364223.03"/>
    <x v="0"/>
    <x v="0"/>
    <n v="899091"/>
  </r>
  <r>
    <x v="561"/>
    <s v="US"/>
    <n v="364223.03"/>
    <x v="0"/>
    <x v="1"/>
    <n v="899091"/>
  </r>
  <r>
    <x v="561"/>
    <s v="US"/>
    <n v="364223.03"/>
    <x v="0"/>
    <x v="2"/>
    <n v="0"/>
  </r>
  <r>
    <x v="561"/>
    <s v="US"/>
    <n v="364223.03"/>
    <x v="0"/>
    <x v="3"/>
    <n v="0"/>
  </r>
  <r>
    <x v="561"/>
    <s v="US"/>
    <n v="364223.03"/>
    <x v="0"/>
    <x v="4"/>
    <n v="0"/>
  </r>
  <r>
    <x v="561"/>
    <s v="US"/>
    <n v="364223.03"/>
    <x v="1"/>
    <x v="5"/>
    <n v="0"/>
  </r>
  <r>
    <x v="561"/>
    <s v="US"/>
    <n v="364223.03"/>
    <x v="1"/>
    <x v="6"/>
    <n v="0"/>
  </r>
  <r>
    <x v="561"/>
    <s v="US"/>
    <n v="364223.03"/>
    <x v="1"/>
    <x v="7"/>
    <n v="0"/>
  </r>
  <r>
    <x v="561"/>
    <s v="US"/>
    <n v="364223.03"/>
    <x v="1"/>
    <x v="8"/>
    <n v="0"/>
  </r>
  <r>
    <x v="561"/>
    <s v="US"/>
    <n v="364223.03"/>
    <x v="1"/>
    <x v="9"/>
    <n v="0"/>
  </r>
  <r>
    <x v="561"/>
    <s v="US"/>
    <n v="364223.03"/>
    <x v="2"/>
    <x v="10"/>
    <n v="1018021"/>
  </r>
  <r>
    <x v="561"/>
    <s v="US"/>
    <n v="364223.03"/>
    <x v="2"/>
    <x v="11"/>
    <n v="59161"/>
  </r>
  <r>
    <x v="561"/>
    <s v="US"/>
    <n v="364223.03"/>
    <x v="2"/>
    <x v="12"/>
    <n v="958860"/>
  </r>
  <r>
    <x v="561"/>
    <s v="US"/>
    <n v="364223.03"/>
    <x v="2"/>
    <x v="13"/>
    <n v="0"/>
  </r>
  <r>
    <x v="561"/>
    <s v="US"/>
    <n v="364223.03"/>
    <x v="3"/>
    <x v="14"/>
    <n v="226211"/>
  </r>
  <r>
    <x v="561"/>
    <s v="US"/>
    <n v="364223.03"/>
    <x v="4"/>
    <x v="15"/>
    <n v="1326847"/>
  </r>
  <r>
    <x v="561"/>
    <s v="US"/>
    <n v="364223.03"/>
    <x v="5"/>
    <x v="16"/>
    <n v="1574899"/>
  </r>
  <r>
    <x v="561"/>
    <s v="US"/>
    <n v="364223.03"/>
    <x v="6"/>
    <x v="17"/>
    <n v="2549164"/>
  </r>
  <r>
    <x v="561"/>
    <s v="US"/>
    <n v="364223.03"/>
    <x v="7"/>
    <x v="18"/>
    <n v="70148"/>
  </r>
  <r>
    <x v="561"/>
    <s v="US"/>
    <n v="364223.03"/>
    <x v="8"/>
    <x v="19"/>
    <n v="0"/>
  </r>
  <r>
    <x v="561"/>
    <s v="US"/>
    <n v="364223.03"/>
    <x v="9"/>
    <x v="20"/>
    <n v="2649093"/>
  </r>
  <r>
    <x v="561"/>
    <s v="US"/>
    <n v="364223.03"/>
    <x v="10"/>
    <x v="21"/>
    <n v="53173649"/>
  </r>
  <r>
    <x v="561"/>
    <s v="US"/>
    <n v="364223.03"/>
    <x v="11"/>
    <x v="22"/>
    <n v="1040116"/>
  </r>
  <r>
    <x v="561"/>
    <s v="US"/>
    <n v="364223.03"/>
    <x v="12"/>
    <x v="23"/>
    <n v="36014"/>
  </r>
  <r>
    <x v="561"/>
    <s v="US"/>
    <n v="364223.03"/>
    <x v="13"/>
    <x v="24"/>
    <n v="1470426"/>
  </r>
  <r>
    <x v="561"/>
    <s v="US"/>
    <n v="364223.03"/>
    <x v="14"/>
    <x v="25"/>
    <n v="0"/>
  </r>
  <r>
    <x v="561"/>
    <s v="US"/>
    <n v="364223.03"/>
    <x v="15"/>
    <x v="26"/>
    <n v="5834601"/>
  </r>
  <r>
    <x v="561"/>
    <s v="US"/>
    <n v="364223.03"/>
    <x v="16"/>
    <x v="27"/>
    <n v="0"/>
  </r>
  <r>
    <x v="561"/>
    <s v="US"/>
    <n v="364223.03"/>
    <x v="17"/>
    <x v="28"/>
    <n v="0"/>
  </r>
  <r>
    <x v="561"/>
    <s v="US"/>
    <n v="364223.03"/>
    <x v="18"/>
    <x v="29"/>
    <n v="0"/>
  </r>
  <r>
    <x v="561"/>
    <s v="US"/>
    <n v="364223.03"/>
    <x v="19"/>
    <x v="30"/>
    <n v="0"/>
  </r>
  <r>
    <x v="561"/>
    <s v="US"/>
    <n v="364223.03"/>
    <x v="20"/>
    <x v="31"/>
    <n v="0"/>
  </r>
  <r>
    <x v="561"/>
    <s v="US"/>
    <n v="364223.03"/>
    <x v="21"/>
    <x v="32"/>
    <n v="0"/>
  </r>
  <r>
    <x v="562"/>
    <s v="US"/>
    <n v="300600.81"/>
    <x v="0"/>
    <x v="0"/>
    <n v="806480"/>
  </r>
  <r>
    <x v="562"/>
    <s v="US"/>
    <n v="300600.81"/>
    <x v="0"/>
    <x v="1"/>
    <n v="806480"/>
  </r>
  <r>
    <x v="562"/>
    <s v="US"/>
    <n v="300600.81"/>
    <x v="0"/>
    <x v="2"/>
    <n v="0"/>
  </r>
  <r>
    <x v="562"/>
    <s v="US"/>
    <n v="300600.81"/>
    <x v="0"/>
    <x v="3"/>
    <n v="0"/>
  </r>
  <r>
    <x v="562"/>
    <s v="US"/>
    <n v="300600.81"/>
    <x v="0"/>
    <x v="4"/>
    <n v="0"/>
  </r>
  <r>
    <x v="562"/>
    <s v="US"/>
    <n v="300600.81"/>
    <x v="1"/>
    <x v="5"/>
    <n v="0"/>
  </r>
  <r>
    <x v="562"/>
    <s v="US"/>
    <n v="300600.81"/>
    <x v="1"/>
    <x v="6"/>
    <n v="0"/>
  </r>
  <r>
    <x v="562"/>
    <s v="US"/>
    <n v="300600.81"/>
    <x v="1"/>
    <x v="7"/>
    <n v="0"/>
  </r>
  <r>
    <x v="562"/>
    <s v="US"/>
    <n v="300600.81"/>
    <x v="1"/>
    <x v="8"/>
    <n v="0"/>
  </r>
  <r>
    <x v="562"/>
    <s v="US"/>
    <n v="300600.81"/>
    <x v="1"/>
    <x v="9"/>
    <n v="0"/>
  </r>
  <r>
    <x v="562"/>
    <s v="US"/>
    <n v="300600.81"/>
    <x v="2"/>
    <x v="10"/>
    <n v="1136913"/>
  </r>
  <r>
    <x v="562"/>
    <s v="US"/>
    <n v="300600.81"/>
    <x v="2"/>
    <x v="11"/>
    <n v="206748"/>
  </r>
  <r>
    <x v="562"/>
    <s v="US"/>
    <n v="300600.81"/>
    <x v="2"/>
    <x v="12"/>
    <n v="930165"/>
  </r>
  <r>
    <x v="562"/>
    <s v="US"/>
    <n v="300600.81"/>
    <x v="2"/>
    <x v="13"/>
    <n v="0"/>
  </r>
  <r>
    <x v="562"/>
    <s v="US"/>
    <n v="300600.81"/>
    <x v="3"/>
    <x v="14"/>
    <n v="212314"/>
  </r>
  <r>
    <x v="562"/>
    <s v="US"/>
    <n v="300600.81"/>
    <x v="4"/>
    <x v="15"/>
    <n v="1459243"/>
  </r>
  <r>
    <x v="562"/>
    <s v="US"/>
    <n v="300600.81"/>
    <x v="5"/>
    <x v="16"/>
    <n v="1701696"/>
  </r>
  <r>
    <x v="562"/>
    <s v="US"/>
    <n v="300600.81"/>
    <x v="6"/>
    <x v="17"/>
    <n v="2737005"/>
  </r>
  <r>
    <x v="562"/>
    <s v="US"/>
    <n v="300600.81"/>
    <x v="7"/>
    <x v="18"/>
    <n v="72826"/>
  </r>
  <r>
    <x v="562"/>
    <s v="US"/>
    <n v="300600.81"/>
    <x v="8"/>
    <x v="19"/>
    <n v="0"/>
  </r>
  <r>
    <x v="562"/>
    <s v="US"/>
    <n v="300600.81"/>
    <x v="9"/>
    <x v="20"/>
    <n v="2437695"/>
  </r>
  <r>
    <x v="562"/>
    <s v="US"/>
    <n v="300600.81"/>
    <x v="10"/>
    <x v="21"/>
    <n v="52596098"/>
  </r>
  <r>
    <x v="562"/>
    <s v="US"/>
    <n v="300600.81"/>
    <x v="11"/>
    <x v="22"/>
    <n v="1253264"/>
  </r>
  <r>
    <x v="562"/>
    <s v="US"/>
    <n v="300600.81"/>
    <x v="12"/>
    <x v="23"/>
    <n v="120354"/>
  </r>
  <r>
    <x v="562"/>
    <s v="US"/>
    <n v="300600.81"/>
    <x v="13"/>
    <x v="24"/>
    <n v="1404512"/>
  </r>
  <r>
    <x v="562"/>
    <s v="US"/>
    <n v="300600.81"/>
    <x v="14"/>
    <x v="25"/>
    <n v="0"/>
  </r>
  <r>
    <x v="562"/>
    <s v="US"/>
    <n v="300600.81"/>
    <x v="15"/>
    <x v="26"/>
    <n v="5690319"/>
  </r>
  <r>
    <x v="562"/>
    <s v="US"/>
    <n v="300600.81"/>
    <x v="16"/>
    <x v="27"/>
    <n v="0"/>
  </r>
  <r>
    <x v="562"/>
    <s v="US"/>
    <n v="300600.81"/>
    <x v="17"/>
    <x v="28"/>
    <n v="0"/>
  </r>
  <r>
    <x v="562"/>
    <s v="US"/>
    <n v="300600.81"/>
    <x v="18"/>
    <x v="29"/>
    <n v="712997"/>
  </r>
  <r>
    <x v="562"/>
    <s v="US"/>
    <n v="300600.81"/>
    <x v="19"/>
    <x v="30"/>
    <n v="0"/>
  </r>
  <r>
    <x v="562"/>
    <s v="US"/>
    <n v="300600.81"/>
    <x v="20"/>
    <x v="31"/>
    <n v="0"/>
  </r>
  <r>
    <x v="562"/>
    <s v="US"/>
    <n v="300600.81"/>
    <x v="21"/>
    <x v="32"/>
    <n v="0"/>
  </r>
  <r>
    <x v="563"/>
    <s v="US"/>
    <n v="218433.8"/>
    <x v="0"/>
    <x v="0"/>
    <n v="757216"/>
  </r>
  <r>
    <x v="563"/>
    <s v="US"/>
    <n v="218433.8"/>
    <x v="0"/>
    <x v="1"/>
    <n v="757216"/>
  </r>
  <r>
    <x v="563"/>
    <s v="US"/>
    <n v="218433.8"/>
    <x v="0"/>
    <x v="2"/>
    <n v="0"/>
  </r>
  <r>
    <x v="563"/>
    <s v="US"/>
    <n v="218433.8"/>
    <x v="0"/>
    <x v="3"/>
    <n v="0"/>
  </r>
  <r>
    <x v="563"/>
    <s v="US"/>
    <n v="218433.8"/>
    <x v="0"/>
    <x v="4"/>
    <n v="0"/>
  </r>
  <r>
    <x v="563"/>
    <s v="US"/>
    <n v="218433.8"/>
    <x v="1"/>
    <x v="5"/>
    <n v="0"/>
  </r>
  <r>
    <x v="563"/>
    <s v="US"/>
    <n v="218433.8"/>
    <x v="1"/>
    <x v="6"/>
    <n v="0"/>
  </r>
  <r>
    <x v="563"/>
    <s v="US"/>
    <n v="218433.8"/>
    <x v="1"/>
    <x v="7"/>
    <n v="0"/>
  </r>
  <r>
    <x v="563"/>
    <s v="US"/>
    <n v="218433.8"/>
    <x v="1"/>
    <x v="8"/>
    <n v="0"/>
  </r>
  <r>
    <x v="563"/>
    <s v="US"/>
    <n v="218433.8"/>
    <x v="1"/>
    <x v="9"/>
    <n v="0"/>
  </r>
  <r>
    <x v="563"/>
    <s v="US"/>
    <n v="218433.8"/>
    <x v="2"/>
    <x v="10"/>
    <n v="1189419"/>
  </r>
  <r>
    <x v="563"/>
    <s v="US"/>
    <n v="218433.8"/>
    <x v="2"/>
    <x v="11"/>
    <n v="395538"/>
  </r>
  <r>
    <x v="563"/>
    <s v="US"/>
    <n v="218433.8"/>
    <x v="2"/>
    <x v="12"/>
    <n v="793881"/>
  </r>
  <r>
    <x v="563"/>
    <s v="US"/>
    <n v="218433.8"/>
    <x v="2"/>
    <x v="13"/>
    <n v="0"/>
  </r>
  <r>
    <x v="563"/>
    <s v="US"/>
    <n v="218433.8"/>
    <x v="3"/>
    <x v="14"/>
    <n v="215007"/>
  </r>
  <r>
    <x v="563"/>
    <s v="US"/>
    <n v="218433.8"/>
    <x v="4"/>
    <x v="15"/>
    <n v="1074164"/>
  </r>
  <r>
    <x v="563"/>
    <s v="US"/>
    <n v="218433.8"/>
    <x v="5"/>
    <x v="16"/>
    <n v="2002361"/>
  </r>
  <r>
    <x v="563"/>
    <s v="US"/>
    <n v="218433.8"/>
    <x v="6"/>
    <x v="17"/>
    <n v="2580114"/>
  </r>
  <r>
    <x v="563"/>
    <s v="US"/>
    <n v="218433.8"/>
    <x v="7"/>
    <x v="18"/>
    <n v="65954"/>
  </r>
  <r>
    <x v="563"/>
    <s v="US"/>
    <n v="218433.8"/>
    <x v="8"/>
    <x v="19"/>
    <n v="0"/>
  </r>
  <r>
    <x v="563"/>
    <s v="US"/>
    <n v="218433.8"/>
    <x v="9"/>
    <x v="20"/>
    <n v="2604644"/>
  </r>
  <r>
    <x v="563"/>
    <s v="US"/>
    <n v="218433.8"/>
    <x v="10"/>
    <x v="21"/>
    <n v="68354889"/>
  </r>
  <r>
    <x v="563"/>
    <s v="US"/>
    <n v="218433.8"/>
    <x v="11"/>
    <x v="22"/>
    <n v="879653"/>
  </r>
  <r>
    <x v="563"/>
    <s v="US"/>
    <n v="218433.8"/>
    <x v="12"/>
    <x v="23"/>
    <n v="31116"/>
  </r>
  <r>
    <x v="563"/>
    <s v="US"/>
    <n v="218433.8"/>
    <x v="13"/>
    <x v="24"/>
    <n v="1188740"/>
  </r>
  <r>
    <x v="563"/>
    <s v="US"/>
    <n v="218433.8"/>
    <x v="14"/>
    <x v="25"/>
    <n v="0"/>
  </r>
  <r>
    <x v="563"/>
    <s v="US"/>
    <n v="218433.8"/>
    <x v="15"/>
    <x v="26"/>
    <n v="5632938"/>
  </r>
  <r>
    <x v="563"/>
    <s v="US"/>
    <n v="218433.8"/>
    <x v="16"/>
    <x v="27"/>
    <n v="0"/>
  </r>
  <r>
    <x v="563"/>
    <s v="US"/>
    <n v="218433.8"/>
    <x v="17"/>
    <x v="28"/>
    <n v="0"/>
  </r>
  <r>
    <x v="563"/>
    <s v="US"/>
    <n v="218433.8"/>
    <x v="18"/>
    <x v="29"/>
    <n v="1351301"/>
  </r>
  <r>
    <x v="563"/>
    <s v="US"/>
    <n v="218433.8"/>
    <x v="19"/>
    <x v="30"/>
    <n v="0"/>
  </r>
  <r>
    <x v="563"/>
    <s v="US"/>
    <n v="218433.8"/>
    <x v="20"/>
    <x v="31"/>
    <n v="0"/>
  </r>
  <r>
    <x v="563"/>
    <s v="US"/>
    <n v="218433.8"/>
    <x v="21"/>
    <x v="32"/>
    <n v="0"/>
  </r>
  <r>
    <x v="564"/>
    <s v="US"/>
    <n v="232753.53"/>
    <x v="0"/>
    <x v="0"/>
    <n v="795070"/>
  </r>
  <r>
    <x v="564"/>
    <s v="US"/>
    <n v="232753.53"/>
    <x v="0"/>
    <x v="1"/>
    <n v="795070"/>
  </r>
  <r>
    <x v="564"/>
    <s v="US"/>
    <n v="232753.53"/>
    <x v="0"/>
    <x v="2"/>
    <n v="0"/>
  </r>
  <r>
    <x v="564"/>
    <s v="US"/>
    <n v="232753.53"/>
    <x v="0"/>
    <x v="3"/>
    <n v="0"/>
  </r>
  <r>
    <x v="564"/>
    <s v="US"/>
    <n v="232753.53"/>
    <x v="0"/>
    <x v="4"/>
    <n v="0"/>
  </r>
  <r>
    <x v="564"/>
    <s v="US"/>
    <n v="232753.53"/>
    <x v="1"/>
    <x v="5"/>
    <n v="0"/>
  </r>
  <r>
    <x v="564"/>
    <s v="US"/>
    <n v="232753.53"/>
    <x v="1"/>
    <x v="6"/>
    <n v="0"/>
  </r>
  <r>
    <x v="564"/>
    <s v="US"/>
    <n v="232753.53"/>
    <x v="1"/>
    <x v="7"/>
    <n v="0"/>
  </r>
  <r>
    <x v="564"/>
    <s v="US"/>
    <n v="232753.53"/>
    <x v="1"/>
    <x v="8"/>
    <n v="0"/>
  </r>
  <r>
    <x v="564"/>
    <s v="US"/>
    <n v="232753.53"/>
    <x v="1"/>
    <x v="9"/>
    <n v="0"/>
  </r>
  <r>
    <x v="564"/>
    <s v="US"/>
    <n v="232753.53"/>
    <x v="2"/>
    <x v="10"/>
    <n v="1175049"/>
  </r>
  <r>
    <x v="564"/>
    <s v="US"/>
    <n v="232753.53"/>
    <x v="2"/>
    <x v="11"/>
    <n v="396021"/>
  </r>
  <r>
    <x v="564"/>
    <s v="US"/>
    <n v="232753.53"/>
    <x v="2"/>
    <x v="12"/>
    <n v="779028"/>
  </r>
  <r>
    <x v="564"/>
    <s v="US"/>
    <n v="232753.53"/>
    <x v="2"/>
    <x v="13"/>
    <n v="0"/>
  </r>
  <r>
    <x v="564"/>
    <s v="US"/>
    <n v="232753.53"/>
    <x v="3"/>
    <x v="14"/>
    <n v="204204"/>
  </r>
  <r>
    <x v="564"/>
    <s v="US"/>
    <n v="232753.53"/>
    <x v="4"/>
    <x v="15"/>
    <n v="1251251"/>
  </r>
  <r>
    <x v="564"/>
    <s v="US"/>
    <n v="232753.53"/>
    <x v="5"/>
    <x v="16"/>
    <n v="1802265"/>
  </r>
  <r>
    <x v="564"/>
    <s v="US"/>
    <n v="232753.53"/>
    <x v="6"/>
    <x v="17"/>
    <n v="2230353"/>
  </r>
  <r>
    <x v="564"/>
    <s v="US"/>
    <n v="232753.53"/>
    <x v="7"/>
    <x v="18"/>
    <n v="82866"/>
  </r>
  <r>
    <x v="564"/>
    <s v="US"/>
    <n v="232753.53"/>
    <x v="8"/>
    <x v="19"/>
    <n v="0"/>
  </r>
  <r>
    <x v="564"/>
    <s v="US"/>
    <n v="232753.53"/>
    <x v="9"/>
    <x v="20"/>
    <n v="2932776"/>
  </r>
  <r>
    <x v="564"/>
    <s v="US"/>
    <n v="232753.53"/>
    <x v="10"/>
    <x v="21"/>
    <n v="60824281"/>
  </r>
  <r>
    <x v="564"/>
    <s v="US"/>
    <n v="232753.53"/>
    <x v="11"/>
    <x v="22"/>
    <n v="875082"/>
  </r>
  <r>
    <x v="564"/>
    <s v="US"/>
    <n v="232753.53"/>
    <x v="12"/>
    <x v="23"/>
    <n v="106345"/>
  </r>
  <r>
    <x v="564"/>
    <s v="US"/>
    <n v="232753.53"/>
    <x v="13"/>
    <x v="24"/>
    <n v="1547359"/>
  </r>
  <r>
    <x v="564"/>
    <s v="US"/>
    <n v="232753.53"/>
    <x v="14"/>
    <x v="25"/>
    <n v="0"/>
  </r>
  <r>
    <x v="564"/>
    <s v="US"/>
    <n v="232753.53"/>
    <x v="15"/>
    <x v="26"/>
    <n v="5585756"/>
  </r>
  <r>
    <x v="564"/>
    <s v="US"/>
    <n v="232753.53"/>
    <x v="16"/>
    <x v="27"/>
    <n v="0"/>
  </r>
  <r>
    <x v="564"/>
    <s v="US"/>
    <n v="232753.53"/>
    <x v="17"/>
    <x v="28"/>
    <n v="0"/>
  </r>
  <r>
    <x v="564"/>
    <s v="US"/>
    <n v="232753.53"/>
    <x v="18"/>
    <x v="29"/>
    <n v="7074041"/>
  </r>
  <r>
    <x v="564"/>
    <s v="US"/>
    <n v="232753.53"/>
    <x v="19"/>
    <x v="30"/>
    <n v="0"/>
  </r>
  <r>
    <x v="564"/>
    <s v="US"/>
    <n v="232753.53"/>
    <x v="20"/>
    <x v="31"/>
    <n v="0"/>
  </r>
  <r>
    <x v="564"/>
    <s v="US"/>
    <n v="232753.53"/>
    <x v="21"/>
    <x v="32"/>
    <n v="0"/>
  </r>
  <r>
    <x v="565"/>
    <s v="US"/>
    <n v="207163.38"/>
    <x v="0"/>
    <x v="0"/>
    <n v="11242"/>
  </r>
  <r>
    <x v="565"/>
    <s v="US"/>
    <n v="207163.38"/>
    <x v="0"/>
    <x v="1"/>
    <n v="11242"/>
  </r>
  <r>
    <x v="565"/>
    <s v="US"/>
    <n v="207163.38"/>
    <x v="0"/>
    <x v="2"/>
    <n v="0"/>
  </r>
  <r>
    <x v="565"/>
    <s v="US"/>
    <n v="207163.38"/>
    <x v="0"/>
    <x v="3"/>
    <n v="0"/>
  </r>
  <r>
    <x v="565"/>
    <s v="US"/>
    <n v="207163.38"/>
    <x v="0"/>
    <x v="4"/>
    <n v="0"/>
  </r>
  <r>
    <x v="565"/>
    <s v="US"/>
    <n v="207163.38"/>
    <x v="1"/>
    <x v="5"/>
    <n v="0"/>
  </r>
  <r>
    <x v="565"/>
    <s v="US"/>
    <n v="207163.38"/>
    <x v="1"/>
    <x v="6"/>
    <n v="0"/>
  </r>
  <r>
    <x v="565"/>
    <s v="US"/>
    <n v="207163.38"/>
    <x v="1"/>
    <x v="7"/>
    <n v="0"/>
  </r>
  <r>
    <x v="565"/>
    <s v="US"/>
    <n v="207163.38"/>
    <x v="1"/>
    <x v="8"/>
    <n v="0"/>
  </r>
  <r>
    <x v="565"/>
    <s v="US"/>
    <n v="207163.38"/>
    <x v="1"/>
    <x v="9"/>
    <n v="0"/>
  </r>
  <r>
    <x v="565"/>
    <s v="US"/>
    <n v="207163.38"/>
    <x v="2"/>
    <x v="10"/>
    <n v="1919043"/>
  </r>
  <r>
    <x v="565"/>
    <s v="US"/>
    <n v="207163.38"/>
    <x v="2"/>
    <x v="11"/>
    <n v="543042"/>
  </r>
  <r>
    <x v="565"/>
    <s v="US"/>
    <n v="207163.38"/>
    <x v="2"/>
    <x v="12"/>
    <n v="1376001"/>
  </r>
  <r>
    <x v="565"/>
    <s v="US"/>
    <n v="207163.38"/>
    <x v="2"/>
    <x v="13"/>
    <n v="0"/>
  </r>
  <r>
    <x v="565"/>
    <s v="US"/>
    <n v="207163.38"/>
    <x v="3"/>
    <x v="14"/>
    <n v="4715"/>
  </r>
  <r>
    <x v="565"/>
    <s v="US"/>
    <n v="207163.38"/>
    <x v="4"/>
    <x v="15"/>
    <n v="700096"/>
  </r>
  <r>
    <x v="565"/>
    <s v="US"/>
    <n v="207163.38"/>
    <x v="5"/>
    <x v="16"/>
    <n v="1852533"/>
  </r>
  <r>
    <x v="565"/>
    <s v="US"/>
    <n v="207163.38"/>
    <x v="6"/>
    <x v="17"/>
    <n v="4085313"/>
  </r>
  <r>
    <x v="565"/>
    <s v="US"/>
    <n v="207163.38"/>
    <x v="7"/>
    <x v="18"/>
    <n v="51194"/>
  </r>
  <r>
    <x v="565"/>
    <s v="US"/>
    <n v="207163.38"/>
    <x v="8"/>
    <x v="19"/>
    <n v="0"/>
  </r>
  <r>
    <x v="565"/>
    <s v="US"/>
    <n v="207163.38"/>
    <x v="9"/>
    <x v="20"/>
    <n v="2939031"/>
  </r>
  <r>
    <x v="565"/>
    <s v="US"/>
    <n v="207163.38"/>
    <x v="10"/>
    <x v="21"/>
    <n v="67717213"/>
  </r>
  <r>
    <x v="565"/>
    <s v="US"/>
    <n v="207163.38"/>
    <x v="11"/>
    <x v="22"/>
    <n v="1089225"/>
  </r>
  <r>
    <x v="565"/>
    <s v="US"/>
    <n v="207163.38"/>
    <x v="12"/>
    <x v="23"/>
    <n v="144580"/>
  </r>
  <r>
    <x v="565"/>
    <s v="US"/>
    <n v="207163.38"/>
    <x v="13"/>
    <x v="24"/>
    <n v="1818562"/>
  </r>
  <r>
    <x v="565"/>
    <s v="US"/>
    <n v="207163.38"/>
    <x v="14"/>
    <x v="25"/>
    <n v="0"/>
  </r>
  <r>
    <x v="565"/>
    <s v="US"/>
    <n v="207163.38"/>
    <x v="15"/>
    <x v="26"/>
    <n v="5635537"/>
  </r>
  <r>
    <x v="565"/>
    <s v="US"/>
    <n v="207163.38"/>
    <x v="16"/>
    <x v="27"/>
    <n v="0"/>
  </r>
  <r>
    <x v="565"/>
    <s v="US"/>
    <n v="207163.38"/>
    <x v="17"/>
    <x v="28"/>
    <n v="0"/>
  </r>
  <r>
    <x v="565"/>
    <s v="US"/>
    <n v="207163.38"/>
    <x v="18"/>
    <x v="29"/>
    <n v="16483997"/>
  </r>
  <r>
    <x v="565"/>
    <s v="US"/>
    <n v="207163.38"/>
    <x v="19"/>
    <x v="30"/>
    <n v="0"/>
  </r>
  <r>
    <x v="565"/>
    <s v="US"/>
    <n v="207163.38"/>
    <x v="20"/>
    <x v="31"/>
    <n v="0"/>
  </r>
  <r>
    <x v="565"/>
    <s v="US"/>
    <n v="207163.38"/>
    <x v="21"/>
    <x v="32"/>
    <n v="0"/>
  </r>
  <r>
    <x v="566"/>
    <s v="US"/>
    <n v="261378"/>
    <x v="0"/>
    <x v="0"/>
    <n v="0"/>
  </r>
  <r>
    <x v="566"/>
    <s v="US"/>
    <n v="261378"/>
    <x v="0"/>
    <x v="1"/>
    <n v="0"/>
  </r>
  <r>
    <x v="566"/>
    <s v="US"/>
    <n v="261378"/>
    <x v="0"/>
    <x v="2"/>
    <n v="0"/>
  </r>
  <r>
    <x v="566"/>
    <s v="US"/>
    <n v="261378"/>
    <x v="0"/>
    <x v="3"/>
    <n v="0"/>
  </r>
  <r>
    <x v="566"/>
    <s v="US"/>
    <n v="261378"/>
    <x v="0"/>
    <x v="4"/>
    <n v="0"/>
  </r>
  <r>
    <x v="566"/>
    <s v="US"/>
    <n v="261378"/>
    <x v="1"/>
    <x v="5"/>
    <n v="0"/>
  </r>
  <r>
    <x v="566"/>
    <s v="US"/>
    <n v="261378"/>
    <x v="1"/>
    <x v="6"/>
    <n v="0"/>
  </r>
  <r>
    <x v="566"/>
    <s v="US"/>
    <n v="261378"/>
    <x v="1"/>
    <x v="7"/>
    <n v="0"/>
  </r>
  <r>
    <x v="566"/>
    <s v="US"/>
    <n v="261378"/>
    <x v="1"/>
    <x v="8"/>
    <n v="0"/>
  </r>
  <r>
    <x v="566"/>
    <s v="US"/>
    <n v="261378"/>
    <x v="1"/>
    <x v="9"/>
    <n v="0"/>
  </r>
  <r>
    <x v="566"/>
    <s v="US"/>
    <n v="261378"/>
    <x v="2"/>
    <x v="10"/>
    <n v="1455494"/>
  </r>
  <r>
    <x v="566"/>
    <s v="US"/>
    <n v="261378"/>
    <x v="2"/>
    <x v="11"/>
    <n v="325045"/>
  </r>
  <r>
    <x v="566"/>
    <s v="US"/>
    <n v="261378"/>
    <x v="2"/>
    <x v="12"/>
    <n v="1115114"/>
  </r>
  <r>
    <x v="566"/>
    <s v="US"/>
    <n v="261378"/>
    <x v="2"/>
    <x v="13"/>
    <n v="15335"/>
  </r>
  <r>
    <x v="566"/>
    <s v="US"/>
    <n v="261378"/>
    <x v="3"/>
    <x v="14"/>
    <n v="0"/>
  </r>
  <r>
    <x v="566"/>
    <s v="US"/>
    <n v="261378"/>
    <x v="4"/>
    <x v="15"/>
    <n v="545950"/>
  </r>
  <r>
    <x v="566"/>
    <s v="US"/>
    <n v="261378"/>
    <x v="5"/>
    <x v="16"/>
    <n v="1646752"/>
  </r>
  <r>
    <x v="566"/>
    <s v="US"/>
    <n v="261378"/>
    <x v="6"/>
    <x v="17"/>
    <n v="2590834"/>
  </r>
  <r>
    <x v="566"/>
    <s v="US"/>
    <n v="261378"/>
    <x v="7"/>
    <x v="18"/>
    <n v="44632"/>
  </r>
  <r>
    <x v="566"/>
    <s v="US"/>
    <n v="261378"/>
    <x v="8"/>
    <x v="19"/>
    <n v="0"/>
  </r>
  <r>
    <x v="566"/>
    <s v="US"/>
    <n v="261378"/>
    <x v="9"/>
    <x v="20"/>
    <n v="2570762"/>
  </r>
  <r>
    <x v="566"/>
    <s v="US"/>
    <n v="261378"/>
    <x v="10"/>
    <x v="21"/>
    <n v="50564845"/>
  </r>
  <r>
    <x v="566"/>
    <s v="US"/>
    <n v="261378"/>
    <x v="11"/>
    <x v="22"/>
    <n v="1149012"/>
  </r>
  <r>
    <x v="566"/>
    <s v="US"/>
    <n v="261378"/>
    <x v="12"/>
    <x v="23"/>
    <n v="152127"/>
  </r>
  <r>
    <x v="566"/>
    <s v="US"/>
    <n v="261378"/>
    <x v="13"/>
    <x v="24"/>
    <n v="66111761"/>
  </r>
  <r>
    <x v="566"/>
    <s v="US"/>
    <n v="261378"/>
    <x v="14"/>
    <x v="25"/>
    <n v="0"/>
  </r>
  <r>
    <x v="566"/>
    <s v="US"/>
    <n v="261378"/>
    <x v="15"/>
    <x v="26"/>
    <n v="5721209"/>
  </r>
  <r>
    <x v="566"/>
    <s v="US"/>
    <n v="261378"/>
    <x v="16"/>
    <x v="27"/>
    <n v="0"/>
  </r>
  <r>
    <x v="566"/>
    <s v="US"/>
    <n v="261378"/>
    <x v="17"/>
    <x v="28"/>
    <n v="0"/>
  </r>
  <r>
    <x v="566"/>
    <s v="US"/>
    <n v="261378"/>
    <x v="18"/>
    <x v="29"/>
    <n v="0"/>
  </r>
  <r>
    <x v="566"/>
    <s v="US"/>
    <n v="261378"/>
    <x v="19"/>
    <x v="30"/>
    <n v="0"/>
  </r>
  <r>
    <x v="566"/>
    <s v="US"/>
    <n v="261378"/>
    <x v="20"/>
    <x v="31"/>
    <n v="0"/>
  </r>
  <r>
    <x v="566"/>
    <s v="US"/>
    <n v="261378"/>
    <x v="21"/>
    <x v="32"/>
    <n v="0"/>
  </r>
  <r>
    <x v="567"/>
    <s v="US"/>
    <n v="806681.99"/>
    <x v="0"/>
    <x v="0"/>
    <n v="1118177"/>
  </r>
  <r>
    <x v="567"/>
    <s v="US"/>
    <n v="806681.99"/>
    <x v="0"/>
    <x v="1"/>
    <n v="1118177"/>
  </r>
  <r>
    <x v="567"/>
    <s v="US"/>
    <n v="806681.99"/>
    <x v="0"/>
    <x v="2"/>
    <n v="0"/>
  </r>
  <r>
    <x v="567"/>
    <s v="US"/>
    <n v="806681.99"/>
    <x v="0"/>
    <x v="3"/>
    <n v="0"/>
  </r>
  <r>
    <x v="567"/>
    <s v="US"/>
    <n v="806681.99"/>
    <x v="0"/>
    <x v="4"/>
    <n v="0"/>
  </r>
  <r>
    <x v="567"/>
    <s v="US"/>
    <n v="806681.99"/>
    <x v="1"/>
    <x v="5"/>
    <n v="23434"/>
  </r>
  <r>
    <x v="567"/>
    <s v="US"/>
    <n v="806681.99"/>
    <x v="1"/>
    <x v="6"/>
    <n v="23434"/>
  </r>
  <r>
    <x v="567"/>
    <s v="US"/>
    <n v="806681.99"/>
    <x v="1"/>
    <x v="7"/>
    <n v="0"/>
  </r>
  <r>
    <x v="567"/>
    <s v="US"/>
    <n v="806681.99"/>
    <x v="1"/>
    <x v="8"/>
    <n v="0"/>
  </r>
  <r>
    <x v="567"/>
    <s v="US"/>
    <n v="806681.99"/>
    <x v="1"/>
    <x v="9"/>
    <n v="0"/>
  </r>
  <r>
    <x v="567"/>
    <s v="US"/>
    <n v="806681.99"/>
    <x v="2"/>
    <x v="10"/>
    <n v="1325224"/>
  </r>
  <r>
    <x v="567"/>
    <s v="US"/>
    <n v="806681.99"/>
    <x v="2"/>
    <x v="11"/>
    <n v="293480"/>
  </r>
  <r>
    <x v="567"/>
    <s v="US"/>
    <n v="806681.99"/>
    <x v="2"/>
    <x v="12"/>
    <n v="1031744"/>
  </r>
  <r>
    <x v="567"/>
    <s v="US"/>
    <n v="806681.99"/>
    <x v="2"/>
    <x v="13"/>
    <n v="0"/>
  </r>
  <r>
    <x v="567"/>
    <s v="US"/>
    <n v="806681.99"/>
    <x v="3"/>
    <x v="14"/>
    <n v="229018"/>
  </r>
  <r>
    <x v="567"/>
    <s v="US"/>
    <n v="806681.99"/>
    <x v="4"/>
    <x v="15"/>
    <n v="1199013"/>
  </r>
  <r>
    <x v="567"/>
    <s v="US"/>
    <n v="806681.99"/>
    <x v="5"/>
    <x v="16"/>
    <n v="1853608"/>
  </r>
  <r>
    <x v="567"/>
    <s v="US"/>
    <n v="806681.99"/>
    <x v="6"/>
    <x v="17"/>
    <n v="2652239"/>
  </r>
  <r>
    <x v="567"/>
    <s v="US"/>
    <n v="806681.99"/>
    <x v="7"/>
    <x v="18"/>
    <n v="52859"/>
  </r>
  <r>
    <x v="567"/>
    <s v="US"/>
    <n v="806681.99"/>
    <x v="8"/>
    <x v="19"/>
    <n v="0"/>
  </r>
  <r>
    <x v="567"/>
    <s v="US"/>
    <n v="806681.99"/>
    <x v="9"/>
    <x v="20"/>
    <n v="2307003"/>
  </r>
  <r>
    <x v="567"/>
    <s v="US"/>
    <n v="806681.99"/>
    <x v="10"/>
    <x v="21"/>
    <n v="52875200"/>
  </r>
  <r>
    <x v="567"/>
    <s v="US"/>
    <n v="806681.99"/>
    <x v="11"/>
    <x v="22"/>
    <n v="1036506"/>
  </r>
  <r>
    <x v="567"/>
    <s v="US"/>
    <n v="806681.99"/>
    <x v="12"/>
    <x v="23"/>
    <n v="60414"/>
  </r>
  <r>
    <x v="567"/>
    <s v="US"/>
    <n v="806681.99"/>
    <x v="13"/>
    <x v="24"/>
    <n v="144163429"/>
  </r>
  <r>
    <x v="567"/>
    <s v="US"/>
    <n v="806681.99"/>
    <x v="14"/>
    <x v="25"/>
    <n v="0"/>
  </r>
  <r>
    <x v="567"/>
    <s v="US"/>
    <n v="806681.99"/>
    <x v="15"/>
    <x v="26"/>
    <n v="5920116"/>
  </r>
  <r>
    <x v="567"/>
    <s v="US"/>
    <n v="806681.99"/>
    <x v="16"/>
    <x v="27"/>
    <n v="0"/>
  </r>
  <r>
    <x v="567"/>
    <s v="US"/>
    <n v="806681.99"/>
    <x v="17"/>
    <x v="28"/>
    <n v="0"/>
  </r>
  <r>
    <x v="567"/>
    <s v="US"/>
    <n v="806681.99"/>
    <x v="18"/>
    <x v="29"/>
    <n v="0"/>
  </r>
  <r>
    <x v="567"/>
    <s v="US"/>
    <n v="806681.99"/>
    <x v="19"/>
    <x v="30"/>
    <n v="0"/>
  </r>
  <r>
    <x v="567"/>
    <s v="US"/>
    <n v="806681.99"/>
    <x v="20"/>
    <x v="31"/>
    <n v="0"/>
  </r>
  <r>
    <x v="567"/>
    <s v="US"/>
    <n v="806681.99"/>
    <x v="21"/>
    <x v="32"/>
    <n v="0"/>
  </r>
  <r>
    <x v="568"/>
    <s v="US"/>
    <n v="440961.84"/>
    <x v="0"/>
    <x v="0"/>
    <n v="1599132"/>
  </r>
  <r>
    <x v="568"/>
    <s v="US"/>
    <n v="440961.84"/>
    <x v="0"/>
    <x v="1"/>
    <n v="1599132"/>
  </r>
  <r>
    <x v="568"/>
    <s v="US"/>
    <n v="440961.84"/>
    <x v="0"/>
    <x v="2"/>
    <n v="0"/>
  </r>
  <r>
    <x v="568"/>
    <s v="US"/>
    <n v="440961.84"/>
    <x v="0"/>
    <x v="3"/>
    <n v="0"/>
  </r>
  <r>
    <x v="568"/>
    <s v="US"/>
    <n v="440961.84"/>
    <x v="0"/>
    <x v="4"/>
    <n v="0"/>
  </r>
  <r>
    <x v="568"/>
    <s v="US"/>
    <n v="440961.84"/>
    <x v="1"/>
    <x v="5"/>
    <n v="104146"/>
  </r>
  <r>
    <x v="568"/>
    <s v="US"/>
    <n v="440961.84"/>
    <x v="1"/>
    <x v="6"/>
    <n v="104146"/>
  </r>
  <r>
    <x v="568"/>
    <s v="US"/>
    <n v="440961.84"/>
    <x v="1"/>
    <x v="7"/>
    <n v="0"/>
  </r>
  <r>
    <x v="568"/>
    <s v="US"/>
    <n v="440961.84"/>
    <x v="1"/>
    <x v="8"/>
    <n v="0"/>
  </r>
  <r>
    <x v="568"/>
    <s v="US"/>
    <n v="440961.84"/>
    <x v="1"/>
    <x v="9"/>
    <n v="0"/>
  </r>
  <r>
    <x v="568"/>
    <s v="US"/>
    <n v="440961.84"/>
    <x v="2"/>
    <x v="10"/>
    <n v="1588997"/>
  </r>
  <r>
    <x v="568"/>
    <s v="US"/>
    <n v="440961.84"/>
    <x v="2"/>
    <x v="11"/>
    <n v="586241"/>
  </r>
  <r>
    <x v="568"/>
    <s v="US"/>
    <n v="440961.84"/>
    <x v="2"/>
    <x v="12"/>
    <n v="1002756"/>
  </r>
  <r>
    <x v="568"/>
    <s v="US"/>
    <n v="440961.84"/>
    <x v="2"/>
    <x v="13"/>
    <n v="0"/>
  </r>
  <r>
    <x v="568"/>
    <s v="US"/>
    <n v="440961.84"/>
    <x v="3"/>
    <x v="14"/>
    <n v="1053529"/>
  </r>
  <r>
    <x v="568"/>
    <s v="US"/>
    <n v="440961.84"/>
    <x v="4"/>
    <x v="15"/>
    <n v="854506"/>
  </r>
  <r>
    <x v="568"/>
    <s v="US"/>
    <n v="440961.84"/>
    <x v="5"/>
    <x v="16"/>
    <n v="1675910"/>
  </r>
  <r>
    <x v="568"/>
    <s v="US"/>
    <n v="440961.84"/>
    <x v="6"/>
    <x v="17"/>
    <n v="2603773"/>
  </r>
  <r>
    <x v="568"/>
    <s v="US"/>
    <n v="440961.84"/>
    <x v="7"/>
    <x v="18"/>
    <n v="41835"/>
  </r>
  <r>
    <x v="568"/>
    <s v="US"/>
    <n v="440961.84"/>
    <x v="8"/>
    <x v="19"/>
    <n v="0"/>
  </r>
  <r>
    <x v="568"/>
    <s v="US"/>
    <n v="440961.84"/>
    <x v="9"/>
    <x v="20"/>
    <n v="3168150"/>
  </r>
  <r>
    <x v="568"/>
    <s v="US"/>
    <n v="440961.84"/>
    <x v="10"/>
    <x v="21"/>
    <n v="44251481"/>
  </r>
  <r>
    <x v="568"/>
    <s v="US"/>
    <n v="440961.84"/>
    <x v="11"/>
    <x v="22"/>
    <n v="1144267"/>
  </r>
  <r>
    <x v="568"/>
    <s v="US"/>
    <n v="440961.84"/>
    <x v="12"/>
    <x v="23"/>
    <n v="19085"/>
  </r>
  <r>
    <x v="568"/>
    <s v="US"/>
    <n v="440961.84"/>
    <x v="13"/>
    <x v="24"/>
    <n v="138401275"/>
  </r>
  <r>
    <x v="568"/>
    <s v="US"/>
    <n v="440961.84"/>
    <x v="14"/>
    <x v="25"/>
    <n v="0"/>
  </r>
  <r>
    <x v="568"/>
    <s v="US"/>
    <n v="440961.84"/>
    <x v="15"/>
    <x v="26"/>
    <n v="6408367"/>
  </r>
  <r>
    <x v="568"/>
    <s v="US"/>
    <n v="440961.84"/>
    <x v="16"/>
    <x v="27"/>
    <n v="0"/>
  </r>
  <r>
    <x v="568"/>
    <s v="US"/>
    <n v="440961.84"/>
    <x v="17"/>
    <x v="28"/>
    <n v="0"/>
  </r>
  <r>
    <x v="568"/>
    <s v="US"/>
    <n v="440961.84"/>
    <x v="18"/>
    <x v="29"/>
    <n v="0"/>
  </r>
  <r>
    <x v="568"/>
    <s v="US"/>
    <n v="440961.84"/>
    <x v="19"/>
    <x v="30"/>
    <n v="0"/>
  </r>
  <r>
    <x v="568"/>
    <s v="US"/>
    <n v="440961.84"/>
    <x v="20"/>
    <x v="31"/>
    <n v="0"/>
  </r>
  <r>
    <x v="568"/>
    <s v="US"/>
    <n v="440961.84"/>
    <x v="21"/>
    <x v="32"/>
    <n v="0"/>
  </r>
  <r>
    <x v="569"/>
    <s v="US"/>
    <n v="420894.06"/>
    <x v="0"/>
    <x v="0"/>
    <n v="1584050"/>
  </r>
  <r>
    <x v="569"/>
    <s v="US"/>
    <n v="420894.06"/>
    <x v="0"/>
    <x v="1"/>
    <n v="1584050"/>
  </r>
  <r>
    <x v="569"/>
    <s v="US"/>
    <n v="420894.06"/>
    <x v="0"/>
    <x v="2"/>
    <n v="0"/>
  </r>
  <r>
    <x v="569"/>
    <s v="US"/>
    <n v="420894.06"/>
    <x v="0"/>
    <x v="3"/>
    <n v="0"/>
  </r>
  <r>
    <x v="569"/>
    <s v="US"/>
    <n v="420894.06"/>
    <x v="0"/>
    <x v="4"/>
    <n v="0"/>
  </r>
  <r>
    <x v="569"/>
    <s v="US"/>
    <n v="420894.06"/>
    <x v="1"/>
    <x v="5"/>
    <n v="73974"/>
  </r>
  <r>
    <x v="569"/>
    <s v="US"/>
    <n v="420894.06"/>
    <x v="1"/>
    <x v="6"/>
    <n v="73974"/>
  </r>
  <r>
    <x v="569"/>
    <s v="US"/>
    <n v="420894.06"/>
    <x v="1"/>
    <x v="7"/>
    <n v="0"/>
  </r>
  <r>
    <x v="569"/>
    <s v="US"/>
    <n v="420894.06"/>
    <x v="1"/>
    <x v="8"/>
    <n v="0"/>
  </r>
  <r>
    <x v="569"/>
    <s v="US"/>
    <n v="420894.06"/>
    <x v="1"/>
    <x v="9"/>
    <n v="0"/>
  </r>
  <r>
    <x v="569"/>
    <s v="US"/>
    <n v="420894.06"/>
    <x v="2"/>
    <x v="10"/>
    <n v="3126042"/>
  </r>
  <r>
    <x v="569"/>
    <s v="US"/>
    <n v="420894.06"/>
    <x v="2"/>
    <x v="11"/>
    <n v="555097"/>
  </r>
  <r>
    <x v="569"/>
    <s v="US"/>
    <n v="420894.06"/>
    <x v="2"/>
    <x v="12"/>
    <n v="2570945"/>
  </r>
  <r>
    <x v="569"/>
    <s v="US"/>
    <n v="420894.06"/>
    <x v="2"/>
    <x v="13"/>
    <n v="0"/>
  </r>
  <r>
    <x v="569"/>
    <s v="US"/>
    <n v="420894.06"/>
    <x v="3"/>
    <x v="14"/>
    <n v="931134"/>
  </r>
  <r>
    <x v="569"/>
    <s v="US"/>
    <n v="420894.06"/>
    <x v="4"/>
    <x v="15"/>
    <n v="1115850"/>
  </r>
  <r>
    <x v="569"/>
    <s v="US"/>
    <n v="420894.06"/>
    <x v="5"/>
    <x v="16"/>
    <n v="1828481"/>
  </r>
  <r>
    <x v="569"/>
    <s v="US"/>
    <n v="420894.06"/>
    <x v="6"/>
    <x v="17"/>
    <n v="4274939"/>
  </r>
  <r>
    <x v="569"/>
    <s v="US"/>
    <n v="420894.06"/>
    <x v="7"/>
    <x v="18"/>
    <n v="44561"/>
  </r>
  <r>
    <x v="569"/>
    <s v="US"/>
    <n v="420894.06"/>
    <x v="8"/>
    <x v="19"/>
    <n v="0"/>
  </r>
  <r>
    <x v="569"/>
    <s v="US"/>
    <n v="420894.06"/>
    <x v="9"/>
    <x v="20"/>
    <n v="1829201"/>
  </r>
  <r>
    <x v="569"/>
    <s v="US"/>
    <n v="420894.06"/>
    <x v="10"/>
    <x v="21"/>
    <n v="51677845"/>
  </r>
  <r>
    <x v="569"/>
    <s v="US"/>
    <n v="420894.06"/>
    <x v="11"/>
    <x v="22"/>
    <n v="1470587"/>
  </r>
  <r>
    <x v="569"/>
    <s v="US"/>
    <n v="420894.06"/>
    <x v="12"/>
    <x v="23"/>
    <n v="51315"/>
  </r>
  <r>
    <x v="569"/>
    <s v="US"/>
    <n v="420894.06"/>
    <x v="13"/>
    <x v="24"/>
    <n v="205704182"/>
  </r>
  <r>
    <x v="569"/>
    <s v="US"/>
    <n v="420894.06"/>
    <x v="14"/>
    <x v="25"/>
    <n v="0"/>
  </r>
  <r>
    <x v="569"/>
    <s v="US"/>
    <n v="420894.06"/>
    <x v="15"/>
    <x v="26"/>
    <n v="6268745"/>
  </r>
  <r>
    <x v="569"/>
    <s v="US"/>
    <n v="420894.06"/>
    <x v="16"/>
    <x v="27"/>
    <n v="0"/>
  </r>
  <r>
    <x v="569"/>
    <s v="US"/>
    <n v="420894.06"/>
    <x v="17"/>
    <x v="28"/>
    <n v="0"/>
  </r>
  <r>
    <x v="569"/>
    <s v="US"/>
    <n v="420894.06"/>
    <x v="18"/>
    <x v="29"/>
    <n v="0"/>
  </r>
  <r>
    <x v="569"/>
    <s v="US"/>
    <n v="420894.06"/>
    <x v="19"/>
    <x v="30"/>
    <n v="0"/>
  </r>
  <r>
    <x v="569"/>
    <s v="US"/>
    <n v="420894.06"/>
    <x v="20"/>
    <x v="31"/>
    <n v="0"/>
  </r>
  <r>
    <x v="569"/>
    <s v="US"/>
    <n v="420894.06"/>
    <x v="21"/>
    <x v="32"/>
    <n v="0"/>
  </r>
  <r>
    <x v="570"/>
    <s v="US"/>
    <n v="205199.58"/>
    <x v="0"/>
    <x v="0"/>
    <n v="1648808"/>
  </r>
  <r>
    <x v="570"/>
    <s v="US"/>
    <n v="205199.58"/>
    <x v="0"/>
    <x v="1"/>
    <n v="1648808"/>
  </r>
  <r>
    <x v="570"/>
    <s v="US"/>
    <n v="205199.58"/>
    <x v="0"/>
    <x v="2"/>
    <n v="0"/>
  </r>
  <r>
    <x v="570"/>
    <s v="US"/>
    <n v="205199.58"/>
    <x v="0"/>
    <x v="3"/>
    <n v="0"/>
  </r>
  <r>
    <x v="570"/>
    <s v="US"/>
    <n v="205199.58"/>
    <x v="0"/>
    <x v="4"/>
    <n v="0"/>
  </r>
  <r>
    <x v="570"/>
    <s v="US"/>
    <n v="205199.58"/>
    <x v="1"/>
    <x v="5"/>
    <n v="48473"/>
  </r>
  <r>
    <x v="570"/>
    <s v="US"/>
    <n v="205199.58"/>
    <x v="1"/>
    <x v="6"/>
    <n v="48473"/>
  </r>
  <r>
    <x v="570"/>
    <s v="US"/>
    <n v="205199.58"/>
    <x v="1"/>
    <x v="7"/>
    <n v="0"/>
  </r>
  <r>
    <x v="570"/>
    <s v="US"/>
    <n v="205199.58"/>
    <x v="1"/>
    <x v="8"/>
    <n v="0"/>
  </r>
  <r>
    <x v="570"/>
    <s v="US"/>
    <n v="205199.58"/>
    <x v="1"/>
    <x v="9"/>
    <n v="0"/>
  </r>
  <r>
    <x v="570"/>
    <s v="US"/>
    <n v="205199.58"/>
    <x v="2"/>
    <x v="10"/>
    <n v="3295489"/>
  </r>
  <r>
    <x v="570"/>
    <s v="US"/>
    <n v="205199.58"/>
    <x v="2"/>
    <x v="11"/>
    <n v="710369"/>
  </r>
  <r>
    <x v="570"/>
    <s v="US"/>
    <n v="205199.58"/>
    <x v="2"/>
    <x v="12"/>
    <n v="2585120"/>
  </r>
  <r>
    <x v="570"/>
    <s v="US"/>
    <n v="205199.58"/>
    <x v="2"/>
    <x v="13"/>
    <n v="0"/>
  </r>
  <r>
    <x v="570"/>
    <s v="US"/>
    <n v="205199.58"/>
    <x v="3"/>
    <x v="14"/>
    <n v="840387"/>
  </r>
  <r>
    <x v="570"/>
    <s v="US"/>
    <n v="205199.58"/>
    <x v="4"/>
    <x v="15"/>
    <n v="1289676"/>
  </r>
  <r>
    <x v="570"/>
    <s v="US"/>
    <n v="205199.58"/>
    <x v="5"/>
    <x v="16"/>
    <n v="1902530"/>
  </r>
  <r>
    <x v="570"/>
    <s v="US"/>
    <n v="205199.58"/>
    <x v="6"/>
    <x v="17"/>
    <n v="4187483"/>
  </r>
  <r>
    <x v="570"/>
    <s v="US"/>
    <n v="205199.58"/>
    <x v="7"/>
    <x v="18"/>
    <n v="46243"/>
  </r>
  <r>
    <x v="570"/>
    <s v="US"/>
    <n v="205199.58"/>
    <x v="8"/>
    <x v="19"/>
    <n v="0"/>
  </r>
  <r>
    <x v="570"/>
    <s v="US"/>
    <n v="205199.58"/>
    <x v="9"/>
    <x v="20"/>
    <n v="3135804"/>
  </r>
  <r>
    <x v="570"/>
    <s v="US"/>
    <n v="205199.58"/>
    <x v="10"/>
    <x v="21"/>
    <n v="57603127"/>
  </r>
  <r>
    <x v="570"/>
    <s v="US"/>
    <n v="205199.58"/>
    <x v="11"/>
    <x v="22"/>
    <n v="969641"/>
  </r>
  <r>
    <x v="570"/>
    <s v="US"/>
    <n v="205199.58"/>
    <x v="12"/>
    <x v="23"/>
    <n v="89091"/>
  </r>
  <r>
    <x v="570"/>
    <s v="US"/>
    <n v="205199.58"/>
    <x v="13"/>
    <x v="24"/>
    <n v="204148888"/>
  </r>
  <r>
    <x v="570"/>
    <s v="US"/>
    <n v="205199.58"/>
    <x v="14"/>
    <x v="25"/>
    <n v="0"/>
  </r>
  <r>
    <x v="570"/>
    <s v="US"/>
    <n v="205199.58"/>
    <x v="15"/>
    <x v="26"/>
    <n v="6583143"/>
  </r>
  <r>
    <x v="570"/>
    <s v="US"/>
    <n v="205199.58"/>
    <x v="16"/>
    <x v="27"/>
    <n v="0"/>
  </r>
  <r>
    <x v="570"/>
    <s v="US"/>
    <n v="205199.58"/>
    <x v="17"/>
    <x v="28"/>
    <n v="0"/>
  </r>
  <r>
    <x v="570"/>
    <s v="US"/>
    <n v="205199.58"/>
    <x v="18"/>
    <x v="29"/>
    <n v="0"/>
  </r>
  <r>
    <x v="570"/>
    <s v="US"/>
    <n v="205199.58"/>
    <x v="19"/>
    <x v="30"/>
    <n v="0"/>
  </r>
  <r>
    <x v="570"/>
    <s v="US"/>
    <n v="205199.58"/>
    <x v="20"/>
    <x v="31"/>
    <n v="0"/>
  </r>
  <r>
    <x v="570"/>
    <s v="US"/>
    <n v="205199.58"/>
    <x v="21"/>
    <x v="32"/>
    <n v="0"/>
  </r>
  <r>
    <x v="571"/>
    <s v="US"/>
    <n v="223491.97"/>
    <x v="0"/>
    <x v="0"/>
    <n v="620448"/>
  </r>
  <r>
    <x v="571"/>
    <s v="US"/>
    <n v="223491.97"/>
    <x v="0"/>
    <x v="1"/>
    <n v="620448"/>
  </r>
  <r>
    <x v="571"/>
    <s v="US"/>
    <n v="223491.97"/>
    <x v="0"/>
    <x v="2"/>
    <n v="0"/>
  </r>
  <r>
    <x v="571"/>
    <s v="US"/>
    <n v="223491.97"/>
    <x v="0"/>
    <x v="3"/>
    <n v="0"/>
  </r>
  <r>
    <x v="571"/>
    <s v="US"/>
    <n v="223491.97"/>
    <x v="0"/>
    <x v="4"/>
    <n v="0"/>
  </r>
  <r>
    <x v="571"/>
    <s v="US"/>
    <n v="223491.97"/>
    <x v="1"/>
    <x v="5"/>
    <n v="8930"/>
  </r>
  <r>
    <x v="571"/>
    <s v="US"/>
    <n v="223491.97"/>
    <x v="1"/>
    <x v="6"/>
    <n v="8930"/>
  </r>
  <r>
    <x v="571"/>
    <s v="US"/>
    <n v="223491.97"/>
    <x v="1"/>
    <x v="7"/>
    <n v="0"/>
  </r>
  <r>
    <x v="571"/>
    <s v="US"/>
    <n v="223491.97"/>
    <x v="1"/>
    <x v="8"/>
    <n v="0"/>
  </r>
  <r>
    <x v="571"/>
    <s v="US"/>
    <n v="223491.97"/>
    <x v="1"/>
    <x v="9"/>
    <n v="0"/>
  </r>
  <r>
    <x v="571"/>
    <s v="US"/>
    <n v="223491.97"/>
    <x v="2"/>
    <x v="10"/>
    <n v="4832857"/>
  </r>
  <r>
    <x v="571"/>
    <s v="US"/>
    <n v="223491.97"/>
    <x v="2"/>
    <x v="11"/>
    <n v="2523269"/>
  </r>
  <r>
    <x v="571"/>
    <s v="US"/>
    <n v="223491.97"/>
    <x v="2"/>
    <x v="12"/>
    <n v="2309588"/>
  </r>
  <r>
    <x v="571"/>
    <s v="US"/>
    <n v="223491.97"/>
    <x v="2"/>
    <x v="13"/>
    <n v="0"/>
  </r>
  <r>
    <x v="571"/>
    <s v="US"/>
    <n v="223491.97"/>
    <x v="3"/>
    <x v="14"/>
    <n v="806809"/>
  </r>
  <r>
    <x v="571"/>
    <s v="US"/>
    <n v="223491.97"/>
    <x v="4"/>
    <x v="15"/>
    <n v="969547"/>
  </r>
  <r>
    <x v="571"/>
    <s v="US"/>
    <n v="223491.97"/>
    <x v="5"/>
    <x v="16"/>
    <n v="1567662"/>
  </r>
  <r>
    <x v="571"/>
    <s v="US"/>
    <n v="223491.97"/>
    <x v="6"/>
    <x v="17"/>
    <n v="7858516"/>
  </r>
  <r>
    <x v="571"/>
    <s v="US"/>
    <n v="223491.97"/>
    <x v="7"/>
    <x v="18"/>
    <n v="40936"/>
  </r>
  <r>
    <x v="571"/>
    <s v="US"/>
    <n v="223491.97"/>
    <x v="8"/>
    <x v="19"/>
    <n v="0"/>
  </r>
  <r>
    <x v="571"/>
    <s v="US"/>
    <n v="223491.97"/>
    <x v="9"/>
    <x v="20"/>
    <n v="2793794"/>
  </r>
  <r>
    <x v="571"/>
    <s v="US"/>
    <n v="223491.97"/>
    <x v="10"/>
    <x v="21"/>
    <n v="50746080"/>
  </r>
  <r>
    <x v="571"/>
    <s v="US"/>
    <n v="223491.97"/>
    <x v="11"/>
    <x v="22"/>
    <n v="864389"/>
  </r>
  <r>
    <x v="571"/>
    <s v="US"/>
    <n v="223491.97"/>
    <x v="12"/>
    <x v="23"/>
    <n v="93571"/>
  </r>
  <r>
    <x v="571"/>
    <s v="US"/>
    <n v="223491.97"/>
    <x v="13"/>
    <x v="24"/>
    <n v="219859548"/>
  </r>
  <r>
    <x v="571"/>
    <s v="US"/>
    <n v="223491.97"/>
    <x v="14"/>
    <x v="25"/>
    <n v="0"/>
  </r>
  <r>
    <x v="571"/>
    <s v="US"/>
    <n v="223491.97"/>
    <x v="15"/>
    <x v="26"/>
    <n v="6790196"/>
  </r>
  <r>
    <x v="571"/>
    <s v="US"/>
    <n v="223491.97"/>
    <x v="16"/>
    <x v="27"/>
    <n v="0"/>
  </r>
  <r>
    <x v="571"/>
    <s v="US"/>
    <n v="223491.97"/>
    <x v="17"/>
    <x v="28"/>
    <n v="0"/>
  </r>
  <r>
    <x v="571"/>
    <s v="US"/>
    <n v="223491.97"/>
    <x v="18"/>
    <x v="29"/>
    <n v="0"/>
  </r>
  <r>
    <x v="571"/>
    <s v="US"/>
    <n v="223491.97"/>
    <x v="19"/>
    <x v="30"/>
    <n v="0"/>
  </r>
  <r>
    <x v="571"/>
    <s v="US"/>
    <n v="223491.97"/>
    <x v="20"/>
    <x v="31"/>
    <n v="0"/>
  </r>
  <r>
    <x v="571"/>
    <s v="US"/>
    <n v="223491.97"/>
    <x v="21"/>
    <x v="32"/>
    <n v="0"/>
  </r>
  <r>
    <x v="572"/>
    <s v="US"/>
    <n v="206147.65"/>
    <x v="0"/>
    <x v="0"/>
    <n v="2011660"/>
  </r>
  <r>
    <x v="572"/>
    <s v="US"/>
    <n v="206147.65"/>
    <x v="0"/>
    <x v="1"/>
    <n v="427012"/>
  </r>
  <r>
    <x v="572"/>
    <s v="US"/>
    <n v="206147.65"/>
    <x v="0"/>
    <x v="2"/>
    <n v="0"/>
  </r>
  <r>
    <x v="572"/>
    <s v="US"/>
    <n v="206147.65"/>
    <x v="0"/>
    <x v="3"/>
    <n v="1584648"/>
  </r>
  <r>
    <x v="572"/>
    <s v="US"/>
    <n v="206147.65"/>
    <x v="0"/>
    <x v="4"/>
    <n v="0"/>
  </r>
  <r>
    <x v="572"/>
    <s v="US"/>
    <n v="206147.65"/>
    <x v="1"/>
    <x v="5"/>
    <n v="202"/>
  </r>
  <r>
    <x v="572"/>
    <s v="US"/>
    <n v="206147.65"/>
    <x v="1"/>
    <x v="6"/>
    <n v="202"/>
  </r>
  <r>
    <x v="572"/>
    <s v="US"/>
    <n v="206147.65"/>
    <x v="1"/>
    <x v="7"/>
    <n v="0"/>
  </r>
  <r>
    <x v="572"/>
    <s v="US"/>
    <n v="206147.65"/>
    <x v="1"/>
    <x v="8"/>
    <n v="0"/>
  </r>
  <r>
    <x v="572"/>
    <s v="US"/>
    <n v="206147.65"/>
    <x v="1"/>
    <x v="9"/>
    <n v="0"/>
  </r>
  <r>
    <x v="572"/>
    <s v="US"/>
    <n v="206147.65"/>
    <x v="2"/>
    <x v="10"/>
    <n v="4349155"/>
  </r>
  <r>
    <x v="572"/>
    <s v="US"/>
    <n v="206147.65"/>
    <x v="2"/>
    <x v="11"/>
    <n v="2398181"/>
  </r>
  <r>
    <x v="572"/>
    <s v="US"/>
    <n v="206147.65"/>
    <x v="2"/>
    <x v="12"/>
    <n v="1950974"/>
  </r>
  <r>
    <x v="572"/>
    <s v="US"/>
    <n v="206147.65"/>
    <x v="2"/>
    <x v="13"/>
    <n v="0"/>
  </r>
  <r>
    <x v="572"/>
    <s v="US"/>
    <n v="206147.65"/>
    <x v="3"/>
    <x v="14"/>
    <n v="764570"/>
  </r>
  <r>
    <x v="572"/>
    <s v="US"/>
    <n v="206147.65"/>
    <x v="4"/>
    <x v="15"/>
    <n v="1108090"/>
  </r>
  <r>
    <x v="572"/>
    <s v="US"/>
    <n v="206147.65"/>
    <x v="5"/>
    <x v="16"/>
    <n v="2017511"/>
  </r>
  <r>
    <x v="572"/>
    <s v="US"/>
    <n v="206147.65"/>
    <x v="6"/>
    <x v="17"/>
    <n v="6085327"/>
  </r>
  <r>
    <x v="572"/>
    <s v="US"/>
    <n v="206147.65"/>
    <x v="7"/>
    <x v="18"/>
    <n v="47069"/>
  </r>
  <r>
    <x v="572"/>
    <s v="US"/>
    <n v="206147.65"/>
    <x v="8"/>
    <x v="19"/>
    <n v="0"/>
  </r>
  <r>
    <x v="572"/>
    <s v="US"/>
    <n v="206147.65"/>
    <x v="9"/>
    <x v="20"/>
    <n v="2206616"/>
  </r>
  <r>
    <x v="572"/>
    <s v="US"/>
    <n v="206147.65"/>
    <x v="10"/>
    <x v="21"/>
    <n v="48476862"/>
  </r>
  <r>
    <x v="572"/>
    <s v="US"/>
    <n v="206147.65"/>
    <x v="11"/>
    <x v="22"/>
    <n v="1075186"/>
  </r>
  <r>
    <x v="572"/>
    <s v="US"/>
    <n v="206147.65"/>
    <x v="12"/>
    <x v="23"/>
    <n v="156833"/>
  </r>
  <r>
    <x v="572"/>
    <s v="US"/>
    <n v="206147.65"/>
    <x v="13"/>
    <x v="24"/>
    <n v="249385944"/>
  </r>
  <r>
    <x v="572"/>
    <s v="US"/>
    <n v="206147.65"/>
    <x v="14"/>
    <x v="25"/>
    <n v="0"/>
  </r>
  <r>
    <x v="572"/>
    <s v="US"/>
    <n v="206147.65"/>
    <x v="15"/>
    <x v="26"/>
    <n v="7169277"/>
  </r>
  <r>
    <x v="572"/>
    <s v="US"/>
    <n v="206147.65"/>
    <x v="16"/>
    <x v="27"/>
    <n v="0"/>
  </r>
  <r>
    <x v="572"/>
    <s v="US"/>
    <n v="206147.65"/>
    <x v="17"/>
    <x v="28"/>
    <n v="0"/>
  </r>
  <r>
    <x v="572"/>
    <s v="US"/>
    <n v="206147.65"/>
    <x v="18"/>
    <x v="29"/>
    <n v="0"/>
  </r>
  <r>
    <x v="572"/>
    <s v="US"/>
    <n v="206147.65"/>
    <x v="19"/>
    <x v="30"/>
    <n v="0"/>
  </r>
  <r>
    <x v="572"/>
    <s v="US"/>
    <n v="206147.65"/>
    <x v="20"/>
    <x v="31"/>
    <n v="0"/>
  </r>
  <r>
    <x v="572"/>
    <s v="US"/>
    <n v="206147.65"/>
    <x v="21"/>
    <x v="32"/>
    <n v="0"/>
  </r>
  <r>
    <x v="573"/>
    <s v="US"/>
    <n v="207576.55"/>
    <x v="0"/>
    <x v="0"/>
    <n v="1737378"/>
  </r>
  <r>
    <x v="573"/>
    <s v="US"/>
    <n v="207576.55"/>
    <x v="0"/>
    <x v="1"/>
    <n v="263215"/>
  </r>
  <r>
    <x v="573"/>
    <s v="US"/>
    <n v="207576.55"/>
    <x v="0"/>
    <x v="2"/>
    <n v="0"/>
  </r>
  <r>
    <x v="573"/>
    <s v="US"/>
    <n v="207576.55"/>
    <x v="0"/>
    <x v="3"/>
    <n v="1474163"/>
  </r>
  <r>
    <x v="573"/>
    <s v="US"/>
    <n v="207576.55"/>
    <x v="0"/>
    <x v="4"/>
    <n v="0"/>
  </r>
  <r>
    <x v="573"/>
    <s v="US"/>
    <n v="207576.55"/>
    <x v="1"/>
    <x v="5"/>
    <n v="0"/>
  </r>
  <r>
    <x v="573"/>
    <s v="US"/>
    <n v="207576.55"/>
    <x v="1"/>
    <x v="6"/>
    <n v="0"/>
  </r>
  <r>
    <x v="573"/>
    <s v="US"/>
    <n v="207576.55"/>
    <x v="1"/>
    <x v="7"/>
    <n v="0"/>
  </r>
  <r>
    <x v="573"/>
    <s v="US"/>
    <n v="207576.55"/>
    <x v="1"/>
    <x v="8"/>
    <n v="0"/>
  </r>
  <r>
    <x v="573"/>
    <s v="US"/>
    <n v="207576.55"/>
    <x v="1"/>
    <x v="9"/>
    <n v="0"/>
  </r>
  <r>
    <x v="573"/>
    <s v="US"/>
    <n v="207576.55"/>
    <x v="2"/>
    <x v="10"/>
    <n v="2506999"/>
  </r>
  <r>
    <x v="573"/>
    <s v="US"/>
    <n v="207576.55"/>
    <x v="2"/>
    <x v="11"/>
    <n v="1264680"/>
  </r>
  <r>
    <x v="573"/>
    <s v="US"/>
    <n v="207576.55"/>
    <x v="2"/>
    <x v="12"/>
    <n v="1242319"/>
  </r>
  <r>
    <x v="573"/>
    <s v="US"/>
    <n v="207576.55"/>
    <x v="2"/>
    <x v="13"/>
    <n v="0"/>
  </r>
  <r>
    <x v="573"/>
    <s v="US"/>
    <n v="207576.55"/>
    <x v="3"/>
    <x v="14"/>
    <n v="752818"/>
  </r>
  <r>
    <x v="573"/>
    <s v="US"/>
    <n v="207576.55"/>
    <x v="4"/>
    <x v="15"/>
    <n v="905016"/>
  </r>
  <r>
    <x v="573"/>
    <s v="US"/>
    <n v="207576.55"/>
    <x v="5"/>
    <x v="16"/>
    <n v="2124217"/>
  </r>
  <r>
    <x v="573"/>
    <s v="US"/>
    <n v="207576.55"/>
    <x v="6"/>
    <x v="17"/>
    <n v="4043999"/>
  </r>
  <r>
    <x v="573"/>
    <s v="US"/>
    <n v="207576.55"/>
    <x v="7"/>
    <x v="18"/>
    <n v="43422"/>
  </r>
  <r>
    <x v="573"/>
    <s v="US"/>
    <n v="207576.55"/>
    <x v="8"/>
    <x v="19"/>
    <n v="0"/>
  </r>
  <r>
    <x v="573"/>
    <s v="US"/>
    <n v="207576.55"/>
    <x v="9"/>
    <x v="20"/>
    <n v="1975877"/>
  </r>
  <r>
    <x v="573"/>
    <s v="US"/>
    <n v="207576.55"/>
    <x v="10"/>
    <x v="21"/>
    <n v="49279792"/>
  </r>
  <r>
    <x v="573"/>
    <s v="US"/>
    <n v="207576.55"/>
    <x v="11"/>
    <x v="22"/>
    <n v="1017290"/>
  </r>
  <r>
    <x v="573"/>
    <s v="US"/>
    <n v="207576.55"/>
    <x v="12"/>
    <x v="23"/>
    <n v="226051"/>
  </r>
  <r>
    <x v="573"/>
    <s v="US"/>
    <n v="207576.55"/>
    <x v="13"/>
    <x v="24"/>
    <n v="245977261"/>
  </r>
  <r>
    <x v="573"/>
    <s v="US"/>
    <n v="207576.55"/>
    <x v="14"/>
    <x v="25"/>
    <n v="0"/>
  </r>
  <r>
    <x v="573"/>
    <s v="US"/>
    <n v="207576.55"/>
    <x v="15"/>
    <x v="26"/>
    <n v="7063913"/>
  </r>
  <r>
    <x v="573"/>
    <s v="US"/>
    <n v="207576.55"/>
    <x v="16"/>
    <x v="27"/>
    <n v="0"/>
  </r>
  <r>
    <x v="573"/>
    <s v="US"/>
    <n v="207576.55"/>
    <x v="17"/>
    <x v="28"/>
    <n v="0"/>
  </r>
  <r>
    <x v="573"/>
    <s v="US"/>
    <n v="207576.55"/>
    <x v="18"/>
    <x v="29"/>
    <n v="0"/>
  </r>
  <r>
    <x v="573"/>
    <s v="US"/>
    <n v="207576.55"/>
    <x v="19"/>
    <x v="30"/>
    <n v="0"/>
  </r>
  <r>
    <x v="573"/>
    <s v="US"/>
    <n v="207576.55"/>
    <x v="20"/>
    <x v="31"/>
    <n v="0"/>
  </r>
  <r>
    <x v="573"/>
    <s v="US"/>
    <n v="207576.55"/>
    <x v="21"/>
    <x v="32"/>
    <n v="0"/>
  </r>
  <r>
    <x v="574"/>
    <s v="US"/>
    <n v="604034.61"/>
    <x v="0"/>
    <x v="0"/>
    <n v="2261621"/>
  </r>
  <r>
    <x v="574"/>
    <s v="US"/>
    <n v="604034.61"/>
    <x v="0"/>
    <x v="1"/>
    <n v="266303"/>
  </r>
  <r>
    <x v="574"/>
    <s v="US"/>
    <n v="604034.61"/>
    <x v="0"/>
    <x v="2"/>
    <n v="0"/>
  </r>
  <r>
    <x v="574"/>
    <s v="US"/>
    <n v="604034.61"/>
    <x v="0"/>
    <x v="3"/>
    <n v="1995318"/>
  </r>
  <r>
    <x v="574"/>
    <s v="US"/>
    <n v="604034.61"/>
    <x v="0"/>
    <x v="4"/>
    <n v="0"/>
  </r>
  <r>
    <x v="574"/>
    <s v="US"/>
    <n v="604034.61"/>
    <x v="1"/>
    <x v="5"/>
    <n v="0"/>
  </r>
  <r>
    <x v="574"/>
    <s v="US"/>
    <n v="604034.61"/>
    <x v="1"/>
    <x v="6"/>
    <n v="0"/>
  </r>
  <r>
    <x v="574"/>
    <s v="US"/>
    <n v="604034.61"/>
    <x v="1"/>
    <x v="7"/>
    <n v="0"/>
  </r>
  <r>
    <x v="574"/>
    <s v="US"/>
    <n v="604034.61"/>
    <x v="1"/>
    <x v="8"/>
    <n v="0"/>
  </r>
  <r>
    <x v="574"/>
    <s v="US"/>
    <n v="604034.61"/>
    <x v="1"/>
    <x v="9"/>
    <n v="0"/>
  </r>
  <r>
    <x v="574"/>
    <s v="US"/>
    <n v="604034.61"/>
    <x v="2"/>
    <x v="10"/>
    <n v="2565338"/>
  </r>
  <r>
    <x v="574"/>
    <s v="US"/>
    <n v="604034.61"/>
    <x v="2"/>
    <x v="11"/>
    <n v="1125286"/>
  </r>
  <r>
    <x v="574"/>
    <s v="US"/>
    <n v="604034.61"/>
    <x v="2"/>
    <x v="12"/>
    <n v="1440052"/>
  </r>
  <r>
    <x v="574"/>
    <s v="US"/>
    <n v="604034.61"/>
    <x v="2"/>
    <x v="13"/>
    <n v="0"/>
  </r>
  <r>
    <x v="574"/>
    <s v="US"/>
    <n v="604034.61"/>
    <x v="3"/>
    <x v="14"/>
    <n v="838701"/>
  </r>
  <r>
    <x v="574"/>
    <s v="US"/>
    <n v="604034.61"/>
    <x v="4"/>
    <x v="15"/>
    <n v="1147399"/>
  </r>
  <r>
    <x v="574"/>
    <s v="US"/>
    <n v="604034.61"/>
    <x v="5"/>
    <x v="16"/>
    <n v="1978064"/>
  </r>
  <r>
    <x v="574"/>
    <s v="US"/>
    <n v="604034.61"/>
    <x v="6"/>
    <x v="17"/>
    <n v="3514573"/>
  </r>
  <r>
    <x v="574"/>
    <s v="US"/>
    <n v="604034.61"/>
    <x v="7"/>
    <x v="18"/>
    <n v="49323"/>
  </r>
  <r>
    <x v="574"/>
    <s v="US"/>
    <n v="604034.61"/>
    <x v="8"/>
    <x v="19"/>
    <n v="0"/>
  </r>
  <r>
    <x v="574"/>
    <s v="US"/>
    <n v="604034.61"/>
    <x v="9"/>
    <x v="20"/>
    <n v="2974387"/>
  </r>
  <r>
    <x v="574"/>
    <s v="US"/>
    <n v="604034.61"/>
    <x v="10"/>
    <x v="21"/>
    <n v="58255244"/>
  </r>
  <r>
    <x v="574"/>
    <s v="US"/>
    <n v="604034.61"/>
    <x v="11"/>
    <x v="22"/>
    <n v="1059672"/>
  </r>
  <r>
    <x v="574"/>
    <s v="US"/>
    <n v="604034.61"/>
    <x v="12"/>
    <x v="23"/>
    <n v="208987"/>
  </r>
  <r>
    <x v="574"/>
    <s v="US"/>
    <n v="604034.61"/>
    <x v="13"/>
    <x v="24"/>
    <n v="278757887"/>
  </r>
  <r>
    <x v="574"/>
    <s v="US"/>
    <n v="604034.61"/>
    <x v="14"/>
    <x v="25"/>
    <n v="0"/>
  </r>
  <r>
    <x v="574"/>
    <s v="US"/>
    <n v="604034.61"/>
    <x v="15"/>
    <x v="26"/>
    <n v="6982521"/>
  </r>
  <r>
    <x v="574"/>
    <s v="US"/>
    <n v="604034.61"/>
    <x v="16"/>
    <x v="27"/>
    <n v="0"/>
  </r>
  <r>
    <x v="574"/>
    <s v="US"/>
    <n v="604034.61"/>
    <x v="17"/>
    <x v="28"/>
    <n v="0"/>
  </r>
  <r>
    <x v="574"/>
    <s v="US"/>
    <n v="604034.61"/>
    <x v="18"/>
    <x v="29"/>
    <n v="0"/>
  </r>
  <r>
    <x v="574"/>
    <s v="US"/>
    <n v="604034.61"/>
    <x v="19"/>
    <x v="30"/>
    <n v="0"/>
  </r>
  <r>
    <x v="574"/>
    <s v="US"/>
    <n v="604034.61"/>
    <x v="20"/>
    <x v="31"/>
    <n v="0"/>
  </r>
  <r>
    <x v="574"/>
    <s v="US"/>
    <n v="604034.61"/>
    <x v="21"/>
    <x v="32"/>
    <n v="0"/>
  </r>
  <r>
    <x v="575"/>
    <s v="US"/>
    <n v="374642.34"/>
    <x v="0"/>
    <x v="0"/>
    <n v="2599789"/>
  </r>
  <r>
    <x v="575"/>
    <s v="US"/>
    <n v="374642.34"/>
    <x v="0"/>
    <x v="1"/>
    <n v="254285"/>
  </r>
  <r>
    <x v="575"/>
    <s v="US"/>
    <n v="374642.34"/>
    <x v="0"/>
    <x v="2"/>
    <n v="0"/>
  </r>
  <r>
    <x v="575"/>
    <s v="US"/>
    <n v="374642.34"/>
    <x v="0"/>
    <x v="3"/>
    <n v="2345504"/>
  </r>
  <r>
    <x v="575"/>
    <s v="US"/>
    <n v="374642.34"/>
    <x v="0"/>
    <x v="4"/>
    <n v="0"/>
  </r>
  <r>
    <x v="575"/>
    <s v="US"/>
    <n v="374642.34"/>
    <x v="1"/>
    <x v="5"/>
    <n v="0"/>
  </r>
  <r>
    <x v="575"/>
    <s v="US"/>
    <n v="374642.34"/>
    <x v="1"/>
    <x v="6"/>
    <n v="0"/>
  </r>
  <r>
    <x v="575"/>
    <s v="US"/>
    <n v="374642.34"/>
    <x v="1"/>
    <x v="7"/>
    <n v="0"/>
  </r>
  <r>
    <x v="575"/>
    <s v="US"/>
    <n v="374642.34"/>
    <x v="1"/>
    <x v="8"/>
    <n v="0"/>
  </r>
  <r>
    <x v="575"/>
    <s v="US"/>
    <n v="374642.34"/>
    <x v="1"/>
    <x v="9"/>
    <n v="0"/>
  </r>
  <r>
    <x v="575"/>
    <s v="US"/>
    <n v="374642.34"/>
    <x v="2"/>
    <x v="10"/>
    <n v="2613298"/>
  </r>
  <r>
    <x v="575"/>
    <s v="US"/>
    <n v="374642.34"/>
    <x v="2"/>
    <x v="11"/>
    <n v="1167212"/>
  </r>
  <r>
    <x v="575"/>
    <s v="US"/>
    <n v="374642.34"/>
    <x v="2"/>
    <x v="12"/>
    <n v="1446086"/>
  </r>
  <r>
    <x v="575"/>
    <s v="US"/>
    <n v="374642.34"/>
    <x v="2"/>
    <x v="13"/>
    <n v="0"/>
  </r>
  <r>
    <x v="575"/>
    <s v="US"/>
    <n v="374642.34"/>
    <x v="3"/>
    <x v="14"/>
    <n v="913427"/>
  </r>
  <r>
    <x v="575"/>
    <s v="US"/>
    <n v="374642.34"/>
    <x v="4"/>
    <x v="15"/>
    <n v="1472286"/>
  </r>
  <r>
    <x v="575"/>
    <s v="US"/>
    <n v="374642.34"/>
    <x v="5"/>
    <x v="16"/>
    <n v="2287472"/>
  </r>
  <r>
    <x v="575"/>
    <s v="US"/>
    <n v="374642.34"/>
    <x v="6"/>
    <x v="17"/>
    <n v="3410586"/>
  </r>
  <r>
    <x v="575"/>
    <s v="US"/>
    <n v="374642.34"/>
    <x v="7"/>
    <x v="18"/>
    <n v="46400"/>
  </r>
  <r>
    <x v="575"/>
    <s v="US"/>
    <n v="374642.34"/>
    <x v="8"/>
    <x v="19"/>
    <n v="0"/>
  </r>
  <r>
    <x v="575"/>
    <s v="US"/>
    <n v="374642.34"/>
    <x v="9"/>
    <x v="20"/>
    <n v="3960658"/>
  </r>
  <r>
    <x v="575"/>
    <s v="US"/>
    <n v="374642.34"/>
    <x v="10"/>
    <x v="21"/>
    <n v="59471480"/>
  </r>
  <r>
    <x v="575"/>
    <s v="US"/>
    <n v="374642.34"/>
    <x v="11"/>
    <x v="22"/>
    <n v="1070820"/>
  </r>
  <r>
    <x v="575"/>
    <s v="US"/>
    <n v="374642.34"/>
    <x v="12"/>
    <x v="23"/>
    <n v="84527"/>
  </r>
  <r>
    <x v="575"/>
    <s v="US"/>
    <n v="374642.34"/>
    <x v="13"/>
    <x v="24"/>
    <n v="285931178"/>
  </r>
  <r>
    <x v="575"/>
    <s v="US"/>
    <n v="374642.34"/>
    <x v="14"/>
    <x v="25"/>
    <n v="0"/>
  </r>
  <r>
    <x v="575"/>
    <s v="US"/>
    <n v="374642.34"/>
    <x v="15"/>
    <x v="26"/>
    <n v="7176369"/>
  </r>
  <r>
    <x v="575"/>
    <s v="US"/>
    <n v="374642.34"/>
    <x v="16"/>
    <x v="27"/>
    <n v="0"/>
  </r>
  <r>
    <x v="575"/>
    <s v="US"/>
    <n v="374642.34"/>
    <x v="17"/>
    <x v="28"/>
    <n v="0"/>
  </r>
  <r>
    <x v="575"/>
    <s v="US"/>
    <n v="374642.34"/>
    <x v="18"/>
    <x v="29"/>
    <n v="0"/>
  </r>
  <r>
    <x v="575"/>
    <s v="US"/>
    <n v="374642.34"/>
    <x v="19"/>
    <x v="30"/>
    <n v="0"/>
  </r>
  <r>
    <x v="575"/>
    <s v="US"/>
    <n v="374642.34"/>
    <x v="20"/>
    <x v="31"/>
    <n v="0"/>
  </r>
  <r>
    <x v="575"/>
    <s v="US"/>
    <n v="374642.34"/>
    <x v="21"/>
    <x v="32"/>
    <n v="0"/>
  </r>
  <r>
    <x v="576"/>
    <s v="US"/>
    <n v="307763.77"/>
    <x v="0"/>
    <x v="0"/>
    <n v="2331480"/>
  </r>
  <r>
    <x v="576"/>
    <s v="US"/>
    <n v="307763.77"/>
    <x v="0"/>
    <x v="1"/>
    <n v="256028"/>
  </r>
  <r>
    <x v="576"/>
    <s v="US"/>
    <n v="307763.77"/>
    <x v="0"/>
    <x v="2"/>
    <n v="0"/>
  </r>
  <r>
    <x v="576"/>
    <s v="US"/>
    <n v="307763.77"/>
    <x v="0"/>
    <x v="3"/>
    <n v="2075452"/>
  </r>
  <r>
    <x v="576"/>
    <s v="US"/>
    <n v="307763.77"/>
    <x v="0"/>
    <x v="4"/>
    <n v="0"/>
  </r>
  <r>
    <x v="576"/>
    <s v="US"/>
    <n v="307763.77"/>
    <x v="1"/>
    <x v="5"/>
    <n v="0"/>
  </r>
  <r>
    <x v="576"/>
    <s v="US"/>
    <n v="307763.77"/>
    <x v="1"/>
    <x v="6"/>
    <n v="0"/>
  </r>
  <r>
    <x v="576"/>
    <s v="US"/>
    <n v="307763.77"/>
    <x v="1"/>
    <x v="7"/>
    <n v="0"/>
  </r>
  <r>
    <x v="576"/>
    <s v="US"/>
    <n v="307763.77"/>
    <x v="1"/>
    <x v="8"/>
    <n v="0"/>
  </r>
  <r>
    <x v="576"/>
    <s v="US"/>
    <n v="307763.77"/>
    <x v="1"/>
    <x v="9"/>
    <n v="0"/>
  </r>
  <r>
    <x v="576"/>
    <s v="US"/>
    <n v="307763.77"/>
    <x v="2"/>
    <x v="10"/>
    <n v="4189779"/>
  </r>
  <r>
    <x v="576"/>
    <s v="US"/>
    <n v="307763.77"/>
    <x v="2"/>
    <x v="11"/>
    <n v="1482348"/>
  </r>
  <r>
    <x v="576"/>
    <s v="US"/>
    <n v="307763.77"/>
    <x v="2"/>
    <x v="12"/>
    <n v="2707431"/>
  </r>
  <r>
    <x v="576"/>
    <s v="US"/>
    <n v="307763.77"/>
    <x v="2"/>
    <x v="13"/>
    <n v="0"/>
  </r>
  <r>
    <x v="576"/>
    <s v="US"/>
    <n v="307763.77"/>
    <x v="3"/>
    <x v="14"/>
    <n v="934717"/>
  </r>
  <r>
    <x v="576"/>
    <s v="US"/>
    <n v="307763.77"/>
    <x v="4"/>
    <x v="15"/>
    <n v="1649587"/>
  </r>
  <r>
    <x v="576"/>
    <s v="US"/>
    <n v="307763.77"/>
    <x v="5"/>
    <x v="16"/>
    <n v="2406524"/>
  </r>
  <r>
    <x v="576"/>
    <s v="US"/>
    <n v="307763.77"/>
    <x v="6"/>
    <x v="17"/>
    <n v="4808701"/>
  </r>
  <r>
    <x v="576"/>
    <s v="US"/>
    <n v="307763.77"/>
    <x v="7"/>
    <x v="18"/>
    <n v="27573"/>
  </r>
  <r>
    <x v="576"/>
    <s v="US"/>
    <n v="307763.77"/>
    <x v="8"/>
    <x v="19"/>
    <n v="0"/>
  </r>
  <r>
    <x v="576"/>
    <s v="US"/>
    <n v="307763.77"/>
    <x v="9"/>
    <x v="20"/>
    <n v="3324952"/>
  </r>
  <r>
    <x v="576"/>
    <s v="US"/>
    <n v="307763.77"/>
    <x v="10"/>
    <x v="21"/>
    <n v="64628791"/>
  </r>
  <r>
    <x v="576"/>
    <s v="US"/>
    <n v="307763.77"/>
    <x v="11"/>
    <x v="22"/>
    <n v="1124508"/>
  </r>
  <r>
    <x v="576"/>
    <s v="US"/>
    <n v="307763.77"/>
    <x v="12"/>
    <x v="23"/>
    <n v="147782"/>
  </r>
  <r>
    <x v="576"/>
    <s v="US"/>
    <n v="307763.77"/>
    <x v="13"/>
    <x v="24"/>
    <n v="306862951"/>
  </r>
  <r>
    <x v="576"/>
    <s v="US"/>
    <n v="307763.77"/>
    <x v="14"/>
    <x v="25"/>
    <n v="0"/>
  </r>
  <r>
    <x v="576"/>
    <s v="US"/>
    <n v="307763.77"/>
    <x v="15"/>
    <x v="26"/>
    <n v="7339790"/>
  </r>
  <r>
    <x v="576"/>
    <s v="US"/>
    <n v="307763.77"/>
    <x v="16"/>
    <x v="27"/>
    <n v="0"/>
  </r>
  <r>
    <x v="576"/>
    <s v="US"/>
    <n v="307763.77"/>
    <x v="17"/>
    <x v="28"/>
    <n v="0"/>
  </r>
  <r>
    <x v="576"/>
    <s v="US"/>
    <n v="307763.77"/>
    <x v="18"/>
    <x v="29"/>
    <n v="0"/>
  </r>
  <r>
    <x v="576"/>
    <s v="US"/>
    <n v="307763.77"/>
    <x v="19"/>
    <x v="30"/>
    <n v="0"/>
  </r>
  <r>
    <x v="576"/>
    <s v="US"/>
    <n v="307763.77"/>
    <x v="20"/>
    <x v="31"/>
    <n v="0"/>
  </r>
  <r>
    <x v="576"/>
    <s v="US"/>
    <n v="307763.77"/>
    <x v="21"/>
    <x v="32"/>
    <n v="0"/>
  </r>
  <r>
    <x v="577"/>
    <s v="US"/>
    <n v="182355.73"/>
    <x v="0"/>
    <x v="0"/>
    <n v="2371465"/>
  </r>
  <r>
    <x v="577"/>
    <s v="US"/>
    <n v="182355.73"/>
    <x v="0"/>
    <x v="1"/>
    <n v="65373"/>
  </r>
  <r>
    <x v="577"/>
    <s v="US"/>
    <n v="182355.73"/>
    <x v="0"/>
    <x v="2"/>
    <n v="0"/>
  </r>
  <r>
    <x v="577"/>
    <s v="US"/>
    <n v="182355.73"/>
    <x v="0"/>
    <x v="3"/>
    <n v="2306092"/>
  </r>
  <r>
    <x v="577"/>
    <s v="US"/>
    <n v="182355.73"/>
    <x v="0"/>
    <x v="4"/>
    <n v="0"/>
  </r>
  <r>
    <x v="577"/>
    <s v="US"/>
    <n v="182355.73"/>
    <x v="1"/>
    <x v="5"/>
    <n v="0"/>
  </r>
  <r>
    <x v="577"/>
    <s v="US"/>
    <n v="182355.73"/>
    <x v="1"/>
    <x v="6"/>
    <n v="0"/>
  </r>
  <r>
    <x v="577"/>
    <s v="US"/>
    <n v="182355.73"/>
    <x v="1"/>
    <x v="7"/>
    <n v="0"/>
  </r>
  <r>
    <x v="577"/>
    <s v="US"/>
    <n v="182355.73"/>
    <x v="1"/>
    <x v="8"/>
    <n v="0"/>
  </r>
  <r>
    <x v="577"/>
    <s v="US"/>
    <n v="182355.73"/>
    <x v="1"/>
    <x v="9"/>
    <n v="0"/>
  </r>
  <r>
    <x v="577"/>
    <s v="US"/>
    <n v="182355.73"/>
    <x v="2"/>
    <x v="10"/>
    <n v="4308099"/>
  </r>
  <r>
    <x v="577"/>
    <s v="US"/>
    <n v="182355.73"/>
    <x v="2"/>
    <x v="11"/>
    <n v="1902220"/>
  </r>
  <r>
    <x v="577"/>
    <s v="US"/>
    <n v="182355.73"/>
    <x v="2"/>
    <x v="12"/>
    <n v="2405879"/>
  </r>
  <r>
    <x v="577"/>
    <s v="US"/>
    <n v="182355.73"/>
    <x v="2"/>
    <x v="13"/>
    <n v="0"/>
  </r>
  <r>
    <x v="577"/>
    <s v="US"/>
    <n v="182355.73"/>
    <x v="3"/>
    <x v="14"/>
    <n v="911917"/>
  </r>
  <r>
    <x v="577"/>
    <s v="US"/>
    <n v="182355.73"/>
    <x v="4"/>
    <x v="15"/>
    <n v="1702679"/>
  </r>
  <r>
    <x v="577"/>
    <s v="US"/>
    <n v="182355.73"/>
    <x v="5"/>
    <x v="16"/>
    <n v="2950836"/>
  </r>
  <r>
    <x v="577"/>
    <s v="US"/>
    <n v="182355.73"/>
    <x v="6"/>
    <x v="17"/>
    <n v="5064104"/>
  </r>
  <r>
    <x v="577"/>
    <s v="US"/>
    <n v="182355.73"/>
    <x v="7"/>
    <x v="18"/>
    <n v="51773"/>
  </r>
  <r>
    <x v="577"/>
    <s v="US"/>
    <n v="182355.73"/>
    <x v="8"/>
    <x v="19"/>
    <n v="0"/>
  </r>
  <r>
    <x v="577"/>
    <s v="US"/>
    <n v="182355.73"/>
    <x v="9"/>
    <x v="20"/>
    <n v="3456560"/>
  </r>
  <r>
    <x v="577"/>
    <s v="US"/>
    <n v="182355.73"/>
    <x v="10"/>
    <x v="21"/>
    <n v="60729323"/>
  </r>
  <r>
    <x v="577"/>
    <s v="US"/>
    <n v="182355.73"/>
    <x v="11"/>
    <x v="22"/>
    <n v="764867"/>
  </r>
  <r>
    <x v="577"/>
    <s v="US"/>
    <n v="182355.73"/>
    <x v="12"/>
    <x v="23"/>
    <n v="186163"/>
  </r>
  <r>
    <x v="577"/>
    <s v="US"/>
    <n v="182355.73"/>
    <x v="13"/>
    <x v="24"/>
    <n v="288967988"/>
  </r>
  <r>
    <x v="577"/>
    <s v="US"/>
    <n v="182355.73"/>
    <x v="14"/>
    <x v="25"/>
    <n v="0"/>
  </r>
  <r>
    <x v="577"/>
    <s v="US"/>
    <n v="182355.73"/>
    <x v="15"/>
    <x v="26"/>
    <n v="6868582"/>
  </r>
  <r>
    <x v="577"/>
    <s v="US"/>
    <n v="182355.73"/>
    <x v="16"/>
    <x v="27"/>
    <n v="0"/>
  </r>
  <r>
    <x v="577"/>
    <s v="US"/>
    <n v="182355.73"/>
    <x v="17"/>
    <x v="28"/>
    <n v="0"/>
  </r>
  <r>
    <x v="577"/>
    <s v="US"/>
    <n v="182355.73"/>
    <x v="18"/>
    <x v="29"/>
    <n v="0"/>
  </r>
  <r>
    <x v="577"/>
    <s v="US"/>
    <n v="182355.73"/>
    <x v="19"/>
    <x v="30"/>
    <n v="0"/>
  </r>
  <r>
    <x v="577"/>
    <s v="US"/>
    <n v="182355.73"/>
    <x v="20"/>
    <x v="31"/>
    <n v="0"/>
  </r>
  <r>
    <x v="577"/>
    <s v="US"/>
    <n v="182355.73"/>
    <x v="21"/>
    <x v="32"/>
    <n v="0"/>
  </r>
  <r>
    <x v="578"/>
    <s v="US"/>
    <n v="183686.17"/>
    <x v="0"/>
    <x v="0"/>
    <n v="310174"/>
  </r>
  <r>
    <x v="578"/>
    <s v="US"/>
    <n v="183686.17"/>
    <x v="0"/>
    <x v="1"/>
    <n v="196403"/>
  </r>
  <r>
    <x v="578"/>
    <s v="US"/>
    <n v="183686.17"/>
    <x v="0"/>
    <x v="2"/>
    <n v="0"/>
  </r>
  <r>
    <x v="578"/>
    <s v="US"/>
    <n v="183686.17"/>
    <x v="0"/>
    <x v="3"/>
    <n v="113771"/>
  </r>
  <r>
    <x v="578"/>
    <s v="US"/>
    <n v="183686.17"/>
    <x v="0"/>
    <x v="4"/>
    <n v="0"/>
  </r>
  <r>
    <x v="578"/>
    <s v="US"/>
    <n v="183686.17"/>
    <x v="1"/>
    <x v="5"/>
    <n v="0"/>
  </r>
  <r>
    <x v="578"/>
    <s v="US"/>
    <n v="183686.17"/>
    <x v="1"/>
    <x v="6"/>
    <n v="0"/>
  </r>
  <r>
    <x v="578"/>
    <s v="US"/>
    <n v="183686.17"/>
    <x v="1"/>
    <x v="7"/>
    <n v="0"/>
  </r>
  <r>
    <x v="578"/>
    <s v="US"/>
    <n v="183686.17"/>
    <x v="1"/>
    <x v="8"/>
    <n v="0"/>
  </r>
  <r>
    <x v="578"/>
    <s v="US"/>
    <n v="183686.17"/>
    <x v="1"/>
    <x v="9"/>
    <n v="0"/>
  </r>
  <r>
    <x v="578"/>
    <s v="US"/>
    <n v="183686.17"/>
    <x v="2"/>
    <x v="10"/>
    <n v="5488727"/>
  </r>
  <r>
    <x v="578"/>
    <s v="US"/>
    <n v="183686.17"/>
    <x v="2"/>
    <x v="11"/>
    <n v="1788354"/>
  </r>
  <r>
    <x v="578"/>
    <s v="US"/>
    <n v="183686.17"/>
    <x v="2"/>
    <x v="12"/>
    <n v="3700373"/>
  </r>
  <r>
    <x v="578"/>
    <s v="US"/>
    <n v="183686.17"/>
    <x v="2"/>
    <x v="13"/>
    <n v="0"/>
  </r>
  <r>
    <x v="578"/>
    <s v="US"/>
    <n v="183686.17"/>
    <x v="3"/>
    <x v="14"/>
    <n v="791589"/>
  </r>
  <r>
    <x v="578"/>
    <s v="US"/>
    <n v="183686.17"/>
    <x v="4"/>
    <x v="15"/>
    <n v="1496548"/>
  </r>
  <r>
    <x v="578"/>
    <s v="US"/>
    <n v="183686.17"/>
    <x v="5"/>
    <x v="16"/>
    <n v="3144144"/>
  </r>
  <r>
    <x v="578"/>
    <s v="US"/>
    <n v="183686.17"/>
    <x v="6"/>
    <x v="17"/>
    <n v="6313474"/>
  </r>
  <r>
    <x v="578"/>
    <s v="US"/>
    <n v="183686.17"/>
    <x v="7"/>
    <x v="18"/>
    <n v="41744"/>
  </r>
  <r>
    <x v="578"/>
    <s v="US"/>
    <n v="183686.17"/>
    <x v="8"/>
    <x v="19"/>
    <n v="0"/>
  </r>
  <r>
    <x v="578"/>
    <s v="US"/>
    <n v="183686.17"/>
    <x v="9"/>
    <x v="20"/>
    <n v="3558747"/>
  </r>
  <r>
    <x v="578"/>
    <s v="US"/>
    <n v="183686.17"/>
    <x v="10"/>
    <x v="21"/>
    <n v="60100070"/>
  </r>
  <r>
    <x v="578"/>
    <s v="US"/>
    <n v="183686.17"/>
    <x v="11"/>
    <x v="22"/>
    <n v="590847"/>
  </r>
  <r>
    <x v="578"/>
    <s v="US"/>
    <n v="183686.17"/>
    <x v="12"/>
    <x v="23"/>
    <n v="123560"/>
  </r>
  <r>
    <x v="578"/>
    <s v="US"/>
    <n v="183686.17"/>
    <x v="13"/>
    <x v="24"/>
    <n v="326347383"/>
  </r>
  <r>
    <x v="578"/>
    <s v="US"/>
    <n v="183686.17"/>
    <x v="14"/>
    <x v="25"/>
    <n v="0"/>
  </r>
  <r>
    <x v="578"/>
    <s v="US"/>
    <n v="183686.17"/>
    <x v="15"/>
    <x v="26"/>
    <n v="6835261"/>
  </r>
  <r>
    <x v="578"/>
    <s v="US"/>
    <n v="183686.17"/>
    <x v="16"/>
    <x v="27"/>
    <n v="0"/>
  </r>
  <r>
    <x v="578"/>
    <s v="US"/>
    <n v="183686.17"/>
    <x v="17"/>
    <x v="28"/>
    <n v="0"/>
  </r>
  <r>
    <x v="578"/>
    <s v="US"/>
    <n v="183686.17"/>
    <x v="18"/>
    <x v="29"/>
    <n v="0"/>
  </r>
  <r>
    <x v="578"/>
    <s v="US"/>
    <n v="183686.17"/>
    <x v="19"/>
    <x v="30"/>
    <n v="0"/>
  </r>
  <r>
    <x v="578"/>
    <s v="US"/>
    <n v="183686.17"/>
    <x v="20"/>
    <x v="31"/>
    <n v="0"/>
  </r>
  <r>
    <x v="578"/>
    <s v="US"/>
    <n v="183686.17"/>
    <x v="21"/>
    <x v="32"/>
    <n v="0"/>
  </r>
  <r>
    <x v="579"/>
    <s v="US"/>
    <n v="206152.3"/>
    <x v="0"/>
    <x v="0"/>
    <n v="2971542"/>
  </r>
  <r>
    <x v="579"/>
    <s v="US"/>
    <n v="206152.3"/>
    <x v="0"/>
    <x v="1"/>
    <n v="107275"/>
  </r>
  <r>
    <x v="579"/>
    <s v="US"/>
    <n v="206152.3"/>
    <x v="0"/>
    <x v="2"/>
    <n v="0"/>
  </r>
  <r>
    <x v="579"/>
    <s v="US"/>
    <n v="206152.3"/>
    <x v="0"/>
    <x v="3"/>
    <n v="2864267"/>
  </r>
  <r>
    <x v="579"/>
    <s v="US"/>
    <n v="206152.3"/>
    <x v="0"/>
    <x v="4"/>
    <n v="0"/>
  </r>
  <r>
    <x v="579"/>
    <s v="US"/>
    <n v="206152.3"/>
    <x v="1"/>
    <x v="5"/>
    <n v="0"/>
  </r>
  <r>
    <x v="579"/>
    <s v="US"/>
    <n v="206152.3"/>
    <x v="1"/>
    <x v="6"/>
    <n v="0"/>
  </r>
  <r>
    <x v="579"/>
    <s v="US"/>
    <n v="206152.3"/>
    <x v="1"/>
    <x v="7"/>
    <n v="0"/>
  </r>
  <r>
    <x v="579"/>
    <s v="US"/>
    <n v="206152.3"/>
    <x v="1"/>
    <x v="8"/>
    <n v="0"/>
  </r>
  <r>
    <x v="579"/>
    <s v="US"/>
    <n v="206152.3"/>
    <x v="1"/>
    <x v="9"/>
    <n v="0"/>
  </r>
  <r>
    <x v="579"/>
    <s v="US"/>
    <n v="206152.3"/>
    <x v="2"/>
    <x v="10"/>
    <n v="5559728"/>
  </r>
  <r>
    <x v="579"/>
    <s v="US"/>
    <n v="206152.3"/>
    <x v="2"/>
    <x v="11"/>
    <n v="2403447"/>
  </r>
  <r>
    <x v="579"/>
    <s v="US"/>
    <n v="206152.3"/>
    <x v="2"/>
    <x v="12"/>
    <n v="3156281"/>
  </r>
  <r>
    <x v="579"/>
    <s v="US"/>
    <n v="206152.3"/>
    <x v="2"/>
    <x v="13"/>
    <n v="0"/>
  </r>
  <r>
    <x v="579"/>
    <s v="US"/>
    <n v="206152.3"/>
    <x v="3"/>
    <x v="14"/>
    <n v="721206"/>
  </r>
  <r>
    <x v="579"/>
    <s v="US"/>
    <n v="206152.3"/>
    <x v="4"/>
    <x v="15"/>
    <n v="1765469"/>
  </r>
  <r>
    <x v="579"/>
    <s v="US"/>
    <n v="206152.3"/>
    <x v="5"/>
    <x v="16"/>
    <n v="2897980"/>
  </r>
  <r>
    <x v="579"/>
    <s v="US"/>
    <n v="206152.3"/>
    <x v="6"/>
    <x v="17"/>
    <n v="6541789"/>
  </r>
  <r>
    <x v="579"/>
    <s v="US"/>
    <n v="206152.3"/>
    <x v="7"/>
    <x v="18"/>
    <n v="49882"/>
  </r>
  <r>
    <x v="579"/>
    <s v="US"/>
    <n v="206152.3"/>
    <x v="8"/>
    <x v="19"/>
    <n v="0"/>
  </r>
  <r>
    <x v="579"/>
    <s v="US"/>
    <n v="206152.3"/>
    <x v="9"/>
    <x v="20"/>
    <n v="2598389"/>
  </r>
  <r>
    <x v="579"/>
    <s v="US"/>
    <n v="206152.3"/>
    <x v="10"/>
    <x v="21"/>
    <n v="57816805"/>
  </r>
  <r>
    <x v="579"/>
    <s v="US"/>
    <n v="206152.3"/>
    <x v="11"/>
    <x v="22"/>
    <n v="745000"/>
  </r>
  <r>
    <x v="579"/>
    <s v="US"/>
    <n v="206152.3"/>
    <x v="12"/>
    <x v="23"/>
    <n v="179580"/>
  </r>
  <r>
    <x v="579"/>
    <s v="US"/>
    <n v="206152.3"/>
    <x v="13"/>
    <x v="24"/>
    <n v="308648959"/>
  </r>
  <r>
    <x v="579"/>
    <s v="US"/>
    <n v="206152.3"/>
    <x v="14"/>
    <x v="25"/>
    <n v="0"/>
  </r>
  <r>
    <x v="579"/>
    <s v="US"/>
    <n v="206152.3"/>
    <x v="15"/>
    <x v="26"/>
    <n v="6904298"/>
  </r>
  <r>
    <x v="579"/>
    <s v="US"/>
    <n v="206152.3"/>
    <x v="16"/>
    <x v="27"/>
    <n v="0"/>
  </r>
  <r>
    <x v="579"/>
    <s v="US"/>
    <n v="206152.3"/>
    <x v="17"/>
    <x v="28"/>
    <n v="0"/>
  </r>
  <r>
    <x v="579"/>
    <s v="US"/>
    <n v="206152.3"/>
    <x v="18"/>
    <x v="29"/>
    <n v="0"/>
  </r>
  <r>
    <x v="579"/>
    <s v="US"/>
    <n v="206152.3"/>
    <x v="19"/>
    <x v="30"/>
    <n v="0"/>
  </r>
  <r>
    <x v="579"/>
    <s v="US"/>
    <n v="206152.3"/>
    <x v="20"/>
    <x v="31"/>
    <n v="0"/>
  </r>
  <r>
    <x v="579"/>
    <s v="US"/>
    <n v="206152.3"/>
    <x v="21"/>
    <x v="32"/>
    <n v="0"/>
  </r>
  <r>
    <x v="580"/>
    <s v="US"/>
    <n v="220405.16"/>
    <x v="0"/>
    <x v="0"/>
    <n v="2991835"/>
  </r>
  <r>
    <x v="580"/>
    <s v="US"/>
    <n v="220405.16"/>
    <x v="0"/>
    <x v="1"/>
    <n v="77710"/>
  </r>
  <r>
    <x v="580"/>
    <s v="US"/>
    <n v="220405.16"/>
    <x v="0"/>
    <x v="2"/>
    <n v="0"/>
  </r>
  <r>
    <x v="580"/>
    <s v="US"/>
    <n v="220405.16"/>
    <x v="0"/>
    <x v="3"/>
    <n v="2914125"/>
  </r>
  <r>
    <x v="580"/>
    <s v="US"/>
    <n v="220405.16"/>
    <x v="0"/>
    <x v="4"/>
    <n v="0"/>
  </r>
  <r>
    <x v="580"/>
    <s v="US"/>
    <n v="220405.16"/>
    <x v="1"/>
    <x v="5"/>
    <n v="0"/>
  </r>
  <r>
    <x v="580"/>
    <s v="US"/>
    <n v="220405.16"/>
    <x v="1"/>
    <x v="6"/>
    <n v="0"/>
  </r>
  <r>
    <x v="580"/>
    <s v="US"/>
    <n v="220405.16"/>
    <x v="1"/>
    <x v="7"/>
    <n v="0"/>
  </r>
  <r>
    <x v="580"/>
    <s v="US"/>
    <n v="220405.16"/>
    <x v="1"/>
    <x v="8"/>
    <n v="0"/>
  </r>
  <r>
    <x v="580"/>
    <s v="US"/>
    <n v="220405.16"/>
    <x v="1"/>
    <x v="9"/>
    <n v="0"/>
  </r>
  <r>
    <x v="580"/>
    <s v="US"/>
    <n v="220405.16"/>
    <x v="2"/>
    <x v="10"/>
    <n v="5797079"/>
  </r>
  <r>
    <x v="580"/>
    <s v="US"/>
    <n v="220405.16"/>
    <x v="2"/>
    <x v="11"/>
    <n v="1853559"/>
  </r>
  <r>
    <x v="580"/>
    <s v="US"/>
    <n v="220405.16"/>
    <x v="2"/>
    <x v="12"/>
    <n v="3943520"/>
  </r>
  <r>
    <x v="580"/>
    <s v="US"/>
    <n v="220405.16"/>
    <x v="2"/>
    <x v="13"/>
    <n v="0"/>
  </r>
  <r>
    <x v="580"/>
    <s v="US"/>
    <n v="220405.16"/>
    <x v="3"/>
    <x v="14"/>
    <n v="744327"/>
  </r>
  <r>
    <x v="580"/>
    <s v="US"/>
    <n v="220405.16"/>
    <x v="4"/>
    <x v="15"/>
    <n v="1730879"/>
  </r>
  <r>
    <x v="580"/>
    <s v="US"/>
    <n v="220405.16"/>
    <x v="5"/>
    <x v="16"/>
    <n v="2958503"/>
  </r>
  <r>
    <x v="580"/>
    <s v="US"/>
    <n v="220405.16"/>
    <x v="6"/>
    <x v="17"/>
    <n v="9512307"/>
  </r>
  <r>
    <x v="580"/>
    <s v="US"/>
    <n v="220405.16"/>
    <x v="7"/>
    <x v="18"/>
    <n v="58049"/>
  </r>
  <r>
    <x v="580"/>
    <s v="US"/>
    <n v="220405.16"/>
    <x v="8"/>
    <x v="19"/>
    <n v="0"/>
  </r>
  <r>
    <x v="580"/>
    <s v="US"/>
    <n v="220405.16"/>
    <x v="9"/>
    <x v="20"/>
    <n v="2157842"/>
  </r>
  <r>
    <x v="580"/>
    <s v="US"/>
    <n v="220405.16"/>
    <x v="10"/>
    <x v="21"/>
    <n v="61171871"/>
  </r>
  <r>
    <x v="580"/>
    <s v="US"/>
    <n v="220405.16"/>
    <x v="11"/>
    <x v="22"/>
    <n v="788463"/>
  </r>
  <r>
    <x v="580"/>
    <s v="US"/>
    <n v="220405.16"/>
    <x v="12"/>
    <x v="23"/>
    <n v="206378"/>
  </r>
  <r>
    <x v="580"/>
    <s v="US"/>
    <n v="220405.16"/>
    <x v="13"/>
    <x v="24"/>
    <n v="277315048"/>
  </r>
  <r>
    <x v="580"/>
    <s v="US"/>
    <n v="220405.16"/>
    <x v="14"/>
    <x v="25"/>
    <n v="0"/>
  </r>
  <r>
    <x v="580"/>
    <s v="US"/>
    <n v="220405.16"/>
    <x v="15"/>
    <x v="26"/>
    <n v="6682036"/>
  </r>
  <r>
    <x v="580"/>
    <s v="US"/>
    <n v="220405.16"/>
    <x v="16"/>
    <x v="27"/>
    <n v="0"/>
  </r>
  <r>
    <x v="580"/>
    <s v="US"/>
    <n v="220405.16"/>
    <x v="17"/>
    <x v="28"/>
    <n v="0"/>
  </r>
  <r>
    <x v="580"/>
    <s v="US"/>
    <n v="220405.16"/>
    <x v="18"/>
    <x v="29"/>
    <n v="0"/>
  </r>
  <r>
    <x v="580"/>
    <s v="US"/>
    <n v="220405.16"/>
    <x v="19"/>
    <x v="30"/>
    <n v="0"/>
  </r>
  <r>
    <x v="580"/>
    <s v="US"/>
    <n v="220405.16"/>
    <x v="20"/>
    <x v="31"/>
    <n v="0"/>
  </r>
  <r>
    <x v="580"/>
    <s v="US"/>
    <n v="220405.16"/>
    <x v="21"/>
    <x v="32"/>
    <n v="0"/>
  </r>
  <r>
    <x v="581"/>
    <s v="US"/>
    <n v="865549.19"/>
    <x v="0"/>
    <x v="0"/>
    <n v="2973048"/>
  </r>
  <r>
    <x v="581"/>
    <s v="US"/>
    <n v="865549.19"/>
    <x v="0"/>
    <x v="1"/>
    <n v="61841"/>
  </r>
  <r>
    <x v="581"/>
    <s v="US"/>
    <n v="865549.19"/>
    <x v="0"/>
    <x v="2"/>
    <n v="0"/>
  </r>
  <r>
    <x v="581"/>
    <s v="US"/>
    <n v="865549.19"/>
    <x v="0"/>
    <x v="3"/>
    <n v="2911207"/>
  </r>
  <r>
    <x v="581"/>
    <s v="US"/>
    <n v="865549.19"/>
    <x v="0"/>
    <x v="4"/>
    <n v="0"/>
  </r>
  <r>
    <x v="581"/>
    <s v="US"/>
    <n v="865549.19"/>
    <x v="1"/>
    <x v="5"/>
    <n v="0"/>
  </r>
  <r>
    <x v="581"/>
    <s v="US"/>
    <n v="865549.19"/>
    <x v="1"/>
    <x v="6"/>
    <n v="0"/>
  </r>
  <r>
    <x v="581"/>
    <s v="US"/>
    <n v="865549.19"/>
    <x v="1"/>
    <x v="7"/>
    <n v="0"/>
  </r>
  <r>
    <x v="581"/>
    <s v="US"/>
    <n v="865549.19"/>
    <x v="1"/>
    <x v="8"/>
    <n v="0"/>
  </r>
  <r>
    <x v="581"/>
    <s v="US"/>
    <n v="865549.19"/>
    <x v="1"/>
    <x v="9"/>
    <n v="0"/>
  </r>
  <r>
    <x v="581"/>
    <s v="US"/>
    <n v="865549.19"/>
    <x v="2"/>
    <x v="10"/>
    <n v="3536250"/>
  </r>
  <r>
    <x v="581"/>
    <s v="US"/>
    <n v="865549.19"/>
    <x v="2"/>
    <x v="11"/>
    <n v="1132276"/>
  </r>
  <r>
    <x v="581"/>
    <s v="US"/>
    <n v="865549.19"/>
    <x v="2"/>
    <x v="12"/>
    <n v="2403974"/>
  </r>
  <r>
    <x v="581"/>
    <s v="US"/>
    <n v="865549.19"/>
    <x v="2"/>
    <x v="13"/>
    <n v="0"/>
  </r>
  <r>
    <x v="581"/>
    <s v="US"/>
    <n v="865549.19"/>
    <x v="3"/>
    <x v="14"/>
    <n v="220461"/>
  </r>
  <r>
    <x v="581"/>
    <s v="US"/>
    <n v="865549.19"/>
    <x v="4"/>
    <x v="15"/>
    <n v="1467272"/>
  </r>
  <r>
    <x v="581"/>
    <s v="US"/>
    <n v="865549.19"/>
    <x v="5"/>
    <x v="16"/>
    <n v="2529330"/>
  </r>
  <r>
    <x v="581"/>
    <s v="US"/>
    <n v="865549.19"/>
    <x v="6"/>
    <x v="17"/>
    <n v="7091184"/>
  </r>
  <r>
    <x v="581"/>
    <s v="US"/>
    <n v="865549.19"/>
    <x v="7"/>
    <x v="18"/>
    <n v="241606"/>
  </r>
  <r>
    <x v="581"/>
    <s v="US"/>
    <n v="865549.19"/>
    <x v="8"/>
    <x v="19"/>
    <n v="0"/>
  </r>
  <r>
    <x v="581"/>
    <s v="US"/>
    <n v="865549.19"/>
    <x v="9"/>
    <x v="20"/>
    <n v="2386915"/>
  </r>
  <r>
    <x v="581"/>
    <s v="US"/>
    <n v="865549.19"/>
    <x v="10"/>
    <x v="21"/>
    <n v="64389122"/>
  </r>
  <r>
    <x v="581"/>
    <s v="US"/>
    <n v="865549.19"/>
    <x v="11"/>
    <x v="22"/>
    <n v="819844"/>
  </r>
  <r>
    <x v="581"/>
    <s v="US"/>
    <n v="865549.19"/>
    <x v="12"/>
    <x v="23"/>
    <n v="153257"/>
  </r>
  <r>
    <x v="581"/>
    <s v="US"/>
    <n v="865549.19"/>
    <x v="13"/>
    <x v="24"/>
    <n v="275052655"/>
  </r>
  <r>
    <x v="581"/>
    <s v="US"/>
    <n v="865549.19"/>
    <x v="14"/>
    <x v="25"/>
    <n v="0"/>
  </r>
  <r>
    <x v="581"/>
    <s v="US"/>
    <n v="865549.19"/>
    <x v="15"/>
    <x v="26"/>
    <n v="6632284"/>
  </r>
  <r>
    <x v="581"/>
    <s v="US"/>
    <n v="865549.19"/>
    <x v="16"/>
    <x v="27"/>
    <n v="0"/>
  </r>
  <r>
    <x v="581"/>
    <s v="US"/>
    <n v="865549.19"/>
    <x v="17"/>
    <x v="28"/>
    <n v="0"/>
  </r>
  <r>
    <x v="581"/>
    <s v="US"/>
    <n v="865549.19"/>
    <x v="18"/>
    <x v="29"/>
    <n v="0"/>
  </r>
  <r>
    <x v="581"/>
    <s v="US"/>
    <n v="865549.19"/>
    <x v="19"/>
    <x v="30"/>
    <n v="0"/>
  </r>
  <r>
    <x v="581"/>
    <s v="US"/>
    <n v="865549.19"/>
    <x v="20"/>
    <x v="31"/>
    <n v="0"/>
  </r>
  <r>
    <x v="581"/>
    <s v="US"/>
    <n v="865549.19"/>
    <x v="21"/>
    <x v="32"/>
    <n v="0"/>
  </r>
  <r>
    <x v="582"/>
    <s v="US"/>
    <n v="521304.76"/>
    <x v="0"/>
    <x v="0"/>
    <n v="3210265"/>
  </r>
  <r>
    <x v="582"/>
    <s v="US"/>
    <n v="521304.76"/>
    <x v="0"/>
    <x v="1"/>
    <n v="30627"/>
  </r>
  <r>
    <x v="582"/>
    <s v="US"/>
    <n v="521304.76"/>
    <x v="0"/>
    <x v="2"/>
    <n v="0"/>
  </r>
  <r>
    <x v="582"/>
    <s v="US"/>
    <n v="521304.76"/>
    <x v="0"/>
    <x v="3"/>
    <n v="3179638"/>
  </r>
  <r>
    <x v="582"/>
    <s v="US"/>
    <n v="521304.76"/>
    <x v="0"/>
    <x v="4"/>
    <n v="0"/>
  </r>
  <r>
    <x v="582"/>
    <s v="US"/>
    <n v="521304.76"/>
    <x v="1"/>
    <x v="5"/>
    <n v="0"/>
  </r>
  <r>
    <x v="582"/>
    <s v="US"/>
    <n v="521304.76"/>
    <x v="1"/>
    <x v="6"/>
    <n v="0"/>
  </r>
  <r>
    <x v="582"/>
    <s v="US"/>
    <n v="521304.76"/>
    <x v="1"/>
    <x v="7"/>
    <n v="0"/>
  </r>
  <r>
    <x v="582"/>
    <s v="US"/>
    <n v="521304.76"/>
    <x v="1"/>
    <x v="8"/>
    <n v="0"/>
  </r>
  <r>
    <x v="582"/>
    <s v="US"/>
    <n v="521304.76"/>
    <x v="1"/>
    <x v="9"/>
    <n v="0"/>
  </r>
  <r>
    <x v="582"/>
    <s v="US"/>
    <n v="521304.76"/>
    <x v="2"/>
    <x v="10"/>
    <n v="3365601"/>
  </r>
  <r>
    <x v="582"/>
    <s v="US"/>
    <n v="521304.76"/>
    <x v="2"/>
    <x v="11"/>
    <n v="1133747"/>
  </r>
  <r>
    <x v="582"/>
    <s v="US"/>
    <n v="521304.76"/>
    <x v="2"/>
    <x v="12"/>
    <n v="2231854"/>
  </r>
  <r>
    <x v="582"/>
    <s v="US"/>
    <n v="521304.76"/>
    <x v="2"/>
    <x v="13"/>
    <n v="0"/>
  </r>
  <r>
    <x v="582"/>
    <s v="US"/>
    <n v="521304.76"/>
    <x v="3"/>
    <x v="14"/>
    <n v="800519"/>
  </r>
  <r>
    <x v="582"/>
    <s v="US"/>
    <n v="521304.76"/>
    <x v="4"/>
    <x v="15"/>
    <n v="1535487"/>
  </r>
  <r>
    <x v="582"/>
    <s v="US"/>
    <n v="521304.76"/>
    <x v="5"/>
    <x v="16"/>
    <n v="2485827"/>
  </r>
  <r>
    <x v="582"/>
    <s v="US"/>
    <n v="521304.76"/>
    <x v="6"/>
    <x v="17"/>
    <n v="6041115"/>
  </r>
  <r>
    <x v="582"/>
    <s v="US"/>
    <n v="521304.76"/>
    <x v="7"/>
    <x v="18"/>
    <n v="47766"/>
  </r>
  <r>
    <x v="582"/>
    <s v="US"/>
    <n v="521304.76"/>
    <x v="8"/>
    <x v="19"/>
    <n v="0"/>
  </r>
  <r>
    <x v="582"/>
    <s v="US"/>
    <n v="521304.76"/>
    <x v="9"/>
    <x v="20"/>
    <n v="2461777"/>
  </r>
  <r>
    <x v="582"/>
    <s v="US"/>
    <n v="521304.76"/>
    <x v="10"/>
    <x v="21"/>
    <n v="63770480"/>
  </r>
  <r>
    <x v="582"/>
    <s v="US"/>
    <n v="521304.76"/>
    <x v="11"/>
    <x v="22"/>
    <n v="959281"/>
  </r>
  <r>
    <x v="582"/>
    <s v="US"/>
    <n v="521304.76"/>
    <x v="12"/>
    <x v="23"/>
    <n v="64537"/>
  </r>
  <r>
    <x v="582"/>
    <s v="US"/>
    <n v="521304.76"/>
    <x v="13"/>
    <x v="24"/>
    <n v="304927122"/>
  </r>
  <r>
    <x v="582"/>
    <s v="US"/>
    <n v="521304.76"/>
    <x v="14"/>
    <x v="25"/>
    <n v="0"/>
  </r>
  <r>
    <x v="582"/>
    <s v="US"/>
    <n v="521304.76"/>
    <x v="15"/>
    <x v="26"/>
    <n v="6967736"/>
  </r>
  <r>
    <x v="582"/>
    <s v="US"/>
    <n v="521304.76"/>
    <x v="16"/>
    <x v="27"/>
    <n v="0"/>
  </r>
  <r>
    <x v="582"/>
    <s v="US"/>
    <n v="521304.76"/>
    <x v="17"/>
    <x v="28"/>
    <n v="0"/>
  </r>
  <r>
    <x v="582"/>
    <s v="US"/>
    <n v="521304.76"/>
    <x v="18"/>
    <x v="29"/>
    <n v="0"/>
  </r>
  <r>
    <x v="582"/>
    <s v="US"/>
    <n v="521304.76"/>
    <x v="19"/>
    <x v="30"/>
    <n v="0"/>
  </r>
  <r>
    <x v="582"/>
    <s v="US"/>
    <n v="521304.76"/>
    <x v="20"/>
    <x v="31"/>
    <n v="0"/>
  </r>
  <r>
    <x v="582"/>
    <s v="US"/>
    <n v="521304.76"/>
    <x v="21"/>
    <x v="32"/>
    <n v="0"/>
  </r>
  <r>
    <x v="583"/>
    <s v="US"/>
    <n v="464615.78"/>
    <x v="0"/>
    <x v="0"/>
    <n v="2938140"/>
  </r>
  <r>
    <x v="583"/>
    <s v="US"/>
    <n v="464615.78"/>
    <x v="0"/>
    <x v="1"/>
    <n v="96987"/>
  </r>
  <r>
    <x v="583"/>
    <s v="US"/>
    <n v="464615.78"/>
    <x v="0"/>
    <x v="2"/>
    <n v="0"/>
  </r>
  <r>
    <x v="583"/>
    <s v="US"/>
    <n v="464615.78"/>
    <x v="0"/>
    <x v="3"/>
    <n v="2841153"/>
  </r>
  <r>
    <x v="583"/>
    <s v="US"/>
    <n v="464615.78"/>
    <x v="0"/>
    <x v="4"/>
    <n v="0"/>
  </r>
  <r>
    <x v="583"/>
    <s v="US"/>
    <n v="464615.78"/>
    <x v="1"/>
    <x v="5"/>
    <n v="0"/>
  </r>
  <r>
    <x v="583"/>
    <s v="US"/>
    <n v="464615.78"/>
    <x v="1"/>
    <x v="6"/>
    <n v="0"/>
  </r>
  <r>
    <x v="583"/>
    <s v="US"/>
    <n v="464615.78"/>
    <x v="1"/>
    <x v="7"/>
    <n v="0"/>
  </r>
  <r>
    <x v="583"/>
    <s v="US"/>
    <n v="464615.78"/>
    <x v="1"/>
    <x v="8"/>
    <n v="0"/>
  </r>
  <r>
    <x v="583"/>
    <s v="US"/>
    <n v="464615.78"/>
    <x v="1"/>
    <x v="9"/>
    <n v="0"/>
  </r>
  <r>
    <x v="583"/>
    <s v="US"/>
    <n v="464615.78"/>
    <x v="2"/>
    <x v="10"/>
    <n v="3502570"/>
  </r>
  <r>
    <x v="583"/>
    <s v="US"/>
    <n v="464615.78"/>
    <x v="2"/>
    <x v="11"/>
    <n v="967040"/>
  </r>
  <r>
    <x v="583"/>
    <s v="US"/>
    <n v="464615.78"/>
    <x v="2"/>
    <x v="12"/>
    <n v="2535530"/>
  </r>
  <r>
    <x v="583"/>
    <s v="US"/>
    <n v="464615.78"/>
    <x v="2"/>
    <x v="13"/>
    <n v="0"/>
  </r>
  <r>
    <x v="583"/>
    <s v="US"/>
    <n v="464615.78"/>
    <x v="3"/>
    <x v="14"/>
    <n v="745669"/>
  </r>
  <r>
    <x v="583"/>
    <s v="US"/>
    <n v="464615.78"/>
    <x v="4"/>
    <x v="15"/>
    <n v="1597570"/>
  </r>
  <r>
    <x v="583"/>
    <s v="US"/>
    <n v="464615.78"/>
    <x v="5"/>
    <x v="16"/>
    <n v="2819463"/>
  </r>
  <r>
    <x v="583"/>
    <s v="US"/>
    <n v="464615.78"/>
    <x v="6"/>
    <x v="17"/>
    <n v="8247014"/>
  </r>
  <r>
    <x v="583"/>
    <s v="US"/>
    <n v="464615.78"/>
    <x v="7"/>
    <x v="18"/>
    <n v="47261"/>
  </r>
  <r>
    <x v="583"/>
    <s v="US"/>
    <n v="464615.78"/>
    <x v="8"/>
    <x v="19"/>
    <n v="0"/>
  </r>
  <r>
    <x v="583"/>
    <s v="US"/>
    <n v="464615.78"/>
    <x v="9"/>
    <x v="20"/>
    <n v="2451504"/>
  </r>
  <r>
    <x v="583"/>
    <s v="US"/>
    <n v="464615.78"/>
    <x v="10"/>
    <x v="21"/>
    <n v="56726160"/>
  </r>
  <r>
    <x v="583"/>
    <s v="US"/>
    <n v="464615.78"/>
    <x v="11"/>
    <x v="22"/>
    <n v="1025582"/>
  </r>
  <r>
    <x v="583"/>
    <s v="US"/>
    <n v="464615.78"/>
    <x v="12"/>
    <x v="23"/>
    <n v="141405"/>
  </r>
  <r>
    <x v="583"/>
    <s v="US"/>
    <n v="464615.78"/>
    <x v="13"/>
    <x v="24"/>
    <n v="301726340"/>
  </r>
  <r>
    <x v="583"/>
    <s v="US"/>
    <n v="464615.78"/>
    <x v="14"/>
    <x v="25"/>
    <n v="0"/>
  </r>
  <r>
    <x v="583"/>
    <s v="US"/>
    <n v="464615.78"/>
    <x v="15"/>
    <x v="26"/>
    <n v="1343350"/>
  </r>
  <r>
    <x v="583"/>
    <s v="US"/>
    <n v="464615.78"/>
    <x v="16"/>
    <x v="27"/>
    <n v="0"/>
  </r>
  <r>
    <x v="583"/>
    <s v="US"/>
    <n v="464615.78"/>
    <x v="17"/>
    <x v="28"/>
    <n v="0"/>
  </r>
  <r>
    <x v="583"/>
    <s v="US"/>
    <n v="464615.78"/>
    <x v="18"/>
    <x v="29"/>
    <n v="0"/>
  </r>
  <r>
    <x v="583"/>
    <s v="US"/>
    <n v="464615.78"/>
    <x v="19"/>
    <x v="30"/>
    <n v="0"/>
  </r>
  <r>
    <x v="583"/>
    <s v="US"/>
    <n v="464615.78"/>
    <x v="20"/>
    <x v="31"/>
    <n v="0"/>
  </r>
  <r>
    <x v="583"/>
    <s v="US"/>
    <n v="464615.78"/>
    <x v="21"/>
    <x v="32"/>
    <n v="0"/>
  </r>
  <r>
    <x v="584"/>
    <s v="US"/>
    <n v="306597.07"/>
    <x v="0"/>
    <x v="0"/>
    <n v="1420458"/>
  </r>
  <r>
    <x v="584"/>
    <s v="US"/>
    <n v="306597.07"/>
    <x v="0"/>
    <x v="1"/>
    <n v="83431"/>
  </r>
  <r>
    <x v="584"/>
    <s v="US"/>
    <n v="306597.07"/>
    <x v="0"/>
    <x v="2"/>
    <n v="0"/>
  </r>
  <r>
    <x v="584"/>
    <s v="US"/>
    <n v="306597.07"/>
    <x v="0"/>
    <x v="3"/>
    <n v="1337027"/>
  </r>
  <r>
    <x v="584"/>
    <s v="US"/>
    <n v="306597.07"/>
    <x v="0"/>
    <x v="4"/>
    <n v="0"/>
  </r>
  <r>
    <x v="584"/>
    <s v="US"/>
    <n v="306597.07"/>
    <x v="1"/>
    <x v="5"/>
    <n v="0"/>
  </r>
  <r>
    <x v="584"/>
    <s v="US"/>
    <n v="306597.07"/>
    <x v="1"/>
    <x v="6"/>
    <n v="0"/>
  </r>
  <r>
    <x v="584"/>
    <s v="US"/>
    <n v="306597.07"/>
    <x v="1"/>
    <x v="7"/>
    <n v="0"/>
  </r>
  <r>
    <x v="584"/>
    <s v="US"/>
    <n v="306597.07"/>
    <x v="1"/>
    <x v="8"/>
    <n v="0"/>
  </r>
  <r>
    <x v="584"/>
    <s v="US"/>
    <n v="306597.07"/>
    <x v="1"/>
    <x v="9"/>
    <n v="0"/>
  </r>
  <r>
    <x v="584"/>
    <s v="US"/>
    <n v="306597.07"/>
    <x v="2"/>
    <x v="10"/>
    <n v="3920440"/>
  </r>
  <r>
    <x v="584"/>
    <s v="US"/>
    <n v="306597.07"/>
    <x v="2"/>
    <x v="11"/>
    <n v="1589360"/>
  </r>
  <r>
    <x v="584"/>
    <s v="US"/>
    <n v="306597.07"/>
    <x v="2"/>
    <x v="12"/>
    <n v="2331080"/>
  </r>
  <r>
    <x v="584"/>
    <s v="US"/>
    <n v="306597.07"/>
    <x v="2"/>
    <x v="13"/>
    <n v="0"/>
  </r>
  <r>
    <x v="584"/>
    <s v="US"/>
    <n v="306597.07"/>
    <x v="3"/>
    <x v="14"/>
    <n v="695694"/>
  </r>
  <r>
    <x v="584"/>
    <s v="US"/>
    <n v="306597.07"/>
    <x v="4"/>
    <x v="15"/>
    <n v="1218350"/>
  </r>
  <r>
    <x v="584"/>
    <s v="US"/>
    <n v="306597.07"/>
    <x v="5"/>
    <x v="16"/>
    <n v="3093907"/>
  </r>
  <r>
    <x v="584"/>
    <s v="US"/>
    <n v="306597.07"/>
    <x v="6"/>
    <x v="17"/>
    <n v="9174358"/>
  </r>
  <r>
    <x v="584"/>
    <s v="US"/>
    <n v="306597.07"/>
    <x v="7"/>
    <x v="18"/>
    <n v="36579"/>
  </r>
  <r>
    <x v="584"/>
    <s v="US"/>
    <n v="306597.07"/>
    <x v="8"/>
    <x v="19"/>
    <n v="0"/>
  </r>
  <r>
    <x v="584"/>
    <s v="US"/>
    <n v="306597.07"/>
    <x v="9"/>
    <x v="20"/>
    <n v="2309951"/>
  </r>
  <r>
    <x v="584"/>
    <s v="US"/>
    <n v="306597.07"/>
    <x v="10"/>
    <x v="21"/>
    <n v="58689226"/>
  </r>
  <r>
    <x v="584"/>
    <s v="US"/>
    <n v="306597.07"/>
    <x v="11"/>
    <x v="22"/>
    <n v="736756"/>
  </r>
  <r>
    <x v="584"/>
    <s v="US"/>
    <n v="306597.07"/>
    <x v="12"/>
    <x v="23"/>
    <n v="204672"/>
  </r>
  <r>
    <x v="584"/>
    <s v="US"/>
    <n v="306597.07"/>
    <x v="13"/>
    <x v="24"/>
    <n v="340265862"/>
  </r>
  <r>
    <x v="584"/>
    <s v="US"/>
    <n v="306597.07"/>
    <x v="14"/>
    <x v="25"/>
    <n v="0"/>
  </r>
  <r>
    <x v="584"/>
    <s v="US"/>
    <n v="306597.07"/>
    <x v="15"/>
    <x v="26"/>
    <n v="3567328"/>
  </r>
  <r>
    <x v="584"/>
    <s v="US"/>
    <n v="306597.07"/>
    <x v="16"/>
    <x v="27"/>
    <n v="0"/>
  </r>
  <r>
    <x v="584"/>
    <s v="US"/>
    <n v="306597.07"/>
    <x v="17"/>
    <x v="28"/>
    <n v="0"/>
  </r>
  <r>
    <x v="584"/>
    <s v="US"/>
    <n v="306597.07"/>
    <x v="18"/>
    <x v="29"/>
    <n v="0"/>
  </r>
  <r>
    <x v="584"/>
    <s v="US"/>
    <n v="306597.07"/>
    <x v="19"/>
    <x v="30"/>
    <n v="0"/>
  </r>
  <r>
    <x v="584"/>
    <s v="US"/>
    <n v="306597.07"/>
    <x v="20"/>
    <x v="31"/>
    <n v="0"/>
  </r>
  <r>
    <x v="584"/>
    <s v="US"/>
    <n v="306597.07"/>
    <x v="21"/>
    <x v="32"/>
    <n v="0"/>
  </r>
  <r>
    <x v="585"/>
    <s v="US"/>
    <n v="248566.05"/>
    <x v="0"/>
    <x v="0"/>
    <n v="1616960"/>
  </r>
  <r>
    <x v="585"/>
    <s v="US"/>
    <n v="248566.05"/>
    <x v="0"/>
    <x v="1"/>
    <n v="260936"/>
  </r>
  <r>
    <x v="585"/>
    <s v="US"/>
    <n v="248566.05"/>
    <x v="0"/>
    <x v="2"/>
    <n v="0"/>
  </r>
  <r>
    <x v="585"/>
    <s v="US"/>
    <n v="248566.05"/>
    <x v="0"/>
    <x v="3"/>
    <n v="1356024"/>
  </r>
  <r>
    <x v="585"/>
    <s v="US"/>
    <n v="248566.05"/>
    <x v="0"/>
    <x v="4"/>
    <n v="0"/>
  </r>
  <r>
    <x v="585"/>
    <s v="US"/>
    <n v="248566.05"/>
    <x v="1"/>
    <x v="5"/>
    <n v="0"/>
  </r>
  <r>
    <x v="585"/>
    <s v="US"/>
    <n v="248566.05"/>
    <x v="1"/>
    <x v="6"/>
    <n v="0"/>
  </r>
  <r>
    <x v="585"/>
    <s v="US"/>
    <n v="248566.05"/>
    <x v="1"/>
    <x v="7"/>
    <n v="0"/>
  </r>
  <r>
    <x v="585"/>
    <s v="US"/>
    <n v="248566.05"/>
    <x v="1"/>
    <x v="8"/>
    <n v="0"/>
  </r>
  <r>
    <x v="585"/>
    <s v="US"/>
    <n v="248566.05"/>
    <x v="1"/>
    <x v="9"/>
    <n v="0"/>
  </r>
  <r>
    <x v="585"/>
    <s v="US"/>
    <n v="248566.05"/>
    <x v="2"/>
    <x v="10"/>
    <n v="3343933"/>
  </r>
  <r>
    <x v="585"/>
    <s v="US"/>
    <n v="248566.05"/>
    <x v="2"/>
    <x v="11"/>
    <n v="1890539"/>
  </r>
  <r>
    <x v="585"/>
    <s v="US"/>
    <n v="248566.05"/>
    <x v="2"/>
    <x v="12"/>
    <n v="1453394"/>
  </r>
  <r>
    <x v="585"/>
    <s v="US"/>
    <n v="248566.05"/>
    <x v="2"/>
    <x v="13"/>
    <n v="0"/>
  </r>
  <r>
    <x v="585"/>
    <s v="US"/>
    <n v="248566.05"/>
    <x v="3"/>
    <x v="14"/>
    <n v="679796"/>
  </r>
  <r>
    <x v="585"/>
    <s v="US"/>
    <n v="248566.05"/>
    <x v="4"/>
    <x v="15"/>
    <n v="962135"/>
  </r>
  <r>
    <x v="585"/>
    <s v="US"/>
    <n v="248566.05"/>
    <x v="5"/>
    <x v="16"/>
    <n v="3086238"/>
  </r>
  <r>
    <x v="585"/>
    <s v="US"/>
    <n v="248566.05"/>
    <x v="6"/>
    <x v="17"/>
    <n v="6380402"/>
  </r>
  <r>
    <x v="585"/>
    <s v="US"/>
    <n v="248566.05"/>
    <x v="7"/>
    <x v="18"/>
    <n v="47329"/>
  </r>
  <r>
    <x v="585"/>
    <s v="US"/>
    <n v="248566.05"/>
    <x v="8"/>
    <x v="19"/>
    <n v="0"/>
  </r>
  <r>
    <x v="585"/>
    <s v="US"/>
    <n v="248566.05"/>
    <x v="9"/>
    <x v="20"/>
    <n v="2249504"/>
  </r>
  <r>
    <x v="585"/>
    <s v="US"/>
    <n v="248566.05"/>
    <x v="10"/>
    <x v="21"/>
    <n v="50860611"/>
  </r>
  <r>
    <x v="585"/>
    <s v="US"/>
    <n v="248566.05"/>
    <x v="11"/>
    <x v="22"/>
    <n v="789541"/>
  </r>
  <r>
    <x v="585"/>
    <s v="US"/>
    <n v="248566.05"/>
    <x v="12"/>
    <x v="23"/>
    <n v="64566"/>
  </r>
  <r>
    <x v="585"/>
    <s v="US"/>
    <n v="248566.05"/>
    <x v="13"/>
    <x v="24"/>
    <n v="335922372"/>
  </r>
  <r>
    <x v="585"/>
    <s v="US"/>
    <n v="248566.05"/>
    <x v="14"/>
    <x v="25"/>
    <n v="0"/>
  </r>
  <r>
    <x v="585"/>
    <s v="US"/>
    <n v="248566.05"/>
    <x v="15"/>
    <x v="26"/>
    <n v="6251136"/>
  </r>
  <r>
    <x v="585"/>
    <s v="US"/>
    <n v="248566.05"/>
    <x v="16"/>
    <x v="27"/>
    <n v="0"/>
  </r>
  <r>
    <x v="585"/>
    <s v="US"/>
    <n v="248566.05"/>
    <x v="17"/>
    <x v="28"/>
    <n v="0"/>
  </r>
  <r>
    <x v="585"/>
    <s v="US"/>
    <n v="248566.05"/>
    <x v="18"/>
    <x v="29"/>
    <n v="0"/>
  </r>
  <r>
    <x v="585"/>
    <s v="US"/>
    <n v="248566.05"/>
    <x v="19"/>
    <x v="30"/>
    <n v="0"/>
  </r>
  <r>
    <x v="585"/>
    <s v="US"/>
    <n v="248566.05"/>
    <x v="20"/>
    <x v="31"/>
    <n v="0"/>
  </r>
  <r>
    <x v="585"/>
    <s v="US"/>
    <n v="248566.05"/>
    <x v="21"/>
    <x v="32"/>
    <n v="0"/>
  </r>
  <r>
    <x v="586"/>
    <s v="US"/>
    <n v="255691.39"/>
    <x v="0"/>
    <x v="0"/>
    <n v="1427740"/>
  </r>
  <r>
    <x v="586"/>
    <s v="US"/>
    <n v="255691.39"/>
    <x v="0"/>
    <x v="1"/>
    <n v="235526"/>
  </r>
  <r>
    <x v="586"/>
    <s v="US"/>
    <n v="255691.39"/>
    <x v="0"/>
    <x v="2"/>
    <n v="0"/>
  </r>
  <r>
    <x v="586"/>
    <s v="US"/>
    <n v="255691.39"/>
    <x v="0"/>
    <x v="3"/>
    <n v="1192214"/>
  </r>
  <r>
    <x v="586"/>
    <s v="US"/>
    <n v="255691.39"/>
    <x v="0"/>
    <x v="4"/>
    <n v="0"/>
  </r>
  <r>
    <x v="586"/>
    <s v="US"/>
    <n v="255691.39"/>
    <x v="1"/>
    <x v="5"/>
    <n v="0"/>
  </r>
  <r>
    <x v="586"/>
    <s v="US"/>
    <n v="255691.39"/>
    <x v="1"/>
    <x v="6"/>
    <n v="0"/>
  </r>
  <r>
    <x v="586"/>
    <s v="US"/>
    <n v="255691.39"/>
    <x v="1"/>
    <x v="7"/>
    <n v="0"/>
  </r>
  <r>
    <x v="586"/>
    <s v="US"/>
    <n v="255691.39"/>
    <x v="1"/>
    <x v="8"/>
    <n v="0"/>
  </r>
  <r>
    <x v="586"/>
    <s v="US"/>
    <n v="255691.39"/>
    <x v="1"/>
    <x v="9"/>
    <n v="0"/>
  </r>
  <r>
    <x v="586"/>
    <s v="US"/>
    <n v="255691.39"/>
    <x v="2"/>
    <x v="10"/>
    <n v="2928997"/>
  </r>
  <r>
    <x v="586"/>
    <s v="US"/>
    <n v="255691.39"/>
    <x v="2"/>
    <x v="11"/>
    <n v="1472875"/>
  </r>
  <r>
    <x v="586"/>
    <s v="US"/>
    <n v="255691.39"/>
    <x v="2"/>
    <x v="12"/>
    <n v="1456122"/>
  </r>
  <r>
    <x v="586"/>
    <s v="US"/>
    <n v="255691.39"/>
    <x v="2"/>
    <x v="13"/>
    <n v="0"/>
  </r>
  <r>
    <x v="586"/>
    <s v="US"/>
    <n v="255691.39"/>
    <x v="3"/>
    <x v="14"/>
    <n v="683425"/>
  </r>
  <r>
    <x v="586"/>
    <s v="US"/>
    <n v="255691.39"/>
    <x v="4"/>
    <x v="15"/>
    <n v="841468"/>
  </r>
  <r>
    <x v="586"/>
    <s v="US"/>
    <n v="255691.39"/>
    <x v="5"/>
    <x v="16"/>
    <n v="2570059"/>
  </r>
  <r>
    <x v="586"/>
    <s v="US"/>
    <n v="255691.39"/>
    <x v="6"/>
    <x v="17"/>
    <n v="5698240"/>
  </r>
  <r>
    <x v="586"/>
    <s v="US"/>
    <n v="255691.39"/>
    <x v="7"/>
    <x v="18"/>
    <n v="46563"/>
  </r>
  <r>
    <x v="586"/>
    <s v="US"/>
    <n v="255691.39"/>
    <x v="8"/>
    <x v="19"/>
    <n v="0"/>
  </r>
  <r>
    <x v="586"/>
    <s v="US"/>
    <n v="255691.39"/>
    <x v="9"/>
    <x v="20"/>
    <n v="2032214"/>
  </r>
  <r>
    <x v="586"/>
    <s v="US"/>
    <n v="255691.39"/>
    <x v="10"/>
    <x v="21"/>
    <n v="50785253"/>
  </r>
  <r>
    <x v="586"/>
    <s v="US"/>
    <n v="255691.39"/>
    <x v="11"/>
    <x v="22"/>
    <n v="876834"/>
  </r>
  <r>
    <x v="586"/>
    <s v="US"/>
    <n v="255691.39"/>
    <x v="12"/>
    <x v="23"/>
    <n v="170662"/>
  </r>
  <r>
    <x v="586"/>
    <s v="US"/>
    <n v="255691.39"/>
    <x v="13"/>
    <x v="24"/>
    <n v="211915682"/>
  </r>
  <r>
    <x v="586"/>
    <s v="US"/>
    <n v="255691.39"/>
    <x v="14"/>
    <x v="25"/>
    <n v="0"/>
  </r>
  <r>
    <x v="586"/>
    <s v="US"/>
    <n v="255691.39"/>
    <x v="15"/>
    <x v="26"/>
    <n v="6088130"/>
  </r>
  <r>
    <x v="586"/>
    <s v="US"/>
    <n v="255691.39"/>
    <x v="16"/>
    <x v="27"/>
    <n v="0"/>
  </r>
  <r>
    <x v="586"/>
    <s v="US"/>
    <n v="255691.39"/>
    <x v="17"/>
    <x v="28"/>
    <n v="0"/>
  </r>
  <r>
    <x v="586"/>
    <s v="US"/>
    <n v="255691.39"/>
    <x v="18"/>
    <x v="29"/>
    <n v="0"/>
  </r>
  <r>
    <x v="586"/>
    <s v="US"/>
    <n v="255691.39"/>
    <x v="19"/>
    <x v="30"/>
    <n v="0"/>
  </r>
  <r>
    <x v="586"/>
    <s v="US"/>
    <n v="255691.39"/>
    <x v="20"/>
    <x v="31"/>
    <n v="0"/>
  </r>
  <r>
    <x v="586"/>
    <s v="US"/>
    <n v="255691.39"/>
    <x v="21"/>
    <x v="32"/>
    <n v="0"/>
  </r>
  <r>
    <x v="587"/>
    <s v="US"/>
    <n v="271118.05"/>
    <x v="0"/>
    <x v="0"/>
    <n v="2412624"/>
  </r>
  <r>
    <x v="587"/>
    <s v="US"/>
    <n v="271118.05"/>
    <x v="0"/>
    <x v="1"/>
    <n v="202970"/>
  </r>
  <r>
    <x v="587"/>
    <s v="US"/>
    <n v="271118.05"/>
    <x v="0"/>
    <x v="2"/>
    <n v="0"/>
  </r>
  <r>
    <x v="587"/>
    <s v="US"/>
    <n v="271118.05"/>
    <x v="0"/>
    <x v="3"/>
    <n v="2209654"/>
  </r>
  <r>
    <x v="587"/>
    <s v="US"/>
    <n v="271118.05"/>
    <x v="0"/>
    <x v="4"/>
    <n v="0"/>
  </r>
  <r>
    <x v="587"/>
    <s v="US"/>
    <n v="271118.05"/>
    <x v="1"/>
    <x v="5"/>
    <n v="0"/>
  </r>
  <r>
    <x v="587"/>
    <s v="US"/>
    <n v="271118.05"/>
    <x v="1"/>
    <x v="6"/>
    <n v="0"/>
  </r>
  <r>
    <x v="587"/>
    <s v="US"/>
    <n v="271118.05"/>
    <x v="1"/>
    <x v="7"/>
    <n v="0"/>
  </r>
  <r>
    <x v="587"/>
    <s v="US"/>
    <n v="271118.05"/>
    <x v="1"/>
    <x v="8"/>
    <n v="0"/>
  </r>
  <r>
    <x v="587"/>
    <s v="US"/>
    <n v="271118.05"/>
    <x v="1"/>
    <x v="9"/>
    <n v="0"/>
  </r>
  <r>
    <x v="587"/>
    <s v="US"/>
    <n v="271118.05"/>
    <x v="2"/>
    <x v="10"/>
    <n v="2147969"/>
  </r>
  <r>
    <x v="587"/>
    <s v="US"/>
    <n v="271118.05"/>
    <x v="2"/>
    <x v="11"/>
    <n v="1376167"/>
  </r>
  <r>
    <x v="587"/>
    <s v="US"/>
    <n v="271118.05"/>
    <x v="2"/>
    <x v="12"/>
    <n v="771802"/>
  </r>
  <r>
    <x v="587"/>
    <s v="US"/>
    <n v="271118.05"/>
    <x v="2"/>
    <x v="13"/>
    <n v="0"/>
  </r>
  <r>
    <x v="587"/>
    <s v="US"/>
    <n v="271118.05"/>
    <x v="3"/>
    <x v="14"/>
    <n v="699481"/>
  </r>
  <r>
    <x v="587"/>
    <s v="US"/>
    <n v="271118.05"/>
    <x v="4"/>
    <x v="15"/>
    <n v="770715"/>
  </r>
  <r>
    <x v="587"/>
    <s v="US"/>
    <n v="271118.05"/>
    <x v="5"/>
    <x v="16"/>
    <n v="2368953"/>
  </r>
  <r>
    <x v="587"/>
    <s v="US"/>
    <n v="271118.05"/>
    <x v="6"/>
    <x v="17"/>
    <n v="4550351"/>
  </r>
  <r>
    <x v="587"/>
    <s v="US"/>
    <n v="271118.05"/>
    <x v="7"/>
    <x v="18"/>
    <n v="45078"/>
  </r>
  <r>
    <x v="587"/>
    <s v="US"/>
    <n v="271118.05"/>
    <x v="8"/>
    <x v="19"/>
    <n v="0"/>
  </r>
  <r>
    <x v="587"/>
    <s v="US"/>
    <n v="271118.05"/>
    <x v="9"/>
    <x v="20"/>
    <n v="2099278"/>
  </r>
  <r>
    <x v="587"/>
    <s v="US"/>
    <n v="271118.05"/>
    <x v="10"/>
    <x v="21"/>
    <n v="45084161"/>
  </r>
  <r>
    <x v="587"/>
    <s v="US"/>
    <n v="271118.05"/>
    <x v="11"/>
    <x v="22"/>
    <n v="973805"/>
  </r>
  <r>
    <x v="587"/>
    <s v="US"/>
    <n v="271118.05"/>
    <x v="12"/>
    <x v="23"/>
    <n v="425387"/>
  </r>
  <r>
    <x v="587"/>
    <s v="US"/>
    <n v="271118.05"/>
    <x v="13"/>
    <x v="24"/>
    <n v="208915061"/>
  </r>
  <r>
    <x v="587"/>
    <s v="US"/>
    <n v="271118.05"/>
    <x v="14"/>
    <x v="25"/>
    <n v="0"/>
  </r>
  <r>
    <x v="587"/>
    <s v="US"/>
    <n v="271118.05"/>
    <x v="15"/>
    <x v="26"/>
    <n v="5971722"/>
  </r>
  <r>
    <x v="587"/>
    <s v="US"/>
    <n v="271118.05"/>
    <x v="16"/>
    <x v="27"/>
    <n v="0"/>
  </r>
  <r>
    <x v="587"/>
    <s v="US"/>
    <n v="271118.05"/>
    <x v="17"/>
    <x v="28"/>
    <n v="0"/>
  </r>
  <r>
    <x v="587"/>
    <s v="US"/>
    <n v="271118.05"/>
    <x v="18"/>
    <x v="29"/>
    <n v="0"/>
  </r>
  <r>
    <x v="587"/>
    <s v="US"/>
    <n v="271118.05"/>
    <x v="19"/>
    <x v="30"/>
    <n v="0"/>
  </r>
  <r>
    <x v="587"/>
    <s v="US"/>
    <n v="271118.05"/>
    <x v="20"/>
    <x v="31"/>
    <n v="0"/>
  </r>
  <r>
    <x v="587"/>
    <s v="US"/>
    <n v="271118.05"/>
    <x v="21"/>
    <x v="32"/>
    <n v="0"/>
  </r>
  <r>
    <x v="588"/>
    <s v="US"/>
    <n v="654391.86"/>
    <x v="0"/>
    <x v="0"/>
    <n v="2728882"/>
  </r>
  <r>
    <x v="588"/>
    <s v="US"/>
    <n v="654391.86"/>
    <x v="0"/>
    <x v="1"/>
    <n v="439078"/>
  </r>
  <r>
    <x v="588"/>
    <s v="US"/>
    <n v="654391.86"/>
    <x v="0"/>
    <x v="2"/>
    <n v="0"/>
  </r>
  <r>
    <x v="588"/>
    <s v="US"/>
    <n v="654391.86"/>
    <x v="0"/>
    <x v="3"/>
    <n v="2289804"/>
  </r>
  <r>
    <x v="588"/>
    <s v="US"/>
    <n v="654391.86"/>
    <x v="0"/>
    <x v="4"/>
    <n v="0"/>
  </r>
  <r>
    <x v="588"/>
    <s v="US"/>
    <n v="654391.86"/>
    <x v="1"/>
    <x v="5"/>
    <n v="0"/>
  </r>
  <r>
    <x v="588"/>
    <s v="US"/>
    <n v="654391.86"/>
    <x v="1"/>
    <x v="6"/>
    <n v="0"/>
  </r>
  <r>
    <x v="588"/>
    <s v="US"/>
    <n v="654391.86"/>
    <x v="1"/>
    <x v="7"/>
    <n v="0"/>
  </r>
  <r>
    <x v="588"/>
    <s v="US"/>
    <n v="654391.86"/>
    <x v="1"/>
    <x v="8"/>
    <n v="0"/>
  </r>
  <r>
    <x v="588"/>
    <s v="US"/>
    <n v="654391.86"/>
    <x v="1"/>
    <x v="9"/>
    <n v="0"/>
  </r>
  <r>
    <x v="588"/>
    <s v="US"/>
    <n v="654391.86"/>
    <x v="2"/>
    <x v="10"/>
    <n v="1609433"/>
  </r>
  <r>
    <x v="588"/>
    <s v="US"/>
    <n v="654391.86"/>
    <x v="2"/>
    <x v="11"/>
    <n v="985037"/>
  </r>
  <r>
    <x v="588"/>
    <s v="US"/>
    <n v="654391.86"/>
    <x v="2"/>
    <x v="12"/>
    <n v="624396"/>
  </r>
  <r>
    <x v="588"/>
    <s v="US"/>
    <n v="654391.86"/>
    <x v="2"/>
    <x v="13"/>
    <n v="0"/>
  </r>
  <r>
    <x v="588"/>
    <s v="US"/>
    <n v="654391.86"/>
    <x v="3"/>
    <x v="14"/>
    <n v="665811"/>
  </r>
  <r>
    <x v="588"/>
    <s v="US"/>
    <n v="654391.86"/>
    <x v="4"/>
    <x v="15"/>
    <n v="797673"/>
  </r>
  <r>
    <x v="588"/>
    <s v="US"/>
    <n v="654391.86"/>
    <x v="5"/>
    <x v="16"/>
    <n v="2671994"/>
  </r>
  <r>
    <x v="588"/>
    <s v="US"/>
    <n v="654391.86"/>
    <x v="6"/>
    <x v="17"/>
    <n v="2790495"/>
  </r>
  <r>
    <x v="588"/>
    <s v="US"/>
    <n v="654391.86"/>
    <x v="7"/>
    <x v="18"/>
    <n v="26730"/>
  </r>
  <r>
    <x v="588"/>
    <s v="US"/>
    <n v="654391.86"/>
    <x v="8"/>
    <x v="19"/>
    <n v="0"/>
  </r>
  <r>
    <x v="588"/>
    <s v="US"/>
    <n v="654391.86"/>
    <x v="9"/>
    <x v="20"/>
    <n v="1764829"/>
  </r>
  <r>
    <x v="588"/>
    <s v="US"/>
    <n v="654391.86"/>
    <x v="10"/>
    <x v="21"/>
    <n v="45289642"/>
  </r>
  <r>
    <x v="588"/>
    <s v="US"/>
    <n v="654391.86"/>
    <x v="11"/>
    <x v="22"/>
    <n v="812229"/>
  </r>
  <r>
    <x v="588"/>
    <s v="US"/>
    <n v="654391.86"/>
    <x v="12"/>
    <x v="23"/>
    <n v="121314"/>
  </r>
  <r>
    <x v="588"/>
    <s v="US"/>
    <n v="654391.86"/>
    <x v="13"/>
    <x v="24"/>
    <n v="210474309"/>
  </r>
  <r>
    <x v="588"/>
    <s v="US"/>
    <n v="654391.86"/>
    <x v="14"/>
    <x v="25"/>
    <n v="0"/>
  </r>
  <r>
    <x v="588"/>
    <s v="US"/>
    <n v="654391.86"/>
    <x v="15"/>
    <x v="26"/>
    <n v="5294502"/>
  </r>
  <r>
    <x v="588"/>
    <s v="US"/>
    <n v="654391.86"/>
    <x v="16"/>
    <x v="27"/>
    <n v="0"/>
  </r>
  <r>
    <x v="588"/>
    <s v="US"/>
    <n v="654391.86"/>
    <x v="17"/>
    <x v="28"/>
    <n v="0"/>
  </r>
  <r>
    <x v="588"/>
    <s v="US"/>
    <n v="654391.86"/>
    <x v="18"/>
    <x v="29"/>
    <n v="0"/>
  </r>
  <r>
    <x v="588"/>
    <s v="US"/>
    <n v="654391.86"/>
    <x v="19"/>
    <x v="30"/>
    <n v="0"/>
  </r>
  <r>
    <x v="588"/>
    <s v="US"/>
    <n v="654391.86"/>
    <x v="20"/>
    <x v="31"/>
    <n v="0"/>
  </r>
  <r>
    <x v="588"/>
    <s v="US"/>
    <n v="654391.86"/>
    <x v="21"/>
    <x v="32"/>
    <n v="0"/>
  </r>
  <r>
    <x v="589"/>
    <s v="US"/>
    <n v="413800.71"/>
    <x v="0"/>
    <x v="0"/>
    <n v="2827721"/>
  </r>
  <r>
    <x v="589"/>
    <s v="US"/>
    <n v="413800.71"/>
    <x v="0"/>
    <x v="1"/>
    <n v="355209"/>
  </r>
  <r>
    <x v="589"/>
    <s v="US"/>
    <n v="413800.71"/>
    <x v="0"/>
    <x v="2"/>
    <n v="0"/>
  </r>
  <r>
    <x v="589"/>
    <s v="US"/>
    <n v="413800.71"/>
    <x v="0"/>
    <x v="3"/>
    <n v="2472512"/>
  </r>
  <r>
    <x v="589"/>
    <s v="US"/>
    <n v="413800.71"/>
    <x v="0"/>
    <x v="4"/>
    <n v="0"/>
  </r>
  <r>
    <x v="589"/>
    <s v="US"/>
    <n v="413800.71"/>
    <x v="1"/>
    <x v="5"/>
    <n v="0"/>
  </r>
  <r>
    <x v="589"/>
    <s v="US"/>
    <n v="413800.71"/>
    <x v="1"/>
    <x v="6"/>
    <n v="0"/>
  </r>
  <r>
    <x v="589"/>
    <s v="US"/>
    <n v="413800.71"/>
    <x v="1"/>
    <x v="7"/>
    <n v="0"/>
  </r>
  <r>
    <x v="589"/>
    <s v="US"/>
    <n v="413800.71"/>
    <x v="1"/>
    <x v="8"/>
    <n v="0"/>
  </r>
  <r>
    <x v="589"/>
    <s v="US"/>
    <n v="413800.71"/>
    <x v="1"/>
    <x v="9"/>
    <n v="0"/>
  </r>
  <r>
    <x v="589"/>
    <s v="US"/>
    <n v="413800.71"/>
    <x v="2"/>
    <x v="10"/>
    <n v="2540023"/>
  </r>
  <r>
    <x v="589"/>
    <s v="US"/>
    <n v="413800.71"/>
    <x v="2"/>
    <x v="11"/>
    <n v="1092341"/>
  </r>
  <r>
    <x v="589"/>
    <s v="US"/>
    <n v="413800.71"/>
    <x v="2"/>
    <x v="12"/>
    <n v="1447682"/>
  </r>
  <r>
    <x v="589"/>
    <s v="US"/>
    <n v="413800.71"/>
    <x v="2"/>
    <x v="13"/>
    <n v="0"/>
  </r>
  <r>
    <x v="589"/>
    <s v="US"/>
    <n v="413800.71"/>
    <x v="3"/>
    <x v="14"/>
    <n v="713249"/>
  </r>
  <r>
    <x v="589"/>
    <s v="US"/>
    <n v="413800.71"/>
    <x v="4"/>
    <x v="15"/>
    <n v="941221"/>
  </r>
  <r>
    <x v="589"/>
    <s v="US"/>
    <n v="413800.71"/>
    <x v="5"/>
    <x v="16"/>
    <n v="3277869"/>
  </r>
  <r>
    <x v="589"/>
    <s v="US"/>
    <n v="413800.71"/>
    <x v="6"/>
    <x v="17"/>
    <n v="3459567"/>
  </r>
  <r>
    <x v="589"/>
    <s v="US"/>
    <n v="413800.71"/>
    <x v="7"/>
    <x v="18"/>
    <n v="42910"/>
  </r>
  <r>
    <x v="589"/>
    <s v="US"/>
    <n v="413800.71"/>
    <x v="8"/>
    <x v="19"/>
    <n v="0"/>
  </r>
  <r>
    <x v="589"/>
    <s v="US"/>
    <n v="413800.71"/>
    <x v="9"/>
    <x v="20"/>
    <n v="1847618"/>
  </r>
  <r>
    <x v="589"/>
    <s v="US"/>
    <n v="413800.71"/>
    <x v="10"/>
    <x v="21"/>
    <n v="50214321"/>
  </r>
  <r>
    <x v="589"/>
    <s v="US"/>
    <n v="413800.71"/>
    <x v="11"/>
    <x v="22"/>
    <n v="773761"/>
  </r>
  <r>
    <x v="589"/>
    <s v="US"/>
    <n v="413800.71"/>
    <x v="12"/>
    <x v="23"/>
    <n v="48487"/>
  </r>
  <r>
    <x v="589"/>
    <s v="US"/>
    <n v="413800.71"/>
    <x v="13"/>
    <x v="24"/>
    <n v="212210964"/>
  </r>
  <r>
    <x v="589"/>
    <s v="US"/>
    <n v="413800.71"/>
    <x v="14"/>
    <x v="25"/>
    <n v="0"/>
  </r>
  <r>
    <x v="589"/>
    <s v="US"/>
    <n v="413800.71"/>
    <x v="15"/>
    <x v="26"/>
    <n v="5736987"/>
  </r>
  <r>
    <x v="589"/>
    <s v="US"/>
    <n v="413800.71"/>
    <x v="16"/>
    <x v="27"/>
    <n v="0"/>
  </r>
  <r>
    <x v="589"/>
    <s v="US"/>
    <n v="413800.71"/>
    <x v="17"/>
    <x v="28"/>
    <n v="0"/>
  </r>
  <r>
    <x v="589"/>
    <s v="US"/>
    <n v="413800.71"/>
    <x v="18"/>
    <x v="29"/>
    <n v="0"/>
  </r>
  <r>
    <x v="589"/>
    <s v="US"/>
    <n v="413800.71"/>
    <x v="19"/>
    <x v="30"/>
    <n v="0"/>
  </r>
  <r>
    <x v="589"/>
    <s v="US"/>
    <n v="413800.71"/>
    <x v="20"/>
    <x v="31"/>
    <n v="0"/>
  </r>
  <r>
    <x v="589"/>
    <s v="US"/>
    <n v="413800.71"/>
    <x v="21"/>
    <x v="32"/>
    <n v="0"/>
  </r>
  <r>
    <x v="590"/>
    <s v="US"/>
    <n v="311610.45"/>
    <x v="0"/>
    <x v="0"/>
    <n v="3868481"/>
  </r>
  <r>
    <x v="590"/>
    <s v="US"/>
    <n v="311610.45"/>
    <x v="0"/>
    <x v="1"/>
    <n v="348697"/>
  </r>
  <r>
    <x v="590"/>
    <s v="US"/>
    <n v="311610.45"/>
    <x v="0"/>
    <x v="2"/>
    <n v="0"/>
  </r>
  <r>
    <x v="590"/>
    <s v="US"/>
    <n v="311610.45"/>
    <x v="0"/>
    <x v="3"/>
    <n v="3519784"/>
  </r>
  <r>
    <x v="590"/>
    <s v="US"/>
    <n v="311610.45"/>
    <x v="0"/>
    <x v="4"/>
    <n v="0"/>
  </r>
  <r>
    <x v="590"/>
    <s v="US"/>
    <n v="311610.45"/>
    <x v="1"/>
    <x v="5"/>
    <n v="0"/>
  </r>
  <r>
    <x v="590"/>
    <s v="US"/>
    <n v="311610.45"/>
    <x v="1"/>
    <x v="6"/>
    <n v="0"/>
  </r>
  <r>
    <x v="590"/>
    <s v="US"/>
    <n v="311610.45"/>
    <x v="1"/>
    <x v="7"/>
    <n v="0"/>
  </r>
  <r>
    <x v="590"/>
    <s v="US"/>
    <n v="311610.45"/>
    <x v="1"/>
    <x v="8"/>
    <n v="0"/>
  </r>
  <r>
    <x v="590"/>
    <s v="US"/>
    <n v="311610.45"/>
    <x v="1"/>
    <x v="9"/>
    <n v="0"/>
  </r>
  <r>
    <x v="590"/>
    <s v="US"/>
    <n v="311610.45"/>
    <x v="2"/>
    <x v="10"/>
    <n v="2134959"/>
  </r>
  <r>
    <x v="590"/>
    <s v="US"/>
    <n v="311610.45"/>
    <x v="2"/>
    <x v="11"/>
    <n v="1057177"/>
  </r>
  <r>
    <x v="590"/>
    <s v="US"/>
    <n v="311610.45"/>
    <x v="2"/>
    <x v="12"/>
    <n v="1077782"/>
  </r>
  <r>
    <x v="590"/>
    <s v="US"/>
    <n v="311610.45"/>
    <x v="2"/>
    <x v="13"/>
    <n v="0"/>
  </r>
  <r>
    <x v="590"/>
    <s v="US"/>
    <n v="311610.45"/>
    <x v="3"/>
    <x v="14"/>
    <n v="702236"/>
  </r>
  <r>
    <x v="590"/>
    <s v="US"/>
    <n v="311610.45"/>
    <x v="4"/>
    <x v="15"/>
    <n v="897249"/>
  </r>
  <r>
    <x v="590"/>
    <s v="US"/>
    <n v="311610.45"/>
    <x v="5"/>
    <x v="16"/>
    <n v="3481233"/>
  </r>
  <r>
    <x v="590"/>
    <s v="US"/>
    <n v="311610.45"/>
    <x v="6"/>
    <x v="17"/>
    <n v="2680970"/>
  </r>
  <r>
    <x v="590"/>
    <s v="US"/>
    <n v="311610.45"/>
    <x v="7"/>
    <x v="18"/>
    <n v="43797"/>
  </r>
  <r>
    <x v="590"/>
    <s v="US"/>
    <n v="311610.45"/>
    <x v="8"/>
    <x v="19"/>
    <n v="0"/>
  </r>
  <r>
    <x v="590"/>
    <s v="US"/>
    <n v="311610.45"/>
    <x v="9"/>
    <x v="20"/>
    <n v="1729939"/>
  </r>
  <r>
    <x v="590"/>
    <s v="US"/>
    <n v="311610.45"/>
    <x v="10"/>
    <x v="21"/>
    <n v="52926021"/>
  </r>
  <r>
    <x v="590"/>
    <s v="US"/>
    <n v="311610.45"/>
    <x v="11"/>
    <x v="22"/>
    <n v="958340"/>
  </r>
  <r>
    <x v="590"/>
    <s v="US"/>
    <n v="311610.45"/>
    <x v="12"/>
    <x v="23"/>
    <n v="141417"/>
  </r>
  <r>
    <x v="590"/>
    <s v="US"/>
    <n v="311610.45"/>
    <x v="13"/>
    <x v="24"/>
    <n v="208293865"/>
  </r>
  <r>
    <x v="590"/>
    <s v="US"/>
    <n v="311610.45"/>
    <x v="14"/>
    <x v="25"/>
    <n v="0"/>
  </r>
  <r>
    <x v="590"/>
    <s v="US"/>
    <n v="311610.45"/>
    <x v="15"/>
    <x v="26"/>
    <n v="5616969"/>
  </r>
  <r>
    <x v="590"/>
    <s v="US"/>
    <n v="311610.45"/>
    <x v="16"/>
    <x v="27"/>
    <n v="0"/>
  </r>
  <r>
    <x v="590"/>
    <s v="US"/>
    <n v="311610.45"/>
    <x v="17"/>
    <x v="28"/>
    <n v="0"/>
  </r>
  <r>
    <x v="590"/>
    <s v="US"/>
    <n v="311610.45"/>
    <x v="18"/>
    <x v="29"/>
    <n v="0"/>
  </r>
  <r>
    <x v="590"/>
    <s v="US"/>
    <n v="311610.45"/>
    <x v="19"/>
    <x v="30"/>
    <n v="0"/>
  </r>
  <r>
    <x v="590"/>
    <s v="US"/>
    <n v="311610.45"/>
    <x v="20"/>
    <x v="31"/>
    <n v="0"/>
  </r>
  <r>
    <x v="590"/>
    <s v="US"/>
    <n v="311610.45"/>
    <x v="21"/>
    <x v="32"/>
    <n v="0"/>
  </r>
  <r>
    <x v="591"/>
    <s v="US"/>
    <n v="248682.71"/>
    <x v="0"/>
    <x v="0"/>
    <n v="3802519"/>
  </r>
  <r>
    <x v="591"/>
    <s v="US"/>
    <n v="248682.71"/>
    <x v="0"/>
    <x v="1"/>
    <n v="239977"/>
  </r>
  <r>
    <x v="591"/>
    <s v="US"/>
    <n v="248682.71"/>
    <x v="0"/>
    <x v="2"/>
    <n v="0"/>
  </r>
  <r>
    <x v="591"/>
    <s v="US"/>
    <n v="248682.71"/>
    <x v="0"/>
    <x v="3"/>
    <n v="3562542"/>
  </r>
  <r>
    <x v="591"/>
    <s v="US"/>
    <n v="248682.71"/>
    <x v="0"/>
    <x v="4"/>
    <n v="0"/>
  </r>
  <r>
    <x v="591"/>
    <s v="US"/>
    <n v="248682.71"/>
    <x v="1"/>
    <x v="5"/>
    <n v="0"/>
  </r>
  <r>
    <x v="591"/>
    <s v="US"/>
    <n v="248682.71"/>
    <x v="1"/>
    <x v="6"/>
    <n v="0"/>
  </r>
  <r>
    <x v="591"/>
    <s v="US"/>
    <n v="248682.71"/>
    <x v="1"/>
    <x v="7"/>
    <n v="0"/>
  </r>
  <r>
    <x v="591"/>
    <s v="US"/>
    <n v="248682.71"/>
    <x v="1"/>
    <x v="8"/>
    <n v="0"/>
  </r>
  <r>
    <x v="591"/>
    <s v="US"/>
    <n v="248682.71"/>
    <x v="1"/>
    <x v="9"/>
    <n v="0"/>
  </r>
  <r>
    <x v="591"/>
    <s v="US"/>
    <n v="248682.71"/>
    <x v="2"/>
    <x v="10"/>
    <n v="3145544"/>
  </r>
  <r>
    <x v="591"/>
    <s v="US"/>
    <n v="248682.71"/>
    <x v="2"/>
    <x v="11"/>
    <n v="954521"/>
  </r>
  <r>
    <x v="591"/>
    <s v="US"/>
    <n v="248682.71"/>
    <x v="2"/>
    <x v="12"/>
    <n v="2191023"/>
  </r>
  <r>
    <x v="591"/>
    <s v="US"/>
    <n v="248682.71"/>
    <x v="2"/>
    <x v="13"/>
    <n v="0"/>
  </r>
  <r>
    <x v="591"/>
    <s v="US"/>
    <n v="248682.71"/>
    <x v="3"/>
    <x v="14"/>
    <n v="663986"/>
  </r>
  <r>
    <x v="591"/>
    <s v="US"/>
    <n v="248682.71"/>
    <x v="4"/>
    <x v="15"/>
    <n v="858419"/>
  </r>
  <r>
    <x v="591"/>
    <s v="US"/>
    <n v="248682.71"/>
    <x v="5"/>
    <x v="16"/>
    <n v="3854605"/>
  </r>
  <r>
    <x v="591"/>
    <s v="US"/>
    <n v="248682.71"/>
    <x v="6"/>
    <x v="17"/>
    <n v="3462882"/>
  </r>
  <r>
    <x v="591"/>
    <s v="US"/>
    <n v="248682.71"/>
    <x v="7"/>
    <x v="18"/>
    <n v="42433"/>
  </r>
  <r>
    <x v="591"/>
    <s v="US"/>
    <n v="248682.71"/>
    <x v="8"/>
    <x v="19"/>
    <n v="0"/>
  </r>
  <r>
    <x v="591"/>
    <s v="US"/>
    <n v="248682.71"/>
    <x v="9"/>
    <x v="20"/>
    <n v="2053821"/>
  </r>
  <r>
    <x v="591"/>
    <s v="US"/>
    <n v="248682.71"/>
    <x v="10"/>
    <x v="21"/>
    <n v="56011870"/>
  </r>
  <r>
    <x v="591"/>
    <s v="US"/>
    <n v="248682.71"/>
    <x v="11"/>
    <x v="22"/>
    <n v="870209"/>
  </r>
  <r>
    <x v="591"/>
    <s v="US"/>
    <n v="248682.71"/>
    <x v="12"/>
    <x v="23"/>
    <n v="128860"/>
  </r>
  <r>
    <x v="591"/>
    <s v="US"/>
    <n v="248682.71"/>
    <x v="13"/>
    <x v="24"/>
    <n v="211381457"/>
  </r>
  <r>
    <x v="591"/>
    <s v="US"/>
    <n v="248682.71"/>
    <x v="14"/>
    <x v="25"/>
    <n v="0"/>
  </r>
  <r>
    <x v="591"/>
    <s v="US"/>
    <n v="248682.71"/>
    <x v="15"/>
    <x v="26"/>
    <n v="5368472"/>
  </r>
  <r>
    <x v="591"/>
    <s v="US"/>
    <n v="248682.71"/>
    <x v="16"/>
    <x v="27"/>
    <n v="0"/>
  </r>
  <r>
    <x v="591"/>
    <s v="US"/>
    <n v="248682.71"/>
    <x v="17"/>
    <x v="28"/>
    <n v="0"/>
  </r>
  <r>
    <x v="591"/>
    <s v="US"/>
    <n v="248682.71"/>
    <x v="18"/>
    <x v="29"/>
    <n v="0"/>
  </r>
  <r>
    <x v="591"/>
    <s v="US"/>
    <n v="248682.71"/>
    <x v="19"/>
    <x v="30"/>
    <n v="0"/>
  </r>
  <r>
    <x v="591"/>
    <s v="US"/>
    <n v="248682.71"/>
    <x v="20"/>
    <x v="31"/>
    <n v="0"/>
  </r>
  <r>
    <x v="591"/>
    <s v="US"/>
    <n v="248682.71"/>
    <x v="21"/>
    <x v="32"/>
    <n v="0"/>
  </r>
  <r>
    <x v="592"/>
    <s v="US"/>
    <n v="208546"/>
    <x v="0"/>
    <x v="0"/>
    <n v="3167215"/>
  </r>
  <r>
    <x v="592"/>
    <s v="US"/>
    <n v="208546"/>
    <x v="0"/>
    <x v="1"/>
    <n v="172881"/>
  </r>
  <r>
    <x v="592"/>
    <s v="US"/>
    <n v="208546"/>
    <x v="0"/>
    <x v="2"/>
    <n v="0"/>
  </r>
  <r>
    <x v="592"/>
    <s v="US"/>
    <n v="208546"/>
    <x v="0"/>
    <x v="3"/>
    <n v="2994334"/>
  </r>
  <r>
    <x v="592"/>
    <s v="US"/>
    <n v="208546"/>
    <x v="0"/>
    <x v="4"/>
    <n v="0"/>
  </r>
  <r>
    <x v="592"/>
    <s v="US"/>
    <n v="208546"/>
    <x v="1"/>
    <x v="5"/>
    <n v="0"/>
  </r>
  <r>
    <x v="592"/>
    <s v="US"/>
    <n v="208546"/>
    <x v="1"/>
    <x v="6"/>
    <n v="0"/>
  </r>
  <r>
    <x v="592"/>
    <s v="US"/>
    <n v="208546"/>
    <x v="1"/>
    <x v="7"/>
    <n v="0"/>
  </r>
  <r>
    <x v="592"/>
    <s v="US"/>
    <n v="208546"/>
    <x v="1"/>
    <x v="8"/>
    <n v="0"/>
  </r>
  <r>
    <x v="592"/>
    <s v="US"/>
    <n v="208546"/>
    <x v="1"/>
    <x v="9"/>
    <n v="0"/>
  </r>
  <r>
    <x v="592"/>
    <s v="US"/>
    <n v="208546"/>
    <x v="2"/>
    <x v="10"/>
    <n v="5505638"/>
  </r>
  <r>
    <x v="592"/>
    <s v="US"/>
    <n v="208546"/>
    <x v="2"/>
    <x v="11"/>
    <n v="2397458"/>
  </r>
  <r>
    <x v="592"/>
    <s v="US"/>
    <n v="208546"/>
    <x v="2"/>
    <x v="12"/>
    <n v="3108180"/>
  </r>
  <r>
    <x v="592"/>
    <s v="US"/>
    <n v="208546"/>
    <x v="2"/>
    <x v="13"/>
    <n v="0"/>
  </r>
  <r>
    <x v="592"/>
    <s v="US"/>
    <n v="208546"/>
    <x v="3"/>
    <x v="14"/>
    <n v="651671"/>
  </r>
  <r>
    <x v="592"/>
    <s v="US"/>
    <n v="208546"/>
    <x v="4"/>
    <x v="15"/>
    <n v="802720"/>
  </r>
  <r>
    <x v="592"/>
    <s v="US"/>
    <n v="208546"/>
    <x v="5"/>
    <x v="16"/>
    <n v="3662955"/>
  </r>
  <r>
    <x v="592"/>
    <s v="US"/>
    <n v="208546"/>
    <x v="6"/>
    <x v="17"/>
    <n v="5749222"/>
  </r>
  <r>
    <x v="592"/>
    <s v="US"/>
    <n v="208546"/>
    <x v="7"/>
    <x v="18"/>
    <n v="38883"/>
  </r>
  <r>
    <x v="592"/>
    <s v="US"/>
    <n v="208546"/>
    <x v="8"/>
    <x v="19"/>
    <n v="0"/>
  </r>
  <r>
    <x v="592"/>
    <s v="US"/>
    <n v="208546"/>
    <x v="9"/>
    <x v="20"/>
    <n v="2312886"/>
  </r>
  <r>
    <x v="592"/>
    <s v="US"/>
    <n v="208546"/>
    <x v="10"/>
    <x v="21"/>
    <n v="49365273"/>
  </r>
  <r>
    <x v="592"/>
    <s v="US"/>
    <n v="208546"/>
    <x v="11"/>
    <x v="22"/>
    <n v="968020"/>
  </r>
  <r>
    <x v="592"/>
    <s v="US"/>
    <n v="208546"/>
    <x v="12"/>
    <x v="23"/>
    <n v="65346"/>
  </r>
  <r>
    <x v="592"/>
    <s v="US"/>
    <n v="208546"/>
    <x v="13"/>
    <x v="24"/>
    <n v="267550912"/>
  </r>
  <r>
    <x v="592"/>
    <s v="US"/>
    <n v="208546"/>
    <x v="14"/>
    <x v="25"/>
    <n v="0"/>
  </r>
  <r>
    <x v="592"/>
    <s v="US"/>
    <n v="208546"/>
    <x v="15"/>
    <x v="26"/>
    <n v="5572816"/>
  </r>
  <r>
    <x v="592"/>
    <s v="US"/>
    <n v="208546"/>
    <x v="16"/>
    <x v="27"/>
    <n v="0"/>
  </r>
  <r>
    <x v="592"/>
    <s v="US"/>
    <n v="208546"/>
    <x v="17"/>
    <x v="28"/>
    <n v="0"/>
  </r>
  <r>
    <x v="592"/>
    <s v="US"/>
    <n v="208546"/>
    <x v="18"/>
    <x v="29"/>
    <n v="0"/>
  </r>
  <r>
    <x v="592"/>
    <s v="US"/>
    <n v="208546"/>
    <x v="19"/>
    <x v="30"/>
    <n v="0"/>
  </r>
  <r>
    <x v="592"/>
    <s v="US"/>
    <n v="208546"/>
    <x v="20"/>
    <x v="31"/>
    <n v="0"/>
  </r>
  <r>
    <x v="592"/>
    <s v="US"/>
    <n v="208546"/>
    <x v="21"/>
    <x v="32"/>
    <n v="0"/>
  </r>
  <r>
    <x v="593"/>
    <s v="US"/>
    <n v="205425.67"/>
    <x v="0"/>
    <x v="0"/>
    <n v="3131721"/>
  </r>
  <r>
    <x v="593"/>
    <s v="US"/>
    <n v="205425.67"/>
    <x v="0"/>
    <x v="1"/>
    <n v="167792"/>
  </r>
  <r>
    <x v="593"/>
    <s v="US"/>
    <n v="205425.67"/>
    <x v="0"/>
    <x v="2"/>
    <n v="0"/>
  </r>
  <r>
    <x v="593"/>
    <s v="US"/>
    <n v="205425.67"/>
    <x v="0"/>
    <x v="3"/>
    <n v="2963929"/>
  </r>
  <r>
    <x v="593"/>
    <s v="US"/>
    <n v="205425.67"/>
    <x v="0"/>
    <x v="4"/>
    <n v="0"/>
  </r>
  <r>
    <x v="593"/>
    <s v="US"/>
    <n v="205425.67"/>
    <x v="1"/>
    <x v="5"/>
    <n v="0"/>
  </r>
  <r>
    <x v="593"/>
    <s v="US"/>
    <n v="205425.67"/>
    <x v="1"/>
    <x v="6"/>
    <n v="0"/>
  </r>
  <r>
    <x v="593"/>
    <s v="US"/>
    <n v="205425.67"/>
    <x v="1"/>
    <x v="7"/>
    <n v="0"/>
  </r>
  <r>
    <x v="593"/>
    <s v="US"/>
    <n v="205425.67"/>
    <x v="1"/>
    <x v="8"/>
    <n v="0"/>
  </r>
  <r>
    <x v="593"/>
    <s v="US"/>
    <n v="205425.67"/>
    <x v="1"/>
    <x v="9"/>
    <n v="0"/>
  </r>
  <r>
    <x v="593"/>
    <s v="US"/>
    <n v="205425.67"/>
    <x v="2"/>
    <x v="10"/>
    <n v="4730591"/>
  </r>
  <r>
    <x v="593"/>
    <s v="US"/>
    <n v="205425.67"/>
    <x v="2"/>
    <x v="11"/>
    <n v="2059989"/>
  </r>
  <r>
    <x v="593"/>
    <s v="US"/>
    <n v="205425.67"/>
    <x v="2"/>
    <x v="12"/>
    <n v="2670602"/>
  </r>
  <r>
    <x v="593"/>
    <s v="US"/>
    <n v="205425.67"/>
    <x v="2"/>
    <x v="13"/>
    <n v="0"/>
  </r>
  <r>
    <x v="593"/>
    <s v="US"/>
    <n v="205425.67"/>
    <x v="3"/>
    <x v="14"/>
    <n v="675046"/>
  </r>
  <r>
    <x v="593"/>
    <s v="US"/>
    <n v="205425.67"/>
    <x v="4"/>
    <x v="15"/>
    <n v="774517"/>
  </r>
  <r>
    <x v="593"/>
    <s v="US"/>
    <n v="205425.67"/>
    <x v="5"/>
    <x v="16"/>
    <n v="2859784"/>
  </r>
  <r>
    <x v="593"/>
    <s v="US"/>
    <n v="205425.67"/>
    <x v="6"/>
    <x v="17"/>
    <n v="4942369"/>
  </r>
  <r>
    <x v="593"/>
    <s v="US"/>
    <n v="205425.67"/>
    <x v="7"/>
    <x v="18"/>
    <n v="41543"/>
  </r>
  <r>
    <x v="593"/>
    <s v="US"/>
    <n v="205425.67"/>
    <x v="8"/>
    <x v="19"/>
    <n v="0"/>
  </r>
  <r>
    <x v="593"/>
    <s v="US"/>
    <n v="205425.67"/>
    <x v="9"/>
    <x v="20"/>
    <n v="1954730"/>
  </r>
  <r>
    <x v="593"/>
    <s v="US"/>
    <n v="205425.67"/>
    <x v="10"/>
    <x v="21"/>
    <n v="54389591"/>
  </r>
  <r>
    <x v="593"/>
    <s v="US"/>
    <n v="205425.67"/>
    <x v="11"/>
    <x v="22"/>
    <n v="2217122"/>
  </r>
  <r>
    <x v="593"/>
    <s v="US"/>
    <n v="205425.67"/>
    <x v="12"/>
    <x v="23"/>
    <n v="150933"/>
  </r>
  <r>
    <x v="593"/>
    <s v="US"/>
    <n v="205425.67"/>
    <x v="13"/>
    <x v="24"/>
    <n v="272258057"/>
  </r>
  <r>
    <x v="593"/>
    <s v="US"/>
    <n v="205425.67"/>
    <x v="14"/>
    <x v="25"/>
    <n v="0"/>
  </r>
  <r>
    <x v="593"/>
    <s v="US"/>
    <n v="205425.67"/>
    <x v="15"/>
    <x v="26"/>
    <n v="5428832"/>
  </r>
  <r>
    <x v="593"/>
    <s v="US"/>
    <n v="205425.67"/>
    <x v="16"/>
    <x v="27"/>
    <n v="0"/>
  </r>
  <r>
    <x v="593"/>
    <s v="US"/>
    <n v="205425.67"/>
    <x v="17"/>
    <x v="28"/>
    <n v="0"/>
  </r>
  <r>
    <x v="593"/>
    <s v="US"/>
    <n v="205425.67"/>
    <x v="18"/>
    <x v="29"/>
    <n v="0"/>
  </r>
  <r>
    <x v="593"/>
    <s v="US"/>
    <n v="205425.67"/>
    <x v="19"/>
    <x v="30"/>
    <n v="0"/>
  </r>
  <r>
    <x v="593"/>
    <s v="US"/>
    <n v="205425.67"/>
    <x v="20"/>
    <x v="31"/>
    <n v="0"/>
  </r>
  <r>
    <x v="593"/>
    <s v="US"/>
    <n v="205425.67"/>
    <x v="21"/>
    <x v="32"/>
    <n v="0"/>
  </r>
  <r>
    <x v="594"/>
    <s v="US"/>
    <n v="221373.09"/>
    <x v="0"/>
    <x v="0"/>
    <n v="2250603"/>
  </r>
  <r>
    <x v="594"/>
    <s v="US"/>
    <n v="221373.09"/>
    <x v="0"/>
    <x v="1"/>
    <n v="76684"/>
  </r>
  <r>
    <x v="594"/>
    <s v="US"/>
    <n v="221373.09"/>
    <x v="0"/>
    <x v="2"/>
    <n v="0"/>
  </r>
  <r>
    <x v="594"/>
    <s v="US"/>
    <n v="221373.09"/>
    <x v="0"/>
    <x v="3"/>
    <n v="2173919"/>
  </r>
  <r>
    <x v="594"/>
    <s v="US"/>
    <n v="221373.09"/>
    <x v="0"/>
    <x v="4"/>
    <n v="0"/>
  </r>
  <r>
    <x v="594"/>
    <s v="US"/>
    <n v="221373.09"/>
    <x v="1"/>
    <x v="5"/>
    <n v="0"/>
  </r>
  <r>
    <x v="594"/>
    <s v="US"/>
    <n v="221373.09"/>
    <x v="1"/>
    <x v="6"/>
    <n v="0"/>
  </r>
  <r>
    <x v="594"/>
    <s v="US"/>
    <n v="221373.09"/>
    <x v="1"/>
    <x v="7"/>
    <n v="0"/>
  </r>
  <r>
    <x v="594"/>
    <s v="US"/>
    <n v="221373.09"/>
    <x v="1"/>
    <x v="8"/>
    <n v="0"/>
  </r>
  <r>
    <x v="594"/>
    <s v="US"/>
    <n v="221373.09"/>
    <x v="1"/>
    <x v="9"/>
    <n v="0"/>
  </r>
  <r>
    <x v="594"/>
    <s v="US"/>
    <n v="221373.09"/>
    <x v="2"/>
    <x v="10"/>
    <n v="5093833"/>
  </r>
  <r>
    <x v="594"/>
    <s v="US"/>
    <n v="221373.09"/>
    <x v="2"/>
    <x v="11"/>
    <n v="2836104"/>
  </r>
  <r>
    <x v="594"/>
    <s v="US"/>
    <n v="221373.09"/>
    <x v="2"/>
    <x v="12"/>
    <n v="2257729"/>
  </r>
  <r>
    <x v="594"/>
    <s v="US"/>
    <n v="221373.09"/>
    <x v="2"/>
    <x v="13"/>
    <n v="0"/>
  </r>
  <r>
    <x v="594"/>
    <s v="US"/>
    <n v="221373.09"/>
    <x v="3"/>
    <x v="14"/>
    <n v="667384"/>
  </r>
  <r>
    <x v="594"/>
    <s v="US"/>
    <n v="221373.09"/>
    <x v="4"/>
    <x v="15"/>
    <n v="813242"/>
  </r>
  <r>
    <x v="594"/>
    <s v="US"/>
    <n v="221373.09"/>
    <x v="5"/>
    <x v="16"/>
    <n v="3024338"/>
  </r>
  <r>
    <x v="594"/>
    <s v="US"/>
    <n v="221373.09"/>
    <x v="6"/>
    <x v="17"/>
    <n v="5268560"/>
  </r>
  <r>
    <x v="594"/>
    <s v="US"/>
    <n v="221373.09"/>
    <x v="7"/>
    <x v="18"/>
    <n v="36990"/>
  </r>
  <r>
    <x v="594"/>
    <s v="US"/>
    <n v="221373.09"/>
    <x v="8"/>
    <x v="19"/>
    <n v="0"/>
  </r>
  <r>
    <x v="594"/>
    <s v="US"/>
    <n v="221373.09"/>
    <x v="9"/>
    <x v="20"/>
    <n v="1921724"/>
  </r>
  <r>
    <x v="594"/>
    <s v="US"/>
    <n v="221373.09"/>
    <x v="10"/>
    <x v="21"/>
    <n v="54991162"/>
  </r>
  <r>
    <x v="594"/>
    <s v="US"/>
    <n v="221373.09"/>
    <x v="11"/>
    <x v="22"/>
    <n v="3073545"/>
  </r>
  <r>
    <x v="594"/>
    <s v="US"/>
    <n v="221373.09"/>
    <x v="12"/>
    <x v="23"/>
    <n v="281715"/>
  </r>
  <r>
    <x v="594"/>
    <s v="US"/>
    <n v="221373.09"/>
    <x v="13"/>
    <x v="24"/>
    <n v="291047159"/>
  </r>
  <r>
    <x v="594"/>
    <s v="US"/>
    <n v="221373.09"/>
    <x v="14"/>
    <x v="25"/>
    <n v="0"/>
  </r>
  <r>
    <x v="594"/>
    <s v="US"/>
    <n v="221373.09"/>
    <x v="15"/>
    <x v="26"/>
    <n v="6257409"/>
  </r>
  <r>
    <x v="594"/>
    <s v="US"/>
    <n v="221373.09"/>
    <x v="16"/>
    <x v="27"/>
    <n v="0"/>
  </r>
  <r>
    <x v="594"/>
    <s v="US"/>
    <n v="221373.09"/>
    <x v="17"/>
    <x v="28"/>
    <n v="0"/>
  </r>
  <r>
    <x v="594"/>
    <s v="US"/>
    <n v="221373.09"/>
    <x v="18"/>
    <x v="29"/>
    <n v="0"/>
  </r>
  <r>
    <x v="594"/>
    <s v="US"/>
    <n v="221373.09"/>
    <x v="19"/>
    <x v="30"/>
    <n v="0"/>
  </r>
  <r>
    <x v="594"/>
    <s v="US"/>
    <n v="221373.09"/>
    <x v="20"/>
    <x v="31"/>
    <n v="0"/>
  </r>
  <r>
    <x v="594"/>
    <s v="US"/>
    <n v="221373.09"/>
    <x v="21"/>
    <x v="32"/>
    <n v="0"/>
  </r>
  <r>
    <x v="595"/>
    <s v="US"/>
    <n v="767762.64"/>
    <x v="0"/>
    <x v="0"/>
    <n v="2116299"/>
  </r>
  <r>
    <x v="595"/>
    <s v="US"/>
    <n v="767762.64"/>
    <x v="0"/>
    <x v="1"/>
    <n v="71982"/>
  </r>
  <r>
    <x v="595"/>
    <s v="US"/>
    <n v="767762.64"/>
    <x v="0"/>
    <x v="2"/>
    <n v="0"/>
  </r>
  <r>
    <x v="595"/>
    <s v="US"/>
    <n v="767762.64"/>
    <x v="0"/>
    <x v="3"/>
    <n v="2044317"/>
  </r>
  <r>
    <x v="595"/>
    <s v="US"/>
    <n v="767762.64"/>
    <x v="0"/>
    <x v="4"/>
    <n v="0"/>
  </r>
  <r>
    <x v="595"/>
    <s v="US"/>
    <n v="767762.64"/>
    <x v="1"/>
    <x v="5"/>
    <n v="0"/>
  </r>
  <r>
    <x v="595"/>
    <s v="US"/>
    <n v="767762.64"/>
    <x v="1"/>
    <x v="6"/>
    <n v="0"/>
  </r>
  <r>
    <x v="595"/>
    <s v="US"/>
    <n v="767762.64"/>
    <x v="1"/>
    <x v="7"/>
    <n v="0"/>
  </r>
  <r>
    <x v="595"/>
    <s v="US"/>
    <n v="767762.64"/>
    <x v="1"/>
    <x v="8"/>
    <n v="0"/>
  </r>
  <r>
    <x v="595"/>
    <s v="US"/>
    <n v="767762.64"/>
    <x v="1"/>
    <x v="9"/>
    <n v="0"/>
  </r>
  <r>
    <x v="595"/>
    <s v="US"/>
    <n v="767762.64"/>
    <x v="2"/>
    <x v="10"/>
    <n v="3486498"/>
  </r>
  <r>
    <x v="595"/>
    <s v="US"/>
    <n v="767762.64"/>
    <x v="2"/>
    <x v="11"/>
    <n v="2016801"/>
  </r>
  <r>
    <x v="595"/>
    <s v="US"/>
    <n v="767762.64"/>
    <x v="2"/>
    <x v="12"/>
    <n v="1469697"/>
  </r>
  <r>
    <x v="595"/>
    <s v="US"/>
    <n v="767762.64"/>
    <x v="2"/>
    <x v="13"/>
    <n v="0"/>
  </r>
  <r>
    <x v="595"/>
    <s v="US"/>
    <n v="767762.64"/>
    <x v="3"/>
    <x v="14"/>
    <n v="643564"/>
  </r>
  <r>
    <x v="595"/>
    <s v="US"/>
    <n v="767762.64"/>
    <x v="4"/>
    <x v="15"/>
    <n v="815452"/>
  </r>
  <r>
    <x v="595"/>
    <s v="US"/>
    <n v="767762.64"/>
    <x v="5"/>
    <x v="16"/>
    <n v="2837738"/>
  </r>
  <r>
    <x v="595"/>
    <s v="US"/>
    <n v="767762.64"/>
    <x v="6"/>
    <x v="17"/>
    <n v="3653600"/>
  </r>
  <r>
    <x v="595"/>
    <s v="US"/>
    <n v="767762.64"/>
    <x v="7"/>
    <x v="18"/>
    <n v="36648"/>
  </r>
  <r>
    <x v="595"/>
    <s v="US"/>
    <n v="767762.64"/>
    <x v="8"/>
    <x v="19"/>
    <n v="0"/>
  </r>
  <r>
    <x v="595"/>
    <s v="US"/>
    <n v="767762.64"/>
    <x v="9"/>
    <x v="20"/>
    <n v="2031199"/>
  </r>
  <r>
    <x v="595"/>
    <s v="US"/>
    <n v="767762.64"/>
    <x v="10"/>
    <x v="21"/>
    <n v="49556198"/>
  </r>
  <r>
    <x v="595"/>
    <s v="US"/>
    <n v="767762.64"/>
    <x v="11"/>
    <x v="22"/>
    <n v="1998120"/>
  </r>
  <r>
    <x v="595"/>
    <s v="US"/>
    <n v="767762.64"/>
    <x v="12"/>
    <x v="23"/>
    <n v="121131"/>
  </r>
  <r>
    <x v="595"/>
    <s v="US"/>
    <n v="767762.64"/>
    <x v="13"/>
    <x v="24"/>
    <n v="288619751"/>
  </r>
  <r>
    <x v="595"/>
    <s v="US"/>
    <n v="767762.64"/>
    <x v="14"/>
    <x v="25"/>
    <n v="0"/>
  </r>
  <r>
    <x v="595"/>
    <s v="US"/>
    <n v="767762.64"/>
    <x v="15"/>
    <x v="26"/>
    <n v="6568842"/>
  </r>
  <r>
    <x v="595"/>
    <s v="US"/>
    <n v="767762.64"/>
    <x v="16"/>
    <x v="27"/>
    <n v="0"/>
  </r>
  <r>
    <x v="595"/>
    <s v="US"/>
    <n v="767762.64"/>
    <x v="17"/>
    <x v="28"/>
    <n v="0"/>
  </r>
  <r>
    <x v="595"/>
    <s v="US"/>
    <n v="767762.64"/>
    <x v="18"/>
    <x v="29"/>
    <n v="3247327"/>
  </r>
  <r>
    <x v="595"/>
    <s v="US"/>
    <n v="767762.64"/>
    <x v="19"/>
    <x v="30"/>
    <n v="0"/>
  </r>
  <r>
    <x v="595"/>
    <s v="US"/>
    <n v="767762.64"/>
    <x v="20"/>
    <x v="31"/>
    <n v="0"/>
  </r>
  <r>
    <x v="595"/>
    <s v="US"/>
    <n v="767762.64"/>
    <x v="21"/>
    <x v="32"/>
    <n v="0"/>
  </r>
  <r>
    <x v="596"/>
    <s v="US"/>
    <n v="472096.51"/>
    <x v="0"/>
    <x v="0"/>
    <n v="2441662"/>
  </r>
  <r>
    <x v="596"/>
    <s v="US"/>
    <n v="472096.51"/>
    <x v="0"/>
    <x v="1"/>
    <n v="29025"/>
  </r>
  <r>
    <x v="596"/>
    <s v="US"/>
    <n v="472096.51"/>
    <x v="0"/>
    <x v="2"/>
    <n v="0"/>
  </r>
  <r>
    <x v="596"/>
    <s v="US"/>
    <n v="472096.51"/>
    <x v="0"/>
    <x v="3"/>
    <n v="2412637"/>
  </r>
  <r>
    <x v="596"/>
    <s v="US"/>
    <n v="472096.51"/>
    <x v="0"/>
    <x v="4"/>
    <n v="0"/>
  </r>
  <r>
    <x v="596"/>
    <s v="US"/>
    <n v="472096.51"/>
    <x v="1"/>
    <x v="5"/>
    <n v="0"/>
  </r>
  <r>
    <x v="596"/>
    <s v="US"/>
    <n v="472096.51"/>
    <x v="1"/>
    <x v="6"/>
    <n v="0"/>
  </r>
  <r>
    <x v="596"/>
    <s v="US"/>
    <n v="472096.51"/>
    <x v="1"/>
    <x v="7"/>
    <n v="0"/>
  </r>
  <r>
    <x v="596"/>
    <s v="US"/>
    <n v="472096.51"/>
    <x v="1"/>
    <x v="8"/>
    <n v="0"/>
  </r>
  <r>
    <x v="596"/>
    <s v="US"/>
    <n v="472096.51"/>
    <x v="1"/>
    <x v="9"/>
    <n v="0"/>
  </r>
  <r>
    <x v="596"/>
    <s v="US"/>
    <n v="472096.51"/>
    <x v="2"/>
    <x v="10"/>
    <n v="3410561"/>
  </r>
  <r>
    <x v="596"/>
    <s v="US"/>
    <n v="472096.51"/>
    <x v="2"/>
    <x v="11"/>
    <n v="1829987"/>
  </r>
  <r>
    <x v="596"/>
    <s v="US"/>
    <n v="472096.51"/>
    <x v="2"/>
    <x v="12"/>
    <n v="1580574"/>
  </r>
  <r>
    <x v="596"/>
    <s v="US"/>
    <n v="472096.51"/>
    <x v="2"/>
    <x v="13"/>
    <n v="0"/>
  </r>
  <r>
    <x v="596"/>
    <s v="US"/>
    <n v="472096.51"/>
    <x v="3"/>
    <x v="14"/>
    <n v="777185"/>
  </r>
  <r>
    <x v="596"/>
    <s v="US"/>
    <n v="472096.51"/>
    <x v="4"/>
    <x v="15"/>
    <n v="903401"/>
  </r>
  <r>
    <x v="596"/>
    <s v="US"/>
    <n v="472096.51"/>
    <x v="5"/>
    <x v="16"/>
    <n v="2460798"/>
  </r>
  <r>
    <x v="596"/>
    <s v="US"/>
    <n v="472096.51"/>
    <x v="6"/>
    <x v="17"/>
    <n v="3552296"/>
  </r>
  <r>
    <x v="596"/>
    <s v="US"/>
    <n v="472096.51"/>
    <x v="7"/>
    <x v="18"/>
    <n v="43035"/>
  </r>
  <r>
    <x v="596"/>
    <s v="US"/>
    <n v="472096.51"/>
    <x v="8"/>
    <x v="19"/>
    <n v="0"/>
  </r>
  <r>
    <x v="596"/>
    <s v="US"/>
    <n v="472096.51"/>
    <x v="9"/>
    <x v="20"/>
    <n v="2916147"/>
  </r>
  <r>
    <x v="596"/>
    <s v="US"/>
    <n v="472096.51"/>
    <x v="10"/>
    <x v="21"/>
    <n v="56193668"/>
  </r>
  <r>
    <x v="596"/>
    <s v="US"/>
    <n v="472096.51"/>
    <x v="11"/>
    <x v="22"/>
    <n v="2118687"/>
  </r>
  <r>
    <x v="596"/>
    <s v="US"/>
    <n v="472096.51"/>
    <x v="12"/>
    <x v="23"/>
    <n v="45960"/>
  </r>
  <r>
    <x v="596"/>
    <s v="US"/>
    <n v="472096.51"/>
    <x v="13"/>
    <x v="24"/>
    <n v="299666675"/>
  </r>
  <r>
    <x v="596"/>
    <s v="US"/>
    <n v="472096.51"/>
    <x v="14"/>
    <x v="25"/>
    <n v="0"/>
  </r>
  <r>
    <x v="596"/>
    <s v="US"/>
    <n v="472096.51"/>
    <x v="15"/>
    <x v="26"/>
    <n v="6412386"/>
  </r>
  <r>
    <x v="596"/>
    <s v="US"/>
    <n v="472096.51"/>
    <x v="16"/>
    <x v="27"/>
    <n v="0"/>
  </r>
  <r>
    <x v="596"/>
    <s v="US"/>
    <n v="472096.51"/>
    <x v="17"/>
    <x v="28"/>
    <n v="0"/>
  </r>
  <r>
    <x v="596"/>
    <s v="US"/>
    <n v="472096.51"/>
    <x v="18"/>
    <x v="29"/>
    <n v="3611981"/>
  </r>
  <r>
    <x v="596"/>
    <s v="US"/>
    <n v="472096.51"/>
    <x v="19"/>
    <x v="30"/>
    <n v="0"/>
  </r>
  <r>
    <x v="596"/>
    <s v="US"/>
    <n v="472096.51"/>
    <x v="20"/>
    <x v="31"/>
    <n v="0"/>
  </r>
  <r>
    <x v="596"/>
    <s v="US"/>
    <n v="472096.51"/>
    <x v="21"/>
    <x v="32"/>
    <n v="0"/>
  </r>
  <r>
    <x v="597"/>
    <s v="US"/>
    <n v="504591.89"/>
    <x v="0"/>
    <x v="0"/>
    <n v="2930624"/>
  </r>
  <r>
    <x v="597"/>
    <s v="US"/>
    <n v="504591.89"/>
    <x v="0"/>
    <x v="1"/>
    <n v="25187"/>
  </r>
  <r>
    <x v="597"/>
    <s v="US"/>
    <n v="504591.89"/>
    <x v="0"/>
    <x v="2"/>
    <n v="0"/>
  </r>
  <r>
    <x v="597"/>
    <s v="US"/>
    <n v="504591.89"/>
    <x v="0"/>
    <x v="3"/>
    <n v="2905437"/>
  </r>
  <r>
    <x v="597"/>
    <s v="US"/>
    <n v="504591.89"/>
    <x v="0"/>
    <x v="4"/>
    <n v="0"/>
  </r>
  <r>
    <x v="597"/>
    <s v="US"/>
    <n v="504591.89"/>
    <x v="1"/>
    <x v="5"/>
    <n v="119022"/>
  </r>
  <r>
    <x v="597"/>
    <s v="US"/>
    <n v="504591.89"/>
    <x v="1"/>
    <x v="6"/>
    <n v="0"/>
  </r>
  <r>
    <x v="597"/>
    <s v="US"/>
    <n v="504591.89"/>
    <x v="1"/>
    <x v="7"/>
    <n v="0"/>
  </r>
  <r>
    <x v="597"/>
    <s v="US"/>
    <n v="504591.89"/>
    <x v="1"/>
    <x v="8"/>
    <n v="0"/>
  </r>
  <r>
    <x v="597"/>
    <s v="US"/>
    <n v="504591.89"/>
    <x v="1"/>
    <x v="9"/>
    <n v="119022"/>
  </r>
  <r>
    <x v="597"/>
    <s v="US"/>
    <n v="504591.89"/>
    <x v="2"/>
    <x v="10"/>
    <n v="5798508"/>
  </r>
  <r>
    <x v="597"/>
    <s v="US"/>
    <n v="504591.89"/>
    <x v="2"/>
    <x v="11"/>
    <n v="4162707"/>
  </r>
  <r>
    <x v="597"/>
    <s v="US"/>
    <n v="504591.89"/>
    <x v="2"/>
    <x v="12"/>
    <n v="1635801"/>
  </r>
  <r>
    <x v="597"/>
    <s v="US"/>
    <n v="504591.89"/>
    <x v="2"/>
    <x v="13"/>
    <n v="0"/>
  </r>
  <r>
    <x v="597"/>
    <s v="US"/>
    <n v="504591.89"/>
    <x v="3"/>
    <x v="14"/>
    <n v="777739"/>
  </r>
  <r>
    <x v="597"/>
    <s v="US"/>
    <n v="504591.89"/>
    <x v="4"/>
    <x v="15"/>
    <n v="786299"/>
  </r>
  <r>
    <x v="597"/>
    <s v="US"/>
    <n v="504591.89"/>
    <x v="5"/>
    <x v="16"/>
    <n v="2702116"/>
  </r>
  <r>
    <x v="597"/>
    <s v="US"/>
    <n v="504591.89"/>
    <x v="6"/>
    <x v="17"/>
    <n v="5948890"/>
  </r>
  <r>
    <x v="597"/>
    <s v="US"/>
    <n v="504591.89"/>
    <x v="7"/>
    <x v="18"/>
    <n v="40902"/>
  </r>
  <r>
    <x v="597"/>
    <s v="US"/>
    <n v="504591.89"/>
    <x v="8"/>
    <x v="19"/>
    <n v="0"/>
  </r>
  <r>
    <x v="597"/>
    <s v="US"/>
    <n v="504591.89"/>
    <x v="9"/>
    <x v="20"/>
    <n v="2920250"/>
  </r>
  <r>
    <x v="597"/>
    <s v="US"/>
    <n v="504591.89"/>
    <x v="10"/>
    <x v="21"/>
    <n v="50912713"/>
  </r>
  <r>
    <x v="597"/>
    <s v="US"/>
    <n v="504591.89"/>
    <x v="11"/>
    <x v="22"/>
    <n v="1822038"/>
  </r>
  <r>
    <x v="597"/>
    <s v="US"/>
    <n v="504591.89"/>
    <x v="12"/>
    <x v="23"/>
    <n v="146465"/>
  </r>
  <r>
    <x v="597"/>
    <s v="US"/>
    <n v="504591.89"/>
    <x v="13"/>
    <x v="24"/>
    <n v="318253246"/>
  </r>
  <r>
    <x v="597"/>
    <s v="US"/>
    <n v="504591.89"/>
    <x v="14"/>
    <x v="25"/>
    <n v="0"/>
  </r>
  <r>
    <x v="597"/>
    <s v="US"/>
    <n v="504591.89"/>
    <x v="15"/>
    <x v="26"/>
    <n v="6465193"/>
  </r>
  <r>
    <x v="597"/>
    <s v="US"/>
    <n v="504591.89"/>
    <x v="16"/>
    <x v="27"/>
    <n v="0"/>
  </r>
  <r>
    <x v="597"/>
    <s v="US"/>
    <n v="504591.89"/>
    <x v="17"/>
    <x v="28"/>
    <n v="0"/>
  </r>
  <r>
    <x v="597"/>
    <s v="US"/>
    <n v="504591.89"/>
    <x v="18"/>
    <x v="29"/>
    <n v="0"/>
  </r>
  <r>
    <x v="597"/>
    <s v="US"/>
    <n v="504591.89"/>
    <x v="19"/>
    <x v="30"/>
    <n v="0"/>
  </r>
  <r>
    <x v="597"/>
    <s v="US"/>
    <n v="504591.89"/>
    <x v="20"/>
    <x v="31"/>
    <n v="0"/>
  </r>
  <r>
    <x v="597"/>
    <s v="US"/>
    <n v="504591.89"/>
    <x v="21"/>
    <x v="32"/>
    <n v="0"/>
  </r>
  <r>
    <x v="598"/>
    <s v="US"/>
    <n v="284761.74"/>
    <x v="0"/>
    <x v="0"/>
    <n v="2593972"/>
  </r>
  <r>
    <x v="598"/>
    <s v="US"/>
    <n v="284761.74"/>
    <x v="0"/>
    <x v="1"/>
    <n v="38235"/>
  </r>
  <r>
    <x v="598"/>
    <s v="US"/>
    <n v="284761.74"/>
    <x v="0"/>
    <x v="2"/>
    <n v="0"/>
  </r>
  <r>
    <x v="598"/>
    <s v="US"/>
    <n v="284761.74"/>
    <x v="0"/>
    <x v="3"/>
    <n v="2555737"/>
  </r>
  <r>
    <x v="598"/>
    <s v="US"/>
    <n v="284761.74"/>
    <x v="0"/>
    <x v="4"/>
    <n v="0"/>
  </r>
  <r>
    <x v="598"/>
    <s v="US"/>
    <n v="284761.74"/>
    <x v="1"/>
    <x v="5"/>
    <n v="90611"/>
  </r>
  <r>
    <x v="598"/>
    <s v="US"/>
    <n v="284761.74"/>
    <x v="1"/>
    <x v="6"/>
    <n v="0"/>
  </r>
  <r>
    <x v="598"/>
    <s v="US"/>
    <n v="284761.74"/>
    <x v="1"/>
    <x v="7"/>
    <n v="0"/>
  </r>
  <r>
    <x v="598"/>
    <s v="US"/>
    <n v="284761.74"/>
    <x v="1"/>
    <x v="8"/>
    <n v="0"/>
  </r>
  <r>
    <x v="598"/>
    <s v="US"/>
    <n v="284761.74"/>
    <x v="1"/>
    <x v="9"/>
    <n v="90611"/>
  </r>
  <r>
    <x v="598"/>
    <s v="US"/>
    <n v="284761.74"/>
    <x v="2"/>
    <x v="10"/>
    <n v="4237684"/>
  </r>
  <r>
    <x v="598"/>
    <s v="US"/>
    <n v="284761.74"/>
    <x v="2"/>
    <x v="11"/>
    <n v="3465446"/>
  </r>
  <r>
    <x v="598"/>
    <s v="US"/>
    <n v="284761.74"/>
    <x v="2"/>
    <x v="12"/>
    <n v="772238"/>
  </r>
  <r>
    <x v="598"/>
    <s v="US"/>
    <n v="284761.74"/>
    <x v="2"/>
    <x v="13"/>
    <n v="0"/>
  </r>
  <r>
    <x v="598"/>
    <s v="US"/>
    <n v="284761.74"/>
    <x v="3"/>
    <x v="14"/>
    <n v="685661"/>
  </r>
  <r>
    <x v="598"/>
    <s v="US"/>
    <n v="284761.74"/>
    <x v="4"/>
    <x v="15"/>
    <n v="536095"/>
  </r>
  <r>
    <x v="598"/>
    <s v="US"/>
    <n v="284761.74"/>
    <x v="5"/>
    <x v="16"/>
    <n v="3129184"/>
  </r>
  <r>
    <x v="598"/>
    <s v="US"/>
    <n v="284761.74"/>
    <x v="6"/>
    <x v="17"/>
    <n v="4363636"/>
  </r>
  <r>
    <x v="598"/>
    <s v="US"/>
    <n v="284761.74"/>
    <x v="7"/>
    <x v="18"/>
    <n v="36829"/>
  </r>
  <r>
    <x v="598"/>
    <s v="US"/>
    <n v="284761.74"/>
    <x v="8"/>
    <x v="19"/>
    <n v="0"/>
  </r>
  <r>
    <x v="598"/>
    <s v="US"/>
    <n v="284761.74"/>
    <x v="9"/>
    <x v="20"/>
    <n v="2637374"/>
  </r>
  <r>
    <x v="598"/>
    <s v="US"/>
    <n v="284761.74"/>
    <x v="10"/>
    <x v="21"/>
    <n v="46504544"/>
  </r>
  <r>
    <x v="598"/>
    <s v="US"/>
    <n v="284761.74"/>
    <x v="11"/>
    <x v="22"/>
    <n v="1315385"/>
  </r>
  <r>
    <x v="598"/>
    <s v="US"/>
    <n v="284761.74"/>
    <x v="12"/>
    <x v="23"/>
    <n v="84636"/>
  </r>
  <r>
    <x v="598"/>
    <s v="US"/>
    <n v="284761.74"/>
    <x v="13"/>
    <x v="24"/>
    <n v="321585802"/>
  </r>
  <r>
    <x v="598"/>
    <s v="US"/>
    <n v="284761.74"/>
    <x v="14"/>
    <x v="25"/>
    <n v="0"/>
  </r>
  <r>
    <x v="598"/>
    <s v="US"/>
    <n v="284761.74"/>
    <x v="15"/>
    <x v="26"/>
    <n v="6252053"/>
  </r>
  <r>
    <x v="598"/>
    <s v="US"/>
    <n v="284761.74"/>
    <x v="16"/>
    <x v="27"/>
    <n v="0"/>
  </r>
  <r>
    <x v="598"/>
    <s v="US"/>
    <n v="284761.74"/>
    <x v="17"/>
    <x v="28"/>
    <n v="0"/>
  </r>
  <r>
    <x v="598"/>
    <s v="US"/>
    <n v="284761.74"/>
    <x v="18"/>
    <x v="29"/>
    <n v="4820213"/>
  </r>
  <r>
    <x v="598"/>
    <s v="US"/>
    <n v="284761.74"/>
    <x v="19"/>
    <x v="30"/>
    <n v="0"/>
  </r>
  <r>
    <x v="598"/>
    <s v="US"/>
    <n v="284761.74"/>
    <x v="20"/>
    <x v="31"/>
    <n v="0"/>
  </r>
  <r>
    <x v="598"/>
    <s v="US"/>
    <n v="284761.74"/>
    <x v="21"/>
    <x v="32"/>
    <n v="0"/>
  </r>
  <r>
    <x v="599"/>
    <s v="US"/>
    <n v="206485.33"/>
    <x v="0"/>
    <x v="0"/>
    <n v="2338008"/>
  </r>
  <r>
    <x v="599"/>
    <s v="US"/>
    <n v="206485.33"/>
    <x v="0"/>
    <x v="1"/>
    <n v="22404"/>
  </r>
  <r>
    <x v="599"/>
    <s v="US"/>
    <n v="206485.33"/>
    <x v="0"/>
    <x v="2"/>
    <n v="0"/>
  </r>
  <r>
    <x v="599"/>
    <s v="US"/>
    <n v="206485.33"/>
    <x v="0"/>
    <x v="3"/>
    <n v="2315604"/>
  </r>
  <r>
    <x v="599"/>
    <s v="US"/>
    <n v="206485.33"/>
    <x v="0"/>
    <x v="4"/>
    <n v="0"/>
  </r>
  <r>
    <x v="599"/>
    <s v="US"/>
    <n v="206485.33"/>
    <x v="1"/>
    <x v="5"/>
    <n v="83742"/>
  </r>
  <r>
    <x v="599"/>
    <s v="US"/>
    <n v="206485.33"/>
    <x v="1"/>
    <x v="6"/>
    <n v="0"/>
  </r>
  <r>
    <x v="599"/>
    <s v="US"/>
    <n v="206485.33"/>
    <x v="1"/>
    <x v="7"/>
    <n v="0"/>
  </r>
  <r>
    <x v="599"/>
    <s v="US"/>
    <n v="206485.33"/>
    <x v="1"/>
    <x v="8"/>
    <n v="0"/>
  </r>
  <r>
    <x v="599"/>
    <s v="US"/>
    <n v="206485.33"/>
    <x v="1"/>
    <x v="9"/>
    <n v="83742"/>
  </r>
  <r>
    <x v="599"/>
    <s v="US"/>
    <n v="206485.33"/>
    <x v="2"/>
    <x v="10"/>
    <n v="6710499"/>
  </r>
  <r>
    <x v="599"/>
    <s v="US"/>
    <n v="206485.33"/>
    <x v="2"/>
    <x v="11"/>
    <n v="6372274"/>
  </r>
  <r>
    <x v="599"/>
    <s v="US"/>
    <n v="206485.33"/>
    <x v="2"/>
    <x v="12"/>
    <n v="338225"/>
  </r>
  <r>
    <x v="599"/>
    <s v="US"/>
    <n v="206485.33"/>
    <x v="2"/>
    <x v="13"/>
    <n v="0"/>
  </r>
  <r>
    <x v="599"/>
    <s v="US"/>
    <n v="206485.33"/>
    <x v="3"/>
    <x v="14"/>
    <n v="627352"/>
  </r>
  <r>
    <x v="599"/>
    <s v="US"/>
    <n v="206485.33"/>
    <x v="4"/>
    <x v="15"/>
    <n v="579507"/>
  </r>
  <r>
    <x v="599"/>
    <s v="US"/>
    <n v="206485.33"/>
    <x v="5"/>
    <x v="16"/>
    <n v="3472827"/>
  </r>
  <r>
    <x v="599"/>
    <s v="US"/>
    <n v="206485.33"/>
    <x v="6"/>
    <x v="17"/>
    <n v="6881192"/>
  </r>
  <r>
    <x v="599"/>
    <s v="US"/>
    <n v="206485.33"/>
    <x v="7"/>
    <x v="18"/>
    <n v="38828"/>
  </r>
  <r>
    <x v="599"/>
    <s v="US"/>
    <n v="206485.33"/>
    <x v="8"/>
    <x v="19"/>
    <n v="0"/>
  </r>
  <r>
    <x v="599"/>
    <s v="US"/>
    <n v="206485.33"/>
    <x v="9"/>
    <x v="20"/>
    <n v="2256310"/>
  </r>
  <r>
    <x v="599"/>
    <s v="US"/>
    <n v="206485.33"/>
    <x v="10"/>
    <x v="21"/>
    <n v="55160560"/>
  </r>
  <r>
    <x v="599"/>
    <s v="US"/>
    <n v="206485.33"/>
    <x v="11"/>
    <x v="22"/>
    <n v="1170180"/>
  </r>
  <r>
    <x v="599"/>
    <s v="US"/>
    <n v="206485.33"/>
    <x v="12"/>
    <x v="23"/>
    <n v="72121"/>
  </r>
  <r>
    <x v="599"/>
    <s v="US"/>
    <n v="206485.33"/>
    <x v="13"/>
    <x v="24"/>
    <n v="329214810"/>
  </r>
  <r>
    <x v="599"/>
    <s v="US"/>
    <n v="206485.33"/>
    <x v="14"/>
    <x v="25"/>
    <n v="0"/>
  </r>
  <r>
    <x v="599"/>
    <s v="US"/>
    <n v="206485.33"/>
    <x v="15"/>
    <x v="26"/>
    <n v="6363618"/>
  </r>
  <r>
    <x v="599"/>
    <s v="US"/>
    <n v="206485.33"/>
    <x v="16"/>
    <x v="27"/>
    <n v="0"/>
  </r>
  <r>
    <x v="599"/>
    <s v="US"/>
    <n v="206485.33"/>
    <x v="17"/>
    <x v="28"/>
    <n v="0"/>
  </r>
  <r>
    <x v="599"/>
    <s v="US"/>
    <n v="206485.33"/>
    <x v="18"/>
    <x v="29"/>
    <n v="0"/>
  </r>
  <r>
    <x v="599"/>
    <s v="US"/>
    <n v="206485.33"/>
    <x v="19"/>
    <x v="30"/>
    <n v="0"/>
  </r>
  <r>
    <x v="599"/>
    <s v="US"/>
    <n v="206485.33"/>
    <x v="20"/>
    <x v="31"/>
    <n v="0"/>
  </r>
  <r>
    <x v="599"/>
    <s v="US"/>
    <n v="206485.33"/>
    <x v="21"/>
    <x v="32"/>
    <n v="0"/>
  </r>
  <r>
    <x v="600"/>
    <s v="US"/>
    <n v="238647.71"/>
    <x v="0"/>
    <x v="0"/>
    <n v="2933379"/>
  </r>
  <r>
    <x v="600"/>
    <s v="US"/>
    <n v="238647.71"/>
    <x v="0"/>
    <x v="1"/>
    <n v="815807"/>
  </r>
  <r>
    <x v="600"/>
    <s v="US"/>
    <n v="238647.71"/>
    <x v="0"/>
    <x v="2"/>
    <n v="0"/>
  </r>
  <r>
    <x v="600"/>
    <s v="US"/>
    <n v="238647.71"/>
    <x v="0"/>
    <x v="3"/>
    <n v="2117572"/>
  </r>
  <r>
    <x v="600"/>
    <s v="US"/>
    <n v="238647.71"/>
    <x v="0"/>
    <x v="4"/>
    <n v="0"/>
  </r>
  <r>
    <x v="600"/>
    <s v="US"/>
    <n v="238647.71"/>
    <x v="1"/>
    <x v="5"/>
    <n v="61113"/>
  </r>
  <r>
    <x v="600"/>
    <s v="US"/>
    <n v="238647.71"/>
    <x v="1"/>
    <x v="6"/>
    <n v="0"/>
  </r>
  <r>
    <x v="600"/>
    <s v="US"/>
    <n v="238647.71"/>
    <x v="1"/>
    <x v="7"/>
    <n v="0"/>
  </r>
  <r>
    <x v="600"/>
    <s v="US"/>
    <n v="238647.71"/>
    <x v="1"/>
    <x v="8"/>
    <n v="0"/>
  </r>
  <r>
    <x v="600"/>
    <s v="US"/>
    <n v="238647.71"/>
    <x v="1"/>
    <x v="9"/>
    <n v="61113"/>
  </r>
  <r>
    <x v="600"/>
    <s v="US"/>
    <n v="238647.71"/>
    <x v="2"/>
    <x v="10"/>
    <n v="6695269"/>
  </r>
  <r>
    <x v="600"/>
    <s v="US"/>
    <n v="238647.71"/>
    <x v="2"/>
    <x v="11"/>
    <n v="6454613"/>
  </r>
  <r>
    <x v="600"/>
    <s v="US"/>
    <n v="238647.71"/>
    <x v="2"/>
    <x v="12"/>
    <n v="240656"/>
  </r>
  <r>
    <x v="600"/>
    <s v="US"/>
    <n v="238647.71"/>
    <x v="2"/>
    <x v="13"/>
    <n v="0"/>
  </r>
  <r>
    <x v="600"/>
    <s v="US"/>
    <n v="238647.71"/>
    <x v="3"/>
    <x v="14"/>
    <n v="540366"/>
  </r>
  <r>
    <x v="600"/>
    <s v="US"/>
    <n v="238647.71"/>
    <x v="4"/>
    <x v="15"/>
    <n v="535150"/>
  </r>
  <r>
    <x v="600"/>
    <s v="US"/>
    <n v="238647.71"/>
    <x v="5"/>
    <x v="16"/>
    <n v="3373938"/>
  </r>
  <r>
    <x v="600"/>
    <s v="US"/>
    <n v="238647.71"/>
    <x v="6"/>
    <x v="17"/>
    <n v="7179121"/>
  </r>
  <r>
    <x v="600"/>
    <s v="US"/>
    <n v="238647.71"/>
    <x v="7"/>
    <x v="18"/>
    <n v="38793"/>
  </r>
  <r>
    <x v="600"/>
    <s v="US"/>
    <n v="238647.71"/>
    <x v="8"/>
    <x v="19"/>
    <n v="0"/>
  </r>
  <r>
    <x v="600"/>
    <s v="US"/>
    <n v="238647.71"/>
    <x v="9"/>
    <x v="20"/>
    <n v="2373430"/>
  </r>
  <r>
    <x v="600"/>
    <s v="US"/>
    <n v="238647.71"/>
    <x v="10"/>
    <x v="21"/>
    <n v="42955711"/>
  </r>
  <r>
    <x v="600"/>
    <s v="US"/>
    <n v="238647.71"/>
    <x v="11"/>
    <x v="22"/>
    <n v="796491"/>
  </r>
  <r>
    <x v="600"/>
    <s v="US"/>
    <n v="238647.71"/>
    <x v="12"/>
    <x v="23"/>
    <n v="103699"/>
  </r>
  <r>
    <x v="600"/>
    <s v="US"/>
    <n v="238647.71"/>
    <x v="13"/>
    <x v="24"/>
    <n v="334413752"/>
  </r>
  <r>
    <x v="600"/>
    <s v="US"/>
    <n v="238647.71"/>
    <x v="14"/>
    <x v="25"/>
    <n v="0"/>
  </r>
  <r>
    <x v="600"/>
    <s v="US"/>
    <n v="238647.71"/>
    <x v="15"/>
    <x v="26"/>
    <n v="6305055"/>
  </r>
  <r>
    <x v="600"/>
    <s v="US"/>
    <n v="238647.71"/>
    <x v="16"/>
    <x v="27"/>
    <n v="0"/>
  </r>
  <r>
    <x v="600"/>
    <s v="US"/>
    <n v="238647.71"/>
    <x v="17"/>
    <x v="28"/>
    <n v="0"/>
  </r>
  <r>
    <x v="600"/>
    <s v="US"/>
    <n v="238647.71"/>
    <x v="18"/>
    <x v="29"/>
    <n v="5718909"/>
  </r>
  <r>
    <x v="600"/>
    <s v="US"/>
    <n v="238647.71"/>
    <x v="19"/>
    <x v="30"/>
    <n v="0"/>
  </r>
  <r>
    <x v="600"/>
    <s v="US"/>
    <n v="238647.71"/>
    <x v="20"/>
    <x v="31"/>
    <n v="0"/>
  </r>
  <r>
    <x v="600"/>
    <s v="US"/>
    <n v="238647.71"/>
    <x v="21"/>
    <x v="32"/>
    <n v="0"/>
  </r>
  <r>
    <x v="601"/>
    <s v="US"/>
    <n v="224927.58"/>
    <x v="0"/>
    <x v="0"/>
    <n v="2207398"/>
  </r>
  <r>
    <x v="601"/>
    <s v="US"/>
    <n v="224927.58"/>
    <x v="0"/>
    <x v="1"/>
    <n v="29087"/>
  </r>
  <r>
    <x v="601"/>
    <s v="US"/>
    <n v="224927.58"/>
    <x v="0"/>
    <x v="2"/>
    <n v="0"/>
  </r>
  <r>
    <x v="601"/>
    <s v="US"/>
    <n v="224927.58"/>
    <x v="0"/>
    <x v="3"/>
    <n v="2178311"/>
  </r>
  <r>
    <x v="601"/>
    <s v="US"/>
    <n v="224927.58"/>
    <x v="0"/>
    <x v="4"/>
    <n v="0"/>
  </r>
  <r>
    <x v="601"/>
    <s v="US"/>
    <n v="224927.58"/>
    <x v="1"/>
    <x v="5"/>
    <n v="96160"/>
  </r>
  <r>
    <x v="601"/>
    <s v="US"/>
    <n v="224927.58"/>
    <x v="1"/>
    <x v="6"/>
    <n v="0"/>
  </r>
  <r>
    <x v="601"/>
    <s v="US"/>
    <n v="224927.58"/>
    <x v="1"/>
    <x v="7"/>
    <n v="0"/>
  </r>
  <r>
    <x v="601"/>
    <s v="US"/>
    <n v="224927.58"/>
    <x v="1"/>
    <x v="8"/>
    <n v="0"/>
  </r>
  <r>
    <x v="601"/>
    <s v="US"/>
    <n v="224927.58"/>
    <x v="1"/>
    <x v="9"/>
    <n v="96160"/>
  </r>
  <r>
    <x v="601"/>
    <s v="US"/>
    <n v="224927.58"/>
    <x v="2"/>
    <x v="10"/>
    <n v="11175929"/>
  </r>
  <r>
    <x v="601"/>
    <s v="US"/>
    <n v="224927.58"/>
    <x v="2"/>
    <x v="11"/>
    <n v="11027850"/>
  </r>
  <r>
    <x v="601"/>
    <s v="US"/>
    <n v="224927.58"/>
    <x v="2"/>
    <x v="12"/>
    <n v="148079"/>
  </r>
  <r>
    <x v="601"/>
    <s v="US"/>
    <n v="224927.58"/>
    <x v="2"/>
    <x v="13"/>
    <n v="0"/>
  </r>
  <r>
    <x v="601"/>
    <s v="US"/>
    <n v="224927.58"/>
    <x v="3"/>
    <x v="14"/>
    <n v="497599"/>
  </r>
  <r>
    <x v="601"/>
    <s v="US"/>
    <n v="224927.58"/>
    <x v="4"/>
    <x v="15"/>
    <n v="870337"/>
  </r>
  <r>
    <x v="601"/>
    <s v="US"/>
    <n v="224927.58"/>
    <x v="5"/>
    <x v="16"/>
    <n v="3129070"/>
  </r>
  <r>
    <x v="601"/>
    <s v="US"/>
    <n v="224927.58"/>
    <x v="6"/>
    <x v="17"/>
    <n v="11430388"/>
  </r>
  <r>
    <x v="601"/>
    <s v="US"/>
    <n v="224927.58"/>
    <x v="7"/>
    <x v="18"/>
    <n v="38357"/>
  </r>
  <r>
    <x v="601"/>
    <s v="US"/>
    <n v="224927.58"/>
    <x v="8"/>
    <x v="19"/>
    <n v="0"/>
  </r>
  <r>
    <x v="601"/>
    <s v="US"/>
    <n v="224927.58"/>
    <x v="9"/>
    <x v="20"/>
    <n v="2923987"/>
  </r>
  <r>
    <x v="601"/>
    <s v="US"/>
    <n v="224927.58"/>
    <x v="10"/>
    <x v="21"/>
    <n v="41205753"/>
  </r>
  <r>
    <x v="601"/>
    <s v="US"/>
    <n v="224927.58"/>
    <x v="11"/>
    <x v="22"/>
    <n v="453974"/>
  </r>
  <r>
    <x v="601"/>
    <s v="US"/>
    <n v="224927.58"/>
    <x v="12"/>
    <x v="23"/>
    <n v="244505"/>
  </r>
  <r>
    <x v="601"/>
    <s v="US"/>
    <n v="224927.58"/>
    <x v="13"/>
    <x v="24"/>
    <n v="339156921"/>
  </r>
  <r>
    <x v="601"/>
    <s v="US"/>
    <n v="224927.58"/>
    <x v="14"/>
    <x v="25"/>
    <n v="0"/>
  </r>
  <r>
    <x v="601"/>
    <s v="US"/>
    <n v="224927.58"/>
    <x v="15"/>
    <x v="26"/>
    <n v="6213624"/>
  </r>
  <r>
    <x v="601"/>
    <s v="US"/>
    <n v="224927.58"/>
    <x v="16"/>
    <x v="27"/>
    <n v="0"/>
  </r>
  <r>
    <x v="601"/>
    <s v="US"/>
    <n v="224927.58"/>
    <x v="17"/>
    <x v="28"/>
    <n v="0"/>
  </r>
  <r>
    <x v="601"/>
    <s v="US"/>
    <n v="224927.58"/>
    <x v="18"/>
    <x v="29"/>
    <n v="5693989"/>
  </r>
  <r>
    <x v="601"/>
    <s v="US"/>
    <n v="224927.58"/>
    <x v="19"/>
    <x v="30"/>
    <n v="0"/>
  </r>
  <r>
    <x v="601"/>
    <s v="US"/>
    <n v="224927.58"/>
    <x v="20"/>
    <x v="31"/>
    <n v="0"/>
  </r>
  <r>
    <x v="601"/>
    <s v="US"/>
    <n v="224927.58"/>
    <x v="21"/>
    <x v="32"/>
    <n v="0"/>
  </r>
  <r>
    <x v="602"/>
    <s v="US"/>
    <n v="748945.71"/>
    <x v="0"/>
    <x v="0"/>
    <n v="2422664"/>
  </r>
  <r>
    <x v="602"/>
    <s v="US"/>
    <n v="748945.71"/>
    <x v="0"/>
    <x v="1"/>
    <n v="26428"/>
  </r>
  <r>
    <x v="602"/>
    <s v="US"/>
    <n v="748945.71"/>
    <x v="0"/>
    <x v="2"/>
    <n v="0"/>
  </r>
  <r>
    <x v="602"/>
    <s v="US"/>
    <n v="748945.71"/>
    <x v="0"/>
    <x v="3"/>
    <n v="2396236"/>
  </r>
  <r>
    <x v="602"/>
    <s v="US"/>
    <n v="748945.71"/>
    <x v="0"/>
    <x v="4"/>
    <n v="0"/>
  </r>
  <r>
    <x v="602"/>
    <s v="US"/>
    <n v="748945.71"/>
    <x v="1"/>
    <x v="5"/>
    <n v="153622"/>
  </r>
  <r>
    <x v="602"/>
    <s v="US"/>
    <n v="748945.71"/>
    <x v="1"/>
    <x v="6"/>
    <n v="0"/>
  </r>
  <r>
    <x v="602"/>
    <s v="US"/>
    <n v="748945.71"/>
    <x v="1"/>
    <x v="7"/>
    <n v="0"/>
  </r>
  <r>
    <x v="602"/>
    <s v="US"/>
    <n v="748945.71"/>
    <x v="1"/>
    <x v="8"/>
    <n v="0"/>
  </r>
  <r>
    <x v="602"/>
    <s v="US"/>
    <n v="748945.71"/>
    <x v="1"/>
    <x v="9"/>
    <n v="153622"/>
  </r>
  <r>
    <x v="602"/>
    <s v="US"/>
    <n v="748945.71"/>
    <x v="2"/>
    <x v="10"/>
    <n v="7107938"/>
  </r>
  <r>
    <x v="602"/>
    <s v="US"/>
    <n v="748945.71"/>
    <x v="2"/>
    <x v="11"/>
    <n v="6876381"/>
  </r>
  <r>
    <x v="602"/>
    <s v="US"/>
    <n v="748945.71"/>
    <x v="2"/>
    <x v="12"/>
    <n v="231557"/>
  </r>
  <r>
    <x v="602"/>
    <s v="US"/>
    <n v="748945.71"/>
    <x v="2"/>
    <x v="13"/>
    <n v="0"/>
  </r>
  <r>
    <x v="602"/>
    <s v="US"/>
    <n v="748945.71"/>
    <x v="3"/>
    <x v="14"/>
    <n v="585681"/>
  </r>
  <r>
    <x v="602"/>
    <s v="US"/>
    <n v="748945.71"/>
    <x v="4"/>
    <x v="15"/>
    <n v="758440"/>
  </r>
  <r>
    <x v="602"/>
    <s v="US"/>
    <n v="748945.71"/>
    <x v="5"/>
    <x v="16"/>
    <n v="3410738"/>
  </r>
  <r>
    <x v="602"/>
    <s v="US"/>
    <n v="748945.71"/>
    <x v="6"/>
    <x v="17"/>
    <n v="7741228"/>
  </r>
  <r>
    <x v="602"/>
    <s v="US"/>
    <n v="748945.71"/>
    <x v="7"/>
    <x v="18"/>
    <n v="32673"/>
  </r>
  <r>
    <x v="602"/>
    <s v="US"/>
    <n v="748945.71"/>
    <x v="8"/>
    <x v="19"/>
    <n v="0"/>
  </r>
  <r>
    <x v="602"/>
    <s v="US"/>
    <n v="748945.71"/>
    <x v="9"/>
    <x v="20"/>
    <n v="3005870"/>
  </r>
  <r>
    <x v="602"/>
    <s v="US"/>
    <n v="748945.71"/>
    <x v="10"/>
    <x v="21"/>
    <n v="36464482"/>
  </r>
  <r>
    <x v="602"/>
    <s v="US"/>
    <n v="748945.71"/>
    <x v="11"/>
    <x v="22"/>
    <n v="451707"/>
  </r>
  <r>
    <x v="602"/>
    <s v="US"/>
    <n v="748945.71"/>
    <x v="12"/>
    <x v="23"/>
    <n v="101203"/>
  </r>
  <r>
    <x v="602"/>
    <s v="US"/>
    <n v="748945.71"/>
    <x v="13"/>
    <x v="24"/>
    <n v="340331696"/>
  </r>
  <r>
    <x v="602"/>
    <s v="US"/>
    <n v="748945.71"/>
    <x v="14"/>
    <x v="25"/>
    <n v="0"/>
  </r>
  <r>
    <x v="602"/>
    <s v="US"/>
    <n v="748945.71"/>
    <x v="15"/>
    <x v="26"/>
    <n v="6509277"/>
  </r>
  <r>
    <x v="602"/>
    <s v="US"/>
    <n v="748945.71"/>
    <x v="16"/>
    <x v="27"/>
    <n v="0"/>
  </r>
  <r>
    <x v="602"/>
    <s v="US"/>
    <n v="748945.71"/>
    <x v="17"/>
    <x v="28"/>
    <n v="0"/>
  </r>
  <r>
    <x v="602"/>
    <s v="US"/>
    <n v="748945.71"/>
    <x v="18"/>
    <x v="29"/>
    <n v="0"/>
  </r>
  <r>
    <x v="602"/>
    <s v="US"/>
    <n v="748945.71"/>
    <x v="19"/>
    <x v="30"/>
    <n v="0"/>
  </r>
  <r>
    <x v="602"/>
    <s v="US"/>
    <n v="748945.71"/>
    <x v="20"/>
    <x v="31"/>
    <n v="0"/>
  </r>
  <r>
    <x v="602"/>
    <s v="US"/>
    <n v="748945.71"/>
    <x v="21"/>
    <x v="32"/>
    <n v="0"/>
  </r>
  <r>
    <x v="603"/>
    <s v="US"/>
    <n v="380112.27"/>
    <x v="0"/>
    <x v="0"/>
    <n v="2721688"/>
  </r>
  <r>
    <x v="603"/>
    <s v="US"/>
    <n v="380112.27"/>
    <x v="0"/>
    <x v="1"/>
    <n v="18608"/>
  </r>
  <r>
    <x v="603"/>
    <s v="US"/>
    <n v="380112.27"/>
    <x v="0"/>
    <x v="2"/>
    <n v="0"/>
  </r>
  <r>
    <x v="603"/>
    <s v="US"/>
    <n v="380112.27"/>
    <x v="0"/>
    <x v="3"/>
    <n v="2703080"/>
  </r>
  <r>
    <x v="603"/>
    <s v="US"/>
    <n v="380112.27"/>
    <x v="0"/>
    <x v="4"/>
    <n v="0"/>
  </r>
  <r>
    <x v="603"/>
    <s v="US"/>
    <n v="380112.27"/>
    <x v="1"/>
    <x v="5"/>
    <n v="199967"/>
  </r>
  <r>
    <x v="603"/>
    <s v="US"/>
    <n v="380112.27"/>
    <x v="1"/>
    <x v="6"/>
    <n v="0"/>
  </r>
  <r>
    <x v="603"/>
    <s v="US"/>
    <n v="380112.27"/>
    <x v="1"/>
    <x v="7"/>
    <n v="0"/>
  </r>
  <r>
    <x v="603"/>
    <s v="US"/>
    <n v="380112.27"/>
    <x v="1"/>
    <x v="8"/>
    <n v="0"/>
  </r>
  <r>
    <x v="603"/>
    <s v="US"/>
    <n v="380112.27"/>
    <x v="1"/>
    <x v="9"/>
    <n v="199967"/>
  </r>
  <r>
    <x v="603"/>
    <s v="US"/>
    <n v="380112.27"/>
    <x v="2"/>
    <x v="10"/>
    <n v="8473336"/>
  </r>
  <r>
    <x v="603"/>
    <s v="US"/>
    <n v="380112.27"/>
    <x v="2"/>
    <x v="11"/>
    <n v="7372036"/>
  </r>
  <r>
    <x v="603"/>
    <s v="US"/>
    <n v="380112.27"/>
    <x v="2"/>
    <x v="12"/>
    <n v="1101300"/>
  </r>
  <r>
    <x v="603"/>
    <s v="US"/>
    <n v="380112.27"/>
    <x v="2"/>
    <x v="13"/>
    <n v="0"/>
  </r>
  <r>
    <x v="603"/>
    <s v="US"/>
    <n v="380112.27"/>
    <x v="3"/>
    <x v="14"/>
    <n v="639303"/>
  </r>
  <r>
    <x v="603"/>
    <s v="US"/>
    <n v="380112.27"/>
    <x v="4"/>
    <x v="15"/>
    <n v="853269"/>
  </r>
  <r>
    <x v="603"/>
    <s v="US"/>
    <n v="380112.27"/>
    <x v="5"/>
    <x v="16"/>
    <n v="3076831"/>
  </r>
  <r>
    <x v="603"/>
    <s v="US"/>
    <n v="380112.27"/>
    <x v="6"/>
    <x v="17"/>
    <n v="9789814"/>
  </r>
  <r>
    <x v="603"/>
    <s v="US"/>
    <n v="380112.27"/>
    <x v="7"/>
    <x v="18"/>
    <n v="18225"/>
  </r>
  <r>
    <x v="603"/>
    <s v="US"/>
    <n v="380112.27"/>
    <x v="8"/>
    <x v="19"/>
    <n v="0"/>
  </r>
  <r>
    <x v="603"/>
    <s v="US"/>
    <n v="380112.27"/>
    <x v="9"/>
    <x v="20"/>
    <n v="3158223"/>
  </r>
  <r>
    <x v="603"/>
    <s v="US"/>
    <n v="380112.27"/>
    <x v="10"/>
    <x v="21"/>
    <n v="43741753"/>
  </r>
  <r>
    <x v="603"/>
    <s v="US"/>
    <n v="380112.27"/>
    <x v="11"/>
    <x v="22"/>
    <n v="531345"/>
  </r>
  <r>
    <x v="603"/>
    <s v="US"/>
    <n v="380112.27"/>
    <x v="12"/>
    <x v="23"/>
    <n v="34164"/>
  </r>
  <r>
    <x v="603"/>
    <s v="US"/>
    <n v="380112.27"/>
    <x v="13"/>
    <x v="24"/>
    <n v="339631848"/>
  </r>
  <r>
    <x v="603"/>
    <s v="US"/>
    <n v="380112.27"/>
    <x v="14"/>
    <x v="25"/>
    <n v="0"/>
  </r>
  <r>
    <x v="603"/>
    <s v="US"/>
    <n v="380112.27"/>
    <x v="15"/>
    <x v="26"/>
    <n v="6743017"/>
  </r>
  <r>
    <x v="603"/>
    <s v="US"/>
    <n v="380112.27"/>
    <x v="16"/>
    <x v="27"/>
    <n v="0"/>
  </r>
  <r>
    <x v="603"/>
    <s v="US"/>
    <n v="380112.27"/>
    <x v="17"/>
    <x v="28"/>
    <n v="0"/>
  </r>
  <r>
    <x v="603"/>
    <s v="US"/>
    <n v="380112.27"/>
    <x v="18"/>
    <x v="29"/>
    <n v="0"/>
  </r>
  <r>
    <x v="603"/>
    <s v="US"/>
    <n v="380112.27"/>
    <x v="19"/>
    <x v="30"/>
    <n v="0"/>
  </r>
  <r>
    <x v="603"/>
    <s v="US"/>
    <n v="380112.27"/>
    <x v="20"/>
    <x v="31"/>
    <n v="0"/>
  </r>
  <r>
    <x v="603"/>
    <s v="US"/>
    <n v="380112.27"/>
    <x v="21"/>
    <x v="32"/>
    <n v="0"/>
  </r>
  <r>
    <x v="604"/>
    <s v="US"/>
    <n v="309872.32"/>
    <x v="0"/>
    <x v="0"/>
    <n v="2688031"/>
  </r>
  <r>
    <x v="604"/>
    <s v="US"/>
    <n v="309872.32"/>
    <x v="0"/>
    <x v="1"/>
    <n v="24619"/>
  </r>
  <r>
    <x v="604"/>
    <s v="US"/>
    <n v="309872.32"/>
    <x v="0"/>
    <x v="2"/>
    <n v="0"/>
  </r>
  <r>
    <x v="604"/>
    <s v="US"/>
    <n v="309872.32"/>
    <x v="0"/>
    <x v="3"/>
    <n v="2663412"/>
  </r>
  <r>
    <x v="604"/>
    <s v="US"/>
    <n v="309872.32"/>
    <x v="0"/>
    <x v="4"/>
    <n v="0"/>
  </r>
  <r>
    <x v="604"/>
    <s v="US"/>
    <n v="309872.32"/>
    <x v="1"/>
    <x v="5"/>
    <n v="199241"/>
  </r>
  <r>
    <x v="604"/>
    <s v="US"/>
    <n v="309872.32"/>
    <x v="1"/>
    <x v="6"/>
    <n v="0"/>
  </r>
  <r>
    <x v="604"/>
    <s v="US"/>
    <n v="309872.32"/>
    <x v="1"/>
    <x v="7"/>
    <n v="0"/>
  </r>
  <r>
    <x v="604"/>
    <s v="US"/>
    <n v="309872.32"/>
    <x v="1"/>
    <x v="8"/>
    <n v="0"/>
  </r>
  <r>
    <x v="604"/>
    <s v="US"/>
    <n v="309872.32"/>
    <x v="1"/>
    <x v="9"/>
    <n v="199241"/>
  </r>
  <r>
    <x v="604"/>
    <s v="US"/>
    <n v="309872.32"/>
    <x v="2"/>
    <x v="10"/>
    <n v="8261392"/>
  </r>
  <r>
    <x v="604"/>
    <s v="US"/>
    <n v="309872.32"/>
    <x v="2"/>
    <x v="11"/>
    <n v="6696153"/>
  </r>
  <r>
    <x v="604"/>
    <s v="US"/>
    <n v="309872.32"/>
    <x v="2"/>
    <x v="12"/>
    <n v="1565239"/>
  </r>
  <r>
    <x v="604"/>
    <s v="US"/>
    <n v="309872.32"/>
    <x v="2"/>
    <x v="13"/>
    <n v="0"/>
  </r>
  <r>
    <x v="604"/>
    <s v="US"/>
    <n v="309872.32"/>
    <x v="3"/>
    <x v="14"/>
    <n v="564998"/>
  </r>
  <r>
    <x v="604"/>
    <s v="US"/>
    <n v="309872.32"/>
    <x v="4"/>
    <x v="15"/>
    <n v="981160"/>
  </r>
  <r>
    <x v="604"/>
    <s v="US"/>
    <n v="309872.32"/>
    <x v="5"/>
    <x v="16"/>
    <n v="3565145"/>
  </r>
  <r>
    <x v="604"/>
    <s v="US"/>
    <n v="309872.32"/>
    <x v="6"/>
    <x v="17"/>
    <n v="9680096"/>
  </r>
  <r>
    <x v="604"/>
    <s v="US"/>
    <n v="309872.32"/>
    <x v="7"/>
    <x v="18"/>
    <n v="19043"/>
  </r>
  <r>
    <x v="604"/>
    <s v="US"/>
    <n v="309872.32"/>
    <x v="8"/>
    <x v="19"/>
    <n v="0"/>
  </r>
  <r>
    <x v="604"/>
    <s v="US"/>
    <n v="309872.32"/>
    <x v="9"/>
    <x v="20"/>
    <n v="2644750"/>
  </r>
  <r>
    <x v="604"/>
    <s v="US"/>
    <n v="309872.32"/>
    <x v="10"/>
    <x v="21"/>
    <n v="46545597"/>
  </r>
  <r>
    <x v="604"/>
    <s v="US"/>
    <n v="309872.32"/>
    <x v="11"/>
    <x v="22"/>
    <n v="592914"/>
  </r>
  <r>
    <x v="604"/>
    <s v="US"/>
    <n v="309872.32"/>
    <x v="12"/>
    <x v="23"/>
    <n v="164997"/>
  </r>
  <r>
    <x v="604"/>
    <s v="US"/>
    <n v="309872.32"/>
    <x v="13"/>
    <x v="24"/>
    <n v="341312015"/>
  </r>
  <r>
    <x v="604"/>
    <s v="US"/>
    <n v="309872.32"/>
    <x v="14"/>
    <x v="25"/>
    <n v="0"/>
  </r>
  <r>
    <x v="604"/>
    <s v="US"/>
    <n v="309872.32"/>
    <x v="15"/>
    <x v="26"/>
    <n v="6864138"/>
  </r>
  <r>
    <x v="604"/>
    <s v="US"/>
    <n v="309872.32"/>
    <x v="16"/>
    <x v="27"/>
    <n v="0"/>
  </r>
  <r>
    <x v="604"/>
    <s v="US"/>
    <n v="309872.32"/>
    <x v="17"/>
    <x v="28"/>
    <n v="0"/>
  </r>
  <r>
    <x v="604"/>
    <s v="US"/>
    <n v="309872.32"/>
    <x v="18"/>
    <x v="29"/>
    <n v="0"/>
  </r>
  <r>
    <x v="604"/>
    <s v="US"/>
    <n v="309872.32"/>
    <x v="19"/>
    <x v="30"/>
    <n v="0"/>
  </r>
  <r>
    <x v="604"/>
    <s v="US"/>
    <n v="309872.32"/>
    <x v="20"/>
    <x v="31"/>
    <n v="0"/>
  </r>
  <r>
    <x v="604"/>
    <s v="US"/>
    <n v="309872.32"/>
    <x v="21"/>
    <x v="32"/>
    <n v="0"/>
  </r>
  <r>
    <x v="605"/>
    <s v="US"/>
    <n v="221837.41"/>
    <x v="0"/>
    <x v="0"/>
    <n v="2470852"/>
  </r>
  <r>
    <x v="605"/>
    <s v="US"/>
    <n v="221837.41"/>
    <x v="0"/>
    <x v="1"/>
    <n v="29653"/>
  </r>
  <r>
    <x v="605"/>
    <s v="US"/>
    <n v="221837.41"/>
    <x v="0"/>
    <x v="2"/>
    <n v="0"/>
  </r>
  <r>
    <x v="605"/>
    <s v="US"/>
    <n v="221837.41"/>
    <x v="0"/>
    <x v="3"/>
    <n v="2441199"/>
  </r>
  <r>
    <x v="605"/>
    <s v="US"/>
    <n v="221837.41"/>
    <x v="0"/>
    <x v="4"/>
    <n v="0"/>
  </r>
  <r>
    <x v="605"/>
    <s v="US"/>
    <n v="221837.41"/>
    <x v="1"/>
    <x v="5"/>
    <n v="190037"/>
  </r>
  <r>
    <x v="605"/>
    <s v="US"/>
    <n v="221837.41"/>
    <x v="1"/>
    <x v="6"/>
    <n v="0"/>
  </r>
  <r>
    <x v="605"/>
    <s v="US"/>
    <n v="221837.41"/>
    <x v="1"/>
    <x v="7"/>
    <n v="0"/>
  </r>
  <r>
    <x v="605"/>
    <s v="US"/>
    <n v="221837.41"/>
    <x v="1"/>
    <x v="8"/>
    <n v="0"/>
  </r>
  <r>
    <x v="605"/>
    <s v="US"/>
    <n v="221837.41"/>
    <x v="1"/>
    <x v="9"/>
    <n v="190037"/>
  </r>
  <r>
    <x v="605"/>
    <s v="US"/>
    <n v="221837.41"/>
    <x v="2"/>
    <x v="10"/>
    <n v="7755719"/>
  </r>
  <r>
    <x v="605"/>
    <s v="US"/>
    <n v="221837.41"/>
    <x v="2"/>
    <x v="11"/>
    <n v="7026739"/>
  </r>
  <r>
    <x v="605"/>
    <s v="US"/>
    <n v="221837.41"/>
    <x v="2"/>
    <x v="12"/>
    <n v="728980"/>
  </r>
  <r>
    <x v="605"/>
    <s v="US"/>
    <n v="221837.41"/>
    <x v="2"/>
    <x v="13"/>
    <n v="0"/>
  </r>
  <r>
    <x v="605"/>
    <s v="US"/>
    <n v="221837.41"/>
    <x v="3"/>
    <x v="14"/>
    <n v="802962"/>
  </r>
  <r>
    <x v="605"/>
    <s v="US"/>
    <n v="221837.41"/>
    <x v="4"/>
    <x v="15"/>
    <n v="966440"/>
  </r>
  <r>
    <x v="605"/>
    <s v="US"/>
    <n v="221837.41"/>
    <x v="5"/>
    <x v="16"/>
    <n v="4090568"/>
  </r>
  <r>
    <x v="605"/>
    <s v="US"/>
    <n v="221837.41"/>
    <x v="6"/>
    <x v="17"/>
    <n v="8811988"/>
  </r>
  <r>
    <x v="605"/>
    <s v="US"/>
    <n v="221837.41"/>
    <x v="7"/>
    <x v="18"/>
    <n v="16166"/>
  </r>
  <r>
    <x v="605"/>
    <s v="US"/>
    <n v="221837.41"/>
    <x v="8"/>
    <x v="19"/>
    <n v="0"/>
  </r>
  <r>
    <x v="605"/>
    <s v="US"/>
    <n v="221837.41"/>
    <x v="9"/>
    <x v="20"/>
    <n v="2508356"/>
  </r>
  <r>
    <x v="605"/>
    <s v="US"/>
    <n v="221837.41"/>
    <x v="10"/>
    <x v="21"/>
    <n v="46265296"/>
  </r>
  <r>
    <x v="605"/>
    <s v="US"/>
    <n v="221837.41"/>
    <x v="11"/>
    <x v="22"/>
    <n v="516529"/>
  </r>
  <r>
    <x v="605"/>
    <s v="US"/>
    <n v="221837.41"/>
    <x v="12"/>
    <x v="23"/>
    <n v="107446"/>
  </r>
  <r>
    <x v="605"/>
    <s v="US"/>
    <n v="221837.41"/>
    <x v="13"/>
    <x v="24"/>
    <n v="335639065"/>
  </r>
  <r>
    <x v="605"/>
    <s v="US"/>
    <n v="221837.41"/>
    <x v="14"/>
    <x v="25"/>
    <n v="0"/>
  </r>
  <r>
    <x v="605"/>
    <s v="US"/>
    <n v="221837.41"/>
    <x v="15"/>
    <x v="26"/>
    <n v="6565763"/>
  </r>
  <r>
    <x v="605"/>
    <s v="US"/>
    <n v="221837.41"/>
    <x v="16"/>
    <x v="27"/>
    <n v="0"/>
  </r>
  <r>
    <x v="605"/>
    <s v="US"/>
    <n v="221837.41"/>
    <x v="17"/>
    <x v="28"/>
    <n v="0"/>
  </r>
  <r>
    <x v="605"/>
    <s v="US"/>
    <n v="221837.41"/>
    <x v="18"/>
    <x v="29"/>
    <n v="5821578"/>
  </r>
  <r>
    <x v="605"/>
    <s v="US"/>
    <n v="221837.41"/>
    <x v="19"/>
    <x v="30"/>
    <n v="0"/>
  </r>
  <r>
    <x v="605"/>
    <s v="US"/>
    <n v="221837.41"/>
    <x v="20"/>
    <x v="31"/>
    <n v="0"/>
  </r>
  <r>
    <x v="605"/>
    <s v="US"/>
    <n v="221837.41"/>
    <x v="21"/>
    <x v="32"/>
    <n v="0"/>
  </r>
  <r>
    <x v="606"/>
    <s v="US"/>
    <n v="233166.81"/>
    <x v="0"/>
    <x v="0"/>
    <n v="2571411"/>
  </r>
  <r>
    <x v="606"/>
    <s v="US"/>
    <n v="233166.81"/>
    <x v="0"/>
    <x v="1"/>
    <n v="27145"/>
  </r>
  <r>
    <x v="606"/>
    <s v="US"/>
    <n v="233166.81"/>
    <x v="0"/>
    <x v="2"/>
    <n v="0"/>
  </r>
  <r>
    <x v="606"/>
    <s v="US"/>
    <n v="233166.81"/>
    <x v="0"/>
    <x v="3"/>
    <n v="2544266"/>
  </r>
  <r>
    <x v="606"/>
    <s v="US"/>
    <n v="233166.81"/>
    <x v="0"/>
    <x v="4"/>
    <n v="0"/>
  </r>
  <r>
    <x v="606"/>
    <s v="US"/>
    <n v="233166.81"/>
    <x v="1"/>
    <x v="5"/>
    <n v="220671"/>
  </r>
  <r>
    <x v="606"/>
    <s v="US"/>
    <n v="233166.81"/>
    <x v="1"/>
    <x v="6"/>
    <n v="0"/>
  </r>
  <r>
    <x v="606"/>
    <s v="US"/>
    <n v="233166.81"/>
    <x v="1"/>
    <x v="7"/>
    <n v="0"/>
  </r>
  <r>
    <x v="606"/>
    <s v="US"/>
    <n v="233166.81"/>
    <x v="1"/>
    <x v="8"/>
    <n v="0"/>
  </r>
  <r>
    <x v="606"/>
    <s v="US"/>
    <n v="233166.81"/>
    <x v="1"/>
    <x v="9"/>
    <n v="220671"/>
  </r>
  <r>
    <x v="606"/>
    <s v="US"/>
    <n v="233166.81"/>
    <x v="2"/>
    <x v="10"/>
    <n v="9185832"/>
  </r>
  <r>
    <x v="606"/>
    <s v="US"/>
    <n v="233166.81"/>
    <x v="2"/>
    <x v="11"/>
    <n v="8657285"/>
  </r>
  <r>
    <x v="606"/>
    <s v="US"/>
    <n v="233166.81"/>
    <x v="2"/>
    <x v="12"/>
    <n v="528547"/>
  </r>
  <r>
    <x v="606"/>
    <s v="US"/>
    <n v="233166.81"/>
    <x v="2"/>
    <x v="13"/>
    <n v="0"/>
  </r>
  <r>
    <x v="606"/>
    <s v="US"/>
    <n v="233166.81"/>
    <x v="3"/>
    <x v="14"/>
    <n v="805398"/>
  </r>
  <r>
    <x v="606"/>
    <s v="US"/>
    <n v="233166.81"/>
    <x v="4"/>
    <x v="15"/>
    <n v="1023434"/>
  </r>
  <r>
    <x v="606"/>
    <s v="US"/>
    <n v="233166.81"/>
    <x v="5"/>
    <x v="16"/>
    <n v="3389706"/>
  </r>
  <r>
    <x v="606"/>
    <s v="US"/>
    <n v="233166.81"/>
    <x v="6"/>
    <x v="17"/>
    <n v="10470046"/>
  </r>
  <r>
    <x v="606"/>
    <s v="US"/>
    <n v="233166.81"/>
    <x v="7"/>
    <x v="18"/>
    <n v="17241"/>
  </r>
  <r>
    <x v="606"/>
    <s v="US"/>
    <n v="233166.81"/>
    <x v="8"/>
    <x v="19"/>
    <n v="0"/>
  </r>
  <r>
    <x v="606"/>
    <s v="US"/>
    <n v="233166.81"/>
    <x v="9"/>
    <x v="20"/>
    <n v="2377503"/>
  </r>
  <r>
    <x v="606"/>
    <s v="US"/>
    <n v="233166.81"/>
    <x v="10"/>
    <x v="21"/>
    <n v="39149825"/>
  </r>
  <r>
    <x v="606"/>
    <s v="US"/>
    <n v="233166.81"/>
    <x v="11"/>
    <x v="22"/>
    <n v="578534"/>
  </r>
  <r>
    <x v="606"/>
    <s v="US"/>
    <n v="233166.81"/>
    <x v="12"/>
    <x v="23"/>
    <n v="113950"/>
  </r>
  <r>
    <x v="606"/>
    <s v="US"/>
    <n v="233166.81"/>
    <x v="13"/>
    <x v="24"/>
    <n v="331215305"/>
  </r>
  <r>
    <x v="606"/>
    <s v="US"/>
    <n v="233166.81"/>
    <x v="14"/>
    <x v="25"/>
    <n v="0"/>
  </r>
  <r>
    <x v="606"/>
    <s v="US"/>
    <n v="233166.81"/>
    <x v="15"/>
    <x v="26"/>
    <n v="6539988"/>
  </r>
  <r>
    <x v="606"/>
    <s v="US"/>
    <n v="233166.81"/>
    <x v="16"/>
    <x v="27"/>
    <n v="0"/>
  </r>
  <r>
    <x v="606"/>
    <s v="US"/>
    <n v="233166.81"/>
    <x v="17"/>
    <x v="28"/>
    <n v="0"/>
  </r>
  <r>
    <x v="606"/>
    <s v="US"/>
    <n v="233166.81"/>
    <x v="18"/>
    <x v="29"/>
    <n v="4741331"/>
  </r>
  <r>
    <x v="606"/>
    <s v="US"/>
    <n v="233166.81"/>
    <x v="19"/>
    <x v="30"/>
    <n v="0"/>
  </r>
  <r>
    <x v="606"/>
    <s v="US"/>
    <n v="233166.81"/>
    <x v="20"/>
    <x v="31"/>
    <n v="0"/>
  </r>
  <r>
    <x v="606"/>
    <s v="US"/>
    <n v="233166.81"/>
    <x v="21"/>
    <x v="32"/>
    <n v="0"/>
  </r>
  <r>
    <x v="607"/>
    <s v="US"/>
    <n v="235040.2"/>
    <x v="0"/>
    <x v="0"/>
    <n v="2550960"/>
  </r>
  <r>
    <x v="607"/>
    <s v="US"/>
    <n v="235040.2"/>
    <x v="0"/>
    <x v="1"/>
    <n v="13965"/>
  </r>
  <r>
    <x v="607"/>
    <s v="US"/>
    <n v="235040.2"/>
    <x v="0"/>
    <x v="2"/>
    <n v="0"/>
  </r>
  <r>
    <x v="607"/>
    <s v="US"/>
    <n v="235040.2"/>
    <x v="0"/>
    <x v="3"/>
    <n v="2536995"/>
  </r>
  <r>
    <x v="607"/>
    <s v="US"/>
    <n v="235040.2"/>
    <x v="0"/>
    <x v="4"/>
    <n v="0"/>
  </r>
  <r>
    <x v="607"/>
    <s v="US"/>
    <n v="235040.2"/>
    <x v="1"/>
    <x v="5"/>
    <n v="272542"/>
  </r>
  <r>
    <x v="607"/>
    <s v="US"/>
    <n v="235040.2"/>
    <x v="1"/>
    <x v="6"/>
    <n v="0"/>
  </r>
  <r>
    <x v="607"/>
    <s v="US"/>
    <n v="235040.2"/>
    <x v="1"/>
    <x v="7"/>
    <n v="0"/>
  </r>
  <r>
    <x v="607"/>
    <s v="US"/>
    <n v="235040.2"/>
    <x v="1"/>
    <x v="8"/>
    <n v="0"/>
  </r>
  <r>
    <x v="607"/>
    <s v="US"/>
    <n v="235040.2"/>
    <x v="1"/>
    <x v="9"/>
    <n v="272542"/>
  </r>
  <r>
    <x v="607"/>
    <s v="US"/>
    <n v="235040.2"/>
    <x v="2"/>
    <x v="10"/>
    <n v="9122929"/>
  </r>
  <r>
    <x v="607"/>
    <s v="US"/>
    <n v="235040.2"/>
    <x v="2"/>
    <x v="11"/>
    <n v="8798997"/>
  </r>
  <r>
    <x v="607"/>
    <s v="US"/>
    <n v="235040.2"/>
    <x v="2"/>
    <x v="12"/>
    <n v="323932"/>
  </r>
  <r>
    <x v="607"/>
    <s v="US"/>
    <n v="235040.2"/>
    <x v="2"/>
    <x v="13"/>
    <n v="0"/>
  </r>
  <r>
    <x v="607"/>
    <s v="US"/>
    <n v="235040.2"/>
    <x v="3"/>
    <x v="14"/>
    <n v="745297"/>
  </r>
  <r>
    <x v="607"/>
    <s v="US"/>
    <n v="235040.2"/>
    <x v="4"/>
    <x v="15"/>
    <n v="894755"/>
  </r>
  <r>
    <x v="607"/>
    <s v="US"/>
    <n v="235040.2"/>
    <x v="5"/>
    <x v="16"/>
    <n v="3735321"/>
  </r>
  <r>
    <x v="607"/>
    <s v="US"/>
    <n v="235040.2"/>
    <x v="6"/>
    <x v="17"/>
    <n v="10567034"/>
  </r>
  <r>
    <x v="607"/>
    <s v="US"/>
    <n v="235040.2"/>
    <x v="7"/>
    <x v="18"/>
    <n v="16206"/>
  </r>
  <r>
    <x v="607"/>
    <s v="US"/>
    <n v="235040.2"/>
    <x v="8"/>
    <x v="19"/>
    <n v="0"/>
  </r>
  <r>
    <x v="607"/>
    <s v="US"/>
    <n v="235040.2"/>
    <x v="9"/>
    <x v="20"/>
    <n v="2261094"/>
  </r>
  <r>
    <x v="607"/>
    <s v="US"/>
    <n v="235040.2"/>
    <x v="10"/>
    <x v="21"/>
    <n v="37688153"/>
  </r>
  <r>
    <x v="607"/>
    <s v="US"/>
    <n v="235040.2"/>
    <x v="11"/>
    <x v="22"/>
    <n v="565660"/>
  </r>
  <r>
    <x v="607"/>
    <s v="US"/>
    <n v="235040.2"/>
    <x v="12"/>
    <x v="23"/>
    <n v="159899"/>
  </r>
  <r>
    <x v="607"/>
    <s v="US"/>
    <n v="235040.2"/>
    <x v="13"/>
    <x v="24"/>
    <n v="331190243"/>
  </r>
  <r>
    <x v="607"/>
    <s v="US"/>
    <n v="235040.2"/>
    <x v="14"/>
    <x v="25"/>
    <n v="0"/>
  </r>
  <r>
    <x v="607"/>
    <s v="US"/>
    <n v="235040.2"/>
    <x v="15"/>
    <x v="26"/>
    <n v="6592825"/>
  </r>
  <r>
    <x v="607"/>
    <s v="US"/>
    <n v="235040.2"/>
    <x v="16"/>
    <x v="27"/>
    <n v="0"/>
  </r>
  <r>
    <x v="607"/>
    <s v="US"/>
    <n v="235040.2"/>
    <x v="17"/>
    <x v="28"/>
    <n v="0"/>
  </r>
  <r>
    <x v="607"/>
    <s v="US"/>
    <n v="235040.2"/>
    <x v="18"/>
    <x v="29"/>
    <n v="4572396"/>
  </r>
  <r>
    <x v="607"/>
    <s v="US"/>
    <n v="235040.2"/>
    <x v="19"/>
    <x v="30"/>
    <n v="0"/>
  </r>
  <r>
    <x v="607"/>
    <s v="US"/>
    <n v="235040.2"/>
    <x v="20"/>
    <x v="31"/>
    <n v="0"/>
  </r>
  <r>
    <x v="607"/>
    <s v="US"/>
    <n v="235040.2"/>
    <x v="21"/>
    <x v="32"/>
    <n v="0"/>
  </r>
  <r>
    <x v="608"/>
    <s v="US"/>
    <n v="224463.2"/>
    <x v="0"/>
    <x v="0"/>
    <n v="2629121"/>
  </r>
  <r>
    <x v="608"/>
    <s v="US"/>
    <n v="224463.2"/>
    <x v="0"/>
    <x v="1"/>
    <n v="35941"/>
  </r>
  <r>
    <x v="608"/>
    <s v="US"/>
    <n v="224463.2"/>
    <x v="0"/>
    <x v="2"/>
    <n v="0"/>
  </r>
  <r>
    <x v="608"/>
    <s v="US"/>
    <n v="224463.2"/>
    <x v="0"/>
    <x v="3"/>
    <n v="2593180"/>
  </r>
  <r>
    <x v="608"/>
    <s v="US"/>
    <n v="224463.2"/>
    <x v="0"/>
    <x v="4"/>
    <n v="0"/>
  </r>
  <r>
    <x v="608"/>
    <s v="US"/>
    <n v="224463.2"/>
    <x v="1"/>
    <x v="5"/>
    <n v="234450"/>
  </r>
  <r>
    <x v="608"/>
    <s v="US"/>
    <n v="224463.2"/>
    <x v="1"/>
    <x v="6"/>
    <n v="0"/>
  </r>
  <r>
    <x v="608"/>
    <s v="US"/>
    <n v="224463.2"/>
    <x v="1"/>
    <x v="7"/>
    <n v="0"/>
  </r>
  <r>
    <x v="608"/>
    <s v="US"/>
    <n v="224463.2"/>
    <x v="1"/>
    <x v="8"/>
    <n v="0"/>
  </r>
  <r>
    <x v="608"/>
    <s v="US"/>
    <n v="224463.2"/>
    <x v="1"/>
    <x v="9"/>
    <n v="234450"/>
  </r>
  <r>
    <x v="608"/>
    <s v="US"/>
    <n v="224463.2"/>
    <x v="2"/>
    <x v="10"/>
    <n v="6322510"/>
  </r>
  <r>
    <x v="608"/>
    <s v="US"/>
    <n v="224463.2"/>
    <x v="2"/>
    <x v="11"/>
    <n v="5993367"/>
  </r>
  <r>
    <x v="608"/>
    <s v="US"/>
    <n v="224463.2"/>
    <x v="2"/>
    <x v="12"/>
    <n v="329143"/>
  </r>
  <r>
    <x v="608"/>
    <s v="US"/>
    <n v="224463.2"/>
    <x v="2"/>
    <x v="13"/>
    <n v="0"/>
  </r>
  <r>
    <x v="608"/>
    <s v="US"/>
    <n v="224463.2"/>
    <x v="3"/>
    <x v="14"/>
    <n v="940957"/>
  </r>
  <r>
    <x v="608"/>
    <s v="US"/>
    <n v="224463.2"/>
    <x v="4"/>
    <x v="15"/>
    <n v="1033675"/>
  </r>
  <r>
    <x v="608"/>
    <s v="US"/>
    <n v="224463.2"/>
    <x v="5"/>
    <x v="16"/>
    <n v="3602682"/>
  </r>
  <r>
    <x v="608"/>
    <s v="US"/>
    <n v="224463.2"/>
    <x v="6"/>
    <x v="17"/>
    <n v="9568905"/>
  </r>
  <r>
    <x v="608"/>
    <s v="US"/>
    <n v="224463.2"/>
    <x v="7"/>
    <x v="18"/>
    <n v="61165"/>
  </r>
  <r>
    <x v="608"/>
    <s v="US"/>
    <n v="224463.2"/>
    <x v="8"/>
    <x v="19"/>
    <n v="0"/>
  </r>
  <r>
    <x v="608"/>
    <s v="US"/>
    <n v="224463.2"/>
    <x v="9"/>
    <x v="20"/>
    <n v="2137357"/>
  </r>
  <r>
    <x v="608"/>
    <s v="US"/>
    <n v="224463.2"/>
    <x v="10"/>
    <x v="21"/>
    <n v="43225762"/>
  </r>
  <r>
    <x v="608"/>
    <s v="US"/>
    <n v="224463.2"/>
    <x v="11"/>
    <x v="22"/>
    <n v="501692"/>
  </r>
  <r>
    <x v="608"/>
    <s v="US"/>
    <n v="224463.2"/>
    <x v="12"/>
    <x v="23"/>
    <n v="360753"/>
  </r>
  <r>
    <x v="608"/>
    <s v="US"/>
    <n v="224463.2"/>
    <x v="13"/>
    <x v="24"/>
    <n v="347199449"/>
  </r>
  <r>
    <x v="608"/>
    <s v="US"/>
    <n v="224463.2"/>
    <x v="14"/>
    <x v="25"/>
    <n v="0"/>
  </r>
  <r>
    <x v="608"/>
    <s v="US"/>
    <n v="224463.2"/>
    <x v="15"/>
    <x v="26"/>
    <n v="6572669"/>
  </r>
  <r>
    <x v="608"/>
    <s v="US"/>
    <n v="224463.2"/>
    <x v="16"/>
    <x v="27"/>
    <n v="0"/>
  </r>
  <r>
    <x v="608"/>
    <s v="US"/>
    <n v="224463.2"/>
    <x v="17"/>
    <x v="28"/>
    <n v="0"/>
  </r>
  <r>
    <x v="608"/>
    <s v="US"/>
    <n v="224463.2"/>
    <x v="18"/>
    <x v="29"/>
    <n v="4068073"/>
  </r>
  <r>
    <x v="608"/>
    <s v="US"/>
    <n v="224463.2"/>
    <x v="19"/>
    <x v="30"/>
    <n v="0"/>
  </r>
  <r>
    <x v="608"/>
    <s v="US"/>
    <n v="224463.2"/>
    <x v="20"/>
    <x v="31"/>
    <n v="0"/>
  </r>
  <r>
    <x v="608"/>
    <s v="US"/>
    <n v="224463.2"/>
    <x v="21"/>
    <x v="32"/>
    <n v="0"/>
  </r>
  <r>
    <x v="609"/>
    <s v="US"/>
    <n v="662117.35"/>
    <x v="0"/>
    <x v="0"/>
    <n v="3509695"/>
  </r>
  <r>
    <x v="609"/>
    <s v="US"/>
    <n v="662117.35"/>
    <x v="0"/>
    <x v="1"/>
    <n v="327498"/>
  </r>
  <r>
    <x v="609"/>
    <s v="US"/>
    <n v="662117.35"/>
    <x v="0"/>
    <x v="2"/>
    <n v="0"/>
  </r>
  <r>
    <x v="609"/>
    <s v="US"/>
    <n v="662117.35"/>
    <x v="0"/>
    <x v="3"/>
    <n v="3182197"/>
  </r>
  <r>
    <x v="609"/>
    <s v="US"/>
    <n v="662117.35"/>
    <x v="0"/>
    <x v="4"/>
    <n v="0"/>
  </r>
  <r>
    <x v="609"/>
    <s v="US"/>
    <n v="662117.35"/>
    <x v="1"/>
    <x v="5"/>
    <n v="164694"/>
  </r>
  <r>
    <x v="609"/>
    <s v="US"/>
    <n v="662117.35"/>
    <x v="1"/>
    <x v="6"/>
    <n v="0"/>
  </r>
  <r>
    <x v="609"/>
    <s v="US"/>
    <n v="662117.35"/>
    <x v="1"/>
    <x v="7"/>
    <n v="0"/>
  </r>
  <r>
    <x v="609"/>
    <s v="US"/>
    <n v="662117.35"/>
    <x v="1"/>
    <x v="8"/>
    <n v="0"/>
  </r>
  <r>
    <x v="609"/>
    <s v="US"/>
    <n v="662117.35"/>
    <x v="1"/>
    <x v="9"/>
    <n v="164694"/>
  </r>
  <r>
    <x v="609"/>
    <s v="US"/>
    <n v="662117.35"/>
    <x v="2"/>
    <x v="10"/>
    <n v="5006970"/>
  </r>
  <r>
    <x v="609"/>
    <s v="US"/>
    <n v="662117.35"/>
    <x v="2"/>
    <x v="11"/>
    <n v="4663372"/>
  </r>
  <r>
    <x v="609"/>
    <s v="US"/>
    <n v="662117.35"/>
    <x v="2"/>
    <x v="12"/>
    <n v="343598"/>
  </r>
  <r>
    <x v="609"/>
    <s v="US"/>
    <n v="662117.35"/>
    <x v="2"/>
    <x v="13"/>
    <n v="0"/>
  </r>
  <r>
    <x v="609"/>
    <s v="US"/>
    <n v="662117.35"/>
    <x v="3"/>
    <x v="14"/>
    <n v="807127"/>
  </r>
  <r>
    <x v="609"/>
    <s v="US"/>
    <n v="662117.35"/>
    <x v="4"/>
    <x v="15"/>
    <n v="1315154"/>
  </r>
  <r>
    <x v="609"/>
    <s v="US"/>
    <n v="662117.35"/>
    <x v="5"/>
    <x v="16"/>
    <n v="3275354"/>
  </r>
  <r>
    <x v="609"/>
    <s v="US"/>
    <n v="662117.35"/>
    <x v="6"/>
    <x v="17"/>
    <n v="8990486"/>
  </r>
  <r>
    <x v="609"/>
    <s v="US"/>
    <n v="662117.35"/>
    <x v="7"/>
    <x v="18"/>
    <n v="61099"/>
  </r>
  <r>
    <x v="609"/>
    <s v="US"/>
    <n v="662117.35"/>
    <x v="8"/>
    <x v="19"/>
    <n v="0"/>
  </r>
  <r>
    <x v="609"/>
    <s v="US"/>
    <n v="662117.35"/>
    <x v="9"/>
    <x v="20"/>
    <n v="2797165"/>
  </r>
  <r>
    <x v="609"/>
    <s v="US"/>
    <n v="662117.35"/>
    <x v="10"/>
    <x v="21"/>
    <n v="47222529"/>
  </r>
  <r>
    <x v="609"/>
    <s v="US"/>
    <n v="662117.35"/>
    <x v="11"/>
    <x v="22"/>
    <n v="507443"/>
  </r>
  <r>
    <x v="609"/>
    <s v="US"/>
    <n v="662117.35"/>
    <x v="12"/>
    <x v="23"/>
    <n v="156264"/>
  </r>
  <r>
    <x v="609"/>
    <s v="US"/>
    <n v="662117.35"/>
    <x v="13"/>
    <x v="24"/>
    <n v="236511246"/>
  </r>
  <r>
    <x v="609"/>
    <s v="US"/>
    <n v="662117.35"/>
    <x v="14"/>
    <x v="25"/>
    <n v="0"/>
  </r>
  <r>
    <x v="609"/>
    <s v="US"/>
    <n v="662117.35"/>
    <x v="15"/>
    <x v="26"/>
    <n v="10770819"/>
  </r>
  <r>
    <x v="609"/>
    <s v="US"/>
    <n v="662117.35"/>
    <x v="16"/>
    <x v="27"/>
    <n v="0"/>
  </r>
  <r>
    <x v="609"/>
    <s v="US"/>
    <n v="662117.35"/>
    <x v="17"/>
    <x v="28"/>
    <n v="0"/>
  </r>
  <r>
    <x v="609"/>
    <s v="US"/>
    <n v="662117.35"/>
    <x v="18"/>
    <x v="29"/>
    <n v="3634342"/>
  </r>
  <r>
    <x v="609"/>
    <s v="US"/>
    <n v="662117.35"/>
    <x v="19"/>
    <x v="30"/>
    <n v="0"/>
  </r>
  <r>
    <x v="609"/>
    <s v="US"/>
    <n v="662117.35"/>
    <x v="20"/>
    <x v="31"/>
    <n v="0"/>
  </r>
  <r>
    <x v="609"/>
    <s v="US"/>
    <n v="662117.35"/>
    <x v="21"/>
    <x v="32"/>
    <n v="0"/>
  </r>
  <r>
    <x v="610"/>
    <s v="US"/>
    <n v="401638.22"/>
    <x v="0"/>
    <x v="0"/>
    <n v="3940495"/>
  </r>
  <r>
    <x v="610"/>
    <s v="US"/>
    <n v="401638.22"/>
    <x v="0"/>
    <x v="1"/>
    <n v="486319"/>
  </r>
  <r>
    <x v="610"/>
    <s v="US"/>
    <n v="401638.22"/>
    <x v="0"/>
    <x v="2"/>
    <n v="0"/>
  </r>
  <r>
    <x v="610"/>
    <s v="US"/>
    <n v="401638.22"/>
    <x v="0"/>
    <x v="3"/>
    <n v="3454176"/>
  </r>
  <r>
    <x v="610"/>
    <s v="US"/>
    <n v="401638.22"/>
    <x v="0"/>
    <x v="4"/>
    <n v="0"/>
  </r>
  <r>
    <x v="610"/>
    <s v="US"/>
    <n v="401638.22"/>
    <x v="1"/>
    <x v="5"/>
    <n v="194692"/>
  </r>
  <r>
    <x v="610"/>
    <s v="US"/>
    <n v="401638.22"/>
    <x v="1"/>
    <x v="6"/>
    <n v="0"/>
  </r>
  <r>
    <x v="610"/>
    <s v="US"/>
    <n v="401638.22"/>
    <x v="1"/>
    <x v="7"/>
    <n v="0"/>
  </r>
  <r>
    <x v="610"/>
    <s v="US"/>
    <n v="401638.22"/>
    <x v="1"/>
    <x v="8"/>
    <n v="0"/>
  </r>
  <r>
    <x v="610"/>
    <s v="US"/>
    <n v="401638.22"/>
    <x v="1"/>
    <x v="9"/>
    <n v="194692"/>
  </r>
  <r>
    <x v="610"/>
    <s v="US"/>
    <n v="401638.22"/>
    <x v="2"/>
    <x v="10"/>
    <n v="5521413"/>
  </r>
  <r>
    <x v="610"/>
    <s v="US"/>
    <n v="401638.22"/>
    <x v="2"/>
    <x v="11"/>
    <n v="4956474"/>
  </r>
  <r>
    <x v="610"/>
    <s v="US"/>
    <n v="401638.22"/>
    <x v="2"/>
    <x v="12"/>
    <n v="564939"/>
  </r>
  <r>
    <x v="610"/>
    <s v="US"/>
    <n v="401638.22"/>
    <x v="2"/>
    <x v="13"/>
    <n v="0"/>
  </r>
  <r>
    <x v="610"/>
    <s v="US"/>
    <n v="401638.22"/>
    <x v="3"/>
    <x v="14"/>
    <n v="841754"/>
  </r>
  <r>
    <x v="610"/>
    <s v="US"/>
    <n v="401638.22"/>
    <x v="4"/>
    <x v="15"/>
    <n v="1618207"/>
  </r>
  <r>
    <x v="610"/>
    <s v="US"/>
    <n v="401638.22"/>
    <x v="5"/>
    <x v="16"/>
    <n v="3317327"/>
  </r>
  <r>
    <x v="610"/>
    <s v="US"/>
    <n v="401638.22"/>
    <x v="6"/>
    <x v="17"/>
    <n v="9243146"/>
  </r>
  <r>
    <x v="610"/>
    <s v="US"/>
    <n v="401638.22"/>
    <x v="7"/>
    <x v="18"/>
    <n v="67950"/>
  </r>
  <r>
    <x v="610"/>
    <s v="US"/>
    <n v="401638.22"/>
    <x v="8"/>
    <x v="19"/>
    <n v="0"/>
  </r>
  <r>
    <x v="610"/>
    <s v="US"/>
    <n v="401638.22"/>
    <x v="9"/>
    <x v="20"/>
    <n v="3751001"/>
  </r>
  <r>
    <x v="610"/>
    <s v="US"/>
    <n v="401638.22"/>
    <x v="10"/>
    <x v="21"/>
    <n v="51399302"/>
  </r>
  <r>
    <x v="610"/>
    <s v="US"/>
    <n v="401638.22"/>
    <x v="11"/>
    <x v="22"/>
    <n v="586506"/>
  </r>
  <r>
    <x v="610"/>
    <s v="US"/>
    <n v="401638.22"/>
    <x v="12"/>
    <x v="23"/>
    <n v="53685"/>
  </r>
  <r>
    <x v="610"/>
    <s v="US"/>
    <n v="401638.22"/>
    <x v="13"/>
    <x v="24"/>
    <n v="241911203"/>
  </r>
  <r>
    <x v="610"/>
    <s v="US"/>
    <n v="401638.22"/>
    <x v="14"/>
    <x v="25"/>
    <n v="0"/>
  </r>
  <r>
    <x v="610"/>
    <s v="US"/>
    <n v="401638.22"/>
    <x v="15"/>
    <x v="26"/>
    <n v="14745344"/>
  </r>
  <r>
    <x v="610"/>
    <s v="US"/>
    <n v="401638.22"/>
    <x v="16"/>
    <x v="27"/>
    <n v="0"/>
  </r>
  <r>
    <x v="610"/>
    <s v="US"/>
    <n v="401638.22"/>
    <x v="17"/>
    <x v="28"/>
    <n v="0"/>
  </r>
  <r>
    <x v="610"/>
    <s v="US"/>
    <n v="401638.22"/>
    <x v="18"/>
    <x v="29"/>
    <n v="3586479"/>
  </r>
  <r>
    <x v="610"/>
    <s v="US"/>
    <n v="401638.22"/>
    <x v="19"/>
    <x v="30"/>
    <n v="0"/>
  </r>
  <r>
    <x v="610"/>
    <s v="US"/>
    <n v="401638.22"/>
    <x v="20"/>
    <x v="31"/>
    <n v="0"/>
  </r>
  <r>
    <x v="610"/>
    <s v="US"/>
    <n v="401638.22"/>
    <x v="21"/>
    <x v="32"/>
    <n v="0"/>
  </r>
  <r>
    <x v="611"/>
    <s v="US"/>
    <n v="425368.01"/>
    <x v="0"/>
    <x v="0"/>
    <n v="4223722"/>
  </r>
  <r>
    <x v="611"/>
    <s v="US"/>
    <n v="425368.01"/>
    <x v="0"/>
    <x v="1"/>
    <n v="677195"/>
  </r>
  <r>
    <x v="611"/>
    <s v="US"/>
    <n v="425368.01"/>
    <x v="0"/>
    <x v="2"/>
    <n v="0"/>
  </r>
  <r>
    <x v="611"/>
    <s v="US"/>
    <n v="425368.01"/>
    <x v="0"/>
    <x v="3"/>
    <n v="3546527"/>
  </r>
  <r>
    <x v="611"/>
    <s v="US"/>
    <n v="425368.01"/>
    <x v="0"/>
    <x v="4"/>
    <n v="0"/>
  </r>
  <r>
    <x v="611"/>
    <s v="US"/>
    <n v="425368.01"/>
    <x v="1"/>
    <x v="5"/>
    <n v="269504"/>
  </r>
  <r>
    <x v="611"/>
    <s v="US"/>
    <n v="425368.01"/>
    <x v="1"/>
    <x v="6"/>
    <n v="0"/>
  </r>
  <r>
    <x v="611"/>
    <s v="US"/>
    <n v="425368.01"/>
    <x v="1"/>
    <x v="7"/>
    <n v="0"/>
  </r>
  <r>
    <x v="611"/>
    <s v="US"/>
    <n v="425368.01"/>
    <x v="1"/>
    <x v="8"/>
    <n v="0"/>
  </r>
  <r>
    <x v="611"/>
    <s v="US"/>
    <n v="425368.01"/>
    <x v="1"/>
    <x v="9"/>
    <n v="269504"/>
  </r>
  <r>
    <x v="611"/>
    <s v="US"/>
    <n v="425368.01"/>
    <x v="2"/>
    <x v="10"/>
    <n v="5743486"/>
  </r>
  <r>
    <x v="611"/>
    <s v="US"/>
    <n v="425368.01"/>
    <x v="2"/>
    <x v="11"/>
    <n v="5077706"/>
  </r>
  <r>
    <x v="611"/>
    <s v="US"/>
    <n v="425368.01"/>
    <x v="2"/>
    <x v="12"/>
    <n v="665780"/>
  </r>
  <r>
    <x v="611"/>
    <s v="US"/>
    <n v="425368.01"/>
    <x v="2"/>
    <x v="13"/>
    <n v="0"/>
  </r>
  <r>
    <x v="611"/>
    <s v="US"/>
    <n v="425368.01"/>
    <x v="3"/>
    <x v="14"/>
    <n v="929948"/>
  </r>
  <r>
    <x v="611"/>
    <s v="US"/>
    <n v="425368.01"/>
    <x v="4"/>
    <x v="15"/>
    <n v="1642044"/>
  </r>
  <r>
    <x v="611"/>
    <s v="US"/>
    <n v="425368.01"/>
    <x v="5"/>
    <x v="16"/>
    <n v="3634877"/>
  </r>
  <r>
    <x v="611"/>
    <s v="US"/>
    <n v="425368.01"/>
    <x v="6"/>
    <x v="17"/>
    <n v="10033281"/>
  </r>
  <r>
    <x v="611"/>
    <s v="US"/>
    <n v="425368.01"/>
    <x v="7"/>
    <x v="18"/>
    <n v="66181"/>
  </r>
  <r>
    <x v="611"/>
    <s v="US"/>
    <n v="425368.01"/>
    <x v="8"/>
    <x v="19"/>
    <n v="0"/>
  </r>
  <r>
    <x v="611"/>
    <s v="US"/>
    <n v="425368.01"/>
    <x v="9"/>
    <x v="20"/>
    <n v="4286201"/>
  </r>
  <r>
    <x v="611"/>
    <s v="US"/>
    <n v="425368.01"/>
    <x v="10"/>
    <x v="21"/>
    <n v="46075266"/>
  </r>
  <r>
    <x v="611"/>
    <s v="US"/>
    <n v="425368.01"/>
    <x v="11"/>
    <x v="22"/>
    <n v="505014"/>
  </r>
  <r>
    <x v="611"/>
    <s v="US"/>
    <n v="425368.01"/>
    <x v="12"/>
    <x v="23"/>
    <n v="226681"/>
  </r>
  <r>
    <x v="611"/>
    <s v="US"/>
    <n v="425368.01"/>
    <x v="13"/>
    <x v="24"/>
    <n v="248008850"/>
  </r>
  <r>
    <x v="611"/>
    <s v="US"/>
    <n v="425368.01"/>
    <x v="14"/>
    <x v="25"/>
    <n v="0"/>
  </r>
  <r>
    <x v="611"/>
    <s v="US"/>
    <n v="425368.01"/>
    <x v="15"/>
    <x v="26"/>
    <n v="17242146"/>
  </r>
  <r>
    <x v="611"/>
    <s v="US"/>
    <n v="425368.01"/>
    <x v="16"/>
    <x v="27"/>
    <n v="0"/>
  </r>
  <r>
    <x v="611"/>
    <s v="US"/>
    <n v="425368.01"/>
    <x v="17"/>
    <x v="28"/>
    <n v="0"/>
  </r>
  <r>
    <x v="611"/>
    <s v="US"/>
    <n v="425368.01"/>
    <x v="18"/>
    <x v="29"/>
    <n v="3582246"/>
  </r>
  <r>
    <x v="611"/>
    <s v="US"/>
    <n v="425368.01"/>
    <x v="19"/>
    <x v="30"/>
    <n v="0"/>
  </r>
  <r>
    <x v="611"/>
    <s v="US"/>
    <n v="425368.01"/>
    <x v="20"/>
    <x v="31"/>
    <n v="0"/>
  </r>
  <r>
    <x v="611"/>
    <s v="US"/>
    <n v="425368.01"/>
    <x v="21"/>
    <x v="32"/>
    <n v="0"/>
  </r>
  <r>
    <x v="612"/>
    <s v="US"/>
    <n v="263154.8"/>
    <x v="0"/>
    <x v="0"/>
    <n v="3778516"/>
  </r>
  <r>
    <x v="612"/>
    <s v="US"/>
    <n v="263154.8"/>
    <x v="0"/>
    <x v="1"/>
    <n v="71302"/>
  </r>
  <r>
    <x v="612"/>
    <s v="US"/>
    <n v="263154.8"/>
    <x v="0"/>
    <x v="2"/>
    <n v="0"/>
  </r>
  <r>
    <x v="612"/>
    <s v="US"/>
    <n v="263154.8"/>
    <x v="0"/>
    <x v="3"/>
    <n v="3707214"/>
  </r>
  <r>
    <x v="612"/>
    <s v="US"/>
    <n v="263154.8"/>
    <x v="0"/>
    <x v="4"/>
    <n v="0"/>
  </r>
  <r>
    <x v="612"/>
    <s v="US"/>
    <n v="263154.8"/>
    <x v="1"/>
    <x v="5"/>
    <n v="300023"/>
  </r>
  <r>
    <x v="612"/>
    <s v="US"/>
    <n v="263154.8"/>
    <x v="1"/>
    <x v="6"/>
    <n v="0"/>
  </r>
  <r>
    <x v="612"/>
    <s v="US"/>
    <n v="263154.8"/>
    <x v="1"/>
    <x v="7"/>
    <n v="0"/>
  </r>
  <r>
    <x v="612"/>
    <s v="US"/>
    <n v="263154.8"/>
    <x v="1"/>
    <x v="8"/>
    <n v="0"/>
  </r>
  <r>
    <x v="612"/>
    <s v="US"/>
    <n v="263154.8"/>
    <x v="1"/>
    <x v="9"/>
    <n v="300023"/>
  </r>
  <r>
    <x v="612"/>
    <s v="US"/>
    <n v="263154.8"/>
    <x v="2"/>
    <x v="10"/>
    <n v="9223840"/>
  </r>
  <r>
    <x v="612"/>
    <s v="US"/>
    <n v="263154.8"/>
    <x v="2"/>
    <x v="11"/>
    <n v="8762058"/>
  </r>
  <r>
    <x v="612"/>
    <s v="US"/>
    <n v="263154.8"/>
    <x v="2"/>
    <x v="12"/>
    <n v="461782"/>
  </r>
  <r>
    <x v="612"/>
    <s v="US"/>
    <n v="263154.8"/>
    <x v="2"/>
    <x v="13"/>
    <n v="0"/>
  </r>
  <r>
    <x v="612"/>
    <s v="US"/>
    <n v="263154.8"/>
    <x v="3"/>
    <x v="14"/>
    <n v="726836"/>
  </r>
  <r>
    <x v="612"/>
    <s v="US"/>
    <n v="263154.8"/>
    <x v="4"/>
    <x v="15"/>
    <n v="1630049"/>
  </r>
  <r>
    <x v="612"/>
    <s v="US"/>
    <n v="263154.8"/>
    <x v="5"/>
    <x v="16"/>
    <n v="3806187"/>
  </r>
  <r>
    <x v="612"/>
    <s v="US"/>
    <n v="263154.8"/>
    <x v="6"/>
    <x v="17"/>
    <n v="12473230"/>
  </r>
  <r>
    <x v="612"/>
    <s v="US"/>
    <n v="263154.8"/>
    <x v="7"/>
    <x v="18"/>
    <n v="59928"/>
  </r>
  <r>
    <x v="612"/>
    <s v="US"/>
    <n v="263154.8"/>
    <x v="8"/>
    <x v="19"/>
    <n v="0"/>
  </r>
  <r>
    <x v="612"/>
    <s v="US"/>
    <n v="263154.8"/>
    <x v="9"/>
    <x v="20"/>
    <n v="3730882"/>
  </r>
  <r>
    <x v="612"/>
    <s v="US"/>
    <n v="263154.8"/>
    <x v="10"/>
    <x v="21"/>
    <n v="47304569"/>
  </r>
  <r>
    <x v="612"/>
    <s v="US"/>
    <n v="263154.8"/>
    <x v="11"/>
    <x v="22"/>
    <n v="446843"/>
  </r>
  <r>
    <x v="612"/>
    <s v="US"/>
    <n v="263154.8"/>
    <x v="12"/>
    <x v="23"/>
    <n v="250286"/>
  </r>
  <r>
    <x v="612"/>
    <s v="US"/>
    <n v="263154.8"/>
    <x v="13"/>
    <x v="24"/>
    <n v="252566873"/>
  </r>
  <r>
    <x v="612"/>
    <s v="US"/>
    <n v="263154.8"/>
    <x v="14"/>
    <x v="25"/>
    <n v="0"/>
  </r>
  <r>
    <x v="612"/>
    <s v="US"/>
    <n v="263154.8"/>
    <x v="15"/>
    <x v="26"/>
    <n v="16107380"/>
  </r>
  <r>
    <x v="612"/>
    <s v="US"/>
    <n v="263154.8"/>
    <x v="16"/>
    <x v="27"/>
    <n v="0"/>
  </r>
  <r>
    <x v="612"/>
    <s v="US"/>
    <n v="263154.8"/>
    <x v="17"/>
    <x v="28"/>
    <n v="0"/>
  </r>
  <r>
    <x v="612"/>
    <s v="US"/>
    <n v="263154.8"/>
    <x v="18"/>
    <x v="29"/>
    <n v="4382879"/>
  </r>
  <r>
    <x v="612"/>
    <s v="US"/>
    <n v="263154.8"/>
    <x v="19"/>
    <x v="30"/>
    <n v="0"/>
  </r>
  <r>
    <x v="612"/>
    <s v="US"/>
    <n v="263154.8"/>
    <x v="20"/>
    <x v="31"/>
    <n v="0"/>
  </r>
  <r>
    <x v="612"/>
    <s v="US"/>
    <n v="263154.8"/>
    <x v="21"/>
    <x v="32"/>
    <n v="0"/>
  </r>
  <r>
    <x v="613"/>
    <s v="US"/>
    <n v="207043.16"/>
    <x v="0"/>
    <x v="0"/>
    <n v="3686256"/>
  </r>
  <r>
    <x v="613"/>
    <s v="US"/>
    <n v="207043.16"/>
    <x v="0"/>
    <x v="1"/>
    <n v="37968"/>
  </r>
  <r>
    <x v="613"/>
    <s v="US"/>
    <n v="207043.16"/>
    <x v="0"/>
    <x v="2"/>
    <n v="0"/>
  </r>
  <r>
    <x v="613"/>
    <s v="US"/>
    <n v="207043.16"/>
    <x v="0"/>
    <x v="3"/>
    <n v="3648288"/>
  </r>
  <r>
    <x v="613"/>
    <s v="US"/>
    <n v="207043.16"/>
    <x v="0"/>
    <x v="4"/>
    <n v="0"/>
  </r>
  <r>
    <x v="613"/>
    <s v="US"/>
    <n v="207043.16"/>
    <x v="1"/>
    <x v="5"/>
    <n v="328368"/>
  </r>
  <r>
    <x v="613"/>
    <s v="US"/>
    <n v="207043.16"/>
    <x v="1"/>
    <x v="6"/>
    <n v="0"/>
  </r>
  <r>
    <x v="613"/>
    <s v="US"/>
    <n v="207043.16"/>
    <x v="1"/>
    <x v="7"/>
    <n v="0"/>
  </r>
  <r>
    <x v="613"/>
    <s v="US"/>
    <n v="207043.16"/>
    <x v="1"/>
    <x v="8"/>
    <n v="0"/>
  </r>
  <r>
    <x v="613"/>
    <s v="US"/>
    <n v="207043.16"/>
    <x v="1"/>
    <x v="9"/>
    <n v="328368"/>
  </r>
  <r>
    <x v="613"/>
    <s v="US"/>
    <n v="207043.16"/>
    <x v="2"/>
    <x v="10"/>
    <n v="2911322"/>
  </r>
  <r>
    <x v="613"/>
    <s v="US"/>
    <n v="207043.16"/>
    <x v="2"/>
    <x v="11"/>
    <n v="2869476"/>
  </r>
  <r>
    <x v="613"/>
    <s v="US"/>
    <n v="207043.16"/>
    <x v="2"/>
    <x v="12"/>
    <n v="41846"/>
  </r>
  <r>
    <x v="613"/>
    <s v="US"/>
    <n v="207043.16"/>
    <x v="2"/>
    <x v="13"/>
    <n v="0"/>
  </r>
  <r>
    <x v="613"/>
    <s v="US"/>
    <n v="207043.16"/>
    <x v="3"/>
    <x v="14"/>
    <n v="649865"/>
  </r>
  <r>
    <x v="613"/>
    <s v="US"/>
    <n v="207043.16"/>
    <x v="4"/>
    <x v="15"/>
    <n v="1316088"/>
  </r>
  <r>
    <x v="613"/>
    <s v="US"/>
    <n v="207043.16"/>
    <x v="5"/>
    <x v="16"/>
    <n v="3367481"/>
  </r>
  <r>
    <x v="613"/>
    <s v="US"/>
    <n v="207043.16"/>
    <x v="6"/>
    <x v="17"/>
    <n v="4248823"/>
  </r>
  <r>
    <x v="613"/>
    <s v="US"/>
    <n v="207043.16"/>
    <x v="7"/>
    <x v="18"/>
    <n v="60952"/>
  </r>
  <r>
    <x v="613"/>
    <s v="US"/>
    <n v="207043.16"/>
    <x v="8"/>
    <x v="19"/>
    <n v="0"/>
  </r>
  <r>
    <x v="613"/>
    <s v="US"/>
    <n v="207043.16"/>
    <x v="9"/>
    <x v="20"/>
    <n v="2345146"/>
  </r>
  <r>
    <x v="613"/>
    <s v="US"/>
    <n v="207043.16"/>
    <x v="10"/>
    <x v="21"/>
    <n v="37355272"/>
  </r>
  <r>
    <x v="613"/>
    <s v="US"/>
    <n v="207043.16"/>
    <x v="11"/>
    <x v="22"/>
    <n v="443381"/>
  </r>
  <r>
    <x v="613"/>
    <s v="US"/>
    <n v="207043.16"/>
    <x v="12"/>
    <x v="23"/>
    <n v="231452"/>
  </r>
  <r>
    <x v="613"/>
    <s v="US"/>
    <n v="207043.16"/>
    <x v="13"/>
    <x v="24"/>
    <n v="250156617"/>
  </r>
  <r>
    <x v="613"/>
    <s v="US"/>
    <n v="207043.16"/>
    <x v="14"/>
    <x v="25"/>
    <n v="0"/>
  </r>
  <r>
    <x v="613"/>
    <s v="US"/>
    <n v="207043.16"/>
    <x v="15"/>
    <x v="26"/>
    <n v="16893879"/>
  </r>
  <r>
    <x v="613"/>
    <s v="US"/>
    <n v="207043.16"/>
    <x v="16"/>
    <x v="27"/>
    <n v="0"/>
  </r>
  <r>
    <x v="613"/>
    <s v="US"/>
    <n v="207043.16"/>
    <x v="17"/>
    <x v="28"/>
    <n v="0"/>
  </r>
  <r>
    <x v="613"/>
    <s v="US"/>
    <n v="207043.16"/>
    <x v="18"/>
    <x v="29"/>
    <n v="6031587"/>
  </r>
  <r>
    <x v="613"/>
    <s v="US"/>
    <n v="207043.16"/>
    <x v="19"/>
    <x v="30"/>
    <n v="0"/>
  </r>
  <r>
    <x v="613"/>
    <s v="US"/>
    <n v="207043.16"/>
    <x v="20"/>
    <x v="31"/>
    <n v="0"/>
  </r>
  <r>
    <x v="613"/>
    <s v="US"/>
    <n v="207043.16"/>
    <x v="21"/>
    <x v="32"/>
    <n v="0"/>
  </r>
  <r>
    <x v="614"/>
    <s v="US"/>
    <n v="218326.52"/>
    <x v="0"/>
    <x v="0"/>
    <n v="2952659"/>
  </r>
  <r>
    <x v="614"/>
    <s v="US"/>
    <n v="218326.52"/>
    <x v="0"/>
    <x v="1"/>
    <n v="19547"/>
  </r>
  <r>
    <x v="614"/>
    <s v="US"/>
    <n v="218326.52"/>
    <x v="0"/>
    <x v="2"/>
    <n v="0"/>
  </r>
  <r>
    <x v="614"/>
    <s v="US"/>
    <n v="218326.52"/>
    <x v="0"/>
    <x v="3"/>
    <n v="2933112"/>
  </r>
  <r>
    <x v="614"/>
    <s v="US"/>
    <n v="218326.52"/>
    <x v="0"/>
    <x v="4"/>
    <n v="0"/>
  </r>
  <r>
    <x v="614"/>
    <s v="US"/>
    <n v="218326.52"/>
    <x v="1"/>
    <x v="5"/>
    <n v="275004"/>
  </r>
  <r>
    <x v="614"/>
    <s v="US"/>
    <n v="218326.52"/>
    <x v="1"/>
    <x v="6"/>
    <n v="0"/>
  </r>
  <r>
    <x v="614"/>
    <s v="US"/>
    <n v="218326.52"/>
    <x v="1"/>
    <x v="7"/>
    <n v="0"/>
  </r>
  <r>
    <x v="614"/>
    <s v="US"/>
    <n v="218326.52"/>
    <x v="1"/>
    <x v="8"/>
    <n v="0"/>
  </r>
  <r>
    <x v="614"/>
    <s v="US"/>
    <n v="218326.52"/>
    <x v="1"/>
    <x v="9"/>
    <n v="275004"/>
  </r>
  <r>
    <x v="614"/>
    <s v="US"/>
    <n v="218326.52"/>
    <x v="2"/>
    <x v="10"/>
    <n v="777267"/>
  </r>
  <r>
    <x v="614"/>
    <s v="US"/>
    <n v="218326.52"/>
    <x v="2"/>
    <x v="11"/>
    <n v="751904"/>
  </r>
  <r>
    <x v="614"/>
    <s v="US"/>
    <n v="218326.52"/>
    <x v="2"/>
    <x v="12"/>
    <n v="25363"/>
  </r>
  <r>
    <x v="614"/>
    <s v="US"/>
    <n v="218326.52"/>
    <x v="2"/>
    <x v="13"/>
    <n v="0"/>
  </r>
  <r>
    <x v="614"/>
    <s v="US"/>
    <n v="218326.52"/>
    <x v="3"/>
    <x v="14"/>
    <n v="565233"/>
  </r>
  <r>
    <x v="614"/>
    <s v="US"/>
    <n v="218326.52"/>
    <x v="4"/>
    <x v="15"/>
    <n v="582832"/>
  </r>
  <r>
    <x v="614"/>
    <s v="US"/>
    <n v="218326.52"/>
    <x v="5"/>
    <x v="16"/>
    <n v="2714777"/>
  </r>
  <r>
    <x v="614"/>
    <s v="US"/>
    <n v="218326.52"/>
    <x v="6"/>
    <x v="17"/>
    <n v="1622095"/>
  </r>
  <r>
    <x v="614"/>
    <s v="US"/>
    <n v="218326.52"/>
    <x v="7"/>
    <x v="18"/>
    <n v="51210"/>
  </r>
  <r>
    <x v="614"/>
    <s v="US"/>
    <n v="218326.52"/>
    <x v="8"/>
    <x v="19"/>
    <n v="0"/>
  </r>
  <r>
    <x v="614"/>
    <s v="US"/>
    <n v="218326.52"/>
    <x v="9"/>
    <x v="20"/>
    <n v="2236347"/>
  </r>
  <r>
    <x v="614"/>
    <s v="US"/>
    <n v="218326.52"/>
    <x v="10"/>
    <x v="21"/>
    <n v="32134054"/>
  </r>
  <r>
    <x v="614"/>
    <s v="US"/>
    <n v="218326.52"/>
    <x v="11"/>
    <x v="22"/>
    <n v="580840"/>
  </r>
  <r>
    <x v="614"/>
    <s v="US"/>
    <n v="218326.52"/>
    <x v="12"/>
    <x v="23"/>
    <n v="186924"/>
  </r>
  <r>
    <x v="614"/>
    <s v="US"/>
    <n v="218326.52"/>
    <x v="13"/>
    <x v="24"/>
    <n v="249268470"/>
  </r>
  <r>
    <x v="614"/>
    <s v="US"/>
    <n v="218326.52"/>
    <x v="14"/>
    <x v="25"/>
    <n v="0"/>
  </r>
  <r>
    <x v="614"/>
    <s v="US"/>
    <n v="218326.52"/>
    <x v="15"/>
    <x v="26"/>
    <n v="16570633"/>
  </r>
  <r>
    <x v="614"/>
    <s v="US"/>
    <n v="218326.52"/>
    <x v="16"/>
    <x v="27"/>
    <n v="0"/>
  </r>
  <r>
    <x v="614"/>
    <s v="US"/>
    <n v="218326.52"/>
    <x v="17"/>
    <x v="28"/>
    <n v="0"/>
  </r>
  <r>
    <x v="614"/>
    <s v="US"/>
    <n v="218326.52"/>
    <x v="18"/>
    <x v="29"/>
    <n v="5226582"/>
  </r>
  <r>
    <x v="614"/>
    <s v="US"/>
    <n v="218326.52"/>
    <x v="19"/>
    <x v="30"/>
    <n v="0"/>
  </r>
  <r>
    <x v="614"/>
    <s v="US"/>
    <n v="218326.52"/>
    <x v="20"/>
    <x v="31"/>
    <n v="0"/>
  </r>
  <r>
    <x v="614"/>
    <s v="US"/>
    <n v="218326.52"/>
    <x v="21"/>
    <x v="32"/>
    <n v="0"/>
  </r>
  <r>
    <x v="615"/>
    <s v="US"/>
    <n v="247831.56"/>
    <x v="0"/>
    <x v="0"/>
    <n v="3045432"/>
  </r>
  <r>
    <x v="615"/>
    <s v="US"/>
    <n v="247831.56"/>
    <x v="0"/>
    <x v="1"/>
    <n v="39090"/>
  </r>
  <r>
    <x v="615"/>
    <s v="US"/>
    <n v="247831.56"/>
    <x v="0"/>
    <x v="2"/>
    <n v="0"/>
  </r>
  <r>
    <x v="615"/>
    <s v="US"/>
    <n v="247831.56"/>
    <x v="0"/>
    <x v="3"/>
    <n v="3006342"/>
  </r>
  <r>
    <x v="615"/>
    <s v="US"/>
    <n v="247831.56"/>
    <x v="0"/>
    <x v="4"/>
    <n v="0"/>
  </r>
  <r>
    <x v="615"/>
    <s v="US"/>
    <n v="247831.56"/>
    <x v="1"/>
    <x v="5"/>
    <n v="243513"/>
  </r>
  <r>
    <x v="615"/>
    <s v="US"/>
    <n v="247831.56"/>
    <x v="1"/>
    <x v="6"/>
    <n v="0"/>
  </r>
  <r>
    <x v="615"/>
    <s v="US"/>
    <n v="247831.56"/>
    <x v="1"/>
    <x v="7"/>
    <n v="0"/>
  </r>
  <r>
    <x v="615"/>
    <s v="US"/>
    <n v="247831.56"/>
    <x v="1"/>
    <x v="8"/>
    <n v="0"/>
  </r>
  <r>
    <x v="615"/>
    <s v="US"/>
    <n v="247831.56"/>
    <x v="1"/>
    <x v="9"/>
    <n v="243513"/>
  </r>
  <r>
    <x v="615"/>
    <s v="US"/>
    <n v="247831.56"/>
    <x v="2"/>
    <x v="10"/>
    <n v="825987"/>
  </r>
  <r>
    <x v="615"/>
    <s v="US"/>
    <n v="247831.56"/>
    <x v="2"/>
    <x v="11"/>
    <n v="812173"/>
  </r>
  <r>
    <x v="615"/>
    <s v="US"/>
    <n v="247831.56"/>
    <x v="2"/>
    <x v="12"/>
    <n v="13814"/>
  </r>
  <r>
    <x v="615"/>
    <s v="US"/>
    <n v="247831.56"/>
    <x v="2"/>
    <x v="13"/>
    <n v="0"/>
  </r>
  <r>
    <x v="615"/>
    <s v="US"/>
    <n v="247831.56"/>
    <x v="3"/>
    <x v="14"/>
    <n v="666184"/>
  </r>
  <r>
    <x v="615"/>
    <s v="US"/>
    <n v="247831.56"/>
    <x v="4"/>
    <x v="15"/>
    <n v="924520"/>
  </r>
  <r>
    <x v="615"/>
    <s v="US"/>
    <n v="247831.56"/>
    <x v="5"/>
    <x v="16"/>
    <n v="2524572"/>
  </r>
  <r>
    <x v="615"/>
    <s v="US"/>
    <n v="247831.56"/>
    <x v="6"/>
    <x v="17"/>
    <n v="1450724"/>
  </r>
  <r>
    <x v="615"/>
    <s v="US"/>
    <n v="247831.56"/>
    <x v="7"/>
    <x v="18"/>
    <n v="73193"/>
  </r>
  <r>
    <x v="615"/>
    <s v="US"/>
    <n v="247831.56"/>
    <x v="8"/>
    <x v="19"/>
    <n v="0"/>
  </r>
  <r>
    <x v="615"/>
    <s v="US"/>
    <n v="247831.56"/>
    <x v="9"/>
    <x v="20"/>
    <n v="1715298"/>
  </r>
  <r>
    <x v="615"/>
    <s v="US"/>
    <n v="247831.56"/>
    <x v="10"/>
    <x v="21"/>
    <n v="32576589"/>
  </r>
  <r>
    <x v="615"/>
    <s v="US"/>
    <n v="247831.56"/>
    <x v="11"/>
    <x v="22"/>
    <n v="661600"/>
  </r>
  <r>
    <x v="615"/>
    <s v="US"/>
    <n v="247831.56"/>
    <x v="12"/>
    <x v="23"/>
    <n v="393068"/>
  </r>
  <r>
    <x v="615"/>
    <s v="US"/>
    <n v="247831.56"/>
    <x v="13"/>
    <x v="24"/>
    <n v="244867902"/>
  </r>
  <r>
    <x v="615"/>
    <s v="US"/>
    <n v="247831.56"/>
    <x v="14"/>
    <x v="25"/>
    <n v="0"/>
  </r>
  <r>
    <x v="615"/>
    <s v="US"/>
    <n v="247831.56"/>
    <x v="15"/>
    <x v="26"/>
    <n v="16350317"/>
  </r>
  <r>
    <x v="615"/>
    <s v="US"/>
    <n v="247831.56"/>
    <x v="16"/>
    <x v="27"/>
    <n v="0"/>
  </r>
  <r>
    <x v="615"/>
    <s v="US"/>
    <n v="247831.56"/>
    <x v="17"/>
    <x v="28"/>
    <n v="0"/>
  </r>
  <r>
    <x v="615"/>
    <s v="US"/>
    <n v="247831.56"/>
    <x v="18"/>
    <x v="29"/>
    <n v="4712530"/>
  </r>
  <r>
    <x v="615"/>
    <s v="US"/>
    <n v="247831.56"/>
    <x v="19"/>
    <x v="30"/>
    <n v="0"/>
  </r>
  <r>
    <x v="615"/>
    <s v="US"/>
    <n v="247831.56"/>
    <x v="20"/>
    <x v="31"/>
    <n v="0"/>
  </r>
  <r>
    <x v="615"/>
    <s v="US"/>
    <n v="247831.56"/>
    <x v="21"/>
    <x v="32"/>
    <n v="0"/>
  </r>
  <r>
    <x v="616"/>
    <s v="US"/>
    <n v="504171.3"/>
    <x v="0"/>
    <x v="0"/>
    <n v="3086075"/>
  </r>
  <r>
    <x v="616"/>
    <s v="US"/>
    <n v="504171.3"/>
    <x v="0"/>
    <x v="1"/>
    <n v="18149"/>
  </r>
  <r>
    <x v="616"/>
    <s v="US"/>
    <n v="504171.3"/>
    <x v="0"/>
    <x v="2"/>
    <n v="0"/>
  </r>
  <r>
    <x v="616"/>
    <s v="US"/>
    <n v="504171.3"/>
    <x v="0"/>
    <x v="3"/>
    <n v="3067926"/>
  </r>
  <r>
    <x v="616"/>
    <s v="US"/>
    <n v="504171.3"/>
    <x v="0"/>
    <x v="4"/>
    <n v="0"/>
  </r>
  <r>
    <x v="616"/>
    <s v="US"/>
    <n v="504171.3"/>
    <x v="1"/>
    <x v="5"/>
    <n v="211096"/>
  </r>
  <r>
    <x v="616"/>
    <s v="US"/>
    <n v="504171.3"/>
    <x v="1"/>
    <x v="6"/>
    <n v="0"/>
  </r>
  <r>
    <x v="616"/>
    <s v="US"/>
    <n v="504171.3"/>
    <x v="1"/>
    <x v="7"/>
    <n v="0"/>
  </r>
  <r>
    <x v="616"/>
    <s v="US"/>
    <n v="504171.3"/>
    <x v="1"/>
    <x v="8"/>
    <n v="0"/>
  </r>
  <r>
    <x v="616"/>
    <s v="US"/>
    <n v="504171.3"/>
    <x v="1"/>
    <x v="9"/>
    <n v="211096"/>
  </r>
  <r>
    <x v="616"/>
    <s v="US"/>
    <n v="504171.3"/>
    <x v="2"/>
    <x v="10"/>
    <n v="562673"/>
  </r>
  <r>
    <x v="616"/>
    <s v="US"/>
    <n v="504171.3"/>
    <x v="2"/>
    <x v="11"/>
    <n v="525222"/>
  </r>
  <r>
    <x v="616"/>
    <s v="US"/>
    <n v="504171.3"/>
    <x v="2"/>
    <x v="12"/>
    <n v="37451"/>
  </r>
  <r>
    <x v="616"/>
    <s v="US"/>
    <n v="504171.3"/>
    <x v="2"/>
    <x v="13"/>
    <n v="0"/>
  </r>
  <r>
    <x v="616"/>
    <s v="US"/>
    <n v="504171.3"/>
    <x v="3"/>
    <x v="14"/>
    <n v="605710"/>
  </r>
  <r>
    <x v="616"/>
    <s v="US"/>
    <n v="504171.3"/>
    <x v="4"/>
    <x v="15"/>
    <n v="987876"/>
  </r>
  <r>
    <x v="616"/>
    <s v="US"/>
    <n v="504171.3"/>
    <x v="5"/>
    <x v="16"/>
    <n v="2120251"/>
  </r>
  <r>
    <x v="616"/>
    <s v="US"/>
    <n v="504171.3"/>
    <x v="6"/>
    <x v="17"/>
    <n v="1186323"/>
  </r>
  <r>
    <x v="616"/>
    <s v="US"/>
    <n v="504171.3"/>
    <x v="7"/>
    <x v="18"/>
    <n v="99844"/>
  </r>
  <r>
    <x v="616"/>
    <s v="US"/>
    <n v="504171.3"/>
    <x v="8"/>
    <x v="19"/>
    <n v="0"/>
  </r>
  <r>
    <x v="616"/>
    <s v="US"/>
    <n v="504171.3"/>
    <x v="9"/>
    <x v="20"/>
    <n v="2067574"/>
  </r>
  <r>
    <x v="616"/>
    <s v="US"/>
    <n v="504171.3"/>
    <x v="10"/>
    <x v="21"/>
    <n v="33060477"/>
  </r>
  <r>
    <x v="616"/>
    <s v="US"/>
    <n v="504171.3"/>
    <x v="11"/>
    <x v="22"/>
    <n v="513557"/>
  </r>
  <r>
    <x v="616"/>
    <s v="US"/>
    <n v="504171.3"/>
    <x v="12"/>
    <x v="23"/>
    <n v="227322"/>
  </r>
  <r>
    <x v="616"/>
    <s v="US"/>
    <n v="504171.3"/>
    <x v="13"/>
    <x v="24"/>
    <n v="244217181"/>
  </r>
  <r>
    <x v="616"/>
    <s v="US"/>
    <n v="504171.3"/>
    <x v="14"/>
    <x v="25"/>
    <n v="0"/>
  </r>
  <r>
    <x v="616"/>
    <s v="US"/>
    <n v="504171.3"/>
    <x v="15"/>
    <x v="26"/>
    <n v="15970658"/>
  </r>
  <r>
    <x v="616"/>
    <s v="US"/>
    <n v="504171.3"/>
    <x v="16"/>
    <x v="27"/>
    <n v="0"/>
  </r>
  <r>
    <x v="616"/>
    <s v="US"/>
    <n v="504171.3"/>
    <x v="17"/>
    <x v="28"/>
    <n v="0"/>
  </r>
  <r>
    <x v="616"/>
    <s v="US"/>
    <n v="504171.3"/>
    <x v="18"/>
    <x v="29"/>
    <n v="4728814"/>
  </r>
  <r>
    <x v="616"/>
    <s v="US"/>
    <n v="504171.3"/>
    <x v="19"/>
    <x v="30"/>
    <n v="0"/>
  </r>
  <r>
    <x v="616"/>
    <s v="US"/>
    <n v="504171.3"/>
    <x v="20"/>
    <x v="31"/>
    <n v="0"/>
  </r>
  <r>
    <x v="616"/>
    <s v="US"/>
    <n v="504171.3"/>
    <x v="21"/>
    <x v="32"/>
    <n v="0"/>
  </r>
  <r>
    <x v="617"/>
    <s v="US"/>
    <n v="382618.28"/>
    <x v="0"/>
    <x v="0"/>
    <n v="3215536"/>
  </r>
  <r>
    <x v="617"/>
    <s v="US"/>
    <n v="382618.28"/>
    <x v="0"/>
    <x v="1"/>
    <n v="33783"/>
  </r>
  <r>
    <x v="617"/>
    <s v="US"/>
    <n v="382618.28"/>
    <x v="0"/>
    <x v="2"/>
    <n v="0"/>
  </r>
  <r>
    <x v="617"/>
    <s v="US"/>
    <n v="382618.28"/>
    <x v="0"/>
    <x v="3"/>
    <n v="3181753"/>
  </r>
  <r>
    <x v="617"/>
    <s v="US"/>
    <n v="382618.28"/>
    <x v="0"/>
    <x v="4"/>
    <n v="0"/>
  </r>
  <r>
    <x v="617"/>
    <s v="US"/>
    <n v="382618.28"/>
    <x v="1"/>
    <x v="5"/>
    <n v="277067"/>
  </r>
  <r>
    <x v="617"/>
    <s v="US"/>
    <n v="382618.28"/>
    <x v="1"/>
    <x v="6"/>
    <n v="0"/>
  </r>
  <r>
    <x v="617"/>
    <s v="US"/>
    <n v="382618.28"/>
    <x v="1"/>
    <x v="7"/>
    <n v="0"/>
  </r>
  <r>
    <x v="617"/>
    <s v="US"/>
    <n v="382618.28"/>
    <x v="1"/>
    <x v="8"/>
    <n v="0"/>
  </r>
  <r>
    <x v="617"/>
    <s v="US"/>
    <n v="382618.28"/>
    <x v="1"/>
    <x v="9"/>
    <n v="277067"/>
  </r>
  <r>
    <x v="617"/>
    <s v="US"/>
    <n v="382618.28"/>
    <x v="2"/>
    <x v="10"/>
    <n v="1290963"/>
  </r>
  <r>
    <x v="617"/>
    <s v="US"/>
    <n v="382618.28"/>
    <x v="2"/>
    <x v="11"/>
    <n v="1228866"/>
  </r>
  <r>
    <x v="617"/>
    <s v="US"/>
    <n v="382618.28"/>
    <x v="2"/>
    <x v="12"/>
    <n v="62097"/>
  </r>
  <r>
    <x v="617"/>
    <s v="US"/>
    <n v="382618.28"/>
    <x v="2"/>
    <x v="13"/>
    <n v="0"/>
  </r>
  <r>
    <x v="617"/>
    <s v="US"/>
    <n v="382618.28"/>
    <x v="3"/>
    <x v="14"/>
    <n v="612188"/>
  </r>
  <r>
    <x v="617"/>
    <s v="US"/>
    <n v="382618.28"/>
    <x v="4"/>
    <x v="15"/>
    <n v="726317"/>
  </r>
  <r>
    <x v="617"/>
    <s v="US"/>
    <n v="382618.28"/>
    <x v="5"/>
    <x v="16"/>
    <n v="2755959"/>
  </r>
  <r>
    <x v="617"/>
    <s v="US"/>
    <n v="382618.28"/>
    <x v="6"/>
    <x v="17"/>
    <n v="1729187"/>
  </r>
  <r>
    <x v="617"/>
    <s v="US"/>
    <n v="382618.28"/>
    <x v="7"/>
    <x v="18"/>
    <n v="91037"/>
  </r>
  <r>
    <x v="617"/>
    <s v="US"/>
    <n v="382618.28"/>
    <x v="8"/>
    <x v="19"/>
    <n v="0"/>
  </r>
  <r>
    <x v="617"/>
    <s v="US"/>
    <n v="382618.28"/>
    <x v="9"/>
    <x v="20"/>
    <n v="2380583"/>
  </r>
  <r>
    <x v="617"/>
    <s v="US"/>
    <n v="382618.28"/>
    <x v="10"/>
    <x v="21"/>
    <n v="28536603"/>
  </r>
  <r>
    <x v="617"/>
    <s v="US"/>
    <n v="382618.28"/>
    <x v="11"/>
    <x v="22"/>
    <n v="504396"/>
  </r>
  <r>
    <x v="617"/>
    <s v="US"/>
    <n v="382618.28"/>
    <x v="12"/>
    <x v="23"/>
    <n v="92016"/>
  </r>
  <r>
    <x v="617"/>
    <s v="US"/>
    <n v="382618.28"/>
    <x v="13"/>
    <x v="24"/>
    <n v="240495275"/>
  </r>
  <r>
    <x v="617"/>
    <s v="US"/>
    <n v="382618.28"/>
    <x v="14"/>
    <x v="25"/>
    <n v="0"/>
  </r>
  <r>
    <x v="617"/>
    <s v="US"/>
    <n v="382618.28"/>
    <x v="15"/>
    <x v="26"/>
    <n v="17563716"/>
  </r>
  <r>
    <x v="617"/>
    <s v="US"/>
    <n v="382618.28"/>
    <x v="16"/>
    <x v="27"/>
    <n v="0"/>
  </r>
  <r>
    <x v="617"/>
    <s v="US"/>
    <n v="382618.28"/>
    <x v="17"/>
    <x v="28"/>
    <n v="0"/>
  </r>
  <r>
    <x v="617"/>
    <s v="US"/>
    <n v="382618.28"/>
    <x v="18"/>
    <x v="29"/>
    <n v="5024297"/>
  </r>
  <r>
    <x v="617"/>
    <s v="US"/>
    <n v="382618.28"/>
    <x v="19"/>
    <x v="30"/>
    <n v="0"/>
  </r>
  <r>
    <x v="617"/>
    <s v="US"/>
    <n v="382618.28"/>
    <x v="20"/>
    <x v="31"/>
    <n v="0"/>
  </r>
  <r>
    <x v="617"/>
    <s v="US"/>
    <n v="382618.28"/>
    <x v="21"/>
    <x v="32"/>
    <n v="0"/>
  </r>
  <r>
    <x v="618"/>
    <s v="US"/>
    <n v="281399.17"/>
    <x v="0"/>
    <x v="0"/>
    <n v="3138799"/>
  </r>
  <r>
    <x v="618"/>
    <s v="US"/>
    <n v="281399.17"/>
    <x v="0"/>
    <x v="1"/>
    <n v="32859"/>
  </r>
  <r>
    <x v="618"/>
    <s v="US"/>
    <n v="281399.17"/>
    <x v="0"/>
    <x v="2"/>
    <n v="0"/>
  </r>
  <r>
    <x v="618"/>
    <s v="US"/>
    <n v="281399.17"/>
    <x v="0"/>
    <x v="3"/>
    <n v="3105940"/>
  </r>
  <r>
    <x v="618"/>
    <s v="US"/>
    <n v="281399.17"/>
    <x v="0"/>
    <x v="4"/>
    <n v="0"/>
  </r>
  <r>
    <x v="618"/>
    <s v="US"/>
    <n v="281399.17"/>
    <x v="1"/>
    <x v="5"/>
    <n v="278785"/>
  </r>
  <r>
    <x v="618"/>
    <s v="US"/>
    <n v="281399.17"/>
    <x v="1"/>
    <x v="6"/>
    <n v="0"/>
  </r>
  <r>
    <x v="618"/>
    <s v="US"/>
    <n v="281399.17"/>
    <x v="1"/>
    <x v="7"/>
    <n v="0"/>
  </r>
  <r>
    <x v="618"/>
    <s v="US"/>
    <n v="281399.17"/>
    <x v="1"/>
    <x v="8"/>
    <n v="0"/>
  </r>
  <r>
    <x v="618"/>
    <s v="US"/>
    <n v="281399.17"/>
    <x v="1"/>
    <x v="9"/>
    <n v="278785"/>
  </r>
  <r>
    <x v="618"/>
    <s v="US"/>
    <n v="281399.17"/>
    <x v="2"/>
    <x v="10"/>
    <n v="1102693"/>
  </r>
  <r>
    <x v="618"/>
    <s v="US"/>
    <n v="281399.17"/>
    <x v="2"/>
    <x v="11"/>
    <n v="1052225"/>
  </r>
  <r>
    <x v="618"/>
    <s v="US"/>
    <n v="281399.17"/>
    <x v="2"/>
    <x v="12"/>
    <n v="50468"/>
  </r>
  <r>
    <x v="618"/>
    <s v="US"/>
    <n v="281399.17"/>
    <x v="2"/>
    <x v="13"/>
    <n v="0"/>
  </r>
  <r>
    <x v="618"/>
    <s v="US"/>
    <n v="281399.17"/>
    <x v="3"/>
    <x v="14"/>
    <n v="613446"/>
  </r>
  <r>
    <x v="618"/>
    <s v="US"/>
    <n v="281399.17"/>
    <x v="4"/>
    <x v="15"/>
    <n v="816710"/>
  </r>
  <r>
    <x v="618"/>
    <s v="US"/>
    <n v="281399.17"/>
    <x v="5"/>
    <x v="16"/>
    <n v="3244965"/>
  </r>
  <r>
    <x v="618"/>
    <s v="US"/>
    <n v="281399.17"/>
    <x v="6"/>
    <x v="17"/>
    <n v="1662522"/>
  </r>
  <r>
    <x v="618"/>
    <s v="US"/>
    <n v="281399.17"/>
    <x v="7"/>
    <x v="18"/>
    <n v="94674"/>
  </r>
  <r>
    <x v="618"/>
    <s v="US"/>
    <n v="281399.17"/>
    <x v="8"/>
    <x v="19"/>
    <n v="0"/>
  </r>
  <r>
    <x v="618"/>
    <s v="US"/>
    <n v="281399.17"/>
    <x v="9"/>
    <x v="20"/>
    <n v="1961357"/>
  </r>
  <r>
    <x v="618"/>
    <s v="US"/>
    <n v="281399.17"/>
    <x v="10"/>
    <x v="21"/>
    <n v="38190204"/>
  </r>
  <r>
    <x v="618"/>
    <s v="US"/>
    <n v="281399.17"/>
    <x v="11"/>
    <x v="22"/>
    <n v="538137"/>
  </r>
  <r>
    <x v="618"/>
    <s v="US"/>
    <n v="281399.17"/>
    <x v="12"/>
    <x v="23"/>
    <n v="226220"/>
  </r>
  <r>
    <x v="618"/>
    <s v="US"/>
    <n v="281399.17"/>
    <x v="13"/>
    <x v="24"/>
    <n v="234217726"/>
  </r>
  <r>
    <x v="618"/>
    <s v="US"/>
    <n v="281399.17"/>
    <x v="14"/>
    <x v="25"/>
    <n v="0"/>
  </r>
  <r>
    <x v="618"/>
    <s v="US"/>
    <n v="281399.17"/>
    <x v="15"/>
    <x v="26"/>
    <n v="19329173"/>
  </r>
  <r>
    <x v="618"/>
    <s v="US"/>
    <n v="281399.17"/>
    <x v="16"/>
    <x v="27"/>
    <n v="0"/>
  </r>
  <r>
    <x v="618"/>
    <s v="US"/>
    <n v="281399.17"/>
    <x v="17"/>
    <x v="28"/>
    <n v="0"/>
  </r>
  <r>
    <x v="618"/>
    <s v="US"/>
    <n v="281399.17"/>
    <x v="18"/>
    <x v="29"/>
    <n v="0"/>
  </r>
  <r>
    <x v="618"/>
    <s v="US"/>
    <n v="281399.17"/>
    <x v="19"/>
    <x v="30"/>
    <n v="0"/>
  </r>
  <r>
    <x v="618"/>
    <s v="US"/>
    <n v="281399.17"/>
    <x v="20"/>
    <x v="31"/>
    <n v="0"/>
  </r>
  <r>
    <x v="618"/>
    <s v="US"/>
    <n v="281399.17"/>
    <x v="21"/>
    <x v="32"/>
    <n v="0"/>
  </r>
  <r>
    <x v="619"/>
    <s v="US"/>
    <n v="222031.05"/>
    <x v="0"/>
    <x v="0"/>
    <n v="3250817"/>
  </r>
  <r>
    <x v="619"/>
    <s v="US"/>
    <n v="222031.05"/>
    <x v="0"/>
    <x v="1"/>
    <n v="21938"/>
  </r>
  <r>
    <x v="619"/>
    <s v="US"/>
    <n v="222031.05"/>
    <x v="0"/>
    <x v="2"/>
    <n v="0"/>
  </r>
  <r>
    <x v="619"/>
    <s v="US"/>
    <n v="222031.05"/>
    <x v="0"/>
    <x v="3"/>
    <n v="3228879"/>
  </r>
  <r>
    <x v="619"/>
    <s v="US"/>
    <n v="222031.05"/>
    <x v="0"/>
    <x v="4"/>
    <n v="0"/>
  </r>
  <r>
    <x v="619"/>
    <s v="US"/>
    <n v="222031.05"/>
    <x v="1"/>
    <x v="5"/>
    <n v="231825"/>
  </r>
  <r>
    <x v="619"/>
    <s v="US"/>
    <n v="222031.05"/>
    <x v="1"/>
    <x v="6"/>
    <n v="0"/>
  </r>
  <r>
    <x v="619"/>
    <s v="US"/>
    <n v="222031.05"/>
    <x v="1"/>
    <x v="7"/>
    <n v="0"/>
  </r>
  <r>
    <x v="619"/>
    <s v="US"/>
    <n v="222031.05"/>
    <x v="1"/>
    <x v="8"/>
    <n v="0"/>
  </r>
  <r>
    <x v="619"/>
    <s v="US"/>
    <n v="222031.05"/>
    <x v="1"/>
    <x v="9"/>
    <n v="231825"/>
  </r>
  <r>
    <x v="619"/>
    <s v="US"/>
    <n v="222031.05"/>
    <x v="2"/>
    <x v="10"/>
    <n v="1549515"/>
  </r>
  <r>
    <x v="619"/>
    <s v="US"/>
    <n v="222031.05"/>
    <x v="2"/>
    <x v="11"/>
    <n v="1487542"/>
  </r>
  <r>
    <x v="619"/>
    <s v="US"/>
    <n v="222031.05"/>
    <x v="2"/>
    <x v="12"/>
    <n v="61973"/>
  </r>
  <r>
    <x v="619"/>
    <s v="US"/>
    <n v="222031.05"/>
    <x v="2"/>
    <x v="13"/>
    <n v="0"/>
  </r>
  <r>
    <x v="619"/>
    <s v="US"/>
    <n v="222031.05"/>
    <x v="3"/>
    <x v="14"/>
    <n v="618548"/>
  </r>
  <r>
    <x v="619"/>
    <s v="US"/>
    <n v="222031.05"/>
    <x v="4"/>
    <x v="15"/>
    <n v="758710"/>
  </r>
  <r>
    <x v="619"/>
    <s v="US"/>
    <n v="222031.05"/>
    <x v="5"/>
    <x v="16"/>
    <n v="3011530"/>
  </r>
  <r>
    <x v="619"/>
    <s v="US"/>
    <n v="222031.05"/>
    <x v="6"/>
    <x v="17"/>
    <n v="1872072"/>
  </r>
  <r>
    <x v="619"/>
    <s v="US"/>
    <n v="222031.05"/>
    <x v="7"/>
    <x v="18"/>
    <n v="103197"/>
  </r>
  <r>
    <x v="619"/>
    <s v="US"/>
    <n v="222031.05"/>
    <x v="8"/>
    <x v="19"/>
    <n v="0"/>
  </r>
  <r>
    <x v="619"/>
    <s v="US"/>
    <n v="222031.05"/>
    <x v="9"/>
    <x v="20"/>
    <n v="1978419"/>
  </r>
  <r>
    <x v="619"/>
    <s v="US"/>
    <n v="222031.05"/>
    <x v="10"/>
    <x v="21"/>
    <n v="30296689"/>
  </r>
  <r>
    <x v="619"/>
    <s v="US"/>
    <n v="222031.05"/>
    <x v="11"/>
    <x v="22"/>
    <n v="512896"/>
  </r>
  <r>
    <x v="619"/>
    <s v="US"/>
    <n v="222031.05"/>
    <x v="12"/>
    <x v="23"/>
    <n v="120010"/>
  </r>
  <r>
    <x v="619"/>
    <s v="US"/>
    <n v="222031.05"/>
    <x v="13"/>
    <x v="24"/>
    <n v="240362710"/>
  </r>
  <r>
    <x v="619"/>
    <s v="US"/>
    <n v="222031.05"/>
    <x v="14"/>
    <x v="25"/>
    <n v="0"/>
  </r>
  <r>
    <x v="619"/>
    <s v="US"/>
    <n v="222031.05"/>
    <x v="15"/>
    <x v="26"/>
    <n v="17587901"/>
  </r>
  <r>
    <x v="619"/>
    <s v="US"/>
    <n v="222031.05"/>
    <x v="16"/>
    <x v="27"/>
    <n v="0"/>
  </r>
  <r>
    <x v="619"/>
    <s v="US"/>
    <n v="222031.05"/>
    <x v="17"/>
    <x v="28"/>
    <n v="0"/>
  </r>
  <r>
    <x v="619"/>
    <s v="US"/>
    <n v="222031.05"/>
    <x v="18"/>
    <x v="29"/>
    <n v="4853509"/>
  </r>
  <r>
    <x v="619"/>
    <s v="US"/>
    <n v="222031.05"/>
    <x v="19"/>
    <x v="30"/>
    <n v="0"/>
  </r>
  <r>
    <x v="619"/>
    <s v="US"/>
    <n v="222031.05"/>
    <x v="20"/>
    <x v="31"/>
    <n v="0"/>
  </r>
  <r>
    <x v="619"/>
    <s v="US"/>
    <n v="222031.05"/>
    <x v="21"/>
    <x v="32"/>
    <n v="0"/>
  </r>
  <r>
    <x v="620"/>
    <s v="US"/>
    <n v="214809.19"/>
    <x v="0"/>
    <x v="0"/>
    <n v="2389736"/>
  </r>
  <r>
    <x v="620"/>
    <s v="US"/>
    <n v="214809.19"/>
    <x v="0"/>
    <x v="1"/>
    <n v="37271"/>
  </r>
  <r>
    <x v="620"/>
    <s v="US"/>
    <n v="214809.19"/>
    <x v="0"/>
    <x v="2"/>
    <n v="0"/>
  </r>
  <r>
    <x v="620"/>
    <s v="US"/>
    <n v="214809.19"/>
    <x v="0"/>
    <x v="3"/>
    <n v="2352465"/>
  </r>
  <r>
    <x v="620"/>
    <s v="US"/>
    <n v="214809.19"/>
    <x v="0"/>
    <x v="4"/>
    <n v="0"/>
  </r>
  <r>
    <x v="620"/>
    <s v="US"/>
    <n v="214809.19"/>
    <x v="1"/>
    <x v="5"/>
    <n v="65281"/>
  </r>
  <r>
    <x v="620"/>
    <s v="US"/>
    <n v="214809.19"/>
    <x v="1"/>
    <x v="6"/>
    <n v="0"/>
  </r>
  <r>
    <x v="620"/>
    <s v="US"/>
    <n v="214809.19"/>
    <x v="1"/>
    <x v="7"/>
    <n v="0"/>
  </r>
  <r>
    <x v="620"/>
    <s v="US"/>
    <n v="214809.19"/>
    <x v="1"/>
    <x v="8"/>
    <n v="0"/>
  </r>
  <r>
    <x v="620"/>
    <s v="US"/>
    <n v="214809.19"/>
    <x v="1"/>
    <x v="9"/>
    <n v="65281"/>
  </r>
  <r>
    <x v="620"/>
    <s v="US"/>
    <n v="214809.19"/>
    <x v="2"/>
    <x v="10"/>
    <n v="1940175"/>
  </r>
  <r>
    <x v="620"/>
    <s v="US"/>
    <n v="214809.19"/>
    <x v="2"/>
    <x v="11"/>
    <n v="1855661"/>
  </r>
  <r>
    <x v="620"/>
    <s v="US"/>
    <n v="214809.19"/>
    <x v="2"/>
    <x v="12"/>
    <n v="84514"/>
  </r>
  <r>
    <x v="620"/>
    <s v="US"/>
    <n v="214809.19"/>
    <x v="2"/>
    <x v="13"/>
    <n v="0"/>
  </r>
  <r>
    <x v="620"/>
    <s v="US"/>
    <n v="214809.19"/>
    <x v="3"/>
    <x v="14"/>
    <n v="668083"/>
  </r>
  <r>
    <x v="620"/>
    <s v="US"/>
    <n v="214809.19"/>
    <x v="4"/>
    <x v="15"/>
    <n v="1050884"/>
  </r>
  <r>
    <x v="620"/>
    <s v="US"/>
    <n v="214809.19"/>
    <x v="5"/>
    <x v="16"/>
    <n v="2404699"/>
  </r>
  <r>
    <x v="620"/>
    <s v="US"/>
    <n v="214809.19"/>
    <x v="6"/>
    <x v="17"/>
    <n v="2290223"/>
  </r>
  <r>
    <x v="620"/>
    <s v="US"/>
    <n v="214809.19"/>
    <x v="7"/>
    <x v="18"/>
    <n v="87615"/>
  </r>
  <r>
    <x v="620"/>
    <s v="US"/>
    <n v="214809.19"/>
    <x v="8"/>
    <x v="19"/>
    <n v="0"/>
  </r>
  <r>
    <x v="620"/>
    <s v="US"/>
    <n v="214809.19"/>
    <x v="9"/>
    <x v="20"/>
    <n v="1877832"/>
  </r>
  <r>
    <x v="620"/>
    <s v="US"/>
    <n v="214809.19"/>
    <x v="10"/>
    <x v="21"/>
    <n v="30343284"/>
  </r>
  <r>
    <x v="620"/>
    <s v="US"/>
    <n v="214809.19"/>
    <x v="11"/>
    <x v="22"/>
    <n v="523435"/>
  </r>
  <r>
    <x v="620"/>
    <s v="US"/>
    <n v="214809.19"/>
    <x v="12"/>
    <x v="23"/>
    <n v="127084"/>
  </r>
  <r>
    <x v="620"/>
    <s v="US"/>
    <n v="214809.19"/>
    <x v="13"/>
    <x v="24"/>
    <n v="246855489"/>
  </r>
  <r>
    <x v="620"/>
    <s v="US"/>
    <n v="214809.19"/>
    <x v="14"/>
    <x v="25"/>
    <n v="0"/>
  </r>
  <r>
    <x v="620"/>
    <s v="US"/>
    <n v="214809.19"/>
    <x v="15"/>
    <x v="26"/>
    <n v="16782768"/>
  </r>
  <r>
    <x v="620"/>
    <s v="US"/>
    <n v="214809.19"/>
    <x v="16"/>
    <x v="27"/>
    <n v="0"/>
  </r>
  <r>
    <x v="620"/>
    <s v="US"/>
    <n v="214809.19"/>
    <x v="17"/>
    <x v="28"/>
    <n v="0"/>
  </r>
  <r>
    <x v="620"/>
    <s v="US"/>
    <n v="214809.19"/>
    <x v="18"/>
    <x v="29"/>
    <n v="4845869"/>
  </r>
  <r>
    <x v="620"/>
    <s v="US"/>
    <n v="214809.19"/>
    <x v="19"/>
    <x v="30"/>
    <n v="0"/>
  </r>
  <r>
    <x v="620"/>
    <s v="US"/>
    <n v="214809.19"/>
    <x v="20"/>
    <x v="31"/>
    <n v="0"/>
  </r>
  <r>
    <x v="620"/>
    <s v="US"/>
    <n v="214809.19"/>
    <x v="21"/>
    <x v="32"/>
    <n v="0"/>
  </r>
  <r>
    <x v="621"/>
    <s v="US"/>
    <n v="232816.2"/>
    <x v="0"/>
    <x v="0"/>
    <n v="2181633"/>
  </r>
  <r>
    <x v="621"/>
    <s v="US"/>
    <n v="232816.2"/>
    <x v="0"/>
    <x v="1"/>
    <n v="58596"/>
  </r>
  <r>
    <x v="621"/>
    <s v="US"/>
    <n v="232816.2"/>
    <x v="0"/>
    <x v="2"/>
    <n v="0"/>
  </r>
  <r>
    <x v="621"/>
    <s v="US"/>
    <n v="232816.2"/>
    <x v="0"/>
    <x v="3"/>
    <n v="2123037"/>
  </r>
  <r>
    <x v="621"/>
    <s v="US"/>
    <n v="232816.2"/>
    <x v="0"/>
    <x v="4"/>
    <n v="0"/>
  </r>
  <r>
    <x v="621"/>
    <s v="US"/>
    <n v="232816.2"/>
    <x v="1"/>
    <x v="5"/>
    <n v="35439"/>
  </r>
  <r>
    <x v="621"/>
    <s v="US"/>
    <n v="232816.2"/>
    <x v="1"/>
    <x v="6"/>
    <n v="0"/>
  </r>
  <r>
    <x v="621"/>
    <s v="US"/>
    <n v="232816.2"/>
    <x v="1"/>
    <x v="7"/>
    <n v="0"/>
  </r>
  <r>
    <x v="621"/>
    <s v="US"/>
    <n v="232816.2"/>
    <x v="1"/>
    <x v="8"/>
    <n v="0"/>
  </r>
  <r>
    <x v="621"/>
    <s v="US"/>
    <n v="232816.2"/>
    <x v="1"/>
    <x v="9"/>
    <n v="35439"/>
  </r>
  <r>
    <x v="621"/>
    <s v="US"/>
    <n v="232816.2"/>
    <x v="2"/>
    <x v="10"/>
    <n v="1371042"/>
  </r>
  <r>
    <x v="621"/>
    <s v="US"/>
    <n v="232816.2"/>
    <x v="2"/>
    <x v="11"/>
    <n v="1277000"/>
  </r>
  <r>
    <x v="621"/>
    <s v="US"/>
    <n v="232816.2"/>
    <x v="2"/>
    <x v="12"/>
    <n v="94042"/>
  </r>
  <r>
    <x v="621"/>
    <s v="US"/>
    <n v="232816.2"/>
    <x v="2"/>
    <x v="13"/>
    <n v="0"/>
  </r>
  <r>
    <x v="621"/>
    <s v="US"/>
    <n v="232816.2"/>
    <x v="3"/>
    <x v="14"/>
    <n v="286864"/>
  </r>
  <r>
    <x v="621"/>
    <s v="US"/>
    <n v="232816.2"/>
    <x v="4"/>
    <x v="15"/>
    <n v="1062211"/>
  </r>
  <r>
    <x v="621"/>
    <s v="US"/>
    <n v="232816.2"/>
    <x v="5"/>
    <x v="16"/>
    <n v="2651473"/>
  </r>
  <r>
    <x v="621"/>
    <s v="US"/>
    <n v="232816.2"/>
    <x v="6"/>
    <x v="17"/>
    <n v="1687440"/>
  </r>
  <r>
    <x v="621"/>
    <s v="US"/>
    <n v="232816.2"/>
    <x v="7"/>
    <x v="18"/>
    <n v="95418"/>
  </r>
  <r>
    <x v="621"/>
    <s v="US"/>
    <n v="232816.2"/>
    <x v="8"/>
    <x v="19"/>
    <n v="0"/>
  </r>
  <r>
    <x v="621"/>
    <s v="US"/>
    <n v="232816.2"/>
    <x v="9"/>
    <x v="20"/>
    <n v="1773980"/>
  </r>
  <r>
    <x v="621"/>
    <s v="US"/>
    <n v="232816.2"/>
    <x v="10"/>
    <x v="21"/>
    <n v="24835883"/>
  </r>
  <r>
    <x v="621"/>
    <s v="US"/>
    <n v="232816.2"/>
    <x v="11"/>
    <x v="22"/>
    <n v="553228"/>
  </r>
  <r>
    <x v="621"/>
    <s v="US"/>
    <n v="232816.2"/>
    <x v="12"/>
    <x v="23"/>
    <n v="144934"/>
  </r>
  <r>
    <x v="621"/>
    <s v="US"/>
    <n v="232816.2"/>
    <x v="13"/>
    <x v="24"/>
    <n v="244283250"/>
  </r>
  <r>
    <x v="621"/>
    <s v="US"/>
    <n v="232816.2"/>
    <x v="14"/>
    <x v="25"/>
    <n v="0"/>
  </r>
  <r>
    <x v="621"/>
    <s v="US"/>
    <n v="232816.2"/>
    <x v="15"/>
    <x v="26"/>
    <n v="16055852"/>
  </r>
  <r>
    <x v="621"/>
    <s v="US"/>
    <n v="232816.2"/>
    <x v="16"/>
    <x v="27"/>
    <n v="0"/>
  </r>
  <r>
    <x v="621"/>
    <s v="US"/>
    <n v="232816.2"/>
    <x v="17"/>
    <x v="28"/>
    <n v="0"/>
  </r>
  <r>
    <x v="621"/>
    <s v="US"/>
    <n v="232816.2"/>
    <x v="18"/>
    <x v="29"/>
    <n v="4911137"/>
  </r>
  <r>
    <x v="621"/>
    <s v="US"/>
    <n v="232816.2"/>
    <x v="19"/>
    <x v="30"/>
    <n v="0"/>
  </r>
  <r>
    <x v="621"/>
    <s v="US"/>
    <n v="232816.2"/>
    <x v="20"/>
    <x v="31"/>
    <n v="0"/>
  </r>
  <r>
    <x v="621"/>
    <s v="US"/>
    <n v="232816.2"/>
    <x v="21"/>
    <x v="32"/>
    <n v="0"/>
  </r>
  <r>
    <x v="622"/>
    <s v="US"/>
    <n v="237095.97"/>
    <x v="0"/>
    <x v="0"/>
    <n v="2283592"/>
  </r>
  <r>
    <x v="622"/>
    <s v="US"/>
    <n v="237095.97"/>
    <x v="0"/>
    <x v="1"/>
    <n v="65312"/>
  </r>
  <r>
    <x v="622"/>
    <s v="US"/>
    <n v="237095.97"/>
    <x v="0"/>
    <x v="2"/>
    <n v="0"/>
  </r>
  <r>
    <x v="622"/>
    <s v="US"/>
    <n v="237095.97"/>
    <x v="0"/>
    <x v="3"/>
    <n v="2218280"/>
  </r>
  <r>
    <x v="622"/>
    <s v="US"/>
    <n v="237095.97"/>
    <x v="0"/>
    <x v="4"/>
    <n v="0"/>
  </r>
  <r>
    <x v="622"/>
    <s v="US"/>
    <n v="237095.97"/>
    <x v="1"/>
    <x v="5"/>
    <n v="109855"/>
  </r>
  <r>
    <x v="622"/>
    <s v="US"/>
    <n v="237095.97"/>
    <x v="1"/>
    <x v="6"/>
    <n v="0"/>
  </r>
  <r>
    <x v="622"/>
    <s v="US"/>
    <n v="237095.97"/>
    <x v="1"/>
    <x v="7"/>
    <n v="0"/>
  </r>
  <r>
    <x v="622"/>
    <s v="US"/>
    <n v="237095.97"/>
    <x v="1"/>
    <x v="8"/>
    <n v="0"/>
  </r>
  <r>
    <x v="622"/>
    <s v="US"/>
    <n v="237095.97"/>
    <x v="1"/>
    <x v="9"/>
    <n v="109855"/>
  </r>
  <r>
    <x v="622"/>
    <s v="US"/>
    <n v="237095.97"/>
    <x v="2"/>
    <x v="10"/>
    <n v="695245"/>
  </r>
  <r>
    <x v="622"/>
    <s v="US"/>
    <n v="237095.97"/>
    <x v="2"/>
    <x v="11"/>
    <n v="309322"/>
  </r>
  <r>
    <x v="622"/>
    <s v="US"/>
    <n v="237095.97"/>
    <x v="2"/>
    <x v="12"/>
    <n v="385923"/>
  </r>
  <r>
    <x v="622"/>
    <s v="US"/>
    <n v="237095.97"/>
    <x v="2"/>
    <x v="13"/>
    <n v="0"/>
  </r>
  <r>
    <x v="622"/>
    <s v="US"/>
    <n v="237095.97"/>
    <x v="3"/>
    <x v="14"/>
    <n v="268043"/>
  </r>
  <r>
    <x v="622"/>
    <s v="US"/>
    <n v="237095.97"/>
    <x v="4"/>
    <x v="15"/>
    <n v="1021355"/>
  </r>
  <r>
    <x v="622"/>
    <s v="US"/>
    <n v="237095.97"/>
    <x v="5"/>
    <x v="16"/>
    <n v="2263027"/>
  </r>
  <r>
    <x v="622"/>
    <s v="US"/>
    <n v="237095.97"/>
    <x v="6"/>
    <x v="17"/>
    <n v="983779"/>
  </r>
  <r>
    <x v="622"/>
    <s v="US"/>
    <n v="237095.97"/>
    <x v="7"/>
    <x v="18"/>
    <n v="124423"/>
  </r>
  <r>
    <x v="622"/>
    <s v="US"/>
    <n v="237095.97"/>
    <x v="8"/>
    <x v="19"/>
    <n v="0"/>
  </r>
  <r>
    <x v="622"/>
    <s v="US"/>
    <n v="237095.97"/>
    <x v="9"/>
    <x v="20"/>
    <n v="1572677"/>
  </r>
  <r>
    <x v="622"/>
    <s v="US"/>
    <n v="237095.97"/>
    <x v="10"/>
    <x v="21"/>
    <n v="20821285"/>
  </r>
  <r>
    <x v="622"/>
    <s v="US"/>
    <n v="237095.97"/>
    <x v="11"/>
    <x v="22"/>
    <n v="574435"/>
  </r>
  <r>
    <x v="622"/>
    <s v="US"/>
    <n v="237095.97"/>
    <x v="12"/>
    <x v="23"/>
    <n v="307285"/>
  </r>
  <r>
    <x v="622"/>
    <s v="US"/>
    <n v="237095.97"/>
    <x v="13"/>
    <x v="24"/>
    <n v="250566521"/>
  </r>
  <r>
    <x v="622"/>
    <s v="US"/>
    <n v="237095.97"/>
    <x v="14"/>
    <x v="25"/>
    <n v="0"/>
  </r>
  <r>
    <x v="622"/>
    <s v="US"/>
    <n v="237095.97"/>
    <x v="15"/>
    <x v="26"/>
    <n v="15220718"/>
  </r>
  <r>
    <x v="622"/>
    <s v="US"/>
    <n v="237095.97"/>
    <x v="16"/>
    <x v="27"/>
    <n v="0"/>
  </r>
  <r>
    <x v="622"/>
    <s v="US"/>
    <n v="237095.97"/>
    <x v="17"/>
    <x v="28"/>
    <n v="0"/>
  </r>
  <r>
    <x v="622"/>
    <s v="US"/>
    <n v="237095.97"/>
    <x v="18"/>
    <x v="29"/>
    <n v="4757582"/>
  </r>
  <r>
    <x v="622"/>
    <s v="US"/>
    <n v="237095.97"/>
    <x v="19"/>
    <x v="30"/>
    <n v="0"/>
  </r>
  <r>
    <x v="622"/>
    <s v="US"/>
    <n v="237095.97"/>
    <x v="20"/>
    <x v="31"/>
    <n v="0"/>
  </r>
  <r>
    <x v="622"/>
    <s v="US"/>
    <n v="237095.97"/>
    <x v="21"/>
    <x v="32"/>
    <n v="0"/>
  </r>
  <r>
    <x v="623"/>
    <s v="US"/>
    <n v="742881.11"/>
    <x v="0"/>
    <x v="0"/>
    <n v="3542063"/>
  </r>
  <r>
    <x v="623"/>
    <s v="US"/>
    <n v="742881.11"/>
    <x v="0"/>
    <x v="1"/>
    <n v="887376"/>
  </r>
  <r>
    <x v="623"/>
    <s v="US"/>
    <n v="742881.11"/>
    <x v="0"/>
    <x v="2"/>
    <n v="0"/>
  </r>
  <r>
    <x v="623"/>
    <s v="US"/>
    <n v="742881.11"/>
    <x v="0"/>
    <x v="3"/>
    <n v="2654687"/>
  </r>
  <r>
    <x v="623"/>
    <s v="US"/>
    <n v="742881.11"/>
    <x v="0"/>
    <x v="4"/>
    <n v="0"/>
  </r>
  <r>
    <x v="623"/>
    <s v="US"/>
    <n v="742881.11"/>
    <x v="1"/>
    <x v="5"/>
    <n v="183481"/>
  </r>
  <r>
    <x v="623"/>
    <s v="US"/>
    <n v="742881.11"/>
    <x v="1"/>
    <x v="6"/>
    <n v="0"/>
  </r>
  <r>
    <x v="623"/>
    <s v="US"/>
    <n v="742881.11"/>
    <x v="1"/>
    <x v="7"/>
    <n v="0"/>
  </r>
  <r>
    <x v="623"/>
    <s v="US"/>
    <n v="742881.11"/>
    <x v="1"/>
    <x v="8"/>
    <n v="0"/>
  </r>
  <r>
    <x v="623"/>
    <s v="US"/>
    <n v="742881.11"/>
    <x v="1"/>
    <x v="9"/>
    <n v="183481"/>
  </r>
  <r>
    <x v="623"/>
    <s v="US"/>
    <n v="742881.11"/>
    <x v="2"/>
    <x v="10"/>
    <n v="940586"/>
  </r>
  <r>
    <x v="623"/>
    <s v="US"/>
    <n v="742881.11"/>
    <x v="2"/>
    <x v="11"/>
    <n v="360433"/>
  </r>
  <r>
    <x v="623"/>
    <s v="US"/>
    <n v="742881.11"/>
    <x v="2"/>
    <x v="12"/>
    <n v="580153"/>
  </r>
  <r>
    <x v="623"/>
    <s v="US"/>
    <n v="742881.11"/>
    <x v="2"/>
    <x v="13"/>
    <n v="0"/>
  </r>
  <r>
    <x v="623"/>
    <s v="US"/>
    <n v="742881.11"/>
    <x v="3"/>
    <x v="14"/>
    <n v="297511"/>
  </r>
  <r>
    <x v="623"/>
    <s v="US"/>
    <n v="742881.11"/>
    <x v="4"/>
    <x v="15"/>
    <n v="839724"/>
  </r>
  <r>
    <x v="623"/>
    <s v="US"/>
    <n v="742881.11"/>
    <x v="5"/>
    <x v="16"/>
    <n v="2060149"/>
  </r>
  <r>
    <x v="623"/>
    <s v="US"/>
    <n v="742881.11"/>
    <x v="6"/>
    <x v="17"/>
    <n v="1247992"/>
  </r>
  <r>
    <x v="623"/>
    <s v="US"/>
    <n v="742881.11"/>
    <x v="7"/>
    <x v="18"/>
    <n v="112097"/>
  </r>
  <r>
    <x v="623"/>
    <s v="US"/>
    <n v="742881.11"/>
    <x v="8"/>
    <x v="19"/>
    <n v="0"/>
  </r>
  <r>
    <x v="623"/>
    <s v="US"/>
    <n v="742881.11"/>
    <x v="9"/>
    <x v="20"/>
    <n v="2007409"/>
  </r>
  <r>
    <x v="623"/>
    <s v="US"/>
    <n v="742881.11"/>
    <x v="10"/>
    <x v="21"/>
    <n v="17154479"/>
  </r>
  <r>
    <x v="623"/>
    <s v="US"/>
    <n v="742881.11"/>
    <x v="11"/>
    <x v="22"/>
    <n v="664054"/>
  </r>
  <r>
    <x v="623"/>
    <s v="US"/>
    <n v="742881.11"/>
    <x v="12"/>
    <x v="23"/>
    <n v="149975"/>
  </r>
  <r>
    <x v="623"/>
    <s v="US"/>
    <n v="742881.11"/>
    <x v="13"/>
    <x v="24"/>
    <n v="263604591"/>
  </r>
  <r>
    <x v="623"/>
    <s v="US"/>
    <n v="742881.11"/>
    <x v="14"/>
    <x v="25"/>
    <n v="0"/>
  </r>
  <r>
    <x v="623"/>
    <s v="US"/>
    <n v="742881.11"/>
    <x v="15"/>
    <x v="26"/>
    <n v="15657375"/>
  </r>
  <r>
    <x v="623"/>
    <s v="US"/>
    <n v="742881.11"/>
    <x v="16"/>
    <x v="27"/>
    <n v="0"/>
  </r>
  <r>
    <x v="623"/>
    <s v="US"/>
    <n v="742881.11"/>
    <x v="17"/>
    <x v="28"/>
    <n v="0"/>
  </r>
  <r>
    <x v="623"/>
    <s v="US"/>
    <n v="742881.11"/>
    <x v="18"/>
    <x v="29"/>
    <n v="4709078"/>
  </r>
  <r>
    <x v="623"/>
    <s v="US"/>
    <n v="742881.11"/>
    <x v="19"/>
    <x v="30"/>
    <n v="0"/>
  </r>
  <r>
    <x v="623"/>
    <s v="US"/>
    <n v="742881.11"/>
    <x v="20"/>
    <x v="31"/>
    <n v="0"/>
  </r>
  <r>
    <x v="623"/>
    <s v="US"/>
    <n v="742881.11"/>
    <x v="21"/>
    <x v="32"/>
    <n v="0"/>
  </r>
  <r>
    <x v="624"/>
    <s v="US"/>
    <n v="444580.05"/>
    <x v="0"/>
    <x v="0"/>
    <n v="3550323"/>
  </r>
  <r>
    <x v="624"/>
    <s v="US"/>
    <n v="444580.05"/>
    <x v="0"/>
    <x v="1"/>
    <n v="619479"/>
  </r>
  <r>
    <x v="624"/>
    <s v="US"/>
    <n v="444580.05"/>
    <x v="0"/>
    <x v="2"/>
    <n v="0"/>
  </r>
  <r>
    <x v="624"/>
    <s v="US"/>
    <n v="444580.05"/>
    <x v="0"/>
    <x v="3"/>
    <n v="2930844"/>
  </r>
  <r>
    <x v="624"/>
    <s v="US"/>
    <n v="444580.05"/>
    <x v="0"/>
    <x v="4"/>
    <n v="0"/>
  </r>
  <r>
    <x v="624"/>
    <s v="US"/>
    <n v="444580.05"/>
    <x v="1"/>
    <x v="5"/>
    <n v="257745"/>
  </r>
  <r>
    <x v="624"/>
    <s v="US"/>
    <n v="444580.05"/>
    <x v="1"/>
    <x v="6"/>
    <n v="0"/>
  </r>
  <r>
    <x v="624"/>
    <s v="US"/>
    <n v="444580.05"/>
    <x v="1"/>
    <x v="7"/>
    <n v="0"/>
  </r>
  <r>
    <x v="624"/>
    <s v="US"/>
    <n v="444580.05"/>
    <x v="1"/>
    <x v="8"/>
    <n v="0"/>
  </r>
  <r>
    <x v="624"/>
    <s v="US"/>
    <n v="444580.05"/>
    <x v="1"/>
    <x v="9"/>
    <n v="257745"/>
  </r>
  <r>
    <x v="624"/>
    <s v="US"/>
    <n v="444580.05"/>
    <x v="2"/>
    <x v="10"/>
    <n v="1512599"/>
  </r>
  <r>
    <x v="624"/>
    <s v="US"/>
    <n v="444580.05"/>
    <x v="2"/>
    <x v="11"/>
    <n v="370223"/>
  </r>
  <r>
    <x v="624"/>
    <s v="US"/>
    <n v="444580.05"/>
    <x v="2"/>
    <x v="12"/>
    <n v="1142376"/>
  </r>
  <r>
    <x v="624"/>
    <s v="US"/>
    <n v="444580.05"/>
    <x v="2"/>
    <x v="13"/>
    <n v="0"/>
  </r>
  <r>
    <x v="624"/>
    <s v="US"/>
    <n v="444580.05"/>
    <x v="3"/>
    <x v="14"/>
    <n v="372744"/>
  </r>
  <r>
    <x v="624"/>
    <s v="US"/>
    <n v="444580.05"/>
    <x v="4"/>
    <x v="15"/>
    <n v="1119417"/>
  </r>
  <r>
    <x v="624"/>
    <s v="US"/>
    <n v="444580.05"/>
    <x v="5"/>
    <x v="16"/>
    <n v="2023327"/>
  </r>
  <r>
    <x v="624"/>
    <s v="US"/>
    <n v="444580.05"/>
    <x v="6"/>
    <x v="17"/>
    <n v="2877142"/>
  </r>
  <r>
    <x v="624"/>
    <s v="US"/>
    <n v="444580.05"/>
    <x v="7"/>
    <x v="18"/>
    <n v="134051"/>
  </r>
  <r>
    <x v="624"/>
    <s v="US"/>
    <n v="444580.05"/>
    <x v="8"/>
    <x v="19"/>
    <n v="0"/>
  </r>
  <r>
    <x v="624"/>
    <s v="US"/>
    <n v="444580.05"/>
    <x v="9"/>
    <x v="20"/>
    <n v="2309638"/>
  </r>
  <r>
    <x v="624"/>
    <s v="US"/>
    <n v="444580.05"/>
    <x v="10"/>
    <x v="21"/>
    <n v="21266205"/>
  </r>
  <r>
    <x v="624"/>
    <s v="US"/>
    <n v="444580.05"/>
    <x v="11"/>
    <x v="22"/>
    <n v="681978"/>
  </r>
  <r>
    <x v="624"/>
    <s v="US"/>
    <n v="444580.05"/>
    <x v="12"/>
    <x v="23"/>
    <n v="80719"/>
  </r>
  <r>
    <x v="624"/>
    <s v="US"/>
    <n v="444580.05"/>
    <x v="13"/>
    <x v="24"/>
    <n v="265054721"/>
  </r>
  <r>
    <x v="624"/>
    <s v="US"/>
    <n v="444580.05"/>
    <x v="14"/>
    <x v="25"/>
    <n v="0"/>
  </r>
  <r>
    <x v="624"/>
    <s v="US"/>
    <n v="444580.05"/>
    <x v="15"/>
    <x v="26"/>
    <n v="16414970"/>
  </r>
  <r>
    <x v="624"/>
    <s v="US"/>
    <n v="444580.05"/>
    <x v="16"/>
    <x v="27"/>
    <n v="0"/>
  </r>
  <r>
    <x v="624"/>
    <s v="US"/>
    <n v="444580.05"/>
    <x v="17"/>
    <x v="28"/>
    <n v="0"/>
  </r>
  <r>
    <x v="624"/>
    <s v="US"/>
    <n v="444580.05"/>
    <x v="18"/>
    <x v="29"/>
    <n v="4727309"/>
  </r>
  <r>
    <x v="624"/>
    <s v="US"/>
    <n v="444580.05"/>
    <x v="19"/>
    <x v="30"/>
    <n v="0"/>
  </r>
  <r>
    <x v="624"/>
    <s v="US"/>
    <n v="444580.05"/>
    <x v="20"/>
    <x v="31"/>
    <n v="0"/>
  </r>
  <r>
    <x v="624"/>
    <s v="US"/>
    <n v="444580.05"/>
    <x v="21"/>
    <x v="32"/>
    <n v="0"/>
  </r>
  <r>
    <x v="625"/>
    <s v="US"/>
    <n v="430123.73"/>
    <x v="0"/>
    <x v="0"/>
    <n v="2975788"/>
  </r>
  <r>
    <x v="625"/>
    <s v="US"/>
    <n v="430123.73"/>
    <x v="0"/>
    <x v="1"/>
    <n v="305111"/>
  </r>
  <r>
    <x v="625"/>
    <s v="US"/>
    <n v="430123.73"/>
    <x v="0"/>
    <x v="2"/>
    <n v="0"/>
  </r>
  <r>
    <x v="625"/>
    <s v="US"/>
    <n v="430123.73"/>
    <x v="0"/>
    <x v="3"/>
    <n v="2670677"/>
  </r>
  <r>
    <x v="625"/>
    <s v="US"/>
    <n v="430123.73"/>
    <x v="0"/>
    <x v="4"/>
    <n v="0"/>
  </r>
  <r>
    <x v="625"/>
    <s v="US"/>
    <n v="430123.73"/>
    <x v="1"/>
    <x v="5"/>
    <n v="270882"/>
  </r>
  <r>
    <x v="625"/>
    <s v="US"/>
    <n v="430123.73"/>
    <x v="1"/>
    <x v="6"/>
    <n v="0"/>
  </r>
  <r>
    <x v="625"/>
    <s v="US"/>
    <n v="430123.73"/>
    <x v="1"/>
    <x v="7"/>
    <n v="0"/>
  </r>
  <r>
    <x v="625"/>
    <s v="US"/>
    <n v="430123.73"/>
    <x v="1"/>
    <x v="8"/>
    <n v="0"/>
  </r>
  <r>
    <x v="625"/>
    <s v="US"/>
    <n v="430123.73"/>
    <x v="1"/>
    <x v="9"/>
    <n v="270882"/>
  </r>
  <r>
    <x v="625"/>
    <s v="US"/>
    <n v="430123.73"/>
    <x v="2"/>
    <x v="10"/>
    <n v="2101068"/>
  </r>
  <r>
    <x v="625"/>
    <s v="US"/>
    <n v="430123.73"/>
    <x v="2"/>
    <x v="11"/>
    <n v="942511"/>
  </r>
  <r>
    <x v="625"/>
    <s v="US"/>
    <n v="430123.73"/>
    <x v="2"/>
    <x v="12"/>
    <n v="1158557"/>
  </r>
  <r>
    <x v="625"/>
    <s v="US"/>
    <n v="430123.73"/>
    <x v="2"/>
    <x v="13"/>
    <n v="0"/>
  </r>
  <r>
    <x v="625"/>
    <s v="US"/>
    <n v="430123.73"/>
    <x v="3"/>
    <x v="14"/>
    <n v="380892"/>
  </r>
  <r>
    <x v="625"/>
    <s v="US"/>
    <n v="430123.73"/>
    <x v="4"/>
    <x v="15"/>
    <n v="1238627"/>
  </r>
  <r>
    <x v="625"/>
    <s v="US"/>
    <n v="430123.73"/>
    <x v="5"/>
    <x v="16"/>
    <n v="2273585"/>
  </r>
  <r>
    <x v="625"/>
    <s v="US"/>
    <n v="430123.73"/>
    <x v="6"/>
    <x v="17"/>
    <n v="5138419"/>
  </r>
  <r>
    <x v="625"/>
    <s v="US"/>
    <n v="430123.73"/>
    <x v="7"/>
    <x v="18"/>
    <n v="140773"/>
  </r>
  <r>
    <x v="625"/>
    <s v="US"/>
    <n v="430123.73"/>
    <x v="8"/>
    <x v="19"/>
    <n v="0"/>
  </r>
  <r>
    <x v="625"/>
    <s v="US"/>
    <n v="430123.73"/>
    <x v="9"/>
    <x v="20"/>
    <n v="2685501"/>
  </r>
  <r>
    <x v="625"/>
    <s v="US"/>
    <n v="430123.73"/>
    <x v="10"/>
    <x v="21"/>
    <n v="32838341"/>
  </r>
  <r>
    <x v="625"/>
    <s v="US"/>
    <n v="430123.73"/>
    <x v="11"/>
    <x v="22"/>
    <n v="626783"/>
  </r>
  <r>
    <x v="625"/>
    <s v="US"/>
    <n v="430123.73"/>
    <x v="12"/>
    <x v="23"/>
    <n v="193860"/>
  </r>
  <r>
    <x v="625"/>
    <s v="US"/>
    <n v="430123.73"/>
    <x v="13"/>
    <x v="24"/>
    <n v="260184954"/>
  </r>
  <r>
    <x v="625"/>
    <s v="US"/>
    <n v="430123.73"/>
    <x v="14"/>
    <x v="25"/>
    <n v="0"/>
  </r>
  <r>
    <x v="625"/>
    <s v="US"/>
    <n v="430123.73"/>
    <x v="15"/>
    <x v="26"/>
    <n v="16805293"/>
  </r>
  <r>
    <x v="625"/>
    <s v="US"/>
    <n v="430123.73"/>
    <x v="16"/>
    <x v="27"/>
    <n v="0"/>
  </r>
  <r>
    <x v="625"/>
    <s v="US"/>
    <n v="430123.73"/>
    <x v="17"/>
    <x v="28"/>
    <n v="0"/>
  </r>
  <r>
    <x v="625"/>
    <s v="US"/>
    <n v="430123.73"/>
    <x v="18"/>
    <x v="29"/>
    <n v="0"/>
  </r>
  <r>
    <x v="625"/>
    <s v="US"/>
    <n v="430123.73"/>
    <x v="19"/>
    <x v="30"/>
    <n v="0"/>
  </r>
  <r>
    <x v="625"/>
    <s v="US"/>
    <n v="430123.73"/>
    <x v="20"/>
    <x v="31"/>
    <n v="0"/>
  </r>
  <r>
    <x v="625"/>
    <s v="US"/>
    <n v="430123.73"/>
    <x v="21"/>
    <x v="32"/>
    <n v="0"/>
  </r>
  <r>
    <x v="626"/>
    <s v="US"/>
    <n v="231895.95"/>
    <x v="0"/>
    <x v="0"/>
    <n v="2795076"/>
  </r>
  <r>
    <x v="626"/>
    <s v="US"/>
    <n v="231895.95"/>
    <x v="0"/>
    <x v="1"/>
    <n v="243974"/>
  </r>
  <r>
    <x v="626"/>
    <s v="US"/>
    <n v="231895.95"/>
    <x v="0"/>
    <x v="2"/>
    <n v="0"/>
  </r>
  <r>
    <x v="626"/>
    <s v="US"/>
    <n v="231895.95"/>
    <x v="0"/>
    <x v="3"/>
    <n v="2551102"/>
  </r>
  <r>
    <x v="626"/>
    <s v="US"/>
    <n v="231895.95"/>
    <x v="0"/>
    <x v="4"/>
    <n v="0"/>
  </r>
  <r>
    <x v="626"/>
    <s v="US"/>
    <n v="231895.95"/>
    <x v="1"/>
    <x v="5"/>
    <n v="194336"/>
  </r>
  <r>
    <x v="626"/>
    <s v="US"/>
    <n v="231895.95"/>
    <x v="1"/>
    <x v="6"/>
    <n v="0"/>
  </r>
  <r>
    <x v="626"/>
    <s v="US"/>
    <n v="231895.95"/>
    <x v="1"/>
    <x v="7"/>
    <n v="0"/>
  </r>
  <r>
    <x v="626"/>
    <s v="US"/>
    <n v="231895.95"/>
    <x v="1"/>
    <x v="8"/>
    <n v="0"/>
  </r>
  <r>
    <x v="626"/>
    <s v="US"/>
    <n v="231895.95"/>
    <x v="1"/>
    <x v="9"/>
    <n v="194336"/>
  </r>
  <r>
    <x v="626"/>
    <s v="US"/>
    <n v="231895.95"/>
    <x v="2"/>
    <x v="10"/>
    <n v="900950"/>
  </r>
  <r>
    <x v="626"/>
    <s v="US"/>
    <n v="231895.95"/>
    <x v="2"/>
    <x v="11"/>
    <n v="309394"/>
  </r>
  <r>
    <x v="626"/>
    <s v="US"/>
    <n v="231895.95"/>
    <x v="2"/>
    <x v="12"/>
    <n v="591556"/>
  </r>
  <r>
    <x v="626"/>
    <s v="US"/>
    <n v="231895.95"/>
    <x v="2"/>
    <x v="13"/>
    <n v="0"/>
  </r>
  <r>
    <x v="626"/>
    <s v="US"/>
    <n v="231895.95"/>
    <x v="3"/>
    <x v="14"/>
    <n v="367667"/>
  </r>
  <r>
    <x v="626"/>
    <s v="US"/>
    <n v="231895.95"/>
    <x v="4"/>
    <x v="15"/>
    <n v="999435"/>
  </r>
  <r>
    <x v="626"/>
    <s v="US"/>
    <n v="231895.95"/>
    <x v="5"/>
    <x v="16"/>
    <n v="2025396"/>
  </r>
  <r>
    <x v="626"/>
    <s v="US"/>
    <n v="231895.95"/>
    <x v="6"/>
    <x v="17"/>
    <n v="4301079"/>
  </r>
  <r>
    <x v="626"/>
    <s v="US"/>
    <n v="231895.95"/>
    <x v="7"/>
    <x v="18"/>
    <n v="135280"/>
  </r>
  <r>
    <x v="626"/>
    <s v="US"/>
    <n v="231895.95"/>
    <x v="8"/>
    <x v="19"/>
    <n v="0"/>
  </r>
  <r>
    <x v="626"/>
    <s v="US"/>
    <n v="231895.95"/>
    <x v="9"/>
    <x v="20"/>
    <n v="2968003"/>
  </r>
  <r>
    <x v="626"/>
    <s v="US"/>
    <n v="231895.95"/>
    <x v="10"/>
    <x v="21"/>
    <n v="30413511"/>
  </r>
  <r>
    <x v="626"/>
    <s v="US"/>
    <n v="231895.95"/>
    <x v="11"/>
    <x v="22"/>
    <n v="487236"/>
  </r>
  <r>
    <x v="626"/>
    <s v="US"/>
    <n v="231895.95"/>
    <x v="12"/>
    <x v="23"/>
    <n v="89477"/>
  </r>
  <r>
    <x v="626"/>
    <s v="US"/>
    <n v="231895.95"/>
    <x v="13"/>
    <x v="24"/>
    <n v="264708310"/>
  </r>
  <r>
    <x v="626"/>
    <s v="US"/>
    <n v="231895.95"/>
    <x v="14"/>
    <x v="25"/>
    <n v="0"/>
  </r>
  <r>
    <x v="626"/>
    <s v="US"/>
    <n v="231895.95"/>
    <x v="15"/>
    <x v="26"/>
    <n v="14686199"/>
  </r>
  <r>
    <x v="626"/>
    <s v="US"/>
    <n v="231895.95"/>
    <x v="16"/>
    <x v="27"/>
    <n v="0"/>
  </r>
  <r>
    <x v="626"/>
    <s v="US"/>
    <n v="231895.95"/>
    <x v="17"/>
    <x v="28"/>
    <n v="0"/>
  </r>
  <r>
    <x v="626"/>
    <s v="US"/>
    <n v="231895.95"/>
    <x v="18"/>
    <x v="29"/>
    <n v="0"/>
  </r>
  <r>
    <x v="626"/>
    <s v="US"/>
    <n v="231895.95"/>
    <x v="19"/>
    <x v="30"/>
    <n v="0"/>
  </r>
  <r>
    <x v="626"/>
    <s v="US"/>
    <n v="231895.95"/>
    <x v="20"/>
    <x v="31"/>
    <n v="0"/>
  </r>
  <r>
    <x v="626"/>
    <s v="US"/>
    <n v="231895.95"/>
    <x v="21"/>
    <x v="32"/>
    <n v="0"/>
  </r>
  <r>
    <x v="627"/>
    <s v="US"/>
    <n v="200211.54"/>
    <x v="0"/>
    <x v="0"/>
    <n v="3742989"/>
  </r>
  <r>
    <x v="627"/>
    <s v="US"/>
    <n v="200211.54"/>
    <x v="0"/>
    <x v="1"/>
    <n v="1419475"/>
  </r>
  <r>
    <x v="627"/>
    <s v="US"/>
    <n v="200211.54"/>
    <x v="0"/>
    <x v="2"/>
    <n v="0"/>
  </r>
  <r>
    <x v="627"/>
    <s v="US"/>
    <n v="200211.54"/>
    <x v="0"/>
    <x v="3"/>
    <n v="2323514"/>
  </r>
  <r>
    <x v="627"/>
    <s v="US"/>
    <n v="200211.54"/>
    <x v="0"/>
    <x v="4"/>
    <n v="0"/>
  </r>
  <r>
    <x v="627"/>
    <s v="US"/>
    <n v="200211.54"/>
    <x v="1"/>
    <x v="5"/>
    <n v="156226"/>
  </r>
  <r>
    <x v="627"/>
    <s v="US"/>
    <n v="200211.54"/>
    <x v="1"/>
    <x v="6"/>
    <n v="0"/>
  </r>
  <r>
    <x v="627"/>
    <s v="US"/>
    <n v="200211.54"/>
    <x v="1"/>
    <x v="7"/>
    <n v="0"/>
  </r>
  <r>
    <x v="627"/>
    <s v="US"/>
    <n v="200211.54"/>
    <x v="1"/>
    <x v="8"/>
    <n v="0"/>
  </r>
  <r>
    <x v="627"/>
    <s v="US"/>
    <n v="200211.54"/>
    <x v="1"/>
    <x v="9"/>
    <n v="156226"/>
  </r>
  <r>
    <x v="627"/>
    <s v="US"/>
    <n v="200211.54"/>
    <x v="2"/>
    <x v="10"/>
    <n v="1600642"/>
  </r>
  <r>
    <x v="627"/>
    <s v="US"/>
    <n v="200211.54"/>
    <x v="2"/>
    <x v="11"/>
    <n v="1074933"/>
  </r>
  <r>
    <x v="627"/>
    <s v="US"/>
    <n v="200211.54"/>
    <x v="2"/>
    <x v="12"/>
    <n v="525709"/>
  </r>
  <r>
    <x v="627"/>
    <s v="US"/>
    <n v="200211.54"/>
    <x v="2"/>
    <x v="13"/>
    <n v="0"/>
  </r>
  <r>
    <x v="627"/>
    <s v="US"/>
    <n v="200211.54"/>
    <x v="3"/>
    <x v="14"/>
    <n v="342179"/>
  </r>
  <r>
    <x v="627"/>
    <s v="US"/>
    <n v="200211.54"/>
    <x v="4"/>
    <x v="15"/>
    <n v="971673"/>
  </r>
  <r>
    <x v="627"/>
    <s v="US"/>
    <n v="200211.54"/>
    <x v="5"/>
    <x v="16"/>
    <n v="1877754"/>
  </r>
  <r>
    <x v="627"/>
    <s v="US"/>
    <n v="200211.54"/>
    <x v="6"/>
    <x v="17"/>
    <n v="6871932"/>
  </r>
  <r>
    <x v="627"/>
    <s v="US"/>
    <n v="200211.54"/>
    <x v="7"/>
    <x v="18"/>
    <n v="135563"/>
  </r>
  <r>
    <x v="627"/>
    <s v="US"/>
    <n v="200211.54"/>
    <x v="8"/>
    <x v="19"/>
    <n v="0"/>
  </r>
  <r>
    <x v="627"/>
    <s v="US"/>
    <n v="200211.54"/>
    <x v="9"/>
    <x v="20"/>
    <n v="2668984"/>
  </r>
  <r>
    <x v="627"/>
    <s v="US"/>
    <n v="200211.54"/>
    <x v="10"/>
    <x v="21"/>
    <n v="29748415"/>
  </r>
  <r>
    <x v="627"/>
    <s v="US"/>
    <n v="200211.54"/>
    <x v="11"/>
    <x v="22"/>
    <n v="532847"/>
  </r>
  <r>
    <x v="627"/>
    <s v="US"/>
    <n v="200211.54"/>
    <x v="12"/>
    <x v="23"/>
    <n v="105296"/>
  </r>
  <r>
    <x v="627"/>
    <s v="US"/>
    <n v="200211.54"/>
    <x v="13"/>
    <x v="24"/>
    <n v="264434326"/>
  </r>
  <r>
    <x v="627"/>
    <s v="US"/>
    <n v="200211.54"/>
    <x v="14"/>
    <x v="25"/>
    <n v="0"/>
  </r>
  <r>
    <x v="627"/>
    <s v="US"/>
    <n v="200211.54"/>
    <x v="15"/>
    <x v="26"/>
    <n v="23158936"/>
  </r>
  <r>
    <x v="627"/>
    <s v="US"/>
    <n v="200211.54"/>
    <x v="16"/>
    <x v="27"/>
    <n v="0"/>
  </r>
  <r>
    <x v="627"/>
    <s v="US"/>
    <n v="200211.54"/>
    <x v="17"/>
    <x v="28"/>
    <n v="0"/>
  </r>
  <r>
    <x v="627"/>
    <s v="US"/>
    <n v="200211.54"/>
    <x v="18"/>
    <x v="29"/>
    <n v="4725070"/>
  </r>
  <r>
    <x v="627"/>
    <s v="US"/>
    <n v="200211.54"/>
    <x v="19"/>
    <x v="30"/>
    <n v="0"/>
  </r>
  <r>
    <x v="627"/>
    <s v="US"/>
    <n v="200211.54"/>
    <x v="20"/>
    <x v="31"/>
    <n v="0"/>
  </r>
  <r>
    <x v="627"/>
    <s v="US"/>
    <n v="200211.54"/>
    <x v="21"/>
    <x v="32"/>
    <n v="25810"/>
  </r>
  <r>
    <x v="628"/>
    <s v="US"/>
    <n v="206383.49"/>
    <x v="0"/>
    <x v="0"/>
    <n v="4951719"/>
  </r>
  <r>
    <x v="628"/>
    <s v="US"/>
    <n v="206383.49"/>
    <x v="0"/>
    <x v="1"/>
    <n v="2891674"/>
  </r>
  <r>
    <x v="628"/>
    <s v="US"/>
    <n v="206383.49"/>
    <x v="0"/>
    <x v="2"/>
    <n v="0"/>
  </r>
  <r>
    <x v="628"/>
    <s v="US"/>
    <n v="206383.49"/>
    <x v="0"/>
    <x v="3"/>
    <n v="2060045"/>
  </r>
  <r>
    <x v="628"/>
    <s v="US"/>
    <n v="206383.49"/>
    <x v="0"/>
    <x v="4"/>
    <n v="0"/>
  </r>
  <r>
    <x v="628"/>
    <s v="US"/>
    <n v="206383.49"/>
    <x v="1"/>
    <x v="5"/>
    <n v="111214"/>
  </r>
  <r>
    <x v="628"/>
    <s v="US"/>
    <n v="206383.49"/>
    <x v="1"/>
    <x v="6"/>
    <n v="0"/>
  </r>
  <r>
    <x v="628"/>
    <s v="US"/>
    <n v="206383.49"/>
    <x v="1"/>
    <x v="7"/>
    <n v="0"/>
  </r>
  <r>
    <x v="628"/>
    <s v="US"/>
    <n v="206383.49"/>
    <x v="1"/>
    <x v="8"/>
    <n v="0"/>
  </r>
  <r>
    <x v="628"/>
    <s v="US"/>
    <n v="206383.49"/>
    <x v="1"/>
    <x v="9"/>
    <n v="111214"/>
  </r>
  <r>
    <x v="628"/>
    <s v="US"/>
    <n v="206383.49"/>
    <x v="2"/>
    <x v="10"/>
    <n v="1345365"/>
  </r>
  <r>
    <x v="628"/>
    <s v="US"/>
    <n v="206383.49"/>
    <x v="2"/>
    <x v="11"/>
    <n v="793917"/>
  </r>
  <r>
    <x v="628"/>
    <s v="US"/>
    <n v="206383.49"/>
    <x v="2"/>
    <x v="12"/>
    <n v="551448"/>
  </r>
  <r>
    <x v="628"/>
    <s v="US"/>
    <n v="206383.49"/>
    <x v="2"/>
    <x v="13"/>
    <n v="0"/>
  </r>
  <r>
    <x v="628"/>
    <s v="US"/>
    <n v="206383.49"/>
    <x v="3"/>
    <x v="14"/>
    <n v="295425"/>
  </r>
  <r>
    <x v="628"/>
    <s v="US"/>
    <n v="206383.49"/>
    <x v="4"/>
    <x v="15"/>
    <n v="980704"/>
  </r>
  <r>
    <x v="628"/>
    <s v="US"/>
    <n v="206383.49"/>
    <x v="5"/>
    <x v="16"/>
    <n v="1626789"/>
  </r>
  <r>
    <x v="628"/>
    <s v="US"/>
    <n v="206383.49"/>
    <x v="6"/>
    <x v="17"/>
    <n v="5344116"/>
  </r>
  <r>
    <x v="628"/>
    <s v="US"/>
    <n v="206383.49"/>
    <x v="7"/>
    <x v="18"/>
    <n v="145934"/>
  </r>
  <r>
    <x v="628"/>
    <s v="US"/>
    <n v="206383.49"/>
    <x v="8"/>
    <x v="19"/>
    <n v="0"/>
  </r>
  <r>
    <x v="628"/>
    <s v="US"/>
    <n v="206383.49"/>
    <x v="9"/>
    <x v="20"/>
    <n v="2494716"/>
  </r>
  <r>
    <x v="628"/>
    <s v="US"/>
    <n v="206383.49"/>
    <x v="10"/>
    <x v="21"/>
    <n v="30477452"/>
  </r>
  <r>
    <x v="628"/>
    <s v="US"/>
    <n v="206383.49"/>
    <x v="11"/>
    <x v="22"/>
    <n v="513344"/>
  </r>
  <r>
    <x v="628"/>
    <s v="US"/>
    <n v="206383.49"/>
    <x v="12"/>
    <x v="23"/>
    <n v="132622"/>
  </r>
  <r>
    <x v="628"/>
    <s v="US"/>
    <n v="206383.49"/>
    <x v="13"/>
    <x v="24"/>
    <n v="264915729"/>
  </r>
  <r>
    <x v="628"/>
    <s v="US"/>
    <n v="206383.49"/>
    <x v="14"/>
    <x v="25"/>
    <n v="0"/>
  </r>
  <r>
    <x v="628"/>
    <s v="US"/>
    <n v="206383.49"/>
    <x v="15"/>
    <x v="26"/>
    <n v="23691876"/>
  </r>
  <r>
    <x v="628"/>
    <s v="US"/>
    <n v="206383.49"/>
    <x v="16"/>
    <x v="27"/>
    <n v="0"/>
  </r>
  <r>
    <x v="628"/>
    <s v="US"/>
    <n v="206383.49"/>
    <x v="17"/>
    <x v="28"/>
    <n v="0"/>
  </r>
  <r>
    <x v="628"/>
    <s v="US"/>
    <n v="206383.49"/>
    <x v="18"/>
    <x v="29"/>
    <n v="0"/>
  </r>
  <r>
    <x v="628"/>
    <s v="US"/>
    <n v="206383.49"/>
    <x v="19"/>
    <x v="30"/>
    <n v="0"/>
  </r>
  <r>
    <x v="628"/>
    <s v="US"/>
    <n v="206383.49"/>
    <x v="20"/>
    <x v="31"/>
    <n v="0"/>
  </r>
  <r>
    <x v="628"/>
    <s v="US"/>
    <n v="206383.49"/>
    <x v="21"/>
    <x v="32"/>
    <n v="322499"/>
  </r>
  <r>
    <x v="629"/>
    <s v="US"/>
    <n v="260254.13"/>
    <x v="0"/>
    <x v="0"/>
    <n v="4523228"/>
  </r>
  <r>
    <x v="629"/>
    <s v="US"/>
    <n v="260254.13"/>
    <x v="0"/>
    <x v="1"/>
    <n v="2383118"/>
  </r>
  <r>
    <x v="629"/>
    <s v="US"/>
    <n v="260254.13"/>
    <x v="0"/>
    <x v="2"/>
    <n v="0"/>
  </r>
  <r>
    <x v="629"/>
    <s v="US"/>
    <n v="260254.13"/>
    <x v="0"/>
    <x v="3"/>
    <n v="2140110"/>
  </r>
  <r>
    <x v="629"/>
    <s v="US"/>
    <n v="260254.13"/>
    <x v="0"/>
    <x v="4"/>
    <n v="0"/>
  </r>
  <r>
    <x v="629"/>
    <s v="US"/>
    <n v="260254.13"/>
    <x v="1"/>
    <x v="5"/>
    <n v="84200"/>
  </r>
  <r>
    <x v="629"/>
    <s v="US"/>
    <n v="260254.13"/>
    <x v="1"/>
    <x v="6"/>
    <n v="0"/>
  </r>
  <r>
    <x v="629"/>
    <s v="US"/>
    <n v="260254.13"/>
    <x v="1"/>
    <x v="7"/>
    <n v="0"/>
  </r>
  <r>
    <x v="629"/>
    <s v="US"/>
    <n v="260254.13"/>
    <x v="1"/>
    <x v="8"/>
    <n v="0"/>
  </r>
  <r>
    <x v="629"/>
    <s v="US"/>
    <n v="260254.13"/>
    <x v="1"/>
    <x v="9"/>
    <n v="84200"/>
  </r>
  <r>
    <x v="629"/>
    <s v="US"/>
    <n v="260254.13"/>
    <x v="2"/>
    <x v="10"/>
    <n v="994115"/>
  </r>
  <r>
    <x v="629"/>
    <s v="US"/>
    <n v="260254.13"/>
    <x v="2"/>
    <x v="11"/>
    <n v="630194"/>
  </r>
  <r>
    <x v="629"/>
    <s v="US"/>
    <n v="260254.13"/>
    <x v="2"/>
    <x v="12"/>
    <n v="363921"/>
  </r>
  <r>
    <x v="629"/>
    <s v="US"/>
    <n v="260254.13"/>
    <x v="2"/>
    <x v="13"/>
    <n v="0"/>
  </r>
  <r>
    <x v="629"/>
    <s v="US"/>
    <n v="260254.13"/>
    <x v="3"/>
    <x v="14"/>
    <n v="292625"/>
  </r>
  <r>
    <x v="629"/>
    <s v="US"/>
    <n v="260254.13"/>
    <x v="4"/>
    <x v="15"/>
    <n v="945764"/>
  </r>
  <r>
    <x v="629"/>
    <s v="US"/>
    <n v="260254.13"/>
    <x v="5"/>
    <x v="16"/>
    <n v="1349988"/>
  </r>
  <r>
    <x v="629"/>
    <s v="US"/>
    <n v="260254.13"/>
    <x v="6"/>
    <x v="17"/>
    <n v="3916353"/>
  </r>
  <r>
    <x v="629"/>
    <s v="US"/>
    <n v="260254.13"/>
    <x v="7"/>
    <x v="18"/>
    <n v="146722"/>
  </r>
  <r>
    <x v="629"/>
    <s v="US"/>
    <n v="260254.13"/>
    <x v="8"/>
    <x v="19"/>
    <n v="0"/>
  </r>
  <r>
    <x v="629"/>
    <s v="US"/>
    <n v="260254.13"/>
    <x v="9"/>
    <x v="20"/>
    <n v="2270356"/>
  </r>
  <r>
    <x v="629"/>
    <s v="US"/>
    <n v="260254.13"/>
    <x v="10"/>
    <x v="21"/>
    <n v="33240399"/>
  </r>
  <r>
    <x v="629"/>
    <s v="US"/>
    <n v="260254.13"/>
    <x v="11"/>
    <x v="22"/>
    <n v="618436"/>
  </r>
  <r>
    <x v="629"/>
    <s v="US"/>
    <n v="260254.13"/>
    <x v="12"/>
    <x v="23"/>
    <n v="335791"/>
  </r>
  <r>
    <x v="629"/>
    <s v="US"/>
    <n v="260254.13"/>
    <x v="13"/>
    <x v="24"/>
    <n v="263725978"/>
  </r>
  <r>
    <x v="629"/>
    <s v="US"/>
    <n v="260254.13"/>
    <x v="14"/>
    <x v="25"/>
    <n v="0"/>
  </r>
  <r>
    <x v="629"/>
    <s v="US"/>
    <n v="260254.13"/>
    <x v="15"/>
    <x v="26"/>
    <n v="29407860"/>
  </r>
  <r>
    <x v="629"/>
    <s v="US"/>
    <n v="260254.13"/>
    <x v="16"/>
    <x v="27"/>
    <n v="0"/>
  </r>
  <r>
    <x v="629"/>
    <s v="US"/>
    <n v="260254.13"/>
    <x v="17"/>
    <x v="28"/>
    <n v="0"/>
  </r>
  <r>
    <x v="629"/>
    <s v="US"/>
    <n v="260254.13"/>
    <x v="18"/>
    <x v="29"/>
    <n v="0"/>
  </r>
  <r>
    <x v="629"/>
    <s v="US"/>
    <n v="260254.13"/>
    <x v="19"/>
    <x v="30"/>
    <n v="0"/>
  </r>
  <r>
    <x v="629"/>
    <s v="US"/>
    <n v="260254.13"/>
    <x v="20"/>
    <x v="31"/>
    <n v="0"/>
  </r>
  <r>
    <x v="629"/>
    <s v="US"/>
    <n v="260254.13"/>
    <x v="21"/>
    <x v="32"/>
    <n v="4589722"/>
  </r>
  <r>
    <x v="630"/>
    <s v="US"/>
    <n v="679634.16"/>
    <x v="0"/>
    <x v="0"/>
    <n v="3879883"/>
  </r>
  <r>
    <x v="630"/>
    <s v="US"/>
    <n v="679634.16"/>
    <x v="0"/>
    <x v="1"/>
    <n v="1631769"/>
  </r>
  <r>
    <x v="630"/>
    <s v="US"/>
    <n v="679634.16"/>
    <x v="0"/>
    <x v="2"/>
    <n v="0"/>
  </r>
  <r>
    <x v="630"/>
    <s v="US"/>
    <n v="679634.16"/>
    <x v="0"/>
    <x v="3"/>
    <n v="2248114"/>
  </r>
  <r>
    <x v="630"/>
    <s v="US"/>
    <n v="679634.16"/>
    <x v="0"/>
    <x v="4"/>
    <n v="0"/>
  </r>
  <r>
    <x v="630"/>
    <s v="US"/>
    <n v="679634.16"/>
    <x v="1"/>
    <x v="5"/>
    <n v="119976"/>
  </r>
  <r>
    <x v="630"/>
    <s v="US"/>
    <n v="679634.16"/>
    <x v="1"/>
    <x v="6"/>
    <n v="0"/>
  </r>
  <r>
    <x v="630"/>
    <s v="US"/>
    <n v="679634.16"/>
    <x v="1"/>
    <x v="7"/>
    <n v="0"/>
  </r>
  <r>
    <x v="630"/>
    <s v="US"/>
    <n v="679634.16"/>
    <x v="1"/>
    <x v="8"/>
    <n v="0"/>
  </r>
  <r>
    <x v="630"/>
    <s v="US"/>
    <n v="679634.16"/>
    <x v="1"/>
    <x v="9"/>
    <n v="119976"/>
  </r>
  <r>
    <x v="630"/>
    <s v="US"/>
    <n v="679634.16"/>
    <x v="2"/>
    <x v="10"/>
    <n v="736290"/>
  </r>
  <r>
    <x v="630"/>
    <s v="US"/>
    <n v="679634.16"/>
    <x v="2"/>
    <x v="11"/>
    <n v="377086"/>
  </r>
  <r>
    <x v="630"/>
    <s v="US"/>
    <n v="679634.16"/>
    <x v="2"/>
    <x v="12"/>
    <n v="359204"/>
  </r>
  <r>
    <x v="630"/>
    <s v="US"/>
    <n v="679634.16"/>
    <x v="2"/>
    <x v="13"/>
    <n v="0"/>
  </r>
  <r>
    <x v="630"/>
    <s v="US"/>
    <n v="679634.16"/>
    <x v="3"/>
    <x v="14"/>
    <n v="101039"/>
  </r>
  <r>
    <x v="630"/>
    <s v="US"/>
    <n v="679634.16"/>
    <x v="4"/>
    <x v="15"/>
    <n v="1373534"/>
  </r>
  <r>
    <x v="630"/>
    <s v="US"/>
    <n v="679634.16"/>
    <x v="5"/>
    <x v="16"/>
    <n v="1269594"/>
  </r>
  <r>
    <x v="630"/>
    <s v="US"/>
    <n v="679634.16"/>
    <x v="6"/>
    <x v="17"/>
    <n v="4129917"/>
  </r>
  <r>
    <x v="630"/>
    <s v="US"/>
    <n v="679634.16"/>
    <x v="7"/>
    <x v="18"/>
    <n v="115110"/>
  </r>
  <r>
    <x v="630"/>
    <s v="US"/>
    <n v="679634.16"/>
    <x v="8"/>
    <x v="19"/>
    <n v="0"/>
  </r>
  <r>
    <x v="630"/>
    <s v="US"/>
    <n v="679634.16"/>
    <x v="9"/>
    <x v="20"/>
    <n v="2637031"/>
  </r>
  <r>
    <x v="630"/>
    <s v="US"/>
    <n v="679634.16"/>
    <x v="10"/>
    <x v="21"/>
    <n v="30258497"/>
  </r>
  <r>
    <x v="630"/>
    <s v="US"/>
    <n v="679634.16"/>
    <x v="11"/>
    <x v="22"/>
    <n v="566324"/>
  </r>
  <r>
    <x v="630"/>
    <s v="US"/>
    <n v="679634.16"/>
    <x v="12"/>
    <x v="23"/>
    <n v="186373"/>
  </r>
  <r>
    <x v="630"/>
    <s v="US"/>
    <n v="679634.16"/>
    <x v="13"/>
    <x v="24"/>
    <n v="274576694"/>
  </r>
  <r>
    <x v="630"/>
    <s v="US"/>
    <n v="679634.16"/>
    <x v="14"/>
    <x v="25"/>
    <n v="0"/>
  </r>
  <r>
    <x v="630"/>
    <s v="US"/>
    <n v="679634.16"/>
    <x v="15"/>
    <x v="26"/>
    <n v="37198289"/>
  </r>
  <r>
    <x v="630"/>
    <s v="US"/>
    <n v="679634.16"/>
    <x v="16"/>
    <x v="27"/>
    <n v="0"/>
  </r>
  <r>
    <x v="630"/>
    <s v="US"/>
    <n v="679634.16"/>
    <x v="17"/>
    <x v="28"/>
    <n v="0"/>
  </r>
  <r>
    <x v="630"/>
    <s v="US"/>
    <n v="679634.16"/>
    <x v="18"/>
    <x v="29"/>
    <n v="0"/>
  </r>
  <r>
    <x v="630"/>
    <s v="US"/>
    <n v="679634.16"/>
    <x v="19"/>
    <x v="30"/>
    <n v="0"/>
  </r>
  <r>
    <x v="630"/>
    <s v="US"/>
    <n v="679634.16"/>
    <x v="20"/>
    <x v="31"/>
    <n v="0"/>
  </r>
  <r>
    <x v="630"/>
    <s v="US"/>
    <n v="679634.16"/>
    <x v="21"/>
    <x v="32"/>
    <n v="0"/>
  </r>
  <r>
    <x v="631"/>
    <s v="US"/>
    <n v="375666.39"/>
    <x v="0"/>
    <x v="0"/>
    <n v="2781427"/>
  </r>
  <r>
    <x v="631"/>
    <s v="US"/>
    <n v="375666.39"/>
    <x v="0"/>
    <x v="1"/>
    <n v="469857"/>
  </r>
  <r>
    <x v="631"/>
    <s v="US"/>
    <n v="375666.39"/>
    <x v="0"/>
    <x v="2"/>
    <n v="0"/>
  </r>
  <r>
    <x v="631"/>
    <s v="US"/>
    <n v="375666.39"/>
    <x v="0"/>
    <x v="3"/>
    <n v="2311570"/>
  </r>
  <r>
    <x v="631"/>
    <s v="US"/>
    <n v="375666.39"/>
    <x v="0"/>
    <x v="4"/>
    <n v="0"/>
  </r>
  <r>
    <x v="631"/>
    <s v="US"/>
    <n v="375666.39"/>
    <x v="1"/>
    <x v="5"/>
    <n v="132568"/>
  </r>
  <r>
    <x v="631"/>
    <s v="US"/>
    <n v="375666.39"/>
    <x v="1"/>
    <x v="6"/>
    <n v="0"/>
  </r>
  <r>
    <x v="631"/>
    <s v="US"/>
    <n v="375666.39"/>
    <x v="1"/>
    <x v="7"/>
    <n v="0"/>
  </r>
  <r>
    <x v="631"/>
    <s v="US"/>
    <n v="375666.39"/>
    <x v="1"/>
    <x v="8"/>
    <n v="0"/>
  </r>
  <r>
    <x v="631"/>
    <s v="US"/>
    <n v="375666.39"/>
    <x v="1"/>
    <x v="9"/>
    <n v="132568"/>
  </r>
  <r>
    <x v="631"/>
    <s v="US"/>
    <n v="375666.39"/>
    <x v="2"/>
    <x v="10"/>
    <n v="769132"/>
  </r>
  <r>
    <x v="631"/>
    <s v="US"/>
    <n v="375666.39"/>
    <x v="2"/>
    <x v="11"/>
    <n v="458919"/>
  </r>
  <r>
    <x v="631"/>
    <s v="US"/>
    <n v="375666.39"/>
    <x v="2"/>
    <x v="12"/>
    <n v="310213"/>
  </r>
  <r>
    <x v="631"/>
    <s v="US"/>
    <n v="375666.39"/>
    <x v="2"/>
    <x v="13"/>
    <n v="0"/>
  </r>
  <r>
    <x v="631"/>
    <s v="US"/>
    <n v="375666.39"/>
    <x v="3"/>
    <x v="14"/>
    <n v="125236"/>
  </r>
  <r>
    <x v="631"/>
    <s v="US"/>
    <n v="375666.39"/>
    <x v="4"/>
    <x v="15"/>
    <n v="1395595"/>
  </r>
  <r>
    <x v="631"/>
    <s v="US"/>
    <n v="375666.39"/>
    <x v="5"/>
    <x v="16"/>
    <n v="1331388"/>
  </r>
  <r>
    <x v="631"/>
    <s v="US"/>
    <n v="375666.39"/>
    <x v="6"/>
    <x v="17"/>
    <n v="3184679"/>
  </r>
  <r>
    <x v="631"/>
    <s v="US"/>
    <n v="375666.39"/>
    <x v="7"/>
    <x v="18"/>
    <n v="129993"/>
  </r>
  <r>
    <x v="631"/>
    <s v="US"/>
    <n v="375666.39"/>
    <x v="8"/>
    <x v="19"/>
    <n v="0"/>
  </r>
  <r>
    <x v="631"/>
    <s v="US"/>
    <n v="375666.39"/>
    <x v="9"/>
    <x v="20"/>
    <n v="3454157"/>
  </r>
  <r>
    <x v="631"/>
    <s v="US"/>
    <n v="375666.39"/>
    <x v="10"/>
    <x v="21"/>
    <n v="28725562"/>
  </r>
  <r>
    <x v="631"/>
    <s v="US"/>
    <n v="375666.39"/>
    <x v="11"/>
    <x v="22"/>
    <n v="541047"/>
  </r>
  <r>
    <x v="631"/>
    <s v="US"/>
    <n v="375666.39"/>
    <x v="12"/>
    <x v="23"/>
    <n v="143627"/>
  </r>
  <r>
    <x v="631"/>
    <s v="US"/>
    <n v="375666.39"/>
    <x v="13"/>
    <x v="24"/>
    <n v="273177141"/>
  </r>
  <r>
    <x v="631"/>
    <s v="US"/>
    <n v="375666.39"/>
    <x v="14"/>
    <x v="25"/>
    <n v="0"/>
  </r>
  <r>
    <x v="631"/>
    <s v="US"/>
    <n v="375666.39"/>
    <x v="15"/>
    <x v="26"/>
    <n v="40288322"/>
  </r>
  <r>
    <x v="631"/>
    <s v="US"/>
    <n v="375666.39"/>
    <x v="16"/>
    <x v="27"/>
    <n v="0"/>
  </r>
  <r>
    <x v="631"/>
    <s v="US"/>
    <n v="375666.39"/>
    <x v="17"/>
    <x v="28"/>
    <n v="0"/>
  </r>
  <r>
    <x v="631"/>
    <s v="US"/>
    <n v="375666.39"/>
    <x v="18"/>
    <x v="29"/>
    <n v="0"/>
  </r>
  <r>
    <x v="631"/>
    <s v="US"/>
    <n v="375666.39"/>
    <x v="19"/>
    <x v="30"/>
    <n v="0"/>
  </r>
  <r>
    <x v="631"/>
    <s v="US"/>
    <n v="375666.39"/>
    <x v="20"/>
    <x v="31"/>
    <n v="0"/>
  </r>
  <r>
    <x v="631"/>
    <s v="US"/>
    <n v="375666.39"/>
    <x v="21"/>
    <x v="32"/>
    <n v="0"/>
  </r>
  <r>
    <x v="632"/>
    <s v="US"/>
    <n v="310210.46000000002"/>
    <x v="0"/>
    <x v="0"/>
    <n v="4196093"/>
  </r>
  <r>
    <x v="632"/>
    <s v="US"/>
    <n v="310210.46000000002"/>
    <x v="0"/>
    <x v="1"/>
    <n v="2597083"/>
  </r>
  <r>
    <x v="632"/>
    <s v="US"/>
    <n v="310210.46000000002"/>
    <x v="0"/>
    <x v="2"/>
    <n v="0"/>
  </r>
  <r>
    <x v="632"/>
    <s v="US"/>
    <n v="310210.46000000002"/>
    <x v="0"/>
    <x v="3"/>
    <n v="1599010"/>
  </r>
  <r>
    <x v="632"/>
    <s v="US"/>
    <n v="310210.46000000002"/>
    <x v="0"/>
    <x v="4"/>
    <n v="0"/>
  </r>
  <r>
    <x v="632"/>
    <s v="US"/>
    <n v="310210.46000000002"/>
    <x v="1"/>
    <x v="5"/>
    <n v="24882"/>
  </r>
  <r>
    <x v="632"/>
    <s v="US"/>
    <n v="310210.46000000002"/>
    <x v="1"/>
    <x v="6"/>
    <n v="0"/>
  </r>
  <r>
    <x v="632"/>
    <s v="US"/>
    <n v="310210.46000000002"/>
    <x v="1"/>
    <x v="7"/>
    <n v="0"/>
  </r>
  <r>
    <x v="632"/>
    <s v="US"/>
    <n v="310210.46000000002"/>
    <x v="1"/>
    <x v="8"/>
    <n v="0"/>
  </r>
  <r>
    <x v="632"/>
    <s v="US"/>
    <n v="310210.46000000002"/>
    <x v="1"/>
    <x v="9"/>
    <n v="24882"/>
  </r>
  <r>
    <x v="632"/>
    <s v="US"/>
    <n v="310210.46000000002"/>
    <x v="2"/>
    <x v="10"/>
    <n v="1936872"/>
  </r>
  <r>
    <x v="632"/>
    <s v="US"/>
    <n v="310210.46000000002"/>
    <x v="2"/>
    <x v="11"/>
    <n v="1327216"/>
  </r>
  <r>
    <x v="632"/>
    <s v="US"/>
    <n v="310210.46000000002"/>
    <x v="2"/>
    <x v="12"/>
    <n v="609656"/>
  </r>
  <r>
    <x v="632"/>
    <s v="US"/>
    <n v="310210.46000000002"/>
    <x v="2"/>
    <x v="13"/>
    <n v="0"/>
  </r>
  <r>
    <x v="632"/>
    <s v="US"/>
    <n v="310210.46000000002"/>
    <x v="3"/>
    <x v="14"/>
    <n v="101368"/>
  </r>
  <r>
    <x v="632"/>
    <s v="US"/>
    <n v="310210.46000000002"/>
    <x v="4"/>
    <x v="15"/>
    <n v="1203149"/>
  </r>
  <r>
    <x v="632"/>
    <s v="US"/>
    <n v="310210.46000000002"/>
    <x v="5"/>
    <x v="16"/>
    <n v="1532852"/>
  </r>
  <r>
    <x v="632"/>
    <s v="US"/>
    <n v="310210.46000000002"/>
    <x v="6"/>
    <x v="17"/>
    <n v="4681415"/>
  </r>
  <r>
    <x v="632"/>
    <s v="US"/>
    <n v="310210.46000000002"/>
    <x v="7"/>
    <x v="18"/>
    <n v="114817"/>
  </r>
  <r>
    <x v="632"/>
    <s v="US"/>
    <n v="310210.46000000002"/>
    <x v="8"/>
    <x v="19"/>
    <n v="0"/>
  </r>
  <r>
    <x v="632"/>
    <s v="US"/>
    <n v="310210.46000000002"/>
    <x v="9"/>
    <x v="20"/>
    <n v="2956466"/>
  </r>
  <r>
    <x v="632"/>
    <s v="US"/>
    <n v="310210.46000000002"/>
    <x v="10"/>
    <x v="21"/>
    <n v="35400434"/>
  </r>
  <r>
    <x v="632"/>
    <s v="US"/>
    <n v="310210.46000000002"/>
    <x v="11"/>
    <x v="22"/>
    <n v="468459"/>
  </r>
  <r>
    <x v="632"/>
    <s v="US"/>
    <n v="310210.46000000002"/>
    <x v="12"/>
    <x v="23"/>
    <n v="315921"/>
  </r>
  <r>
    <x v="632"/>
    <s v="US"/>
    <n v="310210.46000000002"/>
    <x v="13"/>
    <x v="24"/>
    <n v="286965442"/>
  </r>
  <r>
    <x v="632"/>
    <s v="US"/>
    <n v="310210.46000000002"/>
    <x v="14"/>
    <x v="25"/>
    <n v="0"/>
  </r>
  <r>
    <x v="632"/>
    <s v="US"/>
    <n v="310210.46000000002"/>
    <x v="15"/>
    <x v="26"/>
    <n v="37985863"/>
  </r>
  <r>
    <x v="632"/>
    <s v="US"/>
    <n v="310210.46000000002"/>
    <x v="16"/>
    <x v="27"/>
    <n v="0"/>
  </r>
  <r>
    <x v="632"/>
    <s v="US"/>
    <n v="310210.46000000002"/>
    <x v="17"/>
    <x v="28"/>
    <n v="0"/>
  </r>
  <r>
    <x v="632"/>
    <s v="US"/>
    <n v="310210.46000000002"/>
    <x v="18"/>
    <x v="29"/>
    <n v="0"/>
  </r>
  <r>
    <x v="632"/>
    <s v="US"/>
    <n v="310210.46000000002"/>
    <x v="19"/>
    <x v="30"/>
    <n v="0"/>
  </r>
  <r>
    <x v="632"/>
    <s v="US"/>
    <n v="310210.46000000002"/>
    <x v="20"/>
    <x v="31"/>
    <n v="0"/>
  </r>
  <r>
    <x v="632"/>
    <s v="US"/>
    <n v="310210.46000000002"/>
    <x v="21"/>
    <x v="32"/>
    <n v="0"/>
  </r>
  <r>
    <x v="633"/>
    <s v="US"/>
    <n v="222902.51"/>
    <x v="0"/>
    <x v="0"/>
    <n v="3237439"/>
  </r>
  <r>
    <x v="633"/>
    <s v="US"/>
    <n v="222902.51"/>
    <x v="0"/>
    <x v="1"/>
    <n v="1145143"/>
  </r>
  <r>
    <x v="633"/>
    <s v="US"/>
    <n v="222902.51"/>
    <x v="0"/>
    <x v="2"/>
    <n v="0"/>
  </r>
  <r>
    <x v="633"/>
    <s v="US"/>
    <n v="222902.51"/>
    <x v="0"/>
    <x v="3"/>
    <n v="2092296"/>
  </r>
  <r>
    <x v="633"/>
    <s v="US"/>
    <n v="222902.51"/>
    <x v="0"/>
    <x v="4"/>
    <n v="0"/>
  </r>
  <r>
    <x v="633"/>
    <s v="US"/>
    <n v="222902.51"/>
    <x v="1"/>
    <x v="5"/>
    <n v="55049"/>
  </r>
  <r>
    <x v="633"/>
    <s v="US"/>
    <n v="222902.51"/>
    <x v="1"/>
    <x v="6"/>
    <n v="0"/>
  </r>
  <r>
    <x v="633"/>
    <s v="US"/>
    <n v="222902.51"/>
    <x v="1"/>
    <x v="7"/>
    <n v="0"/>
  </r>
  <r>
    <x v="633"/>
    <s v="US"/>
    <n v="222902.51"/>
    <x v="1"/>
    <x v="8"/>
    <n v="0"/>
  </r>
  <r>
    <x v="633"/>
    <s v="US"/>
    <n v="222902.51"/>
    <x v="1"/>
    <x v="9"/>
    <n v="55049"/>
  </r>
  <r>
    <x v="633"/>
    <s v="US"/>
    <n v="222902.51"/>
    <x v="2"/>
    <x v="10"/>
    <n v="1352256"/>
  </r>
  <r>
    <x v="633"/>
    <s v="US"/>
    <n v="222902.51"/>
    <x v="2"/>
    <x v="11"/>
    <n v="865535"/>
  </r>
  <r>
    <x v="633"/>
    <s v="US"/>
    <n v="222902.51"/>
    <x v="2"/>
    <x v="12"/>
    <n v="486721"/>
  </r>
  <r>
    <x v="633"/>
    <s v="US"/>
    <n v="222902.51"/>
    <x v="2"/>
    <x v="13"/>
    <n v="0"/>
  </r>
  <r>
    <x v="633"/>
    <s v="US"/>
    <n v="222902.51"/>
    <x v="3"/>
    <x v="14"/>
    <n v="137151"/>
  </r>
  <r>
    <x v="633"/>
    <s v="US"/>
    <n v="222902.51"/>
    <x v="4"/>
    <x v="15"/>
    <n v="902665"/>
  </r>
  <r>
    <x v="633"/>
    <s v="US"/>
    <n v="222902.51"/>
    <x v="5"/>
    <x v="16"/>
    <n v="1570912"/>
  </r>
  <r>
    <x v="633"/>
    <s v="US"/>
    <n v="222902.51"/>
    <x v="6"/>
    <x v="17"/>
    <n v="4038556"/>
  </r>
  <r>
    <x v="633"/>
    <s v="US"/>
    <n v="222902.51"/>
    <x v="7"/>
    <x v="18"/>
    <n v="118258"/>
  </r>
  <r>
    <x v="633"/>
    <s v="US"/>
    <n v="222902.51"/>
    <x v="8"/>
    <x v="19"/>
    <n v="0"/>
  </r>
  <r>
    <x v="633"/>
    <s v="US"/>
    <n v="222902.51"/>
    <x v="9"/>
    <x v="20"/>
    <n v="2835637"/>
  </r>
  <r>
    <x v="633"/>
    <s v="US"/>
    <n v="222902.51"/>
    <x v="10"/>
    <x v="21"/>
    <n v="38690564"/>
  </r>
  <r>
    <x v="633"/>
    <s v="US"/>
    <n v="222902.51"/>
    <x v="11"/>
    <x v="22"/>
    <n v="505897"/>
  </r>
  <r>
    <x v="633"/>
    <s v="US"/>
    <n v="222902.51"/>
    <x v="12"/>
    <x v="23"/>
    <n v="160103"/>
  </r>
  <r>
    <x v="633"/>
    <s v="US"/>
    <n v="222902.51"/>
    <x v="13"/>
    <x v="24"/>
    <n v="295995592"/>
  </r>
  <r>
    <x v="633"/>
    <s v="US"/>
    <n v="222902.51"/>
    <x v="14"/>
    <x v="25"/>
    <n v="0"/>
  </r>
  <r>
    <x v="633"/>
    <s v="US"/>
    <n v="222902.51"/>
    <x v="15"/>
    <x v="26"/>
    <n v="39917036"/>
  </r>
  <r>
    <x v="633"/>
    <s v="US"/>
    <n v="222902.51"/>
    <x v="16"/>
    <x v="27"/>
    <n v="0"/>
  </r>
  <r>
    <x v="633"/>
    <s v="US"/>
    <n v="222902.51"/>
    <x v="17"/>
    <x v="28"/>
    <n v="0"/>
  </r>
  <r>
    <x v="633"/>
    <s v="US"/>
    <n v="222902.51"/>
    <x v="18"/>
    <x v="29"/>
    <n v="4549560"/>
  </r>
  <r>
    <x v="633"/>
    <s v="US"/>
    <n v="222902.51"/>
    <x v="19"/>
    <x v="30"/>
    <n v="0"/>
  </r>
  <r>
    <x v="633"/>
    <s v="US"/>
    <n v="222902.51"/>
    <x v="20"/>
    <x v="31"/>
    <n v="0"/>
  </r>
  <r>
    <x v="633"/>
    <s v="US"/>
    <n v="222902.51"/>
    <x v="21"/>
    <x v="32"/>
    <n v="0"/>
  </r>
  <r>
    <x v="634"/>
    <s v="US"/>
    <n v="237341.79"/>
    <x v="0"/>
    <x v="0"/>
    <n v="2657060"/>
  </r>
  <r>
    <x v="634"/>
    <s v="US"/>
    <n v="237341.79"/>
    <x v="0"/>
    <x v="1"/>
    <n v="534486"/>
  </r>
  <r>
    <x v="634"/>
    <s v="US"/>
    <n v="237341.79"/>
    <x v="0"/>
    <x v="2"/>
    <n v="0"/>
  </r>
  <r>
    <x v="634"/>
    <s v="US"/>
    <n v="237341.79"/>
    <x v="0"/>
    <x v="3"/>
    <n v="2122574"/>
  </r>
  <r>
    <x v="634"/>
    <s v="US"/>
    <n v="237341.79"/>
    <x v="0"/>
    <x v="4"/>
    <n v="0"/>
  </r>
  <r>
    <x v="634"/>
    <s v="US"/>
    <n v="237341.79"/>
    <x v="1"/>
    <x v="5"/>
    <n v="84337"/>
  </r>
  <r>
    <x v="634"/>
    <s v="US"/>
    <n v="237341.79"/>
    <x v="1"/>
    <x v="6"/>
    <n v="0"/>
  </r>
  <r>
    <x v="634"/>
    <s v="US"/>
    <n v="237341.79"/>
    <x v="1"/>
    <x v="7"/>
    <n v="0"/>
  </r>
  <r>
    <x v="634"/>
    <s v="US"/>
    <n v="237341.79"/>
    <x v="1"/>
    <x v="8"/>
    <n v="0"/>
  </r>
  <r>
    <x v="634"/>
    <s v="US"/>
    <n v="237341.79"/>
    <x v="1"/>
    <x v="9"/>
    <n v="84337"/>
  </r>
  <r>
    <x v="634"/>
    <s v="US"/>
    <n v="237341.79"/>
    <x v="2"/>
    <x v="10"/>
    <n v="1225525"/>
  </r>
  <r>
    <x v="634"/>
    <s v="US"/>
    <n v="237341.79"/>
    <x v="2"/>
    <x v="11"/>
    <n v="896683"/>
  </r>
  <r>
    <x v="634"/>
    <s v="US"/>
    <n v="237341.79"/>
    <x v="2"/>
    <x v="12"/>
    <n v="328842"/>
  </r>
  <r>
    <x v="634"/>
    <s v="US"/>
    <n v="237341.79"/>
    <x v="2"/>
    <x v="13"/>
    <n v="0"/>
  </r>
  <r>
    <x v="634"/>
    <s v="US"/>
    <n v="237341.79"/>
    <x v="3"/>
    <x v="14"/>
    <n v="234913"/>
  </r>
  <r>
    <x v="634"/>
    <s v="US"/>
    <n v="237341.79"/>
    <x v="4"/>
    <x v="15"/>
    <n v="989907"/>
  </r>
  <r>
    <x v="634"/>
    <s v="US"/>
    <n v="237341.79"/>
    <x v="5"/>
    <x v="16"/>
    <n v="1354728"/>
  </r>
  <r>
    <x v="634"/>
    <s v="US"/>
    <n v="237341.79"/>
    <x v="6"/>
    <x v="17"/>
    <n v="2273124"/>
  </r>
  <r>
    <x v="634"/>
    <s v="US"/>
    <n v="237341.79"/>
    <x v="7"/>
    <x v="18"/>
    <n v="121556"/>
  </r>
  <r>
    <x v="634"/>
    <s v="US"/>
    <n v="237341.79"/>
    <x v="8"/>
    <x v="19"/>
    <n v="0"/>
  </r>
  <r>
    <x v="634"/>
    <s v="US"/>
    <n v="237341.79"/>
    <x v="9"/>
    <x v="20"/>
    <n v="2125404"/>
  </r>
  <r>
    <x v="634"/>
    <s v="US"/>
    <n v="237341.79"/>
    <x v="10"/>
    <x v="21"/>
    <n v="30576083"/>
  </r>
  <r>
    <x v="634"/>
    <s v="US"/>
    <n v="237341.79"/>
    <x v="11"/>
    <x v="22"/>
    <n v="597735"/>
  </r>
  <r>
    <x v="634"/>
    <s v="US"/>
    <n v="237341.79"/>
    <x v="12"/>
    <x v="23"/>
    <n v="157312"/>
  </r>
  <r>
    <x v="634"/>
    <s v="US"/>
    <n v="237341.79"/>
    <x v="13"/>
    <x v="24"/>
    <n v="297041304"/>
  </r>
  <r>
    <x v="634"/>
    <s v="US"/>
    <n v="237341.79"/>
    <x v="14"/>
    <x v="25"/>
    <n v="0"/>
  </r>
  <r>
    <x v="634"/>
    <s v="US"/>
    <n v="237341.79"/>
    <x v="15"/>
    <x v="26"/>
    <n v="37172880"/>
  </r>
  <r>
    <x v="634"/>
    <s v="US"/>
    <n v="237341.79"/>
    <x v="16"/>
    <x v="27"/>
    <n v="0"/>
  </r>
  <r>
    <x v="634"/>
    <s v="US"/>
    <n v="237341.79"/>
    <x v="17"/>
    <x v="28"/>
    <n v="0"/>
  </r>
  <r>
    <x v="634"/>
    <s v="US"/>
    <n v="237341.79"/>
    <x v="18"/>
    <x v="29"/>
    <n v="0"/>
  </r>
  <r>
    <x v="634"/>
    <s v="US"/>
    <n v="237341.79"/>
    <x v="19"/>
    <x v="30"/>
    <n v="0"/>
  </r>
  <r>
    <x v="634"/>
    <s v="US"/>
    <n v="237341.79"/>
    <x v="20"/>
    <x v="31"/>
    <n v="0"/>
  </r>
  <r>
    <x v="634"/>
    <s v="US"/>
    <n v="237341.79"/>
    <x v="21"/>
    <x v="32"/>
    <n v="0"/>
  </r>
  <r>
    <x v="635"/>
    <s v="US"/>
    <n v="241009.54"/>
    <x v="0"/>
    <x v="0"/>
    <n v="2513965"/>
  </r>
  <r>
    <x v="635"/>
    <s v="US"/>
    <n v="241009.54"/>
    <x v="0"/>
    <x v="1"/>
    <n v="1428338"/>
  </r>
  <r>
    <x v="635"/>
    <s v="US"/>
    <n v="241009.54"/>
    <x v="0"/>
    <x v="2"/>
    <n v="0"/>
  </r>
  <r>
    <x v="635"/>
    <s v="US"/>
    <n v="241009.54"/>
    <x v="0"/>
    <x v="3"/>
    <n v="1085627"/>
  </r>
  <r>
    <x v="635"/>
    <s v="US"/>
    <n v="241009.54"/>
    <x v="0"/>
    <x v="4"/>
    <n v="0"/>
  </r>
  <r>
    <x v="635"/>
    <s v="US"/>
    <n v="241009.54"/>
    <x v="1"/>
    <x v="5"/>
    <n v="13292"/>
  </r>
  <r>
    <x v="635"/>
    <s v="US"/>
    <n v="241009.54"/>
    <x v="1"/>
    <x v="6"/>
    <n v="0"/>
  </r>
  <r>
    <x v="635"/>
    <s v="US"/>
    <n v="241009.54"/>
    <x v="1"/>
    <x v="7"/>
    <n v="0"/>
  </r>
  <r>
    <x v="635"/>
    <s v="US"/>
    <n v="241009.54"/>
    <x v="1"/>
    <x v="8"/>
    <n v="0"/>
  </r>
  <r>
    <x v="635"/>
    <s v="US"/>
    <n v="241009.54"/>
    <x v="1"/>
    <x v="9"/>
    <n v="13292"/>
  </r>
  <r>
    <x v="635"/>
    <s v="US"/>
    <n v="241009.54"/>
    <x v="2"/>
    <x v="10"/>
    <n v="1448469"/>
  </r>
  <r>
    <x v="635"/>
    <s v="US"/>
    <n v="241009.54"/>
    <x v="2"/>
    <x v="11"/>
    <n v="1057397"/>
  </r>
  <r>
    <x v="635"/>
    <s v="US"/>
    <n v="241009.54"/>
    <x v="2"/>
    <x v="12"/>
    <n v="391072"/>
  </r>
  <r>
    <x v="635"/>
    <s v="US"/>
    <n v="241009.54"/>
    <x v="2"/>
    <x v="13"/>
    <n v="0"/>
  </r>
  <r>
    <x v="635"/>
    <s v="US"/>
    <n v="241009.54"/>
    <x v="3"/>
    <x v="14"/>
    <n v="317940"/>
  </r>
  <r>
    <x v="635"/>
    <s v="US"/>
    <n v="241009.54"/>
    <x v="4"/>
    <x v="15"/>
    <n v="1081643"/>
  </r>
  <r>
    <x v="635"/>
    <s v="US"/>
    <n v="241009.54"/>
    <x v="5"/>
    <x v="16"/>
    <n v="1399312"/>
  </r>
  <r>
    <x v="635"/>
    <s v="US"/>
    <n v="241009.54"/>
    <x v="6"/>
    <x v="17"/>
    <n v="2423775"/>
  </r>
  <r>
    <x v="635"/>
    <s v="US"/>
    <n v="241009.54"/>
    <x v="7"/>
    <x v="18"/>
    <n v="153551"/>
  </r>
  <r>
    <x v="635"/>
    <s v="US"/>
    <n v="241009.54"/>
    <x v="8"/>
    <x v="19"/>
    <n v="0"/>
  </r>
  <r>
    <x v="635"/>
    <s v="US"/>
    <n v="241009.54"/>
    <x v="9"/>
    <x v="20"/>
    <n v="1844851"/>
  </r>
  <r>
    <x v="635"/>
    <s v="US"/>
    <n v="241009.54"/>
    <x v="10"/>
    <x v="21"/>
    <n v="24939450"/>
  </r>
  <r>
    <x v="635"/>
    <s v="US"/>
    <n v="241009.54"/>
    <x v="11"/>
    <x v="22"/>
    <n v="592363"/>
  </r>
  <r>
    <x v="635"/>
    <s v="US"/>
    <n v="241009.54"/>
    <x v="12"/>
    <x v="23"/>
    <n v="182543"/>
  </r>
  <r>
    <x v="635"/>
    <s v="US"/>
    <n v="241009.54"/>
    <x v="13"/>
    <x v="24"/>
    <n v="293158483"/>
  </r>
  <r>
    <x v="635"/>
    <s v="US"/>
    <n v="241009.54"/>
    <x v="14"/>
    <x v="25"/>
    <n v="0"/>
  </r>
  <r>
    <x v="635"/>
    <s v="US"/>
    <n v="241009.54"/>
    <x v="15"/>
    <x v="26"/>
    <n v="34021500"/>
  </r>
  <r>
    <x v="635"/>
    <s v="US"/>
    <n v="241009.54"/>
    <x v="16"/>
    <x v="27"/>
    <n v="0"/>
  </r>
  <r>
    <x v="635"/>
    <s v="US"/>
    <n v="241009.54"/>
    <x v="17"/>
    <x v="28"/>
    <n v="0"/>
  </r>
  <r>
    <x v="635"/>
    <s v="US"/>
    <n v="241009.54"/>
    <x v="18"/>
    <x v="29"/>
    <n v="0"/>
  </r>
  <r>
    <x v="635"/>
    <s v="US"/>
    <n v="241009.54"/>
    <x v="19"/>
    <x v="30"/>
    <n v="0"/>
  </r>
  <r>
    <x v="635"/>
    <s v="US"/>
    <n v="241009.54"/>
    <x v="20"/>
    <x v="31"/>
    <n v="0"/>
  </r>
  <r>
    <x v="635"/>
    <s v="US"/>
    <n v="241009.54"/>
    <x v="21"/>
    <x v="32"/>
    <n v="0"/>
  </r>
  <r>
    <x v="636"/>
    <s v="US"/>
    <n v="220492.31"/>
    <x v="0"/>
    <x v="0"/>
    <n v="2277842"/>
  </r>
  <r>
    <x v="636"/>
    <s v="US"/>
    <n v="220492.31"/>
    <x v="0"/>
    <x v="1"/>
    <n v="213326"/>
  </r>
  <r>
    <x v="636"/>
    <s v="US"/>
    <n v="220492.31"/>
    <x v="0"/>
    <x v="2"/>
    <n v="0"/>
  </r>
  <r>
    <x v="636"/>
    <s v="US"/>
    <n v="220492.31"/>
    <x v="0"/>
    <x v="3"/>
    <n v="2064516"/>
  </r>
  <r>
    <x v="636"/>
    <s v="US"/>
    <n v="220492.31"/>
    <x v="0"/>
    <x v="4"/>
    <n v="0"/>
  </r>
  <r>
    <x v="636"/>
    <s v="US"/>
    <n v="220492.31"/>
    <x v="1"/>
    <x v="5"/>
    <n v="64003"/>
  </r>
  <r>
    <x v="636"/>
    <s v="US"/>
    <n v="220492.31"/>
    <x v="1"/>
    <x v="6"/>
    <n v="0"/>
  </r>
  <r>
    <x v="636"/>
    <s v="US"/>
    <n v="220492.31"/>
    <x v="1"/>
    <x v="7"/>
    <n v="0"/>
  </r>
  <r>
    <x v="636"/>
    <s v="US"/>
    <n v="220492.31"/>
    <x v="1"/>
    <x v="8"/>
    <n v="0"/>
  </r>
  <r>
    <x v="636"/>
    <s v="US"/>
    <n v="220492.31"/>
    <x v="1"/>
    <x v="9"/>
    <n v="64003"/>
  </r>
  <r>
    <x v="636"/>
    <s v="US"/>
    <n v="220492.31"/>
    <x v="2"/>
    <x v="10"/>
    <n v="1234058"/>
  </r>
  <r>
    <x v="636"/>
    <s v="US"/>
    <n v="220492.31"/>
    <x v="2"/>
    <x v="11"/>
    <n v="605334"/>
  </r>
  <r>
    <x v="636"/>
    <s v="US"/>
    <n v="220492.31"/>
    <x v="2"/>
    <x v="12"/>
    <n v="628724"/>
  </r>
  <r>
    <x v="636"/>
    <s v="US"/>
    <n v="220492.31"/>
    <x v="2"/>
    <x v="13"/>
    <n v="0"/>
  </r>
  <r>
    <x v="636"/>
    <s v="US"/>
    <n v="220492.31"/>
    <x v="3"/>
    <x v="14"/>
    <n v="222557"/>
  </r>
  <r>
    <x v="636"/>
    <s v="US"/>
    <n v="220492.31"/>
    <x v="4"/>
    <x v="15"/>
    <n v="1141534"/>
  </r>
  <r>
    <x v="636"/>
    <s v="US"/>
    <n v="220492.31"/>
    <x v="5"/>
    <x v="16"/>
    <n v="1627293"/>
  </r>
  <r>
    <x v="636"/>
    <s v="US"/>
    <n v="220492.31"/>
    <x v="6"/>
    <x v="17"/>
    <n v="2427893"/>
  </r>
  <r>
    <x v="636"/>
    <s v="US"/>
    <n v="220492.31"/>
    <x v="7"/>
    <x v="18"/>
    <n v="162839"/>
  </r>
  <r>
    <x v="636"/>
    <s v="US"/>
    <n v="220492.31"/>
    <x v="8"/>
    <x v="19"/>
    <n v="0"/>
  </r>
  <r>
    <x v="636"/>
    <s v="US"/>
    <n v="220492.31"/>
    <x v="9"/>
    <x v="20"/>
    <n v="1707733"/>
  </r>
  <r>
    <x v="636"/>
    <s v="US"/>
    <n v="220492.31"/>
    <x v="10"/>
    <x v="21"/>
    <n v="16545033"/>
  </r>
  <r>
    <x v="636"/>
    <s v="US"/>
    <n v="220492.31"/>
    <x v="11"/>
    <x v="22"/>
    <n v="628957"/>
  </r>
  <r>
    <x v="636"/>
    <s v="US"/>
    <n v="220492.31"/>
    <x v="12"/>
    <x v="23"/>
    <n v="345153"/>
  </r>
  <r>
    <x v="636"/>
    <s v="US"/>
    <n v="220492.31"/>
    <x v="13"/>
    <x v="24"/>
    <n v="320679934"/>
  </r>
  <r>
    <x v="636"/>
    <s v="US"/>
    <n v="220492.31"/>
    <x v="14"/>
    <x v="25"/>
    <n v="0"/>
  </r>
  <r>
    <x v="636"/>
    <s v="US"/>
    <n v="220492.31"/>
    <x v="15"/>
    <x v="26"/>
    <n v="31848948"/>
  </r>
  <r>
    <x v="636"/>
    <s v="US"/>
    <n v="220492.31"/>
    <x v="16"/>
    <x v="27"/>
    <n v="0"/>
  </r>
  <r>
    <x v="636"/>
    <s v="US"/>
    <n v="220492.31"/>
    <x v="17"/>
    <x v="28"/>
    <n v="0"/>
  </r>
  <r>
    <x v="636"/>
    <s v="US"/>
    <n v="220492.31"/>
    <x v="18"/>
    <x v="29"/>
    <n v="0"/>
  </r>
  <r>
    <x v="636"/>
    <s v="US"/>
    <n v="220492.31"/>
    <x v="19"/>
    <x v="30"/>
    <n v="0"/>
  </r>
  <r>
    <x v="636"/>
    <s v="US"/>
    <n v="220492.31"/>
    <x v="20"/>
    <x v="31"/>
    <n v="0"/>
  </r>
  <r>
    <x v="636"/>
    <s v="US"/>
    <n v="220492.31"/>
    <x v="21"/>
    <x v="32"/>
    <n v="0"/>
  </r>
  <r>
    <x v="637"/>
    <s v="US"/>
    <n v="707291.35"/>
    <x v="0"/>
    <x v="0"/>
    <n v="2468296"/>
  </r>
  <r>
    <x v="637"/>
    <s v="US"/>
    <n v="707291.35"/>
    <x v="0"/>
    <x v="1"/>
    <n v="357586"/>
  </r>
  <r>
    <x v="637"/>
    <s v="US"/>
    <n v="707291.35"/>
    <x v="0"/>
    <x v="2"/>
    <n v="0"/>
  </r>
  <r>
    <x v="637"/>
    <s v="US"/>
    <n v="707291.35"/>
    <x v="0"/>
    <x v="3"/>
    <n v="2110710"/>
  </r>
  <r>
    <x v="637"/>
    <s v="US"/>
    <n v="707291.35"/>
    <x v="0"/>
    <x v="4"/>
    <n v="0"/>
  </r>
  <r>
    <x v="637"/>
    <s v="US"/>
    <n v="707291.35"/>
    <x v="1"/>
    <x v="5"/>
    <n v="79878"/>
  </r>
  <r>
    <x v="637"/>
    <s v="US"/>
    <n v="707291.35"/>
    <x v="1"/>
    <x v="6"/>
    <n v="0"/>
  </r>
  <r>
    <x v="637"/>
    <s v="US"/>
    <n v="707291.35"/>
    <x v="1"/>
    <x v="7"/>
    <n v="0"/>
  </r>
  <r>
    <x v="637"/>
    <s v="US"/>
    <n v="707291.35"/>
    <x v="1"/>
    <x v="8"/>
    <n v="0"/>
  </r>
  <r>
    <x v="637"/>
    <s v="US"/>
    <n v="707291.35"/>
    <x v="1"/>
    <x v="9"/>
    <n v="79878"/>
  </r>
  <r>
    <x v="637"/>
    <s v="US"/>
    <n v="707291.35"/>
    <x v="2"/>
    <x v="10"/>
    <n v="1077580"/>
  </r>
  <r>
    <x v="637"/>
    <s v="US"/>
    <n v="707291.35"/>
    <x v="2"/>
    <x v="11"/>
    <n v="483948"/>
  </r>
  <r>
    <x v="637"/>
    <s v="US"/>
    <n v="707291.35"/>
    <x v="2"/>
    <x v="12"/>
    <n v="593632"/>
  </r>
  <r>
    <x v="637"/>
    <s v="US"/>
    <n v="707291.35"/>
    <x v="2"/>
    <x v="13"/>
    <n v="0"/>
  </r>
  <r>
    <x v="637"/>
    <s v="US"/>
    <n v="707291.35"/>
    <x v="3"/>
    <x v="14"/>
    <n v="106514"/>
  </r>
  <r>
    <x v="637"/>
    <s v="US"/>
    <n v="707291.35"/>
    <x v="4"/>
    <x v="15"/>
    <n v="1264672"/>
  </r>
  <r>
    <x v="637"/>
    <s v="US"/>
    <n v="707291.35"/>
    <x v="5"/>
    <x v="16"/>
    <n v="1667098"/>
  </r>
  <r>
    <x v="637"/>
    <s v="US"/>
    <n v="707291.35"/>
    <x v="6"/>
    <x v="17"/>
    <n v="2222416"/>
  </r>
  <r>
    <x v="637"/>
    <s v="US"/>
    <n v="707291.35"/>
    <x v="7"/>
    <x v="18"/>
    <n v="172557"/>
  </r>
  <r>
    <x v="637"/>
    <s v="US"/>
    <n v="707291.35"/>
    <x v="8"/>
    <x v="19"/>
    <n v="0"/>
  </r>
  <r>
    <x v="637"/>
    <s v="US"/>
    <n v="707291.35"/>
    <x v="9"/>
    <x v="20"/>
    <n v="1945315"/>
  </r>
  <r>
    <x v="637"/>
    <s v="US"/>
    <n v="707291.35"/>
    <x v="10"/>
    <x v="21"/>
    <n v="23424094"/>
  </r>
  <r>
    <x v="637"/>
    <s v="US"/>
    <n v="707291.35"/>
    <x v="11"/>
    <x v="22"/>
    <n v="577730"/>
  </r>
  <r>
    <x v="637"/>
    <s v="US"/>
    <n v="707291.35"/>
    <x v="12"/>
    <x v="23"/>
    <n v="151931"/>
  </r>
  <r>
    <x v="637"/>
    <s v="US"/>
    <n v="707291.35"/>
    <x v="13"/>
    <x v="24"/>
    <n v="325205553"/>
  </r>
  <r>
    <x v="637"/>
    <s v="US"/>
    <n v="707291.35"/>
    <x v="14"/>
    <x v="25"/>
    <n v="0"/>
  </r>
  <r>
    <x v="637"/>
    <s v="US"/>
    <n v="707291.35"/>
    <x v="15"/>
    <x v="26"/>
    <n v="31759743"/>
  </r>
  <r>
    <x v="637"/>
    <s v="US"/>
    <n v="707291.35"/>
    <x v="16"/>
    <x v="27"/>
    <n v="0"/>
  </r>
  <r>
    <x v="637"/>
    <s v="US"/>
    <n v="707291.35"/>
    <x v="17"/>
    <x v="28"/>
    <n v="0"/>
  </r>
  <r>
    <x v="637"/>
    <s v="US"/>
    <n v="707291.35"/>
    <x v="18"/>
    <x v="29"/>
    <n v="0"/>
  </r>
  <r>
    <x v="637"/>
    <s v="US"/>
    <n v="707291.35"/>
    <x v="19"/>
    <x v="30"/>
    <n v="0"/>
  </r>
  <r>
    <x v="637"/>
    <s v="US"/>
    <n v="707291.35"/>
    <x v="20"/>
    <x v="31"/>
    <n v="0"/>
  </r>
  <r>
    <x v="637"/>
    <s v="US"/>
    <n v="707291.35"/>
    <x v="21"/>
    <x v="32"/>
    <n v="0"/>
  </r>
  <r>
    <x v="638"/>
    <s v="US"/>
    <n v="435826.31"/>
    <x v="0"/>
    <x v="0"/>
    <n v="1039443"/>
  </r>
  <r>
    <x v="638"/>
    <s v="US"/>
    <n v="435826.31"/>
    <x v="0"/>
    <x v="1"/>
    <n v="722502"/>
  </r>
  <r>
    <x v="638"/>
    <s v="US"/>
    <n v="435826.31"/>
    <x v="0"/>
    <x v="2"/>
    <n v="0"/>
  </r>
  <r>
    <x v="638"/>
    <s v="US"/>
    <n v="435826.31"/>
    <x v="0"/>
    <x v="3"/>
    <n v="316941"/>
  </r>
  <r>
    <x v="638"/>
    <s v="US"/>
    <n v="435826.31"/>
    <x v="0"/>
    <x v="4"/>
    <n v="0"/>
  </r>
  <r>
    <x v="638"/>
    <s v="US"/>
    <n v="435826.31"/>
    <x v="1"/>
    <x v="5"/>
    <n v="8282"/>
  </r>
  <r>
    <x v="638"/>
    <s v="US"/>
    <n v="435826.31"/>
    <x v="1"/>
    <x v="6"/>
    <n v="0"/>
  </r>
  <r>
    <x v="638"/>
    <s v="US"/>
    <n v="435826.31"/>
    <x v="1"/>
    <x v="7"/>
    <n v="0"/>
  </r>
  <r>
    <x v="638"/>
    <s v="US"/>
    <n v="435826.31"/>
    <x v="1"/>
    <x v="8"/>
    <n v="0"/>
  </r>
  <r>
    <x v="638"/>
    <s v="US"/>
    <n v="435826.31"/>
    <x v="1"/>
    <x v="9"/>
    <n v="8282"/>
  </r>
  <r>
    <x v="638"/>
    <s v="US"/>
    <n v="435826.31"/>
    <x v="2"/>
    <x v="10"/>
    <n v="1408468"/>
  </r>
  <r>
    <x v="638"/>
    <s v="US"/>
    <n v="435826.31"/>
    <x v="2"/>
    <x v="11"/>
    <n v="668880"/>
  </r>
  <r>
    <x v="638"/>
    <s v="US"/>
    <n v="435826.31"/>
    <x v="2"/>
    <x v="12"/>
    <n v="739588"/>
  </r>
  <r>
    <x v="638"/>
    <s v="US"/>
    <n v="435826.31"/>
    <x v="2"/>
    <x v="13"/>
    <n v="0"/>
  </r>
  <r>
    <x v="638"/>
    <s v="US"/>
    <n v="435826.31"/>
    <x v="3"/>
    <x v="14"/>
    <n v="148072"/>
  </r>
  <r>
    <x v="638"/>
    <s v="US"/>
    <n v="435826.31"/>
    <x v="4"/>
    <x v="15"/>
    <n v="1352478"/>
  </r>
  <r>
    <x v="638"/>
    <s v="US"/>
    <n v="435826.31"/>
    <x v="5"/>
    <x v="16"/>
    <n v="2237430"/>
  </r>
  <r>
    <x v="638"/>
    <s v="US"/>
    <n v="435826.31"/>
    <x v="6"/>
    <x v="17"/>
    <n v="3036437"/>
  </r>
  <r>
    <x v="638"/>
    <s v="US"/>
    <n v="435826.31"/>
    <x v="7"/>
    <x v="18"/>
    <n v="192054"/>
  </r>
  <r>
    <x v="638"/>
    <s v="US"/>
    <n v="435826.31"/>
    <x v="8"/>
    <x v="19"/>
    <n v="0"/>
  </r>
  <r>
    <x v="638"/>
    <s v="US"/>
    <n v="435826.31"/>
    <x v="9"/>
    <x v="20"/>
    <n v="2409939"/>
  </r>
  <r>
    <x v="638"/>
    <s v="US"/>
    <n v="435826.31"/>
    <x v="10"/>
    <x v="21"/>
    <n v="26819789"/>
  </r>
  <r>
    <x v="638"/>
    <s v="US"/>
    <n v="435826.31"/>
    <x v="11"/>
    <x v="22"/>
    <n v="962061"/>
  </r>
  <r>
    <x v="638"/>
    <s v="US"/>
    <n v="435826.31"/>
    <x v="12"/>
    <x v="23"/>
    <n v="110112"/>
  </r>
  <r>
    <x v="638"/>
    <s v="US"/>
    <n v="435826.31"/>
    <x v="13"/>
    <x v="24"/>
    <n v="325588687"/>
  </r>
  <r>
    <x v="638"/>
    <s v="US"/>
    <n v="435826.31"/>
    <x v="14"/>
    <x v="25"/>
    <n v="0"/>
  </r>
  <r>
    <x v="638"/>
    <s v="US"/>
    <n v="435826.31"/>
    <x v="15"/>
    <x v="26"/>
    <n v="31506888"/>
  </r>
  <r>
    <x v="638"/>
    <s v="US"/>
    <n v="435826.31"/>
    <x v="16"/>
    <x v="27"/>
    <n v="0"/>
  </r>
  <r>
    <x v="638"/>
    <s v="US"/>
    <n v="435826.31"/>
    <x v="17"/>
    <x v="28"/>
    <n v="0"/>
  </r>
  <r>
    <x v="638"/>
    <s v="US"/>
    <n v="435826.31"/>
    <x v="18"/>
    <x v="29"/>
    <n v="0"/>
  </r>
  <r>
    <x v="638"/>
    <s v="US"/>
    <n v="435826.31"/>
    <x v="19"/>
    <x v="30"/>
    <n v="0"/>
  </r>
  <r>
    <x v="638"/>
    <s v="US"/>
    <n v="435826.31"/>
    <x v="20"/>
    <x v="31"/>
    <n v="0"/>
  </r>
  <r>
    <x v="638"/>
    <s v="US"/>
    <n v="435826.31"/>
    <x v="21"/>
    <x v="32"/>
    <n v="0"/>
  </r>
  <r>
    <x v="639"/>
    <s v="US"/>
    <n v="384583.33"/>
    <x v="0"/>
    <x v="0"/>
    <n v="1323182"/>
  </r>
  <r>
    <x v="639"/>
    <s v="US"/>
    <n v="384583.33"/>
    <x v="0"/>
    <x v="1"/>
    <n v="888492"/>
  </r>
  <r>
    <x v="639"/>
    <s v="US"/>
    <n v="384583.33"/>
    <x v="0"/>
    <x v="2"/>
    <n v="0"/>
  </r>
  <r>
    <x v="639"/>
    <s v="US"/>
    <n v="384583.33"/>
    <x v="0"/>
    <x v="3"/>
    <n v="434690"/>
  </r>
  <r>
    <x v="639"/>
    <s v="US"/>
    <n v="384583.33"/>
    <x v="0"/>
    <x v="4"/>
    <n v="0"/>
  </r>
  <r>
    <x v="639"/>
    <s v="US"/>
    <n v="384583.33"/>
    <x v="1"/>
    <x v="5"/>
    <n v="4610"/>
  </r>
  <r>
    <x v="639"/>
    <s v="US"/>
    <n v="384583.33"/>
    <x v="1"/>
    <x v="6"/>
    <n v="0"/>
  </r>
  <r>
    <x v="639"/>
    <s v="US"/>
    <n v="384583.33"/>
    <x v="1"/>
    <x v="7"/>
    <n v="0"/>
  </r>
  <r>
    <x v="639"/>
    <s v="US"/>
    <n v="384583.33"/>
    <x v="1"/>
    <x v="8"/>
    <n v="0"/>
  </r>
  <r>
    <x v="639"/>
    <s v="US"/>
    <n v="384583.33"/>
    <x v="1"/>
    <x v="9"/>
    <n v="4610"/>
  </r>
  <r>
    <x v="639"/>
    <s v="US"/>
    <n v="384583.33"/>
    <x v="2"/>
    <x v="10"/>
    <n v="1262642"/>
  </r>
  <r>
    <x v="639"/>
    <s v="US"/>
    <n v="384583.33"/>
    <x v="2"/>
    <x v="11"/>
    <n v="414277"/>
  </r>
  <r>
    <x v="639"/>
    <s v="US"/>
    <n v="384583.33"/>
    <x v="2"/>
    <x v="12"/>
    <n v="848365"/>
  </r>
  <r>
    <x v="639"/>
    <s v="US"/>
    <n v="384583.33"/>
    <x v="2"/>
    <x v="13"/>
    <n v="0"/>
  </r>
  <r>
    <x v="639"/>
    <s v="US"/>
    <n v="384583.33"/>
    <x v="3"/>
    <x v="14"/>
    <n v="198171"/>
  </r>
  <r>
    <x v="639"/>
    <s v="US"/>
    <n v="384583.33"/>
    <x v="4"/>
    <x v="15"/>
    <n v="1300648"/>
  </r>
  <r>
    <x v="639"/>
    <s v="US"/>
    <n v="384583.33"/>
    <x v="5"/>
    <x v="16"/>
    <n v="2808218"/>
  </r>
  <r>
    <x v="639"/>
    <s v="US"/>
    <n v="384583.33"/>
    <x v="6"/>
    <x v="17"/>
    <n v="5462347"/>
  </r>
  <r>
    <x v="639"/>
    <s v="US"/>
    <n v="384583.33"/>
    <x v="7"/>
    <x v="18"/>
    <n v="155106"/>
  </r>
  <r>
    <x v="639"/>
    <s v="US"/>
    <n v="384583.33"/>
    <x v="8"/>
    <x v="19"/>
    <n v="0"/>
  </r>
  <r>
    <x v="639"/>
    <s v="US"/>
    <n v="384583.33"/>
    <x v="9"/>
    <x v="20"/>
    <n v="2425134"/>
  </r>
  <r>
    <x v="639"/>
    <s v="US"/>
    <n v="384583.33"/>
    <x v="10"/>
    <x v="21"/>
    <n v="35938322"/>
  </r>
  <r>
    <x v="639"/>
    <s v="US"/>
    <n v="384583.33"/>
    <x v="11"/>
    <x v="22"/>
    <n v="1397344"/>
  </r>
  <r>
    <x v="639"/>
    <s v="US"/>
    <n v="384583.33"/>
    <x v="12"/>
    <x v="23"/>
    <n v="169516"/>
  </r>
  <r>
    <x v="639"/>
    <s v="US"/>
    <n v="384583.33"/>
    <x v="13"/>
    <x v="24"/>
    <n v="336483289"/>
  </r>
  <r>
    <x v="639"/>
    <s v="US"/>
    <n v="384583.33"/>
    <x v="14"/>
    <x v="25"/>
    <n v="0"/>
  </r>
  <r>
    <x v="639"/>
    <s v="US"/>
    <n v="384583.33"/>
    <x v="15"/>
    <x v="26"/>
    <n v="29317307"/>
  </r>
  <r>
    <x v="639"/>
    <s v="US"/>
    <n v="384583.33"/>
    <x v="16"/>
    <x v="27"/>
    <n v="0"/>
  </r>
  <r>
    <x v="639"/>
    <s v="US"/>
    <n v="384583.33"/>
    <x v="17"/>
    <x v="28"/>
    <n v="0"/>
  </r>
  <r>
    <x v="639"/>
    <s v="US"/>
    <n v="384583.33"/>
    <x v="18"/>
    <x v="29"/>
    <n v="0"/>
  </r>
  <r>
    <x v="639"/>
    <s v="US"/>
    <n v="384583.33"/>
    <x v="19"/>
    <x v="30"/>
    <n v="0"/>
  </r>
  <r>
    <x v="639"/>
    <s v="US"/>
    <n v="384583.33"/>
    <x v="20"/>
    <x v="31"/>
    <n v="0"/>
  </r>
  <r>
    <x v="639"/>
    <s v="US"/>
    <n v="384583.33"/>
    <x v="21"/>
    <x v="32"/>
    <n v="0"/>
  </r>
  <r>
    <x v="640"/>
    <s v="US"/>
    <n v="223562.44"/>
    <x v="0"/>
    <x v="0"/>
    <n v="1058193"/>
  </r>
  <r>
    <x v="640"/>
    <s v="US"/>
    <n v="223562.44"/>
    <x v="0"/>
    <x v="1"/>
    <n v="571889"/>
  </r>
  <r>
    <x v="640"/>
    <s v="US"/>
    <n v="223562.44"/>
    <x v="0"/>
    <x v="2"/>
    <n v="0"/>
  </r>
  <r>
    <x v="640"/>
    <s v="US"/>
    <n v="223562.44"/>
    <x v="0"/>
    <x v="3"/>
    <n v="486304"/>
  </r>
  <r>
    <x v="640"/>
    <s v="US"/>
    <n v="223562.44"/>
    <x v="0"/>
    <x v="4"/>
    <n v="0"/>
  </r>
  <r>
    <x v="640"/>
    <s v="US"/>
    <n v="223562.44"/>
    <x v="1"/>
    <x v="5"/>
    <n v="6956"/>
  </r>
  <r>
    <x v="640"/>
    <s v="US"/>
    <n v="223562.44"/>
    <x v="1"/>
    <x v="6"/>
    <n v="0"/>
  </r>
  <r>
    <x v="640"/>
    <s v="US"/>
    <n v="223562.44"/>
    <x v="1"/>
    <x v="7"/>
    <n v="0"/>
  </r>
  <r>
    <x v="640"/>
    <s v="US"/>
    <n v="223562.44"/>
    <x v="1"/>
    <x v="8"/>
    <n v="0"/>
  </r>
  <r>
    <x v="640"/>
    <s v="US"/>
    <n v="223562.44"/>
    <x v="1"/>
    <x v="9"/>
    <n v="6956"/>
  </r>
  <r>
    <x v="640"/>
    <s v="US"/>
    <n v="223562.44"/>
    <x v="2"/>
    <x v="10"/>
    <n v="1048267"/>
  </r>
  <r>
    <x v="640"/>
    <s v="US"/>
    <n v="223562.44"/>
    <x v="2"/>
    <x v="11"/>
    <n v="442510"/>
  </r>
  <r>
    <x v="640"/>
    <s v="US"/>
    <n v="223562.44"/>
    <x v="2"/>
    <x v="12"/>
    <n v="605757"/>
  </r>
  <r>
    <x v="640"/>
    <s v="US"/>
    <n v="223562.44"/>
    <x v="2"/>
    <x v="13"/>
    <n v="0"/>
  </r>
  <r>
    <x v="640"/>
    <s v="US"/>
    <n v="223562.44"/>
    <x v="3"/>
    <x v="14"/>
    <n v="208209"/>
  </r>
  <r>
    <x v="640"/>
    <s v="US"/>
    <n v="223562.44"/>
    <x v="4"/>
    <x v="15"/>
    <n v="1203517"/>
  </r>
  <r>
    <x v="640"/>
    <s v="US"/>
    <n v="223562.44"/>
    <x v="5"/>
    <x v="16"/>
    <n v="2315928"/>
  </r>
  <r>
    <x v="640"/>
    <s v="US"/>
    <n v="223562.44"/>
    <x v="6"/>
    <x v="17"/>
    <n v="4685466"/>
  </r>
  <r>
    <x v="640"/>
    <s v="US"/>
    <n v="223562.44"/>
    <x v="7"/>
    <x v="18"/>
    <n v="169501"/>
  </r>
  <r>
    <x v="640"/>
    <s v="US"/>
    <n v="223562.44"/>
    <x v="8"/>
    <x v="19"/>
    <n v="0"/>
  </r>
  <r>
    <x v="640"/>
    <s v="US"/>
    <n v="223562.44"/>
    <x v="9"/>
    <x v="20"/>
    <n v="2464280"/>
  </r>
  <r>
    <x v="640"/>
    <s v="US"/>
    <n v="223562.44"/>
    <x v="10"/>
    <x v="21"/>
    <n v="37697168"/>
  </r>
  <r>
    <x v="640"/>
    <s v="US"/>
    <n v="223562.44"/>
    <x v="11"/>
    <x v="22"/>
    <n v="784379"/>
  </r>
  <r>
    <x v="640"/>
    <s v="US"/>
    <n v="223562.44"/>
    <x v="12"/>
    <x v="23"/>
    <n v="91780"/>
  </r>
  <r>
    <x v="640"/>
    <s v="US"/>
    <n v="223562.44"/>
    <x v="13"/>
    <x v="24"/>
    <n v="347965948"/>
  </r>
  <r>
    <x v="640"/>
    <s v="US"/>
    <n v="223562.44"/>
    <x v="14"/>
    <x v="25"/>
    <n v="0"/>
  </r>
  <r>
    <x v="640"/>
    <s v="US"/>
    <n v="223562.44"/>
    <x v="15"/>
    <x v="26"/>
    <n v="26461475"/>
  </r>
  <r>
    <x v="640"/>
    <s v="US"/>
    <n v="223562.44"/>
    <x v="16"/>
    <x v="27"/>
    <n v="0"/>
  </r>
  <r>
    <x v="640"/>
    <s v="US"/>
    <n v="223562.44"/>
    <x v="17"/>
    <x v="28"/>
    <n v="0"/>
  </r>
  <r>
    <x v="640"/>
    <s v="US"/>
    <n v="223562.44"/>
    <x v="18"/>
    <x v="29"/>
    <n v="0"/>
  </r>
  <r>
    <x v="640"/>
    <s v="US"/>
    <n v="223562.44"/>
    <x v="19"/>
    <x v="30"/>
    <n v="0"/>
  </r>
  <r>
    <x v="640"/>
    <s v="US"/>
    <n v="223562.44"/>
    <x v="20"/>
    <x v="31"/>
    <n v="0"/>
  </r>
  <r>
    <x v="640"/>
    <s v="US"/>
    <n v="223562.44"/>
    <x v="21"/>
    <x v="32"/>
    <n v="0"/>
  </r>
  <r>
    <x v="641"/>
    <s v="US"/>
    <n v="284885.7"/>
    <x v="0"/>
    <x v="0"/>
    <n v="523013"/>
  </r>
  <r>
    <x v="641"/>
    <s v="US"/>
    <n v="284885.7"/>
    <x v="0"/>
    <x v="1"/>
    <n v="18413"/>
  </r>
  <r>
    <x v="641"/>
    <s v="US"/>
    <n v="284885.7"/>
    <x v="0"/>
    <x v="2"/>
    <n v="0"/>
  </r>
  <r>
    <x v="641"/>
    <s v="US"/>
    <n v="284885.7"/>
    <x v="0"/>
    <x v="3"/>
    <n v="504600"/>
  </r>
  <r>
    <x v="641"/>
    <s v="US"/>
    <n v="284885.7"/>
    <x v="0"/>
    <x v="4"/>
    <n v="0"/>
  </r>
  <r>
    <x v="641"/>
    <s v="US"/>
    <n v="284885.7"/>
    <x v="1"/>
    <x v="5"/>
    <n v="5181"/>
  </r>
  <r>
    <x v="641"/>
    <s v="US"/>
    <n v="284885.7"/>
    <x v="1"/>
    <x v="6"/>
    <n v="0"/>
  </r>
  <r>
    <x v="641"/>
    <s v="US"/>
    <n v="284885.7"/>
    <x v="1"/>
    <x v="7"/>
    <n v="0"/>
  </r>
  <r>
    <x v="641"/>
    <s v="US"/>
    <n v="284885.7"/>
    <x v="1"/>
    <x v="8"/>
    <n v="0"/>
  </r>
  <r>
    <x v="641"/>
    <s v="US"/>
    <n v="284885.7"/>
    <x v="1"/>
    <x v="9"/>
    <n v="5181"/>
  </r>
  <r>
    <x v="641"/>
    <s v="US"/>
    <n v="284885.7"/>
    <x v="2"/>
    <x v="10"/>
    <n v="837075"/>
  </r>
  <r>
    <x v="641"/>
    <s v="US"/>
    <n v="284885.7"/>
    <x v="2"/>
    <x v="11"/>
    <n v="711585"/>
  </r>
  <r>
    <x v="641"/>
    <s v="US"/>
    <n v="284885.7"/>
    <x v="2"/>
    <x v="12"/>
    <n v="125490"/>
  </r>
  <r>
    <x v="641"/>
    <s v="US"/>
    <n v="284885.7"/>
    <x v="2"/>
    <x v="13"/>
    <n v="0"/>
  </r>
  <r>
    <x v="641"/>
    <s v="US"/>
    <n v="284885.7"/>
    <x v="3"/>
    <x v="14"/>
    <n v="275462"/>
  </r>
  <r>
    <x v="641"/>
    <s v="US"/>
    <n v="284885.7"/>
    <x v="4"/>
    <x v="15"/>
    <n v="1203265"/>
  </r>
  <r>
    <x v="641"/>
    <s v="US"/>
    <n v="284885.7"/>
    <x v="5"/>
    <x v="16"/>
    <n v="2060697"/>
  </r>
  <r>
    <x v="641"/>
    <s v="US"/>
    <n v="284885.7"/>
    <x v="6"/>
    <x v="17"/>
    <n v="4434148"/>
  </r>
  <r>
    <x v="641"/>
    <s v="US"/>
    <n v="284885.7"/>
    <x v="7"/>
    <x v="18"/>
    <n v="170042"/>
  </r>
  <r>
    <x v="641"/>
    <s v="US"/>
    <n v="284885.7"/>
    <x v="8"/>
    <x v="19"/>
    <n v="0"/>
  </r>
  <r>
    <x v="641"/>
    <s v="US"/>
    <n v="284885.7"/>
    <x v="9"/>
    <x v="20"/>
    <n v="2216676"/>
  </r>
  <r>
    <x v="641"/>
    <s v="US"/>
    <n v="284885.7"/>
    <x v="10"/>
    <x v="21"/>
    <n v="41316345"/>
  </r>
  <r>
    <x v="641"/>
    <s v="US"/>
    <n v="284885.7"/>
    <x v="11"/>
    <x v="22"/>
    <n v="525377"/>
  </r>
  <r>
    <x v="641"/>
    <s v="US"/>
    <n v="284885.7"/>
    <x v="12"/>
    <x v="23"/>
    <n v="69378"/>
  </r>
  <r>
    <x v="641"/>
    <s v="US"/>
    <n v="284885.7"/>
    <x v="13"/>
    <x v="24"/>
    <n v="348452496"/>
  </r>
  <r>
    <x v="641"/>
    <s v="US"/>
    <n v="284885.7"/>
    <x v="14"/>
    <x v="25"/>
    <n v="0"/>
  </r>
  <r>
    <x v="641"/>
    <s v="US"/>
    <n v="284885.7"/>
    <x v="15"/>
    <x v="26"/>
    <n v="26765044"/>
  </r>
  <r>
    <x v="641"/>
    <s v="US"/>
    <n v="284885.7"/>
    <x v="16"/>
    <x v="27"/>
    <n v="0"/>
  </r>
  <r>
    <x v="641"/>
    <s v="US"/>
    <n v="284885.7"/>
    <x v="17"/>
    <x v="28"/>
    <n v="0"/>
  </r>
  <r>
    <x v="641"/>
    <s v="US"/>
    <n v="284885.7"/>
    <x v="18"/>
    <x v="29"/>
    <n v="0"/>
  </r>
  <r>
    <x v="641"/>
    <s v="US"/>
    <n v="284885.7"/>
    <x v="19"/>
    <x v="30"/>
    <n v="0"/>
  </r>
  <r>
    <x v="641"/>
    <s v="US"/>
    <n v="284885.7"/>
    <x v="20"/>
    <x v="31"/>
    <n v="0"/>
  </r>
  <r>
    <x v="641"/>
    <s v="US"/>
    <n v="284885.7"/>
    <x v="21"/>
    <x v="32"/>
    <n v="0"/>
  </r>
  <r>
    <x v="642"/>
    <s v="US"/>
    <n v="242761.99"/>
    <x v="0"/>
    <x v="0"/>
    <n v="536174"/>
  </r>
  <r>
    <x v="642"/>
    <s v="US"/>
    <n v="242761.99"/>
    <x v="0"/>
    <x v="1"/>
    <n v="48573"/>
  </r>
  <r>
    <x v="642"/>
    <s v="US"/>
    <n v="242761.99"/>
    <x v="0"/>
    <x v="2"/>
    <n v="0"/>
  </r>
  <r>
    <x v="642"/>
    <s v="US"/>
    <n v="242761.99"/>
    <x v="0"/>
    <x v="3"/>
    <n v="487601"/>
  </r>
  <r>
    <x v="642"/>
    <s v="US"/>
    <n v="242761.99"/>
    <x v="0"/>
    <x v="4"/>
    <n v="0"/>
  </r>
  <r>
    <x v="642"/>
    <s v="US"/>
    <n v="242761.99"/>
    <x v="1"/>
    <x v="5"/>
    <n v="5094"/>
  </r>
  <r>
    <x v="642"/>
    <s v="US"/>
    <n v="242761.99"/>
    <x v="1"/>
    <x v="6"/>
    <n v="0"/>
  </r>
  <r>
    <x v="642"/>
    <s v="US"/>
    <n v="242761.99"/>
    <x v="1"/>
    <x v="7"/>
    <n v="0"/>
  </r>
  <r>
    <x v="642"/>
    <s v="US"/>
    <n v="242761.99"/>
    <x v="1"/>
    <x v="8"/>
    <n v="0"/>
  </r>
  <r>
    <x v="642"/>
    <s v="US"/>
    <n v="242761.99"/>
    <x v="1"/>
    <x v="9"/>
    <n v="5094"/>
  </r>
  <r>
    <x v="642"/>
    <s v="US"/>
    <n v="242761.99"/>
    <x v="2"/>
    <x v="10"/>
    <n v="1484596"/>
  </r>
  <r>
    <x v="642"/>
    <s v="US"/>
    <n v="242761.99"/>
    <x v="2"/>
    <x v="11"/>
    <n v="1297030"/>
  </r>
  <r>
    <x v="642"/>
    <s v="US"/>
    <n v="242761.99"/>
    <x v="2"/>
    <x v="12"/>
    <n v="187566"/>
  </r>
  <r>
    <x v="642"/>
    <s v="US"/>
    <n v="242761.99"/>
    <x v="2"/>
    <x v="13"/>
    <n v="0"/>
  </r>
  <r>
    <x v="642"/>
    <s v="US"/>
    <n v="242761.99"/>
    <x v="3"/>
    <x v="14"/>
    <n v="284390"/>
  </r>
  <r>
    <x v="642"/>
    <s v="US"/>
    <n v="242761.99"/>
    <x v="4"/>
    <x v="15"/>
    <n v="1423985"/>
  </r>
  <r>
    <x v="642"/>
    <s v="US"/>
    <n v="242761.99"/>
    <x v="5"/>
    <x v="16"/>
    <n v="2063299"/>
  </r>
  <r>
    <x v="642"/>
    <s v="US"/>
    <n v="242761.99"/>
    <x v="6"/>
    <x v="17"/>
    <n v="4732386"/>
  </r>
  <r>
    <x v="642"/>
    <s v="US"/>
    <n v="242761.99"/>
    <x v="7"/>
    <x v="18"/>
    <n v="143794"/>
  </r>
  <r>
    <x v="642"/>
    <s v="US"/>
    <n v="242761.99"/>
    <x v="8"/>
    <x v="19"/>
    <n v="0"/>
  </r>
  <r>
    <x v="642"/>
    <s v="US"/>
    <n v="242761.99"/>
    <x v="9"/>
    <x v="20"/>
    <n v="2002834"/>
  </r>
  <r>
    <x v="642"/>
    <s v="US"/>
    <n v="242761.99"/>
    <x v="10"/>
    <x v="21"/>
    <n v="37561184"/>
  </r>
  <r>
    <x v="642"/>
    <s v="US"/>
    <n v="242761.99"/>
    <x v="11"/>
    <x v="22"/>
    <n v="659044"/>
  </r>
  <r>
    <x v="642"/>
    <s v="US"/>
    <n v="242761.99"/>
    <x v="12"/>
    <x v="23"/>
    <n v="79120"/>
  </r>
  <r>
    <x v="642"/>
    <s v="US"/>
    <n v="242761.99"/>
    <x v="13"/>
    <x v="24"/>
    <n v="334224090"/>
  </r>
  <r>
    <x v="642"/>
    <s v="US"/>
    <n v="242761.99"/>
    <x v="14"/>
    <x v="25"/>
    <n v="0"/>
  </r>
  <r>
    <x v="642"/>
    <s v="US"/>
    <n v="242761.99"/>
    <x v="15"/>
    <x v="26"/>
    <n v="26474878"/>
  </r>
  <r>
    <x v="642"/>
    <s v="US"/>
    <n v="242761.99"/>
    <x v="16"/>
    <x v="27"/>
    <n v="0"/>
  </r>
  <r>
    <x v="642"/>
    <s v="US"/>
    <n v="242761.99"/>
    <x v="17"/>
    <x v="28"/>
    <n v="0"/>
  </r>
  <r>
    <x v="642"/>
    <s v="US"/>
    <n v="242761.99"/>
    <x v="18"/>
    <x v="29"/>
    <n v="0"/>
  </r>
  <r>
    <x v="642"/>
    <s v="US"/>
    <n v="242761.99"/>
    <x v="19"/>
    <x v="30"/>
    <n v="0"/>
  </r>
  <r>
    <x v="642"/>
    <s v="US"/>
    <n v="242761.99"/>
    <x v="20"/>
    <x v="31"/>
    <n v="0"/>
  </r>
  <r>
    <x v="642"/>
    <s v="US"/>
    <n v="242761.99"/>
    <x v="21"/>
    <x v="32"/>
    <n v="0"/>
  </r>
  <r>
    <x v="643"/>
    <s v="US"/>
    <n v="205497.17"/>
    <x v="0"/>
    <x v="0"/>
    <n v="1522668"/>
  </r>
  <r>
    <x v="643"/>
    <s v="US"/>
    <n v="205497.17"/>
    <x v="0"/>
    <x v="1"/>
    <n v="48130"/>
  </r>
  <r>
    <x v="643"/>
    <s v="US"/>
    <n v="205497.17"/>
    <x v="0"/>
    <x v="2"/>
    <n v="0"/>
  </r>
  <r>
    <x v="643"/>
    <s v="US"/>
    <n v="205497.17"/>
    <x v="0"/>
    <x v="3"/>
    <n v="1474538"/>
  </r>
  <r>
    <x v="643"/>
    <s v="US"/>
    <n v="205497.17"/>
    <x v="0"/>
    <x v="4"/>
    <n v="0"/>
  </r>
  <r>
    <x v="643"/>
    <s v="US"/>
    <n v="205497.17"/>
    <x v="1"/>
    <x v="5"/>
    <n v="13943"/>
  </r>
  <r>
    <x v="643"/>
    <s v="US"/>
    <n v="205497.17"/>
    <x v="1"/>
    <x v="6"/>
    <n v="0"/>
  </r>
  <r>
    <x v="643"/>
    <s v="US"/>
    <n v="205497.17"/>
    <x v="1"/>
    <x v="7"/>
    <n v="0"/>
  </r>
  <r>
    <x v="643"/>
    <s v="US"/>
    <n v="205497.17"/>
    <x v="1"/>
    <x v="8"/>
    <n v="0"/>
  </r>
  <r>
    <x v="643"/>
    <s v="US"/>
    <n v="205497.17"/>
    <x v="1"/>
    <x v="9"/>
    <n v="13943"/>
  </r>
  <r>
    <x v="643"/>
    <s v="US"/>
    <n v="205497.17"/>
    <x v="2"/>
    <x v="10"/>
    <n v="1252937"/>
  </r>
  <r>
    <x v="643"/>
    <s v="US"/>
    <n v="205497.17"/>
    <x v="2"/>
    <x v="11"/>
    <n v="1115521"/>
  </r>
  <r>
    <x v="643"/>
    <s v="US"/>
    <n v="205497.17"/>
    <x v="2"/>
    <x v="12"/>
    <n v="137416"/>
  </r>
  <r>
    <x v="643"/>
    <s v="US"/>
    <n v="205497.17"/>
    <x v="2"/>
    <x v="13"/>
    <n v="0"/>
  </r>
  <r>
    <x v="643"/>
    <s v="US"/>
    <n v="205497.17"/>
    <x v="3"/>
    <x v="14"/>
    <n v="248715"/>
  </r>
  <r>
    <x v="643"/>
    <s v="US"/>
    <n v="205497.17"/>
    <x v="4"/>
    <x v="15"/>
    <n v="1250669"/>
  </r>
  <r>
    <x v="643"/>
    <s v="US"/>
    <n v="205497.17"/>
    <x v="5"/>
    <x v="16"/>
    <n v="1839545"/>
  </r>
  <r>
    <x v="643"/>
    <s v="US"/>
    <n v="205497.17"/>
    <x v="6"/>
    <x v="17"/>
    <n v="5039089"/>
  </r>
  <r>
    <x v="643"/>
    <s v="US"/>
    <n v="205497.17"/>
    <x v="7"/>
    <x v="18"/>
    <n v="159020"/>
  </r>
  <r>
    <x v="643"/>
    <s v="US"/>
    <n v="205497.17"/>
    <x v="8"/>
    <x v="19"/>
    <n v="0"/>
  </r>
  <r>
    <x v="643"/>
    <s v="US"/>
    <n v="205497.17"/>
    <x v="9"/>
    <x v="20"/>
    <n v="2430967"/>
  </r>
  <r>
    <x v="643"/>
    <s v="US"/>
    <n v="205497.17"/>
    <x v="10"/>
    <x v="21"/>
    <n v="36421809"/>
  </r>
  <r>
    <x v="643"/>
    <s v="US"/>
    <n v="205497.17"/>
    <x v="11"/>
    <x v="22"/>
    <n v="596837"/>
  </r>
  <r>
    <x v="643"/>
    <s v="US"/>
    <n v="205497.17"/>
    <x v="12"/>
    <x v="23"/>
    <n v="192705"/>
  </r>
  <r>
    <x v="643"/>
    <s v="US"/>
    <n v="205497.17"/>
    <x v="13"/>
    <x v="24"/>
    <n v="329638037"/>
  </r>
  <r>
    <x v="643"/>
    <s v="US"/>
    <n v="205497.17"/>
    <x v="14"/>
    <x v="25"/>
    <n v="0"/>
  </r>
  <r>
    <x v="643"/>
    <s v="US"/>
    <n v="205497.17"/>
    <x v="15"/>
    <x v="26"/>
    <n v="25644933"/>
  </r>
  <r>
    <x v="643"/>
    <s v="US"/>
    <n v="205497.17"/>
    <x v="16"/>
    <x v="27"/>
    <n v="0"/>
  </r>
  <r>
    <x v="643"/>
    <s v="US"/>
    <n v="205497.17"/>
    <x v="17"/>
    <x v="28"/>
    <n v="0"/>
  </r>
  <r>
    <x v="643"/>
    <s v="US"/>
    <n v="205497.17"/>
    <x v="18"/>
    <x v="29"/>
    <n v="149345"/>
  </r>
  <r>
    <x v="643"/>
    <s v="US"/>
    <n v="205497.17"/>
    <x v="19"/>
    <x v="30"/>
    <n v="0"/>
  </r>
  <r>
    <x v="643"/>
    <s v="US"/>
    <n v="205497.17"/>
    <x v="20"/>
    <x v="31"/>
    <n v="0"/>
  </r>
  <r>
    <x v="643"/>
    <s v="US"/>
    <n v="205497.17"/>
    <x v="21"/>
    <x v="32"/>
    <n v="0"/>
  </r>
  <r>
    <x v="644"/>
    <s v="US"/>
    <n v="588506.59"/>
    <x v="0"/>
    <x v="0"/>
    <n v="2791410"/>
  </r>
  <r>
    <x v="644"/>
    <s v="US"/>
    <n v="588506.59"/>
    <x v="0"/>
    <x v="1"/>
    <n v="45846"/>
  </r>
  <r>
    <x v="644"/>
    <s v="US"/>
    <n v="588506.59"/>
    <x v="0"/>
    <x v="2"/>
    <n v="0"/>
  </r>
  <r>
    <x v="644"/>
    <s v="US"/>
    <n v="588506.59"/>
    <x v="0"/>
    <x v="3"/>
    <n v="2745564"/>
  </r>
  <r>
    <x v="644"/>
    <s v="US"/>
    <n v="588506.59"/>
    <x v="0"/>
    <x v="4"/>
    <n v="0"/>
  </r>
  <r>
    <x v="644"/>
    <s v="US"/>
    <n v="588506.59"/>
    <x v="1"/>
    <x v="5"/>
    <n v="139480"/>
  </r>
  <r>
    <x v="644"/>
    <s v="US"/>
    <n v="588506.59"/>
    <x v="1"/>
    <x v="6"/>
    <n v="0"/>
  </r>
  <r>
    <x v="644"/>
    <s v="US"/>
    <n v="588506.59"/>
    <x v="1"/>
    <x v="7"/>
    <n v="0"/>
  </r>
  <r>
    <x v="644"/>
    <s v="US"/>
    <n v="588506.59"/>
    <x v="1"/>
    <x v="8"/>
    <n v="0"/>
  </r>
  <r>
    <x v="644"/>
    <s v="US"/>
    <n v="588506.59"/>
    <x v="1"/>
    <x v="9"/>
    <n v="139480"/>
  </r>
  <r>
    <x v="644"/>
    <s v="US"/>
    <n v="588506.59"/>
    <x v="2"/>
    <x v="10"/>
    <n v="1415170"/>
  </r>
  <r>
    <x v="644"/>
    <s v="US"/>
    <n v="588506.59"/>
    <x v="2"/>
    <x v="11"/>
    <n v="1324737"/>
  </r>
  <r>
    <x v="644"/>
    <s v="US"/>
    <n v="588506.59"/>
    <x v="2"/>
    <x v="12"/>
    <n v="90433"/>
  </r>
  <r>
    <x v="644"/>
    <s v="US"/>
    <n v="588506.59"/>
    <x v="2"/>
    <x v="13"/>
    <n v="0"/>
  </r>
  <r>
    <x v="644"/>
    <s v="US"/>
    <n v="588506.59"/>
    <x v="3"/>
    <x v="14"/>
    <n v="244272"/>
  </r>
  <r>
    <x v="644"/>
    <s v="US"/>
    <n v="588506.59"/>
    <x v="4"/>
    <x v="15"/>
    <n v="1457437"/>
  </r>
  <r>
    <x v="644"/>
    <s v="US"/>
    <n v="588506.59"/>
    <x v="5"/>
    <x v="16"/>
    <n v="1777050"/>
  </r>
  <r>
    <x v="644"/>
    <s v="US"/>
    <n v="588506.59"/>
    <x v="6"/>
    <x v="17"/>
    <n v="4940465"/>
  </r>
  <r>
    <x v="644"/>
    <s v="US"/>
    <n v="588506.59"/>
    <x v="7"/>
    <x v="18"/>
    <n v="117844"/>
  </r>
  <r>
    <x v="644"/>
    <s v="US"/>
    <n v="588506.59"/>
    <x v="8"/>
    <x v="19"/>
    <n v="0"/>
  </r>
  <r>
    <x v="644"/>
    <s v="US"/>
    <n v="588506.59"/>
    <x v="9"/>
    <x v="20"/>
    <n v="2533334"/>
  </r>
  <r>
    <x v="644"/>
    <s v="US"/>
    <n v="588506.59"/>
    <x v="10"/>
    <x v="21"/>
    <n v="36825248"/>
  </r>
  <r>
    <x v="644"/>
    <s v="US"/>
    <n v="588506.59"/>
    <x v="11"/>
    <x v="22"/>
    <n v="545399"/>
  </r>
  <r>
    <x v="644"/>
    <s v="US"/>
    <n v="588506.59"/>
    <x v="12"/>
    <x v="23"/>
    <n v="106051"/>
  </r>
  <r>
    <x v="644"/>
    <s v="US"/>
    <n v="588506.59"/>
    <x v="13"/>
    <x v="24"/>
    <n v="334946664"/>
  </r>
  <r>
    <x v="644"/>
    <s v="US"/>
    <n v="588506.59"/>
    <x v="14"/>
    <x v="25"/>
    <n v="0"/>
  </r>
  <r>
    <x v="644"/>
    <s v="US"/>
    <n v="588506.59"/>
    <x v="15"/>
    <x v="26"/>
    <n v="24609220"/>
  </r>
  <r>
    <x v="644"/>
    <s v="US"/>
    <n v="588506.59"/>
    <x v="16"/>
    <x v="27"/>
    <n v="0"/>
  </r>
  <r>
    <x v="644"/>
    <s v="US"/>
    <n v="588506.59"/>
    <x v="17"/>
    <x v="28"/>
    <n v="0"/>
  </r>
  <r>
    <x v="644"/>
    <s v="US"/>
    <n v="588506.59"/>
    <x v="18"/>
    <x v="29"/>
    <n v="0"/>
  </r>
  <r>
    <x v="644"/>
    <s v="US"/>
    <n v="588506.59"/>
    <x v="19"/>
    <x v="30"/>
    <n v="0"/>
  </r>
  <r>
    <x v="644"/>
    <s v="US"/>
    <n v="588506.59"/>
    <x v="20"/>
    <x v="31"/>
    <n v="0"/>
  </r>
  <r>
    <x v="644"/>
    <s v="US"/>
    <n v="588506.59"/>
    <x v="21"/>
    <x v="32"/>
    <n v="0"/>
  </r>
  <r>
    <x v="645"/>
    <s v="US"/>
    <n v="381777.04"/>
    <x v="0"/>
    <x v="0"/>
    <n v="2755015"/>
  </r>
  <r>
    <x v="645"/>
    <s v="US"/>
    <n v="381777.04"/>
    <x v="0"/>
    <x v="1"/>
    <n v="154831"/>
  </r>
  <r>
    <x v="645"/>
    <s v="US"/>
    <n v="381777.04"/>
    <x v="0"/>
    <x v="2"/>
    <n v="0"/>
  </r>
  <r>
    <x v="645"/>
    <s v="US"/>
    <n v="381777.04"/>
    <x v="0"/>
    <x v="3"/>
    <n v="2600184"/>
  </r>
  <r>
    <x v="645"/>
    <s v="US"/>
    <n v="381777.04"/>
    <x v="0"/>
    <x v="4"/>
    <n v="0"/>
  </r>
  <r>
    <x v="645"/>
    <s v="US"/>
    <n v="381777.04"/>
    <x v="1"/>
    <x v="5"/>
    <n v="138327"/>
  </r>
  <r>
    <x v="645"/>
    <s v="US"/>
    <n v="381777.04"/>
    <x v="1"/>
    <x v="6"/>
    <n v="0"/>
  </r>
  <r>
    <x v="645"/>
    <s v="US"/>
    <n v="381777.04"/>
    <x v="1"/>
    <x v="7"/>
    <n v="0"/>
  </r>
  <r>
    <x v="645"/>
    <s v="US"/>
    <n v="381777.04"/>
    <x v="1"/>
    <x v="8"/>
    <n v="0"/>
  </r>
  <r>
    <x v="645"/>
    <s v="US"/>
    <n v="381777.04"/>
    <x v="1"/>
    <x v="9"/>
    <n v="138327"/>
  </r>
  <r>
    <x v="645"/>
    <s v="US"/>
    <n v="381777.04"/>
    <x v="2"/>
    <x v="10"/>
    <n v="1884672"/>
  </r>
  <r>
    <x v="645"/>
    <s v="US"/>
    <n v="381777.04"/>
    <x v="2"/>
    <x v="11"/>
    <n v="1694547"/>
  </r>
  <r>
    <x v="645"/>
    <s v="US"/>
    <n v="381777.04"/>
    <x v="2"/>
    <x v="12"/>
    <n v="190125"/>
  </r>
  <r>
    <x v="645"/>
    <s v="US"/>
    <n v="381777.04"/>
    <x v="2"/>
    <x v="13"/>
    <n v="0"/>
  </r>
  <r>
    <x v="645"/>
    <s v="US"/>
    <n v="381777.04"/>
    <x v="3"/>
    <x v="14"/>
    <n v="270167"/>
  </r>
  <r>
    <x v="645"/>
    <s v="US"/>
    <n v="381777.04"/>
    <x v="4"/>
    <x v="15"/>
    <n v="1853967"/>
  </r>
  <r>
    <x v="645"/>
    <s v="US"/>
    <n v="381777.04"/>
    <x v="5"/>
    <x v="16"/>
    <n v="1709320"/>
  </r>
  <r>
    <x v="645"/>
    <s v="US"/>
    <n v="381777.04"/>
    <x v="6"/>
    <x v="17"/>
    <n v="5625294"/>
  </r>
  <r>
    <x v="645"/>
    <s v="US"/>
    <n v="381777.04"/>
    <x v="7"/>
    <x v="18"/>
    <n v="141952"/>
  </r>
  <r>
    <x v="645"/>
    <s v="US"/>
    <n v="381777.04"/>
    <x v="8"/>
    <x v="19"/>
    <n v="0"/>
  </r>
  <r>
    <x v="645"/>
    <s v="US"/>
    <n v="381777.04"/>
    <x v="9"/>
    <x v="20"/>
    <n v="2736396"/>
  </r>
  <r>
    <x v="645"/>
    <s v="US"/>
    <n v="381777.04"/>
    <x v="10"/>
    <x v="21"/>
    <n v="43902033"/>
  </r>
  <r>
    <x v="645"/>
    <s v="US"/>
    <n v="381777.04"/>
    <x v="11"/>
    <x v="22"/>
    <n v="837420"/>
  </r>
  <r>
    <x v="645"/>
    <s v="US"/>
    <n v="381777.04"/>
    <x v="12"/>
    <x v="23"/>
    <n v="46551"/>
  </r>
  <r>
    <x v="645"/>
    <s v="US"/>
    <n v="381777.04"/>
    <x v="13"/>
    <x v="24"/>
    <n v="346526819"/>
  </r>
  <r>
    <x v="645"/>
    <s v="US"/>
    <n v="381777.04"/>
    <x v="14"/>
    <x v="25"/>
    <n v="0"/>
  </r>
  <r>
    <x v="645"/>
    <s v="US"/>
    <n v="381777.04"/>
    <x v="15"/>
    <x v="26"/>
    <n v="23904460"/>
  </r>
  <r>
    <x v="645"/>
    <s v="US"/>
    <n v="381777.04"/>
    <x v="16"/>
    <x v="27"/>
    <n v="0"/>
  </r>
  <r>
    <x v="645"/>
    <s v="US"/>
    <n v="381777.04"/>
    <x v="17"/>
    <x v="28"/>
    <n v="0"/>
  </r>
  <r>
    <x v="645"/>
    <s v="US"/>
    <n v="381777.04"/>
    <x v="18"/>
    <x v="29"/>
    <n v="0"/>
  </r>
  <r>
    <x v="645"/>
    <s v="US"/>
    <n v="381777.04"/>
    <x v="19"/>
    <x v="30"/>
    <n v="0"/>
  </r>
  <r>
    <x v="645"/>
    <s v="US"/>
    <n v="381777.04"/>
    <x v="20"/>
    <x v="31"/>
    <n v="0"/>
  </r>
  <r>
    <x v="645"/>
    <s v="US"/>
    <n v="381777.04"/>
    <x v="21"/>
    <x v="32"/>
    <n v="0"/>
  </r>
  <r>
    <x v="646"/>
    <s v="US"/>
    <n v="289994.31"/>
    <x v="0"/>
    <x v="0"/>
    <n v="2396397"/>
  </r>
  <r>
    <x v="646"/>
    <s v="US"/>
    <n v="289994.31"/>
    <x v="0"/>
    <x v="1"/>
    <n v="158009"/>
  </r>
  <r>
    <x v="646"/>
    <s v="US"/>
    <n v="289994.31"/>
    <x v="0"/>
    <x v="2"/>
    <n v="0"/>
  </r>
  <r>
    <x v="646"/>
    <s v="US"/>
    <n v="289994.31"/>
    <x v="0"/>
    <x v="3"/>
    <n v="2238388"/>
  </r>
  <r>
    <x v="646"/>
    <s v="US"/>
    <n v="289994.31"/>
    <x v="0"/>
    <x v="4"/>
    <n v="0"/>
  </r>
  <r>
    <x v="646"/>
    <s v="US"/>
    <n v="289994.31"/>
    <x v="1"/>
    <x v="5"/>
    <n v="151164"/>
  </r>
  <r>
    <x v="646"/>
    <s v="US"/>
    <n v="289994.31"/>
    <x v="1"/>
    <x v="6"/>
    <n v="0"/>
  </r>
  <r>
    <x v="646"/>
    <s v="US"/>
    <n v="289994.31"/>
    <x v="1"/>
    <x v="7"/>
    <n v="0"/>
  </r>
  <r>
    <x v="646"/>
    <s v="US"/>
    <n v="289994.31"/>
    <x v="1"/>
    <x v="8"/>
    <n v="0"/>
  </r>
  <r>
    <x v="646"/>
    <s v="US"/>
    <n v="289994.31"/>
    <x v="1"/>
    <x v="9"/>
    <n v="151164"/>
  </r>
  <r>
    <x v="646"/>
    <s v="US"/>
    <n v="289994.31"/>
    <x v="2"/>
    <x v="10"/>
    <n v="2480418"/>
  </r>
  <r>
    <x v="646"/>
    <s v="US"/>
    <n v="289994.31"/>
    <x v="2"/>
    <x v="11"/>
    <n v="2212351"/>
  </r>
  <r>
    <x v="646"/>
    <s v="US"/>
    <n v="289994.31"/>
    <x v="2"/>
    <x v="12"/>
    <n v="268067"/>
  </r>
  <r>
    <x v="646"/>
    <s v="US"/>
    <n v="289994.31"/>
    <x v="2"/>
    <x v="13"/>
    <n v="0"/>
  </r>
  <r>
    <x v="646"/>
    <s v="US"/>
    <n v="289994.31"/>
    <x v="3"/>
    <x v="14"/>
    <n v="265689"/>
  </r>
  <r>
    <x v="646"/>
    <s v="US"/>
    <n v="289994.31"/>
    <x v="4"/>
    <x v="15"/>
    <n v="1818611"/>
  </r>
  <r>
    <x v="646"/>
    <s v="US"/>
    <n v="289994.31"/>
    <x v="5"/>
    <x v="16"/>
    <n v="1876119"/>
  </r>
  <r>
    <x v="646"/>
    <s v="US"/>
    <n v="289994.31"/>
    <x v="6"/>
    <x v="17"/>
    <n v="5149522"/>
  </r>
  <r>
    <x v="646"/>
    <s v="US"/>
    <n v="289994.31"/>
    <x v="7"/>
    <x v="18"/>
    <n v="173670"/>
  </r>
  <r>
    <x v="646"/>
    <s v="US"/>
    <n v="289994.31"/>
    <x v="8"/>
    <x v="19"/>
    <n v="0"/>
  </r>
  <r>
    <x v="646"/>
    <s v="US"/>
    <n v="289994.31"/>
    <x v="9"/>
    <x v="20"/>
    <n v="3007263"/>
  </r>
  <r>
    <x v="646"/>
    <s v="US"/>
    <n v="289994.31"/>
    <x v="10"/>
    <x v="21"/>
    <n v="52879316"/>
  </r>
  <r>
    <x v="646"/>
    <s v="US"/>
    <n v="289994.31"/>
    <x v="11"/>
    <x v="22"/>
    <n v="506764"/>
  </r>
  <r>
    <x v="646"/>
    <s v="US"/>
    <n v="289994.31"/>
    <x v="12"/>
    <x v="23"/>
    <n v="137833"/>
  </r>
  <r>
    <x v="646"/>
    <s v="US"/>
    <n v="289994.31"/>
    <x v="13"/>
    <x v="24"/>
    <n v="345634446"/>
  </r>
  <r>
    <x v="646"/>
    <s v="US"/>
    <n v="289994.31"/>
    <x v="14"/>
    <x v="25"/>
    <n v="0"/>
  </r>
  <r>
    <x v="646"/>
    <s v="US"/>
    <n v="289994.31"/>
    <x v="15"/>
    <x v="26"/>
    <n v="25165829"/>
  </r>
  <r>
    <x v="646"/>
    <s v="US"/>
    <n v="289994.31"/>
    <x v="16"/>
    <x v="27"/>
    <n v="0"/>
  </r>
  <r>
    <x v="646"/>
    <s v="US"/>
    <n v="289994.31"/>
    <x v="17"/>
    <x v="28"/>
    <n v="0"/>
  </r>
  <r>
    <x v="646"/>
    <s v="US"/>
    <n v="289994.31"/>
    <x v="18"/>
    <x v="29"/>
    <n v="0"/>
  </r>
  <r>
    <x v="646"/>
    <s v="US"/>
    <n v="289994.31"/>
    <x v="19"/>
    <x v="30"/>
    <n v="0"/>
  </r>
  <r>
    <x v="646"/>
    <s v="US"/>
    <n v="289994.31"/>
    <x v="20"/>
    <x v="31"/>
    <n v="0"/>
  </r>
  <r>
    <x v="646"/>
    <s v="US"/>
    <n v="289994.31"/>
    <x v="21"/>
    <x v="32"/>
    <n v="0"/>
  </r>
  <r>
    <x v="647"/>
    <s v="US"/>
    <n v="209525.64"/>
    <x v="0"/>
    <x v="0"/>
    <n v="2552089"/>
  </r>
  <r>
    <x v="647"/>
    <s v="US"/>
    <n v="209525.64"/>
    <x v="0"/>
    <x v="1"/>
    <n v="217758"/>
  </r>
  <r>
    <x v="647"/>
    <s v="US"/>
    <n v="209525.64"/>
    <x v="0"/>
    <x v="2"/>
    <n v="0"/>
  </r>
  <r>
    <x v="647"/>
    <s v="US"/>
    <n v="209525.64"/>
    <x v="0"/>
    <x v="3"/>
    <n v="2334331"/>
  </r>
  <r>
    <x v="647"/>
    <s v="US"/>
    <n v="209525.64"/>
    <x v="0"/>
    <x v="4"/>
    <n v="0"/>
  </r>
  <r>
    <x v="647"/>
    <s v="US"/>
    <n v="209525.64"/>
    <x v="1"/>
    <x v="5"/>
    <n v="140684"/>
  </r>
  <r>
    <x v="647"/>
    <s v="US"/>
    <n v="209525.64"/>
    <x v="1"/>
    <x v="6"/>
    <n v="0"/>
  </r>
  <r>
    <x v="647"/>
    <s v="US"/>
    <n v="209525.64"/>
    <x v="1"/>
    <x v="7"/>
    <n v="0"/>
  </r>
  <r>
    <x v="647"/>
    <s v="US"/>
    <n v="209525.64"/>
    <x v="1"/>
    <x v="8"/>
    <n v="0"/>
  </r>
  <r>
    <x v="647"/>
    <s v="US"/>
    <n v="209525.64"/>
    <x v="1"/>
    <x v="9"/>
    <n v="140684"/>
  </r>
  <r>
    <x v="647"/>
    <s v="US"/>
    <n v="209525.64"/>
    <x v="2"/>
    <x v="10"/>
    <n v="2239372"/>
  </r>
  <r>
    <x v="647"/>
    <s v="US"/>
    <n v="209525.64"/>
    <x v="2"/>
    <x v="11"/>
    <n v="2148583"/>
  </r>
  <r>
    <x v="647"/>
    <s v="US"/>
    <n v="209525.64"/>
    <x v="2"/>
    <x v="12"/>
    <n v="90789"/>
  </r>
  <r>
    <x v="647"/>
    <s v="US"/>
    <n v="209525.64"/>
    <x v="2"/>
    <x v="13"/>
    <n v="0"/>
  </r>
  <r>
    <x v="647"/>
    <s v="US"/>
    <n v="209525.64"/>
    <x v="3"/>
    <x v="14"/>
    <n v="228819"/>
  </r>
  <r>
    <x v="647"/>
    <s v="US"/>
    <n v="209525.64"/>
    <x v="4"/>
    <x v="15"/>
    <n v="1669188"/>
  </r>
  <r>
    <x v="647"/>
    <s v="US"/>
    <n v="209525.64"/>
    <x v="5"/>
    <x v="16"/>
    <n v="1814288"/>
  </r>
  <r>
    <x v="647"/>
    <s v="US"/>
    <n v="209525.64"/>
    <x v="6"/>
    <x v="17"/>
    <n v="4202891"/>
  </r>
  <r>
    <x v="647"/>
    <s v="US"/>
    <n v="209525.64"/>
    <x v="7"/>
    <x v="18"/>
    <n v="140253"/>
  </r>
  <r>
    <x v="647"/>
    <s v="US"/>
    <n v="209525.64"/>
    <x v="8"/>
    <x v="19"/>
    <n v="0"/>
  </r>
  <r>
    <x v="647"/>
    <s v="US"/>
    <n v="209525.64"/>
    <x v="9"/>
    <x v="20"/>
    <n v="2649579"/>
  </r>
  <r>
    <x v="647"/>
    <s v="US"/>
    <n v="209525.64"/>
    <x v="10"/>
    <x v="21"/>
    <n v="54936617"/>
  </r>
  <r>
    <x v="647"/>
    <s v="US"/>
    <n v="209525.64"/>
    <x v="11"/>
    <x v="22"/>
    <n v="439829"/>
  </r>
  <r>
    <x v="647"/>
    <s v="US"/>
    <n v="209525.64"/>
    <x v="12"/>
    <x v="23"/>
    <n v="51463"/>
  </r>
  <r>
    <x v="647"/>
    <s v="US"/>
    <n v="209525.64"/>
    <x v="13"/>
    <x v="24"/>
    <n v="357414639"/>
  </r>
  <r>
    <x v="647"/>
    <s v="US"/>
    <n v="209525.64"/>
    <x v="14"/>
    <x v="25"/>
    <n v="0"/>
  </r>
  <r>
    <x v="647"/>
    <s v="US"/>
    <n v="209525.64"/>
    <x v="15"/>
    <x v="26"/>
    <n v="22790455"/>
  </r>
  <r>
    <x v="647"/>
    <s v="US"/>
    <n v="209525.64"/>
    <x v="16"/>
    <x v="27"/>
    <n v="0"/>
  </r>
  <r>
    <x v="647"/>
    <s v="US"/>
    <n v="209525.64"/>
    <x v="17"/>
    <x v="28"/>
    <n v="0"/>
  </r>
  <r>
    <x v="647"/>
    <s v="US"/>
    <n v="209525.64"/>
    <x v="18"/>
    <x v="29"/>
    <n v="0"/>
  </r>
  <r>
    <x v="647"/>
    <s v="US"/>
    <n v="209525.64"/>
    <x v="19"/>
    <x v="30"/>
    <n v="0"/>
  </r>
  <r>
    <x v="647"/>
    <s v="US"/>
    <n v="209525.64"/>
    <x v="20"/>
    <x v="31"/>
    <n v="0"/>
  </r>
  <r>
    <x v="647"/>
    <s v="US"/>
    <n v="209525.64"/>
    <x v="21"/>
    <x v="32"/>
    <n v="0"/>
  </r>
  <r>
    <x v="648"/>
    <s v="US"/>
    <n v="213141.19"/>
    <x v="0"/>
    <x v="0"/>
    <n v="2527263"/>
  </r>
  <r>
    <x v="648"/>
    <s v="US"/>
    <n v="213141.19"/>
    <x v="0"/>
    <x v="1"/>
    <n v="167985"/>
  </r>
  <r>
    <x v="648"/>
    <s v="US"/>
    <n v="213141.19"/>
    <x v="0"/>
    <x v="2"/>
    <n v="0"/>
  </r>
  <r>
    <x v="648"/>
    <s v="US"/>
    <n v="213141.19"/>
    <x v="0"/>
    <x v="3"/>
    <n v="2359278"/>
  </r>
  <r>
    <x v="648"/>
    <s v="US"/>
    <n v="213141.19"/>
    <x v="0"/>
    <x v="4"/>
    <n v="0"/>
  </r>
  <r>
    <x v="648"/>
    <s v="US"/>
    <n v="213141.19"/>
    <x v="1"/>
    <x v="5"/>
    <n v="247962"/>
  </r>
  <r>
    <x v="648"/>
    <s v="US"/>
    <n v="213141.19"/>
    <x v="1"/>
    <x v="6"/>
    <n v="0"/>
  </r>
  <r>
    <x v="648"/>
    <s v="US"/>
    <n v="213141.19"/>
    <x v="1"/>
    <x v="7"/>
    <n v="0"/>
  </r>
  <r>
    <x v="648"/>
    <s v="US"/>
    <n v="213141.19"/>
    <x v="1"/>
    <x v="8"/>
    <n v="0"/>
  </r>
  <r>
    <x v="648"/>
    <s v="US"/>
    <n v="213141.19"/>
    <x v="1"/>
    <x v="9"/>
    <n v="247962"/>
  </r>
  <r>
    <x v="648"/>
    <s v="US"/>
    <n v="213141.19"/>
    <x v="2"/>
    <x v="10"/>
    <n v="2696619"/>
  </r>
  <r>
    <x v="648"/>
    <s v="US"/>
    <n v="213141.19"/>
    <x v="2"/>
    <x v="11"/>
    <n v="2642299"/>
  </r>
  <r>
    <x v="648"/>
    <s v="US"/>
    <n v="213141.19"/>
    <x v="2"/>
    <x v="12"/>
    <n v="54320"/>
  </r>
  <r>
    <x v="648"/>
    <s v="US"/>
    <n v="213141.19"/>
    <x v="2"/>
    <x v="13"/>
    <n v="0"/>
  </r>
  <r>
    <x v="648"/>
    <s v="US"/>
    <n v="213141.19"/>
    <x v="3"/>
    <x v="14"/>
    <n v="6214"/>
  </r>
  <r>
    <x v="648"/>
    <s v="US"/>
    <n v="213141.19"/>
    <x v="4"/>
    <x v="15"/>
    <n v="1522619"/>
  </r>
  <r>
    <x v="648"/>
    <s v="US"/>
    <n v="213141.19"/>
    <x v="5"/>
    <x v="16"/>
    <n v="1343806"/>
  </r>
  <r>
    <x v="648"/>
    <s v="US"/>
    <n v="213141.19"/>
    <x v="6"/>
    <x v="17"/>
    <n v="4452204"/>
  </r>
  <r>
    <x v="648"/>
    <s v="US"/>
    <n v="213141.19"/>
    <x v="7"/>
    <x v="18"/>
    <n v="156689"/>
  </r>
  <r>
    <x v="648"/>
    <s v="US"/>
    <n v="213141.19"/>
    <x v="8"/>
    <x v="19"/>
    <n v="0"/>
  </r>
  <r>
    <x v="648"/>
    <s v="US"/>
    <n v="213141.19"/>
    <x v="9"/>
    <x v="20"/>
    <n v="2302376"/>
  </r>
  <r>
    <x v="648"/>
    <s v="US"/>
    <n v="213141.19"/>
    <x v="10"/>
    <x v="21"/>
    <n v="39436758"/>
  </r>
  <r>
    <x v="648"/>
    <s v="US"/>
    <n v="213141.19"/>
    <x v="11"/>
    <x v="22"/>
    <n v="710730"/>
  </r>
  <r>
    <x v="648"/>
    <s v="US"/>
    <n v="213141.19"/>
    <x v="12"/>
    <x v="23"/>
    <n v="84019"/>
  </r>
  <r>
    <x v="648"/>
    <s v="US"/>
    <n v="213141.19"/>
    <x v="13"/>
    <x v="24"/>
    <n v="371794902"/>
  </r>
  <r>
    <x v="648"/>
    <s v="US"/>
    <n v="213141.19"/>
    <x v="14"/>
    <x v="25"/>
    <n v="0"/>
  </r>
  <r>
    <x v="648"/>
    <s v="US"/>
    <n v="213141.19"/>
    <x v="15"/>
    <x v="26"/>
    <n v="22832765"/>
  </r>
  <r>
    <x v="648"/>
    <s v="US"/>
    <n v="213141.19"/>
    <x v="16"/>
    <x v="27"/>
    <n v="0"/>
  </r>
  <r>
    <x v="648"/>
    <s v="US"/>
    <n v="213141.19"/>
    <x v="17"/>
    <x v="28"/>
    <n v="0"/>
  </r>
  <r>
    <x v="648"/>
    <s v="US"/>
    <n v="213141.19"/>
    <x v="18"/>
    <x v="29"/>
    <n v="0"/>
  </r>
  <r>
    <x v="648"/>
    <s v="US"/>
    <n v="213141.19"/>
    <x v="19"/>
    <x v="30"/>
    <n v="0"/>
  </r>
  <r>
    <x v="648"/>
    <s v="US"/>
    <n v="213141.19"/>
    <x v="20"/>
    <x v="31"/>
    <n v="0"/>
  </r>
  <r>
    <x v="648"/>
    <s v="US"/>
    <n v="213141.19"/>
    <x v="21"/>
    <x v="32"/>
    <n v="0"/>
  </r>
  <r>
    <x v="649"/>
    <s v="US"/>
    <n v="239041.68"/>
    <x v="0"/>
    <x v="0"/>
    <n v="2289070"/>
  </r>
  <r>
    <x v="649"/>
    <s v="US"/>
    <n v="239041.68"/>
    <x v="0"/>
    <x v="1"/>
    <n v="115638"/>
  </r>
  <r>
    <x v="649"/>
    <s v="US"/>
    <n v="239041.68"/>
    <x v="0"/>
    <x v="2"/>
    <n v="0"/>
  </r>
  <r>
    <x v="649"/>
    <s v="US"/>
    <n v="239041.68"/>
    <x v="0"/>
    <x v="3"/>
    <n v="2173432"/>
  </r>
  <r>
    <x v="649"/>
    <s v="US"/>
    <n v="239041.68"/>
    <x v="0"/>
    <x v="4"/>
    <n v="0"/>
  </r>
  <r>
    <x v="649"/>
    <s v="US"/>
    <n v="239041.68"/>
    <x v="1"/>
    <x v="5"/>
    <n v="227008"/>
  </r>
  <r>
    <x v="649"/>
    <s v="US"/>
    <n v="239041.68"/>
    <x v="1"/>
    <x v="6"/>
    <n v="0"/>
  </r>
  <r>
    <x v="649"/>
    <s v="US"/>
    <n v="239041.68"/>
    <x v="1"/>
    <x v="7"/>
    <n v="0"/>
  </r>
  <r>
    <x v="649"/>
    <s v="US"/>
    <n v="239041.68"/>
    <x v="1"/>
    <x v="8"/>
    <n v="0"/>
  </r>
  <r>
    <x v="649"/>
    <s v="US"/>
    <n v="239041.68"/>
    <x v="1"/>
    <x v="9"/>
    <n v="227008"/>
  </r>
  <r>
    <x v="649"/>
    <s v="US"/>
    <n v="239041.68"/>
    <x v="2"/>
    <x v="10"/>
    <n v="2774023"/>
  </r>
  <r>
    <x v="649"/>
    <s v="US"/>
    <n v="239041.68"/>
    <x v="2"/>
    <x v="11"/>
    <n v="2738871"/>
  </r>
  <r>
    <x v="649"/>
    <s v="US"/>
    <n v="239041.68"/>
    <x v="2"/>
    <x v="12"/>
    <n v="35152"/>
  </r>
  <r>
    <x v="649"/>
    <s v="US"/>
    <n v="239041.68"/>
    <x v="2"/>
    <x v="13"/>
    <n v="0"/>
  </r>
  <r>
    <x v="649"/>
    <s v="US"/>
    <n v="239041.68"/>
    <x v="3"/>
    <x v="14"/>
    <n v="0"/>
  </r>
  <r>
    <x v="649"/>
    <s v="US"/>
    <n v="239041.68"/>
    <x v="4"/>
    <x v="15"/>
    <n v="1411534"/>
  </r>
  <r>
    <x v="649"/>
    <s v="US"/>
    <n v="239041.68"/>
    <x v="5"/>
    <x v="16"/>
    <n v="1215998"/>
  </r>
  <r>
    <x v="649"/>
    <s v="US"/>
    <n v="239041.68"/>
    <x v="6"/>
    <x v="17"/>
    <n v="4038244"/>
  </r>
  <r>
    <x v="649"/>
    <s v="US"/>
    <n v="239041.68"/>
    <x v="7"/>
    <x v="18"/>
    <n v="142406"/>
  </r>
  <r>
    <x v="649"/>
    <s v="US"/>
    <n v="239041.68"/>
    <x v="8"/>
    <x v="19"/>
    <n v="0"/>
  </r>
  <r>
    <x v="649"/>
    <s v="US"/>
    <n v="239041.68"/>
    <x v="9"/>
    <x v="20"/>
    <n v="2378031"/>
  </r>
  <r>
    <x v="649"/>
    <s v="US"/>
    <n v="239041.68"/>
    <x v="10"/>
    <x v="21"/>
    <n v="29480971"/>
  </r>
  <r>
    <x v="649"/>
    <s v="US"/>
    <n v="239041.68"/>
    <x v="11"/>
    <x v="22"/>
    <n v="801682"/>
  </r>
  <r>
    <x v="649"/>
    <s v="US"/>
    <n v="239041.68"/>
    <x v="12"/>
    <x v="23"/>
    <n v="82782"/>
  </r>
  <r>
    <x v="649"/>
    <s v="US"/>
    <n v="239041.68"/>
    <x v="13"/>
    <x v="24"/>
    <n v="360385330"/>
  </r>
  <r>
    <x v="649"/>
    <s v="US"/>
    <n v="239041.68"/>
    <x v="14"/>
    <x v="25"/>
    <n v="0"/>
  </r>
  <r>
    <x v="649"/>
    <s v="US"/>
    <n v="239041.68"/>
    <x v="15"/>
    <x v="26"/>
    <n v="22763410"/>
  </r>
  <r>
    <x v="649"/>
    <s v="US"/>
    <n v="239041.68"/>
    <x v="16"/>
    <x v="27"/>
    <n v="0"/>
  </r>
  <r>
    <x v="649"/>
    <s v="US"/>
    <n v="239041.68"/>
    <x v="17"/>
    <x v="28"/>
    <n v="0"/>
  </r>
  <r>
    <x v="649"/>
    <s v="US"/>
    <n v="239041.68"/>
    <x v="18"/>
    <x v="29"/>
    <n v="3929375"/>
  </r>
  <r>
    <x v="649"/>
    <s v="US"/>
    <n v="239041.68"/>
    <x v="19"/>
    <x v="30"/>
    <n v="0"/>
  </r>
  <r>
    <x v="649"/>
    <s v="US"/>
    <n v="239041.68"/>
    <x v="20"/>
    <x v="31"/>
    <n v="0"/>
  </r>
  <r>
    <x v="649"/>
    <s v="US"/>
    <n v="239041.68"/>
    <x v="21"/>
    <x v="32"/>
    <n v="0"/>
  </r>
  <r>
    <x v="650"/>
    <s v="US"/>
    <n v="259287.03"/>
    <x v="0"/>
    <x v="0"/>
    <n v="2342368"/>
  </r>
  <r>
    <x v="650"/>
    <s v="US"/>
    <n v="259287.03"/>
    <x v="0"/>
    <x v="1"/>
    <n v="126718"/>
  </r>
  <r>
    <x v="650"/>
    <s v="US"/>
    <n v="259287.03"/>
    <x v="0"/>
    <x v="2"/>
    <n v="0"/>
  </r>
  <r>
    <x v="650"/>
    <s v="US"/>
    <n v="259287.03"/>
    <x v="0"/>
    <x v="3"/>
    <n v="2215650"/>
  </r>
  <r>
    <x v="650"/>
    <s v="US"/>
    <n v="259287.03"/>
    <x v="0"/>
    <x v="4"/>
    <n v="0"/>
  </r>
  <r>
    <x v="650"/>
    <s v="US"/>
    <n v="259287.03"/>
    <x v="1"/>
    <x v="5"/>
    <n v="155937"/>
  </r>
  <r>
    <x v="650"/>
    <s v="US"/>
    <n v="259287.03"/>
    <x v="1"/>
    <x v="6"/>
    <n v="0"/>
  </r>
  <r>
    <x v="650"/>
    <s v="US"/>
    <n v="259287.03"/>
    <x v="1"/>
    <x v="7"/>
    <n v="0"/>
  </r>
  <r>
    <x v="650"/>
    <s v="US"/>
    <n v="259287.03"/>
    <x v="1"/>
    <x v="8"/>
    <n v="0"/>
  </r>
  <r>
    <x v="650"/>
    <s v="US"/>
    <n v="259287.03"/>
    <x v="1"/>
    <x v="9"/>
    <n v="155937"/>
  </r>
  <r>
    <x v="650"/>
    <s v="US"/>
    <n v="259287.03"/>
    <x v="2"/>
    <x v="10"/>
    <n v="1934483"/>
  </r>
  <r>
    <x v="650"/>
    <s v="US"/>
    <n v="259287.03"/>
    <x v="2"/>
    <x v="11"/>
    <n v="1911497"/>
  </r>
  <r>
    <x v="650"/>
    <s v="US"/>
    <n v="259287.03"/>
    <x v="2"/>
    <x v="12"/>
    <n v="22986"/>
  </r>
  <r>
    <x v="650"/>
    <s v="US"/>
    <n v="259287.03"/>
    <x v="2"/>
    <x v="13"/>
    <n v="0"/>
  </r>
  <r>
    <x v="650"/>
    <s v="US"/>
    <n v="259287.03"/>
    <x v="3"/>
    <x v="14"/>
    <n v="0"/>
  </r>
  <r>
    <x v="650"/>
    <s v="US"/>
    <n v="259287.03"/>
    <x v="4"/>
    <x v="15"/>
    <n v="1432393"/>
  </r>
  <r>
    <x v="650"/>
    <s v="US"/>
    <n v="259287.03"/>
    <x v="5"/>
    <x v="16"/>
    <n v="1486988"/>
  </r>
  <r>
    <x v="650"/>
    <s v="US"/>
    <n v="259287.03"/>
    <x v="6"/>
    <x v="17"/>
    <n v="2708329"/>
  </r>
  <r>
    <x v="650"/>
    <s v="US"/>
    <n v="259287.03"/>
    <x v="7"/>
    <x v="18"/>
    <n v="145909"/>
  </r>
  <r>
    <x v="650"/>
    <s v="US"/>
    <n v="259287.03"/>
    <x v="8"/>
    <x v="19"/>
    <n v="0"/>
  </r>
  <r>
    <x v="650"/>
    <s v="US"/>
    <n v="259287.03"/>
    <x v="9"/>
    <x v="20"/>
    <n v="2099044"/>
  </r>
  <r>
    <x v="650"/>
    <s v="US"/>
    <n v="259287.03"/>
    <x v="10"/>
    <x v="21"/>
    <n v="31613125"/>
  </r>
  <r>
    <x v="650"/>
    <s v="US"/>
    <n v="259287.03"/>
    <x v="11"/>
    <x v="22"/>
    <n v="711383"/>
  </r>
  <r>
    <x v="650"/>
    <s v="US"/>
    <n v="259287.03"/>
    <x v="12"/>
    <x v="23"/>
    <n v="168368"/>
  </r>
  <r>
    <x v="650"/>
    <s v="US"/>
    <n v="259287.03"/>
    <x v="13"/>
    <x v="24"/>
    <n v="381396649"/>
  </r>
  <r>
    <x v="650"/>
    <s v="US"/>
    <n v="259287.03"/>
    <x v="14"/>
    <x v="25"/>
    <n v="0"/>
  </r>
  <r>
    <x v="650"/>
    <s v="US"/>
    <n v="259287.03"/>
    <x v="15"/>
    <x v="26"/>
    <n v="24478589"/>
  </r>
  <r>
    <x v="650"/>
    <s v="US"/>
    <n v="259287.03"/>
    <x v="16"/>
    <x v="27"/>
    <n v="0"/>
  </r>
  <r>
    <x v="650"/>
    <s v="US"/>
    <n v="259287.03"/>
    <x v="17"/>
    <x v="28"/>
    <n v="0"/>
  </r>
  <r>
    <x v="650"/>
    <s v="US"/>
    <n v="259287.03"/>
    <x v="18"/>
    <x v="29"/>
    <n v="0"/>
  </r>
  <r>
    <x v="650"/>
    <s v="US"/>
    <n v="259287.03"/>
    <x v="19"/>
    <x v="30"/>
    <n v="0"/>
  </r>
  <r>
    <x v="650"/>
    <s v="US"/>
    <n v="259287.03"/>
    <x v="20"/>
    <x v="31"/>
    <n v="0"/>
  </r>
  <r>
    <x v="650"/>
    <s v="US"/>
    <n v="259287.03"/>
    <x v="21"/>
    <x v="32"/>
    <n v="0"/>
  </r>
  <r>
    <x v="651"/>
    <s v="US"/>
    <n v="709500.6"/>
    <x v="0"/>
    <x v="0"/>
    <n v="2328904"/>
  </r>
  <r>
    <x v="651"/>
    <s v="US"/>
    <n v="709500.6"/>
    <x v="0"/>
    <x v="1"/>
    <n v="130769"/>
  </r>
  <r>
    <x v="651"/>
    <s v="US"/>
    <n v="709500.6"/>
    <x v="0"/>
    <x v="2"/>
    <n v="0"/>
  </r>
  <r>
    <x v="651"/>
    <s v="US"/>
    <n v="709500.6"/>
    <x v="0"/>
    <x v="3"/>
    <n v="2198135"/>
  </r>
  <r>
    <x v="651"/>
    <s v="US"/>
    <n v="709500.6"/>
    <x v="0"/>
    <x v="4"/>
    <n v="0"/>
  </r>
  <r>
    <x v="651"/>
    <s v="US"/>
    <n v="709500.6"/>
    <x v="1"/>
    <x v="5"/>
    <n v="0"/>
  </r>
  <r>
    <x v="651"/>
    <s v="US"/>
    <n v="709500.6"/>
    <x v="1"/>
    <x v="6"/>
    <n v="0"/>
  </r>
  <r>
    <x v="651"/>
    <s v="US"/>
    <n v="709500.6"/>
    <x v="1"/>
    <x v="7"/>
    <n v="0"/>
  </r>
  <r>
    <x v="651"/>
    <s v="US"/>
    <n v="709500.6"/>
    <x v="1"/>
    <x v="8"/>
    <n v="0"/>
  </r>
  <r>
    <x v="651"/>
    <s v="US"/>
    <n v="709500.6"/>
    <x v="1"/>
    <x v="9"/>
    <n v="0"/>
  </r>
  <r>
    <x v="651"/>
    <s v="US"/>
    <n v="709500.6"/>
    <x v="2"/>
    <x v="10"/>
    <n v="3639468"/>
  </r>
  <r>
    <x v="651"/>
    <s v="US"/>
    <n v="709500.6"/>
    <x v="2"/>
    <x v="11"/>
    <n v="3620881"/>
  </r>
  <r>
    <x v="651"/>
    <s v="US"/>
    <n v="709500.6"/>
    <x v="2"/>
    <x v="12"/>
    <n v="18587"/>
  </r>
  <r>
    <x v="651"/>
    <s v="US"/>
    <n v="709500.6"/>
    <x v="2"/>
    <x v="13"/>
    <n v="0"/>
  </r>
  <r>
    <x v="651"/>
    <s v="US"/>
    <n v="709500.6"/>
    <x v="3"/>
    <x v="14"/>
    <n v="0"/>
  </r>
  <r>
    <x v="651"/>
    <s v="US"/>
    <n v="709500.6"/>
    <x v="4"/>
    <x v="15"/>
    <n v="1412673"/>
  </r>
  <r>
    <x v="651"/>
    <s v="US"/>
    <n v="709500.6"/>
    <x v="5"/>
    <x v="16"/>
    <n v="1587230"/>
  </r>
  <r>
    <x v="651"/>
    <s v="US"/>
    <n v="709500.6"/>
    <x v="6"/>
    <x v="17"/>
    <n v="4500506"/>
  </r>
  <r>
    <x v="651"/>
    <s v="US"/>
    <n v="709500.6"/>
    <x v="7"/>
    <x v="18"/>
    <n v="150644"/>
  </r>
  <r>
    <x v="651"/>
    <s v="US"/>
    <n v="709500.6"/>
    <x v="8"/>
    <x v="19"/>
    <n v="0"/>
  </r>
  <r>
    <x v="651"/>
    <s v="US"/>
    <n v="709500.6"/>
    <x v="9"/>
    <x v="20"/>
    <n v="2151133"/>
  </r>
  <r>
    <x v="651"/>
    <s v="US"/>
    <n v="709500.6"/>
    <x v="10"/>
    <x v="21"/>
    <n v="30828383"/>
  </r>
  <r>
    <x v="651"/>
    <s v="US"/>
    <n v="709500.6"/>
    <x v="11"/>
    <x v="22"/>
    <n v="633527"/>
  </r>
  <r>
    <x v="651"/>
    <s v="US"/>
    <n v="709500.6"/>
    <x v="12"/>
    <x v="23"/>
    <n v="83520"/>
  </r>
  <r>
    <x v="651"/>
    <s v="US"/>
    <n v="709500.6"/>
    <x v="13"/>
    <x v="24"/>
    <n v="406023806"/>
  </r>
  <r>
    <x v="651"/>
    <s v="US"/>
    <n v="709500.6"/>
    <x v="14"/>
    <x v="25"/>
    <n v="0"/>
  </r>
  <r>
    <x v="651"/>
    <s v="US"/>
    <n v="709500.6"/>
    <x v="15"/>
    <x v="26"/>
    <n v="36337655"/>
  </r>
  <r>
    <x v="651"/>
    <s v="US"/>
    <n v="709500.6"/>
    <x v="16"/>
    <x v="27"/>
    <n v="0"/>
  </r>
  <r>
    <x v="651"/>
    <s v="US"/>
    <n v="709500.6"/>
    <x v="17"/>
    <x v="28"/>
    <n v="0"/>
  </r>
  <r>
    <x v="651"/>
    <s v="US"/>
    <n v="709500.6"/>
    <x v="18"/>
    <x v="29"/>
    <n v="0"/>
  </r>
  <r>
    <x v="651"/>
    <s v="US"/>
    <n v="709500.6"/>
    <x v="19"/>
    <x v="30"/>
    <n v="0"/>
  </r>
  <r>
    <x v="651"/>
    <s v="US"/>
    <n v="709500.6"/>
    <x v="20"/>
    <x v="31"/>
    <n v="0"/>
  </r>
  <r>
    <x v="651"/>
    <s v="US"/>
    <n v="709500.6"/>
    <x v="21"/>
    <x v="32"/>
    <n v="0"/>
  </r>
  <r>
    <x v="652"/>
    <s v="US"/>
    <n v="414802.71"/>
    <x v="0"/>
    <x v="0"/>
    <n v="2393445"/>
  </r>
  <r>
    <x v="652"/>
    <s v="US"/>
    <n v="414802.71"/>
    <x v="0"/>
    <x v="1"/>
    <n v="136133"/>
  </r>
  <r>
    <x v="652"/>
    <s v="US"/>
    <n v="414802.71"/>
    <x v="0"/>
    <x v="2"/>
    <n v="0"/>
  </r>
  <r>
    <x v="652"/>
    <s v="US"/>
    <n v="414802.71"/>
    <x v="0"/>
    <x v="3"/>
    <n v="2257312"/>
  </r>
  <r>
    <x v="652"/>
    <s v="US"/>
    <n v="414802.71"/>
    <x v="0"/>
    <x v="4"/>
    <n v="0"/>
  </r>
  <r>
    <x v="652"/>
    <s v="US"/>
    <n v="414802.71"/>
    <x v="1"/>
    <x v="5"/>
    <n v="0"/>
  </r>
  <r>
    <x v="652"/>
    <s v="US"/>
    <n v="414802.71"/>
    <x v="1"/>
    <x v="6"/>
    <n v="0"/>
  </r>
  <r>
    <x v="652"/>
    <s v="US"/>
    <n v="414802.71"/>
    <x v="1"/>
    <x v="7"/>
    <n v="0"/>
  </r>
  <r>
    <x v="652"/>
    <s v="US"/>
    <n v="414802.71"/>
    <x v="1"/>
    <x v="8"/>
    <n v="0"/>
  </r>
  <r>
    <x v="652"/>
    <s v="US"/>
    <n v="414802.71"/>
    <x v="1"/>
    <x v="9"/>
    <n v="0"/>
  </r>
  <r>
    <x v="652"/>
    <s v="US"/>
    <n v="414802.71"/>
    <x v="2"/>
    <x v="10"/>
    <n v="3068790"/>
  </r>
  <r>
    <x v="652"/>
    <s v="US"/>
    <n v="414802.71"/>
    <x v="2"/>
    <x v="11"/>
    <n v="3017636"/>
  </r>
  <r>
    <x v="652"/>
    <s v="US"/>
    <n v="414802.71"/>
    <x v="2"/>
    <x v="12"/>
    <n v="51154"/>
  </r>
  <r>
    <x v="652"/>
    <s v="US"/>
    <n v="414802.71"/>
    <x v="2"/>
    <x v="13"/>
    <n v="0"/>
  </r>
  <r>
    <x v="652"/>
    <s v="US"/>
    <n v="414802.71"/>
    <x v="3"/>
    <x v="14"/>
    <n v="0"/>
  </r>
  <r>
    <x v="652"/>
    <s v="US"/>
    <n v="414802.71"/>
    <x v="4"/>
    <x v="15"/>
    <n v="1620436"/>
  </r>
  <r>
    <x v="652"/>
    <s v="US"/>
    <n v="414802.71"/>
    <x v="5"/>
    <x v="16"/>
    <n v="1605407"/>
  </r>
  <r>
    <x v="652"/>
    <s v="US"/>
    <n v="414802.71"/>
    <x v="6"/>
    <x v="17"/>
    <n v="3940910"/>
  </r>
  <r>
    <x v="652"/>
    <s v="US"/>
    <n v="414802.71"/>
    <x v="7"/>
    <x v="18"/>
    <n v="157692"/>
  </r>
  <r>
    <x v="652"/>
    <s v="US"/>
    <n v="414802.71"/>
    <x v="8"/>
    <x v="19"/>
    <n v="0"/>
  </r>
  <r>
    <x v="652"/>
    <s v="US"/>
    <n v="414802.71"/>
    <x v="9"/>
    <x v="20"/>
    <n v="2551669"/>
  </r>
  <r>
    <x v="652"/>
    <s v="US"/>
    <n v="414802.71"/>
    <x v="10"/>
    <x v="21"/>
    <n v="39479293"/>
  </r>
  <r>
    <x v="652"/>
    <s v="US"/>
    <n v="414802.71"/>
    <x v="11"/>
    <x v="22"/>
    <n v="733606"/>
  </r>
  <r>
    <x v="652"/>
    <s v="US"/>
    <n v="414802.71"/>
    <x v="12"/>
    <x v="23"/>
    <n v="45071"/>
  </r>
  <r>
    <x v="652"/>
    <s v="US"/>
    <n v="414802.71"/>
    <x v="13"/>
    <x v="24"/>
    <n v="412861657"/>
  </r>
  <r>
    <x v="652"/>
    <s v="US"/>
    <n v="414802.71"/>
    <x v="14"/>
    <x v="25"/>
    <n v="0"/>
  </r>
  <r>
    <x v="652"/>
    <s v="US"/>
    <n v="414802.71"/>
    <x v="15"/>
    <x v="26"/>
    <n v="38866224"/>
  </r>
  <r>
    <x v="652"/>
    <s v="US"/>
    <n v="414802.71"/>
    <x v="16"/>
    <x v="27"/>
    <n v="0"/>
  </r>
  <r>
    <x v="652"/>
    <s v="US"/>
    <n v="414802.71"/>
    <x v="17"/>
    <x v="28"/>
    <n v="0"/>
  </r>
  <r>
    <x v="652"/>
    <s v="US"/>
    <n v="414802.71"/>
    <x v="18"/>
    <x v="29"/>
    <n v="0"/>
  </r>
  <r>
    <x v="652"/>
    <s v="US"/>
    <n v="414802.71"/>
    <x v="19"/>
    <x v="30"/>
    <n v="0"/>
  </r>
  <r>
    <x v="652"/>
    <s v="US"/>
    <n v="414802.71"/>
    <x v="20"/>
    <x v="31"/>
    <n v="0"/>
  </r>
  <r>
    <x v="652"/>
    <s v="US"/>
    <n v="414802.71"/>
    <x v="21"/>
    <x v="32"/>
    <n v="0"/>
  </r>
  <r>
    <x v="653"/>
    <s v="US"/>
    <n v="433535.21"/>
    <x v="0"/>
    <x v="0"/>
    <n v="2195014"/>
  </r>
  <r>
    <x v="653"/>
    <s v="US"/>
    <n v="433535.21"/>
    <x v="0"/>
    <x v="1"/>
    <n v="93915"/>
  </r>
  <r>
    <x v="653"/>
    <s v="US"/>
    <n v="433535.21"/>
    <x v="0"/>
    <x v="2"/>
    <n v="0"/>
  </r>
  <r>
    <x v="653"/>
    <s v="US"/>
    <n v="433535.21"/>
    <x v="0"/>
    <x v="3"/>
    <n v="2101099"/>
  </r>
  <r>
    <x v="653"/>
    <s v="US"/>
    <n v="433535.21"/>
    <x v="0"/>
    <x v="4"/>
    <n v="0"/>
  </r>
  <r>
    <x v="653"/>
    <s v="US"/>
    <n v="433535.21"/>
    <x v="1"/>
    <x v="5"/>
    <n v="0"/>
  </r>
  <r>
    <x v="653"/>
    <s v="US"/>
    <n v="433535.21"/>
    <x v="1"/>
    <x v="6"/>
    <n v="0"/>
  </r>
  <r>
    <x v="653"/>
    <s v="US"/>
    <n v="433535.21"/>
    <x v="1"/>
    <x v="7"/>
    <n v="0"/>
  </r>
  <r>
    <x v="653"/>
    <s v="US"/>
    <n v="433535.21"/>
    <x v="1"/>
    <x v="8"/>
    <n v="0"/>
  </r>
  <r>
    <x v="653"/>
    <s v="US"/>
    <n v="433535.21"/>
    <x v="1"/>
    <x v="9"/>
    <n v="0"/>
  </r>
  <r>
    <x v="653"/>
    <s v="US"/>
    <n v="433535.21"/>
    <x v="2"/>
    <x v="10"/>
    <n v="2933548"/>
  </r>
  <r>
    <x v="653"/>
    <s v="US"/>
    <n v="433535.21"/>
    <x v="2"/>
    <x v="11"/>
    <n v="2859060"/>
  </r>
  <r>
    <x v="653"/>
    <s v="US"/>
    <n v="433535.21"/>
    <x v="2"/>
    <x v="12"/>
    <n v="74488"/>
  </r>
  <r>
    <x v="653"/>
    <s v="US"/>
    <n v="433535.21"/>
    <x v="2"/>
    <x v="13"/>
    <n v="0"/>
  </r>
  <r>
    <x v="653"/>
    <s v="US"/>
    <n v="433535.21"/>
    <x v="3"/>
    <x v="14"/>
    <n v="0"/>
  </r>
  <r>
    <x v="653"/>
    <s v="US"/>
    <n v="433535.21"/>
    <x v="4"/>
    <x v="15"/>
    <n v="1352852"/>
  </r>
  <r>
    <x v="653"/>
    <s v="US"/>
    <n v="433535.21"/>
    <x v="5"/>
    <x v="16"/>
    <n v="1738133"/>
  </r>
  <r>
    <x v="653"/>
    <s v="US"/>
    <n v="433535.21"/>
    <x v="6"/>
    <x v="17"/>
    <n v="3533033"/>
  </r>
  <r>
    <x v="653"/>
    <s v="US"/>
    <n v="433535.21"/>
    <x v="7"/>
    <x v="18"/>
    <n v="156468"/>
  </r>
  <r>
    <x v="653"/>
    <s v="US"/>
    <n v="433535.21"/>
    <x v="8"/>
    <x v="19"/>
    <n v="0"/>
  </r>
  <r>
    <x v="653"/>
    <s v="US"/>
    <n v="433535.21"/>
    <x v="9"/>
    <x v="20"/>
    <n v="2296041"/>
  </r>
  <r>
    <x v="653"/>
    <s v="US"/>
    <n v="433535.21"/>
    <x v="10"/>
    <x v="21"/>
    <n v="34217586"/>
  </r>
  <r>
    <x v="653"/>
    <s v="US"/>
    <n v="433535.21"/>
    <x v="11"/>
    <x v="22"/>
    <n v="753488"/>
  </r>
  <r>
    <x v="653"/>
    <s v="US"/>
    <n v="433535.21"/>
    <x v="12"/>
    <x v="23"/>
    <n v="123431"/>
  </r>
  <r>
    <x v="653"/>
    <s v="US"/>
    <n v="433535.21"/>
    <x v="13"/>
    <x v="24"/>
    <n v="413861869"/>
  </r>
  <r>
    <x v="653"/>
    <s v="US"/>
    <n v="433535.21"/>
    <x v="14"/>
    <x v="25"/>
    <n v="0"/>
  </r>
  <r>
    <x v="653"/>
    <s v="US"/>
    <n v="433535.21"/>
    <x v="15"/>
    <x v="26"/>
    <n v="39701829"/>
  </r>
  <r>
    <x v="653"/>
    <s v="US"/>
    <n v="433535.21"/>
    <x v="16"/>
    <x v="27"/>
    <n v="0"/>
  </r>
  <r>
    <x v="653"/>
    <s v="US"/>
    <n v="433535.21"/>
    <x v="17"/>
    <x v="28"/>
    <n v="0"/>
  </r>
  <r>
    <x v="653"/>
    <s v="US"/>
    <n v="433535.21"/>
    <x v="18"/>
    <x v="29"/>
    <n v="4608977"/>
  </r>
  <r>
    <x v="653"/>
    <s v="US"/>
    <n v="433535.21"/>
    <x v="19"/>
    <x v="30"/>
    <n v="0"/>
  </r>
  <r>
    <x v="653"/>
    <s v="US"/>
    <n v="433535.21"/>
    <x v="20"/>
    <x v="31"/>
    <n v="0"/>
  </r>
  <r>
    <x v="653"/>
    <s v="US"/>
    <n v="433535.21"/>
    <x v="21"/>
    <x v="32"/>
    <n v="0"/>
  </r>
  <r>
    <x v="654"/>
    <s v="US"/>
    <n v="263259.93"/>
    <x v="0"/>
    <x v="0"/>
    <n v="2055234"/>
  </r>
  <r>
    <x v="654"/>
    <s v="US"/>
    <n v="263259.93"/>
    <x v="0"/>
    <x v="1"/>
    <n v="28398"/>
  </r>
  <r>
    <x v="654"/>
    <s v="US"/>
    <n v="263259.93"/>
    <x v="0"/>
    <x v="2"/>
    <n v="17"/>
  </r>
  <r>
    <x v="654"/>
    <s v="US"/>
    <n v="263259.93"/>
    <x v="0"/>
    <x v="3"/>
    <n v="2026819"/>
  </r>
  <r>
    <x v="654"/>
    <s v="US"/>
    <n v="263259.93"/>
    <x v="0"/>
    <x v="4"/>
    <n v="0"/>
  </r>
  <r>
    <x v="654"/>
    <s v="US"/>
    <n v="263259.93"/>
    <x v="1"/>
    <x v="5"/>
    <n v="0"/>
  </r>
  <r>
    <x v="654"/>
    <s v="US"/>
    <n v="263259.93"/>
    <x v="1"/>
    <x v="6"/>
    <n v="0"/>
  </r>
  <r>
    <x v="654"/>
    <s v="US"/>
    <n v="263259.93"/>
    <x v="1"/>
    <x v="7"/>
    <n v="0"/>
  </r>
  <r>
    <x v="654"/>
    <s v="US"/>
    <n v="263259.93"/>
    <x v="1"/>
    <x v="8"/>
    <n v="0"/>
  </r>
  <r>
    <x v="654"/>
    <s v="US"/>
    <n v="263259.93"/>
    <x v="1"/>
    <x v="9"/>
    <n v="0"/>
  </r>
  <r>
    <x v="654"/>
    <s v="US"/>
    <n v="263259.93"/>
    <x v="2"/>
    <x v="10"/>
    <n v="1302233"/>
  </r>
  <r>
    <x v="654"/>
    <s v="US"/>
    <n v="263259.93"/>
    <x v="2"/>
    <x v="11"/>
    <n v="1178008"/>
  </r>
  <r>
    <x v="654"/>
    <s v="US"/>
    <n v="263259.93"/>
    <x v="2"/>
    <x v="12"/>
    <n v="124225"/>
  </r>
  <r>
    <x v="654"/>
    <s v="US"/>
    <n v="263259.93"/>
    <x v="2"/>
    <x v="13"/>
    <n v="0"/>
  </r>
  <r>
    <x v="654"/>
    <s v="US"/>
    <n v="263259.93"/>
    <x v="3"/>
    <x v="14"/>
    <n v="0"/>
  </r>
  <r>
    <x v="654"/>
    <s v="US"/>
    <n v="263259.93"/>
    <x v="4"/>
    <x v="15"/>
    <n v="1277071"/>
  </r>
  <r>
    <x v="654"/>
    <s v="US"/>
    <n v="263259.93"/>
    <x v="5"/>
    <x v="16"/>
    <n v="1629763"/>
  </r>
  <r>
    <x v="654"/>
    <s v="US"/>
    <n v="263259.93"/>
    <x v="6"/>
    <x v="17"/>
    <n v="1746186"/>
  </r>
  <r>
    <x v="654"/>
    <s v="US"/>
    <n v="263259.93"/>
    <x v="7"/>
    <x v="18"/>
    <n v="175683"/>
  </r>
  <r>
    <x v="654"/>
    <s v="US"/>
    <n v="263259.93"/>
    <x v="8"/>
    <x v="19"/>
    <n v="0"/>
  </r>
  <r>
    <x v="654"/>
    <s v="US"/>
    <n v="263259.93"/>
    <x v="9"/>
    <x v="20"/>
    <n v="2330962"/>
  </r>
  <r>
    <x v="654"/>
    <s v="US"/>
    <n v="263259.93"/>
    <x v="10"/>
    <x v="21"/>
    <n v="27810880"/>
  </r>
  <r>
    <x v="654"/>
    <s v="US"/>
    <n v="263259.93"/>
    <x v="11"/>
    <x v="22"/>
    <n v="654861"/>
  </r>
  <r>
    <x v="654"/>
    <s v="US"/>
    <n v="263259.93"/>
    <x v="12"/>
    <x v="23"/>
    <n v="108489"/>
  </r>
  <r>
    <x v="654"/>
    <s v="US"/>
    <n v="263259.93"/>
    <x v="13"/>
    <x v="24"/>
    <n v="417795937"/>
  </r>
  <r>
    <x v="654"/>
    <s v="US"/>
    <n v="263259.93"/>
    <x v="14"/>
    <x v="25"/>
    <n v="0"/>
  </r>
  <r>
    <x v="654"/>
    <s v="US"/>
    <n v="263259.93"/>
    <x v="15"/>
    <x v="26"/>
    <n v="37139657"/>
  </r>
  <r>
    <x v="654"/>
    <s v="US"/>
    <n v="263259.93"/>
    <x v="16"/>
    <x v="27"/>
    <n v="0"/>
  </r>
  <r>
    <x v="654"/>
    <s v="US"/>
    <n v="263259.93"/>
    <x v="17"/>
    <x v="28"/>
    <n v="0"/>
  </r>
  <r>
    <x v="654"/>
    <s v="US"/>
    <n v="263259.93"/>
    <x v="18"/>
    <x v="29"/>
    <n v="0"/>
  </r>
  <r>
    <x v="654"/>
    <s v="US"/>
    <n v="263259.93"/>
    <x v="19"/>
    <x v="30"/>
    <n v="0"/>
  </r>
  <r>
    <x v="654"/>
    <s v="US"/>
    <n v="263259.93"/>
    <x v="20"/>
    <x v="31"/>
    <n v="0"/>
  </r>
  <r>
    <x v="654"/>
    <s v="US"/>
    <n v="263259.93"/>
    <x v="21"/>
    <x v="32"/>
    <n v="0"/>
  </r>
  <r>
    <x v="655"/>
    <s v="US"/>
    <n v="227344.33"/>
    <x v="0"/>
    <x v="0"/>
    <n v="2108630"/>
  </r>
  <r>
    <x v="655"/>
    <s v="US"/>
    <n v="227344.33"/>
    <x v="0"/>
    <x v="1"/>
    <n v="22038"/>
  </r>
  <r>
    <x v="655"/>
    <s v="US"/>
    <n v="227344.33"/>
    <x v="0"/>
    <x v="2"/>
    <n v="21"/>
  </r>
  <r>
    <x v="655"/>
    <s v="US"/>
    <n v="227344.33"/>
    <x v="0"/>
    <x v="3"/>
    <n v="2086571"/>
  </r>
  <r>
    <x v="655"/>
    <s v="US"/>
    <n v="227344.33"/>
    <x v="0"/>
    <x v="4"/>
    <n v="0"/>
  </r>
  <r>
    <x v="655"/>
    <s v="US"/>
    <n v="227344.33"/>
    <x v="1"/>
    <x v="5"/>
    <n v="1"/>
  </r>
  <r>
    <x v="655"/>
    <s v="US"/>
    <n v="227344.33"/>
    <x v="1"/>
    <x v="6"/>
    <n v="0"/>
  </r>
  <r>
    <x v="655"/>
    <s v="US"/>
    <n v="227344.33"/>
    <x v="1"/>
    <x v="7"/>
    <n v="1"/>
  </r>
  <r>
    <x v="655"/>
    <s v="US"/>
    <n v="227344.33"/>
    <x v="1"/>
    <x v="8"/>
    <n v="0"/>
  </r>
  <r>
    <x v="655"/>
    <s v="US"/>
    <n v="227344.33"/>
    <x v="1"/>
    <x v="9"/>
    <n v="0"/>
  </r>
  <r>
    <x v="655"/>
    <s v="US"/>
    <n v="227344.33"/>
    <x v="2"/>
    <x v="10"/>
    <n v="1300532"/>
  </r>
  <r>
    <x v="655"/>
    <s v="US"/>
    <n v="227344.33"/>
    <x v="2"/>
    <x v="11"/>
    <n v="1234123"/>
  </r>
  <r>
    <x v="655"/>
    <s v="US"/>
    <n v="227344.33"/>
    <x v="2"/>
    <x v="12"/>
    <n v="66409"/>
  </r>
  <r>
    <x v="655"/>
    <s v="US"/>
    <n v="227344.33"/>
    <x v="2"/>
    <x v="13"/>
    <n v="0"/>
  </r>
  <r>
    <x v="655"/>
    <s v="US"/>
    <n v="227344.33"/>
    <x v="3"/>
    <x v="14"/>
    <n v="0"/>
  </r>
  <r>
    <x v="655"/>
    <s v="US"/>
    <n v="227344.33"/>
    <x v="4"/>
    <x v="15"/>
    <n v="1155281"/>
  </r>
  <r>
    <x v="655"/>
    <s v="US"/>
    <n v="227344.33"/>
    <x v="5"/>
    <x v="16"/>
    <n v="1308509"/>
  </r>
  <r>
    <x v="655"/>
    <s v="US"/>
    <n v="227344.33"/>
    <x v="6"/>
    <x v="17"/>
    <n v="1750971"/>
  </r>
  <r>
    <x v="655"/>
    <s v="US"/>
    <n v="227344.33"/>
    <x v="7"/>
    <x v="18"/>
    <n v="179015"/>
  </r>
  <r>
    <x v="655"/>
    <s v="US"/>
    <n v="227344.33"/>
    <x v="8"/>
    <x v="19"/>
    <n v="0"/>
  </r>
  <r>
    <x v="655"/>
    <s v="US"/>
    <n v="227344.33"/>
    <x v="9"/>
    <x v="20"/>
    <n v="2217686"/>
  </r>
  <r>
    <x v="655"/>
    <s v="US"/>
    <n v="227344.33"/>
    <x v="10"/>
    <x v="21"/>
    <n v="21173854"/>
  </r>
  <r>
    <x v="655"/>
    <s v="US"/>
    <n v="227344.33"/>
    <x v="11"/>
    <x v="22"/>
    <n v="653126"/>
  </r>
  <r>
    <x v="655"/>
    <s v="US"/>
    <n v="227344.33"/>
    <x v="12"/>
    <x v="23"/>
    <n v="98529"/>
  </r>
  <r>
    <x v="655"/>
    <s v="US"/>
    <n v="227344.33"/>
    <x v="13"/>
    <x v="24"/>
    <n v="418991982"/>
  </r>
  <r>
    <x v="655"/>
    <s v="US"/>
    <n v="227344.33"/>
    <x v="14"/>
    <x v="25"/>
    <n v="0"/>
  </r>
  <r>
    <x v="655"/>
    <s v="US"/>
    <n v="227344.33"/>
    <x v="15"/>
    <x v="26"/>
    <n v="37866049"/>
  </r>
  <r>
    <x v="655"/>
    <s v="US"/>
    <n v="227344.33"/>
    <x v="16"/>
    <x v="27"/>
    <n v="0"/>
  </r>
  <r>
    <x v="655"/>
    <s v="US"/>
    <n v="227344.33"/>
    <x v="17"/>
    <x v="28"/>
    <n v="0"/>
  </r>
  <r>
    <x v="655"/>
    <s v="US"/>
    <n v="227344.33"/>
    <x v="18"/>
    <x v="29"/>
    <n v="0"/>
  </r>
  <r>
    <x v="655"/>
    <s v="US"/>
    <n v="227344.33"/>
    <x v="19"/>
    <x v="30"/>
    <n v="0"/>
  </r>
  <r>
    <x v="655"/>
    <s v="US"/>
    <n v="227344.33"/>
    <x v="20"/>
    <x v="31"/>
    <n v="0"/>
  </r>
  <r>
    <x v="655"/>
    <s v="US"/>
    <n v="227344.33"/>
    <x v="21"/>
    <x v="32"/>
    <n v="0"/>
  </r>
  <r>
    <x v="656"/>
    <s v="US"/>
    <n v="236847.52"/>
    <x v="0"/>
    <x v="0"/>
    <n v="1947953"/>
  </r>
  <r>
    <x v="656"/>
    <s v="US"/>
    <n v="236847.52"/>
    <x v="0"/>
    <x v="1"/>
    <n v="20882"/>
  </r>
  <r>
    <x v="656"/>
    <s v="US"/>
    <n v="236847.52"/>
    <x v="0"/>
    <x v="2"/>
    <n v="0"/>
  </r>
  <r>
    <x v="656"/>
    <s v="US"/>
    <n v="236847.52"/>
    <x v="0"/>
    <x v="3"/>
    <n v="1927071"/>
  </r>
  <r>
    <x v="656"/>
    <s v="US"/>
    <n v="236847.52"/>
    <x v="0"/>
    <x v="4"/>
    <n v="0"/>
  </r>
  <r>
    <x v="656"/>
    <s v="US"/>
    <n v="236847.52"/>
    <x v="1"/>
    <x v="5"/>
    <n v="0"/>
  </r>
  <r>
    <x v="656"/>
    <s v="US"/>
    <n v="236847.52"/>
    <x v="1"/>
    <x v="6"/>
    <n v="0"/>
  </r>
  <r>
    <x v="656"/>
    <s v="US"/>
    <n v="236847.52"/>
    <x v="1"/>
    <x v="7"/>
    <n v="0"/>
  </r>
  <r>
    <x v="656"/>
    <s v="US"/>
    <n v="236847.52"/>
    <x v="1"/>
    <x v="8"/>
    <n v="0"/>
  </r>
  <r>
    <x v="656"/>
    <s v="US"/>
    <n v="236847.52"/>
    <x v="1"/>
    <x v="9"/>
    <n v="0"/>
  </r>
  <r>
    <x v="656"/>
    <s v="US"/>
    <n v="236847.52"/>
    <x v="2"/>
    <x v="10"/>
    <n v="874063"/>
  </r>
  <r>
    <x v="656"/>
    <s v="US"/>
    <n v="236847.52"/>
    <x v="2"/>
    <x v="11"/>
    <n v="847693"/>
  </r>
  <r>
    <x v="656"/>
    <s v="US"/>
    <n v="236847.52"/>
    <x v="2"/>
    <x v="12"/>
    <n v="26370"/>
  </r>
  <r>
    <x v="656"/>
    <s v="US"/>
    <n v="236847.52"/>
    <x v="2"/>
    <x v="13"/>
    <n v="0"/>
  </r>
  <r>
    <x v="656"/>
    <s v="US"/>
    <n v="236847.52"/>
    <x v="3"/>
    <x v="14"/>
    <n v="0"/>
  </r>
  <r>
    <x v="656"/>
    <s v="US"/>
    <n v="236847.52"/>
    <x v="4"/>
    <x v="15"/>
    <n v="1362116"/>
  </r>
  <r>
    <x v="656"/>
    <s v="US"/>
    <n v="236847.52"/>
    <x v="5"/>
    <x v="16"/>
    <n v="1014584"/>
  </r>
  <r>
    <x v="656"/>
    <s v="US"/>
    <n v="236847.52"/>
    <x v="6"/>
    <x v="17"/>
    <n v="1078949"/>
  </r>
  <r>
    <x v="656"/>
    <s v="US"/>
    <n v="236847.52"/>
    <x v="7"/>
    <x v="18"/>
    <n v="134096"/>
  </r>
  <r>
    <x v="656"/>
    <s v="US"/>
    <n v="236847.52"/>
    <x v="8"/>
    <x v="19"/>
    <n v="0"/>
  </r>
  <r>
    <x v="656"/>
    <s v="US"/>
    <n v="236847.52"/>
    <x v="9"/>
    <x v="20"/>
    <n v="1872439"/>
  </r>
  <r>
    <x v="656"/>
    <s v="US"/>
    <n v="236847.52"/>
    <x v="10"/>
    <x v="21"/>
    <n v="23101153"/>
  </r>
  <r>
    <x v="656"/>
    <s v="US"/>
    <n v="236847.52"/>
    <x v="11"/>
    <x v="22"/>
    <n v="744738"/>
  </r>
  <r>
    <x v="656"/>
    <s v="US"/>
    <n v="236847.52"/>
    <x v="12"/>
    <x v="23"/>
    <n v="103940"/>
  </r>
  <r>
    <x v="656"/>
    <s v="US"/>
    <n v="236847.52"/>
    <x v="13"/>
    <x v="24"/>
    <n v="414638146"/>
  </r>
  <r>
    <x v="656"/>
    <s v="US"/>
    <n v="236847.52"/>
    <x v="14"/>
    <x v="25"/>
    <n v="0"/>
  </r>
  <r>
    <x v="656"/>
    <s v="US"/>
    <n v="236847.52"/>
    <x v="15"/>
    <x v="26"/>
    <n v="37364811"/>
  </r>
  <r>
    <x v="656"/>
    <s v="US"/>
    <n v="236847.52"/>
    <x v="16"/>
    <x v="27"/>
    <n v="0"/>
  </r>
  <r>
    <x v="656"/>
    <s v="US"/>
    <n v="236847.52"/>
    <x v="17"/>
    <x v="28"/>
    <n v="0"/>
  </r>
  <r>
    <x v="656"/>
    <s v="US"/>
    <n v="236847.52"/>
    <x v="18"/>
    <x v="29"/>
    <n v="0"/>
  </r>
  <r>
    <x v="656"/>
    <s v="US"/>
    <n v="236847.52"/>
    <x v="19"/>
    <x v="30"/>
    <n v="0"/>
  </r>
  <r>
    <x v="656"/>
    <s v="US"/>
    <n v="236847.52"/>
    <x v="20"/>
    <x v="31"/>
    <n v="0"/>
  </r>
  <r>
    <x v="656"/>
    <s v="US"/>
    <n v="236847.52"/>
    <x v="21"/>
    <x v="32"/>
    <n v="0"/>
  </r>
  <r>
    <x v="657"/>
    <s v="US"/>
    <n v="217965.71"/>
    <x v="0"/>
    <x v="0"/>
    <n v="1869740"/>
  </r>
  <r>
    <x v="657"/>
    <s v="US"/>
    <n v="217965.71"/>
    <x v="0"/>
    <x v="1"/>
    <n v="65038"/>
  </r>
  <r>
    <x v="657"/>
    <s v="US"/>
    <n v="217965.71"/>
    <x v="0"/>
    <x v="2"/>
    <n v="0"/>
  </r>
  <r>
    <x v="657"/>
    <s v="US"/>
    <n v="217965.71"/>
    <x v="0"/>
    <x v="3"/>
    <n v="1804702"/>
  </r>
  <r>
    <x v="657"/>
    <s v="US"/>
    <n v="217965.71"/>
    <x v="0"/>
    <x v="4"/>
    <n v="0"/>
  </r>
  <r>
    <x v="657"/>
    <s v="US"/>
    <n v="217965.71"/>
    <x v="1"/>
    <x v="5"/>
    <n v="0"/>
  </r>
  <r>
    <x v="657"/>
    <s v="US"/>
    <n v="217965.71"/>
    <x v="1"/>
    <x v="6"/>
    <n v="0"/>
  </r>
  <r>
    <x v="657"/>
    <s v="US"/>
    <n v="217965.71"/>
    <x v="1"/>
    <x v="7"/>
    <n v="0"/>
  </r>
  <r>
    <x v="657"/>
    <s v="US"/>
    <n v="217965.71"/>
    <x v="1"/>
    <x v="8"/>
    <n v="0"/>
  </r>
  <r>
    <x v="657"/>
    <s v="US"/>
    <n v="217965.71"/>
    <x v="1"/>
    <x v="9"/>
    <n v="0"/>
  </r>
  <r>
    <x v="657"/>
    <s v="US"/>
    <n v="217965.71"/>
    <x v="2"/>
    <x v="10"/>
    <n v="484179"/>
  </r>
  <r>
    <x v="657"/>
    <s v="US"/>
    <n v="217965.71"/>
    <x v="2"/>
    <x v="11"/>
    <n v="431011"/>
  </r>
  <r>
    <x v="657"/>
    <s v="US"/>
    <n v="217965.71"/>
    <x v="2"/>
    <x v="12"/>
    <n v="53168"/>
  </r>
  <r>
    <x v="657"/>
    <s v="US"/>
    <n v="217965.71"/>
    <x v="2"/>
    <x v="13"/>
    <n v="0"/>
  </r>
  <r>
    <x v="657"/>
    <s v="US"/>
    <n v="217965.71"/>
    <x v="3"/>
    <x v="14"/>
    <n v="0"/>
  </r>
  <r>
    <x v="657"/>
    <s v="US"/>
    <n v="217965.71"/>
    <x v="4"/>
    <x v="15"/>
    <n v="1329211"/>
  </r>
  <r>
    <x v="657"/>
    <s v="US"/>
    <n v="217965.71"/>
    <x v="5"/>
    <x v="16"/>
    <n v="1078334"/>
  </r>
  <r>
    <x v="657"/>
    <s v="US"/>
    <n v="217965.71"/>
    <x v="6"/>
    <x v="17"/>
    <n v="1174224"/>
  </r>
  <r>
    <x v="657"/>
    <s v="US"/>
    <n v="217965.71"/>
    <x v="7"/>
    <x v="18"/>
    <n v="131681"/>
  </r>
  <r>
    <x v="657"/>
    <s v="US"/>
    <n v="217965.71"/>
    <x v="8"/>
    <x v="19"/>
    <n v="0"/>
  </r>
  <r>
    <x v="657"/>
    <s v="US"/>
    <n v="217965.71"/>
    <x v="9"/>
    <x v="20"/>
    <n v="2278256"/>
  </r>
  <r>
    <x v="657"/>
    <s v="US"/>
    <n v="217965.71"/>
    <x v="10"/>
    <x v="21"/>
    <n v="21851565"/>
  </r>
  <r>
    <x v="657"/>
    <s v="US"/>
    <n v="217965.71"/>
    <x v="11"/>
    <x v="22"/>
    <n v="554070"/>
  </r>
  <r>
    <x v="657"/>
    <s v="US"/>
    <n v="217965.71"/>
    <x v="12"/>
    <x v="23"/>
    <n v="133210"/>
  </r>
  <r>
    <x v="657"/>
    <s v="US"/>
    <n v="217965.71"/>
    <x v="13"/>
    <x v="24"/>
    <n v="414162691"/>
  </r>
  <r>
    <x v="657"/>
    <s v="US"/>
    <n v="217965.71"/>
    <x v="14"/>
    <x v="25"/>
    <n v="0"/>
  </r>
  <r>
    <x v="657"/>
    <s v="US"/>
    <n v="217965.71"/>
    <x v="15"/>
    <x v="26"/>
    <n v="37190949"/>
  </r>
  <r>
    <x v="657"/>
    <s v="US"/>
    <n v="217965.71"/>
    <x v="16"/>
    <x v="27"/>
    <n v="0"/>
  </r>
  <r>
    <x v="657"/>
    <s v="US"/>
    <n v="217965.71"/>
    <x v="17"/>
    <x v="28"/>
    <n v="0"/>
  </r>
  <r>
    <x v="657"/>
    <s v="US"/>
    <n v="217965.71"/>
    <x v="18"/>
    <x v="29"/>
    <n v="0"/>
  </r>
  <r>
    <x v="657"/>
    <s v="US"/>
    <n v="217965.71"/>
    <x v="19"/>
    <x v="30"/>
    <n v="0"/>
  </r>
  <r>
    <x v="657"/>
    <s v="US"/>
    <n v="217965.71"/>
    <x v="20"/>
    <x v="31"/>
    <n v="0"/>
  </r>
  <r>
    <x v="657"/>
    <s v="US"/>
    <n v="217965.71"/>
    <x v="21"/>
    <x v="32"/>
    <n v="0"/>
  </r>
  <r>
    <x v="658"/>
    <s v="US"/>
    <n v="525914.76"/>
    <x v="0"/>
    <x v="0"/>
    <n v="2085118"/>
  </r>
  <r>
    <x v="658"/>
    <s v="US"/>
    <n v="525914.76"/>
    <x v="0"/>
    <x v="1"/>
    <n v="62223"/>
  </r>
  <r>
    <x v="658"/>
    <s v="US"/>
    <n v="525914.76"/>
    <x v="0"/>
    <x v="2"/>
    <n v="0"/>
  </r>
  <r>
    <x v="658"/>
    <s v="US"/>
    <n v="525914.76"/>
    <x v="0"/>
    <x v="3"/>
    <n v="2022895"/>
  </r>
  <r>
    <x v="658"/>
    <s v="US"/>
    <n v="525914.76"/>
    <x v="0"/>
    <x v="4"/>
    <n v="0"/>
  </r>
  <r>
    <x v="658"/>
    <s v="US"/>
    <n v="525914.76"/>
    <x v="1"/>
    <x v="5"/>
    <n v="0"/>
  </r>
  <r>
    <x v="658"/>
    <s v="US"/>
    <n v="525914.76"/>
    <x v="1"/>
    <x v="6"/>
    <n v="0"/>
  </r>
  <r>
    <x v="658"/>
    <s v="US"/>
    <n v="525914.76"/>
    <x v="1"/>
    <x v="7"/>
    <n v="0"/>
  </r>
  <r>
    <x v="658"/>
    <s v="US"/>
    <n v="525914.76"/>
    <x v="1"/>
    <x v="8"/>
    <n v="0"/>
  </r>
  <r>
    <x v="658"/>
    <s v="US"/>
    <n v="525914.76"/>
    <x v="1"/>
    <x v="9"/>
    <n v="0"/>
  </r>
  <r>
    <x v="658"/>
    <s v="US"/>
    <n v="525914.76"/>
    <x v="2"/>
    <x v="10"/>
    <n v="735350"/>
  </r>
  <r>
    <x v="658"/>
    <s v="US"/>
    <n v="525914.76"/>
    <x v="2"/>
    <x v="11"/>
    <n v="709234"/>
  </r>
  <r>
    <x v="658"/>
    <s v="US"/>
    <n v="525914.76"/>
    <x v="2"/>
    <x v="12"/>
    <n v="26116"/>
  </r>
  <r>
    <x v="658"/>
    <s v="US"/>
    <n v="525914.76"/>
    <x v="2"/>
    <x v="13"/>
    <n v="0"/>
  </r>
  <r>
    <x v="658"/>
    <s v="US"/>
    <n v="525914.76"/>
    <x v="3"/>
    <x v="14"/>
    <n v="0"/>
  </r>
  <r>
    <x v="658"/>
    <s v="US"/>
    <n v="525914.76"/>
    <x v="4"/>
    <x v="15"/>
    <n v="1252783"/>
  </r>
  <r>
    <x v="658"/>
    <s v="US"/>
    <n v="525914.76"/>
    <x v="5"/>
    <x v="16"/>
    <n v="1106924"/>
  </r>
  <r>
    <x v="658"/>
    <s v="US"/>
    <n v="525914.76"/>
    <x v="6"/>
    <x v="17"/>
    <n v="2824821"/>
  </r>
  <r>
    <x v="658"/>
    <s v="US"/>
    <n v="525914.76"/>
    <x v="7"/>
    <x v="18"/>
    <n v="108628"/>
  </r>
  <r>
    <x v="658"/>
    <s v="US"/>
    <n v="525914.76"/>
    <x v="8"/>
    <x v="19"/>
    <n v="0"/>
  </r>
  <r>
    <x v="658"/>
    <s v="US"/>
    <n v="525914.76"/>
    <x v="9"/>
    <x v="20"/>
    <n v="2377590"/>
  </r>
  <r>
    <x v="658"/>
    <s v="US"/>
    <n v="525914.76"/>
    <x v="10"/>
    <x v="21"/>
    <n v="24571878"/>
  </r>
  <r>
    <x v="658"/>
    <s v="US"/>
    <n v="525914.76"/>
    <x v="11"/>
    <x v="22"/>
    <n v="790608"/>
  </r>
  <r>
    <x v="658"/>
    <s v="US"/>
    <n v="525914.76"/>
    <x v="12"/>
    <x v="23"/>
    <n v="65603"/>
  </r>
  <r>
    <x v="658"/>
    <s v="US"/>
    <n v="525914.76"/>
    <x v="13"/>
    <x v="24"/>
    <n v="242493557"/>
  </r>
  <r>
    <x v="658"/>
    <s v="US"/>
    <n v="525914.76"/>
    <x v="14"/>
    <x v="25"/>
    <n v="0"/>
  </r>
  <r>
    <x v="658"/>
    <s v="US"/>
    <n v="525914.76"/>
    <x v="15"/>
    <x v="26"/>
    <n v="37326472"/>
  </r>
  <r>
    <x v="658"/>
    <s v="US"/>
    <n v="525914.76"/>
    <x v="16"/>
    <x v="27"/>
    <n v="0"/>
  </r>
  <r>
    <x v="658"/>
    <s v="US"/>
    <n v="525914.76"/>
    <x v="17"/>
    <x v="28"/>
    <n v="0"/>
  </r>
  <r>
    <x v="658"/>
    <s v="US"/>
    <n v="525914.76"/>
    <x v="18"/>
    <x v="29"/>
    <n v="5"/>
  </r>
  <r>
    <x v="658"/>
    <s v="US"/>
    <n v="525914.76"/>
    <x v="19"/>
    <x v="30"/>
    <n v="0"/>
  </r>
  <r>
    <x v="658"/>
    <s v="US"/>
    <n v="525914.76"/>
    <x v="20"/>
    <x v="31"/>
    <n v="0"/>
  </r>
  <r>
    <x v="658"/>
    <s v="US"/>
    <n v="525914.76"/>
    <x v="21"/>
    <x v="32"/>
    <n v="0"/>
  </r>
  <r>
    <x v="659"/>
    <s v="US"/>
    <n v="385232.3"/>
    <x v="0"/>
    <x v="0"/>
    <n v="2467354"/>
  </r>
  <r>
    <x v="659"/>
    <s v="US"/>
    <n v="385232.3"/>
    <x v="0"/>
    <x v="1"/>
    <n v="100266"/>
  </r>
  <r>
    <x v="659"/>
    <s v="US"/>
    <n v="385232.3"/>
    <x v="0"/>
    <x v="2"/>
    <n v="0"/>
  </r>
  <r>
    <x v="659"/>
    <s v="US"/>
    <n v="385232.3"/>
    <x v="0"/>
    <x v="3"/>
    <n v="2367088"/>
  </r>
  <r>
    <x v="659"/>
    <s v="US"/>
    <n v="385232.3"/>
    <x v="0"/>
    <x v="4"/>
    <n v="0"/>
  </r>
  <r>
    <x v="659"/>
    <s v="US"/>
    <n v="385232.3"/>
    <x v="1"/>
    <x v="5"/>
    <n v="0"/>
  </r>
  <r>
    <x v="659"/>
    <s v="US"/>
    <n v="385232.3"/>
    <x v="1"/>
    <x v="6"/>
    <n v="0"/>
  </r>
  <r>
    <x v="659"/>
    <s v="US"/>
    <n v="385232.3"/>
    <x v="1"/>
    <x v="7"/>
    <n v="0"/>
  </r>
  <r>
    <x v="659"/>
    <s v="US"/>
    <n v="385232.3"/>
    <x v="1"/>
    <x v="8"/>
    <n v="0"/>
  </r>
  <r>
    <x v="659"/>
    <s v="US"/>
    <n v="385232.3"/>
    <x v="1"/>
    <x v="9"/>
    <n v="0"/>
  </r>
  <r>
    <x v="659"/>
    <s v="US"/>
    <n v="385232.3"/>
    <x v="2"/>
    <x v="10"/>
    <n v="1227215"/>
  </r>
  <r>
    <x v="659"/>
    <s v="US"/>
    <n v="385232.3"/>
    <x v="2"/>
    <x v="11"/>
    <n v="1201113"/>
  </r>
  <r>
    <x v="659"/>
    <s v="US"/>
    <n v="385232.3"/>
    <x v="2"/>
    <x v="12"/>
    <n v="26102"/>
  </r>
  <r>
    <x v="659"/>
    <s v="US"/>
    <n v="385232.3"/>
    <x v="2"/>
    <x v="13"/>
    <n v="0"/>
  </r>
  <r>
    <x v="659"/>
    <s v="US"/>
    <n v="385232.3"/>
    <x v="3"/>
    <x v="14"/>
    <n v="0"/>
  </r>
  <r>
    <x v="659"/>
    <s v="US"/>
    <n v="385232.3"/>
    <x v="4"/>
    <x v="15"/>
    <n v="1391202"/>
  </r>
  <r>
    <x v="659"/>
    <s v="US"/>
    <n v="385232.3"/>
    <x v="5"/>
    <x v="16"/>
    <n v="1006459"/>
  </r>
  <r>
    <x v="659"/>
    <s v="US"/>
    <n v="385232.3"/>
    <x v="6"/>
    <x v="17"/>
    <n v="5469162"/>
  </r>
  <r>
    <x v="659"/>
    <s v="US"/>
    <n v="385232.3"/>
    <x v="7"/>
    <x v="18"/>
    <n v="122873"/>
  </r>
  <r>
    <x v="659"/>
    <s v="US"/>
    <n v="385232.3"/>
    <x v="8"/>
    <x v="19"/>
    <n v="0"/>
  </r>
  <r>
    <x v="659"/>
    <s v="US"/>
    <n v="385232.3"/>
    <x v="9"/>
    <x v="20"/>
    <n v="2960244"/>
  </r>
  <r>
    <x v="659"/>
    <s v="US"/>
    <n v="385232.3"/>
    <x v="10"/>
    <x v="21"/>
    <n v="30968750"/>
  </r>
  <r>
    <x v="659"/>
    <s v="US"/>
    <n v="385232.3"/>
    <x v="11"/>
    <x v="22"/>
    <n v="908821"/>
  </r>
  <r>
    <x v="659"/>
    <s v="US"/>
    <n v="385232.3"/>
    <x v="12"/>
    <x v="23"/>
    <n v="45252"/>
  </r>
  <r>
    <x v="659"/>
    <s v="US"/>
    <n v="385232.3"/>
    <x v="13"/>
    <x v="24"/>
    <n v="262567112"/>
  </r>
  <r>
    <x v="659"/>
    <s v="US"/>
    <n v="385232.3"/>
    <x v="14"/>
    <x v="25"/>
    <n v="0"/>
  </r>
  <r>
    <x v="659"/>
    <s v="US"/>
    <n v="385232.3"/>
    <x v="15"/>
    <x v="26"/>
    <n v="36454246"/>
  </r>
  <r>
    <x v="659"/>
    <s v="US"/>
    <n v="385232.3"/>
    <x v="16"/>
    <x v="27"/>
    <n v="0"/>
  </r>
  <r>
    <x v="659"/>
    <s v="US"/>
    <n v="385232.3"/>
    <x v="17"/>
    <x v="28"/>
    <n v="0"/>
  </r>
  <r>
    <x v="659"/>
    <s v="US"/>
    <n v="385232.3"/>
    <x v="18"/>
    <x v="29"/>
    <n v="0"/>
  </r>
  <r>
    <x v="659"/>
    <s v="US"/>
    <n v="385232.3"/>
    <x v="19"/>
    <x v="30"/>
    <n v="0"/>
  </r>
  <r>
    <x v="659"/>
    <s v="US"/>
    <n v="385232.3"/>
    <x v="20"/>
    <x v="31"/>
    <n v="0"/>
  </r>
  <r>
    <x v="659"/>
    <s v="US"/>
    <n v="385232.3"/>
    <x v="21"/>
    <x v="32"/>
    <n v="0"/>
  </r>
  <r>
    <x v="660"/>
    <s v="US"/>
    <n v="297741.63"/>
    <x v="0"/>
    <x v="0"/>
    <n v="2023337"/>
  </r>
  <r>
    <x v="660"/>
    <s v="US"/>
    <n v="297741.63"/>
    <x v="0"/>
    <x v="1"/>
    <n v="73167"/>
  </r>
  <r>
    <x v="660"/>
    <s v="US"/>
    <n v="297741.63"/>
    <x v="0"/>
    <x v="2"/>
    <n v="0"/>
  </r>
  <r>
    <x v="660"/>
    <s v="US"/>
    <n v="297741.63"/>
    <x v="0"/>
    <x v="3"/>
    <n v="1950170"/>
  </r>
  <r>
    <x v="660"/>
    <s v="US"/>
    <n v="297741.63"/>
    <x v="0"/>
    <x v="4"/>
    <n v="0"/>
  </r>
  <r>
    <x v="660"/>
    <s v="US"/>
    <n v="297741.63"/>
    <x v="1"/>
    <x v="5"/>
    <n v="0"/>
  </r>
  <r>
    <x v="660"/>
    <s v="US"/>
    <n v="297741.63"/>
    <x v="1"/>
    <x v="6"/>
    <n v="0"/>
  </r>
  <r>
    <x v="660"/>
    <s v="US"/>
    <n v="297741.63"/>
    <x v="1"/>
    <x v="7"/>
    <n v="0"/>
  </r>
  <r>
    <x v="660"/>
    <s v="US"/>
    <n v="297741.63"/>
    <x v="1"/>
    <x v="8"/>
    <n v="0"/>
  </r>
  <r>
    <x v="660"/>
    <s v="US"/>
    <n v="297741.63"/>
    <x v="1"/>
    <x v="9"/>
    <n v="0"/>
  </r>
  <r>
    <x v="660"/>
    <s v="US"/>
    <n v="297741.63"/>
    <x v="2"/>
    <x v="10"/>
    <n v="877096"/>
  </r>
  <r>
    <x v="660"/>
    <s v="US"/>
    <n v="297741.63"/>
    <x v="2"/>
    <x v="11"/>
    <n v="865543"/>
  </r>
  <r>
    <x v="660"/>
    <s v="US"/>
    <n v="297741.63"/>
    <x v="2"/>
    <x v="12"/>
    <n v="11553"/>
  </r>
  <r>
    <x v="660"/>
    <s v="US"/>
    <n v="297741.63"/>
    <x v="2"/>
    <x v="13"/>
    <n v="0"/>
  </r>
  <r>
    <x v="660"/>
    <s v="US"/>
    <n v="297741.63"/>
    <x v="3"/>
    <x v="14"/>
    <n v="0"/>
  </r>
  <r>
    <x v="660"/>
    <s v="US"/>
    <n v="297741.63"/>
    <x v="4"/>
    <x v="15"/>
    <n v="1493029"/>
  </r>
  <r>
    <x v="660"/>
    <s v="US"/>
    <n v="297741.63"/>
    <x v="5"/>
    <x v="16"/>
    <n v="1155678"/>
  </r>
  <r>
    <x v="660"/>
    <s v="US"/>
    <n v="297741.63"/>
    <x v="6"/>
    <x v="17"/>
    <n v="7309491"/>
  </r>
  <r>
    <x v="660"/>
    <s v="US"/>
    <n v="297741.63"/>
    <x v="7"/>
    <x v="18"/>
    <n v="135713"/>
  </r>
  <r>
    <x v="660"/>
    <s v="US"/>
    <n v="297741.63"/>
    <x v="8"/>
    <x v="19"/>
    <n v="0"/>
  </r>
  <r>
    <x v="660"/>
    <s v="US"/>
    <n v="297741.63"/>
    <x v="9"/>
    <x v="20"/>
    <n v="2209206"/>
  </r>
  <r>
    <x v="660"/>
    <s v="US"/>
    <n v="297741.63"/>
    <x v="10"/>
    <x v="21"/>
    <n v="36463400"/>
  </r>
  <r>
    <x v="660"/>
    <s v="US"/>
    <n v="297741.63"/>
    <x v="11"/>
    <x v="22"/>
    <n v="734586"/>
  </r>
  <r>
    <x v="660"/>
    <s v="US"/>
    <n v="297741.63"/>
    <x v="12"/>
    <x v="23"/>
    <n v="135800"/>
  </r>
  <r>
    <x v="660"/>
    <s v="US"/>
    <n v="297741.63"/>
    <x v="13"/>
    <x v="24"/>
    <n v="262056801"/>
  </r>
  <r>
    <x v="660"/>
    <s v="US"/>
    <n v="297741.63"/>
    <x v="14"/>
    <x v="25"/>
    <n v="0"/>
  </r>
  <r>
    <x v="660"/>
    <s v="US"/>
    <n v="297741.63"/>
    <x v="15"/>
    <x v="26"/>
    <n v="37527003"/>
  </r>
  <r>
    <x v="660"/>
    <s v="US"/>
    <n v="297741.63"/>
    <x v="16"/>
    <x v="27"/>
    <n v="0"/>
  </r>
  <r>
    <x v="660"/>
    <s v="US"/>
    <n v="297741.63"/>
    <x v="17"/>
    <x v="28"/>
    <n v="0"/>
  </r>
  <r>
    <x v="660"/>
    <s v="US"/>
    <n v="297741.63"/>
    <x v="18"/>
    <x v="29"/>
    <n v="0"/>
  </r>
  <r>
    <x v="660"/>
    <s v="US"/>
    <n v="297741.63"/>
    <x v="19"/>
    <x v="30"/>
    <n v="0"/>
  </r>
  <r>
    <x v="660"/>
    <s v="US"/>
    <n v="297741.63"/>
    <x v="20"/>
    <x v="31"/>
    <n v="0"/>
  </r>
  <r>
    <x v="660"/>
    <s v="US"/>
    <n v="297741.63"/>
    <x v="21"/>
    <x v="32"/>
    <n v="0"/>
  </r>
  <r>
    <x v="661"/>
    <s v="US"/>
    <n v="231869.41"/>
    <x v="0"/>
    <x v="0"/>
    <n v="2130128"/>
  </r>
  <r>
    <x v="661"/>
    <s v="US"/>
    <n v="231869.41"/>
    <x v="0"/>
    <x v="1"/>
    <n v="105198"/>
  </r>
  <r>
    <x v="661"/>
    <s v="US"/>
    <n v="231869.41"/>
    <x v="0"/>
    <x v="2"/>
    <n v="0"/>
  </r>
  <r>
    <x v="661"/>
    <s v="US"/>
    <n v="231869.41"/>
    <x v="0"/>
    <x v="3"/>
    <n v="2024930"/>
  </r>
  <r>
    <x v="661"/>
    <s v="US"/>
    <n v="231869.41"/>
    <x v="0"/>
    <x v="4"/>
    <n v="0"/>
  </r>
  <r>
    <x v="661"/>
    <s v="US"/>
    <n v="231869.41"/>
    <x v="1"/>
    <x v="5"/>
    <n v="0"/>
  </r>
  <r>
    <x v="661"/>
    <s v="US"/>
    <n v="231869.41"/>
    <x v="1"/>
    <x v="6"/>
    <n v="0"/>
  </r>
  <r>
    <x v="661"/>
    <s v="US"/>
    <n v="231869.41"/>
    <x v="1"/>
    <x v="7"/>
    <n v="0"/>
  </r>
  <r>
    <x v="661"/>
    <s v="US"/>
    <n v="231869.41"/>
    <x v="1"/>
    <x v="8"/>
    <n v="0"/>
  </r>
  <r>
    <x v="661"/>
    <s v="US"/>
    <n v="231869.41"/>
    <x v="1"/>
    <x v="9"/>
    <n v="0"/>
  </r>
  <r>
    <x v="661"/>
    <s v="US"/>
    <n v="231869.41"/>
    <x v="2"/>
    <x v="10"/>
    <n v="386155"/>
  </r>
  <r>
    <x v="661"/>
    <s v="US"/>
    <n v="231869.41"/>
    <x v="2"/>
    <x v="11"/>
    <n v="379111"/>
  </r>
  <r>
    <x v="661"/>
    <s v="US"/>
    <n v="231869.41"/>
    <x v="2"/>
    <x v="12"/>
    <n v="7044"/>
  </r>
  <r>
    <x v="661"/>
    <s v="US"/>
    <n v="231869.41"/>
    <x v="2"/>
    <x v="13"/>
    <n v="0"/>
  </r>
  <r>
    <x v="661"/>
    <s v="US"/>
    <n v="231869.41"/>
    <x v="3"/>
    <x v="14"/>
    <n v="0"/>
  </r>
  <r>
    <x v="661"/>
    <s v="US"/>
    <n v="231869.41"/>
    <x v="4"/>
    <x v="15"/>
    <n v="1393380"/>
  </r>
  <r>
    <x v="661"/>
    <s v="US"/>
    <n v="231869.41"/>
    <x v="5"/>
    <x v="16"/>
    <n v="1515112"/>
  </r>
  <r>
    <x v="661"/>
    <s v="US"/>
    <n v="231869.41"/>
    <x v="6"/>
    <x v="17"/>
    <n v="4973385"/>
  </r>
  <r>
    <x v="661"/>
    <s v="US"/>
    <n v="231869.41"/>
    <x v="7"/>
    <x v="18"/>
    <n v="147245"/>
  </r>
  <r>
    <x v="661"/>
    <s v="US"/>
    <n v="231869.41"/>
    <x v="8"/>
    <x v="19"/>
    <n v="0"/>
  </r>
  <r>
    <x v="661"/>
    <s v="US"/>
    <n v="231869.41"/>
    <x v="9"/>
    <x v="20"/>
    <n v="2070016"/>
  </r>
  <r>
    <x v="661"/>
    <s v="US"/>
    <n v="231869.41"/>
    <x v="10"/>
    <x v="21"/>
    <n v="48801361"/>
  </r>
  <r>
    <x v="661"/>
    <s v="US"/>
    <n v="231869.41"/>
    <x v="11"/>
    <x v="22"/>
    <n v="539815"/>
  </r>
  <r>
    <x v="661"/>
    <s v="US"/>
    <n v="231869.41"/>
    <x v="12"/>
    <x v="23"/>
    <n v="121757"/>
  </r>
  <r>
    <x v="661"/>
    <s v="US"/>
    <n v="231869.41"/>
    <x v="13"/>
    <x v="24"/>
    <n v="361732933"/>
  </r>
  <r>
    <x v="661"/>
    <s v="US"/>
    <n v="231869.41"/>
    <x v="14"/>
    <x v="25"/>
    <n v="0"/>
  </r>
  <r>
    <x v="661"/>
    <s v="US"/>
    <n v="231869.41"/>
    <x v="15"/>
    <x v="26"/>
    <n v="34518736"/>
  </r>
  <r>
    <x v="661"/>
    <s v="US"/>
    <n v="231869.41"/>
    <x v="16"/>
    <x v="27"/>
    <n v="0"/>
  </r>
  <r>
    <x v="661"/>
    <s v="US"/>
    <n v="231869.41"/>
    <x v="17"/>
    <x v="28"/>
    <n v="0"/>
  </r>
  <r>
    <x v="661"/>
    <s v="US"/>
    <n v="231869.41"/>
    <x v="18"/>
    <x v="29"/>
    <n v="0"/>
  </r>
  <r>
    <x v="661"/>
    <s v="US"/>
    <n v="231869.41"/>
    <x v="19"/>
    <x v="30"/>
    <n v="0"/>
  </r>
  <r>
    <x v="661"/>
    <s v="US"/>
    <n v="231869.41"/>
    <x v="20"/>
    <x v="31"/>
    <n v="0"/>
  </r>
  <r>
    <x v="661"/>
    <s v="US"/>
    <n v="231869.41"/>
    <x v="21"/>
    <x v="32"/>
    <n v="0"/>
  </r>
  <r>
    <x v="662"/>
    <s v="US"/>
    <n v="215104.37"/>
    <x v="0"/>
    <x v="0"/>
    <n v="1978002"/>
  </r>
  <r>
    <x v="662"/>
    <s v="US"/>
    <n v="215104.37"/>
    <x v="0"/>
    <x v="1"/>
    <n v="59609"/>
  </r>
  <r>
    <x v="662"/>
    <s v="US"/>
    <n v="215104.37"/>
    <x v="0"/>
    <x v="2"/>
    <n v="0"/>
  </r>
  <r>
    <x v="662"/>
    <s v="US"/>
    <n v="215104.37"/>
    <x v="0"/>
    <x v="3"/>
    <n v="1918393"/>
  </r>
  <r>
    <x v="662"/>
    <s v="US"/>
    <n v="215104.37"/>
    <x v="0"/>
    <x v="4"/>
    <n v="0"/>
  </r>
  <r>
    <x v="662"/>
    <s v="US"/>
    <n v="215104.37"/>
    <x v="1"/>
    <x v="5"/>
    <n v="0"/>
  </r>
  <r>
    <x v="662"/>
    <s v="US"/>
    <n v="215104.37"/>
    <x v="1"/>
    <x v="6"/>
    <n v="0"/>
  </r>
  <r>
    <x v="662"/>
    <s v="US"/>
    <n v="215104.37"/>
    <x v="1"/>
    <x v="7"/>
    <n v="0"/>
  </r>
  <r>
    <x v="662"/>
    <s v="US"/>
    <n v="215104.37"/>
    <x v="1"/>
    <x v="8"/>
    <n v="0"/>
  </r>
  <r>
    <x v="662"/>
    <s v="US"/>
    <n v="215104.37"/>
    <x v="1"/>
    <x v="9"/>
    <n v="0"/>
  </r>
  <r>
    <x v="662"/>
    <s v="US"/>
    <n v="215104.37"/>
    <x v="2"/>
    <x v="10"/>
    <n v="604740"/>
  </r>
  <r>
    <x v="662"/>
    <s v="US"/>
    <n v="215104.37"/>
    <x v="2"/>
    <x v="11"/>
    <n v="601510"/>
  </r>
  <r>
    <x v="662"/>
    <s v="US"/>
    <n v="215104.37"/>
    <x v="2"/>
    <x v="12"/>
    <n v="3230"/>
  </r>
  <r>
    <x v="662"/>
    <s v="US"/>
    <n v="215104.37"/>
    <x v="2"/>
    <x v="13"/>
    <n v="0"/>
  </r>
  <r>
    <x v="662"/>
    <s v="US"/>
    <n v="215104.37"/>
    <x v="3"/>
    <x v="14"/>
    <n v="0"/>
  </r>
  <r>
    <x v="662"/>
    <s v="US"/>
    <n v="215104.37"/>
    <x v="4"/>
    <x v="15"/>
    <n v="0"/>
  </r>
  <r>
    <x v="662"/>
    <s v="US"/>
    <n v="215104.37"/>
    <x v="5"/>
    <x v="16"/>
    <n v="1100038"/>
  </r>
  <r>
    <x v="662"/>
    <s v="US"/>
    <n v="215104.37"/>
    <x v="6"/>
    <x v="17"/>
    <n v="6921625"/>
  </r>
  <r>
    <x v="662"/>
    <s v="US"/>
    <n v="215104.37"/>
    <x v="7"/>
    <x v="18"/>
    <n v="196576"/>
  </r>
  <r>
    <x v="662"/>
    <s v="US"/>
    <n v="215104.37"/>
    <x v="8"/>
    <x v="19"/>
    <n v="0"/>
  </r>
  <r>
    <x v="662"/>
    <s v="US"/>
    <n v="215104.37"/>
    <x v="9"/>
    <x v="20"/>
    <n v="1838029"/>
  </r>
  <r>
    <x v="662"/>
    <s v="US"/>
    <n v="215104.37"/>
    <x v="10"/>
    <x v="21"/>
    <n v="34290016"/>
  </r>
  <r>
    <x v="662"/>
    <s v="US"/>
    <n v="215104.37"/>
    <x v="11"/>
    <x v="22"/>
    <n v="657247"/>
  </r>
  <r>
    <x v="662"/>
    <s v="US"/>
    <n v="215104.37"/>
    <x v="12"/>
    <x v="23"/>
    <n v="169303"/>
  </r>
  <r>
    <x v="662"/>
    <s v="US"/>
    <n v="215104.37"/>
    <x v="13"/>
    <x v="24"/>
    <n v="369566639"/>
  </r>
  <r>
    <x v="662"/>
    <s v="US"/>
    <n v="215104.37"/>
    <x v="14"/>
    <x v="25"/>
    <n v="0"/>
  </r>
  <r>
    <x v="662"/>
    <s v="US"/>
    <n v="215104.37"/>
    <x v="15"/>
    <x v="26"/>
    <n v="33539907"/>
  </r>
  <r>
    <x v="662"/>
    <s v="US"/>
    <n v="215104.37"/>
    <x v="16"/>
    <x v="27"/>
    <n v="0"/>
  </r>
  <r>
    <x v="662"/>
    <s v="US"/>
    <n v="215104.37"/>
    <x v="17"/>
    <x v="28"/>
    <n v="0"/>
  </r>
  <r>
    <x v="662"/>
    <s v="US"/>
    <n v="215104.37"/>
    <x v="18"/>
    <x v="29"/>
    <n v="0"/>
  </r>
  <r>
    <x v="662"/>
    <s v="US"/>
    <n v="215104.37"/>
    <x v="19"/>
    <x v="30"/>
    <n v="0"/>
  </r>
  <r>
    <x v="662"/>
    <s v="US"/>
    <n v="215104.37"/>
    <x v="20"/>
    <x v="31"/>
    <n v="0"/>
  </r>
  <r>
    <x v="662"/>
    <s v="US"/>
    <n v="215104.37"/>
    <x v="21"/>
    <x v="3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3082F4-7681-4BFF-93FE-DD43A87817E8}" name="PivotTable5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1:M665" firstHeaderRow="0" firstDataRow="1" firstDataCol="1"/>
  <pivotFields count="6">
    <pivotField axis="axisRow" numFmtId="22" showAll="0">
      <items count="6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t="default"/>
      </items>
    </pivotField>
    <pivotField showAll="0"/>
    <pivotField dataField="1" showAll="0"/>
    <pivotField showAll="0">
      <items count="23">
        <item h="1" x="20"/>
        <item h="1" x="7"/>
        <item h="1" x="16"/>
        <item h="1" x="8"/>
        <item h="1" x="18"/>
        <item x="0"/>
        <item h="1" x="6"/>
        <item h="1" x="1"/>
        <item h="1" x="12"/>
        <item h="1" x="15"/>
        <item h="1" x="17"/>
        <item h="1" x="14"/>
        <item h="1" x="13"/>
        <item h="1" x="10"/>
        <item h="1" x="21"/>
        <item h="1" x="19"/>
        <item h="1" x="3"/>
        <item h="1" x="4"/>
        <item h="1" x="5"/>
        <item h="1" x="9"/>
        <item h="1" x="11"/>
        <item h="1" x="2"/>
        <item t="default"/>
      </items>
    </pivotField>
    <pivotField showAll="0">
      <items count="34">
        <item h="1" x="31"/>
        <item h="1" x="18"/>
        <item h="1" x="27"/>
        <item h="1" x="19"/>
        <item h="1" x="29"/>
        <item h="1" x="0"/>
        <item h="1" x="2"/>
        <item h="1" x="3"/>
        <item h="1" x="4"/>
        <item x="1"/>
        <item h="1" x="17"/>
        <item h="1" x="7"/>
        <item h="1" x="8"/>
        <item h="1" x="9"/>
        <item h="1" x="6"/>
        <item h="1" x="5"/>
        <item h="1" x="23"/>
        <item h="1" x="26"/>
        <item h="1" x="28"/>
        <item h="1" x="25"/>
        <item h="1" x="24"/>
        <item h="1" x="21"/>
        <item h="1" x="32"/>
        <item h="1" x="30"/>
        <item h="1" x="14"/>
        <item h="1" x="15"/>
        <item h="1" x="16"/>
        <item h="1" x="20"/>
        <item h="1" x="22"/>
        <item h="1" x="10"/>
        <item h="1" x="11"/>
        <item h="1" x="13"/>
        <item h="1" x="12"/>
        <item t="default"/>
      </items>
    </pivotField>
    <pivotField dataField="1" showAll="0"/>
  </pivotFields>
  <rowFields count="1">
    <field x="0"/>
  </rowFields>
  <rowItems count="6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t="grand">
      <x/>
    </i>
  </rowItems>
  <colFields count="1">
    <field x="-2"/>
  </colFields>
  <colItems count="2">
    <i>
      <x/>
    </i>
    <i i="1">
      <x v="1"/>
    </i>
  </colItems>
  <dataFields count="2">
    <dataField name="Sum of Revenue" fld="2" baseField="0" baseItem="0"/>
    <dataField name="Sum of Value" fld="5" baseField="0" baseItem="0"/>
  </dataFields>
  <formats count="16">
    <format dxfId="18">
      <pivotArea outline="0" collapsedLevelsAreSubtotals="1" fieldPosition="0"/>
    </format>
    <format dxfId="1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
      <pivotArea dataOnly="0" labelOnly="1" fieldPosition="0">
        <references count="1">
          <reference field="0" count="13">
            <x v="650"/>
            <x v="651"/>
            <x v="652"/>
            <x v="653"/>
            <x v="654"/>
            <x v="655"/>
            <x v="656"/>
            <x v="657"/>
            <x v="658"/>
            <x v="659"/>
            <x v="660"/>
            <x v="661"/>
            <x v="662"/>
          </reference>
        </references>
      </pivotArea>
    </format>
    <format dxfId="3">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BD872E0-1DEC-400A-9D18-6FC970593483}" autoFormatId="16" applyNumberFormats="0" applyBorderFormats="0" applyFontFormats="0" applyPatternFormats="0" applyAlignmentFormats="0" applyWidthHeightFormats="0">
  <queryTableRefresh nextId="8" unboundColumnsRight="4">
    <queryTableFields count="6">
      <queryTableField id="1" name="DATE" tableColumnId="1"/>
      <queryTableField id="2" name="Region" tableColumnId="2"/>
      <queryTableField id="3" dataBound="0" tableColumnId="3"/>
      <queryTableField id="7" dataBound="0" tableColumnId="7"/>
      <queryTableField id="4" dataBound="0" tableColumnId="4"/>
      <queryTableField id="5" dataBound="0" tableColumnId="5"/>
    </queryTableFields>
    <queryTableDeletedFields count="3">
      <deletedField name="Revenue"/>
      <deletedField name="Attribute"/>
      <deletedField name="Valu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1" xr10:uid="{26DA348A-31E6-44F0-8726-2DB7E6685D65}" sourceName="Level1">
  <pivotTables>
    <pivotTable tabId="17" name="PivotTable54"/>
  </pivotTables>
  <data>
    <tabular pivotCacheId="1471796112">
      <items count="22">
        <i x="0" s="1"/>
        <i x="20" nd="1"/>
        <i x="7" nd="1"/>
        <i x="16" nd="1"/>
        <i x="8" nd="1"/>
        <i x="18" nd="1"/>
        <i x="6" nd="1"/>
        <i x="1" nd="1"/>
        <i x="12" nd="1"/>
        <i x="15" nd="1"/>
        <i x="17" nd="1"/>
        <i x="14" nd="1"/>
        <i x="13" nd="1"/>
        <i x="10" nd="1"/>
        <i x="21" nd="1"/>
        <i x="19" nd="1"/>
        <i x="3" nd="1"/>
        <i x="4" nd="1"/>
        <i x="5" nd="1"/>
        <i x="9" nd="1"/>
        <i x="11"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2" xr10:uid="{15EEFAA7-AE5B-4256-89B5-579BBC82CA90}" sourceName="Level2">
  <pivotTables>
    <pivotTable tabId="17" name="PivotTable54"/>
  </pivotTables>
  <data>
    <tabular pivotCacheId="1471796112">
      <items count="33">
        <i x="0"/>
        <i x="2"/>
        <i x="3"/>
        <i x="4"/>
        <i x="1" s="1"/>
        <i x="31" nd="1"/>
        <i x="18" nd="1"/>
        <i x="27" nd="1"/>
        <i x="19" nd="1"/>
        <i x="29" nd="1"/>
        <i x="17" nd="1"/>
        <i x="7" nd="1"/>
        <i x="8" nd="1"/>
        <i x="9" nd="1"/>
        <i x="6" nd="1"/>
        <i x="5" nd="1"/>
        <i x="23" nd="1"/>
        <i x="26" nd="1"/>
        <i x="28" nd="1"/>
        <i x="25" nd="1"/>
        <i x="24" nd="1"/>
        <i x="21" nd="1"/>
        <i x="32" nd="1"/>
        <i x="30" nd="1"/>
        <i x="14" nd="1"/>
        <i x="15" nd="1"/>
        <i x="16" nd="1"/>
        <i x="20" nd="1"/>
        <i x="22" nd="1"/>
        <i x="10" nd="1"/>
        <i x="11" nd="1"/>
        <i x="13" nd="1"/>
        <i x="1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1" xr10:uid="{4E0ADA72-2605-46D1-8115-D0B484743677}" cache="Slicer_Level1" caption="Level1" rowHeight="241300"/>
  <slicer name="Level2" xr10:uid="{34BC4EB6-73A9-4D43-8929-2F56CBD75231}" cache="Slicer_Level2" caption="Level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302C8E-902B-4E6B-99AC-783141F35144}" name="Table2_2" displayName="Table2_2" ref="A1:F21880" tableType="queryTable" totalsRowShown="0">
  <tableColumns count="6">
    <tableColumn id="1" xr3:uid="{CC7B5483-A6C5-4868-977D-74C96F25C719}" uniqueName="1" name="DATE" queryTableFieldId="1" dataDxfId="2"/>
    <tableColumn id="2" xr3:uid="{631FDBE1-1CBE-47C0-B1F7-0D2C8131441F}" uniqueName="2" name="Region" queryTableFieldId="2" dataDxfId="1"/>
    <tableColumn id="3" xr3:uid="{F3058D63-751F-4EEE-9EDA-DC39EECBDE48}" uniqueName="3" name="Revenue" queryTableFieldId="3"/>
    <tableColumn id="7" xr3:uid="{42C2DD67-EEFE-4CF2-96AB-1A6AF8D28A3A}" uniqueName="7" name="Level1" queryTableFieldId="7"/>
    <tableColumn id="4" xr3:uid="{928E2184-7711-4B34-8869-468A5BF065E3}" uniqueName="4" name="Level2" queryTableFieldId="4" dataDxfId="0"/>
    <tableColumn id="5" xr3:uid="{0DDD7074-BA71-4F76-9901-A56FAE2771F2}" uniqueName="5" name="Value"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D60C9-0472-45BD-A34D-69720D1F68B2}">
  <sheetPr>
    <tabColor theme="8" tint="-0.249977111117893"/>
  </sheetPr>
  <dimension ref="A1:BD669"/>
  <sheetViews>
    <sheetView showGridLines="0" tabSelected="1" topLeftCell="B4" zoomScale="80" zoomScaleNormal="80" workbookViewId="0">
      <selection activeCell="D2" sqref="D2"/>
    </sheetView>
  </sheetViews>
  <sheetFormatPr defaultColWidth="11.42578125" defaultRowHeight="14.25"/>
  <cols>
    <col min="1" max="2" width="10" style="63" customWidth="1"/>
    <col min="3" max="3" width="1.85546875" style="42" customWidth="1"/>
    <col min="4" max="4" width="11.42578125" style="42"/>
    <col min="5" max="5" width="12" style="42" customWidth="1"/>
    <col min="6" max="6" width="11.42578125" style="42"/>
    <col min="7" max="7" width="12" style="42" customWidth="1"/>
    <col min="8" max="8" width="11.42578125" style="42"/>
    <col min="9" max="12" width="11.5703125" style="42" hidden="1" customWidth="1"/>
    <col min="13" max="13" width="12.140625" style="42" customWidth="1"/>
    <col min="14" max="14" width="2" style="42" customWidth="1"/>
    <col min="15" max="15" width="6.140625" style="42" customWidth="1"/>
    <col min="16" max="17" width="11.42578125" style="42"/>
    <col min="18" max="19" width="13.7109375" style="42" customWidth="1"/>
    <col min="20" max="21" width="12" style="42" customWidth="1"/>
    <col min="22" max="22" width="11.42578125" style="42" customWidth="1"/>
    <col min="23" max="23" width="11.42578125" style="42"/>
    <col min="24" max="24" width="11.42578125" style="42" customWidth="1"/>
    <col min="25" max="25" width="11.7109375" style="42" customWidth="1"/>
    <col min="26" max="26" width="9.28515625" style="43" hidden="1" customWidth="1"/>
    <col min="27" max="45" width="2.28515625" style="43" customWidth="1"/>
    <col min="46" max="46" width="2.42578125" style="43" customWidth="1"/>
    <col min="47" max="47" width="1.85546875" style="42" customWidth="1"/>
    <col min="48" max="48" width="1.140625" style="42" customWidth="1"/>
    <col min="49" max="49" width="13.140625" style="42" customWidth="1"/>
    <col min="50" max="50" width="12" style="42" customWidth="1"/>
    <col min="51" max="51" width="19.85546875" style="42" customWidth="1"/>
    <col min="52" max="52" width="11.42578125" style="42"/>
    <col min="53" max="53" width="11.42578125" style="42" customWidth="1"/>
    <col min="54" max="54" width="11.42578125" style="42"/>
    <col min="55" max="55" width="14.140625" style="42" customWidth="1"/>
    <col min="56" max="16384" width="11.42578125" style="42"/>
  </cols>
  <sheetData>
    <row r="1" spans="4:54" ht="20.100000000000001" customHeight="1"/>
    <row r="2" spans="4:54" ht="26.25" customHeight="1"/>
    <row r="3" spans="4:54" ht="27.95" customHeight="1" thickBot="1">
      <c r="D3" s="180" t="s">
        <v>119</v>
      </c>
      <c r="E3" s="181"/>
      <c r="F3" s="181"/>
      <c r="G3" s="181"/>
      <c r="H3" s="181"/>
      <c r="I3" s="181"/>
      <c r="J3" s="181"/>
      <c r="K3" s="181"/>
      <c r="L3" s="181"/>
      <c r="M3" s="181"/>
      <c r="N3" s="181"/>
      <c r="O3" s="181"/>
      <c r="P3" s="181"/>
      <c r="Q3" s="181"/>
      <c r="R3" s="181"/>
      <c r="S3" s="181"/>
      <c r="T3" s="181"/>
      <c r="U3" s="181"/>
      <c r="V3" s="181"/>
      <c r="W3" s="181"/>
      <c r="X3" s="181"/>
      <c r="Y3" s="181"/>
    </row>
    <row r="4" spans="4:54" ht="38.450000000000003" customHeight="1">
      <c r="D4" s="182" t="s">
        <v>120</v>
      </c>
      <c r="E4" s="183"/>
      <c r="F4" s="44"/>
      <c r="G4" s="44"/>
      <c r="H4" s="44"/>
      <c r="I4" s="44"/>
      <c r="J4" s="44"/>
      <c r="K4" s="44"/>
      <c r="L4" s="44"/>
      <c r="M4" s="44"/>
      <c r="N4" s="44"/>
      <c r="O4" s="44"/>
      <c r="P4" s="44"/>
      <c r="X4" s="182" t="s">
        <v>121</v>
      </c>
      <c r="Y4" s="183"/>
    </row>
    <row r="5" spans="4:54" ht="20.25" customHeight="1">
      <c r="D5" s="45" t="s">
        <v>122</v>
      </c>
      <c r="E5" s="46" t="s">
        <v>123</v>
      </c>
      <c r="F5" s="44"/>
      <c r="G5" s="44"/>
      <c r="H5" s="44"/>
      <c r="I5" s="44"/>
      <c r="J5" s="44"/>
      <c r="K5" s="44"/>
      <c r="L5" s="44"/>
      <c r="M5" s="44"/>
      <c r="N5" s="44"/>
      <c r="O5" s="44"/>
      <c r="P5" s="44"/>
      <c r="X5" s="47" t="s">
        <v>124</v>
      </c>
      <c r="Y5" s="48">
        <f>RSQ(AX7:AX669,AY7:AY669)</f>
        <v>0.82066152660768166</v>
      </c>
      <c r="AW5" s="49" t="s">
        <v>125</v>
      </c>
      <c r="AX5" s="49" t="s">
        <v>126</v>
      </c>
      <c r="AY5" s="49" t="s">
        <v>127</v>
      </c>
      <c r="AZ5" s="49" t="s">
        <v>128</v>
      </c>
    </row>
    <row r="6" spans="4:54" ht="20.25" customHeight="1" thickBot="1">
      <c r="D6" s="50" t="s">
        <v>129</v>
      </c>
      <c r="E6" s="51" t="s">
        <v>130</v>
      </c>
      <c r="F6" s="44"/>
      <c r="G6" s="44"/>
      <c r="H6" s="44"/>
      <c r="I6" s="44"/>
      <c r="J6" s="44"/>
      <c r="K6" s="44"/>
      <c r="L6" s="44"/>
      <c r="M6" s="44"/>
      <c r="N6" s="44"/>
      <c r="O6" s="44"/>
      <c r="P6" s="44"/>
      <c r="X6" s="52" t="s">
        <v>129</v>
      </c>
      <c r="Y6" s="53">
        <f>SUMPRODUCT(AX7:AX669,BA7:BA669)/SUM(AX7:AX669)</f>
        <v>0.18701341709942795</v>
      </c>
      <c r="Z6" s="54">
        <f>SUMPRODUCT(AX7:AX280,BA7:BA280)/SUM(AX7:AX280)</f>
        <v>0.23182488967939821</v>
      </c>
      <c r="AW6" s="55"/>
      <c r="AX6" s="49"/>
      <c r="AY6" s="49"/>
      <c r="AZ6" s="49"/>
    </row>
    <row r="7" spans="4:54" ht="15">
      <c r="AW7" s="56">
        <v>44197</v>
      </c>
      <c r="AX7" s="57">
        <v>225882.59</v>
      </c>
      <c r="AY7" s="57">
        <v>261548.9890059313</v>
      </c>
      <c r="AZ7" s="57">
        <f>AX7-AY7</f>
        <v>-35666.399005931307</v>
      </c>
      <c r="BA7" s="58">
        <f>ABS(AZ7/AX7)</f>
        <v>0.15789795488856095</v>
      </c>
      <c r="BB7" s="59"/>
    </row>
    <row r="8" spans="4:54" ht="15">
      <c r="AW8" s="56">
        <v>44198</v>
      </c>
      <c r="AX8" s="57">
        <v>143107.06</v>
      </c>
      <c r="AY8" s="57">
        <v>167537.77030093959</v>
      </c>
      <c r="AZ8" s="57">
        <f t="shared" ref="AZ8:AZ71" si="0">AX8-AY8</f>
        <v>-24430.710300939594</v>
      </c>
      <c r="BA8" s="58">
        <f t="shared" ref="BA8:BA71" si="1">ABS(AZ8/AX8)</f>
        <v>0.17071631756630032</v>
      </c>
      <c r="BB8" s="59"/>
    </row>
    <row r="9" spans="4:54" ht="15">
      <c r="AW9" s="56">
        <v>44199</v>
      </c>
      <c r="AX9" s="57">
        <v>111572.69</v>
      </c>
      <c r="AY9" s="57">
        <v>114571.7460460891</v>
      </c>
      <c r="AZ9" s="57">
        <f t="shared" si="0"/>
        <v>-2999.0560460890993</v>
      </c>
      <c r="BA9" s="58">
        <f t="shared" si="1"/>
        <v>2.6879839915028483E-2</v>
      </c>
      <c r="BB9" s="59"/>
    </row>
    <row r="10" spans="4:54" ht="15">
      <c r="AW10" s="56">
        <v>44200</v>
      </c>
      <c r="AX10" s="57">
        <v>94175.19</v>
      </c>
      <c r="AY10" s="57">
        <v>25768.393379622401</v>
      </c>
      <c r="AZ10" s="57">
        <f t="shared" si="0"/>
        <v>68406.796620377601</v>
      </c>
      <c r="BA10" s="58">
        <f t="shared" si="1"/>
        <v>0.72637811105427663</v>
      </c>
      <c r="BB10" s="59"/>
    </row>
    <row r="11" spans="4:54" ht="15">
      <c r="AW11" s="56">
        <v>44201</v>
      </c>
      <c r="AX11" s="57">
        <v>103362.38</v>
      </c>
      <c r="AY11" s="57">
        <v>18333.966581285171</v>
      </c>
      <c r="AZ11" s="57">
        <f t="shared" si="0"/>
        <v>85028.41341871483</v>
      </c>
      <c r="BA11" s="58">
        <f t="shared" si="1"/>
        <v>0.8226243766708432</v>
      </c>
      <c r="BB11" s="59"/>
    </row>
    <row r="12" spans="4:54" ht="15">
      <c r="H12" s="60"/>
      <c r="I12" s="60"/>
      <c r="J12" s="60"/>
      <c r="K12" s="60"/>
      <c r="AW12" s="56">
        <v>44202</v>
      </c>
      <c r="AX12" s="57">
        <v>109987.54</v>
      </c>
      <c r="AY12" s="57">
        <v>88585.523676785029</v>
      </c>
      <c r="AZ12" s="57">
        <f t="shared" si="0"/>
        <v>21402.016323214964</v>
      </c>
      <c r="BA12" s="58">
        <f t="shared" si="1"/>
        <v>0.194585826023702</v>
      </c>
      <c r="BB12" s="59"/>
    </row>
    <row r="13" spans="4:54" ht="15">
      <c r="AW13" s="56">
        <v>44203</v>
      </c>
      <c r="AX13" s="57">
        <v>104450.63</v>
      </c>
      <c r="AY13" s="57">
        <v>164429.15760074151</v>
      </c>
      <c r="AZ13" s="57">
        <f t="shared" si="0"/>
        <v>-59978.527600741509</v>
      </c>
      <c r="BA13" s="58">
        <f t="shared" si="1"/>
        <v>0.57422849053894176</v>
      </c>
      <c r="BB13" s="59"/>
    </row>
    <row r="14" spans="4:54" ht="15">
      <c r="AW14" s="56">
        <v>44204</v>
      </c>
      <c r="AX14" s="57">
        <v>182047.19</v>
      </c>
      <c r="AY14" s="57">
        <v>370969.34977854829</v>
      </c>
      <c r="AZ14" s="57">
        <f t="shared" si="0"/>
        <v>-188922.15977854829</v>
      </c>
      <c r="BA14" s="58">
        <f t="shared" si="1"/>
        <v>1.0377647673581134</v>
      </c>
      <c r="BB14" s="59"/>
    </row>
    <row r="15" spans="4:54" ht="15">
      <c r="AW15" s="56">
        <v>44205</v>
      </c>
      <c r="AX15" s="57">
        <v>156829.88</v>
      </c>
      <c r="AY15" s="57">
        <v>246891.37295926371</v>
      </c>
      <c r="AZ15" s="57">
        <f t="shared" si="0"/>
        <v>-90061.492959263705</v>
      </c>
      <c r="BA15" s="58">
        <f t="shared" si="1"/>
        <v>0.57426233418825356</v>
      </c>
      <c r="BB15" s="59"/>
    </row>
    <row r="16" spans="4:54" ht="15">
      <c r="AW16" s="56">
        <v>44206</v>
      </c>
      <c r="AX16" s="57">
        <v>118951.99</v>
      </c>
      <c r="AY16" s="57">
        <v>251941.53255017451</v>
      </c>
      <c r="AZ16" s="57">
        <f t="shared" si="0"/>
        <v>-132989.54255017452</v>
      </c>
      <c r="BA16" s="58">
        <f t="shared" si="1"/>
        <v>1.1180102371568101</v>
      </c>
      <c r="BB16" s="59"/>
    </row>
    <row r="17" spans="4:54" ht="15">
      <c r="AW17" s="56">
        <v>44207</v>
      </c>
      <c r="AX17" s="57">
        <v>83607.789999999994</v>
      </c>
      <c r="AY17" s="57">
        <v>97008.493859022594</v>
      </c>
      <c r="AZ17" s="57">
        <f t="shared" si="0"/>
        <v>-13400.7038590226</v>
      </c>
      <c r="BA17" s="58">
        <f t="shared" si="1"/>
        <v>0.16028056547150213</v>
      </c>
      <c r="BB17" s="59"/>
    </row>
    <row r="18" spans="4:54" ht="15">
      <c r="AW18" s="56">
        <v>44208</v>
      </c>
      <c r="AX18" s="57">
        <v>95616.84</v>
      </c>
      <c r="AY18" s="57">
        <v>20974.41948416689</v>
      </c>
      <c r="AZ18" s="57">
        <f t="shared" si="0"/>
        <v>74642.420515833102</v>
      </c>
      <c r="BA18" s="58">
        <f t="shared" si="1"/>
        <v>0.78064094688585306</v>
      </c>
      <c r="BB18" s="59"/>
    </row>
    <row r="19" spans="4:54" ht="15">
      <c r="AW19" s="56">
        <v>44209</v>
      </c>
      <c r="AX19" s="57">
        <v>103627.8</v>
      </c>
      <c r="AY19" s="57">
        <v>40813.811183433543</v>
      </c>
      <c r="AZ19" s="57">
        <f t="shared" si="0"/>
        <v>62813.98881656646</v>
      </c>
      <c r="BA19" s="58">
        <f t="shared" si="1"/>
        <v>0.60614997921953817</v>
      </c>
      <c r="BB19" s="59"/>
    </row>
    <row r="20" spans="4:54" ht="15">
      <c r="AW20" s="56">
        <v>44210</v>
      </c>
      <c r="AX20" s="57">
        <v>97967.07</v>
      </c>
      <c r="AY20" s="57">
        <v>86095.913626022608</v>
      </c>
      <c r="AZ20" s="57">
        <f t="shared" si="0"/>
        <v>11871.156373977399</v>
      </c>
      <c r="BA20" s="58">
        <f t="shared" si="1"/>
        <v>0.12117496597558138</v>
      </c>
      <c r="BB20" s="59"/>
    </row>
    <row r="21" spans="4:54" ht="15">
      <c r="AW21" s="56">
        <v>44211</v>
      </c>
      <c r="AX21" s="57">
        <v>169995.51</v>
      </c>
      <c r="AY21" s="57">
        <v>299229.78948738502</v>
      </c>
      <c r="AZ21" s="57">
        <f t="shared" si="0"/>
        <v>-129234.27948738501</v>
      </c>
      <c r="BA21" s="58">
        <f t="shared" si="1"/>
        <v>0.7602217228407091</v>
      </c>
      <c r="BB21" s="59"/>
    </row>
    <row r="22" spans="4:54" ht="15">
      <c r="AW22" s="56">
        <v>44212</v>
      </c>
      <c r="AX22" s="57">
        <v>169564.49</v>
      </c>
      <c r="AY22" s="57">
        <v>218592.57439631401</v>
      </c>
      <c r="AZ22" s="57">
        <f t="shared" si="0"/>
        <v>-49028.084396314021</v>
      </c>
      <c r="BA22" s="58">
        <f t="shared" si="1"/>
        <v>0.28914122524305663</v>
      </c>
      <c r="BB22" s="59"/>
    </row>
    <row r="23" spans="4:54" ht="15">
      <c r="AW23" s="56">
        <v>44213</v>
      </c>
      <c r="AX23" s="57">
        <v>143511.82</v>
      </c>
      <c r="AY23" s="57">
        <v>189748.86286686399</v>
      </c>
      <c r="AZ23" s="57">
        <f t="shared" si="0"/>
        <v>-46237.04286686398</v>
      </c>
      <c r="BA23" s="58">
        <f t="shared" si="1"/>
        <v>0.32218281997165094</v>
      </c>
      <c r="BB23" s="59"/>
    </row>
    <row r="24" spans="4:54" ht="15">
      <c r="AW24" s="56">
        <v>44214</v>
      </c>
      <c r="AX24" s="57">
        <v>99955.95</v>
      </c>
      <c r="AY24" s="57">
        <v>103157.9735220217</v>
      </c>
      <c r="AZ24" s="57">
        <f t="shared" si="0"/>
        <v>-3202.0235220217</v>
      </c>
      <c r="BA24" s="58">
        <f t="shared" si="1"/>
        <v>3.2034346349784082E-2</v>
      </c>
      <c r="BB24" s="59"/>
    </row>
    <row r="25" spans="4:54" ht="15">
      <c r="AW25" s="56">
        <v>44215</v>
      </c>
      <c r="AX25" s="57">
        <v>90580.02</v>
      </c>
      <c r="AY25" s="57">
        <v>118193.5278973375</v>
      </c>
      <c r="AZ25" s="57">
        <f t="shared" si="0"/>
        <v>-27613.507897337491</v>
      </c>
      <c r="BA25" s="58">
        <f t="shared" si="1"/>
        <v>0.30485208434859573</v>
      </c>
      <c r="BB25" s="59"/>
    </row>
    <row r="26" spans="4:54" ht="15">
      <c r="AW26" s="56">
        <v>44216</v>
      </c>
      <c r="AX26" s="57">
        <v>97436.55</v>
      </c>
      <c r="AY26" s="57">
        <v>124246.82810074239</v>
      </c>
      <c r="AZ26" s="57">
        <f t="shared" si="0"/>
        <v>-26810.278100742391</v>
      </c>
      <c r="BA26" s="58">
        <f t="shared" si="1"/>
        <v>0.27515627452678065</v>
      </c>
      <c r="BB26" s="59"/>
    </row>
    <row r="27" spans="4:54" ht="15">
      <c r="AW27" s="56">
        <v>44217</v>
      </c>
      <c r="AX27" s="57">
        <v>95579.13</v>
      </c>
      <c r="AY27" s="57">
        <v>148484.32804053149</v>
      </c>
      <c r="AZ27" s="57">
        <f t="shared" si="0"/>
        <v>-52905.198040531483</v>
      </c>
      <c r="BA27" s="58">
        <f t="shared" si="1"/>
        <v>0.55352249011401844</v>
      </c>
      <c r="BB27" s="59"/>
    </row>
    <row r="28" spans="4:54" ht="15">
      <c r="AW28" s="56">
        <v>44218</v>
      </c>
      <c r="AX28" s="57">
        <v>284965.25</v>
      </c>
      <c r="AY28" s="57">
        <v>328160.13431694498</v>
      </c>
      <c r="AZ28" s="57">
        <f t="shared" si="0"/>
        <v>-43194.884316944983</v>
      </c>
      <c r="BA28" s="58">
        <f t="shared" si="1"/>
        <v>0.1515794796626781</v>
      </c>
      <c r="BB28" s="59"/>
    </row>
    <row r="29" spans="4:54" ht="15">
      <c r="D29" s="184" t="s">
        <v>131</v>
      </c>
      <c r="E29" s="184"/>
      <c r="F29" s="184"/>
      <c r="G29" s="184"/>
      <c r="H29" s="184"/>
      <c r="I29" s="184"/>
      <c r="J29" s="184"/>
      <c r="K29" s="184"/>
      <c r="L29" s="184"/>
      <c r="M29" s="184"/>
      <c r="N29" s="184"/>
      <c r="O29" s="184"/>
      <c r="P29" s="184"/>
      <c r="Q29" s="184"/>
      <c r="R29" s="184"/>
      <c r="S29" s="184"/>
      <c r="T29" s="184"/>
      <c r="U29" s="184"/>
      <c r="V29" s="184"/>
      <c r="W29" s="184"/>
      <c r="X29" s="184"/>
      <c r="Y29" s="184"/>
      <c r="AG29" s="43" t="s">
        <v>132</v>
      </c>
      <c r="AW29" s="56">
        <v>44219</v>
      </c>
      <c r="AX29" s="57">
        <v>181803.18</v>
      </c>
      <c r="AY29" s="57">
        <v>209114.7350433369</v>
      </c>
      <c r="AZ29" s="57">
        <f t="shared" si="0"/>
        <v>-27311.555043336906</v>
      </c>
      <c r="BA29" s="58">
        <f t="shared" si="1"/>
        <v>0.15022594788131269</v>
      </c>
      <c r="BB29" s="59"/>
    </row>
    <row r="30" spans="4:54" ht="16.5">
      <c r="D30" s="185" t="s">
        <v>133</v>
      </c>
      <c r="E30" s="179"/>
      <c r="F30" s="179"/>
      <c r="G30" s="179"/>
      <c r="H30" s="179"/>
      <c r="I30" s="179"/>
      <c r="J30" s="179"/>
      <c r="K30" s="179"/>
      <c r="L30" s="179"/>
      <c r="M30" s="179"/>
      <c r="N30" s="179"/>
      <c r="O30" s="179"/>
      <c r="P30" s="179"/>
      <c r="Q30" s="179"/>
      <c r="R30" s="179"/>
      <c r="S30" s="179"/>
      <c r="T30" s="179"/>
      <c r="U30" s="179"/>
      <c r="V30" s="179"/>
      <c r="W30" s="179"/>
      <c r="X30" s="179"/>
      <c r="Y30" s="179"/>
      <c r="AG30" s="43" t="s">
        <v>134</v>
      </c>
      <c r="AW30" s="56">
        <v>44220</v>
      </c>
      <c r="AX30" s="57">
        <v>141633.12</v>
      </c>
      <c r="AY30" s="57">
        <v>196256.18931955009</v>
      </c>
      <c r="AZ30" s="57">
        <f t="shared" si="0"/>
        <v>-54623.069319550093</v>
      </c>
      <c r="BA30" s="58">
        <f t="shared" si="1"/>
        <v>0.38566593265438265</v>
      </c>
      <c r="BB30" s="59"/>
    </row>
    <row r="31" spans="4:54" ht="16.5">
      <c r="D31" s="179" t="s">
        <v>135</v>
      </c>
      <c r="E31" s="179"/>
      <c r="F31" s="179"/>
      <c r="G31" s="179"/>
      <c r="H31" s="179"/>
      <c r="I31" s="179"/>
      <c r="J31" s="179"/>
      <c r="K31" s="179"/>
      <c r="L31" s="179"/>
      <c r="M31" s="179"/>
      <c r="N31" s="179"/>
      <c r="O31" s="179"/>
      <c r="P31" s="179"/>
      <c r="Q31" s="179"/>
      <c r="R31" s="179"/>
      <c r="S31" s="179"/>
      <c r="T31" s="179"/>
      <c r="U31" s="179"/>
      <c r="V31" s="179"/>
      <c r="W31" s="179"/>
      <c r="X31" s="179"/>
      <c r="Y31" s="179"/>
      <c r="AW31" s="56">
        <v>44221</v>
      </c>
      <c r="AX31" s="57">
        <v>98424.38</v>
      </c>
      <c r="AY31" s="57">
        <v>83790.182580253284</v>
      </c>
      <c r="AZ31" s="57">
        <f t="shared" si="0"/>
        <v>14634.197419746721</v>
      </c>
      <c r="BA31" s="58">
        <f t="shared" si="1"/>
        <v>0.14868467974852084</v>
      </c>
      <c r="BB31" s="59"/>
    </row>
    <row r="32" spans="4:54" ht="16.5">
      <c r="D32" s="179" t="s">
        <v>136</v>
      </c>
      <c r="E32" s="179"/>
      <c r="F32" s="179"/>
      <c r="G32" s="179"/>
      <c r="H32" s="179"/>
      <c r="I32" s="179"/>
      <c r="J32" s="179"/>
      <c r="K32" s="179"/>
      <c r="L32" s="179"/>
      <c r="M32" s="179"/>
      <c r="N32" s="179"/>
      <c r="O32" s="179"/>
      <c r="P32" s="179"/>
      <c r="Q32" s="179"/>
      <c r="R32" s="179"/>
      <c r="S32" s="179"/>
      <c r="T32" s="179"/>
      <c r="U32" s="179"/>
      <c r="V32" s="179"/>
      <c r="W32" s="179"/>
      <c r="X32" s="179"/>
      <c r="Y32" s="179"/>
      <c r="AW32" s="56">
        <v>44222</v>
      </c>
      <c r="AX32" s="57">
        <v>93452.74</v>
      </c>
      <c r="AY32" s="57">
        <v>60978.63974673819</v>
      </c>
      <c r="AZ32" s="57">
        <f t="shared" si="0"/>
        <v>32474.100253261815</v>
      </c>
      <c r="BA32" s="58">
        <f t="shared" si="1"/>
        <v>0.34749222177179412</v>
      </c>
      <c r="BB32" s="59"/>
    </row>
    <row r="33" spans="33:54" ht="15">
      <c r="AG33" s="43" t="s">
        <v>137</v>
      </c>
      <c r="AW33" s="56">
        <v>44223</v>
      </c>
      <c r="AX33" s="57">
        <v>96916.47</v>
      </c>
      <c r="AY33" s="57">
        <v>88515.942038492271</v>
      </c>
      <c r="AZ33" s="57">
        <f t="shared" si="0"/>
        <v>8400.5279615077307</v>
      </c>
      <c r="BA33" s="58">
        <f t="shared" si="1"/>
        <v>8.6678022440434849E-2</v>
      </c>
      <c r="BB33" s="59"/>
    </row>
    <row r="34" spans="33:54" ht="15">
      <c r="AW34" s="56">
        <v>44224</v>
      </c>
      <c r="AX34" s="57">
        <v>97395.28</v>
      </c>
      <c r="AY34" s="57">
        <v>114314.89689111691</v>
      </c>
      <c r="AZ34" s="57">
        <f t="shared" si="0"/>
        <v>-16919.616891116908</v>
      </c>
      <c r="BA34" s="58">
        <f t="shared" si="1"/>
        <v>0.17372111760566741</v>
      </c>
      <c r="BB34" s="59"/>
    </row>
    <row r="35" spans="33:54" ht="15">
      <c r="AW35" s="56">
        <v>44225</v>
      </c>
      <c r="AX35" s="57">
        <v>191257.46</v>
      </c>
      <c r="AY35" s="57">
        <v>297047.0484361212</v>
      </c>
      <c r="AZ35" s="57">
        <f t="shared" si="0"/>
        <v>-105789.58843612121</v>
      </c>
      <c r="BA35" s="58">
        <f t="shared" si="1"/>
        <v>0.55312659927681362</v>
      </c>
      <c r="BB35" s="59"/>
    </row>
    <row r="36" spans="33:54" ht="15">
      <c r="AW36" s="56">
        <v>44226</v>
      </c>
      <c r="AX36" s="57">
        <v>162939.9</v>
      </c>
      <c r="AY36" s="57">
        <v>196563.5456590809</v>
      </c>
      <c r="AZ36" s="57">
        <f t="shared" si="0"/>
        <v>-33623.64565908091</v>
      </c>
      <c r="BA36" s="58">
        <f t="shared" si="1"/>
        <v>0.20635612062534045</v>
      </c>
      <c r="BB36" s="59"/>
    </row>
    <row r="37" spans="33:54" ht="15">
      <c r="AW37" s="56">
        <v>44227</v>
      </c>
      <c r="AX37" s="57">
        <v>159738.21</v>
      </c>
      <c r="AY37" s="57">
        <v>164513.50220223461</v>
      </c>
      <c r="AZ37" s="57">
        <f t="shared" si="0"/>
        <v>-4775.2922022346174</v>
      </c>
      <c r="BA37" s="58">
        <f t="shared" si="1"/>
        <v>2.989448925360199E-2</v>
      </c>
      <c r="BB37" s="59"/>
    </row>
    <row r="38" spans="33:54" ht="15">
      <c r="AW38" s="56">
        <v>44228</v>
      </c>
      <c r="AX38" s="57">
        <v>124732.91</v>
      </c>
      <c r="AY38" s="57">
        <v>59031.510048452939</v>
      </c>
      <c r="AZ38" s="57">
        <f t="shared" si="0"/>
        <v>65701.399951547064</v>
      </c>
      <c r="BA38" s="58">
        <f t="shared" si="1"/>
        <v>0.52673668842927712</v>
      </c>
      <c r="BB38" s="59"/>
    </row>
    <row r="39" spans="33:54" ht="15">
      <c r="AW39" s="56">
        <v>44229</v>
      </c>
      <c r="AX39" s="57">
        <v>96620.34</v>
      </c>
      <c r="AY39" s="57">
        <v>47886.125395336421</v>
      </c>
      <c r="AZ39" s="57">
        <f t="shared" si="0"/>
        <v>48734.214604663575</v>
      </c>
      <c r="BA39" s="58">
        <f t="shared" si="1"/>
        <v>0.50438877160506346</v>
      </c>
      <c r="BB39" s="59"/>
    </row>
    <row r="40" spans="33:54" ht="15">
      <c r="AW40" s="56">
        <v>44230</v>
      </c>
      <c r="AX40" s="57">
        <v>100259.73</v>
      </c>
      <c r="AY40" s="57">
        <v>58265.864265274198</v>
      </c>
      <c r="AZ40" s="57">
        <f t="shared" si="0"/>
        <v>41993.865734725798</v>
      </c>
      <c r="BA40" s="58">
        <f t="shared" si="1"/>
        <v>0.41885077622616579</v>
      </c>
      <c r="BB40" s="59"/>
    </row>
    <row r="41" spans="33:54" ht="15">
      <c r="AW41" s="56">
        <v>44231</v>
      </c>
      <c r="AX41" s="57">
        <v>92842.53</v>
      </c>
      <c r="AY41" s="57">
        <v>75110.019431524008</v>
      </c>
      <c r="AZ41" s="57">
        <f t="shared" si="0"/>
        <v>17732.510568475991</v>
      </c>
      <c r="BA41" s="58">
        <f t="shared" si="1"/>
        <v>0.19099555525335202</v>
      </c>
      <c r="BB41" s="59"/>
    </row>
    <row r="42" spans="33:54" ht="15">
      <c r="AW42" s="56">
        <v>44232</v>
      </c>
      <c r="AX42" s="57">
        <v>260410.49</v>
      </c>
      <c r="AY42" s="57">
        <v>277707.91574563121</v>
      </c>
      <c r="AZ42" s="57">
        <f t="shared" si="0"/>
        <v>-17297.425745631219</v>
      </c>
      <c r="BA42" s="58">
        <f t="shared" si="1"/>
        <v>6.642369032688053E-2</v>
      </c>
      <c r="BB42" s="59"/>
    </row>
    <row r="43" spans="33:54" ht="15">
      <c r="AW43" s="56">
        <v>44233</v>
      </c>
      <c r="AX43" s="57">
        <v>174823.84</v>
      </c>
      <c r="AY43" s="57">
        <v>162174.21599869881</v>
      </c>
      <c r="AZ43" s="57">
        <f t="shared" si="0"/>
        <v>12649.624001301185</v>
      </c>
      <c r="BA43" s="58">
        <f t="shared" si="1"/>
        <v>7.2356401743041365E-2</v>
      </c>
      <c r="BB43" s="59"/>
    </row>
    <row r="44" spans="33:54" ht="15">
      <c r="AW44" s="56">
        <v>44234</v>
      </c>
      <c r="AX44" s="57">
        <v>144475.54</v>
      </c>
      <c r="AY44" s="57">
        <v>117720.96035444261</v>
      </c>
      <c r="AZ44" s="57">
        <f t="shared" si="0"/>
        <v>26754.579645557402</v>
      </c>
      <c r="BA44" s="58">
        <f t="shared" si="1"/>
        <v>0.18518414705740086</v>
      </c>
      <c r="BB44" s="59"/>
    </row>
    <row r="45" spans="33:54" ht="15">
      <c r="AW45" s="56">
        <v>44235</v>
      </c>
      <c r="AX45" s="57">
        <v>102561.12</v>
      </c>
      <c r="AY45" s="57">
        <v>10602.15006118079</v>
      </c>
      <c r="AZ45" s="57">
        <f t="shared" si="0"/>
        <v>91958.969938819209</v>
      </c>
      <c r="BA45" s="58">
        <f t="shared" si="1"/>
        <v>0.8966260307884627</v>
      </c>
      <c r="BB45" s="59"/>
    </row>
    <row r="46" spans="33:54" ht="15">
      <c r="AW46" s="56">
        <v>44236</v>
      </c>
      <c r="AX46" s="57">
        <v>107216.14</v>
      </c>
      <c r="AY46" s="57">
        <v>406.06089116842492</v>
      </c>
      <c r="AZ46" s="57">
        <f t="shared" si="0"/>
        <v>106810.07910883157</v>
      </c>
      <c r="BA46" s="58">
        <f t="shared" si="1"/>
        <v>0.99621268876898172</v>
      </c>
      <c r="BB46" s="59"/>
    </row>
    <row r="47" spans="33:54" ht="15">
      <c r="AW47" s="56">
        <v>44237</v>
      </c>
      <c r="AX47" s="57">
        <v>112954.41</v>
      </c>
      <c r="AY47" s="57">
        <v>29478.357595506499</v>
      </c>
      <c r="AZ47" s="57">
        <f t="shared" si="0"/>
        <v>83476.052404493501</v>
      </c>
      <c r="BA47" s="58">
        <f t="shared" si="1"/>
        <v>0.73902428780331375</v>
      </c>
      <c r="BB47" s="59"/>
    </row>
    <row r="48" spans="33:54" ht="15">
      <c r="AW48" s="56">
        <v>44238</v>
      </c>
      <c r="AX48" s="57">
        <v>105903.3</v>
      </c>
      <c r="AY48" s="57">
        <v>70816.153908455337</v>
      </c>
      <c r="AZ48" s="57">
        <f t="shared" si="0"/>
        <v>35087.146091544666</v>
      </c>
      <c r="BA48" s="58">
        <f t="shared" si="1"/>
        <v>0.33131305720921506</v>
      </c>
      <c r="BB48" s="59"/>
    </row>
    <row r="49" spans="49:54" ht="15">
      <c r="AW49" s="56">
        <v>44239</v>
      </c>
      <c r="AX49" s="57">
        <v>179983.95</v>
      </c>
      <c r="AY49" s="57">
        <v>272106.95575055259</v>
      </c>
      <c r="AZ49" s="57">
        <f t="shared" si="0"/>
        <v>-92123.005750552577</v>
      </c>
      <c r="BA49" s="58">
        <f t="shared" si="1"/>
        <v>0.51184011546892139</v>
      </c>
      <c r="BB49" s="59"/>
    </row>
    <row r="50" spans="49:54" ht="15">
      <c r="AW50" s="56">
        <v>44240</v>
      </c>
      <c r="AX50" s="57">
        <v>165077.10999999999</v>
      </c>
      <c r="AY50" s="57">
        <v>154691.23584799209</v>
      </c>
      <c r="AZ50" s="57">
        <f t="shared" si="0"/>
        <v>10385.874152007891</v>
      </c>
      <c r="BA50" s="58">
        <f t="shared" si="1"/>
        <v>6.2915289418429318E-2</v>
      </c>
      <c r="BB50" s="59"/>
    </row>
    <row r="51" spans="49:54" ht="15">
      <c r="AW51" s="56">
        <v>44241</v>
      </c>
      <c r="AX51" s="57">
        <v>144132.79</v>
      </c>
      <c r="AY51" s="57">
        <v>116186.9186325487</v>
      </c>
      <c r="AZ51" s="57">
        <f t="shared" si="0"/>
        <v>27945.871367451313</v>
      </c>
      <c r="BA51" s="58">
        <f t="shared" si="1"/>
        <v>0.19388975518652843</v>
      </c>
      <c r="BB51" s="59"/>
    </row>
    <row r="52" spans="49:54" ht="15">
      <c r="AW52" s="56">
        <v>44242</v>
      </c>
      <c r="AX52" s="57">
        <v>122839.71</v>
      </c>
      <c r="AY52" s="57">
        <v>15353.28090676246</v>
      </c>
      <c r="AZ52" s="57">
        <f t="shared" si="0"/>
        <v>107486.42909323754</v>
      </c>
      <c r="BA52" s="58">
        <f t="shared" si="1"/>
        <v>0.87501369950513186</v>
      </c>
      <c r="BB52" s="59"/>
    </row>
    <row r="53" spans="49:54" ht="15">
      <c r="AW53" s="56">
        <v>44243</v>
      </c>
      <c r="AX53" s="57">
        <v>113068.87</v>
      </c>
      <c r="AY53" s="57">
        <v>5306.6656721027985</v>
      </c>
      <c r="AZ53" s="57">
        <f t="shared" si="0"/>
        <v>107762.2043278972</v>
      </c>
      <c r="BA53" s="58">
        <f t="shared" si="1"/>
        <v>0.95306696111756672</v>
      </c>
      <c r="BB53" s="59"/>
    </row>
    <row r="54" spans="49:54" ht="15">
      <c r="AW54" s="56">
        <v>44244</v>
      </c>
      <c r="AX54" s="57">
        <v>127833.43</v>
      </c>
      <c r="AY54" s="57">
        <v>26617.979052386479</v>
      </c>
      <c r="AZ54" s="57">
        <f t="shared" si="0"/>
        <v>101215.45094761351</v>
      </c>
      <c r="BA54" s="58">
        <f t="shared" si="1"/>
        <v>0.79177607099812242</v>
      </c>
      <c r="BB54" s="59"/>
    </row>
    <row r="55" spans="49:54" ht="15">
      <c r="AW55" s="56">
        <v>44245</v>
      </c>
      <c r="AX55" s="57">
        <v>125265.37</v>
      </c>
      <c r="AY55" s="57">
        <v>58399.245695362071</v>
      </c>
      <c r="AZ55" s="57">
        <f t="shared" si="0"/>
        <v>66866.124304637924</v>
      </c>
      <c r="BA55" s="58">
        <f t="shared" si="1"/>
        <v>0.53379576737479739</v>
      </c>
      <c r="BB55" s="59"/>
    </row>
    <row r="56" spans="49:54" ht="15">
      <c r="AW56" s="56">
        <v>44246</v>
      </c>
      <c r="AX56" s="57">
        <v>206752.69</v>
      </c>
      <c r="AY56" s="57">
        <v>257887.63120117149</v>
      </c>
      <c r="AZ56" s="57">
        <f t="shared" si="0"/>
        <v>-51134.941201171489</v>
      </c>
      <c r="BA56" s="58">
        <f t="shared" si="1"/>
        <v>0.24732418814561247</v>
      </c>
      <c r="BB56" s="59"/>
    </row>
    <row r="57" spans="49:54" ht="15">
      <c r="AW57" s="56">
        <v>44247</v>
      </c>
      <c r="AX57" s="57">
        <v>178273.24</v>
      </c>
      <c r="AY57" s="57">
        <v>167380.63994548129</v>
      </c>
      <c r="AZ57" s="57">
        <f t="shared" si="0"/>
        <v>10892.600054518698</v>
      </c>
      <c r="BA57" s="58">
        <f t="shared" si="1"/>
        <v>6.1100589491270244E-2</v>
      </c>
      <c r="BB57" s="59"/>
    </row>
    <row r="58" spans="49:54" ht="15">
      <c r="AW58" s="56">
        <v>44248</v>
      </c>
      <c r="AX58" s="57">
        <v>172790.46</v>
      </c>
      <c r="AY58" s="57">
        <v>154656.73571152479</v>
      </c>
      <c r="AZ58" s="57">
        <f t="shared" si="0"/>
        <v>18133.724288475205</v>
      </c>
      <c r="BA58" s="58">
        <f t="shared" si="1"/>
        <v>0.10494632798868182</v>
      </c>
      <c r="BB58" s="59"/>
    </row>
    <row r="59" spans="49:54" ht="15">
      <c r="AW59" s="56">
        <v>44249</v>
      </c>
      <c r="AX59" s="57">
        <v>80796.679999999993</v>
      </c>
      <c r="AY59" s="57">
        <v>54199.229295849967</v>
      </c>
      <c r="AZ59" s="57">
        <f t="shared" si="0"/>
        <v>26597.450704150026</v>
      </c>
      <c r="BA59" s="58">
        <f t="shared" si="1"/>
        <v>0.32918989622036482</v>
      </c>
      <c r="BB59" s="59"/>
    </row>
    <row r="60" spans="49:54" ht="15">
      <c r="AW60" s="56">
        <v>44250</v>
      </c>
      <c r="AX60" s="57">
        <v>96933.63</v>
      </c>
      <c r="AY60" s="57">
        <v>35587.655409607483</v>
      </c>
      <c r="AZ60" s="57">
        <f t="shared" si="0"/>
        <v>61345.974590392521</v>
      </c>
      <c r="BA60" s="58">
        <f t="shared" si="1"/>
        <v>0.63286575144655699</v>
      </c>
      <c r="BB60" s="59"/>
    </row>
    <row r="61" spans="49:54" ht="15">
      <c r="AW61" s="56">
        <v>44251</v>
      </c>
      <c r="AX61" s="57">
        <v>112910.72</v>
      </c>
      <c r="AY61" s="57">
        <v>103027.40148304521</v>
      </c>
      <c r="AZ61" s="57">
        <f t="shared" si="0"/>
        <v>9883.3185169547942</v>
      </c>
      <c r="BA61" s="58">
        <f t="shared" si="1"/>
        <v>8.7532153873031662E-2</v>
      </c>
      <c r="BB61" s="59"/>
    </row>
    <row r="62" spans="49:54" ht="15">
      <c r="AW62" s="56">
        <v>44252</v>
      </c>
      <c r="AX62" s="57">
        <v>111880.82</v>
      </c>
      <c r="AY62" s="57">
        <v>122719.1794317754</v>
      </c>
      <c r="AZ62" s="57">
        <f t="shared" si="0"/>
        <v>-10838.359431775389</v>
      </c>
      <c r="BA62" s="58">
        <f t="shared" si="1"/>
        <v>9.6874150830994876E-2</v>
      </c>
      <c r="BB62" s="59"/>
    </row>
    <row r="63" spans="49:54" ht="15">
      <c r="AW63" s="56">
        <v>44253</v>
      </c>
      <c r="AX63" s="57">
        <v>315173.77</v>
      </c>
      <c r="AY63" s="57">
        <v>280384.56425787689</v>
      </c>
      <c r="AZ63" s="57">
        <f t="shared" si="0"/>
        <v>34789.205742123129</v>
      </c>
      <c r="BA63" s="58">
        <f t="shared" si="1"/>
        <v>0.11038103120739752</v>
      </c>
      <c r="BB63" s="59"/>
    </row>
    <row r="64" spans="49:54" ht="15">
      <c r="AW64" s="56">
        <v>44254</v>
      </c>
      <c r="AX64" s="57">
        <v>219729.19</v>
      </c>
      <c r="AY64" s="57">
        <v>172475.10797372609</v>
      </c>
      <c r="AZ64" s="57">
        <f t="shared" si="0"/>
        <v>47254.082026273914</v>
      </c>
      <c r="BA64" s="58">
        <f t="shared" si="1"/>
        <v>0.21505600610585199</v>
      </c>
      <c r="BB64" s="59"/>
    </row>
    <row r="65" spans="49:54" ht="15">
      <c r="AW65" s="56">
        <v>44255</v>
      </c>
      <c r="AX65" s="57">
        <v>184941.81</v>
      </c>
      <c r="AY65" s="57">
        <v>141958.82895891881</v>
      </c>
      <c r="AZ65" s="57">
        <f t="shared" si="0"/>
        <v>42982.981041081192</v>
      </c>
      <c r="BA65" s="58">
        <f t="shared" si="1"/>
        <v>0.23241354154088353</v>
      </c>
      <c r="BB65" s="59"/>
    </row>
    <row r="66" spans="49:54" ht="15">
      <c r="AW66" s="56">
        <v>44256</v>
      </c>
      <c r="AX66" s="57">
        <v>135910.56</v>
      </c>
      <c r="AY66" s="57">
        <v>32853.427737148937</v>
      </c>
      <c r="AZ66" s="57">
        <f t="shared" si="0"/>
        <v>103057.13226285105</v>
      </c>
      <c r="BA66" s="58">
        <f t="shared" si="1"/>
        <v>0.75827170650206321</v>
      </c>
      <c r="BB66" s="59"/>
    </row>
    <row r="67" spans="49:54" ht="15">
      <c r="AW67" s="56">
        <v>44257</v>
      </c>
      <c r="AX67" s="57">
        <v>139414.46</v>
      </c>
      <c r="AY67" s="57">
        <v>11612.217911860351</v>
      </c>
      <c r="AZ67" s="57">
        <f t="shared" si="0"/>
        <v>127802.24208813964</v>
      </c>
      <c r="BA67" s="58">
        <f t="shared" si="1"/>
        <v>0.91670722024200102</v>
      </c>
      <c r="BB67" s="59"/>
    </row>
    <row r="68" spans="49:54" ht="15">
      <c r="AW68" s="56">
        <v>44258</v>
      </c>
      <c r="AX68" s="57">
        <v>138795.91</v>
      </c>
      <c r="AY68" s="57">
        <v>34253.186260253948</v>
      </c>
      <c r="AZ68" s="57">
        <f t="shared" si="0"/>
        <v>104542.72373974606</v>
      </c>
      <c r="BA68" s="58">
        <f t="shared" si="1"/>
        <v>0.75321184709078282</v>
      </c>
      <c r="BB68" s="59"/>
    </row>
    <row r="69" spans="49:54" ht="15">
      <c r="AW69" s="56">
        <v>44259</v>
      </c>
      <c r="AX69" s="57">
        <v>150062.95000000001</v>
      </c>
      <c r="AY69" s="57">
        <v>71530.684111469716</v>
      </c>
      <c r="AZ69" s="57">
        <f t="shared" si="0"/>
        <v>78532.265888530295</v>
      </c>
      <c r="BA69" s="58">
        <f t="shared" si="1"/>
        <v>0.5233288155972563</v>
      </c>
      <c r="BB69" s="59"/>
    </row>
    <row r="70" spans="49:54" ht="15">
      <c r="AW70" s="56">
        <v>44260</v>
      </c>
      <c r="AX70" s="57">
        <v>226049.79</v>
      </c>
      <c r="AY70" s="57">
        <v>279449.64084009232</v>
      </c>
      <c r="AZ70" s="57">
        <f t="shared" si="0"/>
        <v>-53399.850840092317</v>
      </c>
      <c r="BA70" s="58">
        <f t="shared" si="1"/>
        <v>0.23623048196635049</v>
      </c>
      <c r="BB70" s="59"/>
    </row>
    <row r="71" spans="49:54" ht="15">
      <c r="AW71" s="56">
        <v>44261</v>
      </c>
      <c r="AX71" s="57">
        <v>176138.42</v>
      </c>
      <c r="AY71" s="57">
        <v>182143.5276126875</v>
      </c>
      <c r="AZ71" s="57">
        <f t="shared" si="0"/>
        <v>-6005.1076126874832</v>
      </c>
      <c r="BA71" s="58">
        <f t="shared" si="1"/>
        <v>3.4093116156528956E-2</v>
      </c>
      <c r="BB71" s="59"/>
    </row>
    <row r="72" spans="49:54" ht="15">
      <c r="AW72" s="56">
        <v>44262</v>
      </c>
      <c r="AX72" s="57">
        <v>161686.64000000001</v>
      </c>
      <c r="AY72" s="57">
        <v>174516.24905670961</v>
      </c>
      <c r="AZ72" s="57">
        <f t="shared" ref="AZ72:AZ135" si="2">AX72-AY72</f>
        <v>-12829.609056709596</v>
      </c>
      <c r="BA72" s="58">
        <f t="shared" ref="BA72:BA135" si="3">ABS(AZ72/AX72)</f>
        <v>7.9348603302719353E-2</v>
      </c>
      <c r="BB72" s="59"/>
    </row>
    <row r="73" spans="49:54" ht="15">
      <c r="AW73" s="56">
        <v>44263</v>
      </c>
      <c r="AX73" s="57">
        <v>120854.85</v>
      </c>
      <c r="AY73" s="57">
        <v>138392.05708198031</v>
      </c>
      <c r="AZ73" s="57">
        <f t="shared" si="2"/>
        <v>-17537.207081980305</v>
      </c>
      <c r="BA73" s="58">
        <f t="shared" si="3"/>
        <v>0.14510966735700143</v>
      </c>
      <c r="BB73" s="59"/>
    </row>
    <row r="74" spans="49:54" ht="15">
      <c r="AW74" s="56">
        <v>44264</v>
      </c>
      <c r="AX74" s="57">
        <v>91516.5</v>
      </c>
      <c r="AY74" s="57">
        <v>128200.9492071842</v>
      </c>
      <c r="AZ74" s="57">
        <f t="shared" si="2"/>
        <v>-36684.449207184196</v>
      </c>
      <c r="BA74" s="58">
        <f t="shared" si="3"/>
        <v>0.40085065761020355</v>
      </c>
      <c r="BB74" s="59"/>
    </row>
    <row r="75" spans="49:54" ht="15">
      <c r="AW75" s="56">
        <v>44265</v>
      </c>
      <c r="AX75" s="57">
        <v>100384.49</v>
      </c>
      <c r="AY75" s="57">
        <v>120704.4093080395</v>
      </c>
      <c r="AZ75" s="57">
        <f t="shared" si="2"/>
        <v>-20319.919308039491</v>
      </c>
      <c r="BA75" s="58">
        <f t="shared" si="3"/>
        <v>0.20242090494297962</v>
      </c>
      <c r="BB75" s="59"/>
    </row>
    <row r="76" spans="49:54" ht="15">
      <c r="AW76" s="56">
        <v>44266</v>
      </c>
      <c r="AX76" s="57">
        <v>99392.8</v>
      </c>
      <c r="AY76" s="57">
        <v>116490.0982545423</v>
      </c>
      <c r="AZ76" s="57">
        <f t="shared" si="2"/>
        <v>-17097.2982545423</v>
      </c>
      <c r="BA76" s="58">
        <f t="shared" si="3"/>
        <v>0.17201747263928877</v>
      </c>
      <c r="BB76" s="59"/>
    </row>
    <row r="77" spans="49:54" ht="15">
      <c r="AW77" s="56">
        <v>44267</v>
      </c>
      <c r="AX77" s="57">
        <v>273070.7</v>
      </c>
      <c r="AY77" s="57">
        <v>257472.16723378311</v>
      </c>
      <c r="AZ77" s="57">
        <f t="shared" si="2"/>
        <v>15598.5327662169</v>
      </c>
      <c r="BA77" s="58">
        <f t="shared" si="3"/>
        <v>5.7122689348278299E-2</v>
      </c>
      <c r="BB77" s="59"/>
    </row>
    <row r="78" spans="49:54" ht="15">
      <c r="AW78" s="56">
        <v>44268</v>
      </c>
      <c r="AX78" s="57">
        <v>210558.69</v>
      </c>
      <c r="AY78" s="57">
        <v>137117.3436658725</v>
      </c>
      <c r="AZ78" s="57">
        <f t="shared" si="2"/>
        <v>73441.346334127506</v>
      </c>
      <c r="BA78" s="58">
        <f t="shared" si="3"/>
        <v>0.34879275860866871</v>
      </c>
      <c r="BB78" s="59"/>
    </row>
    <row r="79" spans="49:54" ht="15">
      <c r="AW79" s="56">
        <v>44269</v>
      </c>
      <c r="AX79" s="57">
        <v>170634.35</v>
      </c>
      <c r="AY79" s="57">
        <v>120415.1226914596</v>
      </c>
      <c r="AZ79" s="57">
        <f t="shared" si="2"/>
        <v>50219.227308540401</v>
      </c>
      <c r="BA79" s="58">
        <f t="shared" si="3"/>
        <v>0.29430901403228832</v>
      </c>
      <c r="BB79" s="59"/>
    </row>
    <row r="80" spans="49:54" ht="15">
      <c r="AW80" s="56">
        <v>44270</v>
      </c>
      <c r="AX80" s="57">
        <v>133506.15</v>
      </c>
      <c r="AY80" s="57">
        <v>31442.59829365907</v>
      </c>
      <c r="AZ80" s="57">
        <f t="shared" si="2"/>
        <v>102063.55170634092</v>
      </c>
      <c r="BA80" s="58">
        <f t="shared" si="3"/>
        <v>0.76448576868062579</v>
      </c>
      <c r="BB80" s="59"/>
    </row>
    <row r="81" spans="49:54" ht="15">
      <c r="AW81" s="56">
        <v>44271</v>
      </c>
      <c r="AX81" s="57">
        <v>158362.35999999999</v>
      </c>
      <c r="AY81" s="57">
        <v>25581.706901566329</v>
      </c>
      <c r="AZ81" s="57">
        <f t="shared" si="2"/>
        <v>132780.65309843366</v>
      </c>
      <c r="BA81" s="58">
        <f t="shared" si="3"/>
        <v>0.83846093919308651</v>
      </c>
      <c r="BB81" s="59"/>
    </row>
    <row r="82" spans="49:54" ht="15">
      <c r="AW82" s="56">
        <v>44272</v>
      </c>
      <c r="AX82" s="57">
        <v>206725.78</v>
      </c>
      <c r="AY82" s="57">
        <v>57463.618660422158</v>
      </c>
      <c r="AZ82" s="57">
        <f t="shared" si="2"/>
        <v>149262.16133957784</v>
      </c>
      <c r="BA82" s="58">
        <f t="shared" si="3"/>
        <v>0.72202974074920812</v>
      </c>
      <c r="BB82" s="59"/>
    </row>
    <row r="83" spans="49:54" ht="15">
      <c r="AW83" s="56">
        <v>44273</v>
      </c>
      <c r="AX83" s="57">
        <v>188391.45</v>
      </c>
      <c r="AY83" s="57">
        <v>102457.49763100161</v>
      </c>
      <c r="AZ83" s="57">
        <f t="shared" si="2"/>
        <v>85933.952368998405</v>
      </c>
      <c r="BA83" s="58">
        <f t="shared" si="3"/>
        <v>0.45614571345460952</v>
      </c>
      <c r="BB83" s="59"/>
    </row>
    <row r="84" spans="49:54" ht="15">
      <c r="AW84" s="56">
        <v>44274</v>
      </c>
      <c r="AX84" s="57">
        <v>275882.59000000003</v>
      </c>
      <c r="AY84" s="57">
        <v>302233.53783969092</v>
      </c>
      <c r="AZ84" s="57">
        <f t="shared" si="2"/>
        <v>-26350.947839690896</v>
      </c>
      <c r="BA84" s="58">
        <f t="shared" si="3"/>
        <v>9.5515080671422198E-2</v>
      </c>
      <c r="BB84" s="59"/>
    </row>
    <row r="85" spans="49:54" ht="15">
      <c r="AW85" s="56">
        <v>44275</v>
      </c>
      <c r="AX85" s="57">
        <v>204895.39</v>
      </c>
      <c r="AY85" s="57">
        <v>177650.33932487201</v>
      </c>
      <c r="AZ85" s="57">
        <f t="shared" si="2"/>
        <v>27245.050675128005</v>
      </c>
      <c r="BA85" s="58">
        <f t="shared" si="3"/>
        <v>0.13297054011380149</v>
      </c>
      <c r="BB85" s="59"/>
    </row>
    <row r="86" spans="49:54" ht="15">
      <c r="AW86" s="56">
        <v>44276</v>
      </c>
      <c r="AX86" s="57">
        <v>209583.56</v>
      </c>
      <c r="AY86" s="57">
        <v>128478.0744749953</v>
      </c>
      <c r="AZ86" s="57">
        <f t="shared" si="2"/>
        <v>81105.485525004697</v>
      </c>
      <c r="BA86" s="58">
        <f t="shared" si="3"/>
        <v>0.38698400544873224</v>
      </c>
      <c r="BB86" s="59"/>
    </row>
    <row r="87" spans="49:54" ht="15">
      <c r="AW87" s="56">
        <v>44277</v>
      </c>
      <c r="AX87" s="57">
        <v>100464.6</v>
      </c>
      <c r="AY87" s="57">
        <v>16693.903290180609</v>
      </c>
      <c r="AZ87" s="57">
        <f t="shared" si="2"/>
        <v>83770.6967098194</v>
      </c>
      <c r="BA87" s="58">
        <f t="shared" si="3"/>
        <v>0.83383297907740039</v>
      </c>
      <c r="BB87" s="59"/>
    </row>
    <row r="88" spans="49:54" ht="15">
      <c r="AW88" s="56">
        <v>44278</v>
      </c>
      <c r="AX88" s="57">
        <v>99618.12</v>
      </c>
      <c r="AY88" s="57">
        <v>443.91450775197768</v>
      </c>
      <c r="AZ88" s="57">
        <f t="shared" si="2"/>
        <v>99174.205492248017</v>
      </c>
      <c r="BA88" s="58">
        <f t="shared" si="3"/>
        <v>0.99554383773000354</v>
      </c>
      <c r="BB88" s="59"/>
    </row>
    <row r="89" spans="49:54" ht="15">
      <c r="AW89" s="56">
        <v>44279</v>
      </c>
      <c r="AX89" s="57">
        <v>111789.73</v>
      </c>
      <c r="AY89" s="57">
        <v>80107.724110964336</v>
      </c>
      <c r="AZ89" s="57">
        <f t="shared" si="2"/>
        <v>31682.005889035659</v>
      </c>
      <c r="BA89" s="58">
        <f t="shared" si="3"/>
        <v>0.28340712415206354</v>
      </c>
      <c r="BB89" s="59"/>
    </row>
    <row r="90" spans="49:54" ht="15">
      <c r="AW90" s="56">
        <v>44280</v>
      </c>
      <c r="AX90" s="57">
        <v>99785.25</v>
      </c>
      <c r="AY90" s="57">
        <v>132084.47498895551</v>
      </c>
      <c r="AZ90" s="57">
        <f t="shared" si="2"/>
        <v>-32299.22498895551</v>
      </c>
      <c r="BA90" s="58">
        <f t="shared" si="3"/>
        <v>0.32368736851343771</v>
      </c>
      <c r="BB90" s="59"/>
    </row>
    <row r="91" spans="49:54" ht="15">
      <c r="AW91" s="56">
        <v>44281</v>
      </c>
      <c r="AX91" s="57">
        <v>298148.59999999998</v>
      </c>
      <c r="AY91" s="57">
        <v>338698.96214567713</v>
      </c>
      <c r="AZ91" s="57">
        <f t="shared" si="2"/>
        <v>-40550.362145677151</v>
      </c>
      <c r="BA91" s="58">
        <f t="shared" si="3"/>
        <v>0.13600721970747859</v>
      </c>
      <c r="BB91" s="59"/>
    </row>
    <row r="92" spans="49:54" ht="15">
      <c r="AW92" s="56">
        <v>44282</v>
      </c>
      <c r="AX92" s="57">
        <v>203252.53</v>
      </c>
      <c r="AY92" s="57">
        <v>247880.13353843961</v>
      </c>
      <c r="AZ92" s="57">
        <f t="shared" si="2"/>
        <v>-44627.603538439609</v>
      </c>
      <c r="BA92" s="58">
        <f t="shared" si="3"/>
        <v>0.21956727199626794</v>
      </c>
      <c r="BB92" s="59"/>
    </row>
    <row r="93" spans="49:54" ht="15">
      <c r="AW93" s="56">
        <v>44283</v>
      </c>
      <c r="AX93" s="57">
        <v>181676.89</v>
      </c>
      <c r="AY93" s="57">
        <v>208773.16389056519</v>
      </c>
      <c r="AZ93" s="57">
        <f t="shared" si="2"/>
        <v>-27096.273890565179</v>
      </c>
      <c r="BA93" s="58">
        <f t="shared" si="3"/>
        <v>0.14914540804042373</v>
      </c>
      <c r="BB93" s="59"/>
    </row>
    <row r="94" spans="49:54" ht="15">
      <c r="AW94" s="56">
        <v>44284</v>
      </c>
      <c r="AX94" s="57">
        <v>135261.32999999999</v>
      </c>
      <c r="AY94" s="57">
        <v>110012.0193042652</v>
      </c>
      <c r="AZ94" s="57">
        <f t="shared" si="2"/>
        <v>25249.310695734792</v>
      </c>
      <c r="BA94" s="58">
        <f t="shared" si="3"/>
        <v>0.18667057832223588</v>
      </c>
      <c r="BB94" s="59"/>
    </row>
    <row r="95" spans="49:54" ht="15">
      <c r="AW95" s="56">
        <v>44285</v>
      </c>
      <c r="AX95" s="57">
        <v>130169.33</v>
      </c>
      <c r="AY95" s="57">
        <v>123896.3986137109</v>
      </c>
      <c r="AZ95" s="57">
        <f t="shared" si="2"/>
        <v>6272.9313862890995</v>
      </c>
      <c r="BA95" s="58">
        <f t="shared" si="3"/>
        <v>4.8190548313409153E-2</v>
      </c>
      <c r="BB95" s="59"/>
    </row>
    <row r="96" spans="49:54" ht="15">
      <c r="AW96" s="56">
        <v>44286</v>
      </c>
      <c r="AX96" s="57">
        <v>163542.6</v>
      </c>
      <c r="AY96" s="57">
        <v>107273.1393699129</v>
      </c>
      <c r="AZ96" s="57">
        <f t="shared" si="2"/>
        <v>56269.460630087109</v>
      </c>
      <c r="BA96" s="58">
        <f t="shared" si="3"/>
        <v>0.34406607593426486</v>
      </c>
      <c r="BB96" s="59"/>
    </row>
    <row r="97" spans="49:54" ht="15">
      <c r="AW97" s="56">
        <v>44287</v>
      </c>
      <c r="AX97" s="57">
        <v>155430.96</v>
      </c>
      <c r="AY97" s="57">
        <v>113582.1163040445</v>
      </c>
      <c r="AZ97" s="57">
        <f t="shared" si="2"/>
        <v>41848.843695955497</v>
      </c>
      <c r="BA97" s="58">
        <f t="shared" si="3"/>
        <v>0.26924393760390786</v>
      </c>
      <c r="BB97" s="59"/>
    </row>
    <row r="98" spans="49:54" ht="15">
      <c r="AW98" s="56">
        <v>44288</v>
      </c>
      <c r="AX98" s="57">
        <v>264040.40000000002</v>
      </c>
      <c r="AY98" s="57">
        <v>314602.71653541771</v>
      </c>
      <c r="AZ98" s="57">
        <f t="shared" si="2"/>
        <v>-50562.316535417689</v>
      </c>
      <c r="BA98" s="58">
        <f t="shared" si="3"/>
        <v>0.19149462179052026</v>
      </c>
      <c r="BB98" s="59"/>
    </row>
    <row r="99" spans="49:54" ht="15">
      <c r="AW99" s="56">
        <v>44289</v>
      </c>
      <c r="AX99" s="57">
        <v>179424.5</v>
      </c>
      <c r="AY99" s="57">
        <v>194784.40361215931</v>
      </c>
      <c r="AZ99" s="57">
        <f t="shared" si="2"/>
        <v>-15359.903612159309</v>
      </c>
      <c r="BA99" s="58">
        <f t="shared" si="3"/>
        <v>8.5606500852220907E-2</v>
      </c>
      <c r="BB99" s="59"/>
    </row>
    <row r="100" spans="49:54" ht="15">
      <c r="AW100" s="56">
        <v>44290</v>
      </c>
      <c r="AX100" s="57">
        <v>154376.16</v>
      </c>
      <c r="AY100" s="57">
        <v>144367.1209475853</v>
      </c>
      <c r="AZ100" s="57">
        <f t="shared" si="2"/>
        <v>10009.039052414708</v>
      </c>
      <c r="BA100" s="58">
        <f t="shared" si="3"/>
        <v>6.4835393317301759E-2</v>
      </c>
      <c r="BB100" s="59"/>
    </row>
    <row r="101" spans="49:54" ht="15">
      <c r="AW101" s="56">
        <v>44291</v>
      </c>
      <c r="AX101" s="57">
        <v>113817.89</v>
      </c>
      <c r="AY101" s="57">
        <v>117746.5107742649</v>
      </c>
      <c r="AZ101" s="57">
        <f t="shared" si="2"/>
        <v>-3928.6207742648985</v>
      </c>
      <c r="BA101" s="58">
        <f t="shared" si="3"/>
        <v>3.4516724692971366E-2</v>
      </c>
      <c r="BB101" s="59"/>
    </row>
    <row r="102" spans="49:54" ht="15">
      <c r="AW102" s="56">
        <v>44292</v>
      </c>
      <c r="AX102" s="57">
        <v>126147.58</v>
      </c>
      <c r="AY102" s="57">
        <v>141405.5023822037</v>
      </c>
      <c r="AZ102" s="57">
        <f t="shared" si="2"/>
        <v>-15257.922382203702</v>
      </c>
      <c r="BA102" s="58">
        <f t="shared" si="3"/>
        <v>0.12095295353429453</v>
      </c>
      <c r="BB102" s="59"/>
    </row>
    <row r="103" spans="49:54" ht="15">
      <c r="AW103" s="56">
        <v>44293</v>
      </c>
      <c r="AX103" s="57">
        <v>142847.91</v>
      </c>
      <c r="AY103" s="57">
        <v>148044.70359060899</v>
      </c>
      <c r="AZ103" s="57">
        <f t="shared" si="2"/>
        <v>-5196.7935906089842</v>
      </c>
      <c r="BA103" s="58">
        <f t="shared" si="3"/>
        <v>3.6379906367611431E-2</v>
      </c>
      <c r="BB103" s="59"/>
    </row>
    <row r="104" spans="49:54" ht="15">
      <c r="AW104" s="56">
        <v>44294</v>
      </c>
      <c r="AX104" s="57">
        <v>138278.9</v>
      </c>
      <c r="AY104" s="57">
        <v>149631.27681494731</v>
      </c>
      <c r="AZ104" s="57">
        <f t="shared" si="2"/>
        <v>-11352.376814947318</v>
      </c>
      <c r="BA104" s="58">
        <f t="shared" si="3"/>
        <v>8.2097679508206373E-2</v>
      </c>
      <c r="BB104" s="59"/>
    </row>
    <row r="105" spans="49:54" ht="15">
      <c r="AW105" s="56">
        <v>44295</v>
      </c>
      <c r="AX105" s="57">
        <v>217000.57</v>
      </c>
      <c r="AY105" s="57">
        <v>320491.20775520272</v>
      </c>
      <c r="AZ105" s="57">
        <f t="shared" si="2"/>
        <v>-103490.63775520271</v>
      </c>
      <c r="BA105" s="58">
        <f t="shared" si="3"/>
        <v>0.47691412863663313</v>
      </c>
      <c r="BB105" s="59"/>
    </row>
    <row r="106" spans="49:54" ht="15">
      <c r="AW106" s="56">
        <v>44296</v>
      </c>
      <c r="AX106" s="57">
        <v>208171.03</v>
      </c>
      <c r="AY106" s="57">
        <v>253898.87076930911</v>
      </c>
      <c r="AZ106" s="57">
        <f t="shared" si="2"/>
        <v>-45727.840769309114</v>
      </c>
      <c r="BA106" s="58">
        <f t="shared" si="3"/>
        <v>0.21966476684728473</v>
      </c>
      <c r="BB106" s="59"/>
    </row>
    <row r="107" spans="49:54" ht="15">
      <c r="AW107" s="56">
        <v>44297</v>
      </c>
      <c r="AX107" s="57">
        <v>195143.42</v>
      </c>
      <c r="AY107" s="57">
        <v>245743.4887064622</v>
      </c>
      <c r="AZ107" s="57">
        <f t="shared" si="2"/>
        <v>-50600.068706462189</v>
      </c>
      <c r="BA107" s="58">
        <f t="shared" si="3"/>
        <v>0.25929682233949874</v>
      </c>
      <c r="BB107" s="59"/>
    </row>
    <row r="108" spans="49:54" ht="15">
      <c r="AW108" s="56">
        <v>44298</v>
      </c>
      <c r="AX108" s="57">
        <v>112479.55</v>
      </c>
      <c r="AY108" s="57">
        <v>167300.66936845909</v>
      </c>
      <c r="AZ108" s="57">
        <f t="shared" si="2"/>
        <v>-54821.119368459083</v>
      </c>
      <c r="BA108" s="58">
        <f t="shared" si="3"/>
        <v>0.487387435035605</v>
      </c>
      <c r="BB108" s="59"/>
    </row>
    <row r="109" spans="49:54" ht="15">
      <c r="AW109" s="56">
        <v>44299</v>
      </c>
      <c r="AX109" s="57">
        <v>122253.8</v>
      </c>
      <c r="AY109" s="57">
        <v>152709.13292947499</v>
      </c>
      <c r="AZ109" s="57">
        <f t="shared" si="2"/>
        <v>-30455.332929474986</v>
      </c>
      <c r="BA109" s="58">
        <f t="shared" si="3"/>
        <v>0.24911563427455821</v>
      </c>
      <c r="BB109" s="59"/>
    </row>
    <row r="110" spans="49:54" ht="15">
      <c r="AW110" s="56">
        <v>44300</v>
      </c>
      <c r="AX110" s="57">
        <v>138642</v>
      </c>
      <c r="AY110" s="57">
        <v>162135.94751151529</v>
      </c>
      <c r="AZ110" s="57">
        <f t="shared" si="2"/>
        <v>-23493.947511515289</v>
      </c>
      <c r="BA110" s="58">
        <f t="shared" si="3"/>
        <v>0.16945765000155283</v>
      </c>
      <c r="BB110" s="59"/>
    </row>
    <row r="111" spans="49:54" ht="15">
      <c r="AW111" s="56">
        <v>44301</v>
      </c>
      <c r="AX111" s="57">
        <v>124439.87</v>
      </c>
      <c r="AY111" s="57">
        <v>163897.69070411081</v>
      </c>
      <c r="AZ111" s="57">
        <f t="shared" si="2"/>
        <v>-39457.820704110811</v>
      </c>
      <c r="BA111" s="58">
        <f t="shared" si="3"/>
        <v>0.31708342916229992</v>
      </c>
      <c r="BB111" s="59"/>
    </row>
    <row r="112" spans="49:54" ht="15">
      <c r="AW112" s="56">
        <v>44302</v>
      </c>
      <c r="AX112" s="57">
        <v>342996</v>
      </c>
      <c r="AY112" s="57">
        <v>314331.71580170718</v>
      </c>
      <c r="AZ112" s="57">
        <f t="shared" si="2"/>
        <v>28664.284198292822</v>
      </c>
      <c r="BA112" s="58">
        <f t="shared" si="3"/>
        <v>8.357031626693262E-2</v>
      </c>
      <c r="BB112" s="59"/>
    </row>
    <row r="113" spans="49:54" ht="15">
      <c r="AW113" s="56">
        <v>44303</v>
      </c>
      <c r="AX113" s="57">
        <v>217341.52</v>
      </c>
      <c r="AY113" s="57">
        <v>235042.10489680801</v>
      </c>
      <c r="AZ113" s="57">
        <f t="shared" si="2"/>
        <v>-17700.584896808024</v>
      </c>
      <c r="BA113" s="58">
        <f t="shared" si="3"/>
        <v>8.1441341243992521E-2</v>
      </c>
      <c r="BB113" s="59"/>
    </row>
    <row r="114" spans="49:54" ht="15">
      <c r="AW114" s="56">
        <v>44304</v>
      </c>
      <c r="AX114" s="57">
        <v>178663.4</v>
      </c>
      <c r="AY114" s="57">
        <v>237606.9739955469</v>
      </c>
      <c r="AZ114" s="57">
        <f t="shared" si="2"/>
        <v>-58943.573995546903</v>
      </c>
      <c r="BA114" s="58">
        <f t="shared" si="3"/>
        <v>0.3299140954193579</v>
      </c>
      <c r="BB114" s="59"/>
    </row>
    <row r="115" spans="49:54" ht="15">
      <c r="AW115" s="56">
        <v>44305</v>
      </c>
      <c r="AX115" s="57">
        <v>128558.45</v>
      </c>
      <c r="AY115" s="57">
        <v>175886.33051476299</v>
      </c>
      <c r="AZ115" s="57">
        <f t="shared" si="2"/>
        <v>-47327.88051476299</v>
      </c>
      <c r="BA115" s="58">
        <f t="shared" si="3"/>
        <v>0.36814289931749328</v>
      </c>
      <c r="BB115" s="59"/>
    </row>
    <row r="116" spans="49:54" ht="15">
      <c r="AW116" s="56">
        <v>44306</v>
      </c>
      <c r="AX116" s="57">
        <v>133755.93</v>
      </c>
      <c r="AY116" s="57">
        <v>167743.94438117649</v>
      </c>
      <c r="AZ116" s="57">
        <f t="shared" si="2"/>
        <v>-33988.014381176501</v>
      </c>
      <c r="BA116" s="58">
        <f t="shared" si="3"/>
        <v>0.25410472927201433</v>
      </c>
      <c r="BB116" s="59"/>
    </row>
    <row r="117" spans="49:54" ht="15">
      <c r="AW117" s="56">
        <v>44307</v>
      </c>
      <c r="AX117" s="57">
        <v>152057.28</v>
      </c>
      <c r="AY117" s="57">
        <v>155643.38203279901</v>
      </c>
      <c r="AZ117" s="57">
        <f t="shared" si="2"/>
        <v>-3586.1020327990118</v>
      </c>
      <c r="BA117" s="58">
        <f t="shared" si="3"/>
        <v>2.3583889129142728E-2</v>
      </c>
      <c r="BB117" s="59"/>
    </row>
    <row r="118" spans="49:54" ht="15">
      <c r="AW118" s="56">
        <v>44308</v>
      </c>
      <c r="AX118" s="57">
        <v>130210.91</v>
      </c>
      <c r="AY118" s="57">
        <v>141240.97465321361</v>
      </c>
      <c r="AZ118" s="57">
        <f t="shared" si="2"/>
        <v>-11030.064653213602</v>
      </c>
      <c r="BA118" s="58">
        <f t="shared" si="3"/>
        <v>8.4709220242862912E-2</v>
      </c>
      <c r="BB118" s="59"/>
    </row>
    <row r="119" spans="49:54" ht="15">
      <c r="AW119" s="56">
        <v>44309</v>
      </c>
      <c r="AX119" s="57">
        <v>227561.62</v>
      </c>
      <c r="AY119" s="57">
        <v>279628.4333196794</v>
      </c>
      <c r="AZ119" s="57">
        <f t="shared" si="2"/>
        <v>-52066.813319679408</v>
      </c>
      <c r="BA119" s="58">
        <f t="shared" si="3"/>
        <v>0.2288031405281761</v>
      </c>
      <c r="BB119" s="59"/>
    </row>
    <row r="120" spans="49:54" ht="15">
      <c r="AW120" s="56">
        <v>44310</v>
      </c>
      <c r="AX120" s="57">
        <v>212311.75</v>
      </c>
      <c r="AY120" s="57">
        <v>205476.3616623905</v>
      </c>
      <c r="AZ120" s="57">
        <f t="shared" si="2"/>
        <v>6835.3883376095037</v>
      </c>
      <c r="BA120" s="58">
        <f t="shared" si="3"/>
        <v>3.2195054383987246E-2</v>
      </c>
      <c r="BB120" s="59"/>
    </row>
    <row r="121" spans="49:54" ht="15">
      <c r="AW121" s="56">
        <v>44311</v>
      </c>
      <c r="AX121" s="57">
        <v>208046.25</v>
      </c>
      <c r="AY121" s="57">
        <v>202125.3084949615</v>
      </c>
      <c r="AZ121" s="57">
        <f t="shared" si="2"/>
        <v>5920.9415050384996</v>
      </c>
      <c r="BA121" s="58">
        <f t="shared" si="3"/>
        <v>2.8459736741414467E-2</v>
      </c>
      <c r="BB121" s="59"/>
    </row>
    <row r="122" spans="49:54" ht="15">
      <c r="AW122" s="56">
        <v>44312</v>
      </c>
      <c r="AX122" s="57">
        <v>152125.25</v>
      </c>
      <c r="AY122" s="57">
        <v>132805.0115940464</v>
      </c>
      <c r="AZ122" s="57">
        <f t="shared" si="2"/>
        <v>19320.238405953598</v>
      </c>
      <c r="BA122" s="58">
        <f t="shared" si="3"/>
        <v>0.12700218015059037</v>
      </c>
      <c r="BB122" s="59"/>
    </row>
    <row r="123" spans="49:54" ht="15">
      <c r="AW123" s="56">
        <v>44313</v>
      </c>
      <c r="AX123" s="57">
        <v>149985.28</v>
      </c>
      <c r="AY123" s="57">
        <v>119469.62823767689</v>
      </c>
      <c r="AZ123" s="57">
        <f t="shared" si="2"/>
        <v>30515.651762323105</v>
      </c>
      <c r="BA123" s="58">
        <f t="shared" si="3"/>
        <v>0.20345764439232372</v>
      </c>
      <c r="BB123" s="59"/>
    </row>
    <row r="124" spans="49:54" ht="15">
      <c r="AW124" s="56">
        <v>44314</v>
      </c>
      <c r="AX124" s="57">
        <v>151349.34</v>
      </c>
      <c r="AY124" s="57">
        <v>114269.4464935228</v>
      </c>
      <c r="AZ124" s="57">
        <f t="shared" si="2"/>
        <v>37079.893506477194</v>
      </c>
      <c r="BA124" s="58">
        <f t="shared" si="3"/>
        <v>0.24499540933893199</v>
      </c>
      <c r="BB124" s="59"/>
    </row>
    <row r="125" spans="49:54" ht="15">
      <c r="AW125" s="56">
        <v>44315</v>
      </c>
      <c r="AX125" s="57">
        <v>157876.20000000001</v>
      </c>
      <c r="AY125" s="57">
        <v>121813.4695482988</v>
      </c>
      <c r="AZ125" s="57">
        <f t="shared" si="2"/>
        <v>36062.730451701209</v>
      </c>
      <c r="BA125" s="58">
        <f t="shared" si="3"/>
        <v>0.22842410985127085</v>
      </c>
      <c r="BB125" s="59"/>
    </row>
    <row r="126" spans="49:54" ht="15">
      <c r="AW126" s="56">
        <v>44316</v>
      </c>
      <c r="AX126" s="57">
        <v>325912.63</v>
      </c>
      <c r="AY126" s="57">
        <v>257737.08993265079</v>
      </c>
      <c r="AZ126" s="57">
        <f t="shared" si="2"/>
        <v>68175.540067349211</v>
      </c>
      <c r="BA126" s="58">
        <f t="shared" si="3"/>
        <v>0.20918348597705222</v>
      </c>
      <c r="BB126" s="59"/>
    </row>
    <row r="127" spans="49:54" ht="15">
      <c r="AW127" s="56">
        <v>44317</v>
      </c>
      <c r="AX127" s="57">
        <v>221192.23</v>
      </c>
      <c r="AY127" s="57">
        <v>164788.68959865419</v>
      </c>
      <c r="AZ127" s="57">
        <f t="shared" si="2"/>
        <v>56403.540401345817</v>
      </c>
      <c r="BA127" s="58">
        <f t="shared" si="3"/>
        <v>0.25499783785961117</v>
      </c>
      <c r="BB127" s="59"/>
    </row>
    <row r="128" spans="49:54" ht="15">
      <c r="AW128" s="56">
        <v>44318</v>
      </c>
      <c r="AX128" s="57">
        <v>213071.22</v>
      </c>
      <c r="AY128" s="57">
        <v>154764.8530854118</v>
      </c>
      <c r="AZ128" s="57">
        <f t="shared" si="2"/>
        <v>58306.366914588201</v>
      </c>
      <c r="BA128" s="58">
        <f t="shared" si="3"/>
        <v>0.27364731339402948</v>
      </c>
      <c r="BB128" s="59"/>
    </row>
    <row r="129" spans="49:54" ht="15">
      <c r="AW129" s="56">
        <v>44319</v>
      </c>
      <c r="AX129" s="57">
        <v>179054.92</v>
      </c>
      <c r="AY129" s="57">
        <v>97044.21952109324</v>
      </c>
      <c r="AZ129" s="57">
        <f t="shared" si="2"/>
        <v>82010.700478906772</v>
      </c>
      <c r="BA129" s="58">
        <f t="shared" si="3"/>
        <v>0.45801981022865368</v>
      </c>
      <c r="BB129" s="59"/>
    </row>
    <row r="130" spans="49:54" ht="15">
      <c r="AW130" s="56">
        <v>44320</v>
      </c>
      <c r="AX130" s="57">
        <v>147540.26</v>
      </c>
      <c r="AY130" s="57">
        <v>101741.06181979809</v>
      </c>
      <c r="AZ130" s="57">
        <f t="shared" si="2"/>
        <v>45799.198180201915</v>
      </c>
      <c r="BA130" s="58">
        <f t="shared" si="3"/>
        <v>0.31041831009516935</v>
      </c>
      <c r="BB130" s="59"/>
    </row>
    <row r="131" spans="49:54" ht="15">
      <c r="AW131" s="56">
        <v>44321</v>
      </c>
      <c r="AX131" s="57">
        <v>157602.41</v>
      </c>
      <c r="AY131" s="57">
        <v>113461.07067574091</v>
      </c>
      <c r="AZ131" s="57">
        <f t="shared" si="2"/>
        <v>44141.339324259097</v>
      </c>
      <c r="BA131" s="58">
        <f t="shared" si="3"/>
        <v>0.28008035742765036</v>
      </c>
      <c r="BB131" s="59"/>
    </row>
    <row r="132" spans="49:54" ht="15">
      <c r="AW132" s="56">
        <v>44322</v>
      </c>
      <c r="AX132" s="57">
        <v>136007.39000000001</v>
      </c>
      <c r="AY132" s="57">
        <v>122188.1724966481</v>
      </c>
      <c r="AZ132" s="57">
        <f t="shared" si="2"/>
        <v>13819.217503351916</v>
      </c>
      <c r="BA132" s="58">
        <f t="shared" si="3"/>
        <v>0.10160637229603417</v>
      </c>
      <c r="BB132" s="59"/>
    </row>
    <row r="133" spans="49:54" ht="15">
      <c r="AW133" s="56">
        <v>44323</v>
      </c>
      <c r="AX133" s="57">
        <v>228712.57</v>
      </c>
      <c r="AY133" s="57">
        <v>255897.72987653589</v>
      </c>
      <c r="AZ133" s="57">
        <f t="shared" si="2"/>
        <v>-27185.159876535879</v>
      </c>
      <c r="BA133" s="58">
        <f t="shared" si="3"/>
        <v>0.11886167811649302</v>
      </c>
      <c r="BB133" s="59"/>
    </row>
    <row r="134" spans="49:54" ht="15">
      <c r="AW134" s="56">
        <v>44324</v>
      </c>
      <c r="AX134" s="57">
        <v>191464.15</v>
      </c>
      <c r="AY134" s="57">
        <v>166201.48537379099</v>
      </c>
      <c r="AZ134" s="57">
        <f t="shared" si="2"/>
        <v>25262.664626209007</v>
      </c>
      <c r="BA134" s="58">
        <f t="shared" si="3"/>
        <v>0.13194462057888648</v>
      </c>
      <c r="BB134" s="59"/>
    </row>
    <row r="135" spans="49:54" ht="15">
      <c r="AW135" s="56">
        <v>44325</v>
      </c>
      <c r="AX135" s="57">
        <v>180756.68</v>
      </c>
      <c r="AY135" s="57">
        <v>139198.17668037751</v>
      </c>
      <c r="AZ135" s="57">
        <f t="shared" si="2"/>
        <v>41558.503319622483</v>
      </c>
      <c r="BA135" s="58">
        <f t="shared" si="3"/>
        <v>0.22991406635496117</v>
      </c>
      <c r="BB135" s="59"/>
    </row>
    <row r="136" spans="49:54" ht="15">
      <c r="AW136" s="56">
        <v>44326</v>
      </c>
      <c r="AX136" s="57">
        <v>162978.48000000001</v>
      </c>
      <c r="AY136" s="57">
        <v>100343.8957714928</v>
      </c>
      <c r="AZ136" s="57">
        <f t="shared" ref="AZ136:AZ199" si="4">AX136-AY136</f>
        <v>62634.584228507214</v>
      </c>
      <c r="BA136" s="58">
        <f t="shared" ref="BA136:BA199" si="5">ABS(AZ136/AX136)</f>
        <v>0.3843119915494807</v>
      </c>
      <c r="BB136" s="59"/>
    </row>
    <row r="137" spans="49:54" ht="15">
      <c r="AW137" s="56">
        <v>44327</v>
      </c>
      <c r="AX137" s="57">
        <v>110890.56</v>
      </c>
      <c r="AY137" s="57">
        <v>140295.50005190421</v>
      </c>
      <c r="AZ137" s="57">
        <f t="shared" si="4"/>
        <v>-29404.94005190421</v>
      </c>
      <c r="BA137" s="58">
        <f t="shared" si="5"/>
        <v>0.26517081392594832</v>
      </c>
      <c r="BB137" s="59"/>
    </row>
    <row r="138" spans="49:54" ht="15">
      <c r="AW138" s="56">
        <v>44328</v>
      </c>
      <c r="AX138" s="57">
        <v>127597.5</v>
      </c>
      <c r="AY138" s="57">
        <v>125171.83338966939</v>
      </c>
      <c r="AZ138" s="57">
        <f t="shared" si="4"/>
        <v>2425.6666103306052</v>
      </c>
      <c r="BA138" s="58">
        <f t="shared" si="5"/>
        <v>1.9010298872082956E-2</v>
      </c>
      <c r="BB138" s="59"/>
    </row>
    <row r="139" spans="49:54" ht="15">
      <c r="AW139" s="56">
        <v>44329</v>
      </c>
      <c r="AX139" s="57">
        <v>111975.98</v>
      </c>
      <c r="AY139" s="57">
        <v>106516.14356709761</v>
      </c>
      <c r="AZ139" s="57">
        <f t="shared" si="4"/>
        <v>5459.8364329023898</v>
      </c>
      <c r="BA139" s="58">
        <f t="shared" si="5"/>
        <v>4.8758996642872782E-2</v>
      </c>
      <c r="BB139" s="59"/>
    </row>
    <row r="140" spans="49:54" ht="15">
      <c r="AW140" s="56">
        <v>44330</v>
      </c>
      <c r="AX140" s="57">
        <v>309326.03999999998</v>
      </c>
      <c r="AY140" s="57">
        <v>245902.5935844043</v>
      </c>
      <c r="AZ140" s="57">
        <f t="shared" si="4"/>
        <v>63423.446415595681</v>
      </c>
      <c r="BA140" s="58">
        <f t="shared" si="5"/>
        <v>0.20503752744384432</v>
      </c>
      <c r="BB140" s="59"/>
    </row>
    <row r="141" spans="49:54" ht="15">
      <c r="AW141" s="56">
        <v>44331</v>
      </c>
      <c r="AX141" s="57">
        <v>211021.78</v>
      </c>
      <c r="AY141" s="57">
        <v>165854.05756012589</v>
      </c>
      <c r="AZ141" s="57">
        <f t="shared" si="4"/>
        <v>45167.722439874109</v>
      </c>
      <c r="BA141" s="58">
        <f t="shared" si="5"/>
        <v>0.21404294115931591</v>
      </c>
      <c r="BB141" s="59"/>
    </row>
    <row r="142" spans="49:54" ht="15">
      <c r="AW142" s="56">
        <v>44332</v>
      </c>
      <c r="AX142" s="57">
        <v>189088.02</v>
      </c>
      <c r="AY142" s="57">
        <v>162142.4013061295</v>
      </c>
      <c r="AZ142" s="57">
        <f t="shared" si="4"/>
        <v>26945.618693870492</v>
      </c>
      <c r="BA142" s="58">
        <f t="shared" si="5"/>
        <v>0.14250304537469108</v>
      </c>
      <c r="BB142" s="59"/>
    </row>
    <row r="143" spans="49:54" ht="15">
      <c r="AW143" s="56">
        <v>44333</v>
      </c>
      <c r="AX143" s="61">
        <v>129962.42</v>
      </c>
      <c r="AY143" s="61">
        <v>97599.225751276565</v>
      </c>
      <c r="AZ143" s="57">
        <f t="shared" si="4"/>
        <v>32363.194248723434</v>
      </c>
      <c r="BA143" s="58">
        <f t="shared" si="5"/>
        <v>0.24901963389665593</v>
      </c>
    </row>
    <row r="144" spans="49:54" ht="15">
      <c r="AW144" s="56">
        <v>44334</v>
      </c>
      <c r="AX144" s="61">
        <v>132148.95000000001</v>
      </c>
      <c r="AY144" s="61">
        <v>98549.428715815971</v>
      </c>
      <c r="AZ144" s="57">
        <f t="shared" si="4"/>
        <v>33599.52128418404</v>
      </c>
      <c r="BA144" s="58">
        <f t="shared" si="5"/>
        <v>0.25425492434244873</v>
      </c>
    </row>
    <row r="145" spans="49:53" ht="15">
      <c r="AW145" s="56">
        <v>44335</v>
      </c>
      <c r="AX145" s="61">
        <v>142897.76999999999</v>
      </c>
      <c r="AY145" s="61">
        <v>103141.2451528665</v>
      </c>
      <c r="AZ145" s="57">
        <f t="shared" si="4"/>
        <v>39756.524847133493</v>
      </c>
      <c r="BA145" s="58">
        <f t="shared" si="5"/>
        <v>0.2782165519247326</v>
      </c>
    </row>
    <row r="146" spans="49:53" ht="15">
      <c r="AW146" s="56">
        <v>44336</v>
      </c>
      <c r="AX146" s="61">
        <v>132523.24</v>
      </c>
      <c r="AY146" s="61">
        <v>110290.03502108221</v>
      </c>
      <c r="AZ146" s="57">
        <f t="shared" si="4"/>
        <v>22233.204978917784</v>
      </c>
      <c r="BA146" s="58">
        <f t="shared" si="5"/>
        <v>0.16776834749073283</v>
      </c>
    </row>
    <row r="147" spans="49:53" ht="15">
      <c r="AW147" s="56">
        <v>44337</v>
      </c>
      <c r="AX147" s="61">
        <v>216525.97</v>
      </c>
      <c r="AY147" s="61">
        <v>261345.3818830059</v>
      </c>
      <c r="AZ147" s="57">
        <f t="shared" si="4"/>
        <v>-44819.411883005901</v>
      </c>
      <c r="BA147" s="58">
        <f t="shared" si="5"/>
        <v>0.20699323911587095</v>
      </c>
    </row>
    <row r="148" spans="49:53" ht="15">
      <c r="AW148" s="56">
        <v>44338</v>
      </c>
      <c r="AX148" s="61">
        <v>207829.54</v>
      </c>
      <c r="AY148" s="61">
        <v>185153.31548264311</v>
      </c>
      <c r="AZ148" s="57">
        <f t="shared" si="4"/>
        <v>22676.224517356895</v>
      </c>
      <c r="BA148" s="58">
        <f t="shared" si="5"/>
        <v>0.10910972769971436</v>
      </c>
    </row>
    <row r="149" spans="49:53" ht="15">
      <c r="AW149" s="56">
        <v>44339</v>
      </c>
      <c r="AX149" s="61">
        <v>196571.86</v>
      </c>
      <c r="AY149" s="61">
        <v>177427.6556106036</v>
      </c>
      <c r="AZ149" s="57">
        <f t="shared" si="4"/>
        <v>19144.204389396386</v>
      </c>
      <c r="BA149" s="58">
        <f t="shared" si="5"/>
        <v>9.7390360906166262E-2</v>
      </c>
    </row>
    <row r="150" spans="49:53" ht="15">
      <c r="AW150" s="56">
        <v>44340</v>
      </c>
      <c r="AX150" s="61">
        <v>92378.57</v>
      </c>
      <c r="AY150" s="61">
        <v>113475.25511374501</v>
      </c>
      <c r="AZ150" s="57">
        <f t="shared" si="4"/>
        <v>-21096.685113744999</v>
      </c>
      <c r="BA150" s="58">
        <f t="shared" si="5"/>
        <v>0.22837206847589217</v>
      </c>
    </row>
    <row r="151" spans="49:53" ht="15">
      <c r="AW151" s="56">
        <v>44341</v>
      </c>
      <c r="AX151" s="61">
        <v>105121.36</v>
      </c>
      <c r="AY151" s="61">
        <v>122519.9862899477</v>
      </c>
      <c r="AZ151" s="57">
        <f t="shared" si="4"/>
        <v>-17398.626289947701</v>
      </c>
      <c r="BA151" s="58">
        <f t="shared" si="5"/>
        <v>0.16550990483711114</v>
      </c>
    </row>
    <row r="152" spans="49:53" ht="15">
      <c r="AW152" s="56">
        <v>44342</v>
      </c>
      <c r="AX152" s="61">
        <v>107600.89</v>
      </c>
      <c r="AY152" s="61">
        <v>140337.6736497627</v>
      </c>
      <c r="AZ152" s="57">
        <f t="shared" si="4"/>
        <v>-32736.783649762699</v>
      </c>
      <c r="BA152" s="58">
        <f t="shared" si="5"/>
        <v>0.30424268470049548</v>
      </c>
    </row>
    <row r="153" spans="49:53" ht="15">
      <c r="AW153" s="56">
        <v>44343</v>
      </c>
      <c r="AX153" s="61">
        <v>106006.62</v>
      </c>
      <c r="AY153" s="61">
        <v>140214.73643818541</v>
      </c>
      <c r="AZ153" s="57">
        <f t="shared" si="4"/>
        <v>-34208.116438185418</v>
      </c>
      <c r="BA153" s="58">
        <f t="shared" si="5"/>
        <v>0.32269792620673521</v>
      </c>
    </row>
    <row r="154" spans="49:53" ht="15">
      <c r="AW154" s="56">
        <v>44344</v>
      </c>
      <c r="AX154" s="61">
        <v>353804.6</v>
      </c>
      <c r="AY154" s="61">
        <v>282872.70172095549</v>
      </c>
      <c r="AZ154" s="57">
        <f t="shared" si="4"/>
        <v>70931.898279044486</v>
      </c>
      <c r="BA154" s="58">
        <f t="shared" si="5"/>
        <v>0.2004832562353471</v>
      </c>
    </row>
    <row r="155" spans="49:53" ht="15">
      <c r="AW155" s="56">
        <v>44345</v>
      </c>
      <c r="AX155" s="61">
        <v>220299.45</v>
      </c>
      <c r="AY155" s="61">
        <v>204697.13935183969</v>
      </c>
      <c r="AZ155" s="57">
        <f t="shared" si="4"/>
        <v>15602.310648160317</v>
      </c>
      <c r="BA155" s="58">
        <f t="shared" si="5"/>
        <v>7.0823193830762243E-2</v>
      </c>
    </row>
    <row r="156" spans="49:53" ht="15">
      <c r="AW156" s="56">
        <v>44346</v>
      </c>
      <c r="AX156" s="61">
        <v>186125.11</v>
      </c>
      <c r="AY156" s="61">
        <v>201441.50586643539</v>
      </c>
      <c r="AZ156" s="57">
        <f t="shared" si="4"/>
        <v>-15316.3958664354</v>
      </c>
      <c r="BA156" s="58">
        <f t="shared" si="5"/>
        <v>8.2290862669928855E-2</v>
      </c>
    </row>
    <row r="157" spans="49:53" ht="15">
      <c r="AW157" s="56">
        <v>44347</v>
      </c>
      <c r="AX157" s="61">
        <v>133494.45000000001</v>
      </c>
      <c r="AY157" s="61">
        <v>135664.9698842924</v>
      </c>
      <c r="AZ157" s="57">
        <f t="shared" si="4"/>
        <v>-2170.5198842923855</v>
      </c>
      <c r="BA157" s="58">
        <f t="shared" si="5"/>
        <v>1.6259251858728098E-2</v>
      </c>
    </row>
    <row r="158" spans="49:53" ht="15">
      <c r="AW158" s="56">
        <v>44348</v>
      </c>
      <c r="AX158" s="61">
        <v>124556.41</v>
      </c>
      <c r="AY158" s="61">
        <v>96314.007058126328</v>
      </c>
      <c r="AZ158" s="57">
        <f t="shared" si="4"/>
        <v>28242.402941873675</v>
      </c>
      <c r="BA158" s="58">
        <f t="shared" si="5"/>
        <v>0.22674387405572843</v>
      </c>
    </row>
    <row r="159" spans="49:53" ht="15">
      <c r="AW159" s="56">
        <v>44349</v>
      </c>
      <c r="AX159" s="61">
        <v>138248.29999999999</v>
      </c>
      <c r="AY159" s="61">
        <v>51599.686502562246</v>
      </c>
      <c r="AZ159" s="57">
        <f t="shared" si="4"/>
        <v>86648.613497437735</v>
      </c>
      <c r="BA159" s="58">
        <f t="shared" si="5"/>
        <v>0.62676078836005755</v>
      </c>
    </row>
    <row r="160" spans="49:53" ht="15">
      <c r="AW160" s="56">
        <v>44350</v>
      </c>
      <c r="AX160" s="61">
        <v>123792.4</v>
      </c>
      <c r="AY160" s="61">
        <v>77913.006492765853</v>
      </c>
      <c r="AZ160" s="57">
        <f t="shared" si="4"/>
        <v>45879.393507234141</v>
      </c>
      <c r="BA160" s="58">
        <f t="shared" si="5"/>
        <v>0.37061559116096093</v>
      </c>
    </row>
    <row r="161" spans="49:53" ht="15">
      <c r="AW161" s="56">
        <v>44351</v>
      </c>
      <c r="AX161" s="61">
        <v>211982.47</v>
      </c>
      <c r="AY161" s="61">
        <v>292246.01763407188</v>
      </c>
      <c r="AZ161" s="57">
        <f t="shared" si="4"/>
        <v>-80263.547634071874</v>
      </c>
      <c r="BA161" s="58">
        <f t="shared" si="5"/>
        <v>0.3786329484417833</v>
      </c>
    </row>
    <row r="162" spans="49:53" ht="15">
      <c r="AW162" s="56">
        <v>44352</v>
      </c>
      <c r="AX162" s="61">
        <v>196676.16</v>
      </c>
      <c r="AY162" s="61">
        <v>197038.92999067079</v>
      </c>
      <c r="AZ162" s="57">
        <f t="shared" si="4"/>
        <v>-362.76999067078577</v>
      </c>
      <c r="BA162" s="58">
        <f t="shared" si="5"/>
        <v>1.8445041364992369E-3</v>
      </c>
    </row>
    <row r="163" spans="49:53" ht="15">
      <c r="AW163" s="56">
        <v>44353</v>
      </c>
      <c r="AX163" s="61">
        <v>177856.06</v>
      </c>
      <c r="AY163" s="61">
        <v>152284.15907076871</v>
      </c>
      <c r="AZ163" s="57">
        <f t="shared" si="4"/>
        <v>25571.900929231284</v>
      </c>
      <c r="BA163" s="58">
        <f t="shared" si="5"/>
        <v>0.14377863160373217</v>
      </c>
    </row>
    <row r="164" spans="49:53" ht="15">
      <c r="AW164" s="56">
        <v>44354</v>
      </c>
      <c r="AX164" s="61">
        <v>162459.28</v>
      </c>
      <c r="AY164" s="61">
        <v>142532.65216341079</v>
      </c>
      <c r="AZ164" s="57">
        <f t="shared" si="4"/>
        <v>19926.627836589207</v>
      </c>
      <c r="BA164" s="58">
        <f t="shared" si="5"/>
        <v>0.12265613781243649</v>
      </c>
    </row>
    <row r="165" spans="49:53" ht="15">
      <c r="AW165" s="56">
        <v>44355</v>
      </c>
      <c r="AX165" s="61">
        <v>153213.26999999999</v>
      </c>
      <c r="AY165" s="61">
        <v>144257.3119161033</v>
      </c>
      <c r="AZ165" s="57">
        <f t="shared" si="4"/>
        <v>8955.958083896694</v>
      </c>
      <c r="BA165" s="58">
        <f t="shared" si="5"/>
        <v>5.8454193190294122E-2</v>
      </c>
    </row>
    <row r="166" spans="49:53" ht="15">
      <c r="AW166" s="56">
        <v>44356</v>
      </c>
      <c r="AX166" s="61">
        <v>195884.76</v>
      </c>
      <c r="AY166" s="61">
        <v>130697.01142775849</v>
      </c>
      <c r="AZ166" s="57">
        <f t="shared" si="4"/>
        <v>65187.748572241515</v>
      </c>
      <c r="BA166" s="58">
        <f t="shared" si="5"/>
        <v>0.33278621865346497</v>
      </c>
    </row>
    <row r="167" spans="49:53" ht="15">
      <c r="AW167" s="56">
        <v>44357</v>
      </c>
      <c r="AX167" s="61">
        <v>144386.14000000001</v>
      </c>
      <c r="AY167" s="61">
        <v>132641.88303454599</v>
      </c>
      <c r="AZ167" s="57">
        <f t="shared" si="4"/>
        <v>11744.256965454028</v>
      </c>
      <c r="BA167" s="58">
        <f t="shared" si="5"/>
        <v>8.1339226642211132E-2</v>
      </c>
    </row>
    <row r="168" spans="49:53" ht="15">
      <c r="AW168" s="56">
        <v>44358</v>
      </c>
      <c r="AX168" s="61">
        <v>286897.96000000002</v>
      </c>
      <c r="AY168" s="61">
        <v>278745.03004365368</v>
      </c>
      <c r="AZ168" s="57">
        <f t="shared" si="4"/>
        <v>8152.9299563463428</v>
      </c>
      <c r="BA168" s="58">
        <f t="shared" si="5"/>
        <v>2.8417525019509872E-2</v>
      </c>
    </row>
    <row r="169" spans="49:53" ht="15">
      <c r="AW169" s="56">
        <v>44359</v>
      </c>
      <c r="AX169" s="61">
        <v>186764.93</v>
      </c>
      <c r="AY169" s="61">
        <v>195133.50551590041</v>
      </c>
      <c r="AZ169" s="57">
        <f t="shared" si="4"/>
        <v>-8368.5755159004184</v>
      </c>
      <c r="BA169" s="58">
        <f t="shared" si="5"/>
        <v>4.4808067102857153E-2</v>
      </c>
    </row>
    <row r="170" spans="49:53" ht="15">
      <c r="AW170" s="56">
        <v>44360</v>
      </c>
      <c r="AX170" s="61">
        <v>173945.27</v>
      </c>
      <c r="AY170" s="61">
        <v>193251.7948927969</v>
      </c>
      <c r="AZ170" s="57">
        <f t="shared" si="4"/>
        <v>-19306.524892796908</v>
      </c>
      <c r="BA170" s="58">
        <f t="shared" si="5"/>
        <v>0.11099195104757323</v>
      </c>
    </row>
    <row r="171" spans="49:53" ht="15">
      <c r="AW171" s="56">
        <v>44361</v>
      </c>
      <c r="AX171" s="61">
        <v>107256.46</v>
      </c>
      <c r="AY171" s="61">
        <v>120063.4264927232</v>
      </c>
      <c r="AZ171" s="57">
        <f t="shared" si="4"/>
        <v>-12806.966492723193</v>
      </c>
      <c r="BA171" s="58">
        <f t="shared" si="5"/>
        <v>0.11940508285210226</v>
      </c>
    </row>
    <row r="172" spans="49:53" ht="15">
      <c r="AW172" s="56">
        <v>44362</v>
      </c>
      <c r="AX172" s="61">
        <v>127494.43</v>
      </c>
      <c r="AY172" s="61">
        <v>114005.3799513065</v>
      </c>
      <c r="AZ172" s="57">
        <f t="shared" si="4"/>
        <v>13489.050048693491</v>
      </c>
      <c r="BA172" s="58">
        <f t="shared" si="5"/>
        <v>0.1058010930257384</v>
      </c>
    </row>
    <row r="173" spans="49:53" ht="15">
      <c r="AW173" s="56">
        <v>44363</v>
      </c>
      <c r="AX173" s="61">
        <v>135783.98000000001</v>
      </c>
      <c r="AY173" s="61">
        <v>121449.7514157148</v>
      </c>
      <c r="AZ173" s="57">
        <f t="shared" si="4"/>
        <v>14334.228584285214</v>
      </c>
      <c r="BA173" s="58">
        <f t="shared" si="5"/>
        <v>0.10556641942801509</v>
      </c>
    </row>
    <row r="174" spans="49:53" ht="15">
      <c r="AW174" s="56">
        <v>44364</v>
      </c>
      <c r="AX174" s="61">
        <v>118331.35</v>
      </c>
      <c r="AY174" s="61">
        <v>120885.98063827161</v>
      </c>
      <c r="AZ174" s="57">
        <f t="shared" si="4"/>
        <v>-2554.6306382715993</v>
      </c>
      <c r="BA174" s="58">
        <f t="shared" si="5"/>
        <v>2.1588789769334999E-2</v>
      </c>
    </row>
    <row r="175" spans="49:53" ht="15">
      <c r="AW175" s="56">
        <v>44365</v>
      </c>
      <c r="AX175" s="61">
        <v>197984.93</v>
      </c>
      <c r="AY175" s="61">
        <v>262515.99379340652</v>
      </c>
      <c r="AZ175" s="57">
        <f t="shared" si="4"/>
        <v>-64531.063793406531</v>
      </c>
      <c r="BA175" s="58">
        <f t="shared" si="5"/>
        <v>0.32593927120314931</v>
      </c>
    </row>
    <row r="176" spans="49:53" ht="15">
      <c r="AW176" s="56">
        <v>44366</v>
      </c>
      <c r="AX176" s="61">
        <v>186364.86</v>
      </c>
      <c r="AY176" s="61">
        <v>181253.2418080697</v>
      </c>
      <c r="AZ176" s="57">
        <f t="shared" si="4"/>
        <v>5111.6181919302908</v>
      </c>
      <c r="BA176" s="58">
        <f t="shared" si="5"/>
        <v>2.7428015087878108E-2</v>
      </c>
    </row>
    <row r="177" spans="49:53" ht="15">
      <c r="AW177" s="56">
        <v>44367</v>
      </c>
      <c r="AX177" s="61">
        <v>170711.42</v>
      </c>
      <c r="AY177" s="61">
        <v>184261.1746455364</v>
      </c>
      <c r="AZ177" s="57">
        <f t="shared" si="4"/>
        <v>-13549.754645536392</v>
      </c>
      <c r="BA177" s="58">
        <f t="shared" si="5"/>
        <v>7.9372280106019807E-2</v>
      </c>
    </row>
    <row r="178" spans="49:53" ht="15">
      <c r="AW178" s="56">
        <v>44368</v>
      </c>
      <c r="AX178" s="61">
        <v>135724.78</v>
      </c>
      <c r="AY178" s="61">
        <v>133194.53095839091</v>
      </c>
      <c r="AZ178" s="57">
        <f t="shared" si="4"/>
        <v>2530.2490416090877</v>
      </c>
      <c r="BA178" s="58">
        <f t="shared" si="5"/>
        <v>1.8642498750847766E-2</v>
      </c>
    </row>
    <row r="179" spans="49:53" ht="15">
      <c r="AW179" s="56">
        <v>44369</v>
      </c>
      <c r="AX179" s="61">
        <v>157215.09</v>
      </c>
      <c r="AY179" s="61">
        <v>144263.57098432159</v>
      </c>
      <c r="AZ179" s="57">
        <f t="shared" si="4"/>
        <v>12951.519015678408</v>
      </c>
      <c r="BA179" s="58">
        <f t="shared" si="5"/>
        <v>8.2380889873093027E-2</v>
      </c>
    </row>
    <row r="180" spans="49:53" ht="15">
      <c r="AW180" s="56">
        <v>44370</v>
      </c>
      <c r="AX180" s="61">
        <v>142961.29999999999</v>
      </c>
      <c r="AY180" s="61">
        <v>148389.59492321519</v>
      </c>
      <c r="AZ180" s="57">
        <f t="shared" si="4"/>
        <v>-5428.2949232152023</v>
      </c>
      <c r="BA180" s="58">
        <f t="shared" si="5"/>
        <v>3.797038025826012E-2</v>
      </c>
    </row>
    <row r="181" spans="49:53" ht="15">
      <c r="AW181" s="56">
        <v>44371</v>
      </c>
      <c r="AX181" s="61">
        <v>121354.74</v>
      </c>
      <c r="AY181" s="61">
        <v>142105.0967036355</v>
      </c>
      <c r="AZ181" s="57">
        <f t="shared" si="4"/>
        <v>-20750.356703635494</v>
      </c>
      <c r="BA181" s="58">
        <f t="shared" si="5"/>
        <v>0.17098925599144701</v>
      </c>
    </row>
    <row r="182" spans="49:53" ht="15">
      <c r="AW182" s="56">
        <v>44372</v>
      </c>
      <c r="AX182" s="61">
        <v>364496.21</v>
      </c>
      <c r="AY182" s="61">
        <v>274471.10840280622</v>
      </c>
      <c r="AZ182" s="57">
        <f t="shared" si="4"/>
        <v>90025.101597193803</v>
      </c>
      <c r="BA182" s="58">
        <f t="shared" si="5"/>
        <v>0.24698501418490415</v>
      </c>
    </row>
    <row r="183" spans="49:53" ht="15">
      <c r="AW183" s="56">
        <v>44373</v>
      </c>
      <c r="AX183" s="61">
        <v>224673.43</v>
      </c>
      <c r="AY183" s="61">
        <v>193630.952188105</v>
      </c>
      <c r="AZ183" s="57">
        <f t="shared" si="4"/>
        <v>31042.477811894991</v>
      </c>
      <c r="BA183" s="58">
        <f t="shared" si="5"/>
        <v>0.1381671068621465</v>
      </c>
    </row>
    <row r="184" spans="49:53" ht="15">
      <c r="AW184" s="56">
        <v>44374</v>
      </c>
      <c r="AX184" s="61">
        <v>209089.92000000001</v>
      </c>
      <c r="AY184" s="61">
        <v>192762.6024431712</v>
      </c>
      <c r="AZ184" s="57">
        <f t="shared" si="4"/>
        <v>16327.317556828813</v>
      </c>
      <c r="BA184" s="58">
        <f t="shared" si="5"/>
        <v>7.808754031198066E-2</v>
      </c>
    </row>
    <row r="185" spans="49:53" ht="15">
      <c r="AW185" s="56">
        <v>44375</v>
      </c>
      <c r="AX185" s="61">
        <v>136198.98000000001</v>
      </c>
      <c r="AY185" s="61">
        <v>135944.7453487335</v>
      </c>
      <c r="AZ185" s="57">
        <f t="shared" si="4"/>
        <v>254.2346512665099</v>
      </c>
      <c r="BA185" s="58">
        <f t="shared" si="5"/>
        <v>1.8666413747482535E-3</v>
      </c>
    </row>
    <row r="186" spans="49:53" ht="15">
      <c r="AW186" s="56">
        <v>44376</v>
      </c>
      <c r="AX186" s="61">
        <v>148454.66</v>
      </c>
      <c r="AY186" s="61">
        <v>143699.68967452421</v>
      </c>
      <c r="AZ186" s="57">
        <f t="shared" si="4"/>
        <v>4754.9703254757915</v>
      </c>
      <c r="BA186" s="58">
        <f t="shared" si="5"/>
        <v>3.2029781520336184E-2</v>
      </c>
    </row>
    <row r="187" spans="49:53" ht="15">
      <c r="AW187" s="56">
        <v>44377</v>
      </c>
      <c r="AX187" s="61">
        <v>150525.75</v>
      </c>
      <c r="AY187" s="61">
        <v>157494.45586460119</v>
      </c>
      <c r="AZ187" s="57">
        <f t="shared" si="4"/>
        <v>-6968.7058646011865</v>
      </c>
      <c r="BA187" s="58">
        <f t="shared" si="5"/>
        <v>4.6295772415026575E-2</v>
      </c>
    </row>
    <row r="188" spans="49:53" ht="15">
      <c r="AW188" s="56">
        <v>44378</v>
      </c>
      <c r="AX188" s="61">
        <v>146137.10999999999</v>
      </c>
      <c r="AY188" s="61">
        <v>171147.7716664511</v>
      </c>
      <c r="AZ188" s="57">
        <f t="shared" si="4"/>
        <v>-25010.661666451109</v>
      </c>
      <c r="BA188" s="58">
        <f t="shared" si="5"/>
        <v>0.17114517774746682</v>
      </c>
    </row>
    <row r="189" spans="49:53" ht="15">
      <c r="AW189" s="56">
        <v>44379</v>
      </c>
      <c r="AX189" s="61">
        <v>235819.56</v>
      </c>
      <c r="AY189" s="61">
        <v>311076.69750300312</v>
      </c>
      <c r="AZ189" s="57">
        <f t="shared" si="4"/>
        <v>-75257.137503003119</v>
      </c>
      <c r="BA189" s="58">
        <f t="shared" si="5"/>
        <v>0.31913017521957515</v>
      </c>
    </row>
    <row r="190" spans="49:53" ht="15">
      <c r="AW190" s="56">
        <v>44380</v>
      </c>
      <c r="AX190" s="61">
        <v>216161.68</v>
      </c>
      <c r="AY190" s="61">
        <v>211194.1043317194</v>
      </c>
      <c r="AZ190" s="57">
        <f t="shared" si="4"/>
        <v>4967.575668280595</v>
      </c>
      <c r="BA190" s="58">
        <f t="shared" si="5"/>
        <v>2.2980833921537783E-2</v>
      </c>
    </row>
    <row r="191" spans="49:53" ht="15">
      <c r="AW191" s="56">
        <v>44381</v>
      </c>
      <c r="AX191" s="61">
        <v>206714.34</v>
      </c>
      <c r="AY191" s="61">
        <v>206131.50669905971</v>
      </c>
      <c r="AZ191" s="57">
        <f t="shared" si="4"/>
        <v>582.83330094028497</v>
      </c>
      <c r="BA191" s="58">
        <f t="shared" si="5"/>
        <v>2.8195107361215725E-3</v>
      </c>
    </row>
    <row r="192" spans="49:53" ht="15">
      <c r="AW192" s="56">
        <v>44382</v>
      </c>
      <c r="AX192" s="61">
        <v>221173.79</v>
      </c>
      <c r="AY192" s="61">
        <v>148982.51612856591</v>
      </c>
      <c r="AZ192" s="57">
        <f t="shared" si="4"/>
        <v>72191.273871434096</v>
      </c>
      <c r="BA192" s="58">
        <f t="shared" si="5"/>
        <v>0.3264006728438939</v>
      </c>
    </row>
    <row r="193" spans="49:53" ht="15">
      <c r="AW193" s="56">
        <v>44383</v>
      </c>
      <c r="AX193" s="61">
        <v>125364.79</v>
      </c>
      <c r="AY193" s="61">
        <v>165377.14751600809</v>
      </c>
      <c r="AZ193" s="57">
        <f t="shared" si="4"/>
        <v>-40012.357516008095</v>
      </c>
      <c r="BA193" s="58">
        <f t="shared" si="5"/>
        <v>0.31916742744121451</v>
      </c>
    </row>
    <row r="194" spans="49:53" ht="15">
      <c r="AW194" s="56">
        <v>44384</v>
      </c>
      <c r="AX194" s="61">
        <v>134607.96</v>
      </c>
      <c r="AY194" s="61">
        <v>174902.63357344281</v>
      </c>
      <c r="AZ194" s="57">
        <f t="shared" si="4"/>
        <v>-40294.673573442822</v>
      </c>
      <c r="BA194" s="58">
        <f t="shared" si="5"/>
        <v>0.29934837117688157</v>
      </c>
    </row>
    <row r="195" spans="49:53" ht="15">
      <c r="AW195" s="56">
        <v>44385</v>
      </c>
      <c r="AX195" s="61">
        <v>148913.92000000001</v>
      </c>
      <c r="AY195" s="61">
        <v>172467.41691998721</v>
      </c>
      <c r="AZ195" s="57">
        <f t="shared" si="4"/>
        <v>-23553.496919987199</v>
      </c>
      <c r="BA195" s="58">
        <f t="shared" si="5"/>
        <v>0.15816853736700504</v>
      </c>
    </row>
    <row r="196" spans="49:53" ht="15">
      <c r="AW196" s="56">
        <v>44386</v>
      </c>
      <c r="AX196" s="61">
        <v>286324.03999999998</v>
      </c>
      <c r="AY196" s="61">
        <v>345068.76706680219</v>
      </c>
      <c r="AZ196" s="57">
        <f t="shared" si="4"/>
        <v>-58744.72706680221</v>
      </c>
      <c r="BA196" s="58">
        <f t="shared" si="5"/>
        <v>0.20516868603419475</v>
      </c>
    </row>
    <row r="197" spans="49:53" ht="15">
      <c r="AW197" s="56">
        <v>44387</v>
      </c>
      <c r="AX197" s="61">
        <v>190784.94</v>
      </c>
      <c r="AY197" s="61">
        <v>274030.78295740183</v>
      </c>
      <c r="AZ197" s="57">
        <f t="shared" si="4"/>
        <v>-83245.842957401823</v>
      </c>
      <c r="BA197" s="58">
        <f t="shared" si="5"/>
        <v>0.4363334074345796</v>
      </c>
    </row>
    <row r="198" spans="49:53" ht="15">
      <c r="AW198" s="56">
        <v>44388</v>
      </c>
      <c r="AX198" s="61">
        <v>171716.42</v>
      </c>
      <c r="AY198" s="61">
        <v>253659.8327442437</v>
      </c>
      <c r="AZ198" s="57">
        <f t="shared" si="4"/>
        <v>-81943.412744243687</v>
      </c>
      <c r="BA198" s="58">
        <f t="shared" si="5"/>
        <v>0.47720196323824876</v>
      </c>
    </row>
    <row r="199" spans="49:53" ht="15">
      <c r="AW199" s="56">
        <v>44389</v>
      </c>
      <c r="AX199" s="61">
        <v>124990.11</v>
      </c>
      <c r="AY199" s="61">
        <v>114840.96659139291</v>
      </c>
      <c r="AZ199" s="57">
        <f t="shared" si="4"/>
        <v>10149.143408607095</v>
      </c>
      <c r="BA199" s="58">
        <f t="shared" si="5"/>
        <v>8.119957177897591E-2</v>
      </c>
    </row>
    <row r="200" spans="49:53" ht="15">
      <c r="AW200" s="56">
        <v>44390</v>
      </c>
      <c r="AX200" s="61">
        <v>130081.86</v>
      </c>
      <c r="AY200" s="61">
        <v>74842.206747360353</v>
      </c>
      <c r="AZ200" s="57">
        <f t="shared" ref="AZ200:AZ263" si="6">AX200-AY200</f>
        <v>55239.653252639648</v>
      </c>
      <c r="BA200" s="58">
        <f t="shared" ref="BA200:BA263" si="7">ABS(AZ200/AX200)</f>
        <v>0.42465300890254526</v>
      </c>
    </row>
    <row r="201" spans="49:53" ht="15">
      <c r="AW201" s="56">
        <v>44391</v>
      </c>
      <c r="AX201" s="61">
        <v>133970.93</v>
      </c>
      <c r="AY201" s="61">
        <v>82241.11768049284</v>
      </c>
      <c r="AZ201" s="57">
        <f t="shared" si="6"/>
        <v>51729.812319507153</v>
      </c>
      <c r="BA201" s="58">
        <f t="shared" si="7"/>
        <v>0.3861271420561696</v>
      </c>
    </row>
    <row r="202" spans="49:53" ht="15">
      <c r="AW202" s="56">
        <v>44392</v>
      </c>
      <c r="AX202" s="61">
        <v>142889.78</v>
      </c>
      <c r="AY202" s="61">
        <v>108354.5441245425</v>
      </c>
      <c r="AZ202" s="57">
        <f t="shared" si="6"/>
        <v>34535.235875457496</v>
      </c>
      <c r="BA202" s="58">
        <f t="shared" si="7"/>
        <v>0.24169143430312159</v>
      </c>
    </row>
    <row r="203" spans="49:53" ht="15">
      <c r="AW203" s="56">
        <v>44393</v>
      </c>
      <c r="AX203" s="61">
        <v>218375.56</v>
      </c>
      <c r="AY203" s="61">
        <v>316135.38825523818</v>
      </c>
      <c r="AZ203" s="57">
        <f t="shared" si="6"/>
        <v>-97759.828255238186</v>
      </c>
      <c r="BA203" s="58">
        <f t="shared" si="7"/>
        <v>0.44766835746288725</v>
      </c>
    </row>
    <row r="204" spans="49:53" ht="15">
      <c r="AW204" s="56">
        <v>44394</v>
      </c>
      <c r="AX204" s="61">
        <v>208550.1</v>
      </c>
      <c r="AY204" s="61">
        <v>215438.2208694205</v>
      </c>
      <c r="AZ204" s="57">
        <f t="shared" si="6"/>
        <v>-6888.1208694204979</v>
      </c>
      <c r="BA204" s="58">
        <f t="shared" si="7"/>
        <v>3.3028614560340647E-2</v>
      </c>
    </row>
    <row r="205" spans="49:53" ht="15">
      <c r="AW205" s="56">
        <v>44395</v>
      </c>
      <c r="AX205" s="61">
        <v>190446.31</v>
      </c>
      <c r="AY205" s="61">
        <v>192256.74828655281</v>
      </c>
      <c r="AZ205" s="57">
        <f t="shared" si="6"/>
        <v>-1810.4382865528169</v>
      </c>
      <c r="BA205" s="58">
        <f t="shared" si="7"/>
        <v>9.5062922802380198E-3</v>
      </c>
    </row>
    <row r="206" spans="49:53" ht="15">
      <c r="AW206" s="56">
        <v>44396</v>
      </c>
      <c r="AX206" s="61">
        <v>143975.29999999999</v>
      </c>
      <c r="AY206" s="61">
        <v>87942.967092844017</v>
      </c>
      <c r="AZ206" s="57">
        <f t="shared" si="6"/>
        <v>56032.332907155971</v>
      </c>
      <c r="BA206" s="58">
        <f t="shared" si="7"/>
        <v>0.38918017817747891</v>
      </c>
    </row>
    <row r="207" spans="49:53" ht="15">
      <c r="AW207" s="56">
        <v>44397</v>
      </c>
      <c r="AX207" s="61">
        <v>136134.98000000001</v>
      </c>
      <c r="AY207" s="61">
        <v>67396.99538456864</v>
      </c>
      <c r="AZ207" s="57">
        <f t="shared" si="6"/>
        <v>68737.984615431371</v>
      </c>
      <c r="BA207" s="58">
        <f t="shared" si="7"/>
        <v>0.50492521918636468</v>
      </c>
    </row>
    <row r="208" spans="49:53" ht="15">
      <c r="AW208" s="56">
        <v>44398</v>
      </c>
      <c r="AX208" s="61">
        <v>141904.78</v>
      </c>
      <c r="AY208" s="61">
        <v>86898.705976315629</v>
      </c>
      <c r="AZ208" s="57">
        <f t="shared" si="6"/>
        <v>55006.07402368437</v>
      </c>
      <c r="BA208" s="58">
        <f t="shared" si="7"/>
        <v>0.38762664671115638</v>
      </c>
    </row>
    <row r="209" spans="49:53" ht="15">
      <c r="AW209" s="56">
        <v>44399</v>
      </c>
      <c r="AX209" s="61">
        <v>134566.47</v>
      </c>
      <c r="AY209" s="61">
        <v>119147.8560829991</v>
      </c>
      <c r="AZ209" s="57">
        <f t="shared" si="6"/>
        <v>15418.613917000897</v>
      </c>
      <c r="BA209" s="58">
        <f t="shared" si="7"/>
        <v>0.11457990922256411</v>
      </c>
    </row>
    <row r="210" spans="49:53" ht="15">
      <c r="AW210" s="56">
        <v>44400</v>
      </c>
      <c r="AX210" s="61">
        <v>328686.64</v>
      </c>
      <c r="AY210" s="61">
        <v>310163.48821181862</v>
      </c>
      <c r="AZ210" s="57">
        <f t="shared" si="6"/>
        <v>18523.151788181392</v>
      </c>
      <c r="BA210" s="58">
        <f t="shared" si="7"/>
        <v>5.6355049259627324E-2</v>
      </c>
    </row>
    <row r="211" spans="49:53" ht="15">
      <c r="AW211" s="56">
        <v>44401</v>
      </c>
      <c r="AX211" s="61">
        <v>216991.61</v>
      </c>
      <c r="AY211" s="61">
        <v>202308.13790175851</v>
      </c>
      <c r="AZ211" s="57">
        <f t="shared" si="6"/>
        <v>14683.472098241473</v>
      </c>
      <c r="BA211" s="58">
        <f t="shared" si="7"/>
        <v>6.7668386341027079E-2</v>
      </c>
    </row>
    <row r="212" spans="49:53" ht="15">
      <c r="AW212" s="56">
        <v>44402</v>
      </c>
      <c r="AX212" s="61">
        <v>198129.36</v>
      </c>
      <c r="AY212" s="61">
        <v>181885.93397358889</v>
      </c>
      <c r="AZ212" s="57">
        <f t="shared" si="6"/>
        <v>16243.426026411093</v>
      </c>
      <c r="BA212" s="58">
        <f t="shared" si="7"/>
        <v>8.1983942341564586E-2</v>
      </c>
    </row>
    <row r="213" spans="49:53" ht="15">
      <c r="AW213" s="56">
        <v>44403</v>
      </c>
      <c r="AX213" s="61">
        <v>131490.04999999999</v>
      </c>
      <c r="AY213" s="61">
        <v>97059.08037141597</v>
      </c>
      <c r="AZ213" s="57">
        <f t="shared" si="6"/>
        <v>34430.969628584018</v>
      </c>
      <c r="BA213" s="58">
        <f t="shared" si="7"/>
        <v>0.261852281815879</v>
      </c>
    </row>
    <row r="214" spans="49:53" ht="15">
      <c r="AW214" s="56">
        <v>44404</v>
      </c>
      <c r="AX214" s="61">
        <v>139501.51</v>
      </c>
      <c r="AY214" s="61">
        <v>81271.763860973733</v>
      </c>
      <c r="AZ214" s="57">
        <f t="shared" si="6"/>
        <v>58229.746139026276</v>
      </c>
      <c r="BA214" s="58">
        <f t="shared" si="7"/>
        <v>0.41741301681269449</v>
      </c>
    </row>
    <row r="215" spans="49:53" ht="15">
      <c r="AW215" s="56">
        <v>44405</v>
      </c>
      <c r="AX215" s="61">
        <v>134381.01</v>
      </c>
      <c r="AY215" s="61">
        <v>89870.846557634417</v>
      </c>
      <c r="AZ215" s="57">
        <f t="shared" si="6"/>
        <v>44510.163442365592</v>
      </c>
      <c r="BA215" s="58">
        <f t="shared" si="7"/>
        <v>0.33122361144901047</v>
      </c>
    </row>
    <row r="216" spans="49:53" ht="15">
      <c r="AW216" s="56">
        <v>44406</v>
      </c>
      <c r="AX216" s="61">
        <v>142142.43</v>
      </c>
      <c r="AY216" s="61">
        <v>149807.73325232349</v>
      </c>
      <c r="AZ216" s="57">
        <f t="shared" si="6"/>
        <v>-7665.3032523235015</v>
      </c>
      <c r="BA216" s="58">
        <f t="shared" si="7"/>
        <v>5.3926918600754901E-2</v>
      </c>
    </row>
    <row r="217" spans="49:53" ht="15">
      <c r="AW217" s="56">
        <v>44407</v>
      </c>
      <c r="AX217" s="61">
        <v>274176.34000000003</v>
      </c>
      <c r="AY217" s="61">
        <v>337996.87449114159</v>
      </c>
      <c r="AZ217" s="57">
        <f t="shared" si="6"/>
        <v>-63820.53449114156</v>
      </c>
      <c r="BA217" s="58">
        <f t="shared" si="7"/>
        <v>0.23277185219972502</v>
      </c>
    </row>
    <row r="218" spans="49:53" ht="15">
      <c r="AW218" s="56">
        <v>44408</v>
      </c>
      <c r="AX218" s="61">
        <v>232616.33</v>
      </c>
      <c r="AY218" s="61">
        <v>220488.55612638741</v>
      </c>
      <c r="AZ218" s="57">
        <f t="shared" si="6"/>
        <v>12127.773873612576</v>
      </c>
      <c r="BA218" s="58">
        <f t="shared" si="7"/>
        <v>5.2136382143130607E-2</v>
      </c>
    </row>
    <row r="219" spans="49:53" ht="15">
      <c r="AW219" s="56">
        <v>44409</v>
      </c>
      <c r="AX219" s="61">
        <v>252265.66</v>
      </c>
      <c r="AY219" s="61">
        <v>210367.47772528199</v>
      </c>
      <c r="AZ219" s="57">
        <f t="shared" si="6"/>
        <v>41898.182274718012</v>
      </c>
      <c r="BA219" s="58">
        <f t="shared" si="7"/>
        <v>0.16608753753768155</v>
      </c>
    </row>
    <row r="220" spans="49:53" ht="15">
      <c r="AW220" s="56">
        <v>44410</v>
      </c>
      <c r="AX220" s="61">
        <v>137255.99</v>
      </c>
      <c r="AY220" s="61">
        <v>179829.24999581851</v>
      </c>
      <c r="AZ220" s="57">
        <f t="shared" si="6"/>
        <v>-42573.259995818516</v>
      </c>
      <c r="BA220" s="58">
        <f t="shared" si="7"/>
        <v>0.31017414974616786</v>
      </c>
    </row>
    <row r="221" spans="49:53" ht="15">
      <c r="AW221" s="56">
        <v>44411</v>
      </c>
      <c r="AX221" s="61">
        <v>142249.94</v>
      </c>
      <c r="AY221" s="61">
        <v>143046.43031506191</v>
      </c>
      <c r="AZ221" s="57">
        <f t="shared" si="6"/>
        <v>-796.49031506190659</v>
      </c>
      <c r="BA221" s="58">
        <f t="shared" si="7"/>
        <v>5.5992312900933847E-3</v>
      </c>
    </row>
    <row r="222" spans="49:53" ht="15">
      <c r="AW222" s="56">
        <v>44412</v>
      </c>
      <c r="AX222" s="61">
        <v>145979.57</v>
      </c>
      <c r="AY222" s="61">
        <v>157746.3610854435</v>
      </c>
      <c r="AZ222" s="57">
        <f t="shared" si="6"/>
        <v>-11766.791085443489</v>
      </c>
      <c r="BA222" s="58">
        <f t="shared" si="7"/>
        <v>8.0605738771826002E-2</v>
      </c>
    </row>
    <row r="223" spans="49:53" ht="15">
      <c r="AW223" s="56">
        <v>44413</v>
      </c>
      <c r="AX223" s="61">
        <v>141794.9</v>
      </c>
      <c r="AY223" s="61">
        <v>182099.95583259981</v>
      </c>
      <c r="AZ223" s="57">
        <f t="shared" si="6"/>
        <v>-40305.055832599814</v>
      </c>
      <c r="BA223" s="58">
        <f t="shared" si="7"/>
        <v>0.28424898097604229</v>
      </c>
    </row>
    <row r="224" spans="49:53" ht="15">
      <c r="AW224" s="56">
        <v>44414</v>
      </c>
      <c r="AX224" s="61">
        <v>303501.51</v>
      </c>
      <c r="AY224" s="61">
        <v>322979.83932973532</v>
      </c>
      <c r="AZ224" s="57">
        <f t="shared" si="6"/>
        <v>-19478.329329735308</v>
      </c>
      <c r="BA224" s="58">
        <f t="shared" si="7"/>
        <v>6.4178690016189074E-2</v>
      </c>
    </row>
    <row r="225" spans="49:53" ht="15">
      <c r="AW225" s="56">
        <v>44415</v>
      </c>
      <c r="AX225" s="61">
        <v>217344.76</v>
      </c>
      <c r="AY225" s="61">
        <v>213327.80521185909</v>
      </c>
      <c r="AZ225" s="57">
        <f t="shared" si="6"/>
        <v>4016.9547881409235</v>
      </c>
      <c r="BA225" s="58">
        <f t="shared" si="7"/>
        <v>1.8481949084675073E-2</v>
      </c>
    </row>
    <row r="226" spans="49:53" ht="15">
      <c r="AW226" s="56">
        <v>44416</v>
      </c>
      <c r="AX226" s="61">
        <v>198993.05</v>
      </c>
      <c r="AY226" s="61">
        <v>189705.47896719229</v>
      </c>
      <c r="AZ226" s="57">
        <f t="shared" si="6"/>
        <v>9287.5710328076966</v>
      </c>
      <c r="BA226" s="58">
        <f t="shared" si="7"/>
        <v>4.6672841251529623E-2</v>
      </c>
    </row>
    <row r="227" spans="49:53" ht="15">
      <c r="AW227" s="56">
        <v>44417</v>
      </c>
      <c r="AX227" s="61">
        <v>168213.22</v>
      </c>
      <c r="AY227" s="61">
        <v>105242.6053658747</v>
      </c>
      <c r="AZ227" s="57">
        <f t="shared" si="6"/>
        <v>62970.614634125304</v>
      </c>
      <c r="BA227" s="58">
        <f t="shared" si="7"/>
        <v>0.37434997459846081</v>
      </c>
    </row>
    <row r="228" spans="49:53" ht="15">
      <c r="AW228" s="56">
        <v>44418</v>
      </c>
      <c r="AX228" s="61">
        <v>147628.51</v>
      </c>
      <c r="AY228" s="61">
        <v>88844.932040046609</v>
      </c>
      <c r="AZ228" s="57">
        <f t="shared" si="6"/>
        <v>58783.5779599534</v>
      </c>
      <c r="BA228" s="58">
        <f t="shared" si="7"/>
        <v>0.39818581085695032</v>
      </c>
    </row>
    <row r="229" spans="49:53" ht="15">
      <c r="AW229" s="56">
        <v>44419</v>
      </c>
      <c r="AX229" s="61">
        <v>171030.96</v>
      </c>
      <c r="AY229" s="61">
        <v>108237.2014306364</v>
      </c>
      <c r="AZ229" s="57">
        <f t="shared" si="6"/>
        <v>62793.758569363592</v>
      </c>
      <c r="BA229" s="58">
        <f t="shared" si="7"/>
        <v>0.36714848919379039</v>
      </c>
    </row>
    <row r="230" spans="49:53" ht="15">
      <c r="AW230" s="56">
        <v>44420</v>
      </c>
      <c r="AX230" s="61">
        <v>143061.65</v>
      </c>
      <c r="AY230" s="61">
        <v>136826.60877777851</v>
      </c>
      <c r="AZ230" s="57">
        <f t="shared" si="6"/>
        <v>6235.04122222148</v>
      </c>
      <c r="BA230" s="58">
        <f t="shared" si="7"/>
        <v>4.358289745869337E-2</v>
      </c>
    </row>
    <row r="231" spans="49:53" ht="15">
      <c r="AW231" s="56">
        <v>44421</v>
      </c>
      <c r="AX231" s="61">
        <v>231756.28</v>
      </c>
      <c r="AY231" s="61">
        <v>331319.78012087417</v>
      </c>
      <c r="AZ231" s="57">
        <f t="shared" si="6"/>
        <v>-99563.500120874174</v>
      </c>
      <c r="BA231" s="58">
        <f t="shared" si="7"/>
        <v>0.42960432451225994</v>
      </c>
    </row>
    <row r="232" spans="49:53" ht="15">
      <c r="AW232" s="56">
        <v>44422</v>
      </c>
      <c r="AX232" s="61">
        <v>203095.75</v>
      </c>
      <c r="AY232" s="61">
        <v>221293.90603396049</v>
      </c>
      <c r="AZ232" s="57">
        <f t="shared" si="6"/>
        <v>-18198.156033960491</v>
      </c>
      <c r="BA232" s="58">
        <f t="shared" si="7"/>
        <v>8.9603824964138795E-2</v>
      </c>
    </row>
    <row r="233" spans="49:53" ht="15">
      <c r="AW233" s="56">
        <v>44423</v>
      </c>
      <c r="AX233" s="61">
        <v>191260.55</v>
      </c>
      <c r="AY233" s="61">
        <v>193167.1283785821</v>
      </c>
      <c r="AZ233" s="57">
        <f t="shared" si="6"/>
        <v>-1906.5783785821113</v>
      </c>
      <c r="BA233" s="58">
        <f t="shared" si="7"/>
        <v>9.9684873779883592E-3</v>
      </c>
    </row>
    <row r="234" spans="49:53" ht="15">
      <c r="AW234" s="56">
        <v>44424</v>
      </c>
      <c r="AX234" s="61">
        <v>116546.42</v>
      </c>
      <c r="AY234" s="61">
        <v>97074.625878955791</v>
      </c>
      <c r="AZ234" s="57">
        <f t="shared" si="6"/>
        <v>19471.794121044208</v>
      </c>
      <c r="BA234" s="58">
        <f t="shared" si="7"/>
        <v>0.16707329252193426</v>
      </c>
    </row>
    <row r="235" spans="49:53" ht="15">
      <c r="AW235" s="56">
        <v>44425</v>
      </c>
      <c r="AX235" s="61">
        <v>127490.04</v>
      </c>
      <c r="AY235" s="61">
        <v>83185.857125143782</v>
      </c>
      <c r="AZ235" s="57">
        <f t="shared" si="6"/>
        <v>44304.182874856211</v>
      </c>
      <c r="BA235" s="58">
        <f t="shared" si="7"/>
        <v>0.34751093399026478</v>
      </c>
    </row>
    <row r="236" spans="49:53" ht="15">
      <c r="AW236" s="56">
        <v>44426</v>
      </c>
      <c r="AX236" s="61">
        <v>133212.32999999999</v>
      </c>
      <c r="AY236" s="61">
        <v>101874.3904891657</v>
      </c>
      <c r="AZ236" s="57">
        <f t="shared" si="6"/>
        <v>31337.939510834287</v>
      </c>
      <c r="BA236" s="58">
        <f t="shared" si="7"/>
        <v>0.23524803980858447</v>
      </c>
    </row>
    <row r="237" spans="49:53" ht="15">
      <c r="AW237" s="56">
        <v>44427</v>
      </c>
      <c r="AX237" s="61">
        <v>126849.23</v>
      </c>
      <c r="AY237" s="61">
        <v>134938.26375786591</v>
      </c>
      <c r="AZ237" s="57">
        <f t="shared" si="6"/>
        <v>-8089.0337578659091</v>
      </c>
      <c r="BA237" s="58">
        <f t="shared" si="7"/>
        <v>6.376888340485716E-2</v>
      </c>
    </row>
    <row r="238" spans="49:53" ht="15">
      <c r="AW238" s="56">
        <v>44428</v>
      </c>
      <c r="AX238" s="61">
        <v>374540.63</v>
      </c>
      <c r="AY238" s="61">
        <v>340175.39496588241</v>
      </c>
      <c r="AZ238" s="57">
        <f t="shared" si="6"/>
        <v>34365.235034117592</v>
      </c>
      <c r="BA238" s="58">
        <f t="shared" si="7"/>
        <v>9.1753022987432875E-2</v>
      </c>
    </row>
    <row r="239" spans="49:53" ht="15">
      <c r="AW239" s="56">
        <v>44429</v>
      </c>
      <c r="AX239" s="61">
        <v>229479.92</v>
      </c>
      <c r="AY239" s="61">
        <v>250690.14394331901</v>
      </c>
      <c r="AZ239" s="57">
        <f t="shared" si="6"/>
        <v>-21210.223943318997</v>
      </c>
      <c r="BA239" s="58">
        <f t="shared" si="7"/>
        <v>9.2427363332351672E-2</v>
      </c>
    </row>
    <row r="240" spans="49:53" ht="15">
      <c r="AW240" s="56">
        <v>44430</v>
      </c>
      <c r="AX240" s="61">
        <v>212775.67</v>
      </c>
      <c r="AY240" s="61">
        <v>237342.64823706981</v>
      </c>
      <c r="AZ240" s="57">
        <f t="shared" si="6"/>
        <v>-24566.978237069794</v>
      </c>
      <c r="BA240" s="58">
        <f t="shared" si="7"/>
        <v>0.11545952710227533</v>
      </c>
    </row>
    <row r="241" spans="49:53" ht="15">
      <c r="AW241" s="56">
        <v>44431</v>
      </c>
      <c r="AX241" s="61">
        <v>154059.12</v>
      </c>
      <c r="AY241" s="61">
        <v>123091.052016959</v>
      </c>
      <c r="AZ241" s="57">
        <f t="shared" si="6"/>
        <v>30968.067983040994</v>
      </c>
      <c r="BA241" s="58">
        <f t="shared" si="7"/>
        <v>0.20101418197793805</v>
      </c>
    </row>
    <row r="242" spans="49:53" ht="15">
      <c r="AW242" s="56">
        <v>44432</v>
      </c>
      <c r="AX242" s="61">
        <v>102690.72</v>
      </c>
      <c r="AY242" s="61">
        <v>90258.562563165993</v>
      </c>
      <c r="AZ242" s="57">
        <f t="shared" si="6"/>
        <v>12432.157436834008</v>
      </c>
      <c r="BA242" s="58">
        <f t="shared" si="7"/>
        <v>0.12106407898234629</v>
      </c>
    </row>
    <row r="243" spans="49:53" ht="15">
      <c r="AW243" s="56">
        <v>44433</v>
      </c>
      <c r="AX243" s="61">
        <v>118038.95</v>
      </c>
      <c r="AY243" s="61">
        <v>165307.79239266569</v>
      </c>
      <c r="AZ243" s="57">
        <f t="shared" si="6"/>
        <v>-47268.842392665698</v>
      </c>
      <c r="BA243" s="58">
        <f t="shared" si="7"/>
        <v>0.40045122726579402</v>
      </c>
    </row>
    <row r="244" spans="49:53" ht="15">
      <c r="AW244" s="56">
        <v>44434</v>
      </c>
      <c r="AX244" s="61">
        <v>233977.37</v>
      </c>
      <c r="AY244" s="61">
        <v>184306.58253100159</v>
      </c>
      <c r="AZ244" s="57">
        <f t="shared" si="6"/>
        <v>49670.787468998402</v>
      </c>
      <c r="BA244" s="58">
        <f t="shared" si="7"/>
        <v>0.2122888528450354</v>
      </c>
    </row>
    <row r="245" spans="49:53" ht="15">
      <c r="AW245" s="56">
        <v>44435</v>
      </c>
      <c r="AX245" s="61">
        <v>284056.69</v>
      </c>
      <c r="AY245" s="61">
        <v>333803.88700441632</v>
      </c>
      <c r="AZ245" s="57">
        <f t="shared" si="6"/>
        <v>-49747.197004416317</v>
      </c>
      <c r="BA245" s="58">
        <f t="shared" si="7"/>
        <v>0.17513122822214228</v>
      </c>
    </row>
    <row r="246" spans="49:53" ht="15">
      <c r="AW246" s="56">
        <v>44436</v>
      </c>
      <c r="AX246" s="61">
        <v>238284.06</v>
      </c>
      <c r="AY246" s="61">
        <v>227745.34587931741</v>
      </c>
      <c r="AZ246" s="57">
        <f t="shared" si="6"/>
        <v>10538.714120682591</v>
      </c>
      <c r="BA246" s="58">
        <f t="shared" si="7"/>
        <v>4.4227524580043628E-2</v>
      </c>
    </row>
    <row r="247" spans="49:53" ht="15">
      <c r="AW247" s="56">
        <v>44437</v>
      </c>
      <c r="AX247" s="61">
        <v>210261.85</v>
      </c>
      <c r="AY247" s="61">
        <v>196053.3985506701</v>
      </c>
      <c r="AZ247" s="57">
        <f t="shared" si="6"/>
        <v>14208.451449329907</v>
      </c>
      <c r="BA247" s="58">
        <f t="shared" si="7"/>
        <v>6.7575032985441277E-2</v>
      </c>
    </row>
    <row r="248" spans="49:53" ht="15">
      <c r="AW248" s="56">
        <v>44438</v>
      </c>
      <c r="AX248" s="61">
        <v>149409.79999999999</v>
      </c>
      <c r="AY248" s="61">
        <v>163176.81986697609</v>
      </c>
      <c r="AZ248" s="57">
        <f t="shared" si="6"/>
        <v>-13767.019866976101</v>
      </c>
      <c r="BA248" s="58">
        <f t="shared" si="7"/>
        <v>9.2142683190634761E-2</v>
      </c>
    </row>
    <row r="249" spans="49:53" ht="15">
      <c r="AW249" s="56">
        <v>44439</v>
      </c>
      <c r="AX249" s="61">
        <v>156921.22</v>
      </c>
      <c r="AY249" s="61">
        <v>138449.95852795639</v>
      </c>
      <c r="AZ249" s="57">
        <f t="shared" si="6"/>
        <v>18471.26147204361</v>
      </c>
      <c r="BA249" s="58">
        <f t="shared" si="7"/>
        <v>0.11771041209113471</v>
      </c>
    </row>
    <row r="250" spans="49:53" ht="15">
      <c r="AW250" s="56">
        <v>44440</v>
      </c>
      <c r="AX250" s="61">
        <v>172858.97</v>
      </c>
      <c r="AY250" s="61">
        <v>101083.5421710112</v>
      </c>
      <c r="AZ250" s="57">
        <f t="shared" si="6"/>
        <v>71775.427828988803</v>
      </c>
      <c r="BA250" s="58">
        <f t="shared" si="7"/>
        <v>0.41522535873601935</v>
      </c>
    </row>
    <row r="251" spans="49:53" ht="15">
      <c r="AW251" s="56">
        <v>44441</v>
      </c>
      <c r="AX251" s="61">
        <v>184843.83</v>
      </c>
      <c r="AY251" s="61">
        <v>138938.96171015751</v>
      </c>
      <c r="AZ251" s="57">
        <f t="shared" si="6"/>
        <v>45904.868289842474</v>
      </c>
      <c r="BA251" s="58">
        <f t="shared" si="7"/>
        <v>0.24834406585192742</v>
      </c>
    </row>
    <row r="252" spans="49:53" ht="15">
      <c r="AW252" s="56">
        <v>44442</v>
      </c>
      <c r="AX252" s="61">
        <v>298680.40000000002</v>
      </c>
      <c r="AY252" s="61">
        <v>353986.54252186761</v>
      </c>
      <c r="AZ252" s="57">
        <f t="shared" si="6"/>
        <v>-55306.142521867587</v>
      </c>
      <c r="BA252" s="58">
        <f t="shared" si="7"/>
        <v>0.18516830204415013</v>
      </c>
    </row>
    <row r="253" spans="49:53" ht="15">
      <c r="AW253" s="56">
        <v>44443</v>
      </c>
      <c r="AX253" s="61">
        <v>236912.95</v>
      </c>
      <c r="AY253" s="61">
        <v>257953.07655625741</v>
      </c>
      <c r="AZ253" s="57">
        <f t="shared" si="6"/>
        <v>-21040.126556257397</v>
      </c>
      <c r="BA253" s="58">
        <f t="shared" si="7"/>
        <v>8.8809525001724884E-2</v>
      </c>
    </row>
    <row r="254" spans="49:53" ht="15">
      <c r="AW254" s="56">
        <v>44444</v>
      </c>
      <c r="AX254" s="61">
        <v>257318.7</v>
      </c>
      <c r="AY254" s="61">
        <v>220167.76809964329</v>
      </c>
      <c r="AZ254" s="57">
        <f t="shared" si="6"/>
        <v>37150.931900356722</v>
      </c>
      <c r="BA254" s="58">
        <f t="shared" si="7"/>
        <v>0.14437711639440398</v>
      </c>
    </row>
    <row r="255" spans="49:53" ht="15">
      <c r="AW255" s="56">
        <v>44445</v>
      </c>
      <c r="AX255" s="61">
        <v>111187.08</v>
      </c>
      <c r="AY255" s="61">
        <v>104526.0001530486</v>
      </c>
      <c r="AZ255" s="57">
        <f t="shared" si="6"/>
        <v>6661.0798469513975</v>
      </c>
      <c r="BA255" s="58">
        <f t="shared" si="7"/>
        <v>5.9908757806674998E-2</v>
      </c>
    </row>
    <row r="256" spans="49:53" ht="15">
      <c r="AW256" s="56">
        <v>44446</v>
      </c>
      <c r="AX256" s="61">
        <v>110255.83</v>
      </c>
      <c r="AY256" s="61">
        <v>94564.329813521676</v>
      </c>
      <c r="AZ256" s="57">
        <f t="shared" si="6"/>
        <v>15691.500186478326</v>
      </c>
      <c r="BA256" s="58">
        <f t="shared" si="7"/>
        <v>0.14231900650041204</v>
      </c>
    </row>
    <row r="257" spans="49:53" ht="15">
      <c r="AW257" s="56">
        <v>44447</v>
      </c>
      <c r="AX257" s="61">
        <v>123365.95</v>
      </c>
      <c r="AY257" s="61">
        <v>174182.45051312569</v>
      </c>
      <c r="AZ257" s="57">
        <f t="shared" si="6"/>
        <v>-50816.500513125691</v>
      </c>
      <c r="BA257" s="58">
        <f t="shared" si="7"/>
        <v>0.41191674455654653</v>
      </c>
    </row>
    <row r="258" spans="49:53" ht="15">
      <c r="AW258" s="56">
        <v>44448</v>
      </c>
      <c r="AX258" s="61">
        <v>208225.38</v>
      </c>
      <c r="AY258" s="61">
        <v>187663.80509321939</v>
      </c>
      <c r="AZ258" s="57">
        <f t="shared" si="6"/>
        <v>20561.574906780617</v>
      </c>
      <c r="BA258" s="58">
        <f t="shared" si="7"/>
        <v>9.874672773693878E-2</v>
      </c>
    </row>
    <row r="259" spans="49:53" ht="15">
      <c r="AW259" s="56">
        <v>44449</v>
      </c>
      <c r="AX259" s="61">
        <v>241541.44</v>
      </c>
      <c r="AY259" s="61">
        <v>343982.4086079704</v>
      </c>
      <c r="AZ259" s="57">
        <f t="shared" si="6"/>
        <v>-102440.9686079704</v>
      </c>
      <c r="BA259" s="58">
        <f t="shared" si="7"/>
        <v>0.42411343001006535</v>
      </c>
    </row>
    <row r="260" spans="49:53" ht="15">
      <c r="AW260" s="56">
        <v>44450</v>
      </c>
      <c r="AX260" s="61">
        <v>224998.44</v>
      </c>
      <c r="AY260" s="61">
        <v>251340.12877253949</v>
      </c>
      <c r="AZ260" s="57">
        <f t="shared" si="6"/>
        <v>-26341.688772539492</v>
      </c>
      <c r="BA260" s="58">
        <f t="shared" si="7"/>
        <v>0.1170749840422871</v>
      </c>
    </row>
    <row r="261" spans="49:53" ht="15">
      <c r="AW261" s="56">
        <v>44451</v>
      </c>
      <c r="AX261" s="61">
        <v>198848.77</v>
      </c>
      <c r="AY261" s="61">
        <v>208300.27330516279</v>
      </c>
      <c r="AZ261" s="57">
        <f t="shared" si="6"/>
        <v>-9451.5033051627979</v>
      </c>
      <c r="BA261" s="58">
        <f t="shared" si="7"/>
        <v>4.753111274041473E-2</v>
      </c>
    </row>
    <row r="262" spans="49:53" ht="15">
      <c r="AW262" s="56">
        <v>44452</v>
      </c>
      <c r="AX262" s="61">
        <v>166799.46</v>
      </c>
      <c r="AY262" s="61">
        <v>171412.90090316589</v>
      </c>
      <c r="AZ262" s="57">
        <f t="shared" si="6"/>
        <v>-4613.4409031659015</v>
      </c>
      <c r="BA262" s="58">
        <f t="shared" si="7"/>
        <v>2.765860814636871E-2</v>
      </c>
    </row>
    <row r="263" spans="49:53" ht="15">
      <c r="AW263" s="56">
        <v>44453</v>
      </c>
      <c r="AX263" s="61">
        <v>159517.22</v>
      </c>
      <c r="AY263" s="61">
        <v>151036.28937669011</v>
      </c>
      <c r="AZ263" s="57">
        <f t="shared" si="6"/>
        <v>8480.9306233098905</v>
      </c>
      <c r="BA263" s="58">
        <f t="shared" si="7"/>
        <v>5.3166238875714422E-2</v>
      </c>
    </row>
    <row r="264" spans="49:53" ht="15">
      <c r="AW264" s="56">
        <v>44454</v>
      </c>
      <c r="AX264" s="61">
        <v>174966.07</v>
      </c>
      <c r="AY264" s="61">
        <v>116734.2438774676</v>
      </c>
      <c r="AZ264" s="57">
        <f t="shared" ref="AZ264:AZ327" si="8">AX264-AY264</f>
        <v>58231.826122532409</v>
      </c>
      <c r="BA264" s="58">
        <f t="shared" ref="BA264:BA327" si="9">ABS(AZ264/AX264)</f>
        <v>0.33281782074965965</v>
      </c>
    </row>
    <row r="265" spans="49:53" ht="15">
      <c r="AW265" s="56">
        <v>44455</v>
      </c>
      <c r="AX265" s="61">
        <v>172553.91</v>
      </c>
      <c r="AY265" s="61">
        <v>141793.22164803109</v>
      </c>
      <c r="AZ265" s="57">
        <f t="shared" si="8"/>
        <v>30760.688351968915</v>
      </c>
      <c r="BA265" s="58">
        <f t="shared" si="9"/>
        <v>0.17826711867594836</v>
      </c>
    </row>
    <row r="266" spans="49:53" ht="15">
      <c r="AW266" s="56">
        <v>44456</v>
      </c>
      <c r="AX266" s="61">
        <v>273335.59000000003</v>
      </c>
      <c r="AY266" s="61">
        <v>338857.7578102774</v>
      </c>
      <c r="AZ266" s="57">
        <f t="shared" si="8"/>
        <v>-65522.167810277373</v>
      </c>
      <c r="BA266" s="58">
        <f t="shared" si="9"/>
        <v>0.23971326899024517</v>
      </c>
    </row>
    <row r="267" spans="49:53" ht="15">
      <c r="AW267" s="56">
        <v>44457</v>
      </c>
      <c r="AX267" s="61">
        <v>230292.67</v>
      </c>
      <c r="AY267" s="61">
        <v>246581.15031891721</v>
      </c>
      <c r="AZ267" s="57">
        <f t="shared" si="8"/>
        <v>-16288.480318917194</v>
      </c>
      <c r="BA267" s="58">
        <f t="shared" si="9"/>
        <v>7.0729477924404593E-2</v>
      </c>
    </row>
    <row r="268" spans="49:53" ht="15">
      <c r="AW268" s="56">
        <v>44458</v>
      </c>
      <c r="AX268" s="61">
        <v>205214.58</v>
      </c>
      <c r="AY268" s="61">
        <v>225783.6935831052</v>
      </c>
      <c r="AZ268" s="57">
        <f t="shared" si="8"/>
        <v>-20569.113583105209</v>
      </c>
      <c r="BA268" s="58">
        <f t="shared" si="9"/>
        <v>0.10023222318368027</v>
      </c>
    </row>
    <row r="269" spans="49:53" ht="15">
      <c r="AW269" s="56">
        <v>44459</v>
      </c>
      <c r="AX269" s="61">
        <v>92286.64</v>
      </c>
      <c r="AY269" s="61">
        <v>121283.1868020344</v>
      </c>
      <c r="AZ269" s="57">
        <f t="shared" si="8"/>
        <v>-28996.546802034398</v>
      </c>
      <c r="BA269" s="58">
        <f t="shared" si="9"/>
        <v>0.31420091577756432</v>
      </c>
    </row>
    <row r="270" spans="49:53" ht="15">
      <c r="AW270" s="56">
        <v>44460</v>
      </c>
      <c r="AX270" s="61">
        <v>112687.02</v>
      </c>
      <c r="AY270" s="61">
        <v>111880.1620947069</v>
      </c>
      <c r="AZ270" s="57">
        <f t="shared" si="8"/>
        <v>806.85790529310179</v>
      </c>
      <c r="BA270" s="58">
        <f t="shared" si="9"/>
        <v>7.1601672073065888E-3</v>
      </c>
    </row>
    <row r="271" spans="49:53" ht="15">
      <c r="AW271" s="56">
        <v>44461</v>
      </c>
      <c r="AX271" s="61">
        <v>141210.95000000001</v>
      </c>
      <c r="AY271" s="61">
        <v>170851.13984475369</v>
      </c>
      <c r="AZ271" s="57">
        <f t="shared" si="8"/>
        <v>-29640.189844753681</v>
      </c>
      <c r="BA271" s="58">
        <f t="shared" si="9"/>
        <v>0.2099000810118031</v>
      </c>
    </row>
    <row r="272" spans="49:53" ht="15">
      <c r="AW272" s="56">
        <v>44462</v>
      </c>
      <c r="AX272" s="61">
        <v>324190.42</v>
      </c>
      <c r="AY272" s="61">
        <v>174945.5185264638</v>
      </c>
      <c r="AZ272" s="57">
        <f t="shared" si="8"/>
        <v>149244.90147353619</v>
      </c>
      <c r="BA272" s="58">
        <f t="shared" si="9"/>
        <v>0.46036184990764439</v>
      </c>
    </row>
    <row r="273" spans="49:54" ht="15">
      <c r="AW273" s="56">
        <v>44463</v>
      </c>
      <c r="AX273" s="61">
        <v>320051.95</v>
      </c>
      <c r="AY273" s="61">
        <v>334361.76354918251</v>
      </c>
      <c r="AZ273" s="57">
        <f t="shared" si="8"/>
        <v>-14309.813549182494</v>
      </c>
      <c r="BA273" s="58">
        <f t="shared" si="9"/>
        <v>4.4710908804594045E-2</v>
      </c>
    </row>
    <row r="274" spans="49:54" ht="15">
      <c r="AW274" s="56">
        <v>44464</v>
      </c>
      <c r="AX274" s="61">
        <v>292948.28000000003</v>
      </c>
      <c r="AY274" s="61">
        <v>225005.06004254389</v>
      </c>
      <c r="AZ274" s="57">
        <f t="shared" si="8"/>
        <v>67943.219957456138</v>
      </c>
      <c r="BA274" s="58">
        <f t="shared" si="9"/>
        <v>0.23192906255485143</v>
      </c>
    </row>
    <row r="275" spans="49:54" ht="15">
      <c r="AW275" s="56">
        <v>44465</v>
      </c>
      <c r="AX275" s="61">
        <v>246049.71</v>
      </c>
      <c r="AY275" s="61">
        <v>206474.8795759175</v>
      </c>
      <c r="AZ275" s="57">
        <f t="shared" si="8"/>
        <v>39574.830424082495</v>
      </c>
      <c r="BA275" s="58">
        <f t="shared" si="9"/>
        <v>0.16084079279785574</v>
      </c>
    </row>
    <row r="276" spans="49:54" ht="15">
      <c r="AW276" s="56">
        <v>44466</v>
      </c>
      <c r="AX276" s="61">
        <v>171113.14</v>
      </c>
      <c r="AY276" s="61">
        <v>109260.5611641234</v>
      </c>
      <c r="AZ276" s="57">
        <f t="shared" si="8"/>
        <v>61852.578835876615</v>
      </c>
      <c r="BA276" s="58">
        <f t="shared" si="9"/>
        <v>0.36147182405674172</v>
      </c>
    </row>
    <row r="277" spans="49:54" ht="15">
      <c r="AW277" s="56">
        <v>44467</v>
      </c>
      <c r="AX277" s="61">
        <v>172233.5</v>
      </c>
      <c r="AY277" s="61">
        <v>94062.454720328009</v>
      </c>
      <c r="AZ277" s="57">
        <f t="shared" si="8"/>
        <v>78171.045279671991</v>
      </c>
      <c r="BA277" s="58">
        <f t="shared" si="9"/>
        <v>0.4538666709999622</v>
      </c>
    </row>
    <row r="278" spans="49:54" ht="15">
      <c r="AW278" s="56">
        <v>44468</v>
      </c>
      <c r="AX278" s="61">
        <v>191003.32</v>
      </c>
      <c r="AY278" s="61">
        <v>134141.0887958596</v>
      </c>
      <c r="AZ278" s="57">
        <f t="shared" si="8"/>
        <v>56862.231204140407</v>
      </c>
      <c r="BA278" s="58">
        <f t="shared" si="9"/>
        <v>0.29770284204557496</v>
      </c>
    </row>
    <row r="279" spans="49:54" ht="15">
      <c r="AW279" s="56">
        <v>44469</v>
      </c>
      <c r="AX279" s="61">
        <v>186311.1</v>
      </c>
      <c r="AY279" s="61">
        <v>176800.64367794871</v>
      </c>
      <c r="AZ279" s="57">
        <f t="shared" si="8"/>
        <v>9510.4563220512937</v>
      </c>
      <c r="BA279" s="58">
        <f t="shared" si="9"/>
        <v>5.1046106872061264E-2</v>
      </c>
      <c r="BB279" s="58">
        <f>AVERAGE(BA250:BA280)</f>
        <v>0.19720100176472974</v>
      </c>
    </row>
    <row r="280" spans="49:54" ht="15">
      <c r="AW280" s="56">
        <v>44470</v>
      </c>
      <c r="AX280" s="61">
        <v>331360.28999999998</v>
      </c>
      <c r="AY280" s="61">
        <v>375736.04171359597</v>
      </c>
      <c r="AZ280" s="57">
        <f t="shared" si="8"/>
        <v>-44375.751713595993</v>
      </c>
      <c r="BA280" s="58">
        <f t="shared" si="9"/>
        <v>0.13391994470307833</v>
      </c>
      <c r="BB280" s="62">
        <f>AVERAGE(BA192:BA280)</f>
        <v>0.20386378818845605</v>
      </c>
    </row>
    <row r="281" spans="49:54" ht="15">
      <c r="AW281" s="56">
        <v>44471</v>
      </c>
      <c r="AX281" s="42">
        <v>279019.27</v>
      </c>
      <c r="AY281" s="42">
        <v>293019.06080885179</v>
      </c>
      <c r="AZ281" s="57">
        <f t="shared" si="8"/>
        <v>-13999.790808851772</v>
      </c>
      <c r="BA281" s="58">
        <f t="shared" si="9"/>
        <v>5.0174996188800045E-2</v>
      </c>
    </row>
    <row r="282" spans="49:54" ht="15">
      <c r="AW282" s="56">
        <v>44472</v>
      </c>
      <c r="AX282" s="42">
        <v>249382.34</v>
      </c>
      <c r="AY282" s="42">
        <v>279102.1908400188</v>
      </c>
      <c r="AZ282" s="57">
        <f t="shared" si="8"/>
        <v>-29719.8508400188</v>
      </c>
      <c r="BA282" s="58">
        <f t="shared" si="9"/>
        <v>0.11917383901369601</v>
      </c>
    </row>
    <row r="283" spans="49:54" ht="15">
      <c r="AW283" s="56">
        <v>44473</v>
      </c>
      <c r="AX283" s="42">
        <v>220154.26</v>
      </c>
      <c r="AY283" s="42">
        <v>180829.17975929251</v>
      </c>
      <c r="AZ283" s="57">
        <f t="shared" si="8"/>
        <v>39325.080240707495</v>
      </c>
      <c r="BA283" s="58">
        <f t="shared" si="9"/>
        <v>0.17862511604684594</v>
      </c>
    </row>
    <row r="284" spans="49:54" ht="15">
      <c r="AW284" s="56">
        <v>44474</v>
      </c>
      <c r="AX284" s="42">
        <v>153066.21</v>
      </c>
      <c r="AY284" s="42">
        <v>162838.49571031879</v>
      </c>
      <c r="AZ284" s="57">
        <f t="shared" si="8"/>
        <v>-9772.2857103187998</v>
      </c>
      <c r="BA284" s="58">
        <f t="shared" si="9"/>
        <v>6.3843520462934317E-2</v>
      </c>
    </row>
    <row r="285" spans="49:54" ht="15">
      <c r="AW285" s="56">
        <v>44475</v>
      </c>
      <c r="AX285" s="42">
        <v>148623.60999999999</v>
      </c>
      <c r="AY285" s="42">
        <v>186939.87620068621</v>
      </c>
      <c r="AZ285" s="57">
        <f t="shared" si="8"/>
        <v>-38316.266200686223</v>
      </c>
      <c r="BA285" s="58">
        <f t="shared" si="9"/>
        <v>0.25780739816968667</v>
      </c>
    </row>
    <row r="286" spans="49:54" ht="15">
      <c r="AW286" s="56">
        <v>44476</v>
      </c>
      <c r="AX286" s="42">
        <v>149855.51</v>
      </c>
      <c r="AY286" s="42">
        <v>216907.83618879359</v>
      </c>
      <c r="AZ286" s="57">
        <f t="shared" si="8"/>
        <v>-67052.326188793581</v>
      </c>
      <c r="BA286" s="58">
        <f t="shared" si="9"/>
        <v>0.44744651824142856</v>
      </c>
    </row>
    <row r="287" spans="49:54" ht="15">
      <c r="AW287" s="56">
        <v>44477</v>
      </c>
      <c r="AX287" s="42">
        <v>428738.34</v>
      </c>
      <c r="AY287" s="42">
        <v>401276.57693586842</v>
      </c>
      <c r="AZ287" s="57">
        <f t="shared" si="8"/>
        <v>27461.763064131606</v>
      </c>
      <c r="BA287" s="58">
        <f t="shared" si="9"/>
        <v>6.4052501262498715E-2</v>
      </c>
    </row>
    <row r="288" spans="49:54" ht="15">
      <c r="AW288" s="56">
        <v>44478</v>
      </c>
      <c r="AX288" s="42">
        <v>305989.83</v>
      </c>
      <c r="AY288" s="42">
        <v>306092.80289134139</v>
      </c>
      <c r="AZ288" s="57">
        <f t="shared" si="8"/>
        <v>-102.972891341371</v>
      </c>
      <c r="BA288" s="58">
        <f t="shared" si="9"/>
        <v>3.3652390127270239E-4</v>
      </c>
    </row>
    <row r="289" spans="49:53" ht="15">
      <c r="AW289" s="56">
        <v>44479</v>
      </c>
      <c r="AX289" s="42">
        <v>251286.75</v>
      </c>
      <c r="AY289" s="42">
        <v>297377.81071540387</v>
      </c>
      <c r="AZ289" s="57">
        <f t="shared" si="8"/>
        <v>-46091.060715403873</v>
      </c>
      <c r="BA289" s="58">
        <f t="shared" si="9"/>
        <v>0.18342017919927681</v>
      </c>
    </row>
    <row r="290" spans="49:53" ht="15">
      <c r="AW290" s="56">
        <v>44480</v>
      </c>
      <c r="AX290" s="42">
        <v>180503.27</v>
      </c>
      <c r="AY290" s="42">
        <v>209039.20113837329</v>
      </c>
      <c r="AZ290" s="57">
        <f t="shared" si="8"/>
        <v>-28535.9311383733</v>
      </c>
      <c r="BA290" s="58">
        <f t="shared" si="9"/>
        <v>0.15809093729090504</v>
      </c>
    </row>
    <row r="291" spans="49:53" ht="15">
      <c r="AW291" s="56">
        <v>44481</v>
      </c>
      <c r="AX291" s="42">
        <v>176732.06</v>
      </c>
      <c r="AY291" s="42">
        <v>190448.43551784489</v>
      </c>
      <c r="AZ291" s="57">
        <f t="shared" si="8"/>
        <v>-13716.375517844892</v>
      </c>
      <c r="BA291" s="58">
        <f t="shared" si="9"/>
        <v>7.7611133587448089E-2</v>
      </c>
    </row>
    <row r="292" spans="49:53" ht="15">
      <c r="AW292" s="56">
        <v>44482</v>
      </c>
      <c r="AX292" s="42">
        <v>211118.18</v>
      </c>
      <c r="AY292" s="42">
        <v>206959.61965098069</v>
      </c>
      <c r="AZ292" s="57">
        <f t="shared" si="8"/>
        <v>4158.5603490193025</v>
      </c>
      <c r="BA292" s="58">
        <f t="shared" si="9"/>
        <v>1.969778419375964E-2</v>
      </c>
    </row>
    <row r="293" spans="49:53" ht="15">
      <c r="AW293" s="56">
        <v>44483</v>
      </c>
      <c r="AX293" s="42">
        <v>189420.46</v>
      </c>
      <c r="AY293" s="42">
        <v>236388.56625003109</v>
      </c>
      <c r="AZ293" s="57">
        <f t="shared" si="8"/>
        <v>-46968.106250031095</v>
      </c>
      <c r="BA293" s="58">
        <f t="shared" si="9"/>
        <v>0.24795687989582063</v>
      </c>
    </row>
    <row r="294" spans="49:53" ht="15">
      <c r="AW294" s="56">
        <v>44484</v>
      </c>
      <c r="AX294" s="42">
        <v>334921.34000000003</v>
      </c>
      <c r="AY294" s="42">
        <v>427432.54485734442</v>
      </c>
      <c r="AZ294" s="57">
        <f t="shared" si="8"/>
        <v>-92511.20485734439</v>
      </c>
      <c r="BA294" s="58">
        <f t="shared" si="9"/>
        <v>0.27621770788730388</v>
      </c>
    </row>
    <row r="295" spans="49:53" ht="15">
      <c r="AW295" s="56">
        <v>44485</v>
      </c>
      <c r="AX295" s="42">
        <v>256364.38</v>
      </c>
      <c r="AY295" s="42">
        <v>313158.09274835658</v>
      </c>
      <c r="AZ295" s="57">
        <f t="shared" si="8"/>
        <v>-56793.712748356571</v>
      </c>
      <c r="BA295" s="58">
        <f t="shared" si="9"/>
        <v>0.22153511633853568</v>
      </c>
    </row>
    <row r="296" spans="49:53" ht="15">
      <c r="AW296" s="56">
        <v>44486</v>
      </c>
      <c r="AX296" s="42">
        <v>244465.53</v>
      </c>
      <c r="AY296" s="42">
        <v>288985.3763756504</v>
      </c>
      <c r="AZ296" s="57">
        <f t="shared" si="8"/>
        <v>-44519.846375650406</v>
      </c>
      <c r="BA296" s="58">
        <f t="shared" si="9"/>
        <v>0.18211093554028007</v>
      </c>
    </row>
    <row r="297" spans="49:53" ht="15">
      <c r="AW297" s="56">
        <v>44487</v>
      </c>
      <c r="AX297" s="42">
        <v>125949.44</v>
      </c>
      <c r="AY297" s="42">
        <v>192334.92990361861</v>
      </c>
      <c r="AZ297" s="57">
        <f t="shared" si="8"/>
        <v>-66385.489903618611</v>
      </c>
      <c r="BA297" s="58">
        <f t="shared" si="9"/>
        <v>0.5270804689851627</v>
      </c>
    </row>
    <row r="298" spans="49:53" ht="15">
      <c r="AW298" s="56">
        <v>44488</v>
      </c>
      <c r="AX298" s="42">
        <v>159950.32</v>
      </c>
      <c r="AY298" s="42">
        <v>154665.65712497779</v>
      </c>
      <c r="AZ298" s="57">
        <f t="shared" si="8"/>
        <v>5284.6628750222153</v>
      </c>
      <c r="BA298" s="58">
        <f t="shared" si="9"/>
        <v>3.3039401703117664E-2</v>
      </c>
    </row>
    <row r="299" spans="49:53" ht="15">
      <c r="AW299" s="56">
        <v>44489</v>
      </c>
      <c r="AX299" s="42">
        <v>168909.01</v>
      </c>
      <c r="AY299" s="42">
        <v>152974.1523815156</v>
      </c>
      <c r="AZ299" s="57">
        <f t="shared" si="8"/>
        <v>15934.857618484413</v>
      </c>
      <c r="BA299" s="58">
        <f t="shared" si="9"/>
        <v>9.4339891154914784E-2</v>
      </c>
    </row>
    <row r="300" spans="49:53" ht="15">
      <c r="AW300" s="56">
        <v>44490</v>
      </c>
      <c r="AX300" s="42">
        <v>309003.55</v>
      </c>
      <c r="AY300" s="42">
        <v>191536.6776849087</v>
      </c>
      <c r="AZ300" s="57">
        <f t="shared" si="8"/>
        <v>117466.87231509128</v>
      </c>
      <c r="BA300" s="58">
        <f t="shared" si="9"/>
        <v>0.38014732295176312</v>
      </c>
    </row>
    <row r="301" spans="49:53" ht="15">
      <c r="AW301" s="56">
        <v>44491</v>
      </c>
      <c r="AX301" s="42">
        <v>334538.17</v>
      </c>
      <c r="AY301" s="42">
        <v>389287.39763065369</v>
      </c>
      <c r="AZ301" s="57">
        <f t="shared" si="8"/>
        <v>-54749.22763065371</v>
      </c>
      <c r="BA301" s="58">
        <f t="shared" si="9"/>
        <v>0.16365614611526605</v>
      </c>
    </row>
    <row r="302" spans="49:53" ht="15">
      <c r="AW302" s="56">
        <v>44492</v>
      </c>
      <c r="AX302" s="42">
        <v>306608.84999999998</v>
      </c>
      <c r="AY302" s="42">
        <v>267390.19094815251</v>
      </c>
      <c r="AZ302" s="57">
        <f t="shared" si="8"/>
        <v>39218.65905184747</v>
      </c>
      <c r="BA302" s="58">
        <f t="shared" si="9"/>
        <v>0.12791104709419665</v>
      </c>
    </row>
    <row r="303" spans="49:53" ht="15">
      <c r="AW303" s="56">
        <v>44493</v>
      </c>
      <c r="AX303" s="42">
        <v>283807.87</v>
      </c>
      <c r="AY303" s="42">
        <v>240369.39489854261</v>
      </c>
      <c r="AZ303" s="57">
        <f t="shared" si="8"/>
        <v>43438.475101457385</v>
      </c>
      <c r="BA303" s="58">
        <f t="shared" si="9"/>
        <v>0.15305592160449033</v>
      </c>
    </row>
    <row r="304" spans="49:53" ht="15">
      <c r="AW304" s="56">
        <v>44494</v>
      </c>
      <c r="AX304" s="42">
        <v>210731.74</v>
      </c>
      <c r="AY304" s="42">
        <v>156591.32681583491</v>
      </c>
      <c r="AZ304" s="57">
        <f t="shared" si="8"/>
        <v>54140.413184165081</v>
      </c>
      <c r="BA304" s="58">
        <f t="shared" si="9"/>
        <v>0.25691627271793555</v>
      </c>
    </row>
    <row r="305" spans="49:53" ht="15">
      <c r="AW305" s="56">
        <v>44495</v>
      </c>
      <c r="AX305" s="42">
        <v>206415.29</v>
      </c>
      <c r="AY305" s="42">
        <v>155490.02702743851</v>
      </c>
      <c r="AZ305" s="57">
        <f t="shared" si="8"/>
        <v>50925.262972561497</v>
      </c>
      <c r="BA305" s="58">
        <f t="shared" si="9"/>
        <v>0.24671264891550182</v>
      </c>
    </row>
    <row r="306" spans="49:53" ht="15">
      <c r="AW306" s="56">
        <v>44496</v>
      </c>
      <c r="AX306" s="42">
        <v>248276.6</v>
      </c>
      <c r="AY306" s="42">
        <v>173717.30117104069</v>
      </c>
      <c r="AZ306" s="57">
        <f t="shared" si="8"/>
        <v>74559.29882895932</v>
      </c>
      <c r="BA306" s="58">
        <f t="shared" si="9"/>
        <v>0.30030739436966397</v>
      </c>
    </row>
    <row r="307" spans="49:53" ht="15">
      <c r="AW307" s="56">
        <v>44497</v>
      </c>
      <c r="AX307" s="42">
        <v>162944.89000000001</v>
      </c>
      <c r="AY307" s="42">
        <v>205175.71300371099</v>
      </c>
      <c r="AZ307" s="57">
        <f t="shared" si="8"/>
        <v>-42230.823003710975</v>
      </c>
      <c r="BA307" s="58">
        <f t="shared" si="9"/>
        <v>0.25917242942513247</v>
      </c>
    </row>
    <row r="308" spans="49:53" ht="15">
      <c r="AW308" s="56">
        <v>44498</v>
      </c>
      <c r="AX308" s="42">
        <v>417424.72</v>
      </c>
      <c r="AY308" s="42">
        <v>405845.81961063738</v>
      </c>
      <c r="AZ308" s="57">
        <f t="shared" si="8"/>
        <v>11578.900389362592</v>
      </c>
      <c r="BA308" s="58">
        <f t="shared" si="9"/>
        <v>2.7738894786496097E-2</v>
      </c>
    </row>
    <row r="309" spans="49:53" ht="15">
      <c r="AW309" s="56">
        <v>44499</v>
      </c>
      <c r="AX309" s="42">
        <v>321449.18</v>
      </c>
      <c r="AY309" s="42">
        <v>280551.95072137081</v>
      </c>
      <c r="AZ309" s="57">
        <f t="shared" si="8"/>
        <v>40897.22927862918</v>
      </c>
      <c r="BA309" s="58">
        <f t="shared" si="9"/>
        <v>0.12722766714984055</v>
      </c>
    </row>
    <row r="310" spans="49:53" ht="15">
      <c r="AW310" s="56">
        <v>44500</v>
      </c>
      <c r="AX310" s="42">
        <v>289205.75</v>
      </c>
      <c r="AY310" s="42">
        <v>259683.9885596206</v>
      </c>
      <c r="AZ310" s="57">
        <f t="shared" si="8"/>
        <v>29521.7614403794</v>
      </c>
      <c r="BA310" s="58">
        <f t="shared" si="9"/>
        <v>0.1020787499570095</v>
      </c>
    </row>
    <row r="311" spans="49:53" ht="15">
      <c r="AW311" s="56">
        <v>44501</v>
      </c>
      <c r="AX311" s="42">
        <v>232028.77</v>
      </c>
      <c r="AY311" s="42">
        <v>232028.77000000031</v>
      </c>
      <c r="AZ311" s="57">
        <f t="shared" si="8"/>
        <v>-3.2014213502407074E-10</v>
      </c>
      <c r="BA311" s="58">
        <f t="shared" si="9"/>
        <v>1.3797518946640571E-15</v>
      </c>
    </row>
    <row r="312" spans="49:53" ht="15">
      <c r="AW312" s="56">
        <v>44502</v>
      </c>
      <c r="AX312" s="42">
        <v>139706.26</v>
      </c>
      <c r="AY312" s="42">
        <v>153005.48447197</v>
      </c>
      <c r="AZ312" s="57">
        <f t="shared" si="8"/>
        <v>-13299.224471969996</v>
      </c>
      <c r="BA312" s="58">
        <f t="shared" si="9"/>
        <v>9.5194191527065389E-2</v>
      </c>
    </row>
    <row r="313" spans="49:53" ht="15">
      <c r="AW313" s="56">
        <v>44503</v>
      </c>
      <c r="AX313" s="42">
        <v>177470.57</v>
      </c>
      <c r="AY313" s="42">
        <v>147780.40752832091</v>
      </c>
      <c r="AZ313" s="57">
        <f t="shared" si="8"/>
        <v>29690.162471679098</v>
      </c>
      <c r="BA313" s="58">
        <f t="shared" si="9"/>
        <v>0.16729625915823168</v>
      </c>
    </row>
    <row r="314" spans="49:53" ht="15">
      <c r="AW314" s="56">
        <v>44504</v>
      </c>
      <c r="AX314" s="42">
        <v>276888.7</v>
      </c>
      <c r="AY314" s="42">
        <v>174375.46397232849</v>
      </c>
      <c r="AZ314" s="57">
        <f t="shared" si="8"/>
        <v>102513.23602767152</v>
      </c>
      <c r="BA314" s="58">
        <f t="shared" si="9"/>
        <v>0.37023264592477595</v>
      </c>
    </row>
    <row r="315" spans="49:53" ht="15">
      <c r="AW315" s="56">
        <v>44505</v>
      </c>
      <c r="AX315" s="42">
        <v>502383.35</v>
      </c>
      <c r="AY315" s="42">
        <v>438696.51812491869</v>
      </c>
      <c r="AZ315" s="57">
        <f t="shared" si="8"/>
        <v>63686.83187508129</v>
      </c>
      <c r="BA315" s="58">
        <f t="shared" si="9"/>
        <v>0.12676939208889246</v>
      </c>
    </row>
    <row r="316" spans="49:53" ht="15">
      <c r="AW316" s="56">
        <v>44506</v>
      </c>
      <c r="AX316" s="42">
        <v>371858.14</v>
      </c>
      <c r="AY316" s="42">
        <v>325087.08278416982</v>
      </c>
      <c r="AZ316" s="57">
        <f t="shared" si="8"/>
        <v>46771.057215830195</v>
      </c>
      <c r="BA316" s="58">
        <f t="shared" si="9"/>
        <v>0.12577661259702475</v>
      </c>
    </row>
    <row r="317" spans="49:53" ht="15">
      <c r="AW317" s="56">
        <v>44507</v>
      </c>
      <c r="AX317" s="42">
        <v>302147.62</v>
      </c>
      <c r="AY317" s="42">
        <v>290400.61661079997</v>
      </c>
      <c r="AZ317" s="57">
        <f t="shared" si="8"/>
        <v>11747.003389200021</v>
      </c>
      <c r="BA317" s="58">
        <f t="shared" si="9"/>
        <v>3.8878358165455748E-2</v>
      </c>
    </row>
    <row r="318" spans="49:53" ht="15">
      <c r="AW318" s="56">
        <v>44508</v>
      </c>
      <c r="AX318" s="42">
        <v>203548.13</v>
      </c>
      <c r="AY318" s="42">
        <v>183370.15566697711</v>
      </c>
      <c r="AZ318" s="57">
        <f t="shared" si="8"/>
        <v>20177.974333022896</v>
      </c>
      <c r="BA318" s="58">
        <f t="shared" si="9"/>
        <v>9.9131219397706555E-2</v>
      </c>
    </row>
    <row r="319" spans="49:53" ht="15">
      <c r="AW319" s="56">
        <v>44509</v>
      </c>
      <c r="AX319" s="42">
        <v>213433.86</v>
      </c>
      <c r="AY319" s="42">
        <v>179268.78931429889</v>
      </c>
      <c r="AZ319" s="57">
        <f t="shared" si="8"/>
        <v>34165.070685701095</v>
      </c>
      <c r="BA319" s="58">
        <f t="shared" si="9"/>
        <v>0.16007333928037987</v>
      </c>
    </row>
    <row r="320" spans="49:53" ht="15">
      <c r="AW320" s="56">
        <v>44510</v>
      </c>
      <c r="AX320" s="42">
        <v>217348.99</v>
      </c>
      <c r="AY320" s="42">
        <v>200942.6796598119</v>
      </c>
      <c r="AZ320" s="57">
        <f t="shared" si="8"/>
        <v>16406.310340188094</v>
      </c>
      <c r="BA320" s="58">
        <f t="shared" si="9"/>
        <v>7.5483720169061269E-2</v>
      </c>
    </row>
    <row r="321" spans="49:53" ht="15">
      <c r="AW321" s="56">
        <v>44511</v>
      </c>
      <c r="AX321" s="42">
        <v>221846.34</v>
      </c>
      <c r="AY321" s="42">
        <v>219668.52011480811</v>
      </c>
      <c r="AZ321" s="57">
        <f t="shared" si="8"/>
        <v>2177.819885191886</v>
      </c>
      <c r="BA321" s="58">
        <f t="shared" si="9"/>
        <v>9.8167942964120392E-3</v>
      </c>
    </row>
    <row r="322" spans="49:53" ht="15">
      <c r="AW322" s="56">
        <v>44512</v>
      </c>
      <c r="AX322" s="42">
        <v>323845.28999999998</v>
      </c>
      <c r="AY322" s="42">
        <v>422213.07749365561</v>
      </c>
      <c r="AZ322" s="57">
        <f t="shared" si="8"/>
        <v>-98367.787493655633</v>
      </c>
      <c r="BA322" s="58">
        <f t="shared" si="9"/>
        <v>0.30374932268941024</v>
      </c>
    </row>
    <row r="323" spans="49:53" ht="15">
      <c r="AW323" s="56">
        <v>44513</v>
      </c>
      <c r="AX323" s="42">
        <v>266136.32000000001</v>
      </c>
      <c r="AY323" s="42">
        <v>322116.55581598007</v>
      </c>
      <c r="AZ323" s="57">
        <f t="shared" si="8"/>
        <v>-55980.235815980064</v>
      </c>
      <c r="BA323" s="58">
        <f t="shared" si="9"/>
        <v>0.21034421688847302</v>
      </c>
    </row>
    <row r="324" spans="49:53" ht="15">
      <c r="AW324" s="56">
        <v>44514</v>
      </c>
      <c r="AX324" s="42">
        <v>251875.63</v>
      </c>
      <c r="AY324" s="42">
        <v>292659.67441458168</v>
      </c>
      <c r="AZ324" s="57">
        <f t="shared" si="8"/>
        <v>-40784.044414581673</v>
      </c>
      <c r="BA324" s="58">
        <f t="shared" si="9"/>
        <v>0.16192135942084462</v>
      </c>
    </row>
    <row r="325" spans="49:53" ht="15">
      <c r="AW325" s="56">
        <v>44515</v>
      </c>
      <c r="AX325" s="42">
        <v>163531.35</v>
      </c>
      <c r="AY325" s="42">
        <v>211283.15574942611</v>
      </c>
      <c r="AZ325" s="57">
        <f t="shared" si="8"/>
        <v>-47751.805749426101</v>
      </c>
      <c r="BA325" s="58">
        <f t="shared" si="9"/>
        <v>0.29200398424782831</v>
      </c>
    </row>
    <row r="326" spans="49:53" ht="15">
      <c r="AW326" s="56">
        <v>44516</v>
      </c>
      <c r="AX326" s="42">
        <v>158878.82</v>
      </c>
      <c r="AY326" s="42">
        <v>188033.80882068421</v>
      </c>
      <c r="AZ326" s="57">
        <f t="shared" si="8"/>
        <v>-29154.988820684201</v>
      </c>
      <c r="BA326" s="58">
        <f t="shared" si="9"/>
        <v>0.18350456543348068</v>
      </c>
    </row>
    <row r="327" spans="49:53" ht="15">
      <c r="AW327" s="56">
        <v>44517</v>
      </c>
      <c r="AX327" s="42">
        <v>179654.92</v>
      </c>
      <c r="AY327" s="42">
        <v>152895.4358729849</v>
      </c>
      <c r="AZ327" s="57">
        <f t="shared" si="8"/>
        <v>26759.484127015108</v>
      </c>
      <c r="BA327" s="58">
        <f t="shared" si="9"/>
        <v>0.14894935316558605</v>
      </c>
    </row>
    <row r="328" spans="49:53" ht="15">
      <c r="AW328" s="56">
        <v>44518</v>
      </c>
      <c r="AX328" s="42">
        <v>385286.01</v>
      </c>
      <c r="AY328" s="42">
        <v>305623.10971710039</v>
      </c>
      <c r="AZ328" s="57">
        <f t="shared" ref="AZ328:AZ391" si="10">AX328-AY328</f>
        <v>79662.900282899616</v>
      </c>
      <c r="BA328" s="58">
        <f t="shared" ref="BA328:BA391" si="11">ABS(AZ328/AX328)</f>
        <v>0.20676302335218352</v>
      </c>
    </row>
    <row r="329" spans="49:53" ht="15">
      <c r="AW329" s="56">
        <v>44519</v>
      </c>
      <c r="AX329" s="42">
        <v>393579.86</v>
      </c>
      <c r="AY329" s="42">
        <v>497313.24546674697</v>
      </c>
      <c r="AZ329" s="57">
        <f t="shared" si="10"/>
        <v>-103733.38546674699</v>
      </c>
      <c r="BA329" s="58">
        <f t="shared" si="11"/>
        <v>0.26356375416858724</v>
      </c>
    </row>
    <row r="330" spans="49:53" ht="15">
      <c r="AW330" s="56">
        <v>44520</v>
      </c>
      <c r="AX330" s="42">
        <v>348280.69</v>
      </c>
      <c r="AY330" s="42">
        <v>392058.56932338001</v>
      </c>
      <c r="AZ330" s="57">
        <f t="shared" si="10"/>
        <v>-43777.87932338001</v>
      </c>
      <c r="BA330" s="58">
        <f t="shared" si="11"/>
        <v>0.12569711896281133</v>
      </c>
    </row>
    <row r="331" spans="49:53" ht="15">
      <c r="AW331" s="56">
        <v>44521</v>
      </c>
      <c r="AX331" s="42">
        <v>314126.36</v>
      </c>
      <c r="AY331" s="42">
        <v>371573.49734792439</v>
      </c>
      <c r="AZ331" s="57">
        <f t="shared" si="10"/>
        <v>-57447.137347924407</v>
      </c>
      <c r="BA331" s="58">
        <f t="shared" si="11"/>
        <v>0.18287907244691087</v>
      </c>
    </row>
    <row r="332" spans="49:53" ht="15">
      <c r="AW332" s="56">
        <v>44522</v>
      </c>
      <c r="AX332" s="42">
        <v>212473.27</v>
      </c>
      <c r="AY332" s="42">
        <v>264858.54742384987</v>
      </c>
      <c r="AZ332" s="57">
        <f t="shared" si="10"/>
        <v>-52385.277423849882</v>
      </c>
      <c r="BA332" s="58">
        <f t="shared" si="11"/>
        <v>0.24654996566791618</v>
      </c>
    </row>
    <row r="333" spans="49:53" ht="15">
      <c r="AW333" s="56">
        <v>44523</v>
      </c>
      <c r="AX333" s="42">
        <v>229266.17</v>
      </c>
      <c r="AY333" s="42">
        <v>261962.69717504099</v>
      </c>
      <c r="AZ333" s="57">
        <f t="shared" si="10"/>
        <v>-32696.527175040974</v>
      </c>
      <c r="BA333" s="58">
        <f t="shared" si="11"/>
        <v>0.14261383253814103</v>
      </c>
    </row>
    <row r="334" spans="49:53" ht="15">
      <c r="AW334" s="56">
        <v>44524</v>
      </c>
      <c r="AX334" s="42">
        <v>189540.6</v>
      </c>
      <c r="AY334" s="42">
        <v>284504.05659535731</v>
      </c>
      <c r="AZ334" s="57">
        <f t="shared" si="10"/>
        <v>-94963.456595357304</v>
      </c>
      <c r="BA334" s="58">
        <f t="shared" si="11"/>
        <v>0.50101907768233978</v>
      </c>
    </row>
    <row r="335" spans="49:53" ht="15">
      <c r="AW335" s="56">
        <v>44525</v>
      </c>
      <c r="AX335" s="42">
        <v>660261.54</v>
      </c>
      <c r="AY335" s="42">
        <v>660261.54000000085</v>
      </c>
      <c r="AZ335" s="57">
        <f t="shared" si="10"/>
        <v>0</v>
      </c>
      <c r="BA335" s="58">
        <f t="shared" si="11"/>
        <v>0</v>
      </c>
    </row>
    <row r="336" spans="49:53" ht="15">
      <c r="AW336" s="56">
        <v>44526</v>
      </c>
      <c r="AX336" s="42">
        <v>597503.43999999994</v>
      </c>
      <c r="AY336" s="42">
        <v>398404.55341848353</v>
      </c>
      <c r="AZ336" s="57">
        <f t="shared" si="10"/>
        <v>199098.88658151642</v>
      </c>
      <c r="BA336" s="58">
        <f t="shared" si="11"/>
        <v>0.33321797541703935</v>
      </c>
    </row>
    <row r="337" spans="49:53" ht="15">
      <c r="AW337" s="56">
        <v>44527</v>
      </c>
      <c r="AX337" s="42">
        <v>322458.71000000002</v>
      </c>
      <c r="AY337" s="42">
        <v>297956.33570304193</v>
      </c>
      <c r="AZ337" s="57">
        <f t="shared" si="10"/>
        <v>24502.374296958093</v>
      </c>
      <c r="BA337" s="58">
        <f t="shared" si="11"/>
        <v>7.598608298395193E-2</v>
      </c>
    </row>
    <row r="338" spans="49:53" ht="15">
      <c r="AW338" s="56">
        <v>44528</v>
      </c>
      <c r="AX338" s="42">
        <v>354891.49</v>
      </c>
      <c r="AY338" s="42">
        <v>273151.98782907869</v>
      </c>
      <c r="AZ338" s="57">
        <f t="shared" si="10"/>
        <v>81739.502170921303</v>
      </c>
      <c r="BA338" s="58">
        <f t="shared" si="11"/>
        <v>0.23032251962683384</v>
      </c>
    </row>
    <row r="339" spans="49:53" ht="15">
      <c r="AW339" s="56">
        <v>44529</v>
      </c>
      <c r="AX339" s="42">
        <v>136284.81</v>
      </c>
      <c r="AY339" s="42">
        <v>81998.990767291398</v>
      </c>
      <c r="AZ339" s="57">
        <f t="shared" si="10"/>
        <v>54285.8192327086</v>
      </c>
      <c r="BA339" s="58">
        <f t="shared" si="11"/>
        <v>0.39832626418680556</v>
      </c>
    </row>
    <row r="340" spans="49:53" ht="15">
      <c r="AW340" s="56">
        <v>44530</v>
      </c>
      <c r="AX340" s="42">
        <v>136186.16</v>
      </c>
      <c r="AY340" s="42">
        <v>66240.97352606045</v>
      </c>
      <c r="AZ340" s="57">
        <f t="shared" si="10"/>
        <v>69945.186473939553</v>
      </c>
      <c r="BA340" s="58">
        <f t="shared" si="11"/>
        <v>0.51359981420975198</v>
      </c>
    </row>
    <row r="341" spans="49:53" ht="15">
      <c r="AW341" s="56">
        <v>44531</v>
      </c>
      <c r="AX341" s="42">
        <v>171706.77</v>
      </c>
      <c r="AY341" s="42">
        <v>183093.77757927071</v>
      </c>
      <c r="AZ341" s="57">
        <f t="shared" si="10"/>
        <v>-11387.007579270721</v>
      </c>
      <c r="BA341" s="58">
        <f t="shared" si="11"/>
        <v>6.6316590657844898E-2</v>
      </c>
    </row>
    <row r="342" spans="49:53" ht="15">
      <c r="AW342" s="56">
        <v>44532</v>
      </c>
      <c r="AX342" s="42">
        <v>531329.48</v>
      </c>
      <c r="AY342" s="42">
        <v>238864.4750184642</v>
      </c>
      <c r="AZ342" s="57">
        <f t="shared" si="10"/>
        <v>292465.00498153578</v>
      </c>
      <c r="BA342" s="58">
        <f t="shared" si="11"/>
        <v>0.55044001131188092</v>
      </c>
    </row>
    <row r="343" spans="49:53" ht="15">
      <c r="AW343" s="56">
        <v>44533</v>
      </c>
      <c r="AX343" s="42">
        <v>537148.42000000004</v>
      </c>
      <c r="AY343" s="42">
        <v>657039.63010388997</v>
      </c>
      <c r="AZ343" s="57">
        <f t="shared" si="10"/>
        <v>-119891.21010388993</v>
      </c>
      <c r="BA343" s="58">
        <f t="shared" si="11"/>
        <v>0.22319940939952856</v>
      </c>
    </row>
    <row r="344" spans="49:53" ht="15">
      <c r="AW344" s="56">
        <v>44534</v>
      </c>
      <c r="AX344" s="42">
        <v>387005.08</v>
      </c>
      <c r="AY344" s="42">
        <v>405977.20752294519</v>
      </c>
      <c r="AZ344" s="57">
        <f t="shared" si="10"/>
        <v>-18972.127522945171</v>
      </c>
      <c r="BA344" s="58">
        <f t="shared" si="11"/>
        <v>4.9022941825324802E-2</v>
      </c>
    </row>
    <row r="345" spans="49:53" ht="15">
      <c r="AW345" s="56">
        <v>44535</v>
      </c>
      <c r="AX345" s="42">
        <v>305082.03000000003</v>
      </c>
      <c r="AY345" s="42">
        <v>372638.60687914368</v>
      </c>
      <c r="AZ345" s="57">
        <f t="shared" si="10"/>
        <v>-67556.576879143657</v>
      </c>
      <c r="BA345" s="58">
        <f t="shared" si="11"/>
        <v>0.22143741759927207</v>
      </c>
    </row>
    <row r="346" spans="49:53" ht="15">
      <c r="AW346" s="56">
        <v>44536</v>
      </c>
      <c r="AX346" s="42">
        <v>206438.39999999999</v>
      </c>
      <c r="AY346" s="42">
        <v>263949.95118074073</v>
      </c>
      <c r="AZ346" s="57">
        <f t="shared" si="10"/>
        <v>-57511.551180740731</v>
      </c>
      <c r="BA346" s="58">
        <f t="shared" si="11"/>
        <v>0.27858940575368119</v>
      </c>
    </row>
    <row r="347" spans="49:53" ht="15">
      <c r="AW347" s="56">
        <v>44537</v>
      </c>
      <c r="AX347" s="42">
        <v>215417.61</v>
      </c>
      <c r="AY347" s="42">
        <v>250310.09211999021</v>
      </c>
      <c r="AZ347" s="57">
        <f t="shared" si="10"/>
        <v>-34892.482119990222</v>
      </c>
      <c r="BA347" s="58">
        <f t="shared" si="11"/>
        <v>0.16197599685555059</v>
      </c>
    </row>
    <row r="348" spans="49:53" ht="15">
      <c r="AW348" s="56">
        <v>44538</v>
      </c>
      <c r="AX348" s="42">
        <v>214389.1</v>
      </c>
      <c r="AY348" s="42">
        <v>269167.21818206267</v>
      </c>
      <c r="AZ348" s="57">
        <f t="shared" si="10"/>
        <v>-54778.118182062666</v>
      </c>
      <c r="BA348" s="58">
        <f t="shared" si="11"/>
        <v>0.25550794411685418</v>
      </c>
    </row>
    <row r="349" spans="49:53" ht="15">
      <c r="AW349" s="56">
        <v>44539</v>
      </c>
      <c r="AX349" s="42">
        <v>233780.94</v>
      </c>
      <c r="AY349" s="42">
        <v>279072.30392113829</v>
      </c>
      <c r="AZ349" s="57">
        <f t="shared" si="10"/>
        <v>-45291.363921138283</v>
      </c>
      <c r="BA349" s="58">
        <f t="shared" si="11"/>
        <v>0.19373420228842558</v>
      </c>
    </row>
    <row r="350" spans="49:53" ht="15">
      <c r="AW350" s="56">
        <v>44540</v>
      </c>
      <c r="AX350" s="42">
        <v>685276.41</v>
      </c>
      <c r="AY350" s="42">
        <v>656106.26248930919</v>
      </c>
      <c r="AZ350" s="57">
        <f t="shared" si="10"/>
        <v>29170.147510690847</v>
      </c>
      <c r="BA350" s="58">
        <f t="shared" si="11"/>
        <v>4.2566980396553919E-2</v>
      </c>
    </row>
    <row r="351" spans="49:53" ht="15">
      <c r="AW351" s="56">
        <v>44541</v>
      </c>
      <c r="AX351" s="42">
        <v>418783.06</v>
      </c>
      <c r="AY351" s="42">
        <v>428035.28700528073</v>
      </c>
      <c r="AZ351" s="57">
        <f t="shared" si="10"/>
        <v>-9252.2270052807289</v>
      </c>
      <c r="BA351" s="58">
        <f t="shared" si="11"/>
        <v>2.2093126224543871E-2</v>
      </c>
    </row>
    <row r="352" spans="49:53" ht="15">
      <c r="AW352" s="56">
        <v>44542</v>
      </c>
      <c r="AX352" s="42">
        <v>444318.42</v>
      </c>
      <c r="AY352" s="42">
        <v>357807.91557703947</v>
      </c>
      <c r="AZ352" s="57">
        <f t="shared" si="10"/>
        <v>86510.504422960512</v>
      </c>
      <c r="BA352" s="58">
        <f t="shared" si="11"/>
        <v>0.19470384420020334</v>
      </c>
    </row>
    <row r="353" spans="49:53" ht="15">
      <c r="AW353" s="56">
        <v>44543</v>
      </c>
      <c r="AX353" s="42">
        <v>178672.11</v>
      </c>
      <c r="AY353" s="42">
        <v>110068.5726900475</v>
      </c>
      <c r="AZ353" s="57">
        <f t="shared" si="10"/>
        <v>68603.537309952488</v>
      </c>
      <c r="BA353" s="58">
        <f t="shared" si="11"/>
        <v>0.38396332427009727</v>
      </c>
    </row>
    <row r="354" spans="49:53" ht="15">
      <c r="AW354" s="56">
        <v>44544</v>
      </c>
      <c r="AX354" s="42">
        <v>152546.53</v>
      </c>
      <c r="AY354" s="42">
        <v>87873.053894725177</v>
      </c>
      <c r="AZ354" s="57">
        <f t="shared" si="10"/>
        <v>64673.476105274822</v>
      </c>
      <c r="BA354" s="58">
        <f t="shared" si="11"/>
        <v>0.42395901175382239</v>
      </c>
    </row>
    <row r="355" spans="49:53" ht="15">
      <c r="AW355" s="56">
        <v>44545</v>
      </c>
      <c r="AX355" s="42">
        <v>499421.77</v>
      </c>
      <c r="AY355" s="42">
        <v>236796.3796870673</v>
      </c>
      <c r="AZ355" s="57">
        <f t="shared" si="10"/>
        <v>262625.39031293272</v>
      </c>
      <c r="BA355" s="58">
        <f t="shared" si="11"/>
        <v>0.52585891542720031</v>
      </c>
    </row>
    <row r="356" spans="49:53" ht="15">
      <c r="AW356" s="56">
        <v>44546</v>
      </c>
      <c r="AX356" s="42">
        <v>270978.57</v>
      </c>
      <c r="AY356" s="42">
        <v>248724.6221810045</v>
      </c>
      <c r="AZ356" s="57">
        <f t="shared" si="10"/>
        <v>22253.947818995512</v>
      </c>
      <c r="BA356" s="58">
        <f t="shared" si="11"/>
        <v>8.212438282110468E-2</v>
      </c>
    </row>
    <row r="357" spans="49:53" ht="15">
      <c r="AW357" s="56">
        <v>44547</v>
      </c>
      <c r="AX357" s="42">
        <v>456679.67</v>
      </c>
      <c r="AY357" s="42">
        <v>595997.14615269087</v>
      </c>
      <c r="AZ357" s="57">
        <f t="shared" si="10"/>
        <v>-139317.47615269088</v>
      </c>
      <c r="BA357" s="58">
        <f t="shared" si="11"/>
        <v>0.30506607870827901</v>
      </c>
    </row>
    <row r="358" spans="49:53" ht="15">
      <c r="AW358" s="56">
        <v>44548</v>
      </c>
      <c r="AX358" s="42">
        <v>322390.03999999998</v>
      </c>
      <c r="AY358" s="42">
        <v>346684.15393955237</v>
      </c>
      <c r="AZ358" s="57">
        <f t="shared" si="10"/>
        <v>-24294.113939552393</v>
      </c>
      <c r="BA358" s="58">
        <f t="shared" si="11"/>
        <v>7.535627942957665E-2</v>
      </c>
    </row>
    <row r="359" spans="49:53" ht="15">
      <c r="AW359" s="56">
        <v>44549</v>
      </c>
      <c r="AX359" s="42">
        <v>277073.3</v>
      </c>
      <c r="AY359" s="42">
        <v>309569.96457085293</v>
      </c>
      <c r="AZ359" s="57">
        <f t="shared" si="10"/>
        <v>-32496.66457085294</v>
      </c>
      <c r="BA359" s="58">
        <f t="shared" si="11"/>
        <v>0.11728544241127868</v>
      </c>
    </row>
    <row r="360" spans="49:53" ht="15">
      <c r="AW360" s="56">
        <v>44550</v>
      </c>
      <c r="AX360" s="42">
        <v>189388.14</v>
      </c>
      <c r="AY360" s="42">
        <v>234234.7712908276</v>
      </c>
      <c r="AZ360" s="57">
        <f t="shared" si="10"/>
        <v>-44846.631290827587</v>
      </c>
      <c r="BA360" s="58">
        <f t="shared" si="11"/>
        <v>0.23679746414335967</v>
      </c>
    </row>
    <row r="361" spans="49:53" ht="15">
      <c r="AW361" s="56">
        <v>44551</v>
      </c>
      <c r="AX361" s="42">
        <v>237657.31</v>
      </c>
      <c r="AY361" s="42">
        <v>190411.32846455849</v>
      </c>
      <c r="AZ361" s="57">
        <f t="shared" si="10"/>
        <v>47245.981535441504</v>
      </c>
      <c r="BA361" s="58">
        <f t="shared" si="11"/>
        <v>0.19879877263376206</v>
      </c>
    </row>
    <row r="362" spans="49:53" ht="15">
      <c r="AW362" s="56">
        <v>44552</v>
      </c>
      <c r="AX362" s="42">
        <v>234171.85</v>
      </c>
      <c r="AY362" s="42">
        <v>244124.54903897719</v>
      </c>
      <c r="AZ362" s="57">
        <f t="shared" si="10"/>
        <v>-9952.6990389771818</v>
      </c>
      <c r="BA362" s="58">
        <f t="shared" si="11"/>
        <v>4.2501688563237564E-2</v>
      </c>
    </row>
    <row r="363" spans="49:53" ht="15">
      <c r="AW363" s="56">
        <v>44553</v>
      </c>
      <c r="AX363" s="42">
        <v>253931.13</v>
      </c>
      <c r="AY363" s="42">
        <v>346165.1610065347</v>
      </c>
      <c r="AZ363" s="57">
        <f t="shared" si="10"/>
        <v>-92234.0310065347</v>
      </c>
      <c r="BA363" s="58">
        <f t="shared" si="11"/>
        <v>0.36322459166993309</v>
      </c>
    </row>
    <row r="364" spans="49:53" ht="15">
      <c r="AW364" s="56">
        <v>44554</v>
      </c>
      <c r="AX364" s="42">
        <v>699534.25</v>
      </c>
      <c r="AY364" s="42">
        <v>735408.3558162445</v>
      </c>
      <c r="AZ364" s="57">
        <f t="shared" si="10"/>
        <v>-35874.105816244497</v>
      </c>
      <c r="BA364" s="58">
        <f t="shared" si="11"/>
        <v>5.1282844001197224E-2</v>
      </c>
    </row>
    <row r="365" spans="49:53" ht="15">
      <c r="AW365" s="56">
        <v>44555</v>
      </c>
      <c r="AX365" s="42">
        <v>351553.17</v>
      </c>
      <c r="AY365" s="42">
        <v>367007.94804041192</v>
      </c>
      <c r="AZ365" s="57">
        <f t="shared" si="10"/>
        <v>-15454.77804041194</v>
      </c>
      <c r="BA365" s="58">
        <f t="shared" si="11"/>
        <v>4.3961424214755171E-2</v>
      </c>
    </row>
    <row r="366" spans="49:53" ht="15">
      <c r="AW366" s="56">
        <v>44556</v>
      </c>
      <c r="AX366" s="42">
        <v>341404.94</v>
      </c>
      <c r="AY366" s="42">
        <v>322528.43147468829</v>
      </c>
      <c r="AZ366" s="57">
        <f t="shared" si="10"/>
        <v>18876.508525311714</v>
      </c>
      <c r="BA366" s="58">
        <f t="shared" si="11"/>
        <v>5.5290671908003776E-2</v>
      </c>
    </row>
    <row r="367" spans="49:53" ht="15">
      <c r="AW367" s="56">
        <v>44557</v>
      </c>
      <c r="AX367" s="42">
        <v>243400.15</v>
      </c>
      <c r="AY367" s="42">
        <v>266455.96957725013</v>
      </c>
      <c r="AZ367" s="57">
        <f t="shared" si="10"/>
        <v>-23055.819577250135</v>
      </c>
      <c r="BA367" s="58">
        <f t="shared" si="11"/>
        <v>9.4723933314133688E-2</v>
      </c>
    </row>
    <row r="368" spans="49:53" ht="15">
      <c r="AW368" s="56">
        <v>44558</v>
      </c>
      <c r="AX368" s="42">
        <v>304453.88</v>
      </c>
      <c r="AY368" s="42">
        <v>237929.38875934581</v>
      </c>
      <c r="AZ368" s="57">
        <f t="shared" si="10"/>
        <v>66524.491240654199</v>
      </c>
      <c r="BA368" s="58">
        <f t="shared" si="11"/>
        <v>0.21850433057596177</v>
      </c>
    </row>
    <row r="369" spans="49:53" ht="15">
      <c r="AW369" s="56">
        <v>44559</v>
      </c>
      <c r="AX369" s="42">
        <v>195899.07</v>
      </c>
      <c r="AY369" s="42">
        <v>279721.77306127688</v>
      </c>
      <c r="AZ369" s="57">
        <f t="shared" si="10"/>
        <v>-83822.703061276872</v>
      </c>
      <c r="BA369" s="58">
        <f t="shared" si="11"/>
        <v>0.42788719242657391</v>
      </c>
    </row>
    <row r="370" spans="49:53" ht="15">
      <c r="AW370" s="56">
        <v>44560</v>
      </c>
      <c r="AX370" s="42">
        <v>188631</v>
      </c>
      <c r="AY370" s="42">
        <v>335594.35481621808</v>
      </c>
      <c r="AZ370" s="57">
        <f t="shared" si="10"/>
        <v>-146963.35481621808</v>
      </c>
      <c r="BA370" s="58">
        <f t="shared" si="11"/>
        <v>0.77910499767386099</v>
      </c>
    </row>
    <row r="371" spans="49:53" ht="15">
      <c r="AW371" s="56">
        <v>44561</v>
      </c>
      <c r="AX371" s="42">
        <v>787439.2</v>
      </c>
      <c r="AY371" s="42">
        <v>787439.20000000054</v>
      </c>
      <c r="AZ371" s="57">
        <f t="shared" si="10"/>
        <v>0</v>
      </c>
      <c r="BA371" s="58">
        <f t="shared" si="11"/>
        <v>0</v>
      </c>
    </row>
    <row r="372" spans="49:53" ht="15">
      <c r="AW372" s="56">
        <v>44562</v>
      </c>
      <c r="AX372" s="42">
        <v>432969.44</v>
      </c>
      <c r="AY372" s="42">
        <v>349311.16757572949</v>
      </c>
      <c r="AZ372" s="57">
        <f t="shared" si="10"/>
        <v>83658.272424270515</v>
      </c>
      <c r="BA372" s="58">
        <f t="shared" si="11"/>
        <v>0.19321980882593126</v>
      </c>
    </row>
    <row r="373" spans="49:53" ht="15">
      <c r="AW373" s="56">
        <v>44563</v>
      </c>
      <c r="AX373" s="42">
        <v>349226.06</v>
      </c>
      <c r="AY373" s="42">
        <v>340054.18589624629</v>
      </c>
      <c r="AZ373" s="57">
        <f t="shared" si="10"/>
        <v>9171.8741037537111</v>
      </c>
      <c r="BA373" s="58">
        <f t="shared" si="11"/>
        <v>2.6263429778847866E-2</v>
      </c>
    </row>
    <row r="374" spans="49:53" ht="15">
      <c r="AW374" s="56">
        <v>44564</v>
      </c>
      <c r="AX374" s="42">
        <v>242148.63</v>
      </c>
      <c r="AY374" s="42">
        <v>234337.22381817791</v>
      </c>
      <c r="AZ374" s="57">
        <f t="shared" si="10"/>
        <v>7811.4061818220944</v>
      </c>
      <c r="BA374" s="58">
        <f t="shared" si="11"/>
        <v>3.225872548534383E-2</v>
      </c>
    </row>
    <row r="375" spans="49:53" ht="15">
      <c r="AW375" s="56">
        <v>44565</v>
      </c>
      <c r="AX375" s="42">
        <v>237961.5</v>
      </c>
      <c r="AY375" s="42">
        <v>218389.34742597249</v>
      </c>
      <c r="AZ375" s="57">
        <f t="shared" si="10"/>
        <v>19572.15257402751</v>
      </c>
      <c r="BA375" s="58">
        <f t="shared" si="11"/>
        <v>8.2249240209141011E-2</v>
      </c>
    </row>
    <row r="376" spans="49:53" ht="15">
      <c r="AW376" s="56">
        <v>44566</v>
      </c>
      <c r="AX376" s="42">
        <v>241259.54</v>
      </c>
      <c r="AY376" s="42">
        <v>263535.29600786779</v>
      </c>
      <c r="AZ376" s="57">
        <f t="shared" si="10"/>
        <v>-22275.756007867778</v>
      </c>
      <c r="BA376" s="58">
        <f t="shared" si="11"/>
        <v>9.2331088784583515E-2</v>
      </c>
    </row>
    <row r="377" spans="49:53" ht="15">
      <c r="AW377" s="56">
        <v>44567</v>
      </c>
      <c r="AX377" s="42">
        <v>249909.13</v>
      </c>
      <c r="AY377" s="42">
        <v>275962.41052097123</v>
      </c>
      <c r="AZ377" s="57">
        <f t="shared" si="10"/>
        <v>-26053.280520971224</v>
      </c>
      <c r="BA377" s="58">
        <f t="shared" si="11"/>
        <v>0.10425101524290539</v>
      </c>
    </row>
    <row r="378" spans="49:53" ht="15">
      <c r="AW378" s="56">
        <v>44568</v>
      </c>
      <c r="AX378" s="42">
        <v>677321.34</v>
      </c>
      <c r="AY378" s="42">
        <v>700791.24282895855</v>
      </c>
      <c r="AZ378" s="57">
        <f t="shared" si="10"/>
        <v>-23469.902828958584</v>
      </c>
      <c r="BA378" s="58">
        <f t="shared" si="11"/>
        <v>3.4651060645687889E-2</v>
      </c>
    </row>
    <row r="379" spans="49:53" ht="15">
      <c r="AW379" s="56">
        <v>44569</v>
      </c>
      <c r="AX379" s="42">
        <v>381628.12</v>
      </c>
      <c r="AY379" s="42">
        <v>480544.03833392129</v>
      </c>
      <c r="AZ379" s="57">
        <f t="shared" si="10"/>
        <v>-98915.91833392129</v>
      </c>
      <c r="BA379" s="58">
        <f t="shared" si="11"/>
        <v>0.2591945224946246</v>
      </c>
    </row>
    <row r="380" spans="49:53" ht="15">
      <c r="AW380" s="56">
        <v>44570</v>
      </c>
      <c r="AX380" s="42">
        <v>335805.9</v>
      </c>
      <c r="AY380" s="42">
        <v>374384.86855279579</v>
      </c>
      <c r="AZ380" s="57">
        <f t="shared" si="10"/>
        <v>-38578.968552795763</v>
      </c>
      <c r="BA380" s="58">
        <f t="shared" si="11"/>
        <v>0.11488472523203362</v>
      </c>
    </row>
    <row r="381" spans="49:53">
      <c r="AW381" s="103">
        <v>44571</v>
      </c>
      <c r="AX381" s="42">
        <v>265067.61</v>
      </c>
      <c r="AY381" s="42">
        <v>175987.48903936811</v>
      </c>
      <c r="AZ381" s="57">
        <f t="shared" si="10"/>
        <v>89080.120960631873</v>
      </c>
      <c r="BA381" s="58">
        <f t="shared" si="11"/>
        <v>0.33606565872243643</v>
      </c>
    </row>
    <row r="382" spans="49:53">
      <c r="AW382" s="103">
        <v>44572</v>
      </c>
      <c r="AX382" s="42">
        <v>122484.29</v>
      </c>
      <c r="AY382" s="42">
        <v>236801.6887731188</v>
      </c>
      <c r="AZ382" s="57">
        <f t="shared" si="10"/>
        <v>-114317.39877311881</v>
      </c>
      <c r="BA382" s="58">
        <f t="shared" si="11"/>
        <v>0.93332294919714864</v>
      </c>
    </row>
    <row r="383" spans="49:53">
      <c r="AW383" s="103">
        <v>44573</v>
      </c>
      <c r="AX383" s="42">
        <v>139561.5</v>
      </c>
      <c r="AY383" s="42">
        <v>300580.5776251154</v>
      </c>
      <c r="AZ383" s="57">
        <f t="shared" si="10"/>
        <v>-161019.0776251154</v>
      </c>
      <c r="BA383" s="58">
        <f t="shared" si="11"/>
        <v>1.1537499785049272</v>
      </c>
    </row>
    <row r="384" spans="49:53">
      <c r="AW384" s="103">
        <v>44574</v>
      </c>
      <c r="AX384" s="42">
        <v>145573.1</v>
      </c>
      <c r="AY384" s="42">
        <v>390594.90157018002</v>
      </c>
      <c r="AZ384" s="57">
        <f t="shared" si="10"/>
        <v>-245021.80157018002</v>
      </c>
      <c r="BA384" s="58">
        <f t="shared" si="11"/>
        <v>1.6831530108940458</v>
      </c>
    </row>
    <row r="385" spans="49:53">
      <c r="AW385" s="103">
        <v>44575</v>
      </c>
      <c r="AX385" s="42">
        <v>768141.96</v>
      </c>
      <c r="AY385" s="42">
        <v>716100.62973826996</v>
      </c>
      <c r="AZ385" s="57">
        <f t="shared" si="10"/>
        <v>52041.330261730007</v>
      </c>
      <c r="BA385" s="58">
        <f t="shared" si="11"/>
        <v>6.7749625683421869E-2</v>
      </c>
    </row>
    <row r="386" spans="49:53">
      <c r="AW386" s="103">
        <v>44576</v>
      </c>
      <c r="AX386" s="42">
        <v>447425.72</v>
      </c>
      <c r="AY386" s="42">
        <v>434760.90626296733</v>
      </c>
      <c r="AZ386" s="57">
        <f t="shared" si="10"/>
        <v>12664.813737032644</v>
      </c>
      <c r="BA386" s="58">
        <f t="shared" si="11"/>
        <v>2.8305958220355872E-2</v>
      </c>
    </row>
    <row r="387" spans="49:53">
      <c r="AW387" s="103">
        <v>44577</v>
      </c>
      <c r="AX387" s="42">
        <v>358438.76</v>
      </c>
      <c r="AY387" s="42">
        <v>411536.34962618252</v>
      </c>
      <c r="AZ387" s="57">
        <f t="shared" si="10"/>
        <v>-53097.589626182511</v>
      </c>
      <c r="BA387" s="58">
        <f t="shared" si="11"/>
        <v>0.14813573628639523</v>
      </c>
    </row>
    <row r="388" spans="49:53">
      <c r="AW388" s="103">
        <v>44578</v>
      </c>
      <c r="AX388" s="42">
        <v>226761.35</v>
      </c>
      <c r="AY388" s="42">
        <v>302299.25820108928</v>
      </c>
      <c r="AZ388" s="57">
        <f t="shared" si="10"/>
        <v>-75537.908201089274</v>
      </c>
      <c r="BA388" s="58">
        <f t="shared" si="11"/>
        <v>0.33311632780934347</v>
      </c>
    </row>
    <row r="389" spans="49:53">
      <c r="AW389" s="103">
        <v>44579</v>
      </c>
      <c r="AX389" s="42">
        <v>272998.59000000003</v>
      </c>
      <c r="AY389" s="42">
        <v>232298.58621565171</v>
      </c>
      <c r="AZ389" s="57">
        <f t="shared" si="10"/>
        <v>40700.003784348315</v>
      </c>
      <c r="BA389" s="58">
        <f t="shared" si="11"/>
        <v>0.14908503294595152</v>
      </c>
    </row>
    <row r="390" spans="49:53">
      <c r="AW390" s="103">
        <v>44580</v>
      </c>
      <c r="AX390" s="42">
        <v>285240.40000000002</v>
      </c>
      <c r="AY390" s="42">
        <v>283823.82857577788</v>
      </c>
      <c r="AZ390" s="57">
        <f t="shared" si="10"/>
        <v>1416.5714242221438</v>
      </c>
      <c r="BA390" s="58">
        <f t="shared" si="11"/>
        <v>4.9662369854415562E-3</v>
      </c>
    </row>
    <row r="391" spans="49:53">
      <c r="AW391" s="103">
        <v>44581</v>
      </c>
      <c r="AX391" s="42">
        <v>298618.43</v>
      </c>
      <c r="AY391" s="42">
        <v>343583.95139869471</v>
      </c>
      <c r="AZ391" s="57">
        <f t="shared" si="10"/>
        <v>-44965.52139869472</v>
      </c>
      <c r="BA391" s="58">
        <f t="shared" si="11"/>
        <v>0.15057852055110837</v>
      </c>
    </row>
    <row r="392" spans="49:53">
      <c r="AW392" s="103">
        <v>44582</v>
      </c>
      <c r="AX392" s="42">
        <v>793549.95</v>
      </c>
      <c r="AY392" s="42">
        <v>719267.04330547724</v>
      </c>
      <c r="AZ392" s="57">
        <f t="shared" ref="AZ392:AZ455" si="12">AX392-AY392</f>
        <v>74282.90669452271</v>
      </c>
      <c r="BA392" s="58">
        <f t="shared" ref="BA392:BA455" si="13">ABS(AZ392/AX392)</f>
        <v>9.3608356593712486E-2</v>
      </c>
    </row>
    <row r="393" spans="49:53">
      <c r="AW393" s="103">
        <v>44583</v>
      </c>
      <c r="AX393" s="42">
        <v>456867.61</v>
      </c>
      <c r="AY393" s="42">
        <v>513533.54086436337</v>
      </c>
      <c r="AZ393" s="57">
        <f t="shared" si="12"/>
        <v>-56665.930864363385</v>
      </c>
      <c r="BA393" s="58">
        <f t="shared" si="13"/>
        <v>0.12403140346141717</v>
      </c>
    </row>
    <row r="394" spans="49:53">
      <c r="AW394" s="103">
        <v>44584</v>
      </c>
      <c r="AX394" s="42">
        <v>505718.28</v>
      </c>
      <c r="AY394" s="42">
        <v>456556.95581153722</v>
      </c>
      <c r="AZ394" s="57">
        <f t="shared" si="12"/>
        <v>49161.324188462808</v>
      </c>
      <c r="BA394" s="58">
        <f t="shared" si="13"/>
        <v>9.7210890198516864E-2</v>
      </c>
    </row>
    <row r="395" spans="49:53">
      <c r="AW395" s="103">
        <v>44585</v>
      </c>
      <c r="AX395" s="42">
        <v>154401.45000000001</v>
      </c>
      <c r="AY395" s="42">
        <v>297357.94222754531</v>
      </c>
      <c r="AZ395" s="57">
        <f t="shared" si="12"/>
        <v>-142956.4922275453</v>
      </c>
      <c r="BA395" s="58">
        <f t="shared" si="13"/>
        <v>0.92587532194513256</v>
      </c>
    </row>
    <row r="396" spans="49:53">
      <c r="AW396" s="103">
        <v>44586</v>
      </c>
      <c r="AX396" s="42">
        <v>160539.34</v>
      </c>
      <c r="AY396" s="42">
        <v>317416.96430354979</v>
      </c>
      <c r="AZ396" s="57">
        <f t="shared" si="12"/>
        <v>-156877.62430354979</v>
      </c>
      <c r="BA396" s="58">
        <f t="shared" si="13"/>
        <v>0.97719116263683281</v>
      </c>
    </row>
    <row r="397" spans="49:53">
      <c r="AW397" s="103">
        <v>44587</v>
      </c>
      <c r="AX397" s="42">
        <v>166653.29999999999</v>
      </c>
      <c r="AY397" s="42">
        <v>366406.47063663899</v>
      </c>
      <c r="AZ397" s="57">
        <f t="shared" si="12"/>
        <v>-199753.170636639</v>
      </c>
      <c r="BA397" s="58">
        <f t="shared" si="13"/>
        <v>1.198615152755085</v>
      </c>
    </row>
    <row r="398" spans="49:53">
      <c r="AW398" s="103">
        <v>44588</v>
      </c>
      <c r="AX398" s="42">
        <v>483533.47</v>
      </c>
      <c r="AY398" s="42">
        <v>339640.92891903041</v>
      </c>
      <c r="AZ398" s="57">
        <f t="shared" si="12"/>
        <v>143892.54108096956</v>
      </c>
      <c r="BA398" s="58">
        <f t="shared" si="13"/>
        <v>0.29758548271946833</v>
      </c>
    </row>
    <row r="399" spans="49:53">
      <c r="AW399" s="103">
        <v>44589</v>
      </c>
      <c r="AX399" s="42">
        <v>486619.53</v>
      </c>
      <c r="AY399" s="42">
        <v>707429.27116513404</v>
      </c>
      <c r="AZ399" s="57">
        <f t="shared" si="12"/>
        <v>-220809.74116513401</v>
      </c>
      <c r="BA399" s="58">
        <f t="shared" si="13"/>
        <v>0.45376259593431029</v>
      </c>
    </row>
    <row r="400" spans="49:53">
      <c r="AW400" s="103">
        <v>44590</v>
      </c>
      <c r="AX400" s="42">
        <v>389651.25</v>
      </c>
      <c r="AY400" s="42">
        <v>426244.32529044762</v>
      </c>
      <c r="AZ400" s="57">
        <f t="shared" si="12"/>
        <v>-36593.075290447625</v>
      </c>
      <c r="BA400" s="58">
        <f t="shared" si="13"/>
        <v>9.3912377518223344E-2</v>
      </c>
    </row>
    <row r="401" spans="49:53">
      <c r="AW401" s="103">
        <v>44591</v>
      </c>
      <c r="AX401" s="42">
        <v>304381.7</v>
      </c>
      <c r="AY401" s="42">
        <v>400312.81368696498</v>
      </c>
      <c r="AZ401" s="57">
        <f t="shared" si="12"/>
        <v>-95931.113686964964</v>
      </c>
      <c r="BA401" s="58">
        <f t="shared" si="13"/>
        <v>0.31516715258165967</v>
      </c>
    </row>
    <row r="402" spans="49:53">
      <c r="AW402" s="103">
        <v>44592</v>
      </c>
      <c r="AX402" s="42">
        <v>205520.3</v>
      </c>
      <c r="AY402" s="42">
        <v>262162.49878064159</v>
      </c>
      <c r="AZ402" s="57">
        <f t="shared" si="12"/>
        <v>-56642.1987806416</v>
      </c>
      <c r="BA402" s="58">
        <f t="shared" si="13"/>
        <v>0.27560391251200783</v>
      </c>
    </row>
    <row r="403" spans="49:53">
      <c r="AW403" s="103">
        <v>44593</v>
      </c>
      <c r="AX403" s="42">
        <v>221942.08</v>
      </c>
      <c r="AY403" s="42">
        <v>199814.52784002011</v>
      </c>
      <c r="AZ403" s="57">
        <f t="shared" si="12"/>
        <v>22127.552159979881</v>
      </c>
      <c r="BA403" s="58">
        <f t="shared" si="13"/>
        <v>9.9699670112039507E-2</v>
      </c>
    </row>
    <row r="404" spans="49:53">
      <c r="AW404" s="103">
        <v>44594</v>
      </c>
      <c r="AX404" s="42">
        <v>228150.8</v>
      </c>
      <c r="AY404" s="42">
        <v>220570.57670536</v>
      </c>
      <c r="AZ404" s="57">
        <f t="shared" si="12"/>
        <v>7580.223294639989</v>
      </c>
      <c r="BA404" s="58">
        <f t="shared" si="13"/>
        <v>3.3224618518278216E-2</v>
      </c>
    </row>
    <row r="405" spans="49:53">
      <c r="AW405" s="103">
        <v>44595</v>
      </c>
      <c r="AX405" s="42">
        <v>255422.92</v>
      </c>
      <c r="AY405" s="42">
        <v>249367.2014366519</v>
      </c>
      <c r="AZ405" s="57">
        <f t="shared" si="12"/>
        <v>6055.7185633481131</v>
      </c>
      <c r="BA405" s="58">
        <f t="shared" si="13"/>
        <v>2.3708594997457991E-2</v>
      </c>
    </row>
    <row r="406" spans="49:53">
      <c r="AW406" s="103">
        <v>44596</v>
      </c>
      <c r="AX406" s="42">
        <v>749319.33</v>
      </c>
      <c r="AY406" s="42">
        <v>636753.51934727351</v>
      </c>
      <c r="AZ406" s="57">
        <f t="shared" si="12"/>
        <v>112565.81065272645</v>
      </c>
      <c r="BA406" s="58">
        <f t="shared" si="13"/>
        <v>0.15022408490746722</v>
      </c>
    </row>
    <row r="407" spans="49:53">
      <c r="AW407" s="103">
        <v>44597</v>
      </c>
      <c r="AX407" s="42">
        <v>414176.22</v>
      </c>
      <c r="AY407" s="42">
        <v>373168.4005631067</v>
      </c>
      <c r="AZ407" s="57">
        <f t="shared" si="12"/>
        <v>41007.819436893275</v>
      </c>
      <c r="BA407" s="58">
        <f t="shared" si="13"/>
        <v>9.901055989378936E-2</v>
      </c>
    </row>
    <row r="408" spans="49:53">
      <c r="AW408" s="103">
        <v>44598</v>
      </c>
      <c r="AX408" s="42">
        <v>406334.71999999997</v>
      </c>
      <c r="AY408" s="42">
        <v>329588.25626537763</v>
      </c>
      <c r="AZ408" s="57">
        <f t="shared" si="12"/>
        <v>76746.463734622346</v>
      </c>
      <c r="BA408" s="58">
        <f t="shared" si="13"/>
        <v>0.18887498399010144</v>
      </c>
    </row>
    <row r="409" spans="49:53">
      <c r="AW409" s="103">
        <v>44599</v>
      </c>
      <c r="AX409" s="42">
        <v>140083.38</v>
      </c>
      <c r="AY409" s="42">
        <v>332908.01390368881</v>
      </c>
      <c r="AZ409" s="57">
        <f t="shared" si="12"/>
        <v>-192824.63390368881</v>
      </c>
      <c r="BA409" s="58">
        <f t="shared" si="13"/>
        <v>1.3764990101158954</v>
      </c>
    </row>
    <row r="410" spans="49:53">
      <c r="AW410" s="103">
        <v>44600</v>
      </c>
      <c r="AX410" s="42">
        <v>160218.74</v>
      </c>
      <c r="AY410" s="42">
        <v>279784.78233605751</v>
      </c>
      <c r="AZ410" s="57">
        <f t="shared" si="12"/>
        <v>-119566.04233605752</v>
      </c>
      <c r="BA410" s="58">
        <f t="shared" si="13"/>
        <v>0.74626752361214133</v>
      </c>
    </row>
    <row r="411" spans="49:53">
      <c r="AW411" s="103">
        <v>44601</v>
      </c>
      <c r="AX411" s="42">
        <v>187994.77</v>
      </c>
      <c r="AY411" s="42">
        <v>269294.59692200401</v>
      </c>
      <c r="AZ411" s="57">
        <f t="shared" si="12"/>
        <v>-81299.826922004024</v>
      </c>
      <c r="BA411" s="58">
        <f t="shared" si="13"/>
        <v>0.43245791849424337</v>
      </c>
    </row>
    <row r="412" spans="49:53">
      <c r="AW412" s="103">
        <v>44602</v>
      </c>
      <c r="AX412" s="42">
        <v>500059.89</v>
      </c>
      <c r="AY412" s="42">
        <v>343530.60186148208</v>
      </c>
      <c r="AZ412" s="57">
        <f t="shared" si="12"/>
        <v>156529.28813851794</v>
      </c>
      <c r="BA412" s="58">
        <f t="shared" si="13"/>
        <v>0.31302108261176065</v>
      </c>
    </row>
    <row r="413" spans="49:53">
      <c r="AW413" s="103">
        <v>44603</v>
      </c>
      <c r="AX413" s="42">
        <v>467739.36</v>
      </c>
      <c r="AY413" s="42">
        <v>679003.24670975457</v>
      </c>
      <c r="AZ413" s="57">
        <f t="shared" si="12"/>
        <v>-211263.88670975459</v>
      </c>
      <c r="BA413" s="58">
        <f t="shared" si="13"/>
        <v>0.45167010685129128</v>
      </c>
    </row>
    <row r="414" spans="49:53">
      <c r="AW414" s="103">
        <v>44604</v>
      </c>
      <c r="AX414" s="42">
        <v>391319.07</v>
      </c>
      <c r="AY414" s="42">
        <v>396469.15534246853</v>
      </c>
      <c r="AZ414" s="57">
        <f t="shared" si="12"/>
        <v>-5150.0853424685192</v>
      </c>
      <c r="BA414" s="58">
        <f t="shared" si="13"/>
        <v>1.3160834054084098E-2</v>
      </c>
    </row>
    <row r="415" spans="49:53">
      <c r="AW415" s="103">
        <v>44605</v>
      </c>
      <c r="AX415" s="42">
        <v>303446.43</v>
      </c>
      <c r="AY415" s="42">
        <v>349195.18297064502</v>
      </c>
      <c r="AZ415" s="57">
        <f t="shared" si="12"/>
        <v>-45748.75297064503</v>
      </c>
      <c r="BA415" s="58">
        <f t="shared" si="13"/>
        <v>0.15076385301565429</v>
      </c>
    </row>
    <row r="416" spans="49:53">
      <c r="AW416" s="103">
        <v>44606</v>
      </c>
      <c r="AX416" s="42">
        <v>246395.2</v>
      </c>
      <c r="AY416" s="42">
        <v>194992.13940403651</v>
      </c>
      <c r="AZ416" s="57">
        <f t="shared" si="12"/>
        <v>51403.0605959635</v>
      </c>
      <c r="BA416" s="58">
        <f t="shared" si="13"/>
        <v>0.20862038138715161</v>
      </c>
    </row>
    <row r="417" spans="49:53">
      <c r="AW417" s="103">
        <v>44607</v>
      </c>
      <c r="AX417" s="42">
        <v>316457.12</v>
      </c>
      <c r="AY417" s="42">
        <v>174434.01819161771</v>
      </c>
      <c r="AZ417" s="57">
        <f t="shared" si="12"/>
        <v>142023.10180838229</v>
      </c>
      <c r="BA417" s="58">
        <f t="shared" si="13"/>
        <v>0.44879098251409949</v>
      </c>
    </row>
    <row r="418" spans="49:53">
      <c r="AW418" s="103">
        <v>44608</v>
      </c>
      <c r="AX418" s="42">
        <v>338978.41</v>
      </c>
      <c r="AY418" s="42">
        <v>248275.289718243</v>
      </c>
      <c r="AZ418" s="57">
        <f t="shared" si="12"/>
        <v>90703.120281756972</v>
      </c>
      <c r="BA418" s="58">
        <f t="shared" si="13"/>
        <v>0.26757786810598638</v>
      </c>
    </row>
    <row r="419" spans="49:53">
      <c r="AW419" s="103">
        <v>44609</v>
      </c>
      <c r="AX419" s="42">
        <v>478943.51</v>
      </c>
      <c r="AY419" s="42">
        <v>272408.37277126341</v>
      </c>
      <c r="AZ419" s="57">
        <f t="shared" si="12"/>
        <v>206535.1372287366</v>
      </c>
      <c r="BA419" s="58">
        <f t="shared" si="13"/>
        <v>0.43123068361180339</v>
      </c>
    </row>
    <row r="420" spans="49:53">
      <c r="AW420" s="103">
        <v>44610</v>
      </c>
      <c r="AX420" s="42">
        <v>562392.01</v>
      </c>
      <c r="AY420" s="42">
        <v>643883.49047649384</v>
      </c>
      <c r="AZ420" s="57">
        <f t="shared" si="12"/>
        <v>-81491.480476493831</v>
      </c>
      <c r="BA420" s="58">
        <f t="shared" si="13"/>
        <v>0.14490156159312048</v>
      </c>
    </row>
    <row r="421" spans="49:53">
      <c r="AW421" s="103">
        <v>44611</v>
      </c>
      <c r="AX421" s="42">
        <v>412774.68</v>
      </c>
      <c r="AY421" s="42">
        <v>531450.0020761519</v>
      </c>
      <c r="AZ421" s="57">
        <f t="shared" si="12"/>
        <v>-118675.3220761519</v>
      </c>
      <c r="BA421" s="58">
        <f t="shared" si="13"/>
        <v>0.28750630265439708</v>
      </c>
    </row>
    <row r="422" spans="49:53">
      <c r="AW422" s="103">
        <v>44612</v>
      </c>
      <c r="AX422" s="42">
        <v>365044.92</v>
      </c>
      <c r="AY422" s="42">
        <v>516802.25525721192</v>
      </c>
      <c r="AZ422" s="57">
        <f t="shared" si="12"/>
        <v>-151757.33525721193</v>
      </c>
      <c r="BA422" s="58">
        <f t="shared" si="13"/>
        <v>0.41572235892835308</v>
      </c>
    </row>
    <row r="423" spans="49:53">
      <c r="AW423" s="103">
        <v>44613</v>
      </c>
      <c r="AX423" s="42">
        <v>293618.71000000002</v>
      </c>
      <c r="AY423" s="42">
        <v>326725.5552206405</v>
      </c>
      <c r="AZ423" s="57">
        <f t="shared" si="12"/>
        <v>-33106.845220640476</v>
      </c>
      <c r="BA423" s="58">
        <f t="shared" si="13"/>
        <v>0.11275454898851804</v>
      </c>
    </row>
    <row r="424" spans="49:53">
      <c r="AW424" s="103">
        <v>44614</v>
      </c>
      <c r="AX424" s="42">
        <v>356729.67</v>
      </c>
      <c r="AY424" s="42">
        <v>239558.95760070111</v>
      </c>
      <c r="AZ424" s="57">
        <f t="shared" si="12"/>
        <v>117170.71239929888</v>
      </c>
      <c r="BA424" s="58">
        <f t="shared" si="13"/>
        <v>0.32845799565620343</v>
      </c>
    </row>
    <row r="425" spans="49:53">
      <c r="AW425" s="103">
        <v>44615</v>
      </c>
      <c r="AX425" s="42">
        <v>291053.36</v>
      </c>
      <c r="AY425" s="42">
        <v>288485.66381209582</v>
      </c>
      <c r="AZ425" s="57">
        <f t="shared" si="12"/>
        <v>2567.6961879041628</v>
      </c>
      <c r="BA425" s="58">
        <f t="shared" si="13"/>
        <v>8.822080555621014E-3</v>
      </c>
    </row>
    <row r="426" spans="49:53">
      <c r="AW426" s="103">
        <v>44616</v>
      </c>
      <c r="AX426" s="42">
        <v>269636.33</v>
      </c>
      <c r="AY426" s="42">
        <v>260950.04807249649</v>
      </c>
      <c r="AZ426" s="57">
        <f t="shared" si="12"/>
        <v>8686.281927503529</v>
      </c>
      <c r="BA426" s="58">
        <f t="shared" si="13"/>
        <v>3.2214805503040074E-2</v>
      </c>
    </row>
    <row r="427" spans="49:53">
      <c r="AW427" s="103">
        <v>44617</v>
      </c>
      <c r="AX427" s="42">
        <v>631002.06000000006</v>
      </c>
      <c r="AY427" s="42">
        <v>614303.87764420861</v>
      </c>
      <c r="AZ427" s="57">
        <f t="shared" si="12"/>
        <v>16698.182355791447</v>
      </c>
      <c r="BA427" s="58">
        <f t="shared" si="13"/>
        <v>2.6462960130100757E-2</v>
      </c>
    </row>
    <row r="428" spans="49:53">
      <c r="AW428" s="103">
        <v>44618</v>
      </c>
      <c r="AX428" s="42">
        <v>407671.49</v>
      </c>
      <c r="AY428" s="42">
        <v>389539.73194051138</v>
      </c>
      <c r="AZ428" s="57">
        <f t="shared" si="12"/>
        <v>18131.758059488609</v>
      </c>
      <c r="BA428" s="58">
        <f t="shared" si="13"/>
        <v>4.4476394607551803E-2</v>
      </c>
    </row>
    <row r="429" spans="49:53">
      <c r="AW429" s="103">
        <v>44619</v>
      </c>
      <c r="AX429" s="42">
        <v>317628.71000000002</v>
      </c>
      <c r="AY429" s="42">
        <v>344692.56242880132</v>
      </c>
      <c r="AZ429" s="57">
        <f t="shared" si="12"/>
        <v>-27063.8524288013</v>
      </c>
      <c r="BA429" s="58">
        <f t="shared" si="13"/>
        <v>8.5205938810762091E-2</v>
      </c>
    </row>
    <row r="430" spans="49:53">
      <c r="AW430" s="103">
        <v>44620</v>
      </c>
      <c r="AX430" s="42">
        <v>246970.44</v>
      </c>
      <c r="AY430" s="42">
        <v>225332.96229995639</v>
      </c>
      <c r="AZ430" s="57">
        <f t="shared" si="12"/>
        <v>21637.477700043615</v>
      </c>
      <c r="BA430" s="58">
        <f t="shared" si="13"/>
        <v>8.761160930856185E-2</v>
      </c>
    </row>
    <row r="431" spans="49:53">
      <c r="AW431" s="103">
        <v>44621</v>
      </c>
      <c r="AX431" s="42">
        <v>255011.67</v>
      </c>
      <c r="AY431" s="42">
        <v>203192.89669322761</v>
      </c>
      <c r="AZ431" s="57">
        <f t="shared" si="12"/>
        <v>51818.773306772404</v>
      </c>
      <c r="BA431" s="58">
        <f t="shared" si="13"/>
        <v>0.20320157625246091</v>
      </c>
    </row>
    <row r="432" spans="49:53">
      <c r="AW432" s="103">
        <v>44622</v>
      </c>
      <c r="AX432" s="42">
        <v>261992.75</v>
      </c>
      <c r="AY432" s="42">
        <v>246552.82225718841</v>
      </c>
      <c r="AZ432" s="57">
        <f t="shared" si="12"/>
        <v>15439.927742811589</v>
      </c>
      <c r="BA432" s="58">
        <f t="shared" si="13"/>
        <v>5.8932652689097656E-2</v>
      </c>
    </row>
    <row r="433" spans="49:53">
      <c r="AW433" s="103">
        <v>44623</v>
      </c>
      <c r="AX433" s="42">
        <v>238381.32</v>
      </c>
      <c r="AY433" s="42">
        <v>255678.96425215571</v>
      </c>
      <c r="AZ433" s="57">
        <f t="shared" si="12"/>
        <v>-17297.644252155704</v>
      </c>
      <c r="BA433" s="58">
        <f t="shared" si="13"/>
        <v>7.2562918319924161E-2</v>
      </c>
    </row>
    <row r="434" spans="49:53">
      <c r="AW434" s="103">
        <v>44624</v>
      </c>
      <c r="AX434" s="42">
        <v>689096.9</v>
      </c>
      <c r="AY434" s="42">
        <v>633425.01019743353</v>
      </c>
      <c r="AZ434" s="57">
        <f t="shared" si="12"/>
        <v>55671.889802566497</v>
      </c>
      <c r="BA434" s="58">
        <f t="shared" si="13"/>
        <v>8.078963902256199E-2</v>
      </c>
    </row>
    <row r="435" spans="49:53">
      <c r="AW435" s="103">
        <v>44625</v>
      </c>
      <c r="AX435" s="42">
        <v>384620.87</v>
      </c>
      <c r="AY435" s="42">
        <v>408043.93874969753</v>
      </c>
      <c r="AZ435" s="57">
        <f t="shared" si="12"/>
        <v>-23423.06874969753</v>
      </c>
      <c r="BA435" s="58">
        <f t="shared" si="13"/>
        <v>6.0899110206103821E-2</v>
      </c>
    </row>
    <row r="436" spans="49:53">
      <c r="AW436" s="103">
        <v>44626</v>
      </c>
      <c r="AX436" s="42">
        <v>334780.53999999998</v>
      </c>
      <c r="AY436" s="42">
        <v>377652.89166987268</v>
      </c>
      <c r="AZ436" s="57">
        <f t="shared" si="12"/>
        <v>-42872.351669872703</v>
      </c>
      <c r="BA436" s="58">
        <f t="shared" si="13"/>
        <v>0.12806106253927635</v>
      </c>
    </row>
    <row r="437" spans="49:53">
      <c r="AW437" s="103">
        <v>44627</v>
      </c>
      <c r="AX437" s="42">
        <v>231423.8</v>
      </c>
      <c r="AY437" s="42">
        <v>294249.98159893602</v>
      </c>
      <c r="AZ437" s="57">
        <f t="shared" si="12"/>
        <v>-62826.181598936033</v>
      </c>
      <c r="BA437" s="58">
        <f t="shared" si="13"/>
        <v>0.2714767521704165</v>
      </c>
    </row>
    <row r="438" spans="49:53">
      <c r="AW438" s="103">
        <v>44628</v>
      </c>
      <c r="AX438" s="42">
        <v>284681.96000000002</v>
      </c>
      <c r="AY438" s="42">
        <v>290596.87026801921</v>
      </c>
      <c r="AZ438" s="57">
        <f t="shared" si="12"/>
        <v>-5914.9102680191863</v>
      </c>
      <c r="BA438" s="58">
        <f t="shared" si="13"/>
        <v>2.0777257076701264E-2</v>
      </c>
    </row>
    <row r="439" spans="49:53">
      <c r="AW439" s="103">
        <v>44629</v>
      </c>
      <c r="AX439" s="42">
        <v>321047.49</v>
      </c>
      <c r="AY439" s="42">
        <v>291607.358023812</v>
      </c>
      <c r="AZ439" s="57">
        <f t="shared" si="12"/>
        <v>29440.131976187986</v>
      </c>
      <c r="BA439" s="58">
        <f t="shared" si="13"/>
        <v>9.1700240285909063E-2</v>
      </c>
    </row>
    <row r="440" spans="49:53">
      <c r="AW440" s="103">
        <v>44630</v>
      </c>
      <c r="AX440" s="42">
        <v>256187.11</v>
      </c>
      <c r="AY440" s="42">
        <v>335239.70009724051</v>
      </c>
      <c r="AZ440" s="57">
        <f t="shared" si="12"/>
        <v>-79052.590097240522</v>
      </c>
      <c r="BA440" s="58">
        <f t="shared" si="13"/>
        <v>0.30857364407303917</v>
      </c>
    </row>
    <row r="441" spans="49:53">
      <c r="AW441" s="103">
        <v>44631</v>
      </c>
      <c r="AX441" s="42">
        <v>701195.35</v>
      </c>
      <c r="AY441" s="42">
        <v>571062.38305319671</v>
      </c>
      <c r="AZ441" s="57">
        <f t="shared" si="12"/>
        <v>130132.96694680327</v>
      </c>
      <c r="BA441" s="58">
        <f t="shared" si="13"/>
        <v>0.18558732163127334</v>
      </c>
    </row>
    <row r="442" spans="49:53">
      <c r="AW442" s="103">
        <v>44632</v>
      </c>
      <c r="AX442" s="42">
        <v>388348.68</v>
      </c>
      <c r="AY442" s="42">
        <v>403080.72321842692</v>
      </c>
      <c r="AZ442" s="57">
        <f t="shared" si="12"/>
        <v>-14732.04321842693</v>
      </c>
      <c r="BA442" s="58">
        <f t="shared" si="13"/>
        <v>3.7935092809963794E-2</v>
      </c>
    </row>
    <row r="443" spans="49:53">
      <c r="AW443" s="103">
        <v>44633</v>
      </c>
      <c r="AX443" s="42">
        <v>306113.53999999998</v>
      </c>
      <c r="AY443" s="42">
        <v>315057.69753586798</v>
      </c>
      <c r="AZ443" s="57">
        <f t="shared" si="12"/>
        <v>-8944.1575358679984</v>
      </c>
      <c r="BA443" s="58">
        <f t="shared" si="13"/>
        <v>2.9218431618111367E-2</v>
      </c>
    </row>
    <row r="444" spans="49:53">
      <c r="AW444" s="103">
        <v>44634</v>
      </c>
      <c r="AX444" s="42">
        <v>291305.21999999997</v>
      </c>
      <c r="AY444" s="42">
        <v>242493.36002453009</v>
      </c>
      <c r="AZ444" s="57">
        <f t="shared" si="12"/>
        <v>48811.859975469881</v>
      </c>
      <c r="BA444" s="58">
        <f t="shared" si="13"/>
        <v>0.16756259972090404</v>
      </c>
    </row>
    <row r="445" spans="49:53">
      <c r="AW445" s="103">
        <v>44635</v>
      </c>
      <c r="AX445" s="42">
        <v>255787.2</v>
      </c>
      <c r="AY445" s="42">
        <v>204545.33602039391</v>
      </c>
      <c r="AZ445" s="57">
        <f t="shared" si="12"/>
        <v>51241.863979606103</v>
      </c>
      <c r="BA445" s="58">
        <f t="shared" si="13"/>
        <v>0.2003300555289948</v>
      </c>
    </row>
    <row r="446" spans="49:53">
      <c r="AW446" s="103">
        <v>44636</v>
      </c>
      <c r="AX446" s="42">
        <v>262983.21000000002</v>
      </c>
      <c r="AY446" s="42">
        <v>222380.8154428516</v>
      </c>
      <c r="AZ446" s="57">
        <f t="shared" si="12"/>
        <v>40602.394557148422</v>
      </c>
      <c r="BA446" s="58">
        <f t="shared" si="13"/>
        <v>0.1543915847599108</v>
      </c>
    </row>
    <row r="447" spans="49:53">
      <c r="AW447" s="103">
        <v>44637</v>
      </c>
      <c r="AX447" s="42">
        <v>246066.41</v>
      </c>
      <c r="AY447" s="42">
        <v>366134.86351225968</v>
      </c>
      <c r="AZ447" s="57">
        <f t="shared" si="12"/>
        <v>-120068.45351225967</v>
      </c>
      <c r="BA447" s="58">
        <f t="shared" si="13"/>
        <v>0.48795141731152852</v>
      </c>
    </row>
    <row r="448" spans="49:53">
      <c r="AW448" s="103">
        <v>44638</v>
      </c>
      <c r="AX448" s="42">
        <v>687306.15</v>
      </c>
      <c r="AY448" s="42">
        <v>711843.17388823908</v>
      </c>
      <c r="AZ448" s="57">
        <f t="shared" si="12"/>
        <v>-24537.023888239055</v>
      </c>
      <c r="BA448" s="58">
        <f t="shared" si="13"/>
        <v>3.5700282746253698E-2</v>
      </c>
    </row>
    <row r="449" spans="49:53">
      <c r="AW449" s="103">
        <v>44639</v>
      </c>
      <c r="AX449" s="42">
        <v>381920.34</v>
      </c>
      <c r="AY449" s="42">
        <v>432269.26291649317</v>
      </c>
      <c r="AZ449" s="57">
        <f t="shared" si="12"/>
        <v>-50348.922916493146</v>
      </c>
      <c r="BA449" s="58">
        <f t="shared" si="13"/>
        <v>0.13183095437256143</v>
      </c>
    </row>
    <row r="450" spans="49:53">
      <c r="AW450" s="103">
        <v>44640</v>
      </c>
      <c r="AX450" s="42">
        <v>326186.51</v>
      </c>
      <c r="AY450" s="42">
        <v>407204.56000795099</v>
      </c>
      <c r="AZ450" s="57">
        <f t="shared" si="12"/>
        <v>-81018.05000795098</v>
      </c>
      <c r="BA450" s="58">
        <f t="shared" si="13"/>
        <v>0.24837952375146041</v>
      </c>
    </row>
    <row r="451" spans="49:53">
      <c r="AW451" s="103">
        <v>44641</v>
      </c>
      <c r="AX451" s="42">
        <v>271422.34999999998</v>
      </c>
      <c r="AY451" s="42">
        <v>242562.7843797995</v>
      </c>
      <c r="AZ451" s="57">
        <f t="shared" si="12"/>
        <v>28859.565620200476</v>
      </c>
      <c r="BA451" s="58">
        <f t="shared" si="13"/>
        <v>0.10632715257310416</v>
      </c>
    </row>
    <row r="452" spans="49:53">
      <c r="AW452" s="103">
        <v>44642</v>
      </c>
      <c r="AX452" s="42">
        <v>303648.93</v>
      </c>
      <c r="AY452" s="42">
        <v>393535.32871681103</v>
      </c>
      <c r="AZ452" s="57">
        <f t="shared" si="12"/>
        <v>-89886.398716811033</v>
      </c>
      <c r="BA452" s="58">
        <f t="shared" si="13"/>
        <v>0.29602079848202012</v>
      </c>
    </row>
    <row r="453" spans="49:53">
      <c r="AW453" s="103">
        <v>44643</v>
      </c>
      <c r="AX453" s="42">
        <v>245292.64</v>
      </c>
      <c r="AY453" s="42">
        <v>391732.6499734575</v>
      </c>
      <c r="AZ453" s="57">
        <f t="shared" si="12"/>
        <v>-146440.00997345749</v>
      </c>
      <c r="BA453" s="58">
        <f t="shared" si="13"/>
        <v>0.59700123890165424</v>
      </c>
    </row>
    <row r="454" spans="49:53">
      <c r="AW454" s="103">
        <v>44644</v>
      </c>
      <c r="AX454" s="42">
        <v>205811.04</v>
      </c>
      <c r="AY454" s="42">
        <v>372521.08701623249</v>
      </c>
      <c r="AZ454" s="57">
        <f t="shared" si="12"/>
        <v>-166710.04701623248</v>
      </c>
      <c r="BA454" s="58">
        <f t="shared" si="13"/>
        <v>0.81001508478958406</v>
      </c>
    </row>
    <row r="455" spans="49:53">
      <c r="AW455" s="103">
        <v>44645</v>
      </c>
      <c r="AX455" s="42">
        <v>855061.37</v>
      </c>
      <c r="AY455" s="42">
        <v>730109.5686214976</v>
      </c>
      <c r="AZ455" s="57">
        <f t="shared" si="12"/>
        <v>124951.80137850239</v>
      </c>
      <c r="BA455" s="58">
        <f t="shared" si="13"/>
        <v>0.14613196872465703</v>
      </c>
    </row>
    <row r="456" spans="49:53">
      <c r="AW456" s="103">
        <v>44646</v>
      </c>
      <c r="AX456" s="42">
        <v>467550.28</v>
      </c>
      <c r="AY456" s="42">
        <v>462924.67662921263</v>
      </c>
      <c r="AZ456" s="57">
        <f t="shared" ref="AZ456:AZ519" si="14">AX456-AY456</f>
        <v>4625.6033707874012</v>
      </c>
      <c r="BA456" s="58">
        <f t="shared" ref="BA456:BA519" si="15">ABS(AZ456/AX456)</f>
        <v>9.8932747314094231E-3</v>
      </c>
    </row>
    <row r="457" spans="49:53">
      <c r="AW457" s="103">
        <v>44647</v>
      </c>
      <c r="AX457" s="42">
        <v>346548.31</v>
      </c>
      <c r="AY457" s="42">
        <v>371941.9187716124</v>
      </c>
      <c r="AZ457" s="57">
        <f t="shared" si="14"/>
        <v>-25393.608771612402</v>
      </c>
      <c r="BA457" s="58">
        <f t="shared" si="15"/>
        <v>7.3275811882079017E-2</v>
      </c>
    </row>
    <row r="458" spans="49:53">
      <c r="AW458" s="103">
        <v>44648</v>
      </c>
      <c r="AX458" s="42">
        <v>262509.21000000002</v>
      </c>
      <c r="AY458" s="42">
        <v>263788.10910600622</v>
      </c>
      <c r="AZ458" s="57">
        <f t="shared" si="14"/>
        <v>-1278.8991060061962</v>
      </c>
      <c r="BA458" s="58">
        <f t="shared" si="15"/>
        <v>4.8718256628260629E-3</v>
      </c>
    </row>
    <row r="459" spans="49:53">
      <c r="AW459" s="103">
        <v>44649</v>
      </c>
      <c r="AX459" s="42">
        <v>271127.58</v>
      </c>
      <c r="AY459" s="42">
        <v>240942.97171871609</v>
      </c>
      <c r="AZ459" s="57">
        <f t="shared" si="14"/>
        <v>30184.60828128393</v>
      </c>
      <c r="BA459" s="58">
        <f t="shared" si="15"/>
        <v>0.11132990705439826</v>
      </c>
    </row>
    <row r="460" spans="49:53">
      <c r="AW460" s="103">
        <v>44650</v>
      </c>
      <c r="AX460" s="42">
        <v>268842.94</v>
      </c>
      <c r="AY460" s="42">
        <v>275720.39375368628</v>
      </c>
      <c r="AZ460" s="57">
        <f t="shared" si="14"/>
        <v>-6877.4537536862772</v>
      </c>
      <c r="BA460" s="58">
        <f t="shared" si="15"/>
        <v>2.5581678855640683E-2</v>
      </c>
    </row>
    <row r="461" spans="49:53">
      <c r="AW461" s="103">
        <v>44651</v>
      </c>
      <c r="AX461" s="42">
        <v>269676.57</v>
      </c>
      <c r="AY461" s="42">
        <v>334546.14919525251</v>
      </c>
      <c r="AZ461" s="57">
        <f t="shared" si="14"/>
        <v>-64869.579195252503</v>
      </c>
      <c r="BA461" s="58">
        <f t="shared" si="15"/>
        <v>0.24054584792165112</v>
      </c>
    </row>
    <row r="462" spans="49:53">
      <c r="AW462" s="103">
        <v>44652</v>
      </c>
      <c r="AX462" s="42">
        <v>875561.71</v>
      </c>
      <c r="AY462" s="42">
        <v>751931.68275776948</v>
      </c>
      <c r="AZ462" s="57">
        <f t="shared" si="14"/>
        <v>123630.02724223048</v>
      </c>
      <c r="BA462" s="58">
        <f t="shared" si="15"/>
        <v>0.14120081523691858</v>
      </c>
    </row>
    <row r="463" spans="49:53">
      <c r="AW463" s="103">
        <v>44653</v>
      </c>
      <c r="AX463" s="42">
        <v>474294.78</v>
      </c>
      <c r="AY463" s="42">
        <v>572943.2767962995</v>
      </c>
      <c r="AZ463" s="57">
        <f t="shared" si="14"/>
        <v>-98648.496796299471</v>
      </c>
      <c r="BA463" s="58">
        <f t="shared" si="15"/>
        <v>0.20798984293333245</v>
      </c>
    </row>
    <row r="464" spans="49:53">
      <c r="AW464" s="103">
        <v>44654</v>
      </c>
      <c r="AX464" s="42">
        <v>424050.86</v>
      </c>
      <c r="AY464" s="42">
        <v>510374.86264995352</v>
      </c>
      <c r="AZ464" s="57">
        <f t="shared" si="14"/>
        <v>-86324.002649953531</v>
      </c>
      <c r="BA464" s="58">
        <f t="shared" si="15"/>
        <v>0.20356992708363694</v>
      </c>
    </row>
    <row r="465" spans="49:53">
      <c r="AW465" s="103">
        <v>44655</v>
      </c>
      <c r="AX465" s="42">
        <v>270084.21999999997</v>
      </c>
      <c r="AY465" s="42">
        <v>448754.29330709239</v>
      </c>
      <c r="AZ465" s="57">
        <f t="shared" si="14"/>
        <v>-178670.07330709242</v>
      </c>
      <c r="BA465" s="58">
        <f t="shared" si="15"/>
        <v>0.66153466243637793</v>
      </c>
    </row>
    <row r="466" spans="49:53">
      <c r="AW466" s="103">
        <v>44656</v>
      </c>
      <c r="AX466" s="42">
        <v>222536.1</v>
      </c>
      <c r="AY466" s="42">
        <v>419173.21034175722</v>
      </c>
      <c r="AZ466" s="57">
        <f t="shared" si="14"/>
        <v>-196637.11034175722</v>
      </c>
      <c r="BA466" s="58">
        <f t="shared" si="15"/>
        <v>0.88361892898166727</v>
      </c>
    </row>
    <row r="467" spans="49:53">
      <c r="AW467" s="103">
        <v>44657</v>
      </c>
      <c r="AX467" s="42">
        <v>233444.53</v>
      </c>
      <c r="AY467" s="42">
        <v>375976.18226259778</v>
      </c>
      <c r="AZ467" s="57">
        <f t="shared" si="14"/>
        <v>-142531.65226259778</v>
      </c>
      <c r="BA467" s="58">
        <f t="shared" si="15"/>
        <v>0.61055897202902032</v>
      </c>
    </row>
    <row r="468" spans="49:53">
      <c r="AW468" s="103">
        <v>44658</v>
      </c>
      <c r="AX468" s="42">
        <v>324280.42</v>
      </c>
      <c r="AY468" s="42">
        <v>400596.4839063398</v>
      </c>
      <c r="AZ468" s="57">
        <f t="shared" si="14"/>
        <v>-76316.063906339812</v>
      </c>
      <c r="BA468" s="58">
        <f t="shared" si="15"/>
        <v>0.23533972204162007</v>
      </c>
    </row>
    <row r="469" spans="49:53">
      <c r="AW469" s="103">
        <v>44659</v>
      </c>
      <c r="AX469" s="42">
        <v>733922.71</v>
      </c>
      <c r="AY469" s="42">
        <v>704889.84884490655</v>
      </c>
      <c r="AZ469" s="57">
        <f t="shared" si="14"/>
        <v>29032.861155093415</v>
      </c>
      <c r="BA469" s="58">
        <f t="shared" si="15"/>
        <v>3.9558472247157223E-2</v>
      </c>
    </row>
    <row r="470" spans="49:53">
      <c r="AW470" s="103">
        <v>44660</v>
      </c>
      <c r="AX470" s="42">
        <v>394188.03</v>
      </c>
      <c r="AY470" s="42">
        <v>392757.75920511998</v>
      </c>
      <c r="AZ470" s="57">
        <f t="shared" si="14"/>
        <v>1430.2707948800526</v>
      </c>
      <c r="BA470" s="58">
        <f t="shared" si="15"/>
        <v>3.6283973282498013E-3</v>
      </c>
    </row>
    <row r="471" spans="49:53">
      <c r="AW471" s="103">
        <v>44661</v>
      </c>
      <c r="AX471" s="42">
        <v>321623.27</v>
      </c>
      <c r="AY471" s="42">
        <v>311461.82611330791</v>
      </c>
      <c r="AZ471" s="57">
        <f t="shared" si="14"/>
        <v>10161.443886692112</v>
      </c>
      <c r="BA471" s="58">
        <f t="shared" si="15"/>
        <v>3.1594243434848825E-2</v>
      </c>
    </row>
    <row r="472" spans="49:53">
      <c r="AW472" s="103">
        <v>44662</v>
      </c>
      <c r="AX472" s="42">
        <v>228699.09</v>
      </c>
      <c r="AY472" s="42">
        <v>215021.1446334853</v>
      </c>
      <c r="AZ472" s="57">
        <f t="shared" si="14"/>
        <v>13677.945366514701</v>
      </c>
      <c r="BA472" s="58">
        <f t="shared" si="15"/>
        <v>5.9807607308427428E-2</v>
      </c>
    </row>
    <row r="473" spans="49:53">
      <c r="AW473" s="103">
        <v>44663</v>
      </c>
      <c r="AX473" s="42">
        <v>236695.22</v>
      </c>
      <c r="AY473" s="42">
        <v>254588.71067358871</v>
      </c>
      <c r="AZ473" s="57">
        <f t="shared" si="14"/>
        <v>-17893.490673588705</v>
      </c>
      <c r="BA473" s="58">
        <f t="shared" si="15"/>
        <v>7.5597177980986294E-2</v>
      </c>
    </row>
    <row r="474" spans="49:53">
      <c r="AW474" s="103">
        <v>44664</v>
      </c>
      <c r="AX474" s="42">
        <v>237752.09</v>
      </c>
      <c r="AY474" s="42">
        <v>284479.43992420408</v>
      </c>
      <c r="AZ474" s="57">
        <f t="shared" si="14"/>
        <v>-46727.349924204085</v>
      </c>
      <c r="BA474" s="58">
        <f t="shared" si="15"/>
        <v>0.19653812475088689</v>
      </c>
    </row>
    <row r="475" spans="49:53">
      <c r="AW475" s="103">
        <v>44665</v>
      </c>
      <c r="AX475" s="42">
        <v>232726.62</v>
      </c>
      <c r="AY475" s="42">
        <v>316001.00844363269</v>
      </c>
      <c r="AZ475" s="57">
        <f t="shared" si="14"/>
        <v>-83274.388443632692</v>
      </c>
      <c r="BA475" s="58">
        <f t="shared" si="15"/>
        <v>0.35782064141881448</v>
      </c>
    </row>
    <row r="476" spans="49:53">
      <c r="AW476" s="103">
        <v>44666</v>
      </c>
      <c r="AX476" s="42">
        <v>822764.55</v>
      </c>
      <c r="AY476" s="42">
        <v>730477.51753057272</v>
      </c>
      <c r="AZ476" s="57">
        <f t="shared" si="14"/>
        <v>92287.032469427329</v>
      </c>
      <c r="BA476" s="58">
        <f t="shared" si="15"/>
        <v>0.11216700144582958</v>
      </c>
    </row>
    <row r="477" spans="49:53">
      <c r="AW477" s="103">
        <v>44667</v>
      </c>
      <c r="AX477" s="42">
        <v>411508.52</v>
      </c>
      <c r="AY477" s="42">
        <v>464468.8063695383</v>
      </c>
      <c r="AZ477" s="57">
        <f t="shared" si="14"/>
        <v>-52960.286369538284</v>
      </c>
      <c r="BA477" s="58">
        <f t="shared" si="15"/>
        <v>0.12869790975297007</v>
      </c>
    </row>
    <row r="478" spans="49:53">
      <c r="AW478" s="103">
        <v>44668</v>
      </c>
      <c r="AX478" s="42">
        <v>343281.08</v>
      </c>
      <c r="AY478" s="42">
        <v>365385.00202829659</v>
      </c>
      <c r="AZ478" s="57">
        <f t="shared" si="14"/>
        <v>-22103.922028296569</v>
      </c>
      <c r="BA478" s="58">
        <f t="shared" si="15"/>
        <v>6.4390155228760543E-2</v>
      </c>
    </row>
    <row r="479" spans="49:53">
      <c r="AW479" s="103">
        <v>44669</v>
      </c>
      <c r="AX479" s="42">
        <v>365321.98</v>
      </c>
      <c r="AY479" s="42">
        <v>267757.69467479811</v>
      </c>
      <c r="AZ479" s="57">
        <f t="shared" si="14"/>
        <v>97564.285325201869</v>
      </c>
      <c r="BA479" s="58">
        <f t="shared" si="15"/>
        <v>0.26706382497215708</v>
      </c>
    </row>
    <row r="480" spans="49:53">
      <c r="AW480" s="103">
        <v>44670</v>
      </c>
      <c r="AX480" s="42">
        <v>327973.52</v>
      </c>
      <c r="AY480" s="42">
        <v>272851.85765221622</v>
      </c>
      <c r="AZ480" s="57">
        <f t="shared" si="14"/>
        <v>55121.6623477838</v>
      </c>
      <c r="BA480" s="58">
        <f t="shared" si="15"/>
        <v>0.1680674169908101</v>
      </c>
    </row>
    <row r="481" spans="49:53">
      <c r="AW481" s="103">
        <v>44671</v>
      </c>
      <c r="AX481" s="42">
        <v>372740.04</v>
      </c>
      <c r="AY481" s="42">
        <v>269901.23733079783</v>
      </c>
      <c r="AZ481" s="57">
        <f t="shared" si="14"/>
        <v>102838.80266920215</v>
      </c>
      <c r="BA481" s="58">
        <f t="shared" si="15"/>
        <v>0.27589953220266372</v>
      </c>
    </row>
    <row r="482" spans="49:53">
      <c r="AW482" s="103">
        <v>44672</v>
      </c>
      <c r="AX482" s="42">
        <v>262678.42</v>
      </c>
      <c r="AY482" s="42">
        <v>245628.21085577321</v>
      </c>
      <c r="AZ482" s="57">
        <f t="shared" si="14"/>
        <v>17050.20914422677</v>
      </c>
      <c r="BA482" s="58">
        <f t="shared" si="15"/>
        <v>6.4909059313767656E-2</v>
      </c>
    </row>
    <row r="483" spans="49:53">
      <c r="AW483" s="103">
        <v>44673</v>
      </c>
      <c r="AX483" s="42">
        <v>769554.61</v>
      </c>
      <c r="AY483" s="42">
        <v>783464.16573677037</v>
      </c>
      <c r="AZ483" s="57">
        <f t="shared" si="14"/>
        <v>-13909.555736770388</v>
      </c>
      <c r="BA483" s="58">
        <f t="shared" si="15"/>
        <v>1.8074813088015142E-2</v>
      </c>
    </row>
    <row r="484" spans="49:53">
      <c r="AW484" s="103">
        <v>44674</v>
      </c>
      <c r="AX484" s="42">
        <v>387417.99</v>
      </c>
      <c r="AY484" s="42">
        <v>443671.6851747153</v>
      </c>
      <c r="AZ484" s="57">
        <f t="shared" si="14"/>
        <v>-56253.695174715307</v>
      </c>
      <c r="BA484" s="58">
        <f t="shared" si="15"/>
        <v>0.14520155652739644</v>
      </c>
    </row>
    <row r="485" spans="49:53">
      <c r="AW485" s="103">
        <v>44675</v>
      </c>
      <c r="AX485" s="42">
        <v>295085.46000000002</v>
      </c>
      <c r="AY485" s="42">
        <v>268668.00497757352</v>
      </c>
      <c r="AZ485" s="57">
        <f t="shared" si="14"/>
        <v>26417.455022426497</v>
      </c>
      <c r="BA485" s="58">
        <f t="shared" si="15"/>
        <v>8.9524760123479125E-2</v>
      </c>
    </row>
    <row r="486" spans="49:53">
      <c r="AW486" s="103">
        <v>44676</v>
      </c>
      <c r="AX486" s="42">
        <v>223915.59</v>
      </c>
      <c r="AY486" s="42">
        <v>163487.261975787</v>
      </c>
      <c r="AZ486" s="57">
        <f t="shared" si="14"/>
        <v>60428.328024212999</v>
      </c>
      <c r="BA486" s="58">
        <f t="shared" si="15"/>
        <v>0.2698710171284322</v>
      </c>
    </row>
    <row r="487" spans="49:53">
      <c r="AW487" s="103">
        <v>44677</v>
      </c>
      <c r="AX487" s="42">
        <v>236835.93</v>
      </c>
      <c r="AY487" s="42">
        <v>215849.26676240849</v>
      </c>
      <c r="AZ487" s="57">
        <f t="shared" si="14"/>
        <v>20986.663237591507</v>
      </c>
      <c r="BA487" s="58">
        <f t="shared" si="15"/>
        <v>8.8612666319639544E-2</v>
      </c>
    </row>
    <row r="488" spans="49:53">
      <c r="AW488" s="103">
        <v>44678</v>
      </c>
      <c r="AX488" s="42">
        <v>244449.16</v>
      </c>
      <c r="AY488" s="42">
        <v>247964.7690768372</v>
      </c>
      <c r="AZ488" s="57">
        <f t="shared" si="14"/>
        <v>-3515.6090768371942</v>
      </c>
      <c r="BA488" s="58">
        <f t="shared" si="15"/>
        <v>1.4381759695296944E-2</v>
      </c>
    </row>
    <row r="489" spans="49:53">
      <c r="AW489" s="103">
        <v>44679</v>
      </c>
      <c r="AX489" s="42">
        <v>232421.85</v>
      </c>
      <c r="AY489" s="42">
        <v>248098.372214531</v>
      </c>
      <c r="AZ489" s="57">
        <f t="shared" si="14"/>
        <v>-15676.522214530996</v>
      </c>
      <c r="BA489" s="58">
        <f t="shared" si="15"/>
        <v>6.7448573421694205E-2</v>
      </c>
    </row>
    <row r="490" spans="49:53">
      <c r="AW490" s="103">
        <v>44680</v>
      </c>
      <c r="AX490" s="42">
        <v>761619.13</v>
      </c>
      <c r="AY490" s="42">
        <v>627304.889150645</v>
      </c>
      <c r="AZ490" s="57">
        <f t="shared" si="14"/>
        <v>134314.240849355</v>
      </c>
      <c r="BA490" s="58">
        <f t="shared" si="15"/>
        <v>0.17635355462953642</v>
      </c>
    </row>
    <row r="491" spans="49:53">
      <c r="AW491" s="103">
        <v>44681</v>
      </c>
      <c r="AX491" s="42">
        <v>406121.47</v>
      </c>
      <c r="AY491" s="42">
        <v>425016.08357438009</v>
      </c>
      <c r="AZ491" s="57">
        <f t="shared" si="14"/>
        <v>-18894.613574380113</v>
      </c>
      <c r="BA491" s="58">
        <f t="shared" si="15"/>
        <v>4.6524537534004581E-2</v>
      </c>
    </row>
    <row r="492" spans="49:53">
      <c r="AW492" s="103">
        <v>44682</v>
      </c>
      <c r="AX492" s="42">
        <v>352595.99</v>
      </c>
      <c r="AY492" s="42">
        <v>427908.9258128386</v>
      </c>
      <c r="AZ492" s="57">
        <f t="shared" si="14"/>
        <v>-75312.935812838608</v>
      </c>
      <c r="BA492" s="58">
        <f t="shared" si="15"/>
        <v>0.21359555397336938</v>
      </c>
    </row>
    <row r="493" spans="49:53">
      <c r="AW493" s="103">
        <v>44683</v>
      </c>
      <c r="AX493" s="42">
        <v>268576.32</v>
      </c>
      <c r="AY493" s="42">
        <v>327160.07554352039</v>
      </c>
      <c r="AZ493" s="57">
        <f t="shared" si="14"/>
        <v>-58583.755543520383</v>
      </c>
      <c r="BA493" s="58">
        <f t="shared" si="15"/>
        <v>0.218127031986738</v>
      </c>
    </row>
    <row r="494" spans="49:53">
      <c r="AW494" s="103">
        <v>44684</v>
      </c>
      <c r="AX494" s="42">
        <v>289722.01</v>
      </c>
      <c r="AY494" s="42">
        <v>163695.80031612539</v>
      </c>
      <c r="AZ494" s="57">
        <f t="shared" si="14"/>
        <v>126026.20968387462</v>
      </c>
      <c r="BA494" s="58">
        <f t="shared" si="15"/>
        <v>0.43499011236279433</v>
      </c>
    </row>
    <row r="495" spans="49:53">
      <c r="AW495" s="103">
        <v>44685</v>
      </c>
      <c r="AX495" s="42">
        <v>237845.92</v>
      </c>
      <c r="AY495" s="42">
        <v>203780.56596224671</v>
      </c>
      <c r="AZ495" s="57">
        <f t="shared" si="14"/>
        <v>34065.354037753306</v>
      </c>
      <c r="BA495" s="58">
        <f t="shared" si="15"/>
        <v>0.14322446244927517</v>
      </c>
    </row>
    <row r="496" spans="49:53">
      <c r="AW496" s="103">
        <v>44686</v>
      </c>
      <c r="AX496" s="42">
        <v>225068.47</v>
      </c>
      <c r="AY496" s="42">
        <v>242030.92126759939</v>
      </c>
      <c r="AZ496" s="57">
        <f t="shared" si="14"/>
        <v>-16962.45126759939</v>
      </c>
      <c r="BA496" s="58">
        <f t="shared" si="15"/>
        <v>7.5365737669071953E-2</v>
      </c>
    </row>
    <row r="497" spans="49:53">
      <c r="AW497" s="103">
        <v>44687</v>
      </c>
      <c r="AX497" s="42">
        <v>620889.97</v>
      </c>
      <c r="AY497" s="42">
        <v>634057.71711632668</v>
      </c>
      <c r="AZ497" s="57">
        <f t="shared" si="14"/>
        <v>-13167.747116326704</v>
      </c>
      <c r="BA497" s="58">
        <f t="shared" si="15"/>
        <v>2.120785928676977E-2</v>
      </c>
    </row>
    <row r="498" spans="49:53">
      <c r="AW498" s="103">
        <v>44688</v>
      </c>
      <c r="AX498" s="42">
        <v>378300.36</v>
      </c>
      <c r="AY498" s="42">
        <v>427554.83512249362</v>
      </c>
      <c r="AZ498" s="57">
        <f t="shared" si="14"/>
        <v>-49254.475122493634</v>
      </c>
      <c r="BA498" s="58">
        <f t="shared" si="15"/>
        <v>0.13019938739284739</v>
      </c>
    </row>
    <row r="499" spans="49:53">
      <c r="AW499" s="103">
        <v>44689</v>
      </c>
      <c r="AX499" s="42">
        <v>301893.75</v>
      </c>
      <c r="AY499" s="42">
        <v>387563.87048467272</v>
      </c>
      <c r="AZ499" s="57">
        <f t="shared" si="14"/>
        <v>-85670.12048467272</v>
      </c>
      <c r="BA499" s="58">
        <f t="shared" si="15"/>
        <v>0.28377573396160971</v>
      </c>
    </row>
    <row r="500" spans="49:53">
      <c r="AW500" s="103">
        <v>44690</v>
      </c>
      <c r="AX500" s="42">
        <v>212914.92</v>
      </c>
      <c r="AY500" s="42">
        <v>231193.3404300712</v>
      </c>
      <c r="AZ500" s="57">
        <f t="shared" si="14"/>
        <v>-18278.420430071186</v>
      </c>
      <c r="BA500" s="58">
        <f t="shared" si="15"/>
        <v>8.5848471446111838E-2</v>
      </c>
    </row>
    <row r="501" spans="49:53">
      <c r="AW501" s="103">
        <v>44691</v>
      </c>
      <c r="AX501" s="42">
        <v>213656.54</v>
      </c>
      <c r="AY501" s="42">
        <v>229588.26973625721</v>
      </c>
      <c r="AZ501" s="57">
        <f t="shared" si="14"/>
        <v>-15931.729736257199</v>
      </c>
      <c r="BA501" s="58">
        <f t="shared" si="15"/>
        <v>7.4567011785631271E-2</v>
      </c>
    </row>
    <row r="502" spans="49:53">
      <c r="AW502" s="103">
        <v>44692</v>
      </c>
      <c r="AX502" s="42">
        <v>223398.24</v>
      </c>
      <c r="AY502" s="42">
        <v>214046.9908013691</v>
      </c>
      <c r="AZ502" s="57">
        <f t="shared" si="14"/>
        <v>9351.2491986308887</v>
      </c>
      <c r="BA502" s="58">
        <f t="shared" si="15"/>
        <v>4.1859099689553904E-2</v>
      </c>
    </row>
    <row r="503" spans="49:53">
      <c r="AW503" s="103">
        <v>44693</v>
      </c>
      <c r="AX503" s="42">
        <v>222704.19</v>
      </c>
      <c r="AY503" s="42">
        <v>199325.13250457219</v>
      </c>
      <c r="AZ503" s="57">
        <f t="shared" si="14"/>
        <v>23379.057495427813</v>
      </c>
      <c r="BA503" s="58">
        <f t="shared" si="15"/>
        <v>0.10497807650331056</v>
      </c>
    </row>
    <row r="504" spans="49:53">
      <c r="AW504" s="103">
        <v>44694</v>
      </c>
      <c r="AX504" s="42">
        <v>738213.52</v>
      </c>
      <c r="AY504" s="42">
        <v>641387.6499705821</v>
      </c>
      <c r="AZ504" s="57">
        <f t="shared" si="14"/>
        <v>96825.870029417914</v>
      </c>
      <c r="BA504" s="58">
        <f t="shared" si="15"/>
        <v>0.13116241765582662</v>
      </c>
    </row>
    <row r="505" spans="49:53">
      <c r="AW505" s="103">
        <v>44695</v>
      </c>
      <c r="AX505" s="42">
        <v>388659.14</v>
      </c>
      <c r="AY505" s="42">
        <v>394657.2427218706</v>
      </c>
      <c r="AZ505" s="57">
        <f t="shared" si="14"/>
        <v>-5998.1027218705858</v>
      </c>
      <c r="BA505" s="58">
        <f t="shared" si="15"/>
        <v>1.5432810153057473E-2</v>
      </c>
    </row>
    <row r="506" spans="49:53">
      <c r="AW506" s="103">
        <v>44696</v>
      </c>
      <c r="AX506" s="42">
        <v>328063.92</v>
      </c>
      <c r="AY506" s="42">
        <v>330742.63438337581</v>
      </c>
      <c r="AZ506" s="57">
        <f t="shared" si="14"/>
        <v>-2678.7143833758309</v>
      </c>
      <c r="BA506" s="58">
        <f t="shared" si="15"/>
        <v>8.1652209221173451E-3</v>
      </c>
    </row>
    <row r="507" spans="49:53">
      <c r="AW507" s="103">
        <v>44697</v>
      </c>
      <c r="AX507" s="42">
        <v>256921.62</v>
      </c>
      <c r="AY507" s="42">
        <v>195498.48672841379</v>
      </c>
      <c r="AZ507" s="57">
        <f t="shared" si="14"/>
        <v>61423.133271586208</v>
      </c>
      <c r="BA507" s="58">
        <f t="shared" si="15"/>
        <v>0.23907343131179934</v>
      </c>
    </row>
    <row r="508" spans="49:53">
      <c r="AW508" s="103">
        <v>44698</v>
      </c>
      <c r="AX508" s="42">
        <v>274763.89</v>
      </c>
      <c r="AY508" s="42">
        <v>171798.73767387279</v>
      </c>
      <c r="AZ508" s="57">
        <f t="shared" si="14"/>
        <v>102965.15232612722</v>
      </c>
      <c r="BA508" s="58">
        <f t="shared" si="15"/>
        <v>0.37474048109497654</v>
      </c>
    </row>
    <row r="509" spans="49:53">
      <c r="AW509" s="103">
        <v>44699</v>
      </c>
      <c r="AX509" s="42">
        <v>284755.13</v>
      </c>
      <c r="AY509" s="42">
        <v>214394.1185988292</v>
      </c>
      <c r="AZ509" s="57">
        <f t="shared" si="14"/>
        <v>70361.011401170806</v>
      </c>
      <c r="BA509" s="58">
        <f t="shared" si="15"/>
        <v>0.24709304236650909</v>
      </c>
    </row>
    <row r="510" spans="49:53">
      <c r="AW510" s="103">
        <v>44700</v>
      </c>
      <c r="AX510" s="42">
        <v>231855.22</v>
      </c>
      <c r="AY510" s="42">
        <v>273563.20661096269</v>
      </c>
      <c r="AZ510" s="57">
        <f t="shared" si="14"/>
        <v>-41707.986610962689</v>
      </c>
      <c r="BA510" s="58">
        <f t="shared" si="15"/>
        <v>0.17988806381397274</v>
      </c>
    </row>
    <row r="511" spans="49:53">
      <c r="AW511" s="103">
        <v>44701</v>
      </c>
      <c r="AX511" s="42">
        <v>776836.82</v>
      </c>
      <c r="AY511" s="42">
        <v>742893.94548252062</v>
      </c>
      <c r="AZ511" s="57">
        <f t="shared" si="14"/>
        <v>33942.874517479329</v>
      </c>
      <c r="BA511" s="58">
        <f t="shared" si="15"/>
        <v>4.369369942773739E-2</v>
      </c>
    </row>
    <row r="512" spans="49:53">
      <c r="AW512" s="103">
        <v>44702</v>
      </c>
      <c r="AX512" s="42">
        <v>433578.31</v>
      </c>
      <c r="AY512" s="42">
        <v>486982.04093737638</v>
      </c>
      <c r="AZ512" s="57">
        <f t="shared" si="14"/>
        <v>-53403.730937376386</v>
      </c>
      <c r="BA512" s="58">
        <f t="shared" si="15"/>
        <v>0.12316974743818801</v>
      </c>
    </row>
    <row r="513" spans="49:53">
      <c r="AW513" s="103">
        <v>44703</v>
      </c>
      <c r="AX513" s="42">
        <v>340427.4</v>
      </c>
      <c r="AY513" s="42">
        <v>373626.45739446313</v>
      </c>
      <c r="AZ513" s="57">
        <f t="shared" si="14"/>
        <v>-33199.057394463103</v>
      </c>
      <c r="BA513" s="58">
        <f t="shared" si="15"/>
        <v>9.7521695945928855E-2</v>
      </c>
    </row>
    <row r="514" spans="49:53">
      <c r="AW514" s="103">
        <v>44704</v>
      </c>
      <c r="AX514" s="42">
        <v>236324</v>
      </c>
      <c r="AY514" s="42">
        <v>295380.9993488281</v>
      </c>
      <c r="AZ514" s="57">
        <f t="shared" si="14"/>
        <v>-59056.999348828103</v>
      </c>
      <c r="BA514" s="58">
        <f t="shared" si="15"/>
        <v>0.24989844175296672</v>
      </c>
    </row>
    <row r="515" spans="49:53">
      <c r="AW515" s="103">
        <v>44705</v>
      </c>
      <c r="AX515" s="42">
        <v>257858.39</v>
      </c>
      <c r="AY515" s="42">
        <v>251540.91039737611</v>
      </c>
      <c r="AZ515" s="57">
        <f t="shared" si="14"/>
        <v>6317.4796026239055</v>
      </c>
      <c r="BA515" s="58">
        <f t="shared" si="15"/>
        <v>2.4499802401713223E-2</v>
      </c>
    </row>
    <row r="516" spans="49:53">
      <c r="AW516" s="103">
        <v>44706</v>
      </c>
      <c r="AX516" s="42">
        <v>249448.04</v>
      </c>
      <c r="AY516" s="42">
        <v>248952.33111487221</v>
      </c>
      <c r="AZ516" s="57">
        <f t="shared" si="14"/>
        <v>495.70888512779493</v>
      </c>
      <c r="BA516" s="58">
        <f t="shared" si="15"/>
        <v>1.9872230109637058E-3</v>
      </c>
    </row>
    <row r="517" spans="49:53">
      <c r="AW517" s="103">
        <v>44707</v>
      </c>
      <c r="AX517" s="42">
        <v>246223.12</v>
      </c>
      <c r="AY517" s="42">
        <v>285777.83779709379</v>
      </c>
      <c r="AZ517" s="57">
        <f t="shared" si="14"/>
        <v>-39554.717797093792</v>
      </c>
      <c r="BA517" s="58">
        <f t="shared" si="15"/>
        <v>0.16064583129762061</v>
      </c>
    </row>
    <row r="518" spans="49:53">
      <c r="AW518" s="103">
        <v>44708</v>
      </c>
      <c r="AX518" s="42">
        <v>888932.68</v>
      </c>
      <c r="AY518" s="42">
        <v>902501.26881672163</v>
      </c>
      <c r="AZ518" s="57">
        <f t="shared" si="14"/>
        <v>-13568.588816721574</v>
      </c>
      <c r="BA518" s="58">
        <f t="shared" si="15"/>
        <v>1.5263910442263832E-2</v>
      </c>
    </row>
    <row r="519" spans="49:53">
      <c r="AW519" s="103">
        <v>44709</v>
      </c>
      <c r="AX519" s="42">
        <v>488412.06</v>
      </c>
      <c r="AY519" s="42">
        <v>430608.52478259098</v>
      </c>
      <c r="AZ519" s="57">
        <f t="shared" si="14"/>
        <v>57803.535217409022</v>
      </c>
      <c r="BA519" s="58">
        <f t="shared" si="15"/>
        <v>0.11834993431040385</v>
      </c>
    </row>
    <row r="520" spans="49:53">
      <c r="AW520" s="103">
        <v>44710</v>
      </c>
      <c r="AX520" s="42">
        <v>481873.01</v>
      </c>
      <c r="AY520" s="42">
        <v>381649.51392816252</v>
      </c>
      <c r="AZ520" s="57">
        <f t="shared" ref="AZ520:AZ583" si="16">AX520-AY520</f>
        <v>100223.49607183749</v>
      </c>
      <c r="BA520" s="58">
        <f t="shared" ref="BA520:BA583" si="17">ABS(AZ520/AX520)</f>
        <v>0.20798736179857322</v>
      </c>
    </row>
    <row r="521" spans="49:53">
      <c r="AW521" s="103">
        <v>44711</v>
      </c>
      <c r="AX521" s="42">
        <v>287635.44</v>
      </c>
      <c r="AY521" s="42">
        <v>246293.49429196579</v>
      </c>
      <c r="AZ521" s="57">
        <f t="shared" si="16"/>
        <v>41341.945708034211</v>
      </c>
      <c r="BA521" s="58">
        <f t="shared" si="17"/>
        <v>0.14373036127966085</v>
      </c>
    </row>
    <row r="522" spans="49:53">
      <c r="AW522" s="103">
        <v>44712</v>
      </c>
      <c r="AX522" s="42">
        <v>223042.99</v>
      </c>
      <c r="AY522" s="42">
        <v>251107.78769316379</v>
      </c>
      <c r="AZ522" s="57">
        <f t="shared" si="16"/>
        <v>-28064.797693163797</v>
      </c>
      <c r="BA522" s="58">
        <f t="shared" si="17"/>
        <v>0.1258268537969465</v>
      </c>
    </row>
    <row r="523" spans="49:53">
      <c r="AW523" s="103">
        <v>44713</v>
      </c>
      <c r="AX523" s="42">
        <v>354530.42</v>
      </c>
      <c r="AY523" s="42">
        <v>356472.13276675961</v>
      </c>
      <c r="AZ523" s="57">
        <f t="shared" si="16"/>
        <v>-1941.7127667596214</v>
      </c>
      <c r="BA523" s="58">
        <f t="shared" si="17"/>
        <v>5.476857999264553E-3</v>
      </c>
    </row>
    <row r="524" spans="49:53">
      <c r="AW524" s="103">
        <v>44714</v>
      </c>
      <c r="AX524" s="42">
        <v>237867.98</v>
      </c>
      <c r="AY524" s="42">
        <v>326247.37206505938</v>
      </c>
      <c r="AZ524" s="57">
        <f t="shared" si="16"/>
        <v>-88379.392065059365</v>
      </c>
      <c r="BA524" s="58">
        <f t="shared" si="17"/>
        <v>0.37154808337406053</v>
      </c>
    </row>
    <row r="525" spans="49:53">
      <c r="AW525" s="103">
        <v>44715</v>
      </c>
      <c r="AX525" s="42">
        <v>657835.31999999995</v>
      </c>
      <c r="AY525" s="42">
        <v>644573.09675188409</v>
      </c>
      <c r="AZ525" s="57">
        <f t="shared" si="16"/>
        <v>13262.223248115857</v>
      </c>
      <c r="BA525" s="58">
        <f t="shared" si="17"/>
        <v>2.0160400095446163E-2</v>
      </c>
    </row>
    <row r="526" spans="49:53">
      <c r="AW526" s="103">
        <v>44716</v>
      </c>
      <c r="AX526" s="42">
        <v>372474.37</v>
      </c>
      <c r="AY526" s="42">
        <v>392649.39834354387</v>
      </c>
      <c r="AZ526" s="57">
        <f t="shared" si="16"/>
        <v>-20175.028343543876</v>
      </c>
      <c r="BA526" s="58">
        <f t="shared" si="17"/>
        <v>5.4164876749892552E-2</v>
      </c>
    </row>
    <row r="527" spans="49:53">
      <c r="AW527" s="103">
        <v>44717</v>
      </c>
      <c r="AX527" s="42">
        <v>276084.02</v>
      </c>
      <c r="AY527" s="42">
        <v>349291.7768842029</v>
      </c>
      <c r="AZ527" s="57">
        <f t="shared" si="16"/>
        <v>-73207.756884202885</v>
      </c>
      <c r="BA527" s="58">
        <f t="shared" si="17"/>
        <v>0.2651647744197686</v>
      </c>
    </row>
    <row r="528" spans="49:53">
      <c r="AW528" s="103">
        <v>44718</v>
      </c>
      <c r="AX528" s="42">
        <v>208848.55</v>
      </c>
      <c r="AY528" s="42">
        <v>251817.70789159471</v>
      </c>
      <c r="AZ528" s="57">
        <f t="shared" si="16"/>
        <v>-42969.157891594718</v>
      </c>
      <c r="BA528" s="58">
        <f t="shared" si="17"/>
        <v>0.20574314684777423</v>
      </c>
    </row>
    <row r="529" spans="49:53">
      <c r="AW529" s="103">
        <v>44719</v>
      </c>
      <c r="AX529" s="42">
        <v>214817.94</v>
      </c>
      <c r="AY529" s="42">
        <v>244162.5951123058</v>
      </c>
      <c r="AZ529" s="57">
        <f t="shared" si="16"/>
        <v>-29344.655112305802</v>
      </c>
      <c r="BA529" s="58">
        <f t="shared" si="17"/>
        <v>0.1366024416410743</v>
      </c>
    </row>
    <row r="530" spans="49:53">
      <c r="AW530" s="103">
        <v>44720</v>
      </c>
      <c r="AX530" s="42">
        <v>238034.6</v>
      </c>
      <c r="AY530" s="42">
        <v>246721.4651794619</v>
      </c>
      <c r="AZ530" s="57">
        <f t="shared" si="16"/>
        <v>-8686.8651794618927</v>
      </c>
      <c r="BA530" s="58">
        <f t="shared" si="17"/>
        <v>3.6494128078278926E-2</v>
      </c>
    </row>
    <row r="531" spans="49:53">
      <c r="AW531" s="103">
        <v>44721</v>
      </c>
      <c r="AX531" s="42">
        <v>219719.5</v>
      </c>
      <c r="AY531" s="42">
        <v>231353.12477781929</v>
      </c>
      <c r="AZ531" s="57">
        <f t="shared" si="16"/>
        <v>-11633.624777819292</v>
      </c>
      <c r="BA531" s="58">
        <f t="shared" si="17"/>
        <v>5.2947620843026184E-2</v>
      </c>
    </row>
    <row r="532" spans="49:53">
      <c r="AW532" s="103">
        <v>44722</v>
      </c>
      <c r="AX532" s="42">
        <v>734831.57</v>
      </c>
      <c r="AY532" s="42">
        <v>581409.94636147702</v>
      </c>
      <c r="AZ532" s="57">
        <f t="shared" si="16"/>
        <v>153421.62363852293</v>
      </c>
      <c r="BA532" s="58">
        <f t="shared" si="17"/>
        <v>0.20878474728368426</v>
      </c>
    </row>
    <row r="533" spans="49:53">
      <c r="AW533" s="103">
        <v>44723</v>
      </c>
      <c r="AX533" s="42">
        <v>419093.34</v>
      </c>
      <c r="AY533" s="42">
        <v>361883.63986861729</v>
      </c>
      <c r="AZ533" s="57">
        <f t="shared" si="16"/>
        <v>57209.700131382735</v>
      </c>
      <c r="BA533" s="58">
        <f t="shared" si="17"/>
        <v>0.1365082540595437</v>
      </c>
    </row>
    <row r="534" spans="49:53">
      <c r="AW534" s="103">
        <v>44724</v>
      </c>
      <c r="AX534" s="42">
        <v>375650.79</v>
      </c>
      <c r="AY534" s="42">
        <v>323206.14399727999</v>
      </c>
      <c r="AZ534" s="57">
        <f t="shared" si="16"/>
        <v>52444.646002719994</v>
      </c>
      <c r="BA534" s="58">
        <f t="shared" si="17"/>
        <v>0.13961010438103963</v>
      </c>
    </row>
    <row r="535" spans="49:53">
      <c r="AW535" s="103">
        <v>44725</v>
      </c>
      <c r="AX535" s="42">
        <v>388178.35</v>
      </c>
      <c r="AY535" s="42">
        <v>126960.3130630722</v>
      </c>
      <c r="AZ535" s="57">
        <f t="shared" si="16"/>
        <v>261218.03693692776</v>
      </c>
      <c r="BA535" s="58">
        <f t="shared" si="17"/>
        <v>0.67293303950858618</v>
      </c>
    </row>
    <row r="536" spans="49:53">
      <c r="AW536" s="103">
        <v>44726</v>
      </c>
      <c r="AX536" s="42">
        <v>248533.56</v>
      </c>
      <c r="AY536" s="42">
        <v>113355.1796177099</v>
      </c>
      <c r="AZ536" s="57">
        <f t="shared" si="16"/>
        <v>135178.38038229011</v>
      </c>
      <c r="BA536" s="58">
        <f t="shared" si="17"/>
        <v>0.54390393145412685</v>
      </c>
    </row>
    <row r="537" spans="49:53">
      <c r="AW537" s="103">
        <v>44727</v>
      </c>
      <c r="AX537" s="42">
        <v>259600.33</v>
      </c>
      <c r="AY537" s="42">
        <v>130997.2539284378</v>
      </c>
      <c r="AZ537" s="57">
        <f t="shared" si="16"/>
        <v>128603.07607156219</v>
      </c>
      <c r="BA537" s="58">
        <f t="shared" si="17"/>
        <v>0.49538872339477458</v>
      </c>
    </row>
    <row r="538" spans="49:53">
      <c r="AW538" s="103">
        <v>44728</v>
      </c>
      <c r="AX538" s="42">
        <v>203973.54</v>
      </c>
      <c r="AY538" s="42">
        <v>135420.511187058</v>
      </c>
      <c r="AZ538" s="57">
        <f t="shared" si="16"/>
        <v>68553.028812942008</v>
      </c>
      <c r="BA538" s="58">
        <f t="shared" si="17"/>
        <v>0.33608785145829212</v>
      </c>
    </row>
    <row r="539" spans="49:53">
      <c r="AW539" s="103">
        <v>44729</v>
      </c>
      <c r="AX539" s="42">
        <v>781034.95</v>
      </c>
      <c r="AY539" s="42">
        <v>779160.39975888957</v>
      </c>
      <c r="AZ539" s="57">
        <f t="shared" si="16"/>
        <v>1874.5502411103807</v>
      </c>
      <c r="BA539" s="58">
        <f t="shared" si="17"/>
        <v>2.4000849656092608E-3</v>
      </c>
    </row>
    <row r="540" spans="49:53">
      <c r="AW540" s="103">
        <v>44730</v>
      </c>
      <c r="AX540" s="42">
        <v>387857.64</v>
      </c>
      <c r="AY540" s="42">
        <v>376624.8906961889</v>
      </c>
      <c r="AZ540" s="57">
        <f t="shared" si="16"/>
        <v>11232.749303811113</v>
      </c>
      <c r="BA540" s="58">
        <f t="shared" si="17"/>
        <v>2.8961010807499146E-2</v>
      </c>
    </row>
    <row r="541" spans="49:53">
      <c r="AW541" s="103">
        <v>44731</v>
      </c>
      <c r="AX541" s="42">
        <v>307934.99</v>
      </c>
      <c r="AY541" s="42">
        <v>360467.97217996541</v>
      </c>
      <c r="AZ541" s="57">
        <f t="shared" si="16"/>
        <v>-52532.982179965416</v>
      </c>
      <c r="BA541" s="58">
        <f t="shared" si="17"/>
        <v>0.17059763874175332</v>
      </c>
    </row>
    <row r="542" spans="49:53">
      <c r="AW542" s="103">
        <v>44732</v>
      </c>
      <c r="AX542" s="42">
        <v>248666.52</v>
      </c>
      <c r="AY542" s="42">
        <v>280813.36784035183</v>
      </c>
      <c r="AZ542" s="57">
        <f t="shared" si="16"/>
        <v>-32146.847840351838</v>
      </c>
      <c r="BA542" s="58">
        <f t="shared" si="17"/>
        <v>0.12927694423982705</v>
      </c>
    </row>
    <row r="543" spans="49:53">
      <c r="AW543" s="103">
        <v>44733</v>
      </c>
      <c r="AX543" s="42">
        <v>229981.62</v>
      </c>
      <c r="AY543" s="42">
        <v>276489.49385340419</v>
      </c>
      <c r="AZ543" s="57">
        <f t="shared" si="16"/>
        <v>-46507.873853404191</v>
      </c>
      <c r="BA543" s="58">
        <f t="shared" si="17"/>
        <v>0.20222430754859538</v>
      </c>
    </row>
    <row r="544" spans="49:53">
      <c r="AW544" s="103">
        <v>44734</v>
      </c>
      <c r="AX544" s="42">
        <v>257651.13</v>
      </c>
      <c r="AY544" s="42">
        <v>268832.51834997139</v>
      </c>
      <c r="AZ544" s="57">
        <f t="shared" si="16"/>
        <v>-11181.388349971385</v>
      </c>
      <c r="BA544" s="58">
        <f t="shared" si="17"/>
        <v>4.3397396898555748E-2</v>
      </c>
    </row>
    <row r="545" spans="49:53">
      <c r="AW545" s="103">
        <v>44735</v>
      </c>
      <c r="AX545" s="42">
        <v>218384.81</v>
      </c>
      <c r="AY545" s="42">
        <v>259254.93167740601</v>
      </c>
      <c r="AZ545" s="57">
        <f t="shared" si="16"/>
        <v>-40870.121677406016</v>
      </c>
      <c r="BA545" s="58">
        <f t="shared" si="17"/>
        <v>0.18714727309745588</v>
      </c>
    </row>
    <row r="546" spans="49:53">
      <c r="AW546" s="103">
        <v>44736</v>
      </c>
      <c r="AX546" s="42">
        <v>787762.37</v>
      </c>
      <c r="AY546" s="42">
        <v>789636.92024111038</v>
      </c>
      <c r="AZ546" s="57">
        <f t="shared" si="16"/>
        <v>-1874.5502411103807</v>
      </c>
      <c r="BA546" s="58">
        <f t="shared" si="17"/>
        <v>2.3795884552220751E-3</v>
      </c>
    </row>
    <row r="547" spans="49:53">
      <c r="AW547" s="103">
        <v>44737</v>
      </c>
      <c r="AX547" s="42">
        <v>435899.41</v>
      </c>
      <c r="AY547" s="42">
        <v>382497.66802416253</v>
      </c>
      <c r="AZ547" s="57">
        <f t="shared" si="16"/>
        <v>53401.741975837445</v>
      </c>
      <c r="BA547" s="58">
        <f t="shared" si="17"/>
        <v>0.1225093238273423</v>
      </c>
    </row>
    <row r="548" spans="49:53">
      <c r="AW548" s="103">
        <v>44738</v>
      </c>
      <c r="AX548" s="42">
        <v>470857.96</v>
      </c>
      <c r="AY548" s="42">
        <v>352253.23737855267</v>
      </c>
      <c r="AZ548" s="57">
        <f t="shared" si="16"/>
        <v>118604.72262144735</v>
      </c>
      <c r="BA548" s="58">
        <f t="shared" si="17"/>
        <v>0.25189066066005839</v>
      </c>
    </row>
    <row r="549" spans="49:53">
      <c r="AW549" s="103">
        <v>44739</v>
      </c>
      <c r="AX549" s="42">
        <v>205762.68</v>
      </c>
      <c r="AY549" s="42">
        <v>144795.22434884039</v>
      </c>
      <c r="AZ549" s="57">
        <f t="shared" si="16"/>
        <v>60967.455651159602</v>
      </c>
      <c r="BA549" s="58">
        <f t="shared" si="17"/>
        <v>0.29629987153724674</v>
      </c>
    </row>
    <row r="550" spans="49:53">
      <c r="AW550" s="103">
        <v>44740</v>
      </c>
      <c r="AX550" s="42">
        <v>192836.31</v>
      </c>
      <c r="AY550" s="42">
        <v>146051.65800876249</v>
      </c>
      <c r="AZ550" s="57">
        <f t="shared" si="16"/>
        <v>46784.651991237508</v>
      </c>
      <c r="BA550" s="58">
        <f t="shared" si="17"/>
        <v>0.24261329202595461</v>
      </c>
    </row>
    <row r="551" spans="49:53">
      <c r="AW551" s="103">
        <v>44741</v>
      </c>
      <c r="AX551" s="42">
        <v>334109.46999999997</v>
      </c>
      <c r="AY551" s="42">
        <v>203959.40749597721</v>
      </c>
      <c r="AZ551" s="57">
        <f t="shared" si="16"/>
        <v>130150.06250402276</v>
      </c>
      <c r="BA551" s="58">
        <f t="shared" si="17"/>
        <v>0.38954317129658961</v>
      </c>
    </row>
    <row r="552" spans="49:53">
      <c r="AW552" s="103">
        <v>44742</v>
      </c>
      <c r="AX552" s="42">
        <v>195158.57</v>
      </c>
      <c r="AY552" s="42">
        <v>211756.26218136499</v>
      </c>
      <c r="AZ552" s="57">
        <f t="shared" si="16"/>
        <v>-16597.692181364982</v>
      </c>
      <c r="BA552" s="58">
        <f t="shared" si="17"/>
        <v>8.5047211513001875E-2</v>
      </c>
    </row>
    <row r="553" spans="49:53">
      <c r="AW553" s="103">
        <v>44743</v>
      </c>
      <c r="AX553" s="42">
        <v>742015.04</v>
      </c>
      <c r="AY553" s="42">
        <v>678078.87968894187</v>
      </c>
      <c r="AZ553" s="57">
        <f t="shared" si="16"/>
        <v>63936.160311058164</v>
      </c>
      <c r="BA553" s="58">
        <f t="shared" si="17"/>
        <v>8.6165585418670435E-2</v>
      </c>
    </row>
    <row r="554" spans="49:53">
      <c r="AW554" s="103">
        <v>44744</v>
      </c>
      <c r="AX554" s="42">
        <v>374165.34</v>
      </c>
      <c r="AY554" s="42">
        <v>471327.19514961861</v>
      </c>
      <c r="AZ554" s="57">
        <f t="shared" si="16"/>
        <v>-97161.855149618583</v>
      </c>
      <c r="BA554" s="58">
        <f t="shared" si="17"/>
        <v>0.25967625742571071</v>
      </c>
    </row>
    <row r="555" spans="49:53">
      <c r="AW555" s="103">
        <v>44745</v>
      </c>
      <c r="AX555" s="42">
        <v>303522.37</v>
      </c>
      <c r="AY555" s="42">
        <v>379571.34987855598</v>
      </c>
      <c r="AZ555" s="57">
        <f t="shared" si="16"/>
        <v>-76048.979878555983</v>
      </c>
      <c r="BA555" s="58">
        <f t="shared" si="17"/>
        <v>0.25055477748989635</v>
      </c>
    </row>
    <row r="556" spans="49:53">
      <c r="AW556" s="103">
        <v>44746</v>
      </c>
      <c r="AX556" s="42">
        <v>232116.02</v>
      </c>
      <c r="AY556" s="42">
        <v>278122.98956653557</v>
      </c>
      <c r="AZ556" s="57">
        <f t="shared" si="16"/>
        <v>-46006.969566535583</v>
      </c>
      <c r="BA556" s="58">
        <f t="shared" si="17"/>
        <v>0.19820678282582815</v>
      </c>
    </row>
    <row r="557" spans="49:53">
      <c r="AW557" s="103">
        <v>44747</v>
      </c>
      <c r="AX557" s="42">
        <v>246143.3</v>
      </c>
      <c r="AY557" s="42">
        <v>282159.61110952718</v>
      </c>
      <c r="AZ557" s="57">
        <f t="shared" si="16"/>
        <v>-36016.311109527189</v>
      </c>
      <c r="BA557" s="58">
        <f t="shared" si="17"/>
        <v>0.14632253288847266</v>
      </c>
    </row>
    <row r="558" spans="49:53">
      <c r="AW558" s="103">
        <v>44748</v>
      </c>
      <c r="AX558" s="42">
        <v>249482.37</v>
      </c>
      <c r="AY558" s="42">
        <v>289418.51863613672</v>
      </c>
      <c r="AZ558" s="57">
        <f t="shared" si="16"/>
        <v>-39936.148636136728</v>
      </c>
      <c r="BA558" s="58">
        <f t="shared" si="17"/>
        <v>0.16007603517690139</v>
      </c>
    </row>
    <row r="559" spans="49:53">
      <c r="AW559" s="103">
        <v>44749</v>
      </c>
      <c r="AX559" s="42">
        <v>222476.72</v>
      </c>
      <c r="AY559" s="42">
        <v>285060.17725649592</v>
      </c>
      <c r="AZ559" s="57">
        <f t="shared" si="16"/>
        <v>-62583.457256495924</v>
      </c>
      <c r="BA559" s="58">
        <f t="shared" si="17"/>
        <v>0.28130339775099134</v>
      </c>
    </row>
    <row r="560" spans="49:53">
      <c r="AW560" s="103">
        <v>44750</v>
      </c>
      <c r="AX560" s="42">
        <v>790138.98</v>
      </c>
      <c r="AY560" s="42">
        <v>647638.89108494623</v>
      </c>
      <c r="AZ560" s="57">
        <f t="shared" si="16"/>
        <v>142500.08891505376</v>
      </c>
      <c r="BA560" s="58">
        <f t="shared" si="17"/>
        <v>0.18034813181227149</v>
      </c>
    </row>
    <row r="561" spans="49:53">
      <c r="AW561" s="103">
        <v>44751</v>
      </c>
      <c r="AX561" s="42">
        <v>404832.74</v>
      </c>
      <c r="AY561" s="42">
        <v>411629.50627687469</v>
      </c>
      <c r="AZ561" s="57">
        <f t="shared" si="16"/>
        <v>-6796.7662768746959</v>
      </c>
      <c r="BA561" s="58">
        <f t="shared" si="17"/>
        <v>1.6789072634971904E-2</v>
      </c>
    </row>
    <row r="562" spans="49:53">
      <c r="AW562" s="103">
        <v>44752</v>
      </c>
      <c r="AX562" s="42">
        <v>352931.59</v>
      </c>
      <c r="AY562" s="42">
        <v>355658.09293383942</v>
      </c>
      <c r="AZ562" s="57">
        <f t="shared" si="16"/>
        <v>-2726.5029338393942</v>
      </c>
      <c r="BA562" s="58">
        <f t="shared" si="17"/>
        <v>7.7253014779419269E-3</v>
      </c>
    </row>
    <row r="563" spans="49:53">
      <c r="AW563" s="103">
        <v>44753</v>
      </c>
      <c r="AX563" s="42">
        <v>290253.07</v>
      </c>
      <c r="AY563" s="42">
        <v>242964.69874118871</v>
      </c>
      <c r="AZ563" s="57">
        <f t="shared" si="16"/>
        <v>47288.371258811298</v>
      </c>
      <c r="BA563" s="58">
        <f t="shared" si="17"/>
        <v>0.16292117516211385</v>
      </c>
    </row>
    <row r="564" spans="49:53">
      <c r="AW564" s="103">
        <v>44754</v>
      </c>
      <c r="AX564" s="42">
        <v>272315.06</v>
      </c>
      <c r="AY564" s="42">
        <v>175147.9868703364</v>
      </c>
      <c r="AZ564" s="57">
        <f t="shared" si="16"/>
        <v>97167.073129663593</v>
      </c>
      <c r="BA564" s="58">
        <f t="shared" si="17"/>
        <v>0.35681858039604419</v>
      </c>
    </row>
    <row r="565" spans="49:53">
      <c r="AW565" s="103">
        <v>44755</v>
      </c>
      <c r="AX565" s="42">
        <v>263762.71999999997</v>
      </c>
      <c r="AY565" s="42">
        <v>172949.48707756339</v>
      </c>
      <c r="AZ565" s="57">
        <f t="shared" si="16"/>
        <v>90813.232922436582</v>
      </c>
      <c r="BA565" s="58">
        <f t="shared" si="17"/>
        <v>0.34429897038685603</v>
      </c>
    </row>
    <row r="566" spans="49:53">
      <c r="AW566" s="103">
        <v>44756</v>
      </c>
      <c r="AX566" s="42">
        <v>226208.09</v>
      </c>
      <c r="AY566" s="42">
        <v>168465.61102755441</v>
      </c>
      <c r="AZ566" s="57">
        <f t="shared" si="16"/>
        <v>57742.478972445591</v>
      </c>
      <c r="BA566" s="58">
        <f t="shared" si="17"/>
        <v>0.25526266090857136</v>
      </c>
    </row>
    <row r="567" spans="49:53">
      <c r="AW567" s="103">
        <v>44757</v>
      </c>
      <c r="AX567" s="42">
        <v>624597.46</v>
      </c>
      <c r="AY567" s="42">
        <v>575156.87953303638</v>
      </c>
      <c r="AZ567" s="57">
        <f t="shared" si="16"/>
        <v>49440.580466963584</v>
      </c>
      <c r="BA567" s="58">
        <f t="shared" si="17"/>
        <v>7.9155910219301226E-2</v>
      </c>
    </row>
    <row r="568" spans="49:53">
      <c r="AW568" s="103">
        <v>44758</v>
      </c>
      <c r="AX568" s="42">
        <v>364223.03</v>
      </c>
      <c r="AY568" s="42">
        <v>377739.29889620852</v>
      </c>
      <c r="AZ568" s="57">
        <f t="shared" si="16"/>
        <v>-13516.268896208494</v>
      </c>
      <c r="BA568" s="58">
        <f t="shared" si="17"/>
        <v>3.7109868906994962E-2</v>
      </c>
    </row>
    <row r="569" spans="49:53">
      <c r="AW569" s="103">
        <v>44759</v>
      </c>
      <c r="AX569" s="42">
        <v>300600.81</v>
      </c>
      <c r="AY569" s="42">
        <v>346092.74819345161</v>
      </c>
      <c r="AZ569" s="57">
        <f t="shared" si="16"/>
        <v>-45491.938193451613</v>
      </c>
      <c r="BA569" s="58">
        <f t="shared" si="17"/>
        <v>0.15133671194515946</v>
      </c>
    </row>
    <row r="570" spans="49:53">
      <c r="AW570" s="103">
        <v>44760</v>
      </c>
      <c r="AX570" s="42">
        <v>218433.8</v>
      </c>
      <c r="AY570" s="42">
        <v>262947.63051908219</v>
      </c>
      <c r="AZ570" s="57">
        <f t="shared" si="16"/>
        <v>-44513.830519082199</v>
      </c>
      <c r="BA570" s="58">
        <f t="shared" si="17"/>
        <v>0.20378636694084065</v>
      </c>
    </row>
    <row r="571" spans="49:53">
      <c r="AW571" s="103">
        <v>44761</v>
      </c>
      <c r="AX571" s="42">
        <v>232753.53</v>
      </c>
      <c r="AY571" s="42">
        <v>273070.40517738642</v>
      </c>
      <c r="AZ571" s="57">
        <f t="shared" si="16"/>
        <v>-40316.875177386421</v>
      </c>
      <c r="BA571" s="58">
        <f t="shared" si="17"/>
        <v>0.17321702995175378</v>
      </c>
    </row>
    <row r="572" spans="49:53">
      <c r="AW572" s="103">
        <v>44762</v>
      </c>
      <c r="AX572" s="42">
        <v>207163.38</v>
      </c>
      <c r="AY572" s="42">
        <v>299537.49884049682</v>
      </c>
      <c r="AZ572" s="57">
        <f t="shared" si="16"/>
        <v>-92374.118840496812</v>
      </c>
      <c r="BA572" s="58">
        <f t="shared" si="17"/>
        <v>0.44589984407715694</v>
      </c>
    </row>
    <row r="573" spans="49:53">
      <c r="AW573" s="103">
        <v>44763</v>
      </c>
      <c r="AX573" s="42">
        <v>261378</v>
      </c>
      <c r="AY573" s="42">
        <v>318792.43030205439</v>
      </c>
      <c r="AZ573" s="57">
        <f t="shared" si="16"/>
        <v>-57414.430302054388</v>
      </c>
      <c r="BA573" s="58">
        <f t="shared" si="17"/>
        <v>0.21966053111606329</v>
      </c>
    </row>
    <row r="574" spans="49:53">
      <c r="AW574" s="103">
        <v>44764</v>
      </c>
      <c r="AX574" s="42">
        <v>806681.99</v>
      </c>
      <c r="AY574" s="42">
        <v>647905.74018225004</v>
      </c>
      <c r="AZ574" s="57">
        <f t="shared" si="16"/>
        <v>158776.24981774995</v>
      </c>
      <c r="BA574" s="58">
        <f t="shared" si="17"/>
        <v>0.19682632287073865</v>
      </c>
    </row>
    <row r="575" spans="49:53">
      <c r="AW575" s="103">
        <v>44765</v>
      </c>
      <c r="AX575" s="42">
        <v>440961.84</v>
      </c>
      <c r="AY575" s="42">
        <v>404717.95583927899</v>
      </c>
      <c r="AZ575" s="57">
        <f t="shared" si="16"/>
        <v>36243.884160721034</v>
      </c>
      <c r="BA575" s="58">
        <f t="shared" si="17"/>
        <v>8.2192790561471329E-2</v>
      </c>
    </row>
    <row r="576" spans="49:53">
      <c r="AW576" s="103">
        <v>44766</v>
      </c>
      <c r="AX576" s="42">
        <v>420894.06</v>
      </c>
      <c r="AY576" s="42">
        <v>371727.31251676008</v>
      </c>
      <c r="AZ576" s="57">
        <f t="shared" si="16"/>
        <v>49166.747483239917</v>
      </c>
      <c r="BA576" s="58">
        <f t="shared" si="17"/>
        <v>0.11681501868484416</v>
      </c>
    </row>
    <row r="577" spans="49:53">
      <c r="AW577" s="103">
        <v>44767</v>
      </c>
      <c r="AX577" s="42">
        <v>205199.58</v>
      </c>
      <c r="AY577" s="42">
        <v>289157.6707710941</v>
      </c>
      <c r="AZ577" s="57">
        <f t="shared" si="16"/>
        <v>-83958.09077109411</v>
      </c>
      <c r="BA577" s="58">
        <f t="shared" si="17"/>
        <v>0.40915332658621484</v>
      </c>
    </row>
    <row r="578" spans="49:53">
      <c r="AW578" s="103">
        <v>44768</v>
      </c>
      <c r="AX578" s="42">
        <v>223491.97</v>
      </c>
      <c r="AY578" s="42">
        <v>327055.43828347343</v>
      </c>
      <c r="AZ578" s="57">
        <f t="shared" si="16"/>
        <v>-103563.46828347343</v>
      </c>
      <c r="BA578" s="58">
        <f t="shared" si="17"/>
        <v>0.46338787153504185</v>
      </c>
    </row>
    <row r="579" spans="49:53">
      <c r="AW579" s="103">
        <v>44769</v>
      </c>
      <c r="AX579" s="42">
        <v>206147.65</v>
      </c>
      <c r="AY579" s="42">
        <v>300120.09207264631</v>
      </c>
      <c r="AZ579" s="57">
        <f t="shared" si="16"/>
        <v>-93972.442072646314</v>
      </c>
      <c r="BA579" s="58">
        <f t="shared" si="17"/>
        <v>0.45585017375966358</v>
      </c>
    </row>
    <row r="580" spans="49:53">
      <c r="AW580" s="103">
        <v>44770</v>
      </c>
      <c r="AX580" s="42">
        <v>207576.55</v>
      </c>
      <c r="AY580" s="42">
        <v>185963.54873347669</v>
      </c>
      <c r="AZ580" s="57">
        <f t="shared" si="16"/>
        <v>21613.001266523293</v>
      </c>
      <c r="BA580" s="58">
        <f t="shared" si="17"/>
        <v>0.10412063051690229</v>
      </c>
    </row>
    <row r="581" spans="49:53">
      <c r="AW581" s="103">
        <v>44771</v>
      </c>
      <c r="AX581" s="42">
        <v>604034.61</v>
      </c>
      <c r="AY581" s="42">
        <v>572622.68393192487</v>
      </c>
      <c r="AZ581" s="57">
        <f t="shared" si="16"/>
        <v>31411.926068075118</v>
      </c>
      <c r="BA581" s="58">
        <f t="shared" si="17"/>
        <v>5.2003520242118441E-2</v>
      </c>
    </row>
    <row r="582" spans="49:53">
      <c r="AW582" s="103">
        <v>44772</v>
      </c>
      <c r="AX582" s="42">
        <v>374642.34</v>
      </c>
      <c r="AY582" s="42">
        <v>391535.24220203131</v>
      </c>
      <c r="AZ582" s="57">
        <f t="shared" si="16"/>
        <v>-16892.902202031284</v>
      </c>
      <c r="BA582" s="58">
        <f t="shared" si="17"/>
        <v>4.5090744954324392E-2</v>
      </c>
    </row>
    <row r="583" spans="49:53">
      <c r="AW583" s="103">
        <v>44773</v>
      </c>
      <c r="AX583" s="42">
        <v>307763.77</v>
      </c>
      <c r="AY583" s="42">
        <v>363572.7485060934</v>
      </c>
      <c r="AZ583" s="57">
        <f t="shared" si="16"/>
        <v>-55808.978506093379</v>
      </c>
      <c r="BA583" s="58">
        <f t="shared" si="17"/>
        <v>0.18133706415831005</v>
      </c>
    </row>
    <row r="584" spans="49:53">
      <c r="AW584" s="103">
        <v>44774</v>
      </c>
      <c r="AX584" s="42">
        <v>182355.73</v>
      </c>
      <c r="AY584" s="42">
        <v>267607.58112306491</v>
      </c>
      <c r="AZ584" s="57">
        <f t="shared" ref="AZ584:AZ647" si="18">AX584-AY584</f>
        <v>-85251.851123064902</v>
      </c>
      <c r="BA584" s="58">
        <f t="shared" ref="BA584:BA647" si="19">ABS(AZ584/AX584)</f>
        <v>0.46750300154025815</v>
      </c>
    </row>
    <row r="585" spans="49:53">
      <c r="AW585" s="103">
        <v>44775</v>
      </c>
      <c r="AX585" s="42">
        <v>183686.17</v>
      </c>
      <c r="AY585" s="42">
        <v>269634.62981823902</v>
      </c>
      <c r="AZ585" s="57">
        <f t="shared" si="18"/>
        <v>-85948.459818239004</v>
      </c>
      <c r="BA585" s="58">
        <f t="shared" si="19"/>
        <v>0.46790925968045932</v>
      </c>
    </row>
    <row r="586" spans="49:53">
      <c r="AW586" s="103">
        <v>44776</v>
      </c>
      <c r="AX586" s="42">
        <v>206152.3</v>
      </c>
      <c r="AY586" s="42">
        <v>260670.9174920622</v>
      </c>
      <c r="AZ586" s="57">
        <f t="shared" si="18"/>
        <v>-54518.617492062214</v>
      </c>
      <c r="BA586" s="58">
        <f t="shared" si="19"/>
        <v>0.26445796380667214</v>
      </c>
    </row>
    <row r="587" spans="49:53">
      <c r="AW587" s="103">
        <v>44777</v>
      </c>
      <c r="AX587" s="42">
        <v>220405.16</v>
      </c>
      <c r="AY587" s="42">
        <v>267846.96865895123</v>
      </c>
      <c r="AZ587" s="57">
        <f t="shared" si="18"/>
        <v>-47441.808658951224</v>
      </c>
      <c r="BA587" s="58">
        <f t="shared" si="19"/>
        <v>0.21524817594538723</v>
      </c>
    </row>
    <row r="588" spans="49:53">
      <c r="AW588" s="103">
        <v>44778</v>
      </c>
      <c r="AX588" s="42">
        <v>865549.19</v>
      </c>
      <c r="AY588" s="42">
        <v>851980.60118327872</v>
      </c>
      <c r="AZ588" s="57">
        <f t="shared" si="18"/>
        <v>13568.588816721225</v>
      </c>
      <c r="BA588" s="58">
        <f t="shared" si="19"/>
        <v>1.5676276950500324E-2</v>
      </c>
    </row>
    <row r="589" spans="49:53">
      <c r="AW589" s="103">
        <v>44779</v>
      </c>
      <c r="AX589" s="42">
        <v>521304.76</v>
      </c>
      <c r="AY589" s="42">
        <v>373260.66638599942</v>
      </c>
      <c r="AZ589" s="57">
        <f t="shared" si="18"/>
        <v>148044.09361400059</v>
      </c>
      <c r="BA589" s="58">
        <f t="shared" si="19"/>
        <v>0.28398761141947099</v>
      </c>
    </row>
    <row r="590" spans="49:53">
      <c r="AW590" s="103">
        <v>44780</v>
      </c>
      <c r="AX590" s="42">
        <v>464615.78</v>
      </c>
      <c r="AY590" s="42">
        <v>333390.77196489001</v>
      </c>
      <c r="AZ590" s="57">
        <f t="shared" si="18"/>
        <v>131225.00803511002</v>
      </c>
      <c r="BA590" s="58">
        <f t="shared" si="19"/>
        <v>0.28243769084879128</v>
      </c>
    </row>
    <row r="591" spans="49:53">
      <c r="AW591" s="103">
        <v>44781</v>
      </c>
      <c r="AX591" s="42">
        <v>306597.07</v>
      </c>
      <c r="AY591" s="42">
        <v>304841.98811581428</v>
      </c>
      <c r="AZ591" s="57">
        <f t="shared" si="18"/>
        <v>1755.0818841857254</v>
      </c>
      <c r="BA591" s="58">
        <f t="shared" si="19"/>
        <v>5.7243922265327761E-3</v>
      </c>
    </row>
    <row r="592" spans="49:53">
      <c r="AW592" s="103">
        <v>44782</v>
      </c>
      <c r="AX592" s="42">
        <v>248566.05</v>
      </c>
      <c r="AY592" s="42">
        <v>271527.10803880019</v>
      </c>
      <c r="AZ592" s="57">
        <f t="shared" si="18"/>
        <v>-22961.058038800198</v>
      </c>
      <c r="BA592" s="58">
        <f t="shared" si="19"/>
        <v>9.2374071353671178E-2</v>
      </c>
    </row>
    <row r="593" spans="49:53">
      <c r="AW593" s="103">
        <v>44783</v>
      </c>
      <c r="AX593" s="42">
        <v>255691.39</v>
      </c>
      <c r="AY593" s="42">
        <v>258463.11222003569</v>
      </c>
      <c r="AZ593" s="57">
        <f t="shared" si="18"/>
        <v>-2771.7222200356773</v>
      </c>
      <c r="BA593" s="58">
        <f t="shared" si="19"/>
        <v>1.084010775660329E-2</v>
      </c>
    </row>
    <row r="594" spans="49:53">
      <c r="AW594" s="103">
        <v>44784</v>
      </c>
      <c r="AX594" s="42">
        <v>271118.05</v>
      </c>
      <c r="AY594" s="42">
        <v>256848.84284173319</v>
      </c>
      <c r="AZ594" s="57">
        <f t="shared" si="18"/>
        <v>14269.2071582668</v>
      </c>
      <c r="BA594" s="58">
        <f t="shared" si="19"/>
        <v>5.263097443444581E-2</v>
      </c>
    </row>
    <row r="595" spans="49:53">
      <c r="AW595" s="103">
        <v>44785</v>
      </c>
      <c r="AX595" s="42">
        <v>654391.86</v>
      </c>
      <c r="AY595" s="42">
        <v>673328.11899467884</v>
      </c>
      <c r="AZ595" s="57">
        <f t="shared" si="18"/>
        <v>-18936.25899467885</v>
      </c>
      <c r="BA595" s="58">
        <f t="shared" si="19"/>
        <v>2.8937186038161984E-2</v>
      </c>
    </row>
    <row r="596" spans="49:53">
      <c r="AW596" s="103">
        <v>44786</v>
      </c>
      <c r="AX596" s="42">
        <v>413800.71</v>
      </c>
      <c r="AY596" s="42">
        <v>414506.15513402817</v>
      </c>
      <c r="AZ596" s="57">
        <f t="shared" si="18"/>
        <v>-705.4451340281521</v>
      </c>
      <c r="BA596" s="58">
        <f t="shared" si="19"/>
        <v>1.7047944021849359E-3</v>
      </c>
    </row>
    <row r="597" spans="49:53">
      <c r="AW597" s="103">
        <v>44787</v>
      </c>
      <c r="AX597" s="42">
        <v>311610.45</v>
      </c>
      <c r="AY597" s="42">
        <v>326233.78353060049</v>
      </c>
      <c r="AZ597" s="57">
        <f t="shared" si="18"/>
        <v>-14623.333530600474</v>
      </c>
      <c r="BA597" s="58">
        <f t="shared" si="19"/>
        <v>4.6928251381173104E-2</v>
      </c>
    </row>
    <row r="598" spans="49:53">
      <c r="AW598" s="103">
        <v>44788</v>
      </c>
      <c r="AX598" s="42">
        <v>248682.71</v>
      </c>
      <c r="AY598" s="42">
        <v>253018.78744553501</v>
      </c>
      <c r="AZ598" s="57">
        <f t="shared" si="18"/>
        <v>-4336.0774455350183</v>
      </c>
      <c r="BA598" s="58">
        <f t="shared" si="19"/>
        <v>1.7436183824500781E-2</v>
      </c>
    </row>
    <row r="599" spans="49:53">
      <c r="AW599" s="103">
        <v>44789</v>
      </c>
      <c r="AX599" s="42">
        <v>208546</v>
      </c>
      <c r="AY599" s="42">
        <v>278596.05786567018</v>
      </c>
      <c r="AZ599" s="57">
        <f t="shared" si="18"/>
        <v>-70050.057865670184</v>
      </c>
      <c r="BA599" s="58">
        <f t="shared" si="19"/>
        <v>0.33589739369573229</v>
      </c>
    </row>
    <row r="600" spans="49:53">
      <c r="AW600" s="103">
        <v>44790</v>
      </c>
      <c r="AX600" s="42">
        <v>205425.67</v>
      </c>
      <c r="AY600" s="42">
        <v>283410.29940134502</v>
      </c>
      <c r="AZ600" s="57">
        <f t="shared" si="18"/>
        <v>-77984.62940134501</v>
      </c>
      <c r="BA600" s="58">
        <f t="shared" si="19"/>
        <v>0.37962455909889453</v>
      </c>
    </row>
    <row r="601" spans="49:53">
      <c r="AW601" s="103">
        <v>44791</v>
      </c>
      <c r="AX601" s="42">
        <v>221373.09</v>
      </c>
      <c r="AY601" s="42">
        <v>289867.06187691598</v>
      </c>
      <c r="AZ601" s="57">
        <f t="shared" si="18"/>
        <v>-68493.971876915981</v>
      </c>
      <c r="BA601" s="58">
        <f t="shared" si="19"/>
        <v>0.30940513987908819</v>
      </c>
    </row>
    <row r="602" spans="49:53">
      <c r="AW602" s="103">
        <v>44792</v>
      </c>
      <c r="AX602" s="42">
        <v>767762.64</v>
      </c>
      <c r="AY602" s="42">
        <v>640836.42782256147</v>
      </c>
      <c r="AZ602" s="57">
        <f t="shared" si="18"/>
        <v>126926.21217743855</v>
      </c>
      <c r="BA602" s="58">
        <f t="shared" si="19"/>
        <v>0.16531959952810227</v>
      </c>
    </row>
    <row r="603" spans="49:53">
      <c r="AW603" s="103">
        <v>44793</v>
      </c>
      <c r="AX603" s="42">
        <v>472096.51</v>
      </c>
      <c r="AY603" s="42">
        <v>425084.73407238448</v>
      </c>
      <c r="AZ603" s="57">
        <f t="shared" si="18"/>
        <v>47011.775927615527</v>
      </c>
      <c r="BA603" s="58">
        <f t="shared" si="19"/>
        <v>9.9580858853660081E-2</v>
      </c>
    </row>
    <row r="604" spans="49:53">
      <c r="AW604" s="103">
        <v>44794</v>
      </c>
      <c r="AX604" s="42">
        <v>504591.89</v>
      </c>
      <c r="AY604" s="42">
        <v>423400.10385628778</v>
      </c>
      <c r="AZ604" s="57">
        <f t="shared" si="18"/>
        <v>81191.786143712234</v>
      </c>
      <c r="BA604" s="58">
        <f t="shared" si="19"/>
        <v>0.16090584837523297</v>
      </c>
    </row>
    <row r="605" spans="49:53">
      <c r="AW605" s="103">
        <v>44795</v>
      </c>
      <c r="AX605" s="42">
        <v>284761.74</v>
      </c>
      <c r="AY605" s="42">
        <v>292391.40842609172</v>
      </c>
      <c r="AZ605" s="57">
        <f t="shared" si="18"/>
        <v>-7629.6684260917245</v>
      </c>
      <c r="BA605" s="58">
        <f t="shared" si="19"/>
        <v>2.6793165493692112E-2</v>
      </c>
    </row>
    <row r="606" spans="49:53">
      <c r="AW606" s="103">
        <v>44796</v>
      </c>
      <c r="AX606" s="42">
        <v>206485.33</v>
      </c>
      <c r="AY606" s="42">
        <v>289482.43420594948</v>
      </c>
      <c r="AZ606" s="57">
        <f t="shared" si="18"/>
        <v>-82997.104205949494</v>
      </c>
      <c r="BA606" s="58">
        <f t="shared" si="19"/>
        <v>0.40195157789635466</v>
      </c>
    </row>
    <row r="607" spans="49:53">
      <c r="AW607" s="103">
        <v>44797</v>
      </c>
      <c r="AX607" s="42">
        <v>238647.71</v>
      </c>
      <c r="AY607" s="42">
        <v>312562.21991779539</v>
      </c>
      <c r="AZ607" s="57">
        <f t="shared" si="18"/>
        <v>-73914.509917795396</v>
      </c>
      <c r="BA607" s="58">
        <f t="shared" si="19"/>
        <v>0.30972226767981725</v>
      </c>
    </row>
    <row r="608" spans="49:53">
      <c r="AW608" s="103">
        <v>44798</v>
      </c>
      <c r="AX608" s="42">
        <v>224927.58</v>
      </c>
      <c r="AY608" s="42">
        <v>382346.90191804513</v>
      </c>
      <c r="AZ608" s="57">
        <f t="shared" si="18"/>
        <v>-157419.32191804514</v>
      </c>
      <c r="BA608" s="58">
        <f t="shared" si="19"/>
        <v>0.69986669450693928</v>
      </c>
    </row>
    <row r="609" spans="49:53">
      <c r="AW609" s="103">
        <v>44799</v>
      </c>
      <c r="AX609" s="42">
        <v>748945.71</v>
      </c>
      <c r="AY609" s="42">
        <v>637112.27749474801</v>
      </c>
      <c r="AZ609" s="57">
        <f t="shared" si="18"/>
        <v>111833.43250525196</v>
      </c>
      <c r="BA609" s="58">
        <f t="shared" si="19"/>
        <v>0.14932114706318561</v>
      </c>
    </row>
    <row r="610" spans="49:53">
      <c r="AW610" s="103">
        <v>44800</v>
      </c>
      <c r="AX610" s="42">
        <v>380112.27</v>
      </c>
      <c r="AY610" s="42">
        <v>403516.22619415593</v>
      </c>
      <c r="AZ610" s="57">
        <f t="shared" si="18"/>
        <v>-23403.956194155908</v>
      </c>
      <c r="BA610" s="58">
        <f t="shared" si="19"/>
        <v>6.1571167366304448E-2</v>
      </c>
    </row>
    <row r="611" spans="49:53">
      <c r="AW611" s="103">
        <v>44801</v>
      </c>
      <c r="AX611" s="42">
        <v>309872.32</v>
      </c>
      <c r="AY611" s="42">
        <v>355317.27926831582</v>
      </c>
      <c r="AZ611" s="57">
        <f t="shared" si="18"/>
        <v>-45444.959268315812</v>
      </c>
      <c r="BA611" s="58">
        <f t="shared" si="19"/>
        <v>0.14665704658072012</v>
      </c>
    </row>
    <row r="612" spans="49:53">
      <c r="AW612" s="103">
        <v>44802</v>
      </c>
      <c r="AX612" s="42">
        <v>221837.41</v>
      </c>
      <c r="AY612" s="42">
        <v>236635.18175401361</v>
      </c>
      <c r="AZ612" s="57">
        <f t="shared" si="18"/>
        <v>-14797.771754013607</v>
      </c>
      <c r="BA612" s="58">
        <f t="shared" si="19"/>
        <v>6.6705483777572086E-2</v>
      </c>
    </row>
    <row r="613" spans="49:53">
      <c r="AW613" s="103">
        <v>44803</v>
      </c>
      <c r="AX613" s="42">
        <v>233166.81</v>
      </c>
      <c r="AY613" s="42">
        <v>232598.8758521422</v>
      </c>
      <c r="AZ613" s="57">
        <f t="shared" si="18"/>
        <v>567.93414785779896</v>
      </c>
      <c r="BA613" s="58">
        <f t="shared" si="19"/>
        <v>2.4357418101564241E-3</v>
      </c>
    </row>
    <row r="614" spans="49:53">
      <c r="AW614" s="103">
        <v>44804</v>
      </c>
      <c r="AX614" s="42">
        <v>235040.2</v>
      </c>
      <c r="AY614" s="42">
        <v>239817.26302873541</v>
      </c>
      <c r="AZ614" s="57">
        <f t="shared" si="18"/>
        <v>-4777.0630287353997</v>
      </c>
      <c r="BA614" s="58">
        <f t="shared" si="19"/>
        <v>2.0324451003425795E-2</v>
      </c>
    </row>
    <row r="615" spans="49:53">
      <c r="AW615" s="103">
        <v>44805</v>
      </c>
      <c r="AX615" s="42">
        <v>224463.2</v>
      </c>
      <c r="AY615" s="42">
        <v>239793.27244329869</v>
      </c>
      <c r="AZ615" s="57">
        <f t="shared" si="18"/>
        <v>-15330.072443298675</v>
      </c>
      <c r="BA615" s="58">
        <f t="shared" si="19"/>
        <v>6.8296595804116997E-2</v>
      </c>
    </row>
    <row r="616" spans="49:53">
      <c r="AW616" s="103">
        <v>44806</v>
      </c>
      <c r="AX616" s="42">
        <v>662117.35</v>
      </c>
      <c r="AY616" s="42">
        <v>623448.27360760421</v>
      </c>
      <c r="AZ616" s="57">
        <f t="shared" si="18"/>
        <v>38669.076392395771</v>
      </c>
      <c r="BA616" s="58">
        <f t="shared" si="19"/>
        <v>5.840214939601835E-2</v>
      </c>
    </row>
    <row r="617" spans="49:53">
      <c r="AW617" s="103">
        <v>44807</v>
      </c>
      <c r="AX617" s="42">
        <v>401638.22</v>
      </c>
      <c r="AY617" s="42">
        <v>434542.98690972239</v>
      </c>
      <c r="AZ617" s="57">
        <f t="shared" si="18"/>
        <v>-32904.766909722413</v>
      </c>
      <c r="BA617" s="58">
        <f t="shared" si="19"/>
        <v>8.1926383673651418E-2</v>
      </c>
    </row>
    <row r="618" spans="49:53">
      <c r="AW618" s="103">
        <v>44808</v>
      </c>
      <c r="AX618" s="42">
        <v>425368.01</v>
      </c>
      <c r="AY618" s="42">
        <v>439779.86344727041</v>
      </c>
      <c r="AZ618" s="57">
        <f t="shared" si="18"/>
        <v>-14411.853447270405</v>
      </c>
      <c r="BA618" s="58">
        <f t="shared" si="19"/>
        <v>3.3880905729771274E-2</v>
      </c>
    </row>
    <row r="619" spans="49:53">
      <c r="AW619" s="103">
        <v>44809</v>
      </c>
      <c r="AX619" s="42">
        <v>263154.8</v>
      </c>
      <c r="AY619" s="42">
        <v>484255.6597109579</v>
      </c>
      <c r="AZ619" s="57">
        <f t="shared" si="18"/>
        <v>-221100.85971095791</v>
      </c>
      <c r="BA619" s="58">
        <f t="shared" si="19"/>
        <v>0.84019314757305552</v>
      </c>
    </row>
    <row r="620" spans="49:53">
      <c r="AW620" s="103">
        <v>44810</v>
      </c>
      <c r="AX620" s="42">
        <v>207043.16</v>
      </c>
      <c r="AY620" s="42">
        <v>358936.13960086042</v>
      </c>
      <c r="AZ620" s="57">
        <f t="shared" si="18"/>
        <v>-151892.97960086042</v>
      </c>
      <c r="BA620" s="58">
        <f t="shared" si="19"/>
        <v>0.73362954661656254</v>
      </c>
    </row>
    <row r="621" spans="49:53">
      <c r="AW621" s="103">
        <v>44811</v>
      </c>
      <c r="AX621" s="42">
        <v>218326.52</v>
      </c>
      <c r="AY621" s="42">
        <v>262771.10054942849</v>
      </c>
      <c r="AZ621" s="57">
        <f t="shared" si="18"/>
        <v>-44444.580549428501</v>
      </c>
      <c r="BA621" s="58">
        <f t="shared" si="19"/>
        <v>0.20356931695438787</v>
      </c>
    </row>
    <row r="622" spans="49:53">
      <c r="AW622" s="103">
        <v>44812</v>
      </c>
      <c r="AX622" s="42">
        <v>247831.56</v>
      </c>
      <c r="AY622" s="42">
        <v>272250.60476080148</v>
      </c>
      <c r="AZ622" s="57">
        <f t="shared" si="18"/>
        <v>-24419.04476080148</v>
      </c>
      <c r="BA622" s="58">
        <f t="shared" si="19"/>
        <v>9.8530811656116282E-2</v>
      </c>
    </row>
    <row r="623" spans="49:53">
      <c r="AW623" s="103">
        <v>44813</v>
      </c>
      <c r="AX623" s="42">
        <v>504171.3</v>
      </c>
      <c r="AY623" s="42">
        <v>617006.78865341982</v>
      </c>
      <c r="AZ623" s="57">
        <f t="shared" si="18"/>
        <v>-112835.48865341983</v>
      </c>
      <c r="BA623" s="58">
        <f t="shared" si="19"/>
        <v>0.22380387113153771</v>
      </c>
    </row>
    <row r="624" spans="49:53">
      <c r="AW624" s="103">
        <v>44814</v>
      </c>
      <c r="AX624" s="42">
        <v>382618.28</v>
      </c>
      <c r="AY624" s="42">
        <v>388052.65513064468</v>
      </c>
      <c r="AZ624" s="57">
        <f t="shared" si="18"/>
        <v>-5434.3751306446502</v>
      </c>
      <c r="BA624" s="58">
        <f t="shared" si="19"/>
        <v>1.4203124666821066E-2</v>
      </c>
    </row>
    <row r="625" spans="49:53">
      <c r="AW625" s="103">
        <v>44815</v>
      </c>
      <c r="AX625" s="42">
        <v>281399.17</v>
      </c>
      <c r="AY625" s="42">
        <v>341554.72869497741</v>
      </c>
      <c r="AZ625" s="57">
        <f t="shared" si="18"/>
        <v>-60155.55869497743</v>
      </c>
      <c r="BA625" s="58">
        <f t="shared" si="19"/>
        <v>0.21377304949043535</v>
      </c>
    </row>
    <row r="626" spans="49:53">
      <c r="AW626" s="103">
        <v>44816</v>
      </c>
      <c r="AX626" s="42">
        <v>222031.05</v>
      </c>
      <c r="AY626" s="42">
        <v>244087.561927198</v>
      </c>
      <c r="AZ626" s="57">
        <f t="shared" si="18"/>
        <v>-22056.511927198007</v>
      </c>
      <c r="BA626" s="58">
        <f t="shared" si="19"/>
        <v>9.9339763187166877E-2</v>
      </c>
    </row>
    <row r="627" spans="49:53">
      <c r="AW627" s="103">
        <v>44817</v>
      </c>
      <c r="AX627" s="42">
        <v>214809.19</v>
      </c>
      <c r="AY627" s="42">
        <v>234653.44649683349</v>
      </c>
      <c r="AZ627" s="57">
        <f t="shared" si="18"/>
        <v>-19844.256496833492</v>
      </c>
      <c r="BA627" s="58">
        <f t="shared" si="19"/>
        <v>9.2380854361182083E-2</v>
      </c>
    </row>
    <row r="628" spans="49:53">
      <c r="AW628" s="103">
        <v>44818</v>
      </c>
      <c r="AX628" s="42">
        <v>232816.2</v>
      </c>
      <c r="AY628" s="42">
        <v>230776.22690162779</v>
      </c>
      <c r="AZ628" s="57">
        <f t="shared" si="18"/>
        <v>2039.9730983722256</v>
      </c>
      <c r="BA628" s="58">
        <f t="shared" si="19"/>
        <v>8.7621613030889837E-3</v>
      </c>
    </row>
    <row r="629" spans="49:53">
      <c r="AW629" s="103">
        <v>44819</v>
      </c>
      <c r="AX629" s="42">
        <v>237095.97</v>
      </c>
      <c r="AY629" s="42">
        <v>218621.6135889772</v>
      </c>
      <c r="AZ629" s="57">
        <f t="shared" si="18"/>
        <v>18474.356411022804</v>
      </c>
      <c r="BA629" s="58">
        <f t="shared" si="19"/>
        <v>7.7919318540179333E-2</v>
      </c>
    </row>
    <row r="630" spans="49:53">
      <c r="AW630" s="103">
        <v>44820</v>
      </c>
      <c r="AX630" s="42">
        <v>742881.11</v>
      </c>
      <c r="AY630" s="42">
        <v>595643.23617582186</v>
      </c>
      <c r="AZ630" s="57">
        <f t="shared" si="18"/>
        <v>147237.87382417812</v>
      </c>
      <c r="BA630" s="58">
        <f t="shared" si="19"/>
        <v>0.19819843558032876</v>
      </c>
    </row>
    <row r="631" spans="49:53">
      <c r="AW631" s="103">
        <v>44821</v>
      </c>
      <c r="AX631" s="42">
        <v>444580.05</v>
      </c>
      <c r="AY631" s="42">
        <v>394001.21110672451</v>
      </c>
      <c r="AZ631" s="57">
        <f t="shared" si="18"/>
        <v>50578.838893275475</v>
      </c>
      <c r="BA631" s="58">
        <f t="shared" si="19"/>
        <v>0.11376767556995748</v>
      </c>
    </row>
    <row r="632" spans="49:53">
      <c r="AW632" s="103">
        <v>44822</v>
      </c>
      <c r="AX632" s="42">
        <v>430123.73</v>
      </c>
      <c r="AY632" s="42">
        <v>403709.53656297631</v>
      </c>
      <c r="AZ632" s="57">
        <f t="shared" si="18"/>
        <v>26414.19343702367</v>
      </c>
      <c r="BA632" s="58">
        <f t="shared" si="19"/>
        <v>6.1410686262354491E-2</v>
      </c>
    </row>
    <row r="633" spans="49:53">
      <c r="AW633" s="103">
        <v>44823</v>
      </c>
      <c r="AX633" s="42">
        <v>231895.95</v>
      </c>
      <c r="AY633" s="42">
        <v>271864.07210091437</v>
      </c>
      <c r="AZ633" s="57">
        <f t="shared" si="18"/>
        <v>-39968.122100914363</v>
      </c>
      <c r="BA633" s="58">
        <f t="shared" si="19"/>
        <v>0.17235368750905034</v>
      </c>
    </row>
    <row r="634" spans="49:53">
      <c r="AW634" s="103">
        <v>44824</v>
      </c>
      <c r="AX634" s="42">
        <v>200211.54</v>
      </c>
      <c r="AY634" s="42">
        <v>283816.34325164207</v>
      </c>
      <c r="AZ634" s="57">
        <f t="shared" si="18"/>
        <v>-83604.803251642064</v>
      </c>
      <c r="BA634" s="58">
        <f t="shared" si="19"/>
        <v>0.41758233941780809</v>
      </c>
    </row>
    <row r="635" spans="49:53">
      <c r="AW635" s="103">
        <v>44825</v>
      </c>
      <c r="AX635" s="42">
        <v>206383.49</v>
      </c>
      <c r="AY635" s="42">
        <v>305601.77531575953</v>
      </c>
      <c r="AZ635" s="57">
        <f t="shared" si="18"/>
        <v>-99218.285315759538</v>
      </c>
      <c r="BA635" s="58">
        <f t="shared" si="19"/>
        <v>0.48074720180262259</v>
      </c>
    </row>
    <row r="636" spans="49:53">
      <c r="AW636" s="103">
        <v>44826</v>
      </c>
      <c r="AX636" s="42">
        <v>260254.13</v>
      </c>
      <c r="AY636" s="42">
        <v>324662.0665985964</v>
      </c>
      <c r="AZ636" s="57">
        <f t="shared" si="18"/>
        <v>-64407.936598596396</v>
      </c>
      <c r="BA636" s="58">
        <f t="shared" si="19"/>
        <v>0.24748093949016831</v>
      </c>
    </row>
    <row r="637" spans="49:53">
      <c r="AW637" s="103">
        <v>44827</v>
      </c>
      <c r="AX637" s="42">
        <v>679634.16</v>
      </c>
      <c r="AY637" s="42">
        <v>697012.28989239573</v>
      </c>
      <c r="AZ637" s="57">
        <f t="shared" si="18"/>
        <v>-17378.129892395693</v>
      </c>
      <c r="BA637" s="58">
        <f t="shared" si="19"/>
        <v>2.5569829939677682E-2</v>
      </c>
    </row>
    <row r="638" spans="49:53">
      <c r="AW638" s="103">
        <v>44828</v>
      </c>
      <c r="AX638" s="42">
        <v>375666.39</v>
      </c>
      <c r="AY638" s="42">
        <v>455034.56460204348</v>
      </c>
      <c r="AZ638" s="57">
        <f t="shared" si="18"/>
        <v>-79368.174602043466</v>
      </c>
      <c r="BA638" s="58">
        <f t="shared" si="19"/>
        <v>0.21127302498912257</v>
      </c>
    </row>
    <row r="639" spans="49:53">
      <c r="AW639" s="103">
        <v>44829</v>
      </c>
      <c r="AX639" s="42">
        <v>310210.46000000002</v>
      </c>
      <c r="AY639" s="42">
        <v>419960.62372591672</v>
      </c>
      <c r="AZ639" s="57">
        <f t="shared" si="18"/>
        <v>-109750.1637259167</v>
      </c>
      <c r="BA639" s="58">
        <f t="shared" si="19"/>
        <v>0.35379259527843354</v>
      </c>
    </row>
    <row r="640" spans="49:53">
      <c r="AW640" s="103">
        <v>44830</v>
      </c>
      <c r="AX640" s="42">
        <v>222902.51</v>
      </c>
      <c r="AY640" s="42">
        <v>312848.93473708082</v>
      </c>
      <c r="AZ640" s="57">
        <f t="shared" si="18"/>
        <v>-89946.424737080815</v>
      </c>
      <c r="BA640" s="58">
        <f t="shared" si="19"/>
        <v>0.40352360651784858</v>
      </c>
    </row>
    <row r="641" spans="49:53">
      <c r="AW641" s="103">
        <v>44831</v>
      </c>
      <c r="AX641" s="42">
        <v>237341.79</v>
      </c>
      <c r="AY641" s="42">
        <v>268786.6228138493</v>
      </c>
      <c r="AZ641" s="57">
        <f t="shared" si="18"/>
        <v>-31444.832813849294</v>
      </c>
      <c r="BA641" s="58">
        <f t="shared" si="19"/>
        <v>0.1324875522926211</v>
      </c>
    </row>
    <row r="642" spans="49:53">
      <c r="AW642" s="103">
        <v>44832</v>
      </c>
      <c r="AX642" s="42">
        <v>241009.54</v>
      </c>
      <c r="AY642" s="42">
        <v>221258.1299549001</v>
      </c>
      <c r="AZ642" s="57">
        <f t="shared" si="18"/>
        <v>19751.41004509991</v>
      </c>
      <c r="BA642" s="58">
        <f t="shared" si="19"/>
        <v>8.1952814171173102E-2</v>
      </c>
    </row>
    <row r="643" spans="49:53">
      <c r="AW643" s="103">
        <v>44833</v>
      </c>
      <c r="AX643" s="42">
        <v>220492.31</v>
      </c>
      <c r="AY643" s="42">
        <v>203391.16404764651</v>
      </c>
      <c r="AZ643" s="57">
        <f t="shared" si="18"/>
        <v>17101.145952353487</v>
      </c>
      <c r="BA643" s="58">
        <f t="shared" si="19"/>
        <v>7.755892236039201E-2</v>
      </c>
    </row>
    <row r="644" spans="49:53">
      <c r="AW644" s="103">
        <v>44834</v>
      </c>
      <c r="AX644" s="42">
        <v>707291.35</v>
      </c>
      <c r="AY644" s="42">
        <v>572834.89233144082</v>
      </c>
      <c r="AZ644" s="57">
        <f t="shared" si="18"/>
        <v>134456.45766855916</v>
      </c>
      <c r="BA644" s="58">
        <f t="shared" si="19"/>
        <v>0.19010052599760929</v>
      </c>
    </row>
    <row r="645" spans="49:53">
      <c r="AW645" s="103">
        <v>44835</v>
      </c>
      <c r="AX645" s="42">
        <v>435826.31</v>
      </c>
      <c r="AY645" s="42">
        <v>342560.22172887158</v>
      </c>
      <c r="AZ645" s="57">
        <f t="shared" si="18"/>
        <v>93266.088271128421</v>
      </c>
      <c r="BA645" s="58">
        <f t="shared" si="19"/>
        <v>0.21399829732887954</v>
      </c>
    </row>
    <row r="646" spans="49:53">
      <c r="AW646" s="103">
        <v>44836</v>
      </c>
      <c r="AX646" s="42">
        <v>384583.33</v>
      </c>
      <c r="AY646" s="42">
        <v>337468.323729317</v>
      </c>
      <c r="AZ646" s="57">
        <f t="shared" si="18"/>
        <v>47115.006270683021</v>
      </c>
      <c r="BA646" s="58">
        <f t="shared" si="19"/>
        <v>0.12250922646772812</v>
      </c>
    </row>
    <row r="647" spans="49:53">
      <c r="AW647" s="103">
        <v>44837</v>
      </c>
      <c r="AX647" s="42">
        <v>223562.44</v>
      </c>
      <c r="AY647" s="42">
        <v>255763.5970026486</v>
      </c>
      <c r="AZ647" s="57">
        <f t="shared" si="18"/>
        <v>-32201.157002648601</v>
      </c>
      <c r="BA647" s="58">
        <f t="shared" si="19"/>
        <v>0.14403652510971252</v>
      </c>
    </row>
    <row r="648" spans="49:53">
      <c r="AW648" s="103">
        <v>44838</v>
      </c>
      <c r="AX648" s="42">
        <v>284885.7</v>
      </c>
      <c r="AY648" s="42">
        <v>236486.9254338973</v>
      </c>
      <c r="AZ648" s="57">
        <f t="shared" ref="AZ648:AZ669" si="20">AX648-AY648</f>
        <v>48398.774566102715</v>
      </c>
      <c r="BA648" s="58">
        <f t="shared" ref="BA648:BA669" si="21">ABS(AZ648/AX648)</f>
        <v>0.16988839582366791</v>
      </c>
    </row>
    <row r="649" spans="49:53">
      <c r="AW649" s="103">
        <v>44839</v>
      </c>
      <c r="AX649" s="42">
        <v>242761.99</v>
      </c>
      <c r="AY649" s="42">
        <v>229683.3042410565</v>
      </c>
      <c r="AZ649" s="57">
        <f t="shared" si="20"/>
        <v>13078.685758943495</v>
      </c>
      <c r="BA649" s="58">
        <f t="shared" si="21"/>
        <v>5.3874520302554345E-2</v>
      </c>
    </row>
    <row r="650" spans="49:53">
      <c r="AW650" s="103">
        <v>44840</v>
      </c>
      <c r="AX650" s="42">
        <v>205497.17</v>
      </c>
      <c r="AY650" s="42">
        <v>244918.19730175831</v>
      </c>
      <c r="AZ650" s="57">
        <f t="shared" si="20"/>
        <v>-39421.027301758295</v>
      </c>
      <c r="BA650" s="58">
        <f t="shared" si="21"/>
        <v>0.19183245833389478</v>
      </c>
    </row>
    <row r="651" spans="49:53">
      <c r="AW651" s="103">
        <v>44841</v>
      </c>
      <c r="AX651" s="42">
        <v>588506.59</v>
      </c>
      <c r="AY651" s="42">
        <v>615931.91567826574</v>
      </c>
      <c r="AZ651" s="57">
        <f t="shared" si="20"/>
        <v>-27425.32567826577</v>
      </c>
      <c r="BA651" s="58">
        <f t="shared" si="21"/>
        <v>4.6601560873372333E-2</v>
      </c>
    </row>
    <row r="652" spans="49:53">
      <c r="AW652" s="103">
        <v>44842</v>
      </c>
      <c r="AX652" s="42">
        <v>381777.04</v>
      </c>
      <c r="AY652" s="42">
        <v>401825.08090356138</v>
      </c>
      <c r="AZ652" s="57">
        <f t="shared" si="20"/>
        <v>-20048.040903561399</v>
      </c>
      <c r="BA652" s="58">
        <f t="shared" si="21"/>
        <v>5.2512432134633871E-2</v>
      </c>
    </row>
    <row r="653" spans="49:53">
      <c r="AW653" s="103">
        <v>44843</v>
      </c>
      <c r="AX653" s="42">
        <v>289994.31</v>
      </c>
      <c r="AY653" s="42">
        <v>382622.02910915168</v>
      </c>
      <c r="AZ653" s="57">
        <f t="shared" si="20"/>
        <v>-92627.719109151687</v>
      </c>
      <c r="BA653" s="58">
        <f t="shared" si="21"/>
        <v>0.31941219505014318</v>
      </c>
    </row>
    <row r="654" spans="49:53">
      <c r="AW654" s="103">
        <v>44844</v>
      </c>
      <c r="AX654" s="42">
        <v>209525.64</v>
      </c>
      <c r="AY654" s="42">
        <v>287538.83877649403</v>
      </c>
      <c r="AZ654" s="57">
        <f t="shared" si="20"/>
        <v>-78013.198776494013</v>
      </c>
      <c r="BA654" s="58">
        <f t="shared" si="21"/>
        <v>0.37233246860142755</v>
      </c>
    </row>
    <row r="655" spans="49:53">
      <c r="AW655" s="103">
        <v>44845</v>
      </c>
      <c r="AX655" s="42">
        <v>213141.19</v>
      </c>
      <c r="AY655" s="42">
        <v>255396.2049553121</v>
      </c>
      <c r="AZ655" s="57">
        <f t="shared" si="20"/>
        <v>-42255.014955312101</v>
      </c>
      <c r="BA655" s="58">
        <f t="shared" si="21"/>
        <v>0.19824893984739458</v>
      </c>
    </row>
    <row r="656" spans="49:53">
      <c r="AW656" s="103">
        <v>44846</v>
      </c>
      <c r="AX656" s="42">
        <v>239041.68</v>
      </c>
      <c r="AY656" s="42">
        <v>243751.5387477586</v>
      </c>
      <c r="AZ656" s="57">
        <f t="shared" si="20"/>
        <v>-4709.8587477586116</v>
      </c>
      <c r="BA656" s="58">
        <f t="shared" si="21"/>
        <v>1.9703085870876626E-2</v>
      </c>
    </row>
    <row r="657" spans="49:56">
      <c r="AW657" s="103">
        <v>44847</v>
      </c>
      <c r="AX657" s="42">
        <v>259287.03</v>
      </c>
      <c r="AY657" s="42">
        <v>228935.83938798681</v>
      </c>
      <c r="AZ657" s="57">
        <f t="shared" si="20"/>
        <v>30351.19061201319</v>
      </c>
      <c r="BA657" s="58">
        <f t="shared" si="21"/>
        <v>0.11705633950149065</v>
      </c>
    </row>
    <row r="658" spans="49:56">
      <c r="AW658" s="103">
        <v>44848</v>
      </c>
      <c r="AX658" s="42">
        <v>709500.6</v>
      </c>
      <c r="AY658" s="42">
        <v>600211.72166930512</v>
      </c>
      <c r="AZ658" s="57">
        <f t="shared" si="20"/>
        <v>109288.87833069486</v>
      </c>
      <c r="BA658" s="58">
        <f t="shared" si="21"/>
        <v>0.15403634377574152</v>
      </c>
    </row>
    <row r="659" spans="49:56">
      <c r="AW659" s="103">
        <v>44849</v>
      </c>
      <c r="AX659" s="42">
        <v>414802.71</v>
      </c>
      <c r="AY659" s="42">
        <v>382682.38399286103</v>
      </c>
      <c r="AZ659" s="57">
        <f t="shared" si="20"/>
        <v>32120.326007138996</v>
      </c>
      <c r="BA659" s="58">
        <f t="shared" si="21"/>
        <v>7.743518842280224E-2</v>
      </c>
    </row>
    <row r="660" spans="49:56">
      <c r="AW660" s="103">
        <v>44850</v>
      </c>
      <c r="AX660" s="42">
        <v>433535.21</v>
      </c>
      <c r="AY660" s="42">
        <v>340216.44677930762</v>
      </c>
      <c r="AZ660" s="57">
        <f t="shared" si="20"/>
        <v>93318.763220692403</v>
      </c>
      <c r="BA660" s="58">
        <f t="shared" si="21"/>
        <v>0.21525071336349452</v>
      </c>
    </row>
    <row r="661" spans="49:56">
      <c r="AW661" s="103">
        <v>44851</v>
      </c>
      <c r="AX661" s="42">
        <v>263259.93</v>
      </c>
      <c r="AY661" s="42">
        <v>235563.81093414099</v>
      </c>
      <c r="AZ661" s="57">
        <f t="shared" si="20"/>
        <v>27696.119065859006</v>
      </c>
      <c r="BA661" s="58">
        <f t="shared" si="21"/>
        <v>0.10520446110374262</v>
      </c>
    </row>
    <row r="662" spans="49:56">
      <c r="AW662" s="103">
        <v>44852</v>
      </c>
      <c r="AX662" s="42">
        <v>227344.33</v>
      </c>
      <c r="AY662" s="42">
        <v>209860.69098441381</v>
      </c>
      <c r="AZ662" s="57">
        <f t="shared" si="20"/>
        <v>17483.639015586174</v>
      </c>
      <c r="BA662" s="58">
        <f t="shared" si="21"/>
        <v>7.6903782977944396E-2</v>
      </c>
    </row>
    <row r="663" spans="49:56">
      <c r="AW663" s="103">
        <v>44853</v>
      </c>
      <c r="AX663" s="42">
        <v>236847.52</v>
      </c>
      <c r="AY663" s="42">
        <v>181556.55633532559</v>
      </c>
      <c r="AZ663" s="57">
        <f t="shared" si="20"/>
        <v>55290.963664674404</v>
      </c>
      <c r="BA663" s="58">
        <f t="shared" si="21"/>
        <v>0.23344539839249492</v>
      </c>
    </row>
    <row r="664" spans="49:56">
      <c r="AW664" s="103">
        <v>44854</v>
      </c>
      <c r="AX664" s="42">
        <v>217965.71</v>
      </c>
      <c r="AY664" s="42">
        <v>186498.2044917951</v>
      </c>
      <c r="AZ664" s="57">
        <f t="shared" si="20"/>
        <v>31467.505508204893</v>
      </c>
      <c r="BA664" s="58">
        <f t="shared" si="21"/>
        <v>0.14436906386883008</v>
      </c>
    </row>
    <row r="665" spans="49:56">
      <c r="AW665" s="103">
        <v>44855</v>
      </c>
      <c r="AX665" s="42">
        <v>525914.76</v>
      </c>
      <c r="AY665" s="42">
        <v>568895.88118271122</v>
      </c>
      <c r="AZ665" s="57">
        <f t="shared" si="20"/>
        <v>-42981.121182711213</v>
      </c>
      <c r="BA665" s="58">
        <f t="shared" si="21"/>
        <v>8.1726402169642873E-2</v>
      </c>
    </row>
    <row r="666" spans="49:56">
      <c r="AW666" s="103">
        <v>44856</v>
      </c>
      <c r="AX666" s="42">
        <v>385232.3</v>
      </c>
      <c r="AY666" s="42">
        <v>375502.94706658839</v>
      </c>
      <c r="AZ666" s="57">
        <f t="shared" si="20"/>
        <v>9729.3529334116029</v>
      </c>
      <c r="BA666" s="58">
        <f t="shared" si="21"/>
        <v>2.525580781624906E-2</v>
      </c>
    </row>
    <row r="667" spans="49:56">
      <c r="AW667" s="103">
        <v>44857</v>
      </c>
      <c r="AX667" s="42">
        <v>297741.63</v>
      </c>
      <c r="AY667" s="42">
        <v>345322.21497973602</v>
      </c>
      <c r="AZ667" s="57">
        <f t="shared" si="20"/>
        <v>-47580.584979736013</v>
      </c>
      <c r="BA667" s="58">
        <f t="shared" si="21"/>
        <v>0.15980494558230238</v>
      </c>
    </row>
    <row r="668" spans="49:56">
      <c r="AW668" s="103">
        <v>44858</v>
      </c>
      <c r="AX668" s="42">
        <v>231869.41</v>
      </c>
      <c r="AY668" s="42">
        <v>233058.50212195961</v>
      </c>
      <c r="AZ668" s="57">
        <f t="shared" si="20"/>
        <v>-1189.0921219596057</v>
      </c>
      <c r="BA668" s="58">
        <f t="shared" si="21"/>
        <v>5.1282837264286204E-3</v>
      </c>
      <c r="BC668" s="177">
        <f>AVERAGE(BA615:BA669)</f>
        <v>0.16979999367740864</v>
      </c>
      <c r="BD668" s="62">
        <f>SUMPRODUCT(BA615:BA669,AX615:AX669)/SUM(AX615:AX669)</f>
        <v>0.15454656255111737</v>
      </c>
    </row>
    <row r="669" spans="49:56">
      <c r="AW669" s="103">
        <v>44859</v>
      </c>
      <c r="AX669" s="42">
        <v>215104.37</v>
      </c>
      <c r="AY669" s="42">
        <v>219841.39382188619</v>
      </c>
      <c r="AZ669" s="57">
        <f t="shared" si="20"/>
        <v>-4737.0238218861923</v>
      </c>
      <c r="BA669" s="58">
        <f t="shared" si="21"/>
        <v>2.2021978548767709E-2</v>
      </c>
      <c r="BC669" s="177">
        <f>AVERAGE(BA645:BA669)</f>
        <v>0.13290355259976872</v>
      </c>
      <c r="BD669" s="62">
        <f>SUMPRODUCT(BA645:BA669,AX645:AX669)/SUM(AX645:AX669)</f>
        <v>0.12833918270251321</v>
      </c>
    </row>
  </sheetData>
  <mergeCells count="7">
    <mergeCell ref="D32:Y32"/>
    <mergeCell ref="D3:Y3"/>
    <mergeCell ref="D4:E4"/>
    <mergeCell ref="X4:Y4"/>
    <mergeCell ref="D29:Y29"/>
    <mergeCell ref="D30:Y30"/>
    <mergeCell ref="D31:Y3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C6903-B2BE-49A0-97DC-308470B78B41}">
  <dimension ref="A1:M21880"/>
  <sheetViews>
    <sheetView topLeftCell="N1" workbookViewId="0">
      <pane xSplit="1" topLeftCell="O1" activePane="topRight" state="frozen"/>
      <selection activeCell="N1" sqref="N1"/>
      <selection pane="topRight" activeCell="X22" sqref="X22"/>
    </sheetView>
  </sheetViews>
  <sheetFormatPr defaultRowHeight="15"/>
  <cols>
    <col min="1" max="1" width="14.85546875" bestFit="1" customWidth="1"/>
    <col min="2" max="2" width="9.42578125" bestFit="1" customWidth="1"/>
    <col min="3" max="3" width="11.140625" bestFit="1" customWidth="1"/>
    <col min="4" max="4" width="11.140625" customWidth="1"/>
    <col min="5" max="5" width="13.28515625" bestFit="1" customWidth="1"/>
    <col min="6" max="6" width="10" bestFit="1" customWidth="1"/>
    <col min="10" max="10" width="14.85546875" bestFit="1" customWidth="1"/>
    <col min="11" max="11" width="13.140625" bestFit="1" customWidth="1"/>
    <col min="12" max="12" width="15.5703125" bestFit="1" customWidth="1"/>
    <col min="13" max="13" width="12.7109375" bestFit="1" customWidth="1"/>
  </cols>
  <sheetData>
    <row r="1" spans="1:13">
      <c r="A1" t="s">
        <v>156</v>
      </c>
      <c r="B1" t="s">
        <v>157</v>
      </c>
      <c r="C1" t="s">
        <v>89</v>
      </c>
      <c r="D1" t="s">
        <v>158</v>
      </c>
      <c r="E1" t="s">
        <v>159</v>
      </c>
      <c r="F1" t="s">
        <v>160</v>
      </c>
      <c r="K1" s="176" t="s">
        <v>161</v>
      </c>
      <c r="L1" t="s">
        <v>162</v>
      </c>
      <c r="M1" t="s">
        <v>163</v>
      </c>
    </row>
    <row r="2" spans="1:13">
      <c r="A2" s="171">
        <v>44197</v>
      </c>
      <c r="B2" t="s">
        <v>164</v>
      </c>
      <c r="C2">
        <v>225882.59</v>
      </c>
      <c r="D2" t="s">
        <v>9</v>
      </c>
      <c r="E2" t="s">
        <v>9</v>
      </c>
      <c r="F2">
        <v>250315</v>
      </c>
      <c r="K2" s="172">
        <v>44197</v>
      </c>
      <c r="L2" s="170">
        <v>225882.59</v>
      </c>
      <c r="M2" s="170">
        <v>209894</v>
      </c>
    </row>
    <row r="3" spans="1:13">
      <c r="A3" s="171">
        <v>44197</v>
      </c>
      <c r="B3" t="s">
        <v>164</v>
      </c>
      <c r="C3">
        <v>225882.59</v>
      </c>
      <c r="D3" t="s">
        <v>9</v>
      </c>
      <c r="E3" t="s">
        <v>10</v>
      </c>
      <c r="F3">
        <v>209894</v>
      </c>
      <c r="K3" s="172">
        <v>44198</v>
      </c>
      <c r="L3" s="170">
        <v>143107.06</v>
      </c>
      <c r="M3" s="170">
        <v>190150</v>
      </c>
    </row>
    <row r="4" spans="1:13">
      <c r="A4" s="171">
        <v>44197</v>
      </c>
      <c r="B4" t="s">
        <v>164</v>
      </c>
      <c r="C4">
        <v>225882.59</v>
      </c>
      <c r="D4" t="s">
        <v>9</v>
      </c>
      <c r="E4" t="s">
        <v>11</v>
      </c>
      <c r="F4">
        <v>38183</v>
      </c>
      <c r="K4" s="172">
        <v>44199</v>
      </c>
      <c r="L4" s="170">
        <v>111572.69</v>
      </c>
      <c r="M4" s="170">
        <v>103881</v>
      </c>
    </row>
    <row r="5" spans="1:13">
      <c r="A5" s="171">
        <v>44197</v>
      </c>
      <c r="B5" t="s">
        <v>164</v>
      </c>
      <c r="C5">
        <v>225882.59</v>
      </c>
      <c r="D5" t="s">
        <v>9</v>
      </c>
      <c r="E5" t="s">
        <v>12</v>
      </c>
      <c r="F5">
        <v>0</v>
      </c>
      <c r="K5" s="172">
        <v>44200</v>
      </c>
      <c r="L5" s="170">
        <v>94175.19</v>
      </c>
      <c r="M5" s="170">
        <v>243486</v>
      </c>
    </row>
    <row r="6" spans="1:13">
      <c r="A6" s="171">
        <v>44197</v>
      </c>
      <c r="B6" t="s">
        <v>164</v>
      </c>
      <c r="C6">
        <v>225882.59</v>
      </c>
      <c r="D6" t="s">
        <v>9</v>
      </c>
      <c r="E6" t="s">
        <v>13</v>
      </c>
      <c r="F6">
        <v>2238</v>
      </c>
      <c r="K6" s="172">
        <v>44201</v>
      </c>
      <c r="L6" s="170">
        <v>103362.38</v>
      </c>
      <c r="M6" s="170">
        <v>237909</v>
      </c>
    </row>
    <row r="7" spans="1:13">
      <c r="A7" s="171">
        <v>44197</v>
      </c>
      <c r="B7" t="s">
        <v>164</v>
      </c>
      <c r="C7">
        <v>225882.59</v>
      </c>
      <c r="D7" t="s">
        <v>14</v>
      </c>
      <c r="E7" t="s">
        <v>14</v>
      </c>
      <c r="F7">
        <v>88272</v>
      </c>
      <c r="K7" s="172">
        <v>44202</v>
      </c>
      <c r="L7" s="170">
        <v>109987.54</v>
      </c>
      <c r="M7" s="170">
        <v>387631</v>
      </c>
    </row>
    <row r="8" spans="1:13">
      <c r="A8" s="171">
        <v>44197</v>
      </c>
      <c r="B8" t="s">
        <v>164</v>
      </c>
      <c r="C8">
        <v>225882.59</v>
      </c>
      <c r="D8" t="s">
        <v>14</v>
      </c>
      <c r="E8" t="s">
        <v>15</v>
      </c>
      <c r="F8">
        <v>76948</v>
      </c>
      <c r="K8" s="172">
        <v>44203</v>
      </c>
      <c r="L8" s="170">
        <v>104450.63</v>
      </c>
      <c r="M8" s="170">
        <v>597358</v>
      </c>
    </row>
    <row r="9" spans="1:13">
      <c r="A9" s="171">
        <v>44197</v>
      </c>
      <c r="B9" t="s">
        <v>164</v>
      </c>
      <c r="C9">
        <v>225882.59</v>
      </c>
      <c r="D9" t="s">
        <v>14</v>
      </c>
      <c r="E9" t="s">
        <v>16</v>
      </c>
      <c r="F9">
        <v>11151</v>
      </c>
      <c r="K9" s="172">
        <v>44204</v>
      </c>
      <c r="L9" s="170">
        <v>182047.19</v>
      </c>
      <c r="M9" s="170">
        <v>413810</v>
      </c>
    </row>
    <row r="10" spans="1:13">
      <c r="A10" s="171">
        <v>44197</v>
      </c>
      <c r="B10" t="s">
        <v>164</v>
      </c>
      <c r="C10">
        <v>225882.59</v>
      </c>
      <c r="D10" t="s">
        <v>14</v>
      </c>
      <c r="E10" t="s">
        <v>17</v>
      </c>
      <c r="F10">
        <v>173</v>
      </c>
      <c r="K10" s="172">
        <v>44205</v>
      </c>
      <c r="L10" s="170">
        <v>156829.88</v>
      </c>
      <c r="M10" s="170">
        <v>470061</v>
      </c>
    </row>
    <row r="11" spans="1:13">
      <c r="A11" s="171">
        <v>44197</v>
      </c>
      <c r="B11" t="s">
        <v>164</v>
      </c>
      <c r="C11">
        <v>225882.59</v>
      </c>
      <c r="D11" t="s">
        <v>14</v>
      </c>
      <c r="E11" t="s">
        <v>18</v>
      </c>
      <c r="F11">
        <v>0</v>
      </c>
      <c r="K11" s="172">
        <v>44206</v>
      </c>
      <c r="L11" s="170">
        <v>118951.99</v>
      </c>
      <c r="M11" s="170">
        <v>482673</v>
      </c>
    </row>
    <row r="12" spans="1:13">
      <c r="A12" s="171">
        <v>44197</v>
      </c>
      <c r="B12" t="s">
        <v>164</v>
      </c>
      <c r="C12">
        <v>225882.59</v>
      </c>
      <c r="D12" t="s">
        <v>19</v>
      </c>
      <c r="E12" t="s">
        <v>19</v>
      </c>
      <c r="F12">
        <v>1613392</v>
      </c>
      <c r="K12" s="172">
        <v>44207</v>
      </c>
      <c r="L12" s="170">
        <v>83607.789999999994</v>
      </c>
      <c r="M12" s="170">
        <v>353373</v>
      </c>
    </row>
    <row r="13" spans="1:13">
      <c r="A13" s="171">
        <v>44197</v>
      </c>
      <c r="B13" t="s">
        <v>164</v>
      </c>
      <c r="C13">
        <v>225882.59</v>
      </c>
      <c r="D13" t="s">
        <v>19</v>
      </c>
      <c r="E13" t="s">
        <v>20</v>
      </c>
      <c r="F13">
        <v>31279</v>
      </c>
      <c r="K13" s="172">
        <v>44208</v>
      </c>
      <c r="L13" s="170">
        <v>95616.84</v>
      </c>
      <c r="M13" s="170">
        <v>362073</v>
      </c>
    </row>
    <row r="14" spans="1:13">
      <c r="A14" s="171">
        <v>44197</v>
      </c>
      <c r="B14" t="s">
        <v>164</v>
      </c>
      <c r="C14">
        <v>225882.59</v>
      </c>
      <c r="D14" t="s">
        <v>19</v>
      </c>
      <c r="E14" t="s">
        <v>21</v>
      </c>
      <c r="F14">
        <v>1582113</v>
      </c>
      <c r="K14" s="172">
        <v>44209</v>
      </c>
      <c r="L14" s="170">
        <v>103627.8</v>
      </c>
      <c r="M14" s="170">
        <v>357967</v>
      </c>
    </row>
    <row r="15" spans="1:13">
      <c r="A15" s="171">
        <v>44197</v>
      </c>
      <c r="B15" t="s">
        <v>164</v>
      </c>
      <c r="C15">
        <v>225882.59</v>
      </c>
      <c r="D15" t="s">
        <v>19</v>
      </c>
      <c r="E15" t="s">
        <v>22</v>
      </c>
      <c r="F15">
        <v>0</v>
      </c>
      <c r="K15" s="172">
        <v>44210</v>
      </c>
      <c r="L15" s="170">
        <v>97967.07</v>
      </c>
      <c r="M15" s="170">
        <v>400307</v>
      </c>
    </row>
    <row r="16" spans="1:13">
      <c r="A16" s="171">
        <v>44197</v>
      </c>
      <c r="B16" t="s">
        <v>164</v>
      </c>
      <c r="C16">
        <v>225882.59</v>
      </c>
      <c r="D16" t="s">
        <v>23</v>
      </c>
      <c r="E16" t="s">
        <v>23</v>
      </c>
      <c r="F16">
        <v>0</v>
      </c>
      <c r="K16" s="172">
        <v>44211</v>
      </c>
      <c r="L16" s="170">
        <v>169995.51</v>
      </c>
      <c r="M16" s="170">
        <v>398618</v>
      </c>
    </row>
    <row r="17" spans="1:13">
      <c r="A17" s="171">
        <v>44197</v>
      </c>
      <c r="B17" t="s">
        <v>164</v>
      </c>
      <c r="C17">
        <v>225882.59</v>
      </c>
      <c r="D17" t="s">
        <v>24</v>
      </c>
      <c r="E17" t="s">
        <v>24</v>
      </c>
      <c r="F17">
        <v>374786</v>
      </c>
      <c r="K17" s="172">
        <v>44212</v>
      </c>
      <c r="L17" s="170">
        <v>169564.49</v>
      </c>
      <c r="M17" s="170">
        <v>363874</v>
      </c>
    </row>
    <row r="18" spans="1:13">
      <c r="A18" s="171">
        <v>44197</v>
      </c>
      <c r="B18" t="s">
        <v>164</v>
      </c>
      <c r="C18">
        <v>225882.59</v>
      </c>
      <c r="D18" t="s">
        <v>25</v>
      </c>
      <c r="E18" t="s">
        <v>25</v>
      </c>
      <c r="F18">
        <v>1744806</v>
      </c>
      <c r="K18" s="172">
        <v>44213</v>
      </c>
      <c r="L18" s="170">
        <v>143511.82</v>
      </c>
      <c r="M18" s="170">
        <v>361784</v>
      </c>
    </row>
    <row r="19" spans="1:13">
      <c r="A19" s="171">
        <v>44197</v>
      </c>
      <c r="B19" t="s">
        <v>164</v>
      </c>
      <c r="C19">
        <v>225882.59</v>
      </c>
      <c r="D19" t="s">
        <v>26</v>
      </c>
      <c r="E19" t="s">
        <v>26</v>
      </c>
      <c r="F19">
        <v>1810261</v>
      </c>
      <c r="K19" s="172">
        <v>44214</v>
      </c>
      <c r="L19" s="170">
        <v>99955.95</v>
      </c>
      <c r="M19" s="170">
        <v>547580</v>
      </c>
    </row>
    <row r="20" spans="1:13">
      <c r="A20" s="171">
        <v>44197</v>
      </c>
      <c r="B20" t="s">
        <v>164</v>
      </c>
      <c r="C20">
        <v>225882.59</v>
      </c>
      <c r="D20" t="s">
        <v>27</v>
      </c>
      <c r="E20" t="s">
        <v>27</v>
      </c>
      <c r="F20">
        <v>3777</v>
      </c>
      <c r="K20" s="172">
        <v>44215</v>
      </c>
      <c r="L20" s="170">
        <v>90580.02</v>
      </c>
      <c r="M20" s="170">
        <v>531068</v>
      </c>
    </row>
    <row r="21" spans="1:13">
      <c r="A21" s="171">
        <v>44197</v>
      </c>
      <c r="B21" t="s">
        <v>164</v>
      </c>
      <c r="C21">
        <v>225882.59</v>
      </c>
      <c r="D21" t="s">
        <v>28</v>
      </c>
      <c r="E21" t="s">
        <v>28</v>
      </c>
      <c r="F21">
        <v>0</v>
      </c>
      <c r="K21" s="172">
        <v>44216</v>
      </c>
      <c r="L21" s="170">
        <v>97436.55</v>
      </c>
      <c r="M21" s="170">
        <v>557223</v>
      </c>
    </row>
    <row r="22" spans="1:13">
      <c r="A22" s="171">
        <v>44197</v>
      </c>
      <c r="B22" t="s">
        <v>164</v>
      </c>
      <c r="C22">
        <v>225882.59</v>
      </c>
      <c r="D22" t="s">
        <v>29</v>
      </c>
      <c r="E22" t="s">
        <v>29</v>
      </c>
      <c r="F22">
        <v>979267</v>
      </c>
      <c r="K22" s="172">
        <v>44217</v>
      </c>
      <c r="L22" s="170">
        <v>95579.13</v>
      </c>
      <c r="M22" s="170">
        <v>507258</v>
      </c>
    </row>
    <row r="23" spans="1:13">
      <c r="A23" s="171">
        <v>44197</v>
      </c>
      <c r="B23" t="s">
        <v>164</v>
      </c>
      <c r="C23">
        <v>225882.59</v>
      </c>
      <c r="D23" t="s">
        <v>30</v>
      </c>
      <c r="E23" t="s">
        <v>30</v>
      </c>
      <c r="F23">
        <v>0</v>
      </c>
      <c r="K23" s="172">
        <v>44218</v>
      </c>
      <c r="L23" s="170">
        <v>284965.25</v>
      </c>
      <c r="M23" s="170">
        <v>417889</v>
      </c>
    </row>
    <row r="24" spans="1:13">
      <c r="A24" s="171">
        <v>44197</v>
      </c>
      <c r="B24" t="s">
        <v>164</v>
      </c>
      <c r="C24">
        <v>225882.59</v>
      </c>
      <c r="D24" t="s">
        <v>31</v>
      </c>
      <c r="E24" t="s">
        <v>31</v>
      </c>
      <c r="F24">
        <v>0</v>
      </c>
      <c r="K24" s="172">
        <v>44219</v>
      </c>
      <c r="L24" s="170">
        <v>181803.18</v>
      </c>
      <c r="M24" s="170">
        <v>310877</v>
      </c>
    </row>
    <row r="25" spans="1:13">
      <c r="A25" s="171">
        <v>44197</v>
      </c>
      <c r="B25" t="s">
        <v>164</v>
      </c>
      <c r="C25">
        <v>225882.59</v>
      </c>
      <c r="D25" t="s">
        <v>32</v>
      </c>
      <c r="E25" t="s">
        <v>32</v>
      </c>
      <c r="F25">
        <v>0</v>
      </c>
      <c r="K25" s="172">
        <v>44220</v>
      </c>
      <c r="L25" s="170">
        <v>141633.12</v>
      </c>
      <c r="M25" s="170">
        <v>323650</v>
      </c>
    </row>
    <row r="26" spans="1:13">
      <c r="A26" s="171">
        <v>44197</v>
      </c>
      <c r="B26" t="s">
        <v>164</v>
      </c>
      <c r="C26">
        <v>225882.59</v>
      </c>
      <c r="D26" t="s">
        <v>33</v>
      </c>
      <c r="E26" t="s">
        <v>33</v>
      </c>
      <c r="F26">
        <v>49391981</v>
      </c>
      <c r="K26" s="172">
        <v>44221</v>
      </c>
      <c r="L26" s="170">
        <v>98424.38</v>
      </c>
      <c r="M26" s="170">
        <v>328789</v>
      </c>
    </row>
    <row r="27" spans="1:13">
      <c r="A27" s="171">
        <v>44197</v>
      </c>
      <c r="B27" t="s">
        <v>164</v>
      </c>
      <c r="C27">
        <v>225882.59</v>
      </c>
      <c r="D27" t="s">
        <v>34</v>
      </c>
      <c r="E27" t="s">
        <v>34</v>
      </c>
      <c r="F27">
        <v>117213</v>
      </c>
      <c r="K27" s="172">
        <v>44222</v>
      </c>
      <c r="L27" s="170">
        <v>93452.74</v>
      </c>
      <c r="M27" s="170">
        <v>311341</v>
      </c>
    </row>
    <row r="28" spans="1:13">
      <c r="A28" s="171">
        <v>44197</v>
      </c>
      <c r="B28" t="s">
        <v>164</v>
      </c>
      <c r="C28">
        <v>225882.59</v>
      </c>
      <c r="D28" t="s">
        <v>35</v>
      </c>
      <c r="E28" t="s">
        <v>35</v>
      </c>
      <c r="F28">
        <v>0</v>
      </c>
      <c r="K28" s="172">
        <v>44223</v>
      </c>
      <c r="L28" s="170">
        <v>96916.47</v>
      </c>
      <c r="M28" s="170">
        <v>329185</v>
      </c>
    </row>
    <row r="29" spans="1:13">
      <c r="A29" s="171">
        <v>44197</v>
      </c>
      <c r="B29" t="s">
        <v>164</v>
      </c>
      <c r="C29">
        <v>225882.59</v>
      </c>
      <c r="D29" t="s">
        <v>36</v>
      </c>
      <c r="E29" t="s">
        <v>36</v>
      </c>
      <c r="F29">
        <v>0</v>
      </c>
      <c r="K29" s="172">
        <v>44224</v>
      </c>
      <c r="L29" s="170">
        <v>97395.28</v>
      </c>
      <c r="M29" s="170">
        <v>303776</v>
      </c>
    </row>
    <row r="30" spans="1:13">
      <c r="A30" s="171">
        <v>44197</v>
      </c>
      <c r="B30" t="s">
        <v>164</v>
      </c>
      <c r="C30">
        <v>225882.59</v>
      </c>
      <c r="D30" t="s">
        <v>37</v>
      </c>
      <c r="E30" t="s">
        <v>37</v>
      </c>
      <c r="F30">
        <v>0</v>
      </c>
      <c r="K30" s="172">
        <v>44225</v>
      </c>
      <c r="L30" s="170">
        <v>191257.46</v>
      </c>
      <c r="M30" s="170">
        <v>275843</v>
      </c>
    </row>
    <row r="31" spans="1:13">
      <c r="A31" s="171">
        <v>44197</v>
      </c>
      <c r="B31" t="s">
        <v>164</v>
      </c>
      <c r="C31">
        <v>225882.59</v>
      </c>
      <c r="D31" t="s">
        <v>38</v>
      </c>
      <c r="E31" t="s">
        <v>38</v>
      </c>
      <c r="F31">
        <v>0</v>
      </c>
      <c r="K31" s="172">
        <v>44226</v>
      </c>
      <c r="L31" s="170">
        <v>162939.9</v>
      </c>
      <c r="M31" s="170">
        <v>262762</v>
      </c>
    </row>
    <row r="32" spans="1:13">
      <c r="A32" s="171">
        <v>44197</v>
      </c>
      <c r="B32" t="s">
        <v>164</v>
      </c>
      <c r="C32">
        <v>225882.59</v>
      </c>
      <c r="D32" t="s">
        <v>39</v>
      </c>
      <c r="E32" t="s">
        <v>39</v>
      </c>
      <c r="F32">
        <v>0</v>
      </c>
      <c r="K32" s="172">
        <v>44227</v>
      </c>
      <c r="L32" s="170">
        <v>159738.21</v>
      </c>
      <c r="M32" s="170">
        <v>274399</v>
      </c>
    </row>
    <row r="33" spans="1:13">
      <c r="A33" s="171">
        <v>44197</v>
      </c>
      <c r="B33" t="s">
        <v>164</v>
      </c>
      <c r="C33">
        <v>225882.59</v>
      </c>
      <c r="D33" t="s">
        <v>40</v>
      </c>
      <c r="E33" t="s">
        <v>40</v>
      </c>
      <c r="F33">
        <v>0</v>
      </c>
      <c r="K33" s="172">
        <v>44228</v>
      </c>
      <c r="L33" s="170">
        <v>124732.91</v>
      </c>
      <c r="M33" s="170">
        <v>294943</v>
      </c>
    </row>
    <row r="34" spans="1:13">
      <c r="A34" s="171">
        <v>44197</v>
      </c>
      <c r="B34" t="s">
        <v>164</v>
      </c>
      <c r="C34">
        <v>225882.59</v>
      </c>
      <c r="D34" t="s">
        <v>41</v>
      </c>
      <c r="E34" t="s">
        <v>41</v>
      </c>
      <c r="F34">
        <v>0</v>
      </c>
      <c r="K34" s="172">
        <v>44229</v>
      </c>
      <c r="L34" s="170">
        <v>96620.34</v>
      </c>
      <c r="M34" s="170">
        <v>268629</v>
      </c>
    </row>
    <row r="35" spans="1:13">
      <c r="A35" s="171">
        <v>44198</v>
      </c>
      <c r="B35" t="s">
        <v>164</v>
      </c>
      <c r="C35">
        <v>143107.06</v>
      </c>
      <c r="D35" t="s">
        <v>9</v>
      </c>
      <c r="E35" t="s">
        <v>9</v>
      </c>
      <c r="F35">
        <v>216603</v>
      </c>
      <c r="K35" s="172">
        <v>44230</v>
      </c>
      <c r="L35" s="170">
        <v>100259.73</v>
      </c>
      <c r="M35" s="170">
        <v>264191</v>
      </c>
    </row>
    <row r="36" spans="1:13">
      <c r="A36" s="171">
        <v>44198</v>
      </c>
      <c r="B36" t="s">
        <v>164</v>
      </c>
      <c r="C36">
        <v>143107.06</v>
      </c>
      <c r="D36" t="s">
        <v>9</v>
      </c>
      <c r="E36" t="s">
        <v>10</v>
      </c>
      <c r="F36">
        <v>190150</v>
      </c>
      <c r="K36" s="172">
        <v>44231</v>
      </c>
      <c r="L36" s="170">
        <v>92842.53</v>
      </c>
      <c r="M36" s="170">
        <v>290511</v>
      </c>
    </row>
    <row r="37" spans="1:13">
      <c r="A37" s="171">
        <v>44198</v>
      </c>
      <c r="B37" t="s">
        <v>164</v>
      </c>
      <c r="C37">
        <v>143107.06</v>
      </c>
      <c r="D37" t="s">
        <v>9</v>
      </c>
      <c r="E37" t="s">
        <v>11</v>
      </c>
      <c r="F37">
        <v>23726</v>
      </c>
      <c r="K37" s="172">
        <v>44232</v>
      </c>
      <c r="L37" s="170">
        <v>260410.49</v>
      </c>
      <c r="M37" s="170">
        <v>229381</v>
      </c>
    </row>
    <row r="38" spans="1:13">
      <c r="A38" s="171">
        <v>44198</v>
      </c>
      <c r="B38" t="s">
        <v>164</v>
      </c>
      <c r="C38">
        <v>143107.06</v>
      </c>
      <c r="D38" t="s">
        <v>9</v>
      </c>
      <c r="E38" t="s">
        <v>12</v>
      </c>
      <c r="F38">
        <v>0</v>
      </c>
      <c r="K38" s="172">
        <v>44233</v>
      </c>
      <c r="L38" s="170">
        <v>174823.84</v>
      </c>
      <c r="M38" s="170">
        <v>223690</v>
      </c>
    </row>
    <row r="39" spans="1:13">
      <c r="A39" s="171">
        <v>44198</v>
      </c>
      <c r="B39" t="s">
        <v>164</v>
      </c>
      <c r="C39">
        <v>143107.06</v>
      </c>
      <c r="D39" t="s">
        <v>9</v>
      </c>
      <c r="E39" t="s">
        <v>13</v>
      </c>
      <c r="F39">
        <v>2727</v>
      </c>
      <c r="K39" s="172">
        <v>44234</v>
      </c>
      <c r="L39" s="170">
        <v>144475.54</v>
      </c>
      <c r="M39" s="170">
        <v>227330</v>
      </c>
    </row>
    <row r="40" spans="1:13">
      <c r="A40" s="171">
        <v>44198</v>
      </c>
      <c r="B40" t="s">
        <v>164</v>
      </c>
      <c r="C40">
        <v>143107.06</v>
      </c>
      <c r="D40" t="s">
        <v>14</v>
      </c>
      <c r="E40" t="s">
        <v>14</v>
      </c>
      <c r="F40">
        <v>66460</v>
      </c>
      <c r="K40" s="172">
        <v>44235</v>
      </c>
      <c r="L40" s="170">
        <v>102561.12</v>
      </c>
      <c r="M40" s="170">
        <v>219674</v>
      </c>
    </row>
    <row r="41" spans="1:13">
      <c r="A41" s="171">
        <v>44198</v>
      </c>
      <c r="B41" t="s">
        <v>164</v>
      </c>
      <c r="C41">
        <v>143107.06</v>
      </c>
      <c r="D41" t="s">
        <v>14</v>
      </c>
      <c r="E41" t="s">
        <v>15</v>
      </c>
      <c r="F41">
        <v>59322</v>
      </c>
      <c r="K41" s="172">
        <v>44236</v>
      </c>
      <c r="L41" s="170">
        <v>107216.14</v>
      </c>
      <c r="M41" s="170">
        <v>227072</v>
      </c>
    </row>
    <row r="42" spans="1:13">
      <c r="A42" s="171">
        <v>44198</v>
      </c>
      <c r="B42" t="s">
        <v>164</v>
      </c>
      <c r="C42">
        <v>143107.06</v>
      </c>
      <c r="D42" t="s">
        <v>14</v>
      </c>
      <c r="E42" t="s">
        <v>16</v>
      </c>
      <c r="F42">
        <v>6935</v>
      </c>
      <c r="K42" s="172">
        <v>44237</v>
      </c>
      <c r="L42" s="170">
        <v>112954.41</v>
      </c>
      <c r="M42" s="170">
        <v>203922</v>
      </c>
    </row>
    <row r="43" spans="1:13">
      <c r="A43" s="171">
        <v>44198</v>
      </c>
      <c r="B43" t="s">
        <v>164</v>
      </c>
      <c r="C43">
        <v>143107.06</v>
      </c>
      <c r="D43" t="s">
        <v>14</v>
      </c>
      <c r="E43" t="s">
        <v>17</v>
      </c>
      <c r="F43">
        <v>202</v>
      </c>
      <c r="K43" s="172">
        <v>44238</v>
      </c>
      <c r="L43" s="170">
        <v>105903.3</v>
      </c>
      <c r="M43" s="170">
        <v>210309</v>
      </c>
    </row>
    <row r="44" spans="1:13">
      <c r="A44" s="171">
        <v>44198</v>
      </c>
      <c r="B44" t="s">
        <v>164</v>
      </c>
      <c r="C44">
        <v>143107.06</v>
      </c>
      <c r="D44" t="s">
        <v>14</v>
      </c>
      <c r="E44" t="s">
        <v>18</v>
      </c>
      <c r="F44">
        <v>0</v>
      </c>
      <c r="K44" s="172">
        <v>44239</v>
      </c>
      <c r="L44" s="170">
        <v>179983.95</v>
      </c>
      <c r="M44" s="170">
        <v>160205</v>
      </c>
    </row>
    <row r="45" spans="1:13">
      <c r="A45" s="171">
        <v>44198</v>
      </c>
      <c r="B45" t="s">
        <v>164</v>
      </c>
      <c r="C45">
        <v>143107.06</v>
      </c>
      <c r="D45" t="s">
        <v>19</v>
      </c>
      <c r="E45" t="s">
        <v>19</v>
      </c>
      <c r="F45">
        <v>1056053</v>
      </c>
      <c r="K45" s="172">
        <v>44240</v>
      </c>
      <c r="L45" s="170">
        <v>165077.10999999999</v>
      </c>
      <c r="M45" s="170">
        <v>210983</v>
      </c>
    </row>
    <row r="46" spans="1:13">
      <c r="A46" s="171">
        <v>44198</v>
      </c>
      <c r="B46" t="s">
        <v>164</v>
      </c>
      <c r="C46">
        <v>143107.06</v>
      </c>
      <c r="D46" t="s">
        <v>19</v>
      </c>
      <c r="E46" t="s">
        <v>20</v>
      </c>
      <c r="F46">
        <v>5468</v>
      </c>
      <c r="K46" s="172">
        <v>44241</v>
      </c>
      <c r="L46" s="170">
        <v>144132.79</v>
      </c>
      <c r="M46" s="170">
        <v>254404</v>
      </c>
    </row>
    <row r="47" spans="1:13">
      <c r="A47" s="171">
        <v>44198</v>
      </c>
      <c r="B47" t="s">
        <v>164</v>
      </c>
      <c r="C47">
        <v>143107.06</v>
      </c>
      <c r="D47" t="s">
        <v>19</v>
      </c>
      <c r="E47" t="s">
        <v>21</v>
      </c>
      <c r="F47">
        <v>1050585</v>
      </c>
      <c r="K47" s="172">
        <v>44242</v>
      </c>
      <c r="L47" s="170">
        <v>122839.71</v>
      </c>
      <c r="M47" s="170">
        <v>163016</v>
      </c>
    </row>
    <row r="48" spans="1:13">
      <c r="A48" s="171">
        <v>44198</v>
      </c>
      <c r="B48" t="s">
        <v>164</v>
      </c>
      <c r="C48">
        <v>143107.06</v>
      </c>
      <c r="D48" t="s">
        <v>19</v>
      </c>
      <c r="E48" t="s">
        <v>22</v>
      </c>
      <c r="F48">
        <v>0</v>
      </c>
      <c r="K48" s="172">
        <v>44243</v>
      </c>
      <c r="L48" s="170">
        <v>113068.87</v>
      </c>
      <c r="M48" s="170">
        <v>156131</v>
      </c>
    </row>
    <row r="49" spans="1:13">
      <c r="A49" s="171">
        <v>44198</v>
      </c>
      <c r="B49" t="s">
        <v>164</v>
      </c>
      <c r="C49">
        <v>143107.06</v>
      </c>
      <c r="D49" t="s">
        <v>23</v>
      </c>
      <c r="E49" t="s">
        <v>23</v>
      </c>
      <c r="F49">
        <v>0</v>
      </c>
      <c r="K49" s="172">
        <v>44244</v>
      </c>
      <c r="L49" s="170">
        <v>127833.43</v>
      </c>
      <c r="M49" s="170">
        <v>170254</v>
      </c>
    </row>
    <row r="50" spans="1:13">
      <c r="A50" s="171">
        <v>44198</v>
      </c>
      <c r="B50" t="s">
        <v>164</v>
      </c>
      <c r="C50">
        <v>143107.06</v>
      </c>
      <c r="D50" t="s">
        <v>24</v>
      </c>
      <c r="E50" t="s">
        <v>24</v>
      </c>
      <c r="F50">
        <v>312525</v>
      </c>
      <c r="K50" s="172">
        <v>44245</v>
      </c>
      <c r="L50" s="170">
        <v>125265.37</v>
      </c>
      <c r="M50" s="170">
        <v>112261</v>
      </c>
    </row>
    <row r="51" spans="1:13">
      <c r="A51" s="171">
        <v>44198</v>
      </c>
      <c r="B51" t="s">
        <v>164</v>
      </c>
      <c r="C51">
        <v>143107.06</v>
      </c>
      <c r="D51" t="s">
        <v>25</v>
      </c>
      <c r="E51" t="s">
        <v>25</v>
      </c>
      <c r="F51">
        <v>1886013</v>
      </c>
      <c r="K51" s="172">
        <v>44246</v>
      </c>
      <c r="L51" s="170">
        <v>206752.69</v>
      </c>
      <c r="M51" s="170">
        <v>110561</v>
      </c>
    </row>
    <row r="52" spans="1:13">
      <c r="A52" s="171">
        <v>44198</v>
      </c>
      <c r="B52" t="s">
        <v>164</v>
      </c>
      <c r="C52">
        <v>143107.06</v>
      </c>
      <c r="D52" t="s">
        <v>26</v>
      </c>
      <c r="E52" t="s">
        <v>26</v>
      </c>
      <c r="F52">
        <v>1225590</v>
      </c>
      <c r="K52" s="172">
        <v>44247</v>
      </c>
      <c r="L52" s="170">
        <v>178273.24</v>
      </c>
      <c r="M52" s="170">
        <v>212696</v>
      </c>
    </row>
    <row r="53" spans="1:13">
      <c r="A53" s="171">
        <v>44198</v>
      </c>
      <c r="B53" t="s">
        <v>164</v>
      </c>
      <c r="C53">
        <v>143107.06</v>
      </c>
      <c r="D53" t="s">
        <v>27</v>
      </c>
      <c r="E53" t="s">
        <v>27</v>
      </c>
      <c r="F53">
        <v>4371</v>
      </c>
      <c r="K53" s="172">
        <v>44248</v>
      </c>
      <c r="L53" s="170">
        <v>172790.46</v>
      </c>
      <c r="M53" s="170">
        <v>376888</v>
      </c>
    </row>
    <row r="54" spans="1:13">
      <c r="A54" s="171">
        <v>44198</v>
      </c>
      <c r="B54" t="s">
        <v>164</v>
      </c>
      <c r="C54">
        <v>143107.06</v>
      </c>
      <c r="D54" t="s">
        <v>28</v>
      </c>
      <c r="E54" t="s">
        <v>28</v>
      </c>
      <c r="F54">
        <v>0</v>
      </c>
      <c r="K54" s="172">
        <v>44249</v>
      </c>
      <c r="L54" s="170">
        <v>80796.679999999993</v>
      </c>
      <c r="M54" s="170">
        <v>415765</v>
      </c>
    </row>
    <row r="55" spans="1:13">
      <c r="A55" s="171">
        <v>44198</v>
      </c>
      <c r="B55" t="s">
        <v>164</v>
      </c>
      <c r="C55">
        <v>143107.06</v>
      </c>
      <c r="D55" t="s">
        <v>29</v>
      </c>
      <c r="E55" t="s">
        <v>29</v>
      </c>
      <c r="F55">
        <v>869288</v>
      </c>
      <c r="K55" s="172">
        <v>44250</v>
      </c>
      <c r="L55" s="170">
        <v>96933.63</v>
      </c>
      <c r="M55" s="170">
        <v>390202</v>
      </c>
    </row>
    <row r="56" spans="1:13">
      <c r="A56" s="171">
        <v>44198</v>
      </c>
      <c r="B56" t="s">
        <v>164</v>
      </c>
      <c r="C56">
        <v>143107.06</v>
      </c>
      <c r="D56" t="s">
        <v>30</v>
      </c>
      <c r="E56" t="s">
        <v>30</v>
      </c>
      <c r="F56">
        <v>0</v>
      </c>
      <c r="K56" s="172">
        <v>44251</v>
      </c>
      <c r="L56" s="170">
        <v>112910.72</v>
      </c>
      <c r="M56" s="170">
        <v>425168</v>
      </c>
    </row>
    <row r="57" spans="1:13">
      <c r="A57" s="171">
        <v>44198</v>
      </c>
      <c r="B57" t="s">
        <v>164</v>
      </c>
      <c r="C57">
        <v>143107.06</v>
      </c>
      <c r="D57" t="s">
        <v>31</v>
      </c>
      <c r="E57" t="s">
        <v>31</v>
      </c>
      <c r="F57">
        <v>0</v>
      </c>
      <c r="K57" s="172">
        <v>44252</v>
      </c>
      <c r="L57" s="170">
        <v>111880.82</v>
      </c>
      <c r="M57" s="170">
        <v>418560</v>
      </c>
    </row>
    <row r="58" spans="1:13">
      <c r="A58" s="171">
        <v>44198</v>
      </c>
      <c r="B58" t="s">
        <v>164</v>
      </c>
      <c r="C58">
        <v>143107.06</v>
      </c>
      <c r="D58" t="s">
        <v>32</v>
      </c>
      <c r="E58" t="s">
        <v>32</v>
      </c>
      <c r="F58">
        <v>0</v>
      </c>
      <c r="K58" s="172">
        <v>44253</v>
      </c>
      <c r="L58" s="170">
        <v>315173.77</v>
      </c>
      <c r="M58" s="170">
        <v>386760</v>
      </c>
    </row>
    <row r="59" spans="1:13">
      <c r="A59" s="171">
        <v>44198</v>
      </c>
      <c r="B59" t="s">
        <v>164</v>
      </c>
      <c r="C59">
        <v>143107.06</v>
      </c>
      <c r="D59" t="s">
        <v>33</v>
      </c>
      <c r="E59" t="s">
        <v>33</v>
      </c>
      <c r="F59">
        <v>45152415</v>
      </c>
      <c r="K59" s="172">
        <v>44254</v>
      </c>
      <c r="L59" s="170">
        <v>219729.19</v>
      </c>
      <c r="M59" s="170">
        <v>435939</v>
      </c>
    </row>
    <row r="60" spans="1:13">
      <c r="A60" s="171">
        <v>44198</v>
      </c>
      <c r="B60" t="s">
        <v>164</v>
      </c>
      <c r="C60">
        <v>143107.06</v>
      </c>
      <c r="D60" t="s">
        <v>34</v>
      </c>
      <c r="E60" t="s">
        <v>34</v>
      </c>
      <c r="F60">
        <v>105824</v>
      </c>
      <c r="K60" s="172">
        <v>44255</v>
      </c>
      <c r="L60" s="170">
        <v>184941.81</v>
      </c>
      <c r="M60" s="170">
        <v>156094</v>
      </c>
    </row>
    <row r="61" spans="1:13">
      <c r="A61" s="171">
        <v>44198</v>
      </c>
      <c r="B61" t="s">
        <v>164</v>
      </c>
      <c r="C61">
        <v>143107.06</v>
      </c>
      <c r="D61" t="s">
        <v>35</v>
      </c>
      <c r="E61" t="s">
        <v>35</v>
      </c>
      <c r="F61">
        <v>0</v>
      </c>
      <c r="K61" s="172">
        <v>44256</v>
      </c>
      <c r="L61" s="170">
        <v>135910.56</v>
      </c>
      <c r="M61" s="170">
        <v>288825</v>
      </c>
    </row>
    <row r="62" spans="1:13">
      <c r="A62" s="171">
        <v>44198</v>
      </c>
      <c r="B62" t="s">
        <v>164</v>
      </c>
      <c r="C62">
        <v>143107.06</v>
      </c>
      <c r="D62" t="s">
        <v>36</v>
      </c>
      <c r="E62" t="s">
        <v>36</v>
      </c>
      <c r="F62">
        <v>0</v>
      </c>
      <c r="K62" s="172">
        <v>44257</v>
      </c>
      <c r="L62" s="170">
        <v>139414.46</v>
      </c>
      <c r="M62" s="170">
        <v>409445</v>
      </c>
    </row>
    <row r="63" spans="1:13">
      <c r="A63" s="171">
        <v>44198</v>
      </c>
      <c r="B63" t="s">
        <v>164</v>
      </c>
      <c r="C63">
        <v>143107.06</v>
      </c>
      <c r="D63" t="s">
        <v>37</v>
      </c>
      <c r="E63" t="s">
        <v>37</v>
      </c>
      <c r="F63">
        <v>0</v>
      </c>
      <c r="K63" s="172">
        <v>44258</v>
      </c>
      <c r="L63" s="170">
        <v>138795.91</v>
      </c>
      <c r="M63" s="170">
        <v>431511</v>
      </c>
    </row>
    <row r="64" spans="1:13">
      <c r="A64" s="171">
        <v>44198</v>
      </c>
      <c r="B64" t="s">
        <v>164</v>
      </c>
      <c r="C64">
        <v>143107.06</v>
      </c>
      <c r="D64" t="s">
        <v>38</v>
      </c>
      <c r="E64" t="s">
        <v>38</v>
      </c>
      <c r="F64">
        <v>0</v>
      </c>
      <c r="K64" s="172">
        <v>44259</v>
      </c>
      <c r="L64" s="170">
        <v>150062.95000000001</v>
      </c>
      <c r="M64" s="170">
        <v>623459</v>
      </c>
    </row>
    <row r="65" spans="1:13">
      <c r="A65" s="171">
        <v>44198</v>
      </c>
      <c r="B65" t="s">
        <v>164</v>
      </c>
      <c r="C65">
        <v>143107.06</v>
      </c>
      <c r="D65" t="s">
        <v>39</v>
      </c>
      <c r="E65" t="s">
        <v>39</v>
      </c>
      <c r="F65">
        <v>0</v>
      </c>
      <c r="K65" s="172">
        <v>44260</v>
      </c>
      <c r="L65" s="170">
        <v>226049.79</v>
      </c>
      <c r="M65" s="170">
        <v>654818</v>
      </c>
    </row>
    <row r="66" spans="1:13">
      <c r="A66" s="171">
        <v>44198</v>
      </c>
      <c r="B66" t="s">
        <v>164</v>
      </c>
      <c r="C66">
        <v>143107.06</v>
      </c>
      <c r="D66" t="s">
        <v>40</v>
      </c>
      <c r="E66" t="s">
        <v>40</v>
      </c>
      <c r="F66">
        <v>0</v>
      </c>
      <c r="K66" s="172">
        <v>44261</v>
      </c>
      <c r="L66" s="170">
        <v>176138.42</v>
      </c>
      <c r="M66" s="170">
        <v>609694</v>
      </c>
    </row>
    <row r="67" spans="1:13">
      <c r="A67" s="171">
        <v>44198</v>
      </c>
      <c r="B67" t="s">
        <v>164</v>
      </c>
      <c r="C67">
        <v>143107.06</v>
      </c>
      <c r="D67" t="s">
        <v>41</v>
      </c>
      <c r="E67" t="s">
        <v>41</v>
      </c>
      <c r="F67">
        <v>0</v>
      </c>
      <c r="K67" s="172">
        <v>44262</v>
      </c>
      <c r="L67" s="170">
        <v>161686.64000000001</v>
      </c>
      <c r="M67" s="170">
        <v>519056</v>
      </c>
    </row>
    <row r="68" spans="1:13">
      <c r="A68" s="171">
        <v>44199</v>
      </c>
      <c r="B68" t="s">
        <v>164</v>
      </c>
      <c r="C68">
        <v>111572.69</v>
      </c>
      <c r="D68" t="s">
        <v>9</v>
      </c>
      <c r="E68" t="s">
        <v>9</v>
      </c>
      <c r="F68">
        <v>120116</v>
      </c>
      <c r="K68" s="172">
        <v>44263</v>
      </c>
      <c r="L68" s="170">
        <v>120854.85</v>
      </c>
      <c r="M68" s="170">
        <v>423646</v>
      </c>
    </row>
    <row r="69" spans="1:13">
      <c r="A69" s="171">
        <v>44199</v>
      </c>
      <c r="B69" t="s">
        <v>164</v>
      </c>
      <c r="C69">
        <v>111572.69</v>
      </c>
      <c r="D69" t="s">
        <v>9</v>
      </c>
      <c r="E69" t="s">
        <v>10</v>
      </c>
      <c r="F69">
        <v>103881</v>
      </c>
      <c r="K69" s="172">
        <v>44264</v>
      </c>
      <c r="L69" s="170">
        <v>91516.5</v>
      </c>
      <c r="M69" s="170">
        <v>523650</v>
      </c>
    </row>
    <row r="70" spans="1:13">
      <c r="A70" s="171">
        <v>44199</v>
      </c>
      <c r="B70" t="s">
        <v>164</v>
      </c>
      <c r="C70">
        <v>111572.69</v>
      </c>
      <c r="D70" t="s">
        <v>9</v>
      </c>
      <c r="E70" t="s">
        <v>11</v>
      </c>
      <c r="F70">
        <v>15239</v>
      </c>
      <c r="K70" s="172">
        <v>44265</v>
      </c>
      <c r="L70" s="170">
        <v>100384.49</v>
      </c>
      <c r="M70" s="170">
        <v>437783</v>
      </c>
    </row>
    <row r="71" spans="1:13">
      <c r="A71" s="171">
        <v>44199</v>
      </c>
      <c r="B71" t="s">
        <v>164</v>
      </c>
      <c r="C71">
        <v>111572.69</v>
      </c>
      <c r="D71" t="s">
        <v>9</v>
      </c>
      <c r="E71" t="s">
        <v>12</v>
      </c>
      <c r="F71">
        <v>0</v>
      </c>
      <c r="K71" s="172">
        <v>44266</v>
      </c>
      <c r="L71" s="170">
        <v>99392.8</v>
      </c>
      <c r="M71" s="170">
        <v>380770</v>
      </c>
    </row>
    <row r="72" spans="1:13">
      <c r="A72" s="171">
        <v>44199</v>
      </c>
      <c r="B72" t="s">
        <v>164</v>
      </c>
      <c r="C72">
        <v>111572.69</v>
      </c>
      <c r="D72" t="s">
        <v>9</v>
      </c>
      <c r="E72" t="s">
        <v>13</v>
      </c>
      <c r="F72">
        <v>996</v>
      </c>
      <c r="K72" s="172">
        <v>44267</v>
      </c>
      <c r="L72" s="170">
        <v>273070.7</v>
      </c>
      <c r="M72" s="170">
        <v>375006</v>
      </c>
    </row>
    <row r="73" spans="1:13">
      <c r="A73" s="171">
        <v>44199</v>
      </c>
      <c r="B73" t="s">
        <v>164</v>
      </c>
      <c r="C73">
        <v>111572.69</v>
      </c>
      <c r="D73" t="s">
        <v>14</v>
      </c>
      <c r="E73" t="s">
        <v>14</v>
      </c>
      <c r="F73">
        <v>39663</v>
      </c>
      <c r="K73" s="172">
        <v>44268</v>
      </c>
      <c r="L73" s="170">
        <v>210558.69</v>
      </c>
      <c r="M73" s="170">
        <v>411161</v>
      </c>
    </row>
    <row r="74" spans="1:13">
      <c r="A74" s="171">
        <v>44199</v>
      </c>
      <c r="B74" t="s">
        <v>164</v>
      </c>
      <c r="C74">
        <v>111572.69</v>
      </c>
      <c r="D74" t="s">
        <v>14</v>
      </c>
      <c r="E74" t="s">
        <v>15</v>
      </c>
      <c r="F74">
        <v>34947</v>
      </c>
      <c r="K74" s="172">
        <v>44269</v>
      </c>
      <c r="L74" s="170">
        <v>170634.35</v>
      </c>
      <c r="M74" s="170">
        <v>404598</v>
      </c>
    </row>
    <row r="75" spans="1:13">
      <c r="A75" s="171">
        <v>44199</v>
      </c>
      <c r="B75" t="s">
        <v>164</v>
      </c>
      <c r="C75">
        <v>111572.69</v>
      </c>
      <c r="D75" t="s">
        <v>14</v>
      </c>
      <c r="E75" t="s">
        <v>16</v>
      </c>
      <c r="F75">
        <v>4637</v>
      </c>
      <c r="K75" s="172">
        <v>44270</v>
      </c>
      <c r="L75" s="170">
        <v>133506.15</v>
      </c>
      <c r="M75" s="170">
        <v>328710</v>
      </c>
    </row>
    <row r="76" spans="1:13">
      <c r="A76" s="171">
        <v>44199</v>
      </c>
      <c r="B76" t="s">
        <v>164</v>
      </c>
      <c r="C76">
        <v>111572.69</v>
      </c>
      <c r="D76" t="s">
        <v>14</v>
      </c>
      <c r="E76" t="s">
        <v>17</v>
      </c>
      <c r="F76">
        <v>80</v>
      </c>
      <c r="K76" s="172">
        <v>44271</v>
      </c>
      <c r="L76" s="170">
        <v>158362.35999999999</v>
      </c>
      <c r="M76" s="170">
        <v>308498</v>
      </c>
    </row>
    <row r="77" spans="1:13">
      <c r="A77" s="171">
        <v>44199</v>
      </c>
      <c r="B77" t="s">
        <v>164</v>
      </c>
      <c r="C77">
        <v>111572.69</v>
      </c>
      <c r="D77" t="s">
        <v>14</v>
      </c>
      <c r="E77" t="s">
        <v>18</v>
      </c>
      <c r="F77">
        <v>0</v>
      </c>
      <c r="K77" s="172">
        <v>44272</v>
      </c>
      <c r="L77" s="170">
        <v>206725.78</v>
      </c>
      <c r="M77" s="170">
        <v>491667</v>
      </c>
    </row>
    <row r="78" spans="1:13">
      <c r="A78" s="171">
        <v>44199</v>
      </c>
      <c r="B78" t="s">
        <v>164</v>
      </c>
      <c r="C78">
        <v>111572.69</v>
      </c>
      <c r="D78" t="s">
        <v>19</v>
      </c>
      <c r="E78" t="s">
        <v>19</v>
      </c>
      <c r="F78">
        <v>304030</v>
      </c>
      <c r="K78" s="172">
        <v>44273</v>
      </c>
      <c r="L78" s="170">
        <v>188391.45</v>
      </c>
      <c r="M78" s="170">
        <v>764266</v>
      </c>
    </row>
    <row r="79" spans="1:13">
      <c r="A79" s="171">
        <v>44199</v>
      </c>
      <c r="B79" t="s">
        <v>164</v>
      </c>
      <c r="C79">
        <v>111572.69</v>
      </c>
      <c r="D79" t="s">
        <v>19</v>
      </c>
      <c r="E79" t="s">
        <v>20</v>
      </c>
      <c r="F79">
        <v>62004</v>
      </c>
      <c r="K79" s="172">
        <v>44274</v>
      </c>
      <c r="L79" s="170">
        <v>275882.59000000003</v>
      </c>
      <c r="M79" s="170">
        <v>817773</v>
      </c>
    </row>
    <row r="80" spans="1:13">
      <c r="A80" s="171">
        <v>44199</v>
      </c>
      <c r="B80" t="s">
        <v>164</v>
      </c>
      <c r="C80">
        <v>111572.69</v>
      </c>
      <c r="D80" t="s">
        <v>19</v>
      </c>
      <c r="E80" t="s">
        <v>21</v>
      </c>
      <c r="F80">
        <v>242026</v>
      </c>
      <c r="K80" s="172">
        <v>44275</v>
      </c>
      <c r="L80" s="170">
        <v>204895.39</v>
      </c>
      <c r="M80" s="170">
        <v>992417</v>
      </c>
    </row>
    <row r="81" spans="1:13">
      <c r="A81" s="171">
        <v>44199</v>
      </c>
      <c r="B81" t="s">
        <v>164</v>
      </c>
      <c r="C81">
        <v>111572.69</v>
      </c>
      <c r="D81" t="s">
        <v>19</v>
      </c>
      <c r="E81" t="s">
        <v>22</v>
      </c>
      <c r="F81">
        <v>0</v>
      </c>
      <c r="K81" s="172">
        <v>44276</v>
      </c>
      <c r="L81" s="170">
        <v>209583.56</v>
      </c>
      <c r="M81" s="170">
        <v>493310</v>
      </c>
    </row>
    <row r="82" spans="1:13">
      <c r="A82" s="171">
        <v>44199</v>
      </c>
      <c r="B82" t="s">
        <v>164</v>
      </c>
      <c r="C82">
        <v>111572.69</v>
      </c>
      <c r="D82" t="s">
        <v>23</v>
      </c>
      <c r="E82" t="s">
        <v>23</v>
      </c>
      <c r="F82">
        <v>0</v>
      </c>
      <c r="K82" s="172">
        <v>44277</v>
      </c>
      <c r="L82" s="170">
        <v>100464.6</v>
      </c>
      <c r="M82" s="170">
        <v>629717</v>
      </c>
    </row>
    <row r="83" spans="1:13">
      <c r="A83" s="171">
        <v>44199</v>
      </c>
      <c r="B83" t="s">
        <v>164</v>
      </c>
      <c r="C83">
        <v>111572.69</v>
      </c>
      <c r="D83" t="s">
        <v>24</v>
      </c>
      <c r="E83" t="s">
        <v>24</v>
      </c>
      <c r="F83">
        <v>153733</v>
      </c>
      <c r="K83" s="172">
        <v>44278</v>
      </c>
      <c r="L83" s="170">
        <v>99618.12</v>
      </c>
      <c r="M83" s="170">
        <v>301627</v>
      </c>
    </row>
    <row r="84" spans="1:13">
      <c r="A84" s="171">
        <v>44199</v>
      </c>
      <c r="B84" t="s">
        <v>164</v>
      </c>
      <c r="C84">
        <v>111572.69</v>
      </c>
      <c r="D84" t="s">
        <v>25</v>
      </c>
      <c r="E84" t="s">
        <v>25</v>
      </c>
      <c r="F84">
        <v>702944</v>
      </c>
      <c r="K84" s="172">
        <v>44279</v>
      </c>
      <c r="L84" s="170">
        <v>111789.73</v>
      </c>
      <c r="M84" s="170">
        <v>311472</v>
      </c>
    </row>
    <row r="85" spans="1:13">
      <c r="A85" s="171">
        <v>44199</v>
      </c>
      <c r="B85" t="s">
        <v>164</v>
      </c>
      <c r="C85">
        <v>111572.69</v>
      </c>
      <c r="D85" t="s">
        <v>26</v>
      </c>
      <c r="E85" t="s">
        <v>26</v>
      </c>
      <c r="F85">
        <v>342875</v>
      </c>
      <c r="K85" s="172">
        <v>44280</v>
      </c>
      <c r="L85" s="170">
        <v>99785.25</v>
      </c>
      <c r="M85" s="170">
        <v>291814</v>
      </c>
    </row>
    <row r="86" spans="1:13">
      <c r="A86" s="171">
        <v>44199</v>
      </c>
      <c r="B86" t="s">
        <v>164</v>
      </c>
      <c r="C86">
        <v>111572.69</v>
      </c>
      <c r="D86" t="s">
        <v>27</v>
      </c>
      <c r="E86" t="s">
        <v>27</v>
      </c>
      <c r="F86">
        <v>4225</v>
      </c>
      <c r="K86" s="172">
        <v>44281</v>
      </c>
      <c r="L86" s="170">
        <v>298148.59999999998</v>
      </c>
      <c r="M86" s="170">
        <v>517689</v>
      </c>
    </row>
    <row r="87" spans="1:13">
      <c r="A87" s="171">
        <v>44199</v>
      </c>
      <c r="B87" t="s">
        <v>164</v>
      </c>
      <c r="C87">
        <v>111572.69</v>
      </c>
      <c r="D87" t="s">
        <v>28</v>
      </c>
      <c r="E87" t="s">
        <v>28</v>
      </c>
      <c r="F87">
        <v>0</v>
      </c>
      <c r="K87" s="172">
        <v>44282</v>
      </c>
      <c r="L87" s="170">
        <v>203252.53</v>
      </c>
      <c r="M87" s="170">
        <v>439062</v>
      </c>
    </row>
    <row r="88" spans="1:13">
      <c r="A88" s="171">
        <v>44199</v>
      </c>
      <c r="B88" t="s">
        <v>164</v>
      </c>
      <c r="C88">
        <v>111572.69</v>
      </c>
      <c r="D88" t="s">
        <v>29</v>
      </c>
      <c r="E88" t="s">
        <v>29</v>
      </c>
      <c r="F88">
        <v>313857</v>
      </c>
      <c r="K88" s="172">
        <v>44283</v>
      </c>
      <c r="L88" s="170">
        <v>181676.89</v>
      </c>
      <c r="M88" s="170">
        <v>528761</v>
      </c>
    </row>
    <row r="89" spans="1:13">
      <c r="A89" s="171">
        <v>44199</v>
      </c>
      <c r="B89" t="s">
        <v>164</v>
      </c>
      <c r="C89">
        <v>111572.69</v>
      </c>
      <c r="D89" t="s">
        <v>30</v>
      </c>
      <c r="E89" t="s">
        <v>30</v>
      </c>
      <c r="F89">
        <v>0</v>
      </c>
      <c r="K89" s="172">
        <v>44284</v>
      </c>
      <c r="L89" s="170">
        <v>135261.32999999999</v>
      </c>
      <c r="M89" s="170">
        <v>477455</v>
      </c>
    </row>
    <row r="90" spans="1:13">
      <c r="A90" s="171">
        <v>44199</v>
      </c>
      <c r="B90" t="s">
        <v>164</v>
      </c>
      <c r="C90">
        <v>111572.69</v>
      </c>
      <c r="D90" t="s">
        <v>31</v>
      </c>
      <c r="E90" t="s">
        <v>31</v>
      </c>
      <c r="F90">
        <v>0</v>
      </c>
      <c r="K90" s="172">
        <v>44285</v>
      </c>
      <c r="L90" s="170">
        <v>130169.33</v>
      </c>
      <c r="M90" s="170">
        <v>777850</v>
      </c>
    </row>
    <row r="91" spans="1:13">
      <c r="A91" s="171">
        <v>44199</v>
      </c>
      <c r="B91" t="s">
        <v>164</v>
      </c>
      <c r="C91">
        <v>111572.69</v>
      </c>
      <c r="D91" t="s">
        <v>32</v>
      </c>
      <c r="E91" t="s">
        <v>32</v>
      </c>
      <c r="F91">
        <v>0</v>
      </c>
      <c r="K91" s="172">
        <v>44286</v>
      </c>
      <c r="L91" s="170">
        <v>163542.6</v>
      </c>
      <c r="M91" s="170">
        <v>1002446</v>
      </c>
    </row>
    <row r="92" spans="1:13">
      <c r="A92" s="171">
        <v>44199</v>
      </c>
      <c r="B92" t="s">
        <v>164</v>
      </c>
      <c r="C92">
        <v>111572.69</v>
      </c>
      <c r="D92" t="s">
        <v>33</v>
      </c>
      <c r="E92" t="s">
        <v>33</v>
      </c>
      <c r="F92">
        <v>43682163</v>
      </c>
      <c r="K92" s="172">
        <v>44287</v>
      </c>
      <c r="L92" s="170">
        <v>155430.96</v>
      </c>
      <c r="M92" s="170">
        <v>481330</v>
      </c>
    </row>
    <row r="93" spans="1:13">
      <c r="A93" s="171">
        <v>44199</v>
      </c>
      <c r="B93" t="s">
        <v>164</v>
      </c>
      <c r="C93">
        <v>111572.69</v>
      </c>
      <c r="D93" t="s">
        <v>34</v>
      </c>
      <c r="E93" t="s">
        <v>34</v>
      </c>
      <c r="F93">
        <v>119550</v>
      </c>
      <c r="K93" s="172">
        <v>44288</v>
      </c>
      <c r="L93" s="170">
        <v>264040.40000000002</v>
      </c>
      <c r="M93" s="170">
        <v>600121</v>
      </c>
    </row>
    <row r="94" spans="1:13">
      <c r="A94" s="171">
        <v>44199</v>
      </c>
      <c r="B94" t="s">
        <v>164</v>
      </c>
      <c r="C94">
        <v>111572.69</v>
      </c>
      <c r="D94" t="s">
        <v>35</v>
      </c>
      <c r="E94" t="s">
        <v>35</v>
      </c>
      <c r="F94">
        <v>0</v>
      </c>
      <c r="K94" s="172">
        <v>44289</v>
      </c>
      <c r="L94" s="170">
        <v>179424.5</v>
      </c>
      <c r="M94" s="170">
        <v>706776</v>
      </c>
    </row>
    <row r="95" spans="1:13">
      <c r="A95" s="171">
        <v>44199</v>
      </c>
      <c r="B95" t="s">
        <v>164</v>
      </c>
      <c r="C95">
        <v>111572.69</v>
      </c>
      <c r="D95" t="s">
        <v>36</v>
      </c>
      <c r="E95" t="s">
        <v>36</v>
      </c>
      <c r="F95">
        <v>0</v>
      </c>
      <c r="K95" s="172">
        <v>44290</v>
      </c>
      <c r="L95" s="170">
        <v>154376.16</v>
      </c>
      <c r="M95" s="170">
        <v>902155</v>
      </c>
    </row>
    <row r="96" spans="1:13">
      <c r="A96" s="171">
        <v>44199</v>
      </c>
      <c r="B96" t="s">
        <v>164</v>
      </c>
      <c r="C96">
        <v>111572.69</v>
      </c>
      <c r="D96" t="s">
        <v>37</v>
      </c>
      <c r="E96" t="s">
        <v>37</v>
      </c>
      <c r="F96">
        <v>0</v>
      </c>
      <c r="K96" s="172">
        <v>44291</v>
      </c>
      <c r="L96" s="170">
        <v>113817.89</v>
      </c>
      <c r="M96" s="170">
        <v>1017727</v>
      </c>
    </row>
    <row r="97" spans="1:13">
      <c r="A97" s="171">
        <v>44199</v>
      </c>
      <c r="B97" t="s">
        <v>164</v>
      </c>
      <c r="C97">
        <v>111572.69</v>
      </c>
      <c r="D97" t="s">
        <v>38</v>
      </c>
      <c r="E97" t="s">
        <v>38</v>
      </c>
      <c r="F97">
        <v>0</v>
      </c>
      <c r="K97" s="172">
        <v>44292</v>
      </c>
      <c r="L97" s="170">
        <v>126147.58</v>
      </c>
      <c r="M97" s="170">
        <v>1178350</v>
      </c>
    </row>
    <row r="98" spans="1:13">
      <c r="A98" s="171">
        <v>44199</v>
      </c>
      <c r="B98" t="s">
        <v>164</v>
      </c>
      <c r="C98">
        <v>111572.69</v>
      </c>
      <c r="D98" t="s">
        <v>39</v>
      </c>
      <c r="E98" t="s">
        <v>39</v>
      </c>
      <c r="F98">
        <v>0</v>
      </c>
      <c r="K98" s="172">
        <v>44293</v>
      </c>
      <c r="L98" s="170">
        <v>142847.91</v>
      </c>
      <c r="M98" s="170">
        <v>1033832</v>
      </c>
    </row>
    <row r="99" spans="1:13">
      <c r="A99" s="171">
        <v>44199</v>
      </c>
      <c r="B99" t="s">
        <v>164</v>
      </c>
      <c r="C99">
        <v>111572.69</v>
      </c>
      <c r="D99" t="s">
        <v>40</v>
      </c>
      <c r="E99" t="s">
        <v>40</v>
      </c>
      <c r="F99">
        <v>0</v>
      </c>
      <c r="K99" s="172">
        <v>44294</v>
      </c>
      <c r="L99" s="170">
        <v>138278.9</v>
      </c>
      <c r="M99" s="170">
        <v>908339</v>
      </c>
    </row>
    <row r="100" spans="1:13">
      <c r="A100" s="171">
        <v>44199</v>
      </c>
      <c r="B100" t="s">
        <v>164</v>
      </c>
      <c r="C100">
        <v>111572.69</v>
      </c>
      <c r="D100" t="s">
        <v>41</v>
      </c>
      <c r="E100" t="s">
        <v>41</v>
      </c>
      <c r="F100">
        <v>0</v>
      </c>
      <c r="K100" s="172">
        <v>44295</v>
      </c>
      <c r="L100" s="170">
        <v>217000.57</v>
      </c>
      <c r="M100" s="170">
        <v>980426</v>
      </c>
    </row>
    <row r="101" spans="1:13">
      <c r="A101" s="171">
        <v>44200</v>
      </c>
      <c r="B101" t="s">
        <v>164</v>
      </c>
      <c r="C101">
        <v>94175.19</v>
      </c>
      <c r="D101" t="s">
        <v>9</v>
      </c>
      <c r="E101" t="s">
        <v>9</v>
      </c>
      <c r="F101">
        <v>291925</v>
      </c>
      <c r="K101" s="172">
        <v>44296</v>
      </c>
      <c r="L101" s="170">
        <v>208171.03</v>
      </c>
      <c r="M101" s="170">
        <v>1041500</v>
      </c>
    </row>
    <row r="102" spans="1:13">
      <c r="A102" s="171">
        <v>44200</v>
      </c>
      <c r="B102" t="s">
        <v>164</v>
      </c>
      <c r="C102">
        <v>94175.19</v>
      </c>
      <c r="D102" t="s">
        <v>9</v>
      </c>
      <c r="E102" t="s">
        <v>10</v>
      </c>
      <c r="F102">
        <v>243486</v>
      </c>
      <c r="K102" s="172">
        <v>44297</v>
      </c>
      <c r="L102" s="170">
        <v>195143.42</v>
      </c>
      <c r="M102" s="170">
        <v>1030844</v>
      </c>
    </row>
    <row r="103" spans="1:13">
      <c r="A103" s="171">
        <v>44200</v>
      </c>
      <c r="B103" t="s">
        <v>164</v>
      </c>
      <c r="C103">
        <v>94175.19</v>
      </c>
      <c r="D103" t="s">
        <v>9</v>
      </c>
      <c r="E103" t="s">
        <v>11</v>
      </c>
      <c r="F103">
        <v>44023</v>
      </c>
      <c r="K103" s="172">
        <v>44298</v>
      </c>
      <c r="L103" s="170">
        <v>112479.55</v>
      </c>
      <c r="M103" s="170">
        <v>810438</v>
      </c>
    </row>
    <row r="104" spans="1:13">
      <c r="A104" s="171">
        <v>44200</v>
      </c>
      <c r="B104" t="s">
        <v>164</v>
      </c>
      <c r="C104">
        <v>94175.19</v>
      </c>
      <c r="D104" t="s">
        <v>9</v>
      </c>
      <c r="E104" t="s">
        <v>12</v>
      </c>
      <c r="F104">
        <v>0</v>
      </c>
      <c r="K104" s="172">
        <v>44299</v>
      </c>
      <c r="L104" s="170">
        <v>122253.8</v>
      </c>
      <c r="M104" s="170">
        <v>0</v>
      </c>
    </row>
    <row r="105" spans="1:13">
      <c r="A105" s="171">
        <v>44200</v>
      </c>
      <c r="B105" t="s">
        <v>164</v>
      </c>
      <c r="C105">
        <v>94175.19</v>
      </c>
      <c r="D105" t="s">
        <v>9</v>
      </c>
      <c r="E105" t="s">
        <v>13</v>
      </c>
      <c r="F105">
        <v>4416</v>
      </c>
      <c r="K105" s="172">
        <v>44300</v>
      </c>
      <c r="L105" s="170">
        <v>138642</v>
      </c>
      <c r="M105" s="170">
        <v>1175527</v>
      </c>
    </row>
    <row r="106" spans="1:13">
      <c r="A106" s="171">
        <v>44200</v>
      </c>
      <c r="B106" t="s">
        <v>164</v>
      </c>
      <c r="C106">
        <v>94175.19</v>
      </c>
      <c r="D106" t="s">
        <v>14</v>
      </c>
      <c r="E106" t="s">
        <v>14</v>
      </c>
      <c r="F106">
        <v>93814</v>
      </c>
      <c r="K106" s="172">
        <v>44301</v>
      </c>
      <c r="L106" s="170">
        <v>124439.87</v>
      </c>
      <c r="M106" s="170">
        <v>1115105</v>
      </c>
    </row>
    <row r="107" spans="1:13">
      <c r="A107" s="171">
        <v>44200</v>
      </c>
      <c r="B107" t="s">
        <v>164</v>
      </c>
      <c r="C107">
        <v>94175.19</v>
      </c>
      <c r="D107" t="s">
        <v>14</v>
      </c>
      <c r="E107" t="s">
        <v>15</v>
      </c>
      <c r="F107">
        <v>78954</v>
      </c>
      <c r="K107" s="172">
        <v>44302</v>
      </c>
      <c r="L107" s="170">
        <v>342996</v>
      </c>
      <c r="M107" s="170">
        <v>1214626</v>
      </c>
    </row>
    <row r="108" spans="1:13">
      <c r="A108" s="171">
        <v>44200</v>
      </c>
      <c r="B108" t="s">
        <v>164</v>
      </c>
      <c r="C108">
        <v>94175.19</v>
      </c>
      <c r="D108" t="s">
        <v>14</v>
      </c>
      <c r="E108" t="s">
        <v>16</v>
      </c>
      <c r="F108">
        <v>14442</v>
      </c>
      <c r="K108" s="172">
        <v>44303</v>
      </c>
      <c r="L108" s="170">
        <v>217341.52</v>
      </c>
      <c r="M108" s="170">
        <v>1226789</v>
      </c>
    </row>
    <row r="109" spans="1:13">
      <c r="A109" s="171">
        <v>44200</v>
      </c>
      <c r="B109" t="s">
        <v>164</v>
      </c>
      <c r="C109">
        <v>94175.19</v>
      </c>
      <c r="D109" t="s">
        <v>14</v>
      </c>
      <c r="E109" t="s">
        <v>17</v>
      </c>
      <c r="F109">
        <v>418</v>
      </c>
      <c r="K109" s="172">
        <v>44304</v>
      </c>
      <c r="L109" s="170">
        <v>178663.4</v>
      </c>
      <c r="M109" s="170">
        <v>1117294</v>
      </c>
    </row>
    <row r="110" spans="1:13">
      <c r="A110" s="171">
        <v>44200</v>
      </c>
      <c r="B110" t="s">
        <v>164</v>
      </c>
      <c r="C110">
        <v>94175.19</v>
      </c>
      <c r="D110" t="s">
        <v>14</v>
      </c>
      <c r="E110" t="s">
        <v>18</v>
      </c>
      <c r="F110">
        <v>0</v>
      </c>
      <c r="K110" s="172">
        <v>44305</v>
      </c>
      <c r="L110" s="170">
        <v>128558.45</v>
      </c>
      <c r="M110" s="170">
        <v>1138928</v>
      </c>
    </row>
    <row r="111" spans="1:13">
      <c r="A111" s="171">
        <v>44200</v>
      </c>
      <c r="B111" t="s">
        <v>164</v>
      </c>
      <c r="C111">
        <v>94175.19</v>
      </c>
      <c r="D111" t="s">
        <v>19</v>
      </c>
      <c r="E111" t="s">
        <v>19</v>
      </c>
      <c r="F111">
        <v>1550103</v>
      </c>
      <c r="K111" s="172">
        <v>44306</v>
      </c>
      <c r="L111" s="170">
        <v>133755.93</v>
      </c>
      <c r="M111" s="170">
        <v>568232</v>
      </c>
    </row>
    <row r="112" spans="1:13">
      <c r="A112" s="171">
        <v>44200</v>
      </c>
      <c r="B112" t="s">
        <v>164</v>
      </c>
      <c r="C112">
        <v>94175.19</v>
      </c>
      <c r="D112" t="s">
        <v>19</v>
      </c>
      <c r="E112" t="s">
        <v>20</v>
      </c>
      <c r="F112">
        <v>760351</v>
      </c>
      <c r="K112" s="172">
        <v>44307</v>
      </c>
      <c r="L112" s="170">
        <v>152057.28</v>
      </c>
      <c r="M112" s="170">
        <v>441536</v>
      </c>
    </row>
    <row r="113" spans="1:13">
      <c r="A113" s="171">
        <v>44200</v>
      </c>
      <c r="B113" t="s">
        <v>164</v>
      </c>
      <c r="C113">
        <v>94175.19</v>
      </c>
      <c r="D113" t="s">
        <v>19</v>
      </c>
      <c r="E113" t="s">
        <v>21</v>
      </c>
      <c r="F113">
        <v>789752</v>
      </c>
      <c r="K113" s="172">
        <v>44308</v>
      </c>
      <c r="L113" s="170">
        <v>130210.91</v>
      </c>
      <c r="M113" s="170">
        <v>367710</v>
      </c>
    </row>
    <row r="114" spans="1:13">
      <c r="A114" s="171">
        <v>44200</v>
      </c>
      <c r="B114" t="s">
        <v>164</v>
      </c>
      <c r="C114">
        <v>94175.19</v>
      </c>
      <c r="D114" t="s">
        <v>19</v>
      </c>
      <c r="E114" t="s">
        <v>22</v>
      </c>
      <c r="F114">
        <v>0</v>
      </c>
      <c r="K114" s="172">
        <v>44309</v>
      </c>
      <c r="L114" s="170">
        <v>227561.62</v>
      </c>
      <c r="M114" s="170">
        <v>491893</v>
      </c>
    </row>
    <row r="115" spans="1:13">
      <c r="A115" s="171">
        <v>44200</v>
      </c>
      <c r="B115" t="s">
        <v>164</v>
      </c>
      <c r="C115">
        <v>94175.19</v>
      </c>
      <c r="D115" t="s">
        <v>23</v>
      </c>
      <c r="E115" t="s">
        <v>23</v>
      </c>
      <c r="F115">
        <v>0</v>
      </c>
      <c r="K115" s="172">
        <v>44310</v>
      </c>
      <c r="L115" s="170">
        <v>212311.75</v>
      </c>
      <c r="M115" s="170">
        <v>593268</v>
      </c>
    </row>
    <row r="116" spans="1:13">
      <c r="A116" s="171">
        <v>44200</v>
      </c>
      <c r="B116" t="s">
        <v>164</v>
      </c>
      <c r="C116">
        <v>94175.19</v>
      </c>
      <c r="D116" t="s">
        <v>24</v>
      </c>
      <c r="E116" t="s">
        <v>24</v>
      </c>
      <c r="F116">
        <v>334538</v>
      </c>
      <c r="K116" s="172">
        <v>44311</v>
      </c>
      <c r="L116" s="170">
        <v>208046.25</v>
      </c>
      <c r="M116" s="170">
        <v>325253</v>
      </c>
    </row>
    <row r="117" spans="1:13">
      <c r="A117" s="171">
        <v>44200</v>
      </c>
      <c r="B117" t="s">
        <v>164</v>
      </c>
      <c r="C117">
        <v>94175.19</v>
      </c>
      <c r="D117" t="s">
        <v>25</v>
      </c>
      <c r="E117" t="s">
        <v>25</v>
      </c>
      <c r="F117">
        <v>1945359</v>
      </c>
      <c r="K117" s="172">
        <v>44312</v>
      </c>
      <c r="L117" s="170">
        <v>152125.25</v>
      </c>
      <c r="M117" s="170">
        <v>190546</v>
      </c>
    </row>
    <row r="118" spans="1:13">
      <c r="A118" s="171">
        <v>44200</v>
      </c>
      <c r="B118" t="s">
        <v>164</v>
      </c>
      <c r="C118">
        <v>94175.19</v>
      </c>
      <c r="D118" t="s">
        <v>26</v>
      </c>
      <c r="E118" t="s">
        <v>26</v>
      </c>
      <c r="F118">
        <v>1579918</v>
      </c>
      <c r="K118" s="172">
        <v>44313</v>
      </c>
      <c r="L118" s="170">
        <v>149985.28</v>
      </c>
      <c r="M118" s="170">
        <v>148692</v>
      </c>
    </row>
    <row r="119" spans="1:13">
      <c r="A119" s="171">
        <v>44200</v>
      </c>
      <c r="B119" t="s">
        <v>164</v>
      </c>
      <c r="C119">
        <v>94175.19</v>
      </c>
      <c r="D119" t="s">
        <v>27</v>
      </c>
      <c r="E119" t="s">
        <v>27</v>
      </c>
      <c r="F119">
        <v>3384</v>
      </c>
      <c r="K119" s="172">
        <v>44314</v>
      </c>
      <c r="L119" s="170">
        <v>151349.34</v>
      </c>
      <c r="M119" s="170">
        <v>118909</v>
      </c>
    </row>
    <row r="120" spans="1:13">
      <c r="A120" s="171">
        <v>44200</v>
      </c>
      <c r="B120" t="s">
        <v>164</v>
      </c>
      <c r="C120">
        <v>94175.19</v>
      </c>
      <c r="D120" t="s">
        <v>28</v>
      </c>
      <c r="E120" t="s">
        <v>28</v>
      </c>
      <c r="F120">
        <v>0</v>
      </c>
      <c r="K120" s="172">
        <v>44315</v>
      </c>
      <c r="L120" s="170">
        <v>157876.20000000001</v>
      </c>
      <c r="M120" s="170">
        <v>103487</v>
      </c>
    </row>
    <row r="121" spans="1:13">
      <c r="A121" s="171">
        <v>44200</v>
      </c>
      <c r="B121" t="s">
        <v>164</v>
      </c>
      <c r="C121">
        <v>94175.19</v>
      </c>
      <c r="D121" t="s">
        <v>29</v>
      </c>
      <c r="E121" t="s">
        <v>29</v>
      </c>
      <c r="F121">
        <v>875343</v>
      </c>
      <c r="K121" s="172">
        <v>44316</v>
      </c>
      <c r="L121" s="170">
        <v>325912.63</v>
      </c>
      <c r="M121" s="170">
        <v>65916</v>
      </c>
    </row>
    <row r="122" spans="1:13">
      <c r="A122" s="171">
        <v>44200</v>
      </c>
      <c r="B122" t="s">
        <v>164</v>
      </c>
      <c r="C122">
        <v>94175.19</v>
      </c>
      <c r="D122" t="s">
        <v>30</v>
      </c>
      <c r="E122" t="s">
        <v>30</v>
      </c>
      <c r="F122">
        <v>0</v>
      </c>
      <c r="K122" s="172">
        <v>44317</v>
      </c>
      <c r="L122" s="170">
        <v>221192.23</v>
      </c>
      <c r="M122" s="170">
        <v>105452</v>
      </c>
    </row>
    <row r="123" spans="1:13">
      <c r="A123" s="171">
        <v>44200</v>
      </c>
      <c r="B123" t="s">
        <v>164</v>
      </c>
      <c r="C123">
        <v>94175.19</v>
      </c>
      <c r="D123" t="s">
        <v>31</v>
      </c>
      <c r="E123" t="s">
        <v>31</v>
      </c>
      <c r="F123">
        <v>0</v>
      </c>
      <c r="K123" s="172">
        <v>44318</v>
      </c>
      <c r="L123" s="170">
        <v>213071.22</v>
      </c>
      <c r="M123" s="170">
        <v>180225</v>
      </c>
    </row>
    <row r="124" spans="1:13">
      <c r="A124" s="171">
        <v>44200</v>
      </c>
      <c r="B124" t="s">
        <v>164</v>
      </c>
      <c r="C124">
        <v>94175.19</v>
      </c>
      <c r="D124" t="s">
        <v>32</v>
      </c>
      <c r="E124" t="s">
        <v>32</v>
      </c>
      <c r="F124">
        <v>0</v>
      </c>
      <c r="K124" s="172">
        <v>44319</v>
      </c>
      <c r="L124" s="170">
        <v>179054.92</v>
      </c>
      <c r="M124" s="170">
        <v>134018</v>
      </c>
    </row>
    <row r="125" spans="1:13">
      <c r="A125" s="171">
        <v>44200</v>
      </c>
      <c r="B125" t="s">
        <v>164</v>
      </c>
      <c r="C125">
        <v>94175.19</v>
      </c>
      <c r="D125" t="s">
        <v>33</v>
      </c>
      <c r="E125" t="s">
        <v>33</v>
      </c>
      <c r="F125">
        <v>43533169</v>
      </c>
      <c r="K125" s="172">
        <v>44320</v>
      </c>
      <c r="L125" s="170">
        <v>147540.26</v>
      </c>
      <c r="M125" s="170">
        <v>80944</v>
      </c>
    </row>
    <row r="126" spans="1:13">
      <c r="A126" s="171">
        <v>44200</v>
      </c>
      <c r="B126" t="s">
        <v>164</v>
      </c>
      <c r="C126">
        <v>94175.19</v>
      </c>
      <c r="D126" t="s">
        <v>34</v>
      </c>
      <c r="E126" t="s">
        <v>34</v>
      </c>
      <c r="F126">
        <v>94180</v>
      </c>
      <c r="K126" s="172">
        <v>44321</v>
      </c>
      <c r="L126" s="170">
        <v>157602.41</v>
      </c>
      <c r="M126" s="170">
        <v>136067</v>
      </c>
    </row>
    <row r="127" spans="1:13">
      <c r="A127" s="171">
        <v>44200</v>
      </c>
      <c r="B127" t="s">
        <v>164</v>
      </c>
      <c r="C127">
        <v>94175.19</v>
      </c>
      <c r="D127" t="s">
        <v>35</v>
      </c>
      <c r="E127" t="s">
        <v>35</v>
      </c>
      <c r="F127">
        <v>0</v>
      </c>
      <c r="K127" s="172">
        <v>44322</v>
      </c>
      <c r="L127" s="170">
        <v>136007.39000000001</v>
      </c>
      <c r="M127" s="170">
        <v>150882</v>
      </c>
    </row>
    <row r="128" spans="1:13">
      <c r="A128" s="171">
        <v>44200</v>
      </c>
      <c r="B128" t="s">
        <v>164</v>
      </c>
      <c r="C128">
        <v>94175.19</v>
      </c>
      <c r="D128" t="s">
        <v>36</v>
      </c>
      <c r="E128" t="s">
        <v>36</v>
      </c>
      <c r="F128">
        <v>0</v>
      </c>
      <c r="K128" s="172">
        <v>44323</v>
      </c>
      <c r="L128" s="170">
        <v>228712.57</v>
      </c>
      <c r="M128" s="170">
        <v>245691</v>
      </c>
    </row>
    <row r="129" spans="1:13">
      <c r="A129" s="171">
        <v>44200</v>
      </c>
      <c r="B129" t="s">
        <v>164</v>
      </c>
      <c r="C129">
        <v>94175.19</v>
      </c>
      <c r="D129" t="s">
        <v>37</v>
      </c>
      <c r="E129" t="s">
        <v>37</v>
      </c>
      <c r="F129">
        <v>0</v>
      </c>
      <c r="K129" s="172">
        <v>44324</v>
      </c>
      <c r="L129" s="170">
        <v>191464.15</v>
      </c>
      <c r="M129" s="170">
        <v>131216</v>
      </c>
    </row>
    <row r="130" spans="1:13">
      <c r="A130" s="171">
        <v>44200</v>
      </c>
      <c r="B130" t="s">
        <v>164</v>
      </c>
      <c r="C130">
        <v>94175.19</v>
      </c>
      <c r="D130" t="s">
        <v>38</v>
      </c>
      <c r="E130" t="s">
        <v>38</v>
      </c>
      <c r="F130">
        <v>0</v>
      </c>
      <c r="K130" s="172">
        <v>44325</v>
      </c>
      <c r="L130" s="170">
        <v>180756.68</v>
      </c>
      <c r="M130" s="170">
        <v>117193</v>
      </c>
    </row>
    <row r="131" spans="1:13">
      <c r="A131" s="171">
        <v>44200</v>
      </c>
      <c r="B131" t="s">
        <v>164</v>
      </c>
      <c r="C131">
        <v>94175.19</v>
      </c>
      <c r="D131" t="s">
        <v>39</v>
      </c>
      <c r="E131" t="s">
        <v>39</v>
      </c>
      <c r="F131">
        <v>0</v>
      </c>
      <c r="K131" s="172">
        <v>44326</v>
      </c>
      <c r="L131" s="170">
        <v>162978.48000000001</v>
      </c>
      <c r="M131" s="170">
        <v>108593</v>
      </c>
    </row>
    <row r="132" spans="1:13">
      <c r="A132" s="171">
        <v>44200</v>
      </c>
      <c r="B132" t="s">
        <v>164</v>
      </c>
      <c r="C132">
        <v>94175.19</v>
      </c>
      <c r="D132" t="s">
        <v>40</v>
      </c>
      <c r="E132" t="s">
        <v>40</v>
      </c>
      <c r="F132">
        <v>0</v>
      </c>
      <c r="K132" s="172">
        <v>44327</v>
      </c>
      <c r="L132" s="170">
        <v>110890.56</v>
      </c>
      <c r="M132" s="170">
        <v>188835</v>
      </c>
    </row>
    <row r="133" spans="1:13">
      <c r="A133" s="171">
        <v>44200</v>
      </c>
      <c r="B133" t="s">
        <v>164</v>
      </c>
      <c r="C133">
        <v>94175.19</v>
      </c>
      <c r="D133" t="s">
        <v>41</v>
      </c>
      <c r="E133" t="s">
        <v>41</v>
      </c>
      <c r="F133">
        <v>0</v>
      </c>
      <c r="K133" s="172">
        <v>44328</v>
      </c>
      <c r="L133" s="170">
        <v>127597.5</v>
      </c>
      <c r="M133" s="170">
        <v>182574</v>
      </c>
    </row>
    <row r="134" spans="1:13">
      <c r="A134" s="171">
        <v>44201</v>
      </c>
      <c r="B134" t="s">
        <v>164</v>
      </c>
      <c r="C134">
        <v>103362.38</v>
      </c>
      <c r="D134" t="s">
        <v>9</v>
      </c>
      <c r="E134" t="s">
        <v>9</v>
      </c>
      <c r="F134">
        <v>282681</v>
      </c>
      <c r="K134" s="172">
        <v>44329</v>
      </c>
      <c r="L134" s="170">
        <v>111975.98</v>
      </c>
      <c r="M134" s="170">
        <v>197962</v>
      </c>
    </row>
    <row r="135" spans="1:13">
      <c r="A135" s="171">
        <v>44201</v>
      </c>
      <c r="B135" t="s">
        <v>164</v>
      </c>
      <c r="C135">
        <v>103362.38</v>
      </c>
      <c r="D135" t="s">
        <v>9</v>
      </c>
      <c r="E135" t="s">
        <v>10</v>
      </c>
      <c r="F135">
        <v>237909</v>
      </c>
      <c r="K135" s="172">
        <v>44330</v>
      </c>
      <c r="L135" s="170">
        <v>309326.03999999998</v>
      </c>
      <c r="M135" s="170">
        <v>270804</v>
      </c>
    </row>
    <row r="136" spans="1:13">
      <c r="A136" s="171">
        <v>44201</v>
      </c>
      <c r="B136" t="s">
        <v>164</v>
      </c>
      <c r="C136">
        <v>103362.38</v>
      </c>
      <c r="D136" t="s">
        <v>9</v>
      </c>
      <c r="E136" t="s">
        <v>11</v>
      </c>
      <c r="F136">
        <v>40056</v>
      </c>
      <c r="K136" s="172">
        <v>44331</v>
      </c>
      <c r="L136" s="170">
        <v>211021.78</v>
      </c>
      <c r="M136" s="170">
        <v>217683</v>
      </c>
    </row>
    <row r="137" spans="1:13">
      <c r="A137" s="171">
        <v>44201</v>
      </c>
      <c r="B137" t="s">
        <v>164</v>
      </c>
      <c r="C137">
        <v>103362.38</v>
      </c>
      <c r="D137" t="s">
        <v>9</v>
      </c>
      <c r="E137" t="s">
        <v>12</v>
      </c>
      <c r="F137">
        <v>0</v>
      </c>
      <c r="K137" s="172">
        <v>44332</v>
      </c>
      <c r="L137" s="170">
        <v>189088.02</v>
      </c>
      <c r="M137" s="170">
        <v>159125</v>
      </c>
    </row>
    <row r="138" spans="1:13">
      <c r="A138" s="171">
        <v>44201</v>
      </c>
      <c r="B138" t="s">
        <v>164</v>
      </c>
      <c r="C138">
        <v>103362.38</v>
      </c>
      <c r="D138" t="s">
        <v>9</v>
      </c>
      <c r="E138" t="s">
        <v>13</v>
      </c>
      <c r="F138">
        <v>4716</v>
      </c>
      <c r="K138" s="172">
        <v>44333</v>
      </c>
      <c r="L138" s="170">
        <v>129962.42</v>
      </c>
      <c r="M138" s="170">
        <v>138874</v>
      </c>
    </row>
    <row r="139" spans="1:13">
      <c r="A139" s="171">
        <v>44201</v>
      </c>
      <c r="B139" t="s">
        <v>164</v>
      </c>
      <c r="C139">
        <v>103362.38</v>
      </c>
      <c r="D139" t="s">
        <v>14</v>
      </c>
      <c r="E139" t="s">
        <v>14</v>
      </c>
      <c r="F139">
        <v>73358</v>
      </c>
      <c r="K139" s="172">
        <v>44334</v>
      </c>
      <c r="L139" s="170">
        <v>132148.95000000001</v>
      </c>
      <c r="M139" s="170">
        <v>132417</v>
      </c>
    </row>
    <row r="140" spans="1:13">
      <c r="A140" s="171">
        <v>44201</v>
      </c>
      <c r="B140" t="s">
        <v>164</v>
      </c>
      <c r="C140">
        <v>103362.38</v>
      </c>
      <c r="D140" t="s">
        <v>14</v>
      </c>
      <c r="E140" t="s">
        <v>15</v>
      </c>
      <c r="F140">
        <v>61841</v>
      </c>
      <c r="K140" s="172">
        <v>44335</v>
      </c>
      <c r="L140" s="170">
        <v>142897.76999999999</v>
      </c>
      <c r="M140" s="170">
        <v>102099</v>
      </c>
    </row>
    <row r="141" spans="1:13">
      <c r="A141" s="171">
        <v>44201</v>
      </c>
      <c r="B141" t="s">
        <v>164</v>
      </c>
      <c r="C141">
        <v>103362.38</v>
      </c>
      <c r="D141" t="s">
        <v>14</v>
      </c>
      <c r="E141" t="s">
        <v>16</v>
      </c>
      <c r="F141">
        <v>11151</v>
      </c>
      <c r="K141" s="172">
        <v>44336</v>
      </c>
      <c r="L141" s="170">
        <v>132523.24</v>
      </c>
      <c r="M141" s="170">
        <v>112424</v>
      </c>
    </row>
    <row r="142" spans="1:13">
      <c r="A142" s="171">
        <v>44201</v>
      </c>
      <c r="B142" t="s">
        <v>164</v>
      </c>
      <c r="C142">
        <v>103362.38</v>
      </c>
      <c r="D142" t="s">
        <v>14</v>
      </c>
      <c r="E142" t="s">
        <v>17</v>
      </c>
      <c r="F142">
        <v>366</v>
      </c>
      <c r="K142" s="172">
        <v>44337</v>
      </c>
      <c r="L142" s="170">
        <v>216525.97</v>
      </c>
      <c r="M142" s="170">
        <v>109764</v>
      </c>
    </row>
    <row r="143" spans="1:13">
      <c r="A143" s="171">
        <v>44201</v>
      </c>
      <c r="B143" t="s">
        <v>164</v>
      </c>
      <c r="C143">
        <v>103362.38</v>
      </c>
      <c r="D143" t="s">
        <v>14</v>
      </c>
      <c r="E143" t="s">
        <v>18</v>
      </c>
      <c r="F143">
        <v>0</v>
      </c>
      <c r="K143" s="172">
        <v>44338</v>
      </c>
      <c r="L143" s="170">
        <v>207829.54</v>
      </c>
      <c r="M143" s="170">
        <v>109999</v>
      </c>
    </row>
    <row r="144" spans="1:13">
      <c r="A144" s="171">
        <v>44201</v>
      </c>
      <c r="B144" t="s">
        <v>164</v>
      </c>
      <c r="C144">
        <v>103362.38</v>
      </c>
      <c r="D144" t="s">
        <v>19</v>
      </c>
      <c r="E144" t="s">
        <v>19</v>
      </c>
      <c r="F144">
        <v>426274</v>
      </c>
      <c r="K144" s="172">
        <v>44339</v>
      </c>
      <c r="L144" s="170">
        <v>196571.86</v>
      </c>
      <c r="M144" s="170">
        <v>124299</v>
      </c>
    </row>
    <row r="145" spans="1:13">
      <c r="A145" s="171">
        <v>44201</v>
      </c>
      <c r="B145" t="s">
        <v>164</v>
      </c>
      <c r="C145">
        <v>103362.38</v>
      </c>
      <c r="D145" t="s">
        <v>19</v>
      </c>
      <c r="E145" t="s">
        <v>20</v>
      </c>
      <c r="F145">
        <v>133339</v>
      </c>
      <c r="K145" s="172">
        <v>44340</v>
      </c>
      <c r="L145" s="170">
        <v>92378.57</v>
      </c>
      <c r="M145" s="170">
        <v>128798</v>
      </c>
    </row>
    <row r="146" spans="1:13">
      <c r="A146" s="171">
        <v>44201</v>
      </c>
      <c r="B146" t="s">
        <v>164</v>
      </c>
      <c r="C146">
        <v>103362.38</v>
      </c>
      <c r="D146" t="s">
        <v>19</v>
      </c>
      <c r="E146" t="s">
        <v>21</v>
      </c>
      <c r="F146">
        <v>292935</v>
      </c>
      <c r="K146" s="172">
        <v>44341</v>
      </c>
      <c r="L146" s="170">
        <v>105121.36</v>
      </c>
      <c r="M146" s="170">
        <v>118462</v>
      </c>
    </row>
    <row r="147" spans="1:13">
      <c r="A147" s="171">
        <v>44201</v>
      </c>
      <c r="B147" t="s">
        <v>164</v>
      </c>
      <c r="C147">
        <v>103362.38</v>
      </c>
      <c r="D147" t="s">
        <v>19</v>
      </c>
      <c r="E147" t="s">
        <v>22</v>
      </c>
      <c r="F147">
        <v>0</v>
      </c>
      <c r="K147" s="172">
        <v>44342</v>
      </c>
      <c r="L147" s="170">
        <v>107600.89</v>
      </c>
      <c r="M147" s="170">
        <v>156138</v>
      </c>
    </row>
    <row r="148" spans="1:13">
      <c r="A148" s="171">
        <v>44201</v>
      </c>
      <c r="B148" t="s">
        <v>164</v>
      </c>
      <c r="C148">
        <v>103362.38</v>
      </c>
      <c r="D148" t="s">
        <v>23</v>
      </c>
      <c r="E148" t="s">
        <v>23</v>
      </c>
      <c r="F148">
        <v>0</v>
      </c>
      <c r="K148" s="172">
        <v>44343</v>
      </c>
      <c r="L148" s="170">
        <v>106006.62</v>
      </c>
      <c r="M148" s="170">
        <v>144069</v>
      </c>
    </row>
    <row r="149" spans="1:13">
      <c r="A149" s="171">
        <v>44201</v>
      </c>
      <c r="B149" t="s">
        <v>164</v>
      </c>
      <c r="C149">
        <v>103362.38</v>
      </c>
      <c r="D149" t="s">
        <v>24</v>
      </c>
      <c r="E149" t="s">
        <v>24</v>
      </c>
      <c r="F149">
        <v>400581</v>
      </c>
      <c r="K149" s="172">
        <v>44344</v>
      </c>
      <c r="L149" s="170">
        <v>353804.6</v>
      </c>
      <c r="M149" s="170">
        <v>141750</v>
      </c>
    </row>
    <row r="150" spans="1:13">
      <c r="A150" s="171">
        <v>44201</v>
      </c>
      <c r="B150" t="s">
        <v>164</v>
      </c>
      <c r="C150">
        <v>103362.38</v>
      </c>
      <c r="D150" t="s">
        <v>25</v>
      </c>
      <c r="E150" t="s">
        <v>25</v>
      </c>
      <c r="F150">
        <v>2086418</v>
      </c>
      <c r="K150" s="172">
        <v>44345</v>
      </c>
      <c r="L150" s="170">
        <v>220299.45</v>
      </c>
      <c r="M150" s="170">
        <v>202264</v>
      </c>
    </row>
    <row r="151" spans="1:13">
      <c r="A151" s="171">
        <v>44201</v>
      </c>
      <c r="B151" t="s">
        <v>164</v>
      </c>
      <c r="C151">
        <v>103362.38</v>
      </c>
      <c r="D151" t="s">
        <v>26</v>
      </c>
      <c r="E151" t="s">
        <v>26</v>
      </c>
      <c r="F151">
        <v>442605</v>
      </c>
      <c r="K151" s="172">
        <v>44346</v>
      </c>
      <c r="L151" s="170">
        <v>186125.11</v>
      </c>
      <c r="M151" s="170">
        <v>128663</v>
      </c>
    </row>
    <row r="152" spans="1:13">
      <c r="A152" s="171">
        <v>44201</v>
      </c>
      <c r="B152" t="s">
        <v>164</v>
      </c>
      <c r="C152">
        <v>103362.38</v>
      </c>
      <c r="D152" t="s">
        <v>27</v>
      </c>
      <c r="E152" t="s">
        <v>27</v>
      </c>
      <c r="F152">
        <v>7451</v>
      </c>
      <c r="K152" s="172">
        <v>44347</v>
      </c>
      <c r="L152" s="170">
        <v>133494.45000000001</v>
      </c>
      <c r="M152" s="170">
        <v>48975</v>
      </c>
    </row>
    <row r="153" spans="1:13">
      <c r="A153" s="171">
        <v>44201</v>
      </c>
      <c r="B153" t="s">
        <v>164</v>
      </c>
      <c r="C153">
        <v>103362.38</v>
      </c>
      <c r="D153" t="s">
        <v>28</v>
      </c>
      <c r="E153" t="s">
        <v>28</v>
      </c>
      <c r="F153">
        <v>0</v>
      </c>
      <c r="K153" s="172">
        <v>44348</v>
      </c>
      <c r="L153" s="170">
        <v>124556.41</v>
      </c>
      <c r="M153" s="170">
        <v>90264</v>
      </c>
    </row>
    <row r="154" spans="1:13">
      <c r="A154" s="171">
        <v>44201</v>
      </c>
      <c r="B154" t="s">
        <v>164</v>
      </c>
      <c r="C154">
        <v>103362.38</v>
      </c>
      <c r="D154" t="s">
        <v>29</v>
      </c>
      <c r="E154" t="s">
        <v>29</v>
      </c>
      <c r="F154">
        <v>957607</v>
      </c>
      <c r="K154" s="172">
        <v>44349</v>
      </c>
      <c r="L154" s="170">
        <v>138248.29999999999</v>
      </c>
      <c r="M154" s="170">
        <v>85111</v>
      </c>
    </row>
    <row r="155" spans="1:13">
      <c r="A155" s="171">
        <v>44201</v>
      </c>
      <c r="B155" t="s">
        <v>164</v>
      </c>
      <c r="C155">
        <v>103362.38</v>
      </c>
      <c r="D155" t="s">
        <v>30</v>
      </c>
      <c r="E155" t="s">
        <v>30</v>
      </c>
      <c r="F155">
        <v>0</v>
      </c>
      <c r="K155" s="172">
        <v>44350</v>
      </c>
      <c r="L155" s="170">
        <v>123792.4</v>
      </c>
      <c r="M155" s="170">
        <v>84658</v>
      </c>
    </row>
    <row r="156" spans="1:13">
      <c r="A156" s="171">
        <v>44201</v>
      </c>
      <c r="B156" t="s">
        <v>164</v>
      </c>
      <c r="C156">
        <v>103362.38</v>
      </c>
      <c r="D156" t="s">
        <v>31</v>
      </c>
      <c r="E156" t="s">
        <v>31</v>
      </c>
      <c r="F156">
        <v>0</v>
      </c>
      <c r="K156" s="172">
        <v>44351</v>
      </c>
      <c r="L156" s="170">
        <v>211982.47</v>
      </c>
      <c r="M156" s="170">
        <v>77043</v>
      </c>
    </row>
    <row r="157" spans="1:13">
      <c r="A157" s="171">
        <v>44201</v>
      </c>
      <c r="B157" t="s">
        <v>164</v>
      </c>
      <c r="C157">
        <v>103362.38</v>
      </c>
      <c r="D157" t="s">
        <v>32</v>
      </c>
      <c r="E157" t="s">
        <v>32</v>
      </c>
      <c r="F157">
        <v>0</v>
      </c>
      <c r="K157" s="172">
        <v>44352</v>
      </c>
      <c r="L157" s="170">
        <v>196676.16</v>
      </c>
      <c r="M157" s="170">
        <v>75526</v>
      </c>
    </row>
    <row r="158" spans="1:13">
      <c r="A158" s="171">
        <v>44201</v>
      </c>
      <c r="B158" t="s">
        <v>164</v>
      </c>
      <c r="C158">
        <v>103362.38</v>
      </c>
      <c r="D158" t="s">
        <v>33</v>
      </c>
      <c r="E158" t="s">
        <v>33</v>
      </c>
      <c r="F158">
        <v>43040613</v>
      </c>
      <c r="K158" s="172">
        <v>44353</v>
      </c>
      <c r="L158" s="170">
        <v>177856.06</v>
      </c>
      <c r="M158" s="170">
        <v>52388</v>
      </c>
    </row>
    <row r="159" spans="1:13">
      <c r="A159" s="171">
        <v>44201</v>
      </c>
      <c r="B159" t="s">
        <v>164</v>
      </c>
      <c r="C159">
        <v>103362.38</v>
      </c>
      <c r="D159" t="s">
        <v>34</v>
      </c>
      <c r="E159" t="s">
        <v>34</v>
      </c>
      <c r="F159">
        <v>81541</v>
      </c>
      <c r="K159" s="172">
        <v>44354</v>
      </c>
      <c r="L159" s="170">
        <v>162459.28</v>
      </c>
      <c r="M159" s="170">
        <v>53185</v>
      </c>
    </row>
    <row r="160" spans="1:13">
      <c r="A160" s="171">
        <v>44201</v>
      </c>
      <c r="B160" t="s">
        <v>164</v>
      </c>
      <c r="C160">
        <v>103362.38</v>
      </c>
      <c r="D160" t="s">
        <v>35</v>
      </c>
      <c r="E160" t="s">
        <v>35</v>
      </c>
      <c r="F160">
        <v>0</v>
      </c>
      <c r="K160" s="172">
        <v>44355</v>
      </c>
      <c r="L160" s="170">
        <v>153213.26999999999</v>
      </c>
      <c r="M160" s="170">
        <v>72250</v>
      </c>
    </row>
    <row r="161" spans="1:13">
      <c r="A161" s="171">
        <v>44201</v>
      </c>
      <c r="B161" t="s">
        <v>164</v>
      </c>
      <c r="C161">
        <v>103362.38</v>
      </c>
      <c r="D161" t="s">
        <v>36</v>
      </c>
      <c r="E161" t="s">
        <v>36</v>
      </c>
      <c r="F161">
        <v>0</v>
      </c>
      <c r="K161" s="172">
        <v>44356</v>
      </c>
      <c r="L161" s="170">
        <v>195884.76</v>
      </c>
      <c r="M161" s="170">
        <v>44035</v>
      </c>
    </row>
    <row r="162" spans="1:13">
      <c r="A162" s="171">
        <v>44201</v>
      </c>
      <c r="B162" t="s">
        <v>164</v>
      </c>
      <c r="C162">
        <v>103362.38</v>
      </c>
      <c r="D162" t="s">
        <v>37</v>
      </c>
      <c r="E162" t="s">
        <v>37</v>
      </c>
      <c r="F162">
        <v>0</v>
      </c>
      <c r="K162" s="172">
        <v>44357</v>
      </c>
      <c r="L162" s="170">
        <v>144386.14000000001</v>
      </c>
      <c r="M162" s="170">
        <v>124180</v>
      </c>
    </row>
    <row r="163" spans="1:13">
      <c r="A163" s="171">
        <v>44201</v>
      </c>
      <c r="B163" t="s">
        <v>164</v>
      </c>
      <c r="C163">
        <v>103362.38</v>
      </c>
      <c r="D163" t="s">
        <v>38</v>
      </c>
      <c r="E163" t="s">
        <v>38</v>
      </c>
      <c r="F163">
        <v>0</v>
      </c>
      <c r="K163" s="172">
        <v>44358</v>
      </c>
      <c r="L163" s="170">
        <v>286897.96000000002</v>
      </c>
      <c r="M163" s="170">
        <v>115298</v>
      </c>
    </row>
    <row r="164" spans="1:13">
      <c r="A164" s="171">
        <v>44201</v>
      </c>
      <c r="B164" t="s">
        <v>164</v>
      </c>
      <c r="C164">
        <v>103362.38</v>
      </c>
      <c r="D164" t="s">
        <v>39</v>
      </c>
      <c r="E164" t="s">
        <v>39</v>
      </c>
      <c r="F164">
        <v>0</v>
      </c>
      <c r="K164" s="172">
        <v>44359</v>
      </c>
      <c r="L164" s="170">
        <v>186764.93</v>
      </c>
      <c r="M164" s="170">
        <v>133082</v>
      </c>
    </row>
    <row r="165" spans="1:13">
      <c r="A165" s="171">
        <v>44201</v>
      </c>
      <c r="B165" t="s">
        <v>164</v>
      </c>
      <c r="C165">
        <v>103362.38</v>
      </c>
      <c r="D165" t="s">
        <v>40</v>
      </c>
      <c r="E165" t="s">
        <v>40</v>
      </c>
      <c r="F165">
        <v>0</v>
      </c>
      <c r="K165" s="172">
        <v>44360</v>
      </c>
      <c r="L165" s="170">
        <v>173945.27</v>
      </c>
      <c r="M165" s="170">
        <v>120058</v>
      </c>
    </row>
    <row r="166" spans="1:13">
      <c r="A166" s="171">
        <v>44201</v>
      </c>
      <c r="B166" t="s">
        <v>164</v>
      </c>
      <c r="C166">
        <v>103362.38</v>
      </c>
      <c r="D166" t="s">
        <v>41</v>
      </c>
      <c r="E166" t="s">
        <v>41</v>
      </c>
      <c r="F166">
        <v>0</v>
      </c>
      <c r="K166" s="172">
        <v>44361</v>
      </c>
      <c r="L166" s="170">
        <v>107256.46</v>
      </c>
      <c r="M166" s="170">
        <v>141751</v>
      </c>
    </row>
    <row r="167" spans="1:13">
      <c r="A167" s="171">
        <v>44202</v>
      </c>
      <c r="B167" t="s">
        <v>164</v>
      </c>
      <c r="C167">
        <v>109987.54</v>
      </c>
      <c r="D167" t="s">
        <v>9</v>
      </c>
      <c r="E167" t="s">
        <v>9</v>
      </c>
      <c r="F167">
        <v>465269</v>
      </c>
      <c r="K167" s="172">
        <v>44362</v>
      </c>
      <c r="L167" s="170">
        <v>127494.43</v>
      </c>
      <c r="M167" s="170">
        <v>133962</v>
      </c>
    </row>
    <row r="168" spans="1:13">
      <c r="A168" s="171">
        <v>44202</v>
      </c>
      <c r="B168" t="s">
        <v>164</v>
      </c>
      <c r="C168">
        <v>109987.54</v>
      </c>
      <c r="D168" t="s">
        <v>9</v>
      </c>
      <c r="E168" t="s">
        <v>10</v>
      </c>
      <c r="F168">
        <v>387631</v>
      </c>
      <c r="K168" s="172">
        <v>44363</v>
      </c>
      <c r="L168" s="170">
        <v>135783.98000000001</v>
      </c>
      <c r="M168" s="170">
        <v>95538</v>
      </c>
    </row>
    <row r="169" spans="1:13">
      <c r="A169" s="171">
        <v>44202</v>
      </c>
      <c r="B169" t="s">
        <v>164</v>
      </c>
      <c r="C169">
        <v>109987.54</v>
      </c>
      <c r="D169" t="s">
        <v>9</v>
      </c>
      <c r="E169" t="s">
        <v>11</v>
      </c>
      <c r="F169">
        <v>71804</v>
      </c>
      <c r="K169" s="172">
        <v>44364</v>
      </c>
      <c r="L169" s="170">
        <v>118331.35</v>
      </c>
      <c r="M169" s="170">
        <v>85529</v>
      </c>
    </row>
    <row r="170" spans="1:13">
      <c r="A170" s="171">
        <v>44202</v>
      </c>
      <c r="B170" t="s">
        <v>164</v>
      </c>
      <c r="C170">
        <v>109987.54</v>
      </c>
      <c r="D170" t="s">
        <v>9</v>
      </c>
      <c r="E170" t="s">
        <v>12</v>
      </c>
      <c r="F170">
        <v>0</v>
      </c>
      <c r="K170" s="172">
        <v>44365</v>
      </c>
      <c r="L170" s="170">
        <v>197984.93</v>
      </c>
      <c r="M170" s="170">
        <v>78277</v>
      </c>
    </row>
    <row r="171" spans="1:13">
      <c r="A171" s="171">
        <v>44202</v>
      </c>
      <c r="B171" t="s">
        <v>164</v>
      </c>
      <c r="C171">
        <v>109987.54</v>
      </c>
      <c r="D171" t="s">
        <v>9</v>
      </c>
      <c r="E171" t="s">
        <v>13</v>
      </c>
      <c r="F171">
        <v>5834</v>
      </c>
      <c r="K171" s="172">
        <v>44366</v>
      </c>
      <c r="L171" s="170">
        <v>186364.86</v>
      </c>
      <c r="M171" s="170">
        <v>88010</v>
      </c>
    </row>
    <row r="172" spans="1:13">
      <c r="A172" s="171">
        <v>44202</v>
      </c>
      <c r="B172" t="s">
        <v>164</v>
      </c>
      <c r="C172">
        <v>109987.54</v>
      </c>
      <c r="D172" t="s">
        <v>14</v>
      </c>
      <c r="E172" t="s">
        <v>14</v>
      </c>
      <c r="F172">
        <v>132633</v>
      </c>
      <c r="K172" s="172">
        <v>44367</v>
      </c>
      <c r="L172" s="170">
        <v>170711.42</v>
      </c>
      <c r="M172" s="170">
        <v>89402</v>
      </c>
    </row>
    <row r="173" spans="1:13">
      <c r="A173" s="171">
        <v>44202</v>
      </c>
      <c r="B173" t="s">
        <v>164</v>
      </c>
      <c r="C173">
        <v>109987.54</v>
      </c>
      <c r="D173" t="s">
        <v>14</v>
      </c>
      <c r="E173" t="s">
        <v>15</v>
      </c>
      <c r="F173">
        <v>109368</v>
      </c>
      <c r="K173" s="172">
        <v>44368</v>
      </c>
      <c r="L173" s="170">
        <v>135724.78</v>
      </c>
      <c r="M173" s="170">
        <v>82125</v>
      </c>
    </row>
    <row r="174" spans="1:13">
      <c r="A174" s="171">
        <v>44202</v>
      </c>
      <c r="B174" t="s">
        <v>164</v>
      </c>
      <c r="C174">
        <v>109987.54</v>
      </c>
      <c r="D174" t="s">
        <v>14</v>
      </c>
      <c r="E174" t="s">
        <v>16</v>
      </c>
      <c r="F174">
        <v>22788</v>
      </c>
      <c r="K174" s="172">
        <v>44369</v>
      </c>
      <c r="L174" s="170">
        <v>157215.09</v>
      </c>
      <c r="M174" s="170">
        <v>96054</v>
      </c>
    </row>
    <row r="175" spans="1:13">
      <c r="A175" s="171">
        <v>44202</v>
      </c>
      <c r="B175" t="s">
        <v>164</v>
      </c>
      <c r="C175">
        <v>109987.54</v>
      </c>
      <c r="D175" t="s">
        <v>14</v>
      </c>
      <c r="E175" t="s">
        <v>17</v>
      </c>
      <c r="F175">
        <v>476</v>
      </c>
      <c r="K175" s="172">
        <v>44370</v>
      </c>
      <c r="L175" s="170">
        <v>142961.29999999999</v>
      </c>
      <c r="M175" s="170">
        <v>120569</v>
      </c>
    </row>
    <row r="176" spans="1:13">
      <c r="A176" s="171">
        <v>44202</v>
      </c>
      <c r="B176" t="s">
        <v>164</v>
      </c>
      <c r="C176">
        <v>109987.54</v>
      </c>
      <c r="D176" t="s">
        <v>14</v>
      </c>
      <c r="E176" t="s">
        <v>18</v>
      </c>
      <c r="F176">
        <v>0</v>
      </c>
      <c r="K176" s="172">
        <v>44371</v>
      </c>
      <c r="L176" s="170">
        <v>121354.74</v>
      </c>
      <c r="M176" s="170">
        <v>102603</v>
      </c>
    </row>
    <row r="177" spans="1:13">
      <c r="A177" s="171">
        <v>44202</v>
      </c>
      <c r="B177" t="s">
        <v>164</v>
      </c>
      <c r="C177">
        <v>109987.54</v>
      </c>
      <c r="D177" t="s">
        <v>19</v>
      </c>
      <c r="E177" t="s">
        <v>19</v>
      </c>
      <c r="F177">
        <v>515686</v>
      </c>
      <c r="K177" s="172">
        <v>44372</v>
      </c>
      <c r="L177" s="170">
        <v>364496.21</v>
      </c>
      <c r="M177" s="170">
        <v>97634</v>
      </c>
    </row>
    <row r="178" spans="1:13">
      <c r="A178" s="171">
        <v>44202</v>
      </c>
      <c r="B178" t="s">
        <v>164</v>
      </c>
      <c r="C178">
        <v>109987.54</v>
      </c>
      <c r="D178" t="s">
        <v>19</v>
      </c>
      <c r="E178" t="s">
        <v>20</v>
      </c>
      <c r="F178">
        <v>58886</v>
      </c>
      <c r="K178" s="172">
        <v>44373</v>
      </c>
      <c r="L178" s="170">
        <v>224673.43</v>
      </c>
      <c r="M178" s="170">
        <v>137297</v>
      </c>
    </row>
    <row r="179" spans="1:13">
      <c r="A179" s="171">
        <v>44202</v>
      </c>
      <c r="B179" t="s">
        <v>164</v>
      </c>
      <c r="C179">
        <v>109987.54</v>
      </c>
      <c r="D179" t="s">
        <v>19</v>
      </c>
      <c r="E179" t="s">
        <v>21</v>
      </c>
      <c r="F179">
        <v>456800</v>
      </c>
      <c r="K179" s="172">
        <v>44374</v>
      </c>
      <c r="L179" s="170">
        <v>209089.92000000001</v>
      </c>
      <c r="M179" s="170">
        <v>132027</v>
      </c>
    </row>
    <row r="180" spans="1:13">
      <c r="A180" s="171">
        <v>44202</v>
      </c>
      <c r="B180" t="s">
        <v>164</v>
      </c>
      <c r="C180">
        <v>109987.54</v>
      </c>
      <c r="D180" t="s">
        <v>19</v>
      </c>
      <c r="E180" t="s">
        <v>22</v>
      </c>
      <c r="F180">
        <v>0</v>
      </c>
      <c r="K180" s="172">
        <v>44375</v>
      </c>
      <c r="L180" s="170">
        <v>136198.98000000001</v>
      </c>
      <c r="M180" s="170">
        <v>98561</v>
      </c>
    </row>
    <row r="181" spans="1:13">
      <c r="A181" s="171">
        <v>44202</v>
      </c>
      <c r="B181" t="s">
        <v>164</v>
      </c>
      <c r="C181">
        <v>109987.54</v>
      </c>
      <c r="D181" t="s">
        <v>23</v>
      </c>
      <c r="E181" t="s">
        <v>23</v>
      </c>
      <c r="F181">
        <v>0</v>
      </c>
      <c r="K181" s="172">
        <v>44376</v>
      </c>
      <c r="L181" s="170">
        <v>148454.66</v>
      </c>
      <c r="M181" s="170">
        <v>170743</v>
      </c>
    </row>
    <row r="182" spans="1:13">
      <c r="A182" s="171">
        <v>44202</v>
      </c>
      <c r="B182" t="s">
        <v>164</v>
      </c>
      <c r="C182">
        <v>109987.54</v>
      </c>
      <c r="D182" t="s">
        <v>24</v>
      </c>
      <c r="E182" t="s">
        <v>24</v>
      </c>
      <c r="F182">
        <v>317674</v>
      </c>
      <c r="K182" s="172">
        <v>44377</v>
      </c>
      <c r="L182" s="170">
        <v>150525.75</v>
      </c>
      <c r="M182" s="170">
        <v>179565</v>
      </c>
    </row>
    <row r="183" spans="1:13">
      <c r="A183" s="171">
        <v>44202</v>
      </c>
      <c r="B183" t="s">
        <v>164</v>
      </c>
      <c r="C183">
        <v>109987.54</v>
      </c>
      <c r="D183" t="s">
        <v>25</v>
      </c>
      <c r="E183" t="s">
        <v>25</v>
      </c>
      <c r="F183">
        <v>2592969</v>
      </c>
      <c r="K183" s="172">
        <v>44378</v>
      </c>
      <c r="L183" s="170">
        <v>146137.10999999999</v>
      </c>
      <c r="M183" s="170">
        <v>204379</v>
      </c>
    </row>
    <row r="184" spans="1:13">
      <c r="A184" s="171">
        <v>44202</v>
      </c>
      <c r="B184" t="s">
        <v>164</v>
      </c>
      <c r="C184">
        <v>109987.54</v>
      </c>
      <c r="D184" t="s">
        <v>26</v>
      </c>
      <c r="E184" t="s">
        <v>26</v>
      </c>
      <c r="F184">
        <v>538212</v>
      </c>
      <c r="K184" s="172">
        <v>44379</v>
      </c>
      <c r="L184" s="170">
        <v>235819.56</v>
      </c>
      <c r="M184" s="170">
        <v>201967</v>
      </c>
    </row>
    <row r="185" spans="1:13">
      <c r="A185" s="171">
        <v>44202</v>
      </c>
      <c r="B185" t="s">
        <v>164</v>
      </c>
      <c r="C185">
        <v>109987.54</v>
      </c>
      <c r="D185" t="s">
        <v>27</v>
      </c>
      <c r="E185" t="s">
        <v>27</v>
      </c>
      <c r="F185">
        <v>16743</v>
      </c>
      <c r="K185" s="172">
        <v>44380</v>
      </c>
      <c r="L185" s="170">
        <v>216161.68</v>
      </c>
      <c r="M185" s="170">
        <v>223045</v>
      </c>
    </row>
    <row r="186" spans="1:13">
      <c r="A186" s="171">
        <v>44202</v>
      </c>
      <c r="B186" t="s">
        <v>164</v>
      </c>
      <c r="C186">
        <v>109987.54</v>
      </c>
      <c r="D186" t="s">
        <v>28</v>
      </c>
      <c r="E186" t="s">
        <v>28</v>
      </c>
      <c r="F186">
        <v>0</v>
      </c>
      <c r="K186" s="172">
        <v>44381</v>
      </c>
      <c r="L186" s="170">
        <v>206714.34</v>
      </c>
      <c r="M186" s="170">
        <v>277744</v>
      </c>
    </row>
    <row r="187" spans="1:13">
      <c r="A187" s="171">
        <v>44202</v>
      </c>
      <c r="B187" t="s">
        <v>164</v>
      </c>
      <c r="C187">
        <v>109987.54</v>
      </c>
      <c r="D187" t="s">
        <v>29</v>
      </c>
      <c r="E187" t="s">
        <v>29</v>
      </c>
      <c r="F187">
        <v>3558956</v>
      </c>
      <c r="K187" s="172">
        <v>44382</v>
      </c>
      <c r="L187" s="170">
        <v>221173.79</v>
      </c>
      <c r="M187" s="170">
        <v>283655</v>
      </c>
    </row>
    <row r="188" spans="1:13">
      <c r="A188" s="171">
        <v>44202</v>
      </c>
      <c r="B188" t="s">
        <v>164</v>
      </c>
      <c r="C188">
        <v>109987.54</v>
      </c>
      <c r="D188" t="s">
        <v>30</v>
      </c>
      <c r="E188" t="s">
        <v>30</v>
      </c>
      <c r="F188">
        <v>0</v>
      </c>
      <c r="K188" s="172">
        <v>44383</v>
      </c>
      <c r="L188" s="170">
        <v>125364.79</v>
      </c>
      <c r="M188" s="170">
        <v>237245</v>
      </c>
    </row>
    <row r="189" spans="1:13">
      <c r="A189" s="171">
        <v>44202</v>
      </c>
      <c r="B189" t="s">
        <v>164</v>
      </c>
      <c r="C189">
        <v>109987.54</v>
      </c>
      <c r="D189" t="s">
        <v>31</v>
      </c>
      <c r="E189" t="s">
        <v>31</v>
      </c>
      <c r="F189">
        <v>0</v>
      </c>
      <c r="K189" s="172">
        <v>44384</v>
      </c>
      <c r="L189" s="170">
        <v>134607.96</v>
      </c>
      <c r="M189" s="170">
        <v>217618</v>
      </c>
    </row>
    <row r="190" spans="1:13">
      <c r="A190" s="171">
        <v>44202</v>
      </c>
      <c r="B190" t="s">
        <v>164</v>
      </c>
      <c r="C190">
        <v>109987.54</v>
      </c>
      <c r="D190" t="s">
        <v>32</v>
      </c>
      <c r="E190" t="s">
        <v>32</v>
      </c>
      <c r="F190">
        <v>0</v>
      </c>
      <c r="K190" s="172">
        <v>44385</v>
      </c>
      <c r="L190" s="170">
        <v>148913.92000000001</v>
      </c>
      <c r="M190" s="170">
        <v>234683</v>
      </c>
    </row>
    <row r="191" spans="1:13">
      <c r="A191" s="171">
        <v>44202</v>
      </c>
      <c r="B191" t="s">
        <v>164</v>
      </c>
      <c r="C191">
        <v>109987.54</v>
      </c>
      <c r="D191" t="s">
        <v>33</v>
      </c>
      <c r="E191" t="s">
        <v>33</v>
      </c>
      <c r="F191">
        <v>0</v>
      </c>
      <c r="K191" s="172">
        <v>44386</v>
      </c>
      <c r="L191" s="170">
        <v>286324.03999999998</v>
      </c>
      <c r="M191" s="170">
        <v>414319</v>
      </c>
    </row>
    <row r="192" spans="1:13">
      <c r="A192" s="171">
        <v>44202</v>
      </c>
      <c r="B192" t="s">
        <v>164</v>
      </c>
      <c r="C192">
        <v>109987.54</v>
      </c>
      <c r="D192" t="s">
        <v>34</v>
      </c>
      <c r="E192" t="s">
        <v>34</v>
      </c>
      <c r="F192">
        <v>74208</v>
      </c>
      <c r="K192" s="172">
        <v>44387</v>
      </c>
      <c r="L192" s="170">
        <v>190784.94</v>
      </c>
      <c r="M192" s="170">
        <v>507607</v>
      </c>
    </row>
    <row r="193" spans="1:13">
      <c r="A193" s="171">
        <v>44202</v>
      </c>
      <c r="B193" t="s">
        <v>164</v>
      </c>
      <c r="C193">
        <v>109987.54</v>
      </c>
      <c r="D193" t="s">
        <v>35</v>
      </c>
      <c r="E193" t="s">
        <v>35</v>
      </c>
      <c r="F193">
        <v>0</v>
      </c>
      <c r="K193" s="172">
        <v>44388</v>
      </c>
      <c r="L193" s="170">
        <v>171716.42</v>
      </c>
      <c r="M193" s="170">
        <v>476789</v>
      </c>
    </row>
    <row r="194" spans="1:13">
      <c r="A194" s="171">
        <v>44202</v>
      </c>
      <c r="B194" t="s">
        <v>164</v>
      </c>
      <c r="C194">
        <v>109987.54</v>
      </c>
      <c r="D194" t="s">
        <v>36</v>
      </c>
      <c r="E194" t="s">
        <v>36</v>
      </c>
      <c r="F194">
        <v>0</v>
      </c>
      <c r="K194" s="172">
        <v>44389</v>
      </c>
      <c r="L194" s="170">
        <v>124990.11</v>
      </c>
      <c r="M194" s="170">
        <v>352561</v>
      </c>
    </row>
    <row r="195" spans="1:13">
      <c r="A195" s="171">
        <v>44202</v>
      </c>
      <c r="B195" t="s">
        <v>164</v>
      </c>
      <c r="C195">
        <v>109987.54</v>
      </c>
      <c r="D195" t="s">
        <v>37</v>
      </c>
      <c r="E195" t="s">
        <v>37</v>
      </c>
      <c r="F195">
        <v>0</v>
      </c>
      <c r="K195" s="172">
        <v>44390</v>
      </c>
      <c r="L195" s="170">
        <v>130081.86</v>
      </c>
      <c r="M195" s="170">
        <v>123775</v>
      </c>
    </row>
    <row r="196" spans="1:13">
      <c r="A196" s="171">
        <v>44202</v>
      </c>
      <c r="B196" t="s">
        <v>164</v>
      </c>
      <c r="C196">
        <v>109987.54</v>
      </c>
      <c r="D196" t="s">
        <v>38</v>
      </c>
      <c r="E196" t="s">
        <v>38</v>
      </c>
      <c r="F196">
        <v>0</v>
      </c>
      <c r="K196" s="172">
        <v>44391</v>
      </c>
      <c r="L196" s="170">
        <v>133970.93</v>
      </c>
      <c r="M196" s="170">
        <v>87303</v>
      </c>
    </row>
    <row r="197" spans="1:13">
      <c r="A197" s="171">
        <v>44202</v>
      </c>
      <c r="B197" t="s">
        <v>164</v>
      </c>
      <c r="C197">
        <v>109987.54</v>
      </c>
      <c r="D197" t="s">
        <v>39</v>
      </c>
      <c r="E197" t="s">
        <v>39</v>
      </c>
      <c r="F197">
        <v>0</v>
      </c>
      <c r="K197" s="172">
        <v>44392</v>
      </c>
      <c r="L197" s="170">
        <v>142889.78</v>
      </c>
      <c r="M197" s="170">
        <v>159205</v>
      </c>
    </row>
    <row r="198" spans="1:13">
      <c r="A198" s="171">
        <v>44202</v>
      </c>
      <c r="B198" t="s">
        <v>164</v>
      </c>
      <c r="C198">
        <v>109987.54</v>
      </c>
      <c r="D198" t="s">
        <v>40</v>
      </c>
      <c r="E198" t="s">
        <v>40</v>
      </c>
      <c r="F198">
        <v>0</v>
      </c>
      <c r="K198" s="172">
        <v>44393</v>
      </c>
      <c r="L198" s="170">
        <v>218375.56</v>
      </c>
      <c r="M198" s="170">
        <v>169273</v>
      </c>
    </row>
    <row r="199" spans="1:13">
      <c r="A199" s="171">
        <v>44202</v>
      </c>
      <c r="B199" t="s">
        <v>164</v>
      </c>
      <c r="C199">
        <v>109987.54</v>
      </c>
      <c r="D199" t="s">
        <v>41</v>
      </c>
      <c r="E199" t="s">
        <v>41</v>
      </c>
      <c r="F199">
        <v>0</v>
      </c>
      <c r="K199" s="172">
        <v>44394</v>
      </c>
      <c r="L199" s="170">
        <v>208550.1</v>
      </c>
      <c r="M199" s="170">
        <v>172507</v>
      </c>
    </row>
    <row r="200" spans="1:13">
      <c r="A200" s="171">
        <v>44203</v>
      </c>
      <c r="B200" t="s">
        <v>164</v>
      </c>
      <c r="C200">
        <v>104450.63</v>
      </c>
      <c r="D200" t="s">
        <v>9</v>
      </c>
      <c r="E200" t="s">
        <v>9</v>
      </c>
      <c r="F200">
        <v>678170</v>
      </c>
      <c r="K200" s="172">
        <v>44395</v>
      </c>
      <c r="L200" s="170">
        <v>190446.31</v>
      </c>
      <c r="M200" s="170">
        <v>150253</v>
      </c>
    </row>
    <row r="201" spans="1:13">
      <c r="A201" s="171">
        <v>44203</v>
      </c>
      <c r="B201" t="s">
        <v>164</v>
      </c>
      <c r="C201">
        <v>104450.63</v>
      </c>
      <c r="D201" t="s">
        <v>9</v>
      </c>
      <c r="E201" t="s">
        <v>10</v>
      </c>
      <c r="F201">
        <v>597358</v>
      </c>
      <c r="K201" s="172">
        <v>44396</v>
      </c>
      <c r="L201" s="170">
        <v>143975.29999999999</v>
      </c>
      <c r="M201" s="170">
        <v>166544</v>
      </c>
    </row>
    <row r="202" spans="1:13">
      <c r="A202" s="171">
        <v>44203</v>
      </c>
      <c r="B202" t="s">
        <v>164</v>
      </c>
      <c r="C202">
        <v>104450.63</v>
      </c>
      <c r="D202" t="s">
        <v>9</v>
      </c>
      <c r="E202" t="s">
        <v>11</v>
      </c>
      <c r="F202">
        <v>75458</v>
      </c>
      <c r="K202" s="172">
        <v>44397</v>
      </c>
      <c r="L202" s="170">
        <v>136134.98000000001</v>
      </c>
      <c r="M202" s="170">
        <v>165139</v>
      </c>
    </row>
    <row r="203" spans="1:13">
      <c r="A203" s="171">
        <v>44203</v>
      </c>
      <c r="B203" t="s">
        <v>164</v>
      </c>
      <c r="C203">
        <v>104450.63</v>
      </c>
      <c r="D203" t="s">
        <v>9</v>
      </c>
      <c r="E203" t="s">
        <v>12</v>
      </c>
      <c r="F203">
        <v>0</v>
      </c>
      <c r="K203" s="172">
        <v>44398</v>
      </c>
      <c r="L203" s="170">
        <v>141904.78</v>
      </c>
      <c r="M203" s="170">
        <v>159470</v>
      </c>
    </row>
    <row r="204" spans="1:13">
      <c r="A204" s="171">
        <v>44203</v>
      </c>
      <c r="B204" t="s">
        <v>164</v>
      </c>
      <c r="C204">
        <v>104450.63</v>
      </c>
      <c r="D204" t="s">
        <v>9</v>
      </c>
      <c r="E204" t="s">
        <v>13</v>
      </c>
      <c r="F204">
        <v>5354</v>
      </c>
      <c r="K204" s="172">
        <v>44399</v>
      </c>
      <c r="L204" s="170">
        <v>134566.47</v>
      </c>
      <c r="M204" s="170">
        <v>159241</v>
      </c>
    </row>
    <row r="205" spans="1:13">
      <c r="A205" s="171">
        <v>44203</v>
      </c>
      <c r="B205" t="s">
        <v>164</v>
      </c>
      <c r="C205">
        <v>104450.63</v>
      </c>
      <c r="D205" t="s">
        <v>14</v>
      </c>
      <c r="E205" t="s">
        <v>14</v>
      </c>
      <c r="F205">
        <v>185705</v>
      </c>
      <c r="K205" s="172">
        <v>44400</v>
      </c>
      <c r="L205" s="170">
        <v>328686.64</v>
      </c>
      <c r="M205" s="170">
        <v>4642</v>
      </c>
    </row>
    <row r="206" spans="1:13">
      <c r="A206" s="171">
        <v>44203</v>
      </c>
      <c r="B206" t="s">
        <v>164</v>
      </c>
      <c r="C206">
        <v>104450.63</v>
      </c>
      <c r="D206" t="s">
        <v>14</v>
      </c>
      <c r="E206" t="s">
        <v>15</v>
      </c>
      <c r="F206">
        <v>163314</v>
      </c>
      <c r="K206" s="172">
        <v>44401</v>
      </c>
      <c r="L206" s="170">
        <v>216991.61</v>
      </c>
      <c r="M206" s="170">
        <v>425070</v>
      </c>
    </row>
    <row r="207" spans="1:13">
      <c r="A207" s="171">
        <v>44203</v>
      </c>
      <c r="B207" t="s">
        <v>164</v>
      </c>
      <c r="C207">
        <v>104450.63</v>
      </c>
      <c r="D207" t="s">
        <v>14</v>
      </c>
      <c r="E207" t="s">
        <v>16</v>
      </c>
      <c r="F207">
        <v>21914</v>
      </c>
      <c r="K207" s="172">
        <v>44402</v>
      </c>
      <c r="L207" s="170">
        <v>198129.36</v>
      </c>
      <c r="M207" s="170">
        <v>523531</v>
      </c>
    </row>
    <row r="208" spans="1:13">
      <c r="A208" s="171">
        <v>44203</v>
      </c>
      <c r="B208" t="s">
        <v>164</v>
      </c>
      <c r="C208">
        <v>104450.63</v>
      </c>
      <c r="D208" t="s">
        <v>14</v>
      </c>
      <c r="E208" t="s">
        <v>17</v>
      </c>
      <c r="F208">
        <v>477</v>
      </c>
      <c r="K208" s="172">
        <v>44403</v>
      </c>
      <c r="L208" s="170">
        <v>131490.04999999999</v>
      </c>
      <c r="M208" s="170">
        <v>604252</v>
      </c>
    </row>
    <row r="209" spans="1:13">
      <c r="A209" s="171">
        <v>44203</v>
      </c>
      <c r="B209" t="s">
        <v>164</v>
      </c>
      <c r="C209">
        <v>104450.63</v>
      </c>
      <c r="D209" t="s">
        <v>14</v>
      </c>
      <c r="E209" t="s">
        <v>18</v>
      </c>
      <c r="F209">
        <v>0</v>
      </c>
      <c r="K209" s="172">
        <v>44404</v>
      </c>
      <c r="L209" s="170">
        <v>139501.51</v>
      </c>
      <c r="M209" s="170">
        <v>463165</v>
      </c>
    </row>
    <row r="210" spans="1:13">
      <c r="A210" s="171">
        <v>44203</v>
      </c>
      <c r="B210" t="s">
        <v>164</v>
      </c>
      <c r="C210">
        <v>104450.63</v>
      </c>
      <c r="D210" t="s">
        <v>19</v>
      </c>
      <c r="E210" t="s">
        <v>19</v>
      </c>
      <c r="F210">
        <v>1306792</v>
      </c>
      <c r="K210" s="172">
        <v>44405</v>
      </c>
      <c r="L210" s="170">
        <v>134381.01</v>
      </c>
      <c r="M210" s="170">
        <v>333521</v>
      </c>
    </row>
    <row r="211" spans="1:13">
      <c r="A211" s="171">
        <v>44203</v>
      </c>
      <c r="B211" t="s">
        <v>164</v>
      </c>
      <c r="C211">
        <v>104450.63</v>
      </c>
      <c r="D211" t="s">
        <v>19</v>
      </c>
      <c r="E211" t="s">
        <v>20</v>
      </c>
      <c r="F211">
        <v>199231</v>
      </c>
      <c r="K211" s="172">
        <v>44406</v>
      </c>
      <c r="L211" s="170">
        <v>142142.43</v>
      </c>
      <c r="M211" s="170">
        <v>361612</v>
      </c>
    </row>
    <row r="212" spans="1:13">
      <c r="A212" s="171">
        <v>44203</v>
      </c>
      <c r="B212" t="s">
        <v>164</v>
      </c>
      <c r="C212">
        <v>104450.63</v>
      </c>
      <c r="D212" t="s">
        <v>19</v>
      </c>
      <c r="E212" t="s">
        <v>21</v>
      </c>
      <c r="F212">
        <v>1107561</v>
      </c>
      <c r="K212" s="172">
        <v>44407</v>
      </c>
      <c r="L212" s="170">
        <v>274176.34000000003</v>
      </c>
      <c r="M212" s="170">
        <v>487226</v>
      </c>
    </row>
    <row r="213" spans="1:13">
      <c r="A213" s="171">
        <v>44203</v>
      </c>
      <c r="B213" t="s">
        <v>164</v>
      </c>
      <c r="C213">
        <v>104450.63</v>
      </c>
      <c r="D213" t="s">
        <v>19</v>
      </c>
      <c r="E213" t="s">
        <v>22</v>
      </c>
      <c r="F213">
        <v>0</v>
      </c>
      <c r="K213" s="172">
        <v>44408</v>
      </c>
      <c r="L213" s="170">
        <v>232616.33</v>
      </c>
      <c r="M213" s="170">
        <v>530465</v>
      </c>
    </row>
    <row r="214" spans="1:13">
      <c r="A214" s="171">
        <v>44203</v>
      </c>
      <c r="B214" t="s">
        <v>164</v>
      </c>
      <c r="C214">
        <v>104450.63</v>
      </c>
      <c r="D214" t="s">
        <v>23</v>
      </c>
      <c r="E214" t="s">
        <v>23</v>
      </c>
      <c r="F214">
        <v>0</v>
      </c>
      <c r="K214" s="172">
        <v>44409</v>
      </c>
      <c r="L214" s="170">
        <v>252265.66</v>
      </c>
      <c r="M214" s="170">
        <v>508008</v>
      </c>
    </row>
    <row r="215" spans="1:13">
      <c r="A215" s="171">
        <v>44203</v>
      </c>
      <c r="B215" t="s">
        <v>164</v>
      </c>
      <c r="C215">
        <v>104450.63</v>
      </c>
      <c r="D215" t="s">
        <v>24</v>
      </c>
      <c r="E215" t="s">
        <v>24</v>
      </c>
      <c r="F215">
        <v>406489</v>
      </c>
      <c r="K215" s="172">
        <v>44410</v>
      </c>
      <c r="L215" s="170">
        <v>137255.99</v>
      </c>
      <c r="M215" s="170">
        <v>437954</v>
      </c>
    </row>
    <row r="216" spans="1:13">
      <c r="A216" s="171">
        <v>44203</v>
      </c>
      <c r="B216" t="s">
        <v>164</v>
      </c>
      <c r="C216">
        <v>104450.63</v>
      </c>
      <c r="D216" t="s">
        <v>25</v>
      </c>
      <c r="E216" t="s">
        <v>25</v>
      </c>
      <c r="F216">
        <v>2609468</v>
      </c>
      <c r="K216" s="172">
        <v>44411</v>
      </c>
      <c r="L216" s="170">
        <v>142249.94</v>
      </c>
      <c r="M216" s="170">
        <v>374215</v>
      </c>
    </row>
    <row r="217" spans="1:13">
      <c r="A217" s="171">
        <v>44203</v>
      </c>
      <c r="B217" t="s">
        <v>164</v>
      </c>
      <c r="C217">
        <v>104450.63</v>
      </c>
      <c r="D217" t="s">
        <v>26</v>
      </c>
      <c r="E217" t="s">
        <v>26</v>
      </c>
      <c r="F217">
        <v>1351345</v>
      </c>
      <c r="K217" s="172">
        <v>44412</v>
      </c>
      <c r="L217" s="170">
        <v>145979.57</v>
      </c>
      <c r="M217" s="170">
        <v>272407</v>
      </c>
    </row>
    <row r="218" spans="1:13">
      <c r="A218" s="171">
        <v>44203</v>
      </c>
      <c r="B218" t="s">
        <v>164</v>
      </c>
      <c r="C218">
        <v>104450.63</v>
      </c>
      <c r="D218" t="s">
        <v>27</v>
      </c>
      <c r="E218" t="s">
        <v>27</v>
      </c>
      <c r="F218">
        <v>12533</v>
      </c>
      <c r="K218" s="172">
        <v>44413</v>
      </c>
      <c r="L218" s="170">
        <v>141794.9</v>
      </c>
      <c r="M218" s="170">
        <v>269517</v>
      </c>
    </row>
    <row r="219" spans="1:13">
      <c r="A219" s="171">
        <v>44203</v>
      </c>
      <c r="B219" t="s">
        <v>164</v>
      </c>
      <c r="C219">
        <v>104450.63</v>
      </c>
      <c r="D219" t="s">
        <v>28</v>
      </c>
      <c r="E219" t="s">
        <v>28</v>
      </c>
      <c r="F219">
        <v>0</v>
      </c>
      <c r="K219" s="172">
        <v>44414</v>
      </c>
      <c r="L219" s="170">
        <v>303501.51</v>
      </c>
      <c r="M219" s="170">
        <v>392063</v>
      </c>
    </row>
    <row r="220" spans="1:13">
      <c r="A220" s="171">
        <v>44203</v>
      </c>
      <c r="B220" t="s">
        <v>164</v>
      </c>
      <c r="C220">
        <v>104450.63</v>
      </c>
      <c r="D220" t="s">
        <v>29</v>
      </c>
      <c r="E220" t="s">
        <v>29</v>
      </c>
      <c r="F220">
        <v>3255546</v>
      </c>
      <c r="K220" s="172">
        <v>44415</v>
      </c>
      <c r="L220" s="170">
        <v>217344.76</v>
      </c>
      <c r="M220" s="170">
        <v>527300</v>
      </c>
    </row>
    <row r="221" spans="1:13">
      <c r="A221" s="171">
        <v>44203</v>
      </c>
      <c r="B221" t="s">
        <v>164</v>
      </c>
      <c r="C221">
        <v>104450.63</v>
      </c>
      <c r="D221" t="s">
        <v>30</v>
      </c>
      <c r="E221" t="s">
        <v>30</v>
      </c>
      <c r="F221">
        <v>0</v>
      </c>
      <c r="K221" s="172">
        <v>44416</v>
      </c>
      <c r="L221" s="170">
        <v>198993.05</v>
      </c>
      <c r="M221" s="170">
        <v>488219</v>
      </c>
    </row>
    <row r="222" spans="1:13">
      <c r="A222" s="171">
        <v>44203</v>
      </c>
      <c r="B222" t="s">
        <v>164</v>
      </c>
      <c r="C222">
        <v>104450.63</v>
      </c>
      <c r="D222" t="s">
        <v>31</v>
      </c>
      <c r="E222" t="s">
        <v>31</v>
      </c>
      <c r="F222">
        <v>0</v>
      </c>
      <c r="K222" s="172">
        <v>44417</v>
      </c>
      <c r="L222" s="170">
        <v>168213.22</v>
      </c>
      <c r="M222" s="170">
        <v>436562</v>
      </c>
    </row>
    <row r="223" spans="1:13">
      <c r="A223" s="171">
        <v>44203</v>
      </c>
      <c r="B223" t="s">
        <v>164</v>
      </c>
      <c r="C223">
        <v>104450.63</v>
      </c>
      <c r="D223" t="s">
        <v>32</v>
      </c>
      <c r="E223" t="s">
        <v>32</v>
      </c>
      <c r="F223">
        <v>0</v>
      </c>
      <c r="K223" s="172">
        <v>44418</v>
      </c>
      <c r="L223" s="170">
        <v>147628.51</v>
      </c>
      <c r="M223" s="170">
        <v>407136</v>
      </c>
    </row>
    <row r="224" spans="1:13">
      <c r="A224" s="171">
        <v>44203</v>
      </c>
      <c r="B224" t="s">
        <v>164</v>
      </c>
      <c r="C224">
        <v>104450.63</v>
      </c>
      <c r="D224" t="s">
        <v>33</v>
      </c>
      <c r="E224" t="s">
        <v>33</v>
      </c>
      <c r="F224">
        <v>0</v>
      </c>
      <c r="K224" s="172">
        <v>44419</v>
      </c>
      <c r="L224" s="170">
        <v>171030.96</v>
      </c>
      <c r="M224" s="170">
        <v>447987</v>
      </c>
    </row>
    <row r="225" spans="1:13">
      <c r="A225" s="171">
        <v>44203</v>
      </c>
      <c r="B225" t="s">
        <v>164</v>
      </c>
      <c r="C225">
        <v>104450.63</v>
      </c>
      <c r="D225" t="s">
        <v>34</v>
      </c>
      <c r="E225" t="s">
        <v>34</v>
      </c>
      <c r="F225">
        <v>86392</v>
      </c>
      <c r="K225" s="172">
        <v>44420</v>
      </c>
      <c r="L225" s="170">
        <v>143061.65</v>
      </c>
      <c r="M225" s="170">
        <v>435490</v>
      </c>
    </row>
    <row r="226" spans="1:13">
      <c r="A226" s="171">
        <v>44203</v>
      </c>
      <c r="B226" t="s">
        <v>164</v>
      </c>
      <c r="C226">
        <v>104450.63</v>
      </c>
      <c r="D226" t="s">
        <v>35</v>
      </c>
      <c r="E226" t="s">
        <v>35</v>
      </c>
      <c r="F226">
        <v>0</v>
      </c>
      <c r="K226" s="172">
        <v>44421</v>
      </c>
      <c r="L226" s="170">
        <v>231756.28</v>
      </c>
      <c r="M226" s="170">
        <v>442512</v>
      </c>
    </row>
    <row r="227" spans="1:13">
      <c r="A227" s="171">
        <v>44203</v>
      </c>
      <c r="B227" t="s">
        <v>164</v>
      </c>
      <c r="C227">
        <v>104450.63</v>
      </c>
      <c r="D227" t="s">
        <v>36</v>
      </c>
      <c r="E227" t="s">
        <v>36</v>
      </c>
      <c r="F227">
        <v>0</v>
      </c>
      <c r="K227" s="172">
        <v>44422</v>
      </c>
      <c r="L227" s="170">
        <v>203095.75</v>
      </c>
      <c r="M227" s="170">
        <v>440711</v>
      </c>
    </row>
    <row r="228" spans="1:13">
      <c r="A228" s="171">
        <v>44203</v>
      </c>
      <c r="B228" t="s">
        <v>164</v>
      </c>
      <c r="C228">
        <v>104450.63</v>
      </c>
      <c r="D228" t="s">
        <v>37</v>
      </c>
      <c r="E228" t="s">
        <v>37</v>
      </c>
      <c r="F228">
        <v>0</v>
      </c>
      <c r="K228" s="172">
        <v>44423</v>
      </c>
      <c r="L228" s="170">
        <v>191260.55</v>
      </c>
      <c r="M228" s="170">
        <v>472474</v>
      </c>
    </row>
    <row r="229" spans="1:13">
      <c r="A229" s="171">
        <v>44203</v>
      </c>
      <c r="B229" t="s">
        <v>164</v>
      </c>
      <c r="C229">
        <v>104450.63</v>
      </c>
      <c r="D229" t="s">
        <v>38</v>
      </c>
      <c r="E229" t="s">
        <v>38</v>
      </c>
      <c r="F229">
        <v>0</v>
      </c>
      <c r="K229" s="172">
        <v>44424</v>
      </c>
      <c r="L229" s="170">
        <v>116546.42</v>
      </c>
      <c r="M229" s="170">
        <v>410373</v>
      </c>
    </row>
    <row r="230" spans="1:13">
      <c r="A230" s="171">
        <v>44203</v>
      </c>
      <c r="B230" t="s">
        <v>164</v>
      </c>
      <c r="C230">
        <v>104450.63</v>
      </c>
      <c r="D230" t="s">
        <v>39</v>
      </c>
      <c r="E230" t="s">
        <v>39</v>
      </c>
      <c r="F230">
        <v>0</v>
      </c>
      <c r="K230" s="172">
        <v>44425</v>
      </c>
      <c r="L230" s="170">
        <v>127490.04</v>
      </c>
      <c r="M230" s="170">
        <v>402114</v>
      </c>
    </row>
    <row r="231" spans="1:13">
      <c r="A231" s="171">
        <v>44203</v>
      </c>
      <c r="B231" t="s">
        <v>164</v>
      </c>
      <c r="C231">
        <v>104450.63</v>
      </c>
      <c r="D231" t="s">
        <v>40</v>
      </c>
      <c r="E231" t="s">
        <v>40</v>
      </c>
      <c r="F231">
        <v>0</v>
      </c>
      <c r="K231" s="172">
        <v>44426</v>
      </c>
      <c r="L231" s="170">
        <v>133212.32999999999</v>
      </c>
      <c r="M231" s="170">
        <v>375539</v>
      </c>
    </row>
    <row r="232" spans="1:13">
      <c r="A232" s="171">
        <v>44203</v>
      </c>
      <c r="B232" t="s">
        <v>164</v>
      </c>
      <c r="C232">
        <v>104450.63</v>
      </c>
      <c r="D232" t="s">
        <v>41</v>
      </c>
      <c r="E232" t="s">
        <v>41</v>
      </c>
      <c r="F232">
        <v>0</v>
      </c>
      <c r="K232" s="172">
        <v>44427</v>
      </c>
      <c r="L232" s="170">
        <v>126849.23</v>
      </c>
      <c r="M232" s="170">
        <v>233138</v>
      </c>
    </row>
    <row r="233" spans="1:13">
      <c r="A233" s="171">
        <v>44204</v>
      </c>
      <c r="B233" t="s">
        <v>164</v>
      </c>
      <c r="C233">
        <v>182047.19</v>
      </c>
      <c r="D233" t="s">
        <v>9</v>
      </c>
      <c r="E233" t="s">
        <v>9</v>
      </c>
      <c r="F233">
        <v>467799</v>
      </c>
      <c r="K233" s="172">
        <v>44428</v>
      </c>
      <c r="L233" s="170">
        <v>374540.63</v>
      </c>
      <c r="M233" s="170">
        <v>149751</v>
      </c>
    </row>
    <row r="234" spans="1:13">
      <c r="A234" s="171">
        <v>44204</v>
      </c>
      <c r="B234" t="s">
        <v>164</v>
      </c>
      <c r="C234">
        <v>182047.19</v>
      </c>
      <c r="D234" t="s">
        <v>9</v>
      </c>
      <c r="E234" t="s">
        <v>10</v>
      </c>
      <c r="F234">
        <v>413810</v>
      </c>
      <c r="K234" s="172">
        <v>44429</v>
      </c>
      <c r="L234" s="170">
        <v>229479.92</v>
      </c>
      <c r="M234" s="170">
        <v>168328</v>
      </c>
    </row>
    <row r="235" spans="1:13">
      <c r="A235" s="171">
        <v>44204</v>
      </c>
      <c r="B235" t="s">
        <v>164</v>
      </c>
      <c r="C235">
        <v>182047.19</v>
      </c>
      <c r="D235" t="s">
        <v>9</v>
      </c>
      <c r="E235" t="s">
        <v>11</v>
      </c>
      <c r="F235">
        <v>51835</v>
      </c>
      <c r="K235" s="172">
        <v>44430</v>
      </c>
      <c r="L235" s="170">
        <v>212775.67</v>
      </c>
      <c r="M235" s="170">
        <v>195976</v>
      </c>
    </row>
    <row r="236" spans="1:13">
      <c r="A236" s="171">
        <v>44204</v>
      </c>
      <c r="B236" t="s">
        <v>164</v>
      </c>
      <c r="C236">
        <v>182047.19</v>
      </c>
      <c r="D236" t="s">
        <v>9</v>
      </c>
      <c r="E236" t="s">
        <v>12</v>
      </c>
      <c r="F236">
        <v>0</v>
      </c>
      <c r="K236" s="172">
        <v>44431</v>
      </c>
      <c r="L236" s="170">
        <v>154059.12</v>
      </c>
      <c r="M236" s="170">
        <v>191916</v>
      </c>
    </row>
    <row r="237" spans="1:13">
      <c r="A237" s="171">
        <v>44204</v>
      </c>
      <c r="B237" t="s">
        <v>164</v>
      </c>
      <c r="C237">
        <v>182047.19</v>
      </c>
      <c r="D237" t="s">
        <v>9</v>
      </c>
      <c r="E237" t="s">
        <v>13</v>
      </c>
      <c r="F237">
        <v>2154</v>
      </c>
      <c r="K237" s="172">
        <v>44432</v>
      </c>
      <c r="L237" s="170">
        <v>102690.72</v>
      </c>
      <c r="M237" s="170">
        <v>148601</v>
      </c>
    </row>
    <row r="238" spans="1:13">
      <c r="A238" s="171">
        <v>44204</v>
      </c>
      <c r="B238" t="s">
        <v>164</v>
      </c>
      <c r="C238">
        <v>182047.19</v>
      </c>
      <c r="D238" t="s">
        <v>14</v>
      </c>
      <c r="E238" t="s">
        <v>14</v>
      </c>
      <c r="F238">
        <v>97165</v>
      </c>
      <c r="K238" s="172">
        <v>44433</v>
      </c>
      <c r="L238" s="170">
        <v>118038.95</v>
      </c>
      <c r="M238" s="170">
        <v>114739</v>
      </c>
    </row>
    <row r="239" spans="1:13">
      <c r="A239" s="171">
        <v>44204</v>
      </c>
      <c r="B239" t="s">
        <v>164</v>
      </c>
      <c r="C239">
        <v>182047.19</v>
      </c>
      <c r="D239" t="s">
        <v>14</v>
      </c>
      <c r="E239" t="s">
        <v>15</v>
      </c>
      <c r="F239">
        <v>83494</v>
      </c>
      <c r="K239" s="172">
        <v>44434</v>
      </c>
      <c r="L239" s="170">
        <v>233977.37</v>
      </c>
      <c r="M239" s="170">
        <v>84444</v>
      </c>
    </row>
    <row r="240" spans="1:13">
      <c r="A240" s="171">
        <v>44204</v>
      </c>
      <c r="B240" t="s">
        <v>164</v>
      </c>
      <c r="C240">
        <v>182047.19</v>
      </c>
      <c r="D240" t="s">
        <v>14</v>
      </c>
      <c r="E240" t="s">
        <v>16</v>
      </c>
      <c r="F240">
        <v>13504</v>
      </c>
      <c r="K240" s="172">
        <v>44435</v>
      </c>
      <c r="L240" s="170">
        <v>284056.69</v>
      </c>
      <c r="M240" s="170">
        <v>87015</v>
      </c>
    </row>
    <row r="241" spans="1:13">
      <c r="A241" s="171">
        <v>44204</v>
      </c>
      <c r="B241" t="s">
        <v>164</v>
      </c>
      <c r="C241">
        <v>182047.19</v>
      </c>
      <c r="D241" t="s">
        <v>14</v>
      </c>
      <c r="E241" t="s">
        <v>17</v>
      </c>
      <c r="F241">
        <v>167</v>
      </c>
      <c r="K241" s="172">
        <v>44436</v>
      </c>
      <c r="L241" s="170">
        <v>238284.06</v>
      </c>
      <c r="M241" s="170">
        <v>128786</v>
      </c>
    </row>
    <row r="242" spans="1:13">
      <c r="A242" s="171">
        <v>44204</v>
      </c>
      <c r="B242" t="s">
        <v>164</v>
      </c>
      <c r="C242">
        <v>182047.19</v>
      </c>
      <c r="D242" t="s">
        <v>14</v>
      </c>
      <c r="E242" t="s">
        <v>18</v>
      </c>
      <c r="F242">
        <v>0</v>
      </c>
      <c r="K242" s="172">
        <v>44437</v>
      </c>
      <c r="L242" s="170">
        <v>210261.85</v>
      </c>
      <c r="M242" s="170">
        <v>128536</v>
      </c>
    </row>
    <row r="243" spans="1:13">
      <c r="A243" s="171">
        <v>44204</v>
      </c>
      <c r="B243" t="s">
        <v>164</v>
      </c>
      <c r="C243">
        <v>182047.19</v>
      </c>
      <c r="D243" t="s">
        <v>19</v>
      </c>
      <c r="E243" t="s">
        <v>19</v>
      </c>
      <c r="F243">
        <v>466165</v>
      </c>
      <c r="K243" s="172">
        <v>44438</v>
      </c>
      <c r="L243" s="170">
        <v>149409.79999999999</v>
      </c>
      <c r="M243" s="170">
        <v>451345</v>
      </c>
    </row>
    <row r="244" spans="1:13">
      <c r="A244" s="171">
        <v>44204</v>
      </c>
      <c r="B244" t="s">
        <v>164</v>
      </c>
      <c r="C244">
        <v>182047.19</v>
      </c>
      <c r="D244" t="s">
        <v>19</v>
      </c>
      <c r="E244" t="s">
        <v>20</v>
      </c>
      <c r="F244">
        <v>197085</v>
      </c>
      <c r="K244" s="172">
        <v>44439</v>
      </c>
      <c r="L244" s="170">
        <v>156921.22</v>
      </c>
      <c r="M244" s="170">
        <v>402930</v>
      </c>
    </row>
    <row r="245" spans="1:13">
      <c r="A245" s="171">
        <v>44204</v>
      </c>
      <c r="B245" t="s">
        <v>164</v>
      </c>
      <c r="C245">
        <v>182047.19</v>
      </c>
      <c r="D245" t="s">
        <v>19</v>
      </c>
      <c r="E245" t="s">
        <v>21</v>
      </c>
      <c r="F245">
        <v>269080</v>
      </c>
      <c r="K245" s="172">
        <v>44440</v>
      </c>
      <c r="L245" s="170">
        <v>172858.97</v>
      </c>
      <c r="M245" s="170">
        <v>490244</v>
      </c>
    </row>
    <row r="246" spans="1:13">
      <c r="A246" s="171">
        <v>44204</v>
      </c>
      <c r="B246" t="s">
        <v>164</v>
      </c>
      <c r="C246">
        <v>182047.19</v>
      </c>
      <c r="D246" t="s">
        <v>19</v>
      </c>
      <c r="E246" t="s">
        <v>22</v>
      </c>
      <c r="F246">
        <v>0</v>
      </c>
      <c r="K246" s="172">
        <v>44441</v>
      </c>
      <c r="L246" s="170">
        <v>184843.83</v>
      </c>
      <c r="M246" s="170">
        <v>384835</v>
      </c>
    </row>
    <row r="247" spans="1:13">
      <c r="A247" s="171">
        <v>44204</v>
      </c>
      <c r="B247" t="s">
        <v>164</v>
      </c>
      <c r="C247">
        <v>182047.19</v>
      </c>
      <c r="D247" t="s">
        <v>23</v>
      </c>
      <c r="E247" t="s">
        <v>23</v>
      </c>
      <c r="F247">
        <v>0</v>
      </c>
      <c r="K247" s="172">
        <v>44442</v>
      </c>
      <c r="L247" s="170">
        <v>298680.40000000002</v>
      </c>
      <c r="M247" s="170">
        <v>407952</v>
      </c>
    </row>
    <row r="248" spans="1:13">
      <c r="A248" s="171">
        <v>44204</v>
      </c>
      <c r="B248" t="s">
        <v>164</v>
      </c>
      <c r="C248">
        <v>182047.19</v>
      </c>
      <c r="D248" t="s">
        <v>24</v>
      </c>
      <c r="E248" t="s">
        <v>24</v>
      </c>
      <c r="F248">
        <v>274711</v>
      </c>
      <c r="K248" s="172">
        <v>44443</v>
      </c>
      <c r="L248" s="170">
        <v>236912.95</v>
      </c>
      <c r="M248" s="170">
        <v>412754</v>
      </c>
    </row>
    <row r="249" spans="1:13">
      <c r="A249" s="171">
        <v>44204</v>
      </c>
      <c r="B249" t="s">
        <v>164</v>
      </c>
      <c r="C249">
        <v>182047.19</v>
      </c>
      <c r="D249" t="s">
        <v>25</v>
      </c>
      <c r="E249" t="s">
        <v>25</v>
      </c>
      <c r="F249">
        <v>2581339</v>
      </c>
      <c r="K249" s="172">
        <v>44444</v>
      </c>
      <c r="L249" s="170">
        <v>257318.7</v>
      </c>
      <c r="M249" s="170">
        <v>449555</v>
      </c>
    </row>
    <row r="250" spans="1:13">
      <c r="A250" s="171">
        <v>44204</v>
      </c>
      <c r="B250" t="s">
        <v>164</v>
      </c>
      <c r="C250">
        <v>182047.19</v>
      </c>
      <c r="D250" t="s">
        <v>26</v>
      </c>
      <c r="E250" t="s">
        <v>26</v>
      </c>
      <c r="F250">
        <v>504367</v>
      </c>
      <c r="K250" s="172">
        <v>44445</v>
      </c>
      <c r="L250" s="170">
        <v>111187.08</v>
      </c>
      <c r="M250" s="170">
        <v>138824</v>
      </c>
    </row>
    <row r="251" spans="1:13">
      <c r="A251" s="171">
        <v>44204</v>
      </c>
      <c r="B251" t="s">
        <v>164</v>
      </c>
      <c r="C251">
        <v>182047.19</v>
      </c>
      <c r="D251" t="s">
        <v>27</v>
      </c>
      <c r="E251" t="s">
        <v>27</v>
      </c>
      <c r="F251">
        <v>6828</v>
      </c>
      <c r="K251" s="172">
        <v>44446</v>
      </c>
      <c r="L251" s="170">
        <v>110255.83</v>
      </c>
      <c r="M251" s="170">
        <v>507284</v>
      </c>
    </row>
    <row r="252" spans="1:13">
      <c r="A252" s="171">
        <v>44204</v>
      </c>
      <c r="B252" t="s">
        <v>164</v>
      </c>
      <c r="C252">
        <v>182047.19</v>
      </c>
      <c r="D252" t="s">
        <v>28</v>
      </c>
      <c r="E252" t="s">
        <v>28</v>
      </c>
      <c r="F252">
        <v>0</v>
      </c>
      <c r="K252" s="172">
        <v>44447</v>
      </c>
      <c r="L252" s="170">
        <v>123365.95</v>
      </c>
      <c r="M252" s="170">
        <v>226322</v>
      </c>
    </row>
    <row r="253" spans="1:13">
      <c r="A253" s="171">
        <v>44204</v>
      </c>
      <c r="B253" t="s">
        <v>164</v>
      </c>
      <c r="C253">
        <v>182047.19</v>
      </c>
      <c r="D253" t="s">
        <v>29</v>
      </c>
      <c r="E253" t="s">
        <v>29</v>
      </c>
      <c r="F253">
        <v>3870416</v>
      </c>
      <c r="K253" s="172">
        <v>44448</v>
      </c>
      <c r="L253" s="170">
        <v>208225.38</v>
      </c>
      <c r="M253" s="170">
        <v>202737</v>
      </c>
    </row>
    <row r="254" spans="1:13">
      <c r="A254" s="171">
        <v>44204</v>
      </c>
      <c r="B254" t="s">
        <v>164</v>
      </c>
      <c r="C254">
        <v>182047.19</v>
      </c>
      <c r="D254" t="s">
        <v>30</v>
      </c>
      <c r="E254" t="s">
        <v>30</v>
      </c>
      <c r="F254">
        <v>0</v>
      </c>
      <c r="K254" s="172">
        <v>44449</v>
      </c>
      <c r="L254" s="170">
        <v>241541.44</v>
      </c>
      <c r="M254" s="170">
        <v>106373</v>
      </c>
    </row>
    <row r="255" spans="1:13">
      <c r="A255" s="171">
        <v>44204</v>
      </c>
      <c r="B255" t="s">
        <v>164</v>
      </c>
      <c r="C255">
        <v>182047.19</v>
      </c>
      <c r="D255" t="s">
        <v>31</v>
      </c>
      <c r="E255" t="s">
        <v>31</v>
      </c>
      <c r="F255">
        <v>0</v>
      </c>
      <c r="K255" s="172">
        <v>44450</v>
      </c>
      <c r="L255" s="170">
        <v>224998.44</v>
      </c>
      <c r="M255" s="170">
        <v>80418</v>
      </c>
    </row>
    <row r="256" spans="1:13">
      <c r="A256" s="171">
        <v>44204</v>
      </c>
      <c r="B256" t="s">
        <v>164</v>
      </c>
      <c r="C256">
        <v>182047.19</v>
      </c>
      <c r="D256" t="s">
        <v>32</v>
      </c>
      <c r="E256" t="s">
        <v>32</v>
      </c>
      <c r="F256">
        <v>0</v>
      </c>
      <c r="K256" s="172">
        <v>44451</v>
      </c>
      <c r="L256" s="170">
        <v>198848.77</v>
      </c>
      <c r="M256" s="170">
        <v>142463</v>
      </c>
    </row>
    <row r="257" spans="1:13">
      <c r="A257" s="171">
        <v>44204</v>
      </c>
      <c r="B257" t="s">
        <v>164</v>
      </c>
      <c r="C257">
        <v>182047.19</v>
      </c>
      <c r="D257" t="s">
        <v>33</v>
      </c>
      <c r="E257" t="s">
        <v>33</v>
      </c>
      <c r="F257">
        <v>39653363</v>
      </c>
      <c r="K257" s="172">
        <v>44452</v>
      </c>
      <c r="L257" s="170">
        <v>166799.46</v>
      </c>
      <c r="M257" s="170">
        <v>360060</v>
      </c>
    </row>
    <row r="258" spans="1:13">
      <c r="A258" s="171">
        <v>44204</v>
      </c>
      <c r="B258" t="s">
        <v>164</v>
      </c>
      <c r="C258">
        <v>182047.19</v>
      </c>
      <c r="D258" t="s">
        <v>34</v>
      </c>
      <c r="E258" t="s">
        <v>34</v>
      </c>
      <c r="F258">
        <v>65736</v>
      </c>
      <c r="K258" s="172">
        <v>44453</v>
      </c>
      <c r="L258" s="170">
        <v>159517.22</v>
      </c>
      <c r="M258" s="170">
        <v>352320</v>
      </c>
    </row>
    <row r="259" spans="1:13">
      <c r="A259" s="171">
        <v>44204</v>
      </c>
      <c r="B259" t="s">
        <v>164</v>
      </c>
      <c r="C259">
        <v>182047.19</v>
      </c>
      <c r="D259" t="s">
        <v>35</v>
      </c>
      <c r="E259" t="s">
        <v>35</v>
      </c>
      <c r="F259">
        <v>0</v>
      </c>
      <c r="K259" s="172">
        <v>44454</v>
      </c>
      <c r="L259" s="170">
        <v>174966.07</v>
      </c>
      <c r="M259" s="170">
        <v>643085</v>
      </c>
    </row>
    <row r="260" spans="1:13">
      <c r="A260" s="171">
        <v>44204</v>
      </c>
      <c r="B260" t="s">
        <v>164</v>
      </c>
      <c r="C260">
        <v>182047.19</v>
      </c>
      <c r="D260" t="s">
        <v>36</v>
      </c>
      <c r="E260" t="s">
        <v>36</v>
      </c>
      <c r="F260">
        <v>0</v>
      </c>
      <c r="K260" s="172">
        <v>44455</v>
      </c>
      <c r="L260" s="170">
        <v>172553.91</v>
      </c>
      <c r="M260" s="170">
        <v>618097</v>
      </c>
    </row>
    <row r="261" spans="1:13">
      <c r="A261" s="171">
        <v>44204</v>
      </c>
      <c r="B261" t="s">
        <v>164</v>
      </c>
      <c r="C261">
        <v>182047.19</v>
      </c>
      <c r="D261" t="s">
        <v>37</v>
      </c>
      <c r="E261" t="s">
        <v>37</v>
      </c>
      <c r="F261">
        <v>0</v>
      </c>
      <c r="K261" s="172">
        <v>44456</v>
      </c>
      <c r="L261" s="170">
        <v>273335.59000000003</v>
      </c>
      <c r="M261" s="170">
        <v>596147</v>
      </c>
    </row>
    <row r="262" spans="1:13">
      <c r="A262" s="171">
        <v>44204</v>
      </c>
      <c r="B262" t="s">
        <v>164</v>
      </c>
      <c r="C262">
        <v>182047.19</v>
      </c>
      <c r="D262" t="s">
        <v>38</v>
      </c>
      <c r="E262" t="s">
        <v>38</v>
      </c>
      <c r="F262">
        <v>0</v>
      </c>
      <c r="K262" s="172">
        <v>44457</v>
      </c>
      <c r="L262" s="170">
        <v>230292.67</v>
      </c>
      <c r="M262" s="170">
        <v>583371</v>
      </c>
    </row>
    <row r="263" spans="1:13">
      <c r="A263" s="171">
        <v>44204</v>
      </c>
      <c r="B263" t="s">
        <v>164</v>
      </c>
      <c r="C263">
        <v>182047.19</v>
      </c>
      <c r="D263" t="s">
        <v>39</v>
      </c>
      <c r="E263" t="s">
        <v>39</v>
      </c>
      <c r="F263">
        <v>0</v>
      </c>
      <c r="K263" s="172">
        <v>44458</v>
      </c>
      <c r="L263" s="170">
        <v>205214.58</v>
      </c>
      <c r="M263" s="170">
        <v>593865</v>
      </c>
    </row>
    <row r="264" spans="1:13">
      <c r="A264" s="171">
        <v>44204</v>
      </c>
      <c r="B264" t="s">
        <v>164</v>
      </c>
      <c r="C264">
        <v>182047.19</v>
      </c>
      <c r="D264" t="s">
        <v>40</v>
      </c>
      <c r="E264" t="s">
        <v>40</v>
      </c>
      <c r="F264">
        <v>0</v>
      </c>
      <c r="K264" s="172">
        <v>44459</v>
      </c>
      <c r="L264" s="170">
        <v>92286.64</v>
      </c>
      <c r="M264" s="170">
        <v>592838</v>
      </c>
    </row>
    <row r="265" spans="1:13">
      <c r="A265" s="171">
        <v>44204</v>
      </c>
      <c r="B265" t="s">
        <v>164</v>
      </c>
      <c r="C265">
        <v>182047.19</v>
      </c>
      <c r="D265" t="s">
        <v>41</v>
      </c>
      <c r="E265" t="s">
        <v>41</v>
      </c>
      <c r="F265">
        <v>0</v>
      </c>
      <c r="K265" s="172">
        <v>44460</v>
      </c>
      <c r="L265" s="170">
        <v>112687.02</v>
      </c>
      <c r="M265" s="170">
        <v>468465</v>
      </c>
    </row>
    <row r="266" spans="1:13">
      <c r="A266" s="171">
        <v>44205</v>
      </c>
      <c r="B266" t="s">
        <v>164</v>
      </c>
      <c r="C266">
        <v>156829.88</v>
      </c>
      <c r="D266" t="s">
        <v>9</v>
      </c>
      <c r="E266" t="s">
        <v>9</v>
      </c>
      <c r="F266">
        <v>533406</v>
      </c>
      <c r="K266" s="172">
        <v>44461</v>
      </c>
      <c r="L266" s="170">
        <v>141210.95000000001</v>
      </c>
      <c r="M266" s="170">
        <v>513271</v>
      </c>
    </row>
    <row r="267" spans="1:13">
      <c r="A267" s="171">
        <v>44205</v>
      </c>
      <c r="B267" t="s">
        <v>164</v>
      </c>
      <c r="C267">
        <v>156829.88</v>
      </c>
      <c r="D267" t="s">
        <v>9</v>
      </c>
      <c r="E267" t="s">
        <v>10</v>
      </c>
      <c r="F267">
        <v>470061</v>
      </c>
      <c r="K267" s="172">
        <v>44462</v>
      </c>
      <c r="L267" s="170">
        <v>324190.42</v>
      </c>
      <c r="M267" s="170">
        <v>448036</v>
      </c>
    </row>
    <row r="268" spans="1:13">
      <c r="A268" s="171">
        <v>44205</v>
      </c>
      <c r="B268" t="s">
        <v>164</v>
      </c>
      <c r="C268">
        <v>156829.88</v>
      </c>
      <c r="D268" t="s">
        <v>9</v>
      </c>
      <c r="E268" t="s">
        <v>11</v>
      </c>
      <c r="F268">
        <v>60882</v>
      </c>
      <c r="K268" s="172">
        <v>44463</v>
      </c>
      <c r="L268" s="170">
        <v>320051.95</v>
      </c>
      <c r="M268" s="170">
        <v>441408</v>
      </c>
    </row>
    <row r="269" spans="1:13">
      <c r="A269" s="171">
        <v>44205</v>
      </c>
      <c r="B269" t="s">
        <v>164</v>
      </c>
      <c r="C269">
        <v>156829.88</v>
      </c>
      <c r="D269" t="s">
        <v>9</v>
      </c>
      <c r="E269" t="s">
        <v>12</v>
      </c>
      <c r="F269">
        <v>0</v>
      </c>
      <c r="K269" s="172">
        <v>44464</v>
      </c>
      <c r="L269" s="170">
        <v>292948.28000000003</v>
      </c>
      <c r="M269" s="170">
        <v>452504</v>
      </c>
    </row>
    <row r="270" spans="1:13">
      <c r="A270" s="171">
        <v>44205</v>
      </c>
      <c r="B270" t="s">
        <v>164</v>
      </c>
      <c r="C270">
        <v>156829.88</v>
      </c>
      <c r="D270" t="s">
        <v>9</v>
      </c>
      <c r="E270" t="s">
        <v>13</v>
      </c>
      <c r="F270">
        <v>2463</v>
      </c>
      <c r="K270" s="172">
        <v>44465</v>
      </c>
      <c r="L270" s="170">
        <v>246049.71</v>
      </c>
      <c r="M270" s="170">
        <v>457398</v>
      </c>
    </row>
    <row r="271" spans="1:13">
      <c r="A271" s="171">
        <v>44205</v>
      </c>
      <c r="B271" t="s">
        <v>164</v>
      </c>
      <c r="C271">
        <v>156829.88</v>
      </c>
      <c r="D271" t="s">
        <v>14</v>
      </c>
      <c r="E271" t="s">
        <v>14</v>
      </c>
      <c r="F271">
        <v>102593</v>
      </c>
      <c r="K271" s="172">
        <v>44466</v>
      </c>
      <c r="L271" s="170">
        <v>171113.14</v>
      </c>
      <c r="M271" s="170">
        <v>268509</v>
      </c>
    </row>
    <row r="272" spans="1:13">
      <c r="A272" s="171">
        <v>44205</v>
      </c>
      <c r="B272" t="s">
        <v>164</v>
      </c>
      <c r="C272">
        <v>156829.88</v>
      </c>
      <c r="D272" t="s">
        <v>14</v>
      </c>
      <c r="E272" t="s">
        <v>15</v>
      </c>
      <c r="F272">
        <v>85768</v>
      </c>
      <c r="K272" s="172">
        <v>44467</v>
      </c>
      <c r="L272" s="170">
        <v>172233.5</v>
      </c>
      <c r="M272" s="170">
        <v>309829</v>
      </c>
    </row>
    <row r="273" spans="1:13">
      <c r="A273" s="171">
        <v>44205</v>
      </c>
      <c r="B273" t="s">
        <v>164</v>
      </c>
      <c r="C273">
        <v>156829.88</v>
      </c>
      <c r="D273" t="s">
        <v>14</v>
      </c>
      <c r="E273" t="s">
        <v>16</v>
      </c>
      <c r="F273">
        <v>16643</v>
      </c>
      <c r="K273" s="172">
        <v>44468</v>
      </c>
      <c r="L273" s="170">
        <v>191003.32</v>
      </c>
      <c r="M273" s="170">
        <v>545804</v>
      </c>
    </row>
    <row r="274" spans="1:13">
      <c r="A274" s="171">
        <v>44205</v>
      </c>
      <c r="B274" t="s">
        <v>164</v>
      </c>
      <c r="C274">
        <v>156829.88</v>
      </c>
      <c r="D274" t="s">
        <v>14</v>
      </c>
      <c r="E274" t="s">
        <v>17</v>
      </c>
      <c r="F274">
        <v>181</v>
      </c>
      <c r="K274" s="172">
        <v>44469</v>
      </c>
      <c r="L274" s="170">
        <v>186311.1</v>
      </c>
      <c r="M274" s="170">
        <v>856887</v>
      </c>
    </row>
    <row r="275" spans="1:13">
      <c r="A275" s="171">
        <v>44205</v>
      </c>
      <c r="B275" t="s">
        <v>164</v>
      </c>
      <c r="C275">
        <v>156829.88</v>
      </c>
      <c r="D275" t="s">
        <v>14</v>
      </c>
      <c r="E275" t="s">
        <v>18</v>
      </c>
      <c r="F275">
        <v>0</v>
      </c>
      <c r="K275" s="172">
        <v>44470</v>
      </c>
      <c r="L275" s="170">
        <v>331360.28999999998</v>
      </c>
      <c r="M275" s="170">
        <v>934727</v>
      </c>
    </row>
    <row r="276" spans="1:13">
      <c r="A276" s="171">
        <v>44205</v>
      </c>
      <c r="B276" t="s">
        <v>164</v>
      </c>
      <c r="C276">
        <v>156829.88</v>
      </c>
      <c r="D276" t="s">
        <v>19</v>
      </c>
      <c r="E276" t="s">
        <v>19</v>
      </c>
      <c r="F276">
        <v>446555</v>
      </c>
      <c r="K276" s="172">
        <v>44471</v>
      </c>
      <c r="L276" s="170">
        <v>279019.27</v>
      </c>
      <c r="M276" s="170">
        <v>618623</v>
      </c>
    </row>
    <row r="277" spans="1:13">
      <c r="A277" s="171">
        <v>44205</v>
      </c>
      <c r="B277" t="s">
        <v>164</v>
      </c>
      <c r="C277">
        <v>156829.88</v>
      </c>
      <c r="D277" t="s">
        <v>19</v>
      </c>
      <c r="E277" t="s">
        <v>20</v>
      </c>
      <c r="F277">
        <v>274380</v>
      </c>
      <c r="K277" s="172">
        <v>44472</v>
      </c>
      <c r="L277" s="170">
        <v>249382.34</v>
      </c>
      <c r="M277" s="170">
        <v>693220</v>
      </c>
    </row>
    <row r="278" spans="1:13">
      <c r="A278" s="171">
        <v>44205</v>
      </c>
      <c r="B278" t="s">
        <v>164</v>
      </c>
      <c r="C278">
        <v>156829.88</v>
      </c>
      <c r="D278" t="s">
        <v>19</v>
      </c>
      <c r="E278" t="s">
        <v>21</v>
      </c>
      <c r="F278">
        <v>172175</v>
      </c>
      <c r="K278" s="172">
        <v>44473</v>
      </c>
      <c r="L278" s="170">
        <v>220154.26</v>
      </c>
      <c r="M278" s="170">
        <v>606737</v>
      </c>
    </row>
    <row r="279" spans="1:13">
      <c r="A279" s="171">
        <v>44205</v>
      </c>
      <c r="B279" t="s">
        <v>164</v>
      </c>
      <c r="C279">
        <v>156829.88</v>
      </c>
      <c r="D279" t="s">
        <v>19</v>
      </c>
      <c r="E279" t="s">
        <v>22</v>
      </c>
      <c r="F279">
        <v>0</v>
      </c>
      <c r="K279" s="172">
        <v>44474</v>
      </c>
      <c r="L279" s="170">
        <v>153066.21</v>
      </c>
      <c r="M279" s="170">
        <v>719775</v>
      </c>
    </row>
    <row r="280" spans="1:13">
      <c r="A280" s="171">
        <v>44205</v>
      </c>
      <c r="B280" t="s">
        <v>164</v>
      </c>
      <c r="C280">
        <v>156829.88</v>
      </c>
      <c r="D280" t="s">
        <v>23</v>
      </c>
      <c r="E280" t="s">
        <v>23</v>
      </c>
      <c r="F280">
        <v>0</v>
      </c>
      <c r="K280" s="172">
        <v>44475</v>
      </c>
      <c r="L280" s="170">
        <v>148623.60999999999</v>
      </c>
      <c r="M280" s="170">
        <v>691534</v>
      </c>
    </row>
    <row r="281" spans="1:13">
      <c r="A281" s="171">
        <v>44205</v>
      </c>
      <c r="B281" t="s">
        <v>164</v>
      </c>
      <c r="C281">
        <v>156829.88</v>
      </c>
      <c r="D281" t="s">
        <v>24</v>
      </c>
      <c r="E281" t="s">
        <v>24</v>
      </c>
      <c r="F281">
        <v>263323</v>
      </c>
      <c r="K281" s="172">
        <v>44476</v>
      </c>
      <c r="L281" s="170">
        <v>149855.51</v>
      </c>
      <c r="M281" s="170">
        <v>719105</v>
      </c>
    </row>
    <row r="282" spans="1:13">
      <c r="A282" s="171">
        <v>44205</v>
      </c>
      <c r="B282" t="s">
        <v>164</v>
      </c>
      <c r="C282">
        <v>156829.88</v>
      </c>
      <c r="D282" t="s">
        <v>25</v>
      </c>
      <c r="E282" t="s">
        <v>25</v>
      </c>
      <c r="F282">
        <v>2265465</v>
      </c>
      <c r="K282" s="172">
        <v>44477</v>
      </c>
      <c r="L282" s="170">
        <v>428738.34</v>
      </c>
      <c r="M282" s="170">
        <v>721415</v>
      </c>
    </row>
    <row r="283" spans="1:13">
      <c r="A283" s="171">
        <v>44205</v>
      </c>
      <c r="B283" t="s">
        <v>164</v>
      </c>
      <c r="C283">
        <v>156829.88</v>
      </c>
      <c r="D283" t="s">
        <v>26</v>
      </c>
      <c r="E283" t="s">
        <v>26</v>
      </c>
      <c r="F283">
        <v>484413</v>
      </c>
      <c r="K283" s="172">
        <v>44478</v>
      </c>
      <c r="L283" s="170">
        <v>305989.83</v>
      </c>
      <c r="M283" s="170">
        <v>785736</v>
      </c>
    </row>
    <row r="284" spans="1:13">
      <c r="A284" s="171">
        <v>44205</v>
      </c>
      <c r="B284" t="s">
        <v>164</v>
      </c>
      <c r="C284">
        <v>156829.88</v>
      </c>
      <c r="D284" t="s">
        <v>27</v>
      </c>
      <c r="E284" t="s">
        <v>27</v>
      </c>
      <c r="F284">
        <v>7937</v>
      </c>
      <c r="K284" s="172">
        <v>44479</v>
      </c>
      <c r="L284" s="170">
        <v>251286.75</v>
      </c>
      <c r="M284" s="170">
        <v>751811</v>
      </c>
    </row>
    <row r="285" spans="1:13">
      <c r="A285" s="171">
        <v>44205</v>
      </c>
      <c r="B285" t="s">
        <v>164</v>
      </c>
      <c r="C285">
        <v>156829.88</v>
      </c>
      <c r="D285" t="s">
        <v>28</v>
      </c>
      <c r="E285" t="s">
        <v>28</v>
      </c>
      <c r="F285">
        <v>0</v>
      </c>
      <c r="K285" s="172">
        <v>44480</v>
      </c>
      <c r="L285" s="170">
        <v>180503.27</v>
      </c>
      <c r="M285" s="170">
        <v>744355</v>
      </c>
    </row>
    <row r="286" spans="1:13">
      <c r="A286" s="171">
        <v>44205</v>
      </c>
      <c r="B286" t="s">
        <v>164</v>
      </c>
      <c r="C286">
        <v>156829.88</v>
      </c>
      <c r="D286" t="s">
        <v>29</v>
      </c>
      <c r="E286" t="s">
        <v>29</v>
      </c>
      <c r="F286">
        <v>2852369</v>
      </c>
      <c r="K286" s="172">
        <v>44481</v>
      </c>
      <c r="L286" s="170">
        <v>176732.06</v>
      </c>
      <c r="M286" s="170">
        <v>753990</v>
      </c>
    </row>
    <row r="287" spans="1:13">
      <c r="A287" s="171">
        <v>44205</v>
      </c>
      <c r="B287" t="s">
        <v>164</v>
      </c>
      <c r="C287">
        <v>156829.88</v>
      </c>
      <c r="D287" t="s">
        <v>30</v>
      </c>
      <c r="E287" t="s">
        <v>30</v>
      </c>
      <c r="F287">
        <v>0</v>
      </c>
      <c r="K287" s="172">
        <v>44482</v>
      </c>
      <c r="L287" s="170">
        <v>211118.18</v>
      </c>
      <c r="M287" s="170">
        <v>724995</v>
      </c>
    </row>
    <row r="288" spans="1:13">
      <c r="A288" s="171">
        <v>44205</v>
      </c>
      <c r="B288" t="s">
        <v>164</v>
      </c>
      <c r="C288">
        <v>156829.88</v>
      </c>
      <c r="D288" t="s">
        <v>31</v>
      </c>
      <c r="E288" t="s">
        <v>31</v>
      </c>
      <c r="F288">
        <v>0</v>
      </c>
      <c r="K288" s="172">
        <v>44483</v>
      </c>
      <c r="L288" s="170">
        <v>189420.46</v>
      </c>
      <c r="M288" s="170">
        <v>712638</v>
      </c>
    </row>
    <row r="289" spans="1:13">
      <c r="A289" s="171">
        <v>44205</v>
      </c>
      <c r="B289" t="s">
        <v>164</v>
      </c>
      <c r="C289">
        <v>156829.88</v>
      </c>
      <c r="D289" t="s">
        <v>32</v>
      </c>
      <c r="E289" t="s">
        <v>32</v>
      </c>
      <c r="F289">
        <v>0</v>
      </c>
      <c r="K289" s="172">
        <v>44484</v>
      </c>
      <c r="L289" s="170">
        <v>334921.34000000003</v>
      </c>
      <c r="M289" s="170">
        <v>623243</v>
      </c>
    </row>
    <row r="290" spans="1:13">
      <c r="A290" s="171">
        <v>44205</v>
      </c>
      <c r="B290" t="s">
        <v>164</v>
      </c>
      <c r="C290">
        <v>156829.88</v>
      </c>
      <c r="D290" t="s">
        <v>33</v>
      </c>
      <c r="E290" t="s">
        <v>33</v>
      </c>
      <c r="F290">
        <v>41000126</v>
      </c>
      <c r="K290" s="172">
        <v>44485</v>
      </c>
      <c r="L290" s="170">
        <v>256364.38</v>
      </c>
      <c r="M290" s="170">
        <v>679159</v>
      </c>
    </row>
    <row r="291" spans="1:13">
      <c r="A291" s="171">
        <v>44205</v>
      </c>
      <c r="B291" t="s">
        <v>164</v>
      </c>
      <c r="C291">
        <v>156829.88</v>
      </c>
      <c r="D291" t="s">
        <v>34</v>
      </c>
      <c r="E291" t="s">
        <v>34</v>
      </c>
      <c r="F291">
        <v>105778</v>
      </c>
      <c r="K291" s="172">
        <v>44486</v>
      </c>
      <c r="L291" s="170">
        <v>244465.53</v>
      </c>
      <c r="M291" s="170">
        <v>600974</v>
      </c>
    </row>
    <row r="292" spans="1:13">
      <c r="A292" s="171">
        <v>44205</v>
      </c>
      <c r="B292" t="s">
        <v>164</v>
      </c>
      <c r="C292">
        <v>156829.88</v>
      </c>
      <c r="D292" t="s">
        <v>35</v>
      </c>
      <c r="E292" t="s">
        <v>35</v>
      </c>
      <c r="F292">
        <v>0</v>
      </c>
      <c r="K292" s="172">
        <v>44487</v>
      </c>
      <c r="L292" s="170">
        <v>125949.44</v>
      </c>
      <c r="M292" s="170">
        <v>617444</v>
      </c>
    </row>
    <row r="293" spans="1:13">
      <c r="A293" s="171">
        <v>44205</v>
      </c>
      <c r="B293" t="s">
        <v>164</v>
      </c>
      <c r="C293">
        <v>156829.88</v>
      </c>
      <c r="D293" t="s">
        <v>36</v>
      </c>
      <c r="E293" t="s">
        <v>36</v>
      </c>
      <c r="F293">
        <v>0</v>
      </c>
      <c r="K293" s="172">
        <v>44488</v>
      </c>
      <c r="L293" s="170">
        <v>159950.32</v>
      </c>
      <c r="M293" s="170">
        <v>446296</v>
      </c>
    </row>
    <row r="294" spans="1:13">
      <c r="A294" s="171">
        <v>44205</v>
      </c>
      <c r="B294" t="s">
        <v>164</v>
      </c>
      <c r="C294">
        <v>156829.88</v>
      </c>
      <c r="D294" t="s">
        <v>37</v>
      </c>
      <c r="E294" t="s">
        <v>37</v>
      </c>
      <c r="F294">
        <v>0</v>
      </c>
      <c r="K294" s="172">
        <v>44489</v>
      </c>
      <c r="L294" s="170">
        <v>168909.01</v>
      </c>
      <c r="M294" s="170">
        <v>345605</v>
      </c>
    </row>
    <row r="295" spans="1:13">
      <c r="A295" s="171">
        <v>44205</v>
      </c>
      <c r="B295" t="s">
        <v>164</v>
      </c>
      <c r="C295">
        <v>156829.88</v>
      </c>
      <c r="D295" t="s">
        <v>38</v>
      </c>
      <c r="E295" t="s">
        <v>38</v>
      </c>
      <c r="F295">
        <v>0</v>
      </c>
      <c r="K295" s="172">
        <v>44490</v>
      </c>
      <c r="L295" s="170">
        <v>309003.55</v>
      </c>
      <c r="M295" s="170">
        <v>323380</v>
      </c>
    </row>
    <row r="296" spans="1:13">
      <c r="A296" s="171">
        <v>44205</v>
      </c>
      <c r="B296" t="s">
        <v>164</v>
      </c>
      <c r="C296">
        <v>156829.88</v>
      </c>
      <c r="D296" t="s">
        <v>39</v>
      </c>
      <c r="E296" t="s">
        <v>39</v>
      </c>
      <c r="F296">
        <v>0</v>
      </c>
      <c r="K296" s="172">
        <v>44491</v>
      </c>
      <c r="L296" s="170">
        <v>334538.17</v>
      </c>
      <c r="M296" s="170">
        <v>160754</v>
      </c>
    </row>
    <row r="297" spans="1:13">
      <c r="A297" s="171">
        <v>44205</v>
      </c>
      <c r="B297" t="s">
        <v>164</v>
      </c>
      <c r="C297">
        <v>156829.88</v>
      </c>
      <c r="D297" t="s">
        <v>40</v>
      </c>
      <c r="E297" t="s">
        <v>40</v>
      </c>
      <c r="F297">
        <v>0</v>
      </c>
      <c r="K297" s="172">
        <v>44492</v>
      </c>
      <c r="L297" s="170">
        <v>306608.84999999998</v>
      </c>
      <c r="M297" s="170">
        <v>223020</v>
      </c>
    </row>
    <row r="298" spans="1:13">
      <c r="A298" s="171">
        <v>44205</v>
      </c>
      <c r="B298" t="s">
        <v>164</v>
      </c>
      <c r="C298">
        <v>156829.88</v>
      </c>
      <c r="D298" t="s">
        <v>41</v>
      </c>
      <c r="E298" t="s">
        <v>41</v>
      </c>
      <c r="F298">
        <v>0</v>
      </c>
      <c r="K298" s="172">
        <v>44493</v>
      </c>
      <c r="L298" s="170">
        <v>283807.87</v>
      </c>
      <c r="M298" s="170">
        <v>316945</v>
      </c>
    </row>
    <row r="299" spans="1:13">
      <c r="A299" s="171">
        <v>44206</v>
      </c>
      <c r="B299" t="s">
        <v>164</v>
      </c>
      <c r="C299">
        <v>118951.99</v>
      </c>
      <c r="D299" t="s">
        <v>9</v>
      </c>
      <c r="E299" t="s">
        <v>9</v>
      </c>
      <c r="F299">
        <v>539432</v>
      </c>
      <c r="K299" s="172">
        <v>44494</v>
      </c>
      <c r="L299" s="170">
        <v>210731.74</v>
      </c>
      <c r="M299" s="170">
        <v>548407</v>
      </c>
    </row>
    <row r="300" spans="1:13">
      <c r="A300" s="171">
        <v>44206</v>
      </c>
      <c r="B300" t="s">
        <v>164</v>
      </c>
      <c r="C300">
        <v>118951.99</v>
      </c>
      <c r="D300" t="s">
        <v>9</v>
      </c>
      <c r="E300" t="s">
        <v>10</v>
      </c>
      <c r="F300">
        <v>482673</v>
      </c>
      <c r="K300" s="172">
        <v>44495</v>
      </c>
      <c r="L300" s="170">
        <v>206415.29</v>
      </c>
      <c r="M300" s="170">
        <v>406783</v>
      </c>
    </row>
    <row r="301" spans="1:13">
      <c r="A301" s="171">
        <v>44206</v>
      </c>
      <c r="B301" t="s">
        <v>164</v>
      </c>
      <c r="C301">
        <v>118951.99</v>
      </c>
      <c r="D301" t="s">
        <v>9</v>
      </c>
      <c r="E301" t="s">
        <v>11</v>
      </c>
      <c r="F301">
        <v>54407</v>
      </c>
      <c r="K301" s="172">
        <v>44496</v>
      </c>
      <c r="L301" s="170">
        <v>248276.6</v>
      </c>
      <c r="M301" s="170">
        <v>541358</v>
      </c>
    </row>
    <row r="302" spans="1:13">
      <c r="A302" s="171">
        <v>44206</v>
      </c>
      <c r="B302" t="s">
        <v>164</v>
      </c>
      <c r="C302">
        <v>118951.99</v>
      </c>
      <c r="D302" t="s">
        <v>9</v>
      </c>
      <c r="E302" t="s">
        <v>12</v>
      </c>
      <c r="F302">
        <v>0</v>
      </c>
      <c r="K302" s="172">
        <v>44497</v>
      </c>
      <c r="L302" s="170">
        <v>162944.89000000001</v>
      </c>
      <c r="M302" s="170">
        <v>399957</v>
      </c>
    </row>
    <row r="303" spans="1:13">
      <c r="A303" s="171">
        <v>44206</v>
      </c>
      <c r="B303" t="s">
        <v>164</v>
      </c>
      <c r="C303">
        <v>118951.99</v>
      </c>
      <c r="D303" t="s">
        <v>9</v>
      </c>
      <c r="E303" t="s">
        <v>13</v>
      </c>
      <c r="F303">
        <v>2352</v>
      </c>
      <c r="K303" s="172">
        <v>44498</v>
      </c>
      <c r="L303" s="170">
        <v>417424.72</v>
      </c>
      <c r="M303" s="170">
        <v>498329</v>
      </c>
    </row>
    <row r="304" spans="1:13">
      <c r="A304" s="171">
        <v>44206</v>
      </c>
      <c r="B304" t="s">
        <v>164</v>
      </c>
      <c r="C304">
        <v>118951.99</v>
      </c>
      <c r="D304" t="s">
        <v>14</v>
      </c>
      <c r="E304" t="s">
        <v>14</v>
      </c>
      <c r="F304">
        <v>115183</v>
      </c>
      <c r="K304" s="172">
        <v>44499</v>
      </c>
      <c r="L304" s="170">
        <v>321449.18</v>
      </c>
      <c r="M304" s="170">
        <v>649812</v>
      </c>
    </row>
    <row r="305" spans="1:13">
      <c r="A305" s="171">
        <v>44206</v>
      </c>
      <c r="B305" t="s">
        <v>164</v>
      </c>
      <c r="C305">
        <v>118951.99</v>
      </c>
      <c r="D305" t="s">
        <v>14</v>
      </c>
      <c r="E305" t="s">
        <v>15</v>
      </c>
      <c r="F305">
        <v>98684</v>
      </c>
      <c r="K305" s="172">
        <v>44500</v>
      </c>
      <c r="L305" s="170">
        <v>289205.75</v>
      </c>
      <c r="M305" s="170">
        <v>632692</v>
      </c>
    </row>
    <row r="306" spans="1:13">
      <c r="A306" s="171">
        <v>44206</v>
      </c>
      <c r="B306" t="s">
        <v>164</v>
      </c>
      <c r="C306">
        <v>118951.99</v>
      </c>
      <c r="D306" t="s">
        <v>14</v>
      </c>
      <c r="E306" t="s">
        <v>16</v>
      </c>
      <c r="F306">
        <v>16328</v>
      </c>
      <c r="K306" s="172">
        <v>44501</v>
      </c>
      <c r="L306" s="170">
        <v>232028.77</v>
      </c>
      <c r="M306" s="170">
        <v>675129</v>
      </c>
    </row>
    <row r="307" spans="1:13">
      <c r="A307" s="171">
        <v>44206</v>
      </c>
      <c r="B307" t="s">
        <v>164</v>
      </c>
      <c r="C307">
        <v>118951.99</v>
      </c>
      <c r="D307" t="s">
        <v>14</v>
      </c>
      <c r="E307" t="s">
        <v>17</v>
      </c>
      <c r="F307">
        <v>171</v>
      </c>
      <c r="K307" s="172">
        <v>44502</v>
      </c>
      <c r="L307" s="170">
        <v>139706.26</v>
      </c>
      <c r="M307" s="170">
        <v>376338</v>
      </c>
    </row>
    <row r="308" spans="1:13">
      <c r="A308" s="171">
        <v>44206</v>
      </c>
      <c r="B308" t="s">
        <v>164</v>
      </c>
      <c r="C308">
        <v>118951.99</v>
      </c>
      <c r="D308" t="s">
        <v>14</v>
      </c>
      <c r="E308" t="s">
        <v>18</v>
      </c>
      <c r="F308">
        <v>0</v>
      </c>
      <c r="K308" s="172">
        <v>44503</v>
      </c>
      <c r="L308" s="170">
        <v>177470.57</v>
      </c>
      <c r="M308" s="170">
        <v>447037</v>
      </c>
    </row>
    <row r="309" spans="1:13">
      <c r="A309" s="171">
        <v>44206</v>
      </c>
      <c r="B309" t="s">
        <v>164</v>
      </c>
      <c r="C309">
        <v>118951.99</v>
      </c>
      <c r="D309" t="s">
        <v>19</v>
      </c>
      <c r="E309" t="s">
        <v>19</v>
      </c>
      <c r="F309">
        <v>1684576</v>
      </c>
      <c r="K309" s="172">
        <v>44504</v>
      </c>
      <c r="L309" s="170">
        <v>276888.7</v>
      </c>
      <c r="M309" s="170">
        <v>647786</v>
      </c>
    </row>
    <row r="310" spans="1:13">
      <c r="A310" s="171">
        <v>44206</v>
      </c>
      <c r="B310" t="s">
        <v>164</v>
      </c>
      <c r="C310">
        <v>118951.99</v>
      </c>
      <c r="D310" t="s">
        <v>19</v>
      </c>
      <c r="E310" t="s">
        <v>20</v>
      </c>
      <c r="F310">
        <v>1115412</v>
      </c>
      <c r="K310" s="172">
        <v>44505</v>
      </c>
      <c r="L310" s="170">
        <v>502383.35</v>
      </c>
      <c r="M310" s="170">
        <v>307761</v>
      </c>
    </row>
    <row r="311" spans="1:13">
      <c r="A311" s="171">
        <v>44206</v>
      </c>
      <c r="B311" t="s">
        <v>164</v>
      </c>
      <c r="C311">
        <v>118951.99</v>
      </c>
      <c r="D311" t="s">
        <v>19</v>
      </c>
      <c r="E311" t="s">
        <v>21</v>
      </c>
      <c r="F311">
        <v>569164</v>
      </c>
      <c r="K311" s="172">
        <v>44506</v>
      </c>
      <c r="L311" s="170">
        <v>371858.14</v>
      </c>
      <c r="M311" s="170">
        <v>46618</v>
      </c>
    </row>
    <row r="312" spans="1:13">
      <c r="A312" s="171">
        <v>44206</v>
      </c>
      <c r="B312" t="s">
        <v>164</v>
      </c>
      <c r="C312">
        <v>118951.99</v>
      </c>
      <c r="D312" t="s">
        <v>19</v>
      </c>
      <c r="E312" t="s">
        <v>22</v>
      </c>
      <c r="F312">
        <v>0</v>
      </c>
      <c r="K312" s="172">
        <v>44507</v>
      </c>
      <c r="L312" s="170">
        <v>302147.62</v>
      </c>
      <c r="M312" s="170">
        <v>110827</v>
      </c>
    </row>
    <row r="313" spans="1:13">
      <c r="A313" s="171">
        <v>44206</v>
      </c>
      <c r="B313" t="s">
        <v>164</v>
      </c>
      <c r="C313">
        <v>118951.99</v>
      </c>
      <c r="D313" t="s">
        <v>23</v>
      </c>
      <c r="E313" t="s">
        <v>23</v>
      </c>
      <c r="F313">
        <v>0</v>
      </c>
      <c r="K313" s="172">
        <v>44508</v>
      </c>
      <c r="L313" s="170">
        <v>203548.13</v>
      </c>
      <c r="M313" s="170">
        <v>152105</v>
      </c>
    </row>
    <row r="314" spans="1:13">
      <c r="A314" s="171">
        <v>44206</v>
      </c>
      <c r="B314" t="s">
        <v>164</v>
      </c>
      <c r="C314">
        <v>118951.99</v>
      </c>
      <c r="D314" t="s">
        <v>24</v>
      </c>
      <c r="E314" t="s">
        <v>24</v>
      </c>
      <c r="F314">
        <v>318557</v>
      </c>
      <c r="K314" s="172">
        <v>44509</v>
      </c>
      <c r="L314" s="170">
        <v>213433.86</v>
      </c>
      <c r="M314" s="170">
        <v>138072</v>
      </c>
    </row>
    <row r="315" spans="1:13">
      <c r="A315" s="171">
        <v>44206</v>
      </c>
      <c r="B315" t="s">
        <v>164</v>
      </c>
      <c r="C315">
        <v>118951.99</v>
      </c>
      <c r="D315" t="s">
        <v>25</v>
      </c>
      <c r="E315" t="s">
        <v>25</v>
      </c>
      <c r="F315">
        <v>2169695</v>
      </c>
      <c r="K315" s="172">
        <v>44510</v>
      </c>
      <c r="L315" s="170">
        <v>217348.99</v>
      </c>
      <c r="M315" s="170">
        <v>101593</v>
      </c>
    </row>
    <row r="316" spans="1:13">
      <c r="A316" s="171">
        <v>44206</v>
      </c>
      <c r="B316" t="s">
        <v>164</v>
      </c>
      <c r="C316">
        <v>118951.99</v>
      </c>
      <c r="D316" t="s">
        <v>26</v>
      </c>
      <c r="E316" t="s">
        <v>26</v>
      </c>
      <c r="F316">
        <v>1731789</v>
      </c>
      <c r="K316" s="172">
        <v>44511</v>
      </c>
      <c r="L316" s="170">
        <v>221846.34</v>
      </c>
      <c r="M316" s="170">
        <v>126605</v>
      </c>
    </row>
    <row r="317" spans="1:13">
      <c r="A317" s="171">
        <v>44206</v>
      </c>
      <c r="B317" t="s">
        <v>164</v>
      </c>
      <c r="C317">
        <v>118951.99</v>
      </c>
      <c r="D317" t="s">
        <v>27</v>
      </c>
      <c r="E317" t="s">
        <v>27</v>
      </c>
      <c r="F317">
        <v>11219</v>
      </c>
      <c r="K317" s="172">
        <v>44512</v>
      </c>
      <c r="L317" s="170">
        <v>323845.28999999998</v>
      </c>
      <c r="M317" s="170">
        <v>243841</v>
      </c>
    </row>
    <row r="318" spans="1:13">
      <c r="A318" s="171">
        <v>44206</v>
      </c>
      <c r="B318" t="s">
        <v>164</v>
      </c>
      <c r="C318">
        <v>118951.99</v>
      </c>
      <c r="D318" t="s">
        <v>28</v>
      </c>
      <c r="E318" t="s">
        <v>28</v>
      </c>
      <c r="F318">
        <v>0</v>
      </c>
      <c r="K318" s="172">
        <v>44513</v>
      </c>
      <c r="L318" s="170">
        <v>266136.32000000001</v>
      </c>
      <c r="M318" s="170">
        <v>898847</v>
      </c>
    </row>
    <row r="319" spans="1:13">
      <c r="A319" s="171">
        <v>44206</v>
      </c>
      <c r="B319" t="s">
        <v>164</v>
      </c>
      <c r="C319">
        <v>118951.99</v>
      </c>
      <c r="D319" t="s">
        <v>29</v>
      </c>
      <c r="E319" t="s">
        <v>29</v>
      </c>
      <c r="F319">
        <v>5058199</v>
      </c>
      <c r="K319" s="172">
        <v>44514</v>
      </c>
      <c r="L319" s="170">
        <v>251875.63</v>
      </c>
      <c r="M319" s="170">
        <v>562331</v>
      </c>
    </row>
    <row r="320" spans="1:13">
      <c r="A320" s="171">
        <v>44206</v>
      </c>
      <c r="B320" t="s">
        <v>164</v>
      </c>
      <c r="C320">
        <v>118951.99</v>
      </c>
      <c r="D320" t="s">
        <v>30</v>
      </c>
      <c r="E320" t="s">
        <v>30</v>
      </c>
      <c r="F320">
        <v>0</v>
      </c>
      <c r="K320" s="172">
        <v>44515</v>
      </c>
      <c r="L320" s="170">
        <v>163531.35</v>
      </c>
      <c r="M320" s="170">
        <v>543869</v>
      </c>
    </row>
    <row r="321" spans="1:13">
      <c r="A321" s="171">
        <v>44206</v>
      </c>
      <c r="B321" t="s">
        <v>164</v>
      </c>
      <c r="C321">
        <v>118951.99</v>
      </c>
      <c r="D321" t="s">
        <v>31</v>
      </c>
      <c r="E321" t="s">
        <v>31</v>
      </c>
      <c r="F321">
        <v>0</v>
      </c>
      <c r="K321" s="172">
        <v>44516</v>
      </c>
      <c r="L321" s="170">
        <v>158878.82</v>
      </c>
      <c r="M321" s="170">
        <v>581267</v>
      </c>
    </row>
    <row r="322" spans="1:13">
      <c r="A322" s="171">
        <v>44206</v>
      </c>
      <c r="B322" t="s">
        <v>164</v>
      </c>
      <c r="C322">
        <v>118951.99</v>
      </c>
      <c r="D322" t="s">
        <v>32</v>
      </c>
      <c r="E322" t="s">
        <v>32</v>
      </c>
      <c r="F322">
        <v>0</v>
      </c>
      <c r="K322" s="172">
        <v>44517</v>
      </c>
      <c r="L322" s="170">
        <v>179654.92</v>
      </c>
      <c r="M322" s="170">
        <v>686472</v>
      </c>
    </row>
    <row r="323" spans="1:13">
      <c r="A323" s="171">
        <v>44206</v>
      </c>
      <c r="B323" t="s">
        <v>164</v>
      </c>
      <c r="C323">
        <v>118951.99</v>
      </c>
      <c r="D323" t="s">
        <v>33</v>
      </c>
      <c r="E323" t="s">
        <v>33</v>
      </c>
      <c r="F323">
        <v>0</v>
      </c>
      <c r="K323" s="172">
        <v>44518</v>
      </c>
      <c r="L323" s="170">
        <v>385286.01</v>
      </c>
      <c r="M323" s="170">
        <v>432977</v>
      </c>
    </row>
    <row r="324" spans="1:13">
      <c r="A324" s="171">
        <v>44206</v>
      </c>
      <c r="B324" t="s">
        <v>164</v>
      </c>
      <c r="C324">
        <v>118951.99</v>
      </c>
      <c r="D324" t="s">
        <v>34</v>
      </c>
      <c r="E324" t="s">
        <v>34</v>
      </c>
      <c r="F324">
        <v>101824</v>
      </c>
      <c r="K324" s="172">
        <v>44519</v>
      </c>
      <c r="L324" s="170">
        <v>393579.86</v>
      </c>
      <c r="M324" s="170">
        <v>892416</v>
      </c>
    </row>
    <row r="325" spans="1:13">
      <c r="A325" s="171">
        <v>44206</v>
      </c>
      <c r="B325" t="s">
        <v>164</v>
      </c>
      <c r="C325">
        <v>118951.99</v>
      </c>
      <c r="D325" t="s">
        <v>35</v>
      </c>
      <c r="E325" t="s">
        <v>35</v>
      </c>
      <c r="F325">
        <v>0</v>
      </c>
      <c r="K325" s="172">
        <v>44520</v>
      </c>
      <c r="L325" s="170">
        <v>348280.69</v>
      </c>
      <c r="M325" s="170">
        <v>919391</v>
      </c>
    </row>
    <row r="326" spans="1:13">
      <c r="A326" s="171">
        <v>44206</v>
      </c>
      <c r="B326" t="s">
        <v>164</v>
      </c>
      <c r="C326">
        <v>118951.99</v>
      </c>
      <c r="D326" t="s">
        <v>36</v>
      </c>
      <c r="E326" t="s">
        <v>36</v>
      </c>
      <c r="F326">
        <v>0</v>
      </c>
      <c r="K326" s="172">
        <v>44521</v>
      </c>
      <c r="L326" s="170">
        <v>314126.36</v>
      </c>
      <c r="M326" s="170">
        <v>828586</v>
      </c>
    </row>
    <row r="327" spans="1:13">
      <c r="A327" s="171">
        <v>44206</v>
      </c>
      <c r="B327" t="s">
        <v>164</v>
      </c>
      <c r="C327">
        <v>118951.99</v>
      </c>
      <c r="D327" t="s">
        <v>37</v>
      </c>
      <c r="E327" t="s">
        <v>37</v>
      </c>
      <c r="F327">
        <v>0</v>
      </c>
      <c r="K327" s="172">
        <v>44522</v>
      </c>
      <c r="L327" s="170">
        <v>212473.27</v>
      </c>
      <c r="M327" s="170">
        <v>628730</v>
      </c>
    </row>
    <row r="328" spans="1:13">
      <c r="A328" s="171">
        <v>44206</v>
      </c>
      <c r="B328" t="s">
        <v>164</v>
      </c>
      <c r="C328">
        <v>118951.99</v>
      </c>
      <c r="D328" t="s">
        <v>38</v>
      </c>
      <c r="E328" t="s">
        <v>38</v>
      </c>
      <c r="F328">
        <v>0</v>
      </c>
      <c r="K328" s="172">
        <v>44523</v>
      </c>
      <c r="L328" s="170">
        <v>229266.17</v>
      </c>
      <c r="M328" s="170">
        <v>547114</v>
      </c>
    </row>
    <row r="329" spans="1:13">
      <c r="A329" s="171">
        <v>44206</v>
      </c>
      <c r="B329" t="s">
        <v>164</v>
      </c>
      <c r="C329">
        <v>118951.99</v>
      </c>
      <c r="D329" t="s">
        <v>39</v>
      </c>
      <c r="E329" t="s">
        <v>39</v>
      </c>
      <c r="F329">
        <v>0</v>
      </c>
      <c r="K329" s="172">
        <v>44524</v>
      </c>
      <c r="L329" s="170">
        <v>189540.6</v>
      </c>
      <c r="M329" s="170">
        <v>557663</v>
      </c>
    </row>
    <row r="330" spans="1:13">
      <c r="A330" s="171">
        <v>44206</v>
      </c>
      <c r="B330" t="s">
        <v>164</v>
      </c>
      <c r="C330">
        <v>118951.99</v>
      </c>
      <c r="D330" t="s">
        <v>40</v>
      </c>
      <c r="E330" t="s">
        <v>40</v>
      </c>
      <c r="F330">
        <v>0</v>
      </c>
      <c r="K330" s="172">
        <v>44525</v>
      </c>
      <c r="L330" s="170">
        <v>660261.54</v>
      </c>
      <c r="M330" s="170">
        <v>645027</v>
      </c>
    </row>
    <row r="331" spans="1:13">
      <c r="A331" s="171">
        <v>44206</v>
      </c>
      <c r="B331" t="s">
        <v>164</v>
      </c>
      <c r="C331">
        <v>118951.99</v>
      </c>
      <c r="D331" t="s">
        <v>41</v>
      </c>
      <c r="E331" t="s">
        <v>41</v>
      </c>
      <c r="F331">
        <v>0</v>
      </c>
      <c r="K331" s="172">
        <v>44526</v>
      </c>
      <c r="L331" s="170">
        <v>597503.43999999994</v>
      </c>
      <c r="M331" s="170">
        <v>707542</v>
      </c>
    </row>
    <row r="332" spans="1:13">
      <c r="A332" s="171">
        <v>44207</v>
      </c>
      <c r="B332" t="s">
        <v>164</v>
      </c>
      <c r="C332">
        <v>83607.789999999994</v>
      </c>
      <c r="D332" t="s">
        <v>9</v>
      </c>
      <c r="E332" t="s">
        <v>9</v>
      </c>
      <c r="F332">
        <v>425659</v>
      </c>
      <c r="K332" s="172">
        <v>44527</v>
      </c>
      <c r="L332" s="170">
        <v>322458.71000000002</v>
      </c>
      <c r="M332" s="170">
        <v>839931</v>
      </c>
    </row>
    <row r="333" spans="1:13">
      <c r="A333" s="171">
        <v>44207</v>
      </c>
      <c r="B333" t="s">
        <v>164</v>
      </c>
      <c r="C333">
        <v>83607.789999999994</v>
      </c>
      <c r="D333" t="s">
        <v>9</v>
      </c>
      <c r="E333" t="s">
        <v>10</v>
      </c>
      <c r="F333">
        <v>353373</v>
      </c>
      <c r="K333" s="172">
        <v>44528</v>
      </c>
      <c r="L333" s="170">
        <v>354891.49</v>
      </c>
      <c r="M333" s="170">
        <v>911991</v>
      </c>
    </row>
    <row r="334" spans="1:13">
      <c r="A334" s="171">
        <v>44207</v>
      </c>
      <c r="B334" t="s">
        <v>164</v>
      </c>
      <c r="C334">
        <v>83607.789999999994</v>
      </c>
      <c r="D334" t="s">
        <v>9</v>
      </c>
      <c r="E334" t="s">
        <v>11</v>
      </c>
      <c r="F334">
        <v>58648</v>
      </c>
      <c r="K334" s="172">
        <v>44529</v>
      </c>
      <c r="L334" s="170">
        <v>136284.81</v>
      </c>
      <c r="M334" s="170">
        <v>650336</v>
      </c>
    </row>
    <row r="335" spans="1:13">
      <c r="A335" s="171">
        <v>44207</v>
      </c>
      <c r="B335" t="s">
        <v>164</v>
      </c>
      <c r="C335">
        <v>83607.789999999994</v>
      </c>
      <c r="D335" t="s">
        <v>9</v>
      </c>
      <c r="E335" t="s">
        <v>12</v>
      </c>
      <c r="F335">
        <v>0</v>
      </c>
      <c r="K335" s="172">
        <v>44530</v>
      </c>
      <c r="L335" s="170">
        <v>136186.16</v>
      </c>
      <c r="M335" s="170">
        <v>836958</v>
      </c>
    </row>
    <row r="336" spans="1:13">
      <c r="A336" s="171">
        <v>44207</v>
      </c>
      <c r="B336" t="s">
        <v>164</v>
      </c>
      <c r="C336">
        <v>83607.789999999994</v>
      </c>
      <c r="D336" t="s">
        <v>9</v>
      </c>
      <c r="E336" t="s">
        <v>13</v>
      </c>
      <c r="F336">
        <v>13638</v>
      </c>
      <c r="K336" s="172">
        <v>44531</v>
      </c>
      <c r="L336" s="170">
        <v>171706.77</v>
      </c>
      <c r="M336" s="170">
        <v>1011959</v>
      </c>
    </row>
    <row r="337" spans="1:13">
      <c r="A337" s="171">
        <v>44207</v>
      </c>
      <c r="B337" t="s">
        <v>164</v>
      </c>
      <c r="C337">
        <v>83607.789999999994</v>
      </c>
      <c r="D337" t="s">
        <v>14</v>
      </c>
      <c r="E337" t="s">
        <v>14</v>
      </c>
      <c r="F337">
        <v>85033</v>
      </c>
      <c r="K337" s="172">
        <v>44532</v>
      </c>
      <c r="L337" s="170">
        <v>531329.48</v>
      </c>
      <c r="M337" s="170">
        <v>806874</v>
      </c>
    </row>
    <row r="338" spans="1:13">
      <c r="A338" s="171">
        <v>44207</v>
      </c>
      <c r="B338" t="s">
        <v>164</v>
      </c>
      <c r="C338">
        <v>83607.789999999994</v>
      </c>
      <c r="D338" t="s">
        <v>14</v>
      </c>
      <c r="E338" t="s">
        <v>15</v>
      </c>
      <c r="F338">
        <v>69714</v>
      </c>
      <c r="K338" s="172">
        <v>44533</v>
      </c>
      <c r="L338" s="170">
        <v>537148.42000000004</v>
      </c>
      <c r="M338" s="170">
        <v>962656</v>
      </c>
    </row>
    <row r="339" spans="1:13">
      <c r="A339" s="171">
        <v>44207</v>
      </c>
      <c r="B339" t="s">
        <v>164</v>
      </c>
      <c r="C339">
        <v>83607.789999999994</v>
      </c>
      <c r="D339" t="s">
        <v>14</v>
      </c>
      <c r="E339" t="s">
        <v>16</v>
      </c>
      <c r="F339">
        <v>14086</v>
      </c>
      <c r="K339" s="172">
        <v>44534</v>
      </c>
      <c r="L339" s="170">
        <v>387005.08</v>
      </c>
      <c r="M339" s="170">
        <v>1199242</v>
      </c>
    </row>
    <row r="340" spans="1:13">
      <c r="A340" s="171">
        <v>44207</v>
      </c>
      <c r="B340" t="s">
        <v>164</v>
      </c>
      <c r="C340">
        <v>83607.789999999994</v>
      </c>
      <c r="D340" t="s">
        <v>14</v>
      </c>
      <c r="E340" t="s">
        <v>17</v>
      </c>
      <c r="F340">
        <v>1233</v>
      </c>
      <c r="K340" s="172">
        <v>44535</v>
      </c>
      <c r="L340" s="170">
        <v>305082.03000000003</v>
      </c>
      <c r="M340" s="170">
        <v>900057</v>
      </c>
    </row>
    <row r="341" spans="1:13">
      <c r="A341" s="171">
        <v>44207</v>
      </c>
      <c r="B341" t="s">
        <v>164</v>
      </c>
      <c r="C341">
        <v>83607.789999999994</v>
      </c>
      <c r="D341" t="s">
        <v>14</v>
      </c>
      <c r="E341" t="s">
        <v>18</v>
      </c>
      <c r="F341">
        <v>0</v>
      </c>
      <c r="K341" s="172">
        <v>44536</v>
      </c>
      <c r="L341" s="170">
        <v>206438.39999999999</v>
      </c>
      <c r="M341" s="170">
        <v>1066925</v>
      </c>
    </row>
    <row r="342" spans="1:13">
      <c r="A342" s="171">
        <v>44207</v>
      </c>
      <c r="B342" t="s">
        <v>164</v>
      </c>
      <c r="C342">
        <v>83607.789999999994</v>
      </c>
      <c r="D342" t="s">
        <v>19</v>
      </c>
      <c r="E342" t="s">
        <v>19</v>
      </c>
      <c r="F342">
        <v>606377</v>
      </c>
      <c r="K342" s="172">
        <v>44537</v>
      </c>
      <c r="L342" s="170">
        <v>215417.61</v>
      </c>
      <c r="M342" s="170">
        <v>1218191</v>
      </c>
    </row>
    <row r="343" spans="1:13">
      <c r="A343" s="171">
        <v>44207</v>
      </c>
      <c r="B343" t="s">
        <v>164</v>
      </c>
      <c r="C343">
        <v>83607.789999999994</v>
      </c>
      <c r="D343" t="s">
        <v>19</v>
      </c>
      <c r="E343" t="s">
        <v>20</v>
      </c>
      <c r="F343">
        <v>128079</v>
      </c>
      <c r="K343" s="172">
        <v>44538</v>
      </c>
      <c r="L343" s="170">
        <v>214389.1</v>
      </c>
      <c r="M343" s="170">
        <v>1125826</v>
      </c>
    </row>
    <row r="344" spans="1:13">
      <c r="A344" s="171">
        <v>44207</v>
      </c>
      <c r="B344" t="s">
        <v>164</v>
      </c>
      <c r="C344">
        <v>83607.789999999994</v>
      </c>
      <c r="D344" t="s">
        <v>19</v>
      </c>
      <c r="E344" t="s">
        <v>21</v>
      </c>
      <c r="F344">
        <v>478298</v>
      </c>
      <c r="K344" s="172">
        <v>44539</v>
      </c>
      <c r="L344" s="170">
        <v>233780.94</v>
      </c>
      <c r="M344" s="170">
        <v>1023586</v>
      </c>
    </row>
    <row r="345" spans="1:13">
      <c r="A345" s="171">
        <v>44207</v>
      </c>
      <c r="B345" t="s">
        <v>164</v>
      </c>
      <c r="C345">
        <v>83607.789999999994</v>
      </c>
      <c r="D345" t="s">
        <v>19</v>
      </c>
      <c r="E345" t="s">
        <v>22</v>
      </c>
      <c r="F345">
        <v>0</v>
      </c>
      <c r="K345" s="172">
        <v>44540</v>
      </c>
      <c r="L345" s="170">
        <v>685276.41</v>
      </c>
      <c r="M345" s="170">
        <v>336860</v>
      </c>
    </row>
    <row r="346" spans="1:13">
      <c r="A346" s="171">
        <v>44207</v>
      </c>
      <c r="B346" t="s">
        <v>164</v>
      </c>
      <c r="C346">
        <v>83607.789999999994</v>
      </c>
      <c r="D346" t="s">
        <v>23</v>
      </c>
      <c r="E346" t="s">
        <v>23</v>
      </c>
      <c r="F346">
        <v>0</v>
      </c>
      <c r="K346" s="172">
        <v>44541</v>
      </c>
      <c r="L346" s="170">
        <v>418783.06</v>
      </c>
      <c r="M346" s="170">
        <v>358319</v>
      </c>
    </row>
    <row r="347" spans="1:13">
      <c r="A347" s="171">
        <v>44207</v>
      </c>
      <c r="B347" t="s">
        <v>164</v>
      </c>
      <c r="C347">
        <v>83607.789999999994</v>
      </c>
      <c r="D347" t="s">
        <v>24</v>
      </c>
      <c r="E347" t="s">
        <v>24</v>
      </c>
      <c r="F347">
        <v>276783</v>
      </c>
      <c r="K347" s="172">
        <v>44542</v>
      </c>
      <c r="L347" s="170">
        <v>444318.42</v>
      </c>
      <c r="M347" s="170">
        <v>325531</v>
      </c>
    </row>
    <row r="348" spans="1:13">
      <c r="A348" s="171">
        <v>44207</v>
      </c>
      <c r="B348" t="s">
        <v>164</v>
      </c>
      <c r="C348">
        <v>83607.789999999994</v>
      </c>
      <c r="D348" t="s">
        <v>25</v>
      </c>
      <c r="E348" t="s">
        <v>25</v>
      </c>
      <c r="F348">
        <v>2311297</v>
      </c>
      <c r="K348" s="172">
        <v>44543</v>
      </c>
      <c r="L348" s="170">
        <v>178672.11</v>
      </c>
      <c r="M348" s="170">
        <v>372001</v>
      </c>
    </row>
    <row r="349" spans="1:13">
      <c r="A349" s="171">
        <v>44207</v>
      </c>
      <c r="B349" t="s">
        <v>164</v>
      </c>
      <c r="C349">
        <v>83607.789999999994</v>
      </c>
      <c r="D349" t="s">
        <v>26</v>
      </c>
      <c r="E349" t="s">
        <v>26</v>
      </c>
      <c r="F349">
        <v>635757</v>
      </c>
      <c r="K349" s="172">
        <v>44544</v>
      </c>
      <c r="L349" s="170">
        <v>152546.53</v>
      </c>
      <c r="M349" s="170">
        <v>392575</v>
      </c>
    </row>
    <row r="350" spans="1:13">
      <c r="A350" s="171">
        <v>44207</v>
      </c>
      <c r="B350" t="s">
        <v>164</v>
      </c>
      <c r="C350">
        <v>83607.789999999994</v>
      </c>
      <c r="D350" t="s">
        <v>27</v>
      </c>
      <c r="E350" t="s">
        <v>27</v>
      </c>
      <c r="F350">
        <v>7349</v>
      </c>
      <c r="K350" s="172">
        <v>44545</v>
      </c>
      <c r="L350" s="170">
        <v>499421.77</v>
      </c>
      <c r="M350" s="170">
        <v>1272472</v>
      </c>
    </row>
    <row r="351" spans="1:13">
      <c r="A351" s="171">
        <v>44207</v>
      </c>
      <c r="B351" t="s">
        <v>164</v>
      </c>
      <c r="C351">
        <v>83607.789999999994</v>
      </c>
      <c r="D351" t="s">
        <v>28</v>
      </c>
      <c r="E351" t="s">
        <v>28</v>
      </c>
      <c r="F351">
        <v>0</v>
      </c>
      <c r="K351" s="172">
        <v>44546</v>
      </c>
      <c r="L351" s="170">
        <v>270978.57</v>
      </c>
      <c r="M351" s="170">
        <v>1233611</v>
      </c>
    </row>
    <row r="352" spans="1:13">
      <c r="A352" s="171">
        <v>44207</v>
      </c>
      <c r="B352" t="s">
        <v>164</v>
      </c>
      <c r="C352">
        <v>83607.789999999994</v>
      </c>
      <c r="D352" t="s">
        <v>29</v>
      </c>
      <c r="E352" t="s">
        <v>29</v>
      </c>
      <c r="F352">
        <v>1040665</v>
      </c>
      <c r="K352" s="172">
        <v>44547</v>
      </c>
      <c r="L352" s="170">
        <v>456679.67</v>
      </c>
      <c r="M352" s="170">
        <v>1215916</v>
      </c>
    </row>
    <row r="353" spans="1:13">
      <c r="A353" s="171">
        <v>44207</v>
      </c>
      <c r="B353" t="s">
        <v>164</v>
      </c>
      <c r="C353">
        <v>83607.789999999994</v>
      </c>
      <c r="D353" t="s">
        <v>30</v>
      </c>
      <c r="E353" t="s">
        <v>30</v>
      </c>
      <c r="F353">
        <v>0</v>
      </c>
      <c r="K353" s="172">
        <v>44548</v>
      </c>
      <c r="L353" s="170">
        <v>322390.03999999998</v>
      </c>
      <c r="M353" s="170">
        <v>1336335</v>
      </c>
    </row>
    <row r="354" spans="1:13">
      <c r="A354" s="171">
        <v>44207</v>
      </c>
      <c r="B354" t="s">
        <v>164</v>
      </c>
      <c r="C354">
        <v>83607.789999999994</v>
      </c>
      <c r="D354" t="s">
        <v>31</v>
      </c>
      <c r="E354" t="s">
        <v>31</v>
      </c>
      <c r="F354">
        <v>0</v>
      </c>
      <c r="K354" s="172">
        <v>44549</v>
      </c>
      <c r="L354" s="170">
        <v>277073.3</v>
      </c>
      <c r="M354" s="170">
        <v>1230754</v>
      </c>
    </row>
    <row r="355" spans="1:13">
      <c r="A355" s="171">
        <v>44207</v>
      </c>
      <c r="B355" t="s">
        <v>164</v>
      </c>
      <c r="C355">
        <v>83607.789999999994</v>
      </c>
      <c r="D355" t="s">
        <v>32</v>
      </c>
      <c r="E355" t="s">
        <v>32</v>
      </c>
      <c r="F355">
        <v>0</v>
      </c>
      <c r="K355" s="172">
        <v>44550</v>
      </c>
      <c r="L355" s="170">
        <v>189388.14</v>
      </c>
      <c r="M355" s="170">
        <v>1210891</v>
      </c>
    </row>
    <row r="356" spans="1:13">
      <c r="A356" s="171">
        <v>44207</v>
      </c>
      <c r="B356" t="s">
        <v>164</v>
      </c>
      <c r="C356">
        <v>83607.789999999994</v>
      </c>
      <c r="D356" t="s">
        <v>33</v>
      </c>
      <c r="E356" t="s">
        <v>33</v>
      </c>
      <c r="F356">
        <v>39225421</v>
      </c>
      <c r="K356" s="172">
        <v>44551</v>
      </c>
      <c r="L356" s="170">
        <v>237657.31</v>
      </c>
      <c r="M356" s="170">
        <v>1249262</v>
      </c>
    </row>
    <row r="357" spans="1:13">
      <c r="A357" s="171">
        <v>44207</v>
      </c>
      <c r="B357" t="s">
        <v>164</v>
      </c>
      <c r="C357">
        <v>83607.789999999994</v>
      </c>
      <c r="D357" t="s">
        <v>34</v>
      </c>
      <c r="E357" t="s">
        <v>34</v>
      </c>
      <c r="F357">
        <v>39865</v>
      </c>
      <c r="K357" s="172">
        <v>44552</v>
      </c>
      <c r="L357" s="170">
        <v>234171.85</v>
      </c>
      <c r="M357" s="170">
        <v>1189604</v>
      </c>
    </row>
    <row r="358" spans="1:13">
      <c r="A358" s="171">
        <v>44207</v>
      </c>
      <c r="B358" t="s">
        <v>164</v>
      </c>
      <c r="C358">
        <v>83607.789999999994</v>
      </c>
      <c r="D358" t="s">
        <v>35</v>
      </c>
      <c r="E358" t="s">
        <v>35</v>
      </c>
      <c r="F358">
        <v>0</v>
      </c>
      <c r="K358" s="172">
        <v>44553</v>
      </c>
      <c r="L358" s="170">
        <v>253931.13</v>
      </c>
      <c r="M358" s="170">
        <v>1532591</v>
      </c>
    </row>
    <row r="359" spans="1:13">
      <c r="A359" s="171">
        <v>44207</v>
      </c>
      <c r="B359" t="s">
        <v>164</v>
      </c>
      <c r="C359">
        <v>83607.789999999994</v>
      </c>
      <c r="D359" t="s">
        <v>36</v>
      </c>
      <c r="E359" t="s">
        <v>36</v>
      </c>
      <c r="F359">
        <v>0</v>
      </c>
      <c r="K359" s="172">
        <v>44554</v>
      </c>
      <c r="L359" s="170">
        <v>699534.25</v>
      </c>
      <c r="M359" s="170">
        <v>1339931</v>
      </c>
    </row>
    <row r="360" spans="1:13">
      <c r="A360" s="171">
        <v>44207</v>
      </c>
      <c r="B360" t="s">
        <v>164</v>
      </c>
      <c r="C360">
        <v>83607.789999999994</v>
      </c>
      <c r="D360" t="s">
        <v>37</v>
      </c>
      <c r="E360" t="s">
        <v>37</v>
      </c>
      <c r="F360">
        <v>0</v>
      </c>
      <c r="K360" s="172">
        <v>44555</v>
      </c>
      <c r="L360" s="170">
        <v>351553.17</v>
      </c>
      <c r="M360" s="170">
        <v>1637104</v>
      </c>
    </row>
    <row r="361" spans="1:13">
      <c r="A361" s="171">
        <v>44207</v>
      </c>
      <c r="B361" t="s">
        <v>164</v>
      </c>
      <c r="C361">
        <v>83607.789999999994</v>
      </c>
      <c r="D361" t="s">
        <v>38</v>
      </c>
      <c r="E361" t="s">
        <v>38</v>
      </c>
      <c r="F361">
        <v>0</v>
      </c>
      <c r="K361" s="172">
        <v>44556</v>
      </c>
      <c r="L361" s="170">
        <v>341404.94</v>
      </c>
      <c r="M361" s="170">
        <v>1305687</v>
      </c>
    </row>
    <row r="362" spans="1:13">
      <c r="A362" s="171">
        <v>44207</v>
      </c>
      <c r="B362" t="s">
        <v>164</v>
      </c>
      <c r="C362">
        <v>83607.789999999994</v>
      </c>
      <c r="D362" t="s">
        <v>39</v>
      </c>
      <c r="E362" t="s">
        <v>39</v>
      </c>
      <c r="F362">
        <v>0</v>
      </c>
      <c r="K362" s="172">
        <v>44557</v>
      </c>
      <c r="L362" s="170">
        <v>243400.15</v>
      </c>
      <c r="M362" s="170">
        <v>1610646</v>
      </c>
    </row>
    <row r="363" spans="1:13">
      <c r="A363" s="171">
        <v>44207</v>
      </c>
      <c r="B363" t="s">
        <v>164</v>
      </c>
      <c r="C363">
        <v>83607.789999999994</v>
      </c>
      <c r="D363" t="s">
        <v>40</v>
      </c>
      <c r="E363" t="s">
        <v>40</v>
      </c>
      <c r="F363">
        <v>0</v>
      </c>
      <c r="K363" s="172">
        <v>44558</v>
      </c>
      <c r="L363" s="170">
        <v>304453.88</v>
      </c>
      <c r="M363" s="170">
        <v>1270338</v>
      </c>
    </row>
    <row r="364" spans="1:13">
      <c r="A364" s="171">
        <v>44207</v>
      </c>
      <c r="B364" t="s">
        <v>164</v>
      </c>
      <c r="C364">
        <v>83607.789999999994</v>
      </c>
      <c r="D364" t="s">
        <v>41</v>
      </c>
      <c r="E364" t="s">
        <v>41</v>
      </c>
      <c r="F364">
        <v>0</v>
      </c>
      <c r="K364" s="172">
        <v>44559</v>
      </c>
      <c r="L364" s="170">
        <v>195899.07</v>
      </c>
      <c r="M364" s="170">
        <v>1735493</v>
      </c>
    </row>
    <row r="365" spans="1:13">
      <c r="A365" s="171">
        <v>44208</v>
      </c>
      <c r="B365" t="s">
        <v>164</v>
      </c>
      <c r="C365">
        <v>95616.84</v>
      </c>
      <c r="D365" t="s">
        <v>9</v>
      </c>
      <c r="E365" t="s">
        <v>9</v>
      </c>
      <c r="F365">
        <v>424852</v>
      </c>
      <c r="K365" s="172">
        <v>44560</v>
      </c>
      <c r="L365" s="170">
        <v>188631</v>
      </c>
      <c r="M365" s="170">
        <v>1547342</v>
      </c>
    </row>
    <row r="366" spans="1:13">
      <c r="A366" s="171">
        <v>44208</v>
      </c>
      <c r="B366" t="s">
        <v>164</v>
      </c>
      <c r="C366">
        <v>95616.84</v>
      </c>
      <c r="D366" t="s">
        <v>9</v>
      </c>
      <c r="E366" t="s">
        <v>10</v>
      </c>
      <c r="F366">
        <v>362073</v>
      </c>
      <c r="K366" s="172">
        <v>44561</v>
      </c>
      <c r="L366" s="170">
        <v>787439.2</v>
      </c>
      <c r="M366" s="170">
        <v>2263875</v>
      </c>
    </row>
    <row r="367" spans="1:13">
      <c r="A367" s="171">
        <v>44208</v>
      </c>
      <c r="B367" t="s">
        <v>164</v>
      </c>
      <c r="C367">
        <v>95616.84</v>
      </c>
      <c r="D367" t="s">
        <v>9</v>
      </c>
      <c r="E367" t="s">
        <v>11</v>
      </c>
      <c r="F367">
        <v>53598</v>
      </c>
      <c r="K367" s="172">
        <v>44562</v>
      </c>
      <c r="L367" s="170">
        <v>432969.44</v>
      </c>
      <c r="M367" s="170">
        <v>2384677</v>
      </c>
    </row>
    <row r="368" spans="1:13">
      <c r="A368" s="171">
        <v>44208</v>
      </c>
      <c r="B368" t="s">
        <v>164</v>
      </c>
      <c r="C368">
        <v>95616.84</v>
      </c>
      <c r="D368" t="s">
        <v>9</v>
      </c>
      <c r="E368" t="s">
        <v>12</v>
      </c>
      <c r="F368">
        <v>0</v>
      </c>
      <c r="K368" s="172">
        <v>44563</v>
      </c>
      <c r="L368" s="170">
        <v>349226.06</v>
      </c>
      <c r="M368" s="170">
        <v>2347485</v>
      </c>
    </row>
    <row r="369" spans="1:13">
      <c r="A369" s="171">
        <v>44208</v>
      </c>
      <c r="B369" t="s">
        <v>164</v>
      </c>
      <c r="C369">
        <v>95616.84</v>
      </c>
      <c r="D369" t="s">
        <v>9</v>
      </c>
      <c r="E369" t="s">
        <v>13</v>
      </c>
      <c r="F369">
        <v>9181</v>
      </c>
      <c r="K369" s="172">
        <v>44564</v>
      </c>
      <c r="L369" s="170">
        <v>242148.63</v>
      </c>
      <c r="M369" s="170">
        <v>1965494</v>
      </c>
    </row>
    <row r="370" spans="1:13">
      <c r="A370" s="171">
        <v>44208</v>
      </c>
      <c r="B370" t="s">
        <v>164</v>
      </c>
      <c r="C370">
        <v>95616.84</v>
      </c>
      <c r="D370" t="s">
        <v>14</v>
      </c>
      <c r="E370" t="s">
        <v>14</v>
      </c>
      <c r="F370">
        <v>63016</v>
      </c>
      <c r="K370" s="172">
        <v>44565</v>
      </c>
      <c r="L370" s="170">
        <v>237961.5</v>
      </c>
      <c r="M370" s="170">
        <v>2641432</v>
      </c>
    </row>
    <row r="371" spans="1:13">
      <c r="A371" s="171">
        <v>44208</v>
      </c>
      <c r="B371" t="s">
        <v>164</v>
      </c>
      <c r="C371">
        <v>95616.84</v>
      </c>
      <c r="D371" t="s">
        <v>14</v>
      </c>
      <c r="E371" t="s">
        <v>15</v>
      </c>
      <c r="F371">
        <v>51698</v>
      </c>
      <c r="K371" s="172">
        <v>44566</v>
      </c>
      <c r="L371" s="170">
        <v>241259.54</v>
      </c>
      <c r="M371" s="170">
        <v>2165902</v>
      </c>
    </row>
    <row r="372" spans="1:13">
      <c r="A372" s="171">
        <v>44208</v>
      </c>
      <c r="B372" t="s">
        <v>164</v>
      </c>
      <c r="C372">
        <v>95616.84</v>
      </c>
      <c r="D372" t="s">
        <v>14</v>
      </c>
      <c r="E372" t="s">
        <v>16</v>
      </c>
      <c r="F372">
        <v>10647</v>
      </c>
      <c r="K372" s="172">
        <v>44567</v>
      </c>
      <c r="L372" s="170">
        <v>249909.13</v>
      </c>
      <c r="M372" s="170">
        <v>2297123</v>
      </c>
    </row>
    <row r="373" spans="1:13">
      <c r="A373" s="171">
        <v>44208</v>
      </c>
      <c r="B373" t="s">
        <v>164</v>
      </c>
      <c r="C373">
        <v>95616.84</v>
      </c>
      <c r="D373" t="s">
        <v>14</v>
      </c>
      <c r="E373" t="s">
        <v>17</v>
      </c>
      <c r="F373">
        <v>671</v>
      </c>
      <c r="K373" s="172">
        <v>44568</v>
      </c>
      <c r="L373" s="170">
        <v>677321.34</v>
      </c>
      <c r="M373" s="170">
        <v>2257417</v>
      </c>
    </row>
    <row r="374" spans="1:13">
      <c r="A374" s="171">
        <v>44208</v>
      </c>
      <c r="B374" t="s">
        <v>164</v>
      </c>
      <c r="C374">
        <v>95616.84</v>
      </c>
      <c r="D374" t="s">
        <v>14</v>
      </c>
      <c r="E374" t="s">
        <v>18</v>
      </c>
      <c r="F374">
        <v>0</v>
      </c>
      <c r="K374" s="172">
        <v>44569</v>
      </c>
      <c r="L374" s="170">
        <v>381628.12</v>
      </c>
      <c r="M374" s="170">
        <v>2593419</v>
      </c>
    </row>
    <row r="375" spans="1:13">
      <c r="A375" s="171">
        <v>44208</v>
      </c>
      <c r="B375" t="s">
        <v>164</v>
      </c>
      <c r="C375">
        <v>95616.84</v>
      </c>
      <c r="D375" t="s">
        <v>19</v>
      </c>
      <c r="E375" t="s">
        <v>19</v>
      </c>
      <c r="F375">
        <v>297066</v>
      </c>
      <c r="K375" s="172">
        <v>44570</v>
      </c>
      <c r="L375" s="170">
        <v>335805.9</v>
      </c>
      <c r="M375" s="170">
        <v>1613186</v>
      </c>
    </row>
    <row r="376" spans="1:13">
      <c r="A376" s="171">
        <v>44208</v>
      </c>
      <c r="B376" t="s">
        <v>164</v>
      </c>
      <c r="C376">
        <v>95616.84</v>
      </c>
      <c r="D376" t="s">
        <v>19</v>
      </c>
      <c r="E376" t="s">
        <v>20</v>
      </c>
      <c r="F376">
        <v>151525</v>
      </c>
      <c r="K376" s="172">
        <v>44571</v>
      </c>
      <c r="L376" s="170">
        <v>265067.61</v>
      </c>
      <c r="M376" s="170">
        <v>1798830</v>
      </c>
    </row>
    <row r="377" spans="1:13">
      <c r="A377" s="171">
        <v>44208</v>
      </c>
      <c r="B377" t="s">
        <v>164</v>
      </c>
      <c r="C377">
        <v>95616.84</v>
      </c>
      <c r="D377" t="s">
        <v>19</v>
      </c>
      <c r="E377" t="s">
        <v>21</v>
      </c>
      <c r="F377">
        <v>145541</v>
      </c>
      <c r="K377" s="172">
        <v>44572</v>
      </c>
      <c r="L377" s="170">
        <v>122484.29</v>
      </c>
      <c r="M377" s="170">
        <v>1557918</v>
      </c>
    </row>
    <row r="378" spans="1:13">
      <c r="A378" s="171">
        <v>44208</v>
      </c>
      <c r="B378" t="s">
        <v>164</v>
      </c>
      <c r="C378">
        <v>95616.84</v>
      </c>
      <c r="D378" t="s">
        <v>19</v>
      </c>
      <c r="E378" t="s">
        <v>22</v>
      </c>
      <c r="F378">
        <v>0</v>
      </c>
      <c r="K378" s="172">
        <v>44573</v>
      </c>
      <c r="L378" s="170">
        <v>139561.5</v>
      </c>
      <c r="M378" s="170">
        <v>1580409</v>
      </c>
    </row>
    <row r="379" spans="1:13">
      <c r="A379" s="171">
        <v>44208</v>
      </c>
      <c r="B379" t="s">
        <v>164</v>
      </c>
      <c r="C379">
        <v>95616.84</v>
      </c>
      <c r="D379" t="s">
        <v>23</v>
      </c>
      <c r="E379" t="s">
        <v>23</v>
      </c>
      <c r="F379">
        <v>0</v>
      </c>
      <c r="K379" s="172">
        <v>44574</v>
      </c>
      <c r="L379" s="170">
        <v>145573.1</v>
      </c>
      <c r="M379" s="170">
        <v>1416578</v>
      </c>
    </row>
    <row r="380" spans="1:13">
      <c r="A380" s="171">
        <v>44208</v>
      </c>
      <c r="B380" t="s">
        <v>164</v>
      </c>
      <c r="C380">
        <v>95616.84</v>
      </c>
      <c r="D380" t="s">
        <v>24</v>
      </c>
      <c r="E380" t="s">
        <v>24</v>
      </c>
      <c r="F380">
        <v>246963</v>
      </c>
      <c r="K380" s="172">
        <v>44575</v>
      </c>
      <c r="L380" s="170">
        <v>768141.96</v>
      </c>
      <c r="M380" s="170">
        <v>1558570</v>
      </c>
    </row>
    <row r="381" spans="1:13">
      <c r="A381" s="171">
        <v>44208</v>
      </c>
      <c r="B381" t="s">
        <v>164</v>
      </c>
      <c r="C381">
        <v>95616.84</v>
      </c>
      <c r="D381" t="s">
        <v>25</v>
      </c>
      <c r="E381" t="s">
        <v>25</v>
      </c>
      <c r="F381">
        <v>1350143</v>
      </c>
      <c r="K381" s="172">
        <v>44576</v>
      </c>
      <c r="L381" s="170">
        <v>447425.72</v>
      </c>
      <c r="M381" s="170">
        <v>1377282</v>
      </c>
    </row>
    <row r="382" spans="1:13">
      <c r="A382" s="171">
        <v>44208</v>
      </c>
      <c r="B382" t="s">
        <v>164</v>
      </c>
      <c r="C382">
        <v>95616.84</v>
      </c>
      <c r="D382" t="s">
        <v>26</v>
      </c>
      <c r="E382" t="s">
        <v>26</v>
      </c>
      <c r="F382">
        <v>327012</v>
      </c>
      <c r="K382" s="172">
        <v>44577</v>
      </c>
      <c r="L382" s="170">
        <v>358438.76</v>
      </c>
      <c r="M382" s="170">
        <v>1559336</v>
      </c>
    </row>
    <row r="383" spans="1:13">
      <c r="A383" s="171">
        <v>44208</v>
      </c>
      <c r="B383" t="s">
        <v>164</v>
      </c>
      <c r="C383">
        <v>95616.84</v>
      </c>
      <c r="D383" t="s">
        <v>27</v>
      </c>
      <c r="E383" t="s">
        <v>27</v>
      </c>
      <c r="F383">
        <v>11373</v>
      </c>
      <c r="K383" s="172">
        <v>44578</v>
      </c>
      <c r="L383" s="170">
        <v>226761.35</v>
      </c>
      <c r="M383" s="170">
        <v>1460780</v>
      </c>
    </row>
    <row r="384" spans="1:13">
      <c r="A384" s="171">
        <v>44208</v>
      </c>
      <c r="B384" t="s">
        <v>164</v>
      </c>
      <c r="C384">
        <v>95616.84</v>
      </c>
      <c r="D384" t="s">
        <v>28</v>
      </c>
      <c r="E384" t="s">
        <v>28</v>
      </c>
      <c r="F384">
        <v>0</v>
      </c>
      <c r="K384" s="172">
        <v>44579</v>
      </c>
      <c r="L384" s="170">
        <v>272998.59000000003</v>
      </c>
      <c r="M384" s="170">
        <v>1137162</v>
      </c>
    </row>
    <row r="385" spans="1:13">
      <c r="A385" s="171">
        <v>44208</v>
      </c>
      <c r="B385" t="s">
        <v>164</v>
      </c>
      <c r="C385">
        <v>95616.84</v>
      </c>
      <c r="D385" t="s">
        <v>29</v>
      </c>
      <c r="E385" t="s">
        <v>29</v>
      </c>
      <c r="F385">
        <v>776990</v>
      </c>
      <c r="K385" s="172">
        <v>44580</v>
      </c>
      <c r="L385" s="170">
        <v>285240.40000000002</v>
      </c>
      <c r="M385" s="170">
        <v>1254686</v>
      </c>
    </row>
    <row r="386" spans="1:13">
      <c r="A386" s="171">
        <v>44208</v>
      </c>
      <c r="B386" t="s">
        <v>164</v>
      </c>
      <c r="C386">
        <v>95616.84</v>
      </c>
      <c r="D386" t="s">
        <v>30</v>
      </c>
      <c r="E386" t="s">
        <v>30</v>
      </c>
      <c r="F386">
        <v>0</v>
      </c>
      <c r="K386" s="172">
        <v>44581</v>
      </c>
      <c r="L386" s="170">
        <v>298618.43</v>
      </c>
      <c r="M386" s="170">
        <v>1188358</v>
      </c>
    </row>
    <row r="387" spans="1:13">
      <c r="A387" s="171">
        <v>44208</v>
      </c>
      <c r="B387" t="s">
        <v>164</v>
      </c>
      <c r="C387">
        <v>95616.84</v>
      </c>
      <c r="D387" t="s">
        <v>31</v>
      </c>
      <c r="E387" t="s">
        <v>31</v>
      </c>
      <c r="F387">
        <v>0</v>
      </c>
      <c r="K387" s="172">
        <v>44582</v>
      </c>
      <c r="L387" s="170">
        <v>793549.95</v>
      </c>
      <c r="M387" s="170">
        <v>950007</v>
      </c>
    </row>
    <row r="388" spans="1:13">
      <c r="A388" s="171">
        <v>44208</v>
      </c>
      <c r="B388" t="s">
        <v>164</v>
      </c>
      <c r="C388">
        <v>95616.84</v>
      </c>
      <c r="D388" t="s">
        <v>32</v>
      </c>
      <c r="E388" t="s">
        <v>32</v>
      </c>
      <c r="F388">
        <v>0</v>
      </c>
      <c r="K388" s="172">
        <v>44583</v>
      </c>
      <c r="L388" s="170">
        <v>456867.61</v>
      </c>
      <c r="M388" s="170">
        <v>628245</v>
      </c>
    </row>
    <row r="389" spans="1:13">
      <c r="A389" s="171">
        <v>44208</v>
      </c>
      <c r="B389" t="s">
        <v>164</v>
      </c>
      <c r="C389">
        <v>95616.84</v>
      </c>
      <c r="D389" t="s">
        <v>33</v>
      </c>
      <c r="E389" t="s">
        <v>33</v>
      </c>
      <c r="F389">
        <v>36716944</v>
      </c>
      <c r="K389" s="172">
        <v>44584</v>
      </c>
      <c r="L389" s="170">
        <v>505718.28</v>
      </c>
      <c r="M389" s="170">
        <v>763665</v>
      </c>
    </row>
    <row r="390" spans="1:13">
      <c r="A390" s="171">
        <v>44208</v>
      </c>
      <c r="B390" t="s">
        <v>164</v>
      </c>
      <c r="C390">
        <v>95616.84</v>
      </c>
      <c r="D390" t="s">
        <v>34</v>
      </c>
      <c r="E390" t="s">
        <v>34</v>
      </c>
      <c r="F390">
        <v>56843</v>
      </c>
      <c r="K390" s="172">
        <v>44585</v>
      </c>
      <c r="L390" s="170">
        <v>154401.45000000001</v>
      </c>
      <c r="M390" s="170">
        <v>605367</v>
      </c>
    </row>
    <row r="391" spans="1:13">
      <c r="A391" s="171">
        <v>44208</v>
      </c>
      <c r="B391" t="s">
        <v>164</v>
      </c>
      <c r="C391">
        <v>95616.84</v>
      </c>
      <c r="D391" t="s">
        <v>35</v>
      </c>
      <c r="E391" t="s">
        <v>35</v>
      </c>
      <c r="F391">
        <v>0</v>
      </c>
      <c r="K391" s="172">
        <v>44586</v>
      </c>
      <c r="L391" s="170">
        <v>160539.34</v>
      </c>
      <c r="M391" s="170">
        <v>1047573</v>
      </c>
    </row>
    <row r="392" spans="1:13">
      <c r="A392" s="171">
        <v>44208</v>
      </c>
      <c r="B392" t="s">
        <v>164</v>
      </c>
      <c r="C392">
        <v>95616.84</v>
      </c>
      <c r="D392" t="s">
        <v>36</v>
      </c>
      <c r="E392" t="s">
        <v>36</v>
      </c>
      <c r="F392">
        <v>0</v>
      </c>
      <c r="K392" s="172">
        <v>44587</v>
      </c>
      <c r="L392" s="170">
        <v>166653.29999999999</v>
      </c>
      <c r="M392" s="170">
        <v>884354</v>
      </c>
    </row>
    <row r="393" spans="1:13">
      <c r="A393" s="171">
        <v>44208</v>
      </c>
      <c r="B393" t="s">
        <v>164</v>
      </c>
      <c r="C393">
        <v>95616.84</v>
      </c>
      <c r="D393" t="s">
        <v>37</v>
      </c>
      <c r="E393" t="s">
        <v>37</v>
      </c>
      <c r="F393">
        <v>0</v>
      </c>
      <c r="K393" s="172">
        <v>44588</v>
      </c>
      <c r="L393" s="170">
        <v>483533.47</v>
      </c>
      <c r="M393" s="170">
        <v>1134292</v>
      </c>
    </row>
    <row r="394" spans="1:13">
      <c r="A394" s="171">
        <v>44208</v>
      </c>
      <c r="B394" t="s">
        <v>164</v>
      </c>
      <c r="C394">
        <v>95616.84</v>
      </c>
      <c r="D394" t="s">
        <v>38</v>
      </c>
      <c r="E394" t="s">
        <v>38</v>
      </c>
      <c r="F394">
        <v>0</v>
      </c>
      <c r="K394" s="172">
        <v>44589</v>
      </c>
      <c r="L394" s="170">
        <v>486619.53</v>
      </c>
      <c r="M394" s="170">
        <v>1139128</v>
      </c>
    </row>
    <row r="395" spans="1:13">
      <c r="A395" s="171">
        <v>44208</v>
      </c>
      <c r="B395" t="s">
        <v>164</v>
      </c>
      <c r="C395">
        <v>95616.84</v>
      </c>
      <c r="D395" t="s">
        <v>39</v>
      </c>
      <c r="E395" t="s">
        <v>39</v>
      </c>
      <c r="F395">
        <v>0</v>
      </c>
      <c r="K395" s="172">
        <v>44590</v>
      </c>
      <c r="L395" s="170">
        <v>389651.25</v>
      </c>
      <c r="M395" s="170">
        <v>1569957</v>
      </c>
    </row>
    <row r="396" spans="1:13">
      <c r="A396" s="171">
        <v>44208</v>
      </c>
      <c r="B396" t="s">
        <v>164</v>
      </c>
      <c r="C396">
        <v>95616.84</v>
      </c>
      <c r="D396" t="s">
        <v>40</v>
      </c>
      <c r="E396" t="s">
        <v>40</v>
      </c>
      <c r="F396">
        <v>0</v>
      </c>
      <c r="K396" s="172">
        <v>44591</v>
      </c>
      <c r="L396" s="170">
        <v>304381.7</v>
      </c>
      <c r="M396" s="170">
        <v>1261131</v>
      </c>
    </row>
    <row r="397" spans="1:13">
      <c r="A397" s="171">
        <v>44208</v>
      </c>
      <c r="B397" t="s">
        <v>164</v>
      </c>
      <c r="C397">
        <v>95616.84</v>
      </c>
      <c r="D397" t="s">
        <v>41</v>
      </c>
      <c r="E397" t="s">
        <v>41</v>
      </c>
      <c r="F397">
        <v>0</v>
      </c>
      <c r="K397" s="172">
        <v>44592</v>
      </c>
      <c r="L397" s="170">
        <v>205520.3</v>
      </c>
      <c r="M397" s="170">
        <v>939349</v>
      </c>
    </row>
    <row r="398" spans="1:13">
      <c r="A398" s="171">
        <v>44209</v>
      </c>
      <c r="B398" t="s">
        <v>164</v>
      </c>
      <c r="C398">
        <v>103627.8</v>
      </c>
      <c r="D398" t="s">
        <v>9</v>
      </c>
      <c r="E398" t="s">
        <v>9</v>
      </c>
      <c r="F398">
        <v>501818</v>
      </c>
      <c r="K398" s="172">
        <v>44593</v>
      </c>
      <c r="L398" s="170">
        <v>221942.08</v>
      </c>
      <c r="M398" s="170">
        <v>1653378</v>
      </c>
    </row>
    <row r="399" spans="1:13">
      <c r="A399" s="171">
        <v>44209</v>
      </c>
      <c r="B399" t="s">
        <v>164</v>
      </c>
      <c r="C399">
        <v>103627.8</v>
      </c>
      <c r="D399" t="s">
        <v>9</v>
      </c>
      <c r="E399" t="s">
        <v>10</v>
      </c>
      <c r="F399">
        <v>357967</v>
      </c>
      <c r="K399" s="172">
        <v>44594</v>
      </c>
      <c r="L399" s="170">
        <v>228150.8</v>
      </c>
      <c r="M399" s="170">
        <v>1890145</v>
      </c>
    </row>
    <row r="400" spans="1:13">
      <c r="A400" s="171">
        <v>44209</v>
      </c>
      <c r="B400" t="s">
        <v>164</v>
      </c>
      <c r="C400">
        <v>103627.8</v>
      </c>
      <c r="D400" t="s">
        <v>9</v>
      </c>
      <c r="E400" t="s">
        <v>11</v>
      </c>
      <c r="F400">
        <v>60085</v>
      </c>
      <c r="K400" s="172">
        <v>44595</v>
      </c>
      <c r="L400" s="170">
        <v>255422.92</v>
      </c>
      <c r="M400" s="170">
        <v>1288736</v>
      </c>
    </row>
    <row r="401" spans="1:13">
      <c r="A401" s="171">
        <v>44209</v>
      </c>
      <c r="B401" t="s">
        <v>164</v>
      </c>
      <c r="C401">
        <v>103627.8</v>
      </c>
      <c r="D401" t="s">
        <v>9</v>
      </c>
      <c r="E401" t="s">
        <v>12</v>
      </c>
      <c r="F401">
        <v>0</v>
      </c>
      <c r="K401" s="172">
        <v>44596</v>
      </c>
      <c r="L401" s="170">
        <v>749319.33</v>
      </c>
      <c r="M401" s="170">
        <v>2112556</v>
      </c>
    </row>
    <row r="402" spans="1:13">
      <c r="A402" s="171">
        <v>44209</v>
      </c>
      <c r="B402" t="s">
        <v>164</v>
      </c>
      <c r="C402">
        <v>103627.8</v>
      </c>
      <c r="D402" t="s">
        <v>9</v>
      </c>
      <c r="E402" t="s">
        <v>13</v>
      </c>
      <c r="F402">
        <v>83766</v>
      </c>
      <c r="K402" s="172">
        <v>44597</v>
      </c>
      <c r="L402" s="170">
        <v>414176.22</v>
      </c>
      <c r="M402" s="170">
        <v>1604715</v>
      </c>
    </row>
    <row r="403" spans="1:13">
      <c r="A403" s="171">
        <v>44209</v>
      </c>
      <c r="B403" t="s">
        <v>164</v>
      </c>
      <c r="C403">
        <v>103627.8</v>
      </c>
      <c r="D403" t="s">
        <v>14</v>
      </c>
      <c r="E403" t="s">
        <v>14</v>
      </c>
      <c r="F403">
        <v>61124</v>
      </c>
      <c r="K403" s="172">
        <v>44598</v>
      </c>
      <c r="L403" s="170">
        <v>406334.71999999997</v>
      </c>
      <c r="M403" s="170">
        <v>1425730</v>
      </c>
    </row>
    <row r="404" spans="1:13">
      <c r="A404" s="171">
        <v>44209</v>
      </c>
      <c r="B404" t="s">
        <v>164</v>
      </c>
      <c r="C404">
        <v>103627.8</v>
      </c>
      <c r="D404" t="s">
        <v>14</v>
      </c>
      <c r="E404" t="s">
        <v>15</v>
      </c>
      <c r="F404">
        <v>48839</v>
      </c>
      <c r="K404" s="172">
        <v>44599</v>
      </c>
      <c r="L404" s="170">
        <v>140083.38</v>
      </c>
      <c r="M404" s="170">
        <v>945319</v>
      </c>
    </row>
    <row r="405" spans="1:13">
      <c r="A405" s="171">
        <v>44209</v>
      </c>
      <c r="B405" t="s">
        <v>164</v>
      </c>
      <c r="C405">
        <v>103627.8</v>
      </c>
      <c r="D405" t="s">
        <v>14</v>
      </c>
      <c r="E405" t="s">
        <v>16</v>
      </c>
      <c r="F405">
        <v>11681</v>
      </c>
      <c r="K405" s="172">
        <v>44600</v>
      </c>
      <c r="L405" s="170">
        <v>160218.74</v>
      </c>
      <c r="M405" s="170">
        <v>299290</v>
      </c>
    </row>
    <row r="406" spans="1:13">
      <c r="A406" s="171">
        <v>44209</v>
      </c>
      <c r="B406" t="s">
        <v>164</v>
      </c>
      <c r="C406">
        <v>103627.8</v>
      </c>
      <c r="D406" t="s">
        <v>14</v>
      </c>
      <c r="E406" t="s">
        <v>17</v>
      </c>
      <c r="F406">
        <v>604</v>
      </c>
      <c r="K406" s="172">
        <v>44601</v>
      </c>
      <c r="L406" s="170">
        <v>187994.77</v>
      </c>
      <c r="M406" s="170">
        <v>387682</v>
      </c>
    </row>
    <row r="407" spans="1:13">
      <c r="A407" s="171">
        <v>44209</v>
      </c>
      <c r="B407" t="s">
        <v>164</v>
      </c>
      <c r="C407">
        <v>103627.8</v>
      </c>
      <c r="D407" t="s">
        <v>14</v>
      </c>
      <c r="E407" t="s">
        <v>18</v>
      </c>
      <c r="F407">
        <v>0</v>
      </c>
      <c r="K407" s="172">
        <v>44602</v>
      </c>
      <c r="L407" s="170">
        <v>500059.89</v>
      </c>
      <c r="M407" s="170">
        <v>1388536</v>
      </c>
    </row>
    <row r="408" spans="1:13">
      <c r="A408" s="171">
        <v>44209</v>
      </c>
      <c r="B408" t="s">
        <v>164</v>
      </c>
      <c r="C408">
        <v>103627.8</v>
      </c>
      <c r="D408" t="s">
        <v>19</v>
      </c>
      <c r="E408" t="s">
        <v>19</v>
      </c>
      <c r="F408">
        <v>280080</v>
      </c>
      <c r="K408" s="172">
        <v>44603</v>
      </c>
      <c r="L408" s="170">
        <v>467739.36</v>
      </c>
      <c r="M408" s="170">
        <v>223882</v>
      </c>
    </row>
    <row r="409" spans="1:13">
      <c r="A409" s="171">
        <v>44209</v>
      </c>
      <c r="B409" t="s">
        <v>164</v>
      </c>
      <c r="C409">
        <v>103627.8</v>
      </c>
      <c r="D409" t="s">
        <v>19</v>
      </c>
      <c r="E409" t="s">
        <v>20</v>
      </c>
      <c r="F409">
        <v>53111</v>
      </c>
      <c r="K409" s="172">
        <v>44604</v>
      </c>
      <c r="L409" s="170">
        <v>391319.07</v>
      </c>
      <c r="M409" s="170">
        <v>440630</v>
      </c>
    </row>
    <row r="410" spans="1:13">
      <c r="A410" s="171">
        <v>44209</v>
      </c>
      <c r="B410" t="s">
        <v>164</v>
      </c>
      <c r="C410">
        <v>103627.8</v>
      </c>
      <c r="D410" t="s">
        <v>19</v>
      </c>
      <c r="E410" t="s">
        <v>21</v>
      </c>
      <c r="F410">
        <v>226969</v>
      </c>
      <c r="K410" s="172">
        <v>44605</v>
      </c>
      <c r="L410" s="170">
        <v>303446.43</v>
      </c>
      <c r="M410" s="170">
        <v>605498</v>
      </c>
    </row>
    <row r="411" spans="1:13">
      <c r="A411" s="171">
        <v>44209</v>
      </c>
      <c r="B411" t="s">
        <v>164</v>
      </c>
      <c r="C411">
        <v>103627.8</v>
      </c>
      <c r="D411" t="s">
        <v>19</v>
      </c>
      <c r="E411" t="s">
        <v>22</v>
      </c>
      <c r="F411">
        <v>0</v>
      </c>
      <c r="K411" s="172">
        <v>44606</v>
      </c>
      <c r="L411" s="170">
        <v>246395.2</v>
      </c>
      <c r="M411" s="170">
        <v>480546</v>
      </c>
    </row>
    <row r="412" spans="1:13">
      <c r="A412" s="171">
        <v>44209</v>
      </c>
      <c r="B412" t="s">
        <v>164</v>
      </c>
      <c r="C412">
        <v>103627.8</v>
      </c>
      <c r="D412" t="s">
        <v>23</v>
      </c>
      <c r="E412" t="s">
        <v>23</v>
      </c>
      <c r="F412">
        <v>0</v>
      </c>
      <c r="K412" s="172">
        <v>44607</v>
      </c>
      <c r="L412" s="170">
        <v>316457.12</v>
      </c>
      <c r="M412" s="170">
        <v>519870</v>
      </c>
    </row>
    <row r="413" spans="1:13">
      <c r="A413" s="171">
        <v>44209</v>
      </c>
      <c r="B413" t="s">
        <v>164</v>
      </c>
      <c r="C413">
        <v>103627.8</v>
      </c>
      <c r="D413" t="s">
        <v>24</v>
      </c>
      <c r="E413" t="s">
        <v>24</v>
      </c>
      <c r="F413">
        <v>259820</v>
      </c>
      <c r="K413" s="172">
        <v>44608</v>
      </c>
      <c r="L413" s="170">
        <v>338978.41</v>
      </c>
      <c r="M413" s="170">
        <v>688232</v>
      </c>
    </row>
    <row r="414" spans="1:13">
      <c r="A414" s="171">
        <v>44209</v>
      </c>
      <c r="B414" t="s">
        <v>164</v>
      </c>
      <c r="C414">
        <v>103627.8</v>
      </c>
      <c r="D414" t="s">
        <v>25</v>
      </c>
      <c r="E414" t="s">
        <v>25</v>
      </c>
      <c r="F414">
        <v>2315574</v>
      </c>
      <c r="K414" s="172">
        <v>44609</v>
      </c>
      <c r="L414" s="170">
        <v>478943.51</v>
      </c>
      <c r="M414" s="170">
        <v>533370</v>
      </c>
    </row>
    <row r="415" spans="1:13">
      <c r="A415" s="171">
        <v>44209</v>
      </c>
      <c r="B415" t="s">
        <v>164</v>
      </c>
      <c r="C415">
        <v>103627.8</v>
      </c>
      <c r="D415" t="s">
        <v>26</v>
      </c>
      <c r="E415" t="s">
        <v>26</v>
      </c>
      <c r="F415">
        <v>342972</v>
      </c>
      <c r="K415" s="172">
        <v>44610</v>
      </c>
      <c r="L415" s="170">
        <v>562392.01</v>
      </c>
      <c r="M415" s="170">
        <v>580899</v>
      </c>
    </row>
    <row r="416" spans="1:13">
      <c r="A416" s="171">
        <v>44209</v>
      </c>
      <c r="B416" t="s">
        <v>164</v>
      </c>
      <c r="C416">
        <v>103627.8</v>
      </c>
      <c r="D416" t="s">
        <v>27</v>
      </c>
      <c r="E416" t="s">
        <v>27</v>
      </c>
      <c r="F416">
        <v>11506</v>
      </c>
      <c r="K416" s="172">
        <v>44611</v>
      </c>
      <c r="L416" s="170">
        <v>412774.68</v>
      </c>
      <c r="M416" s="170">
        <v>505758</v>
      </c>
    </row>
    <row r="417" spans="1:13">
      <c r="A417" s="171">
        <v>44209</v>
      </c>
      <c r="B417" t="s">
        <v>164</v>
      </c>
      <c r="C417">
        <v>103627.8</v>
      </c>
      <c r="D417" t="s">
        <v>28</v>
      </c>
      <c r="E417" t="s">
        <v>28</v>
      </c>
      <c r="F417">
        <v>0</v>
      </c>
      <c r="K417" s="172">
        <v>44612</v>
      </c>
      <c r="L417" s="170">
        <v>365044.92</v>
      </c>
      <c r="M417" s="170">
        <v>729375</v>
      </c>
    </row>
    <row r="418" spans="1:13">
      <c r="A418" s="171">
        <v>44209</v>
      </c>
      <c r="B418" t="s">
        <v>164</v>
      </c>
      <c r="C418">
        <v>103627.8</v>
      </c>
      <c r="D418" t="s">
        <v>29</v>
      </c>
      <c r="E418" t="s">
        <v>29</v>
      </c>
      <c r="F418">
        <v>1141484</v>
      </c>
      <c r="K418" s="172">
        <v>44613</v>
      </c>
      <c r="L418" s="170">
        <v>293618.71000000002</v>
      </c>
      <c r="M418" s="170">
        <v>740415</v>
      </c>
    </row>
    <row r="419" spans="1:13">
      <c r="A419" s="171">
        <v>44209</v>
      </c>
      <c r="B419" t="s">
        <v>164</v>
      </c>
      <c r="C419">
        <v>103627.8</v>
      </c>
      <c r="D419" t="s">
        <v>30</v>
      </c>
      <c r="E419" t="s">
        <v>30</v>
      </c>
      <c r="F419">
        <v>0</v>
      </c>
      <c r="K419" s="172">
        <v>44614</v>
      </c>
      <c r="L419" s="170">
        <v>356729.67</v>
      </c>
      <c r="M419" s="170">
        <v>736566</v>
      </c>
    </row>
    <row r="420" spans="1:13">
      <c r="A420" s="171">
        <v>44209</v>
      </c>
      <c r="B420" t="s">
        <v>164</v>
      </c>
      <c r="C420">
        <v>103627.8</v>
      </c>
      <c r="D420" t="s">
        <v>31</v>
      </c>
      <c r="E420" t="s">
        <v>31</v>
      </c>
      <c r="F420">
        <v>0</v>
      </c>
      <c r="K420" s="172">
        <v>44615</v>
      </c>
      <c r="L420" s="170">
        <v>291053.36</v>
      </c>
      <c r="M420" s="170">
        <v>857947</v>
      </c>
    </row>
    <row r="421" spans="1:13">
      <c r="A421" s="171">
        <v>44209</v>
      </c>
      <c r="B421" t="s">
        <v>164</v>
      </c>
      <c r="C421">
        <v>103627.8</v>
      </c>
      <c r="D421" t="s">
        <v>32</v>
      </c>
      <c r="E421" t="s">
        <v>32</v>
      </c>
      <c r="F421">
        <v>0</v>
      </c>
      <c r="K421" s="172">
        <v>44616</v>
      </c>
      <c r="L421" s="170">
        <v>269636.33</v>
      </c>
      <c r="M421" s="170">
        <v>760882</v>
      </c>
    </row>
    <row r="422" spans="1:13">
      <c r="A422" s="171">
        <v>44209</v>
      </c>
      <c r="B422" t="s">
        <v>164</v>
      </c>
      <c r="C422">
        <v>103627.8</v>
      </c>
      <c r="D422" t="s">
        <v>33</v>
      </c>
      <c r="E422" t="s">
        <v>33</v>
      </c>
      <c r="F422">
        <v>37896002</v>
      </c>
      <c r="K422" s="172">
        <v>44617</v>
      </c>
      <c r="L422" s="170">
        <v>631002.06000000006</v>
      </c>
      <c r="M422" s="170">
        <v>596632</v>
      </c>
    </row>
    <row r="423" spans="1:13">
      <c r="A423" s="171">
        <v>44209</v>
      </c>
      <c r="B423" t="s">
        <v>164</v>
      </c>
      <c r="C423">
        <v>103627.8</v>
      </c>
      <c r="D423" t="s">
        <v>34</v>
      </c>
      <c r="E423" t="s">
        <v>34</v>
      </c>
      <c r="F423">
        <v>38990</v>
      </c>
      <c r="K423" s="172">
        <v>44618</v>
      </c>
      <c r="L423" s="170">
        <v>407671.49</v>
      </c>
      <c r="M423" s="170">
        <v>998587</v>
      </c>
    </row>
    <row r="424" spans="1:13">
      <c r="A424" s="171">
        <v>44209</v>
      </c>
      <c r="B424" t="s">
        <v>164</v>
      </c>
      <c r="C424">
        <v>103627.8</v>
      </c>
      <c r="D424" t="s">
        <v>35</v>
      </c>
      <c r="E424" t="s">
        <v>35</v>
      </c>
      <c r="F424">
        <v>0</v>
      </c>
      <c r="K424" s="172">
        <v>44619</v>
      </c>
      <c r="L424" s="170">
        <v>317628.71000000002</v>
      </c>
      <c r="M424" s="170">
        <v>944872</v>
      </c>
    </row>
    <row r="425" spans="1:13">
      <c r="A425" s="171">
        <v>44209</v>
      </c>
      <c r="B425" t="s">
        <v>164</v>
      </c>
      <c r="C425">
        <v>103627.8</v>
      </c>
      <c r="D425" t="s">
        <v>36</v>
      </c>
      <c r="E425" t="s">
        <v>36</v>
      </c>
      <c r="F425">
        <v>0</v>
      </c>
      <c r="K425" s="172">
        <v>44620</v>
      </c>
      <c r="L425" s="170">
        <v>246970.44</v>
      </c>
      <c r="M425" s="170">
        <v>819883</v>
      </c>
    </row>
    <row r="426" spans="1:13">
      <c r="A426" s="171">
        <v>44209</v>
      </c>
      <c r="B426" t="s">
        <v>164</v>
      </c>
      <c r="C426">
        <v>103627.8</v>
      </c>
      <c r="D426" t="s">
        <v>37</v>
      </c>
      <c r="E426" t="s">
        <v>37</v>
      </c>
      <c r="F426">
        <v>0</v>
      </c>
      <c r="K426" s="172">
        <v>44621</v>
      </c>
      <c r="L426" s="170">
        <v>255011.67</v>
      </c>
      <c r="M426" s="170">
        <v>910693</v>
      </c>
    </row>
    <row r="427" spans="1:13">
      <c r="A427" s="171">
        <v>44209</v>
      </c>
      <c r="B427" t="s">
        <v>164</v>
      </c>
      <c r="C427">
        <v>103627.8</v>
      </c>
      <c r="D427" t="s">
        <v>38</v>
      </c>
      <c r="E427" t="s">
        <v>38</v>
      </c>
      <c r="F427">
        <v>0</v>
      </c>
      <c r="K427" s="172">
        <v>44622</v>
      </c>
      <c r="L427" s="170">
        <v>261992.75</v>
      </c>
      <c r="M427" s="170">
        <v>662419</v>
      </c>
    </row>
    <row r="428" spans="1:13">
      <c r="A428" s="171">
        <v>44209</v>
      </c>
      <c r="B428" t="s">
        <v>164</v>
      </c>
      <c r="C428">
        <v>103627.8</v>
      </c>
      <c r="D428" t="s">
        <v>39</v>
      </c>
      <c r="E428" t="s">
        <v>39</v>
      </c>
      <c r="F428">
        <v>0</v>
      </c>
      <c r="K428" s="172">
        <v>44623</v>
      </c>
      <c r="L428" s="170">
        <v>238381.32</v>
      </c>
      <c r="M428" s="170">
        <v>670776</v>
      </c>
    </row>
    <row r="429" spans="1:13">
      <c r="A429" s="171">
        <v>44209</v>
      </c>
      <c r="B429" t="s">
        <v>164</v>
      </c>
      <c r="C429">
        <v>103627.8</v>
      </c>
      <c r="D429" t="s">
        <v>40</v>
      </c>
      <c r="E429" t="s">
        <v>40</v>
      </c>
      <c r="F429">
        <v>0</v>
      </c>
      <c r="K429" s="172">
        <v>44624</v>
      </c>
      <c r="L429" s="170">
        <v>689096.9</v>
      </c>
      <c r="M429" s="170">
        <v>122126</v>
      </c>
    </row>
    <row r="430" spans="1:13">
      <c r="A430" s="171">
        <v>44209</v>
      </c>
      <c r="B430" t="s">
        <v>164</v>
      </c>
      <c r="C430">
        <v>103627.8</v>
      </c>
      <c r="D430" t="s">
        <v>41</v>
      </c>
      <c r="E430" t="s">
        <v>41</v>
      </c>
      <c r="F430">
        <v>0</v>
      </c>
      <c r="K430" s="172">
        <v>44625</v>
      </c>
      <c r="L430" s="170">
        <v>384620.87</v>
      </c>
      <c r="M430" s="170">
        <v>66980</v>
      </c>
    </row>
    <row r="431" spans="1:13">
      <c r="A431" s="171">
        <v>44210</v>
      </c>
      <c r="B431" t="s">
        <v>164</v>
      </c>
      <c r="C431">
        <v>97967.07</v>
      </c>
      <c r="D431" t="s">
        <v>9</v>
      </c>
      <c r="E431" t="s">
        <v>9</v>
      </c>
      <c r="F431">
        <v>544780</v>
      </c>
      <c r="K431" s="172">
        <v>44626</v>
      </c>
      <c r="L431" s="170">
        <v>334780.53999999998</v>
      </c>
      <c r="M431" s="170">
        <v>237446</v>
      </c>
    </row>
    <row r="432" spans="1:13">
      <c r="A432" s="171">
        <v>44210</v>
      </c>
      <c r="B432" t="s">
        <v>164</v>
      </c>
      <c r="C432">
        <v>97967.07</v>
      </c>
      <c r="D432" t="s">
        <v>9</v>
      </c>
      <c r="E432" t="s">
        <v>10</v>
      </c>
      <c r="F432">
        <v>400307</v>
      </c>
      <c r="K432" s="172">
        <v>44627</v>
      </c>
      <c r="L432" s="170">
        <v>231423.8</v>
      </c>
      <c r="M432" s="170">
        <v>0</v>
      </c>
    </row>
    <row r="433" spans="1:13">
      <c r="A433" s="171">
        <v>44210</v>
      </c>
      <c r="B433" t="s">
        <v>164</v>
      </c>
      <c r="C433">
        <v>97967.07</v>
      </c>
      <c r="D433" t="s">
        <v>9</v>
      </c>
      <c r="E433" t="s">
        <v>11</v>
      </c>
      <c r="F433">
        <v>64568</v>
      </c>
      <c r="K433" s="172">
        <v>44628</v>
      </c>
      <c r="L433" s="170">
        <v>284681.96000000002</v>
      </c>
      <c r="M433" s="170">
        <v>1190932</v>
      </c>
    </row>
    <row r="434" spans="1:13">
      <c r="A434" s="171">
        <v>44210</v>
      </c>
      <c r="B434" t="s">
        <v>164</v>
      </c>
      <c r="C434">
        <v>97967.07</v>
      </c>
      <c r="D434" t="s">
        <v>9</v>
      </c>
      <c r="E434" t="s">
        <v>12</v>
      </c>
      <c r="F434">
        <v>0</v>
      </c>
      <c r="K434" s="172">
        <v>44629</v>
      </c>
      <c r="L434" s="170">
        <v>321047.49</v>
      </c>
      <c r="M434" s="170">
        <v>1012206</v>
      </c>
    </row>
    <row r="435" spans="1:13">
      <c r="A435" s="171">
        <v>44210</v>
      </c>
      <c r="B435" t="s">
        <v>164</v>
      </c>
      <c r="C435">
        <v>97967.07</v>
      </c>
      <c r="D435" t="s">
        <v>9</v>
      </c>
      <c r="E435" t="s">
        <v>13</v>
      </c>
      <c r="F435">
        <v>79905</v>
      </c>
      <c r="K435" s="172">
        <v>44630</v>
      </c>
      <c r="L435" s="170">
        <v>256187.11</v>
      </c>
      <c r="M435" s="170">
        <v>1131749</v>
      </c>
    </row>
    <row r="436" spans="1:13">
      <c r="A436" s="171">
        <v>44210</v>
      </c>
      <c r="B436" t="s">
        <v>164</v>
      </c>
      <c r="C436">
        <v>97967.07</v>
      </c>
      <c r="D436" t="s">
        <v>14</v>
      </c>
      <c r="E436" t="s">
        <v>14</v>
      </c>
      <c r="F436">
        <v>66756</v>
      </c>
      <c r="K436" s="172">
        <v>44631</v>
      </c>
      <c r="L436" s="170">
        <v>701195.35</v>
      </c>
      <c r="M436" s="170">
        <v>854087</v>
      </c>
    </row>
    <row r="437" spans="1:13">
      <c r="A437" s="171">
        <v>44210</v>
      </c>
      <c r="B437" t="s">
        <v>164</v>
      </c>
      <c r="C437">
        <v>97967.07</v>
      </c>
      <c r="D437" t="s">
        <v>14</v>
      </c>
      <c r="E437" t="s">
        <v>15</v>
      </c>
      <c r="F437">
        <v>54567</v>
      </c>
      <c r="K437" s="172">
        <v>44632</v>
      </c>
      <c r="L437" s="170">
        <v>388348.68</v>
      </c>
      <c r="M437" s="170">
        <v>1565825</v>
      </c>
    </row>
    <row r="438" spans="1:13">
      <c r="A438" s="171">
        <v>44210</v>
      </c>
      <c r="B438" t="s">
        <v>164</v>
      </c>
      <c r="C438">
        <v>97967.07</v>
      </c>
      <c r="D438" t="s">
        <v>14</v>
      </c>
      <c r="E438" t="s">
        <v>16</v>
      </c>
      <c r="F438">
        <v>11707</v>
      </c>
      <c r="K438" s="172">
        <v>44633</v>
      </c>
      <c r="L438" s="170">
        <v>306113.53999999998</v>
      </c>
      <c r="M438" s="170">
        <v>1437792</v>
      </c>
    </row>
    <row r="439" spans="1:13">
      <c r="A439" s="171">
        <v>44210</v>
      </c>
      <c r="B439" t="s">
        <v>164</v>
      </c>
      <c r="C439">
        <v>97967.07</v>
      </c>
      <c r="D439" t="s">
        <v>14</v>
      </c>
      <c r="E439" t="s">
        <v>17</v>
      </c>
      <c r="F439">
        <v>482</v>
      </c>
      <c r="K439" s="172">
        <v>44634</v>
      </c>
      <c r="L439" s="170">
        <v>291305.21999999997</v>
      </c>
      <c r="M439" s="170">
        <v>1096623</v>
      </c>
    </row>
    <row r="440" spans="1:13">
      <c r="A440" s="171">
        <v>44210</v>
      </c>
      <c r="B440" t="s">
        <v>164</v>
      </c>
      <c r="C440">
        <v>97967.07</v>
      </c>
      <c r="D440" t="s">
        <v>14</v>
      </c>
      <c r="E440" t="s">
        <v>18</v>
      </c>
      <c r="F440">
        <v>0</v>
      </c>
      <c r="K440" s="172">
        <v>44635</v>
      </c>
      <c r="L440" s="170">
        <v>255787.2</v>
      </c>
      <c r="M440" s="170">
        <v>432322</v>
      </c>
    </row>
    <row r="441" spans="1:13">
      <c r="A441" s="171">
        <v>44210</v>
      </c>
      <c r="B441" t="s">
        <v>164</v>
      </c>
      <c r="C441">
        <v>97967.07</v>
      </c>
      <c r="D441" t="s">
        <v>19</v>
      </c>
      <c r="E441" t="s">
        <v>19</v>
      </c>
      <c r="F441">
        <v>688238</v>
      </c>
      <c r="K441" s="172">
        <v>44636</v>
      </c>
      <c r="L441" s="170">
        <v>262983.21000000002</v>
      </c>
      <c r="M441" s="170">
        <v>1061983</v>
      </c>
    </row>
    <row r="442" spans="1:13">
      <c r="A442" s="171">
        <v>44210</v>
      </c>
      <c r="B442" t="s">
        <v>164</v>
      </c>
      <c r="C442">
        <v>97967.07</v>
      </c>
      <c r="D442" t="s">
        <v>19</v>
      </c>
      <c r="E442" t="s">
        <v>20</v>
      </c>
      <c r="F442">
        <v>50952</v>
      </c>
      <c r="K442" s="172">
        <v>44637</v>
      </c>
      <c r="L442" s="170">
        <v>246066.41</v>
      </c>
      <c r="M442" s="170">
        <v>406582</v>
      </c>
    </row>
    <row r="443" spans="1:13">
      <c r="A443" s="171">
        <v>44210</v>
      </c>
      <c r="B443" t="s">
        <v>164</v>
      </c>
      <c r="C443">
        <v>97967.07</v>
      </c>
      <c r="D443" t="s">
        <v>19</v>
      </c>
      <c r="E443" t="s">
        <v>21</v>
      </c>
      <c r="F443">
        <v>637286</v>
      </c>
      <c r="K443" s="172">
        <v>44638</v>
      </c>
      <c r="L443" s="170">
        <v>687306.15</v>
      </c>
      <c r="M443" s="170">
        <v>457140</v>
      </c>
    </row>
    <row r="444" spans="1:13">
      <c r="A444" s="171">
        <v>44210</v>
      </c>
      <c r="B444" t="s">
        <v>164</v>
      </c>
      <c r="C444">
        <v>97967.07</v>
      </c>
      <c r="D444" t="s">
        <v>19</v>
      </c>
      <c r="E444" t="s">
        <v>22</v>
      </c>
      <c r="F444">
        <v>0</v>
      </c>
      <c r="K444" s="172">
        <v>44639</v>
      </c>
      <c r="L444" s="170">
        <v>381920.34</v>
      </c>
      <c r="M444" s="170">
        <v>572370</v>
      </c>
    </row>
    <row r="445" spans="1:13">
      <c r="A445" s="171">
        <v>44210</v>
      </c>
      <c r="B445" t="s">
        <v>164</v>
      </c>
      <c r="C445">
        <v>97967.07</v>
      </c>
      <c r="D445" t="s">
        <v>23</v>
      </c>
      <c r="E445" t="s">
        <v>23</v>
      </c>
      <c r="F445">
        <v>0</v>
      </c>
      <c r="K445" s="172">
        <v>44640</v>
      </c>
      <c r="L445" s="170">
        <v>326186.51</v>
      </c>
      <c r="M445" s="170">
        <v>286915</v>
      </c>
    </row>
    <row r="446" spans="1:13">
      <c r="A446" s="171">
        <v>44210</v>
      </c>
      <c r="B446" t="s">
        <v>164</v>
      </c>
      <c r="C446">
        <v>97967.07</v>
      </c>
      <c r="D446" t="s">
        <v>24</v>
      </c>
      <c r="E446" t="s">
        <v>24</v>
      </c>
      <c r="F446">
        <v>327544</v>
      </c>
      <c r="K446" s="172">
        <v>44641</v>
      </c>
      <c r="L446" s="170">
        <v>271422.34999999998</v>
      </c>
      <c r="M446" s="170">
        <v>184001</v>
      </c>
    </row>
    <row r="447" spans="1:13">
      <c r="A447" s="171">
        <v>44210</v>
      </c>
      <c r="B447" t="s">
        <v>164</v>
      </c>
      <c r="C447">
        <v>97967.07</v>
      </c>
      <c r="D447" t="s">
        <v>25</v>
      </c>
      <c r="E447" t="s">
        <v>25</v>
      </c>
      <c r="F447">
        <v>2067624</v>
      </c>
      <c r="K447" s="172">
        <v>44642</v>
      </c>
      <c r="L447" s="170">
        <v>303648.93</v>
      </c>
      <c r="M447" s="170">
        <v>329867</v>
      </c>
    </row>
    <row r="448" spans="1:13">
      <c r="A448" s="171">
        <v>44210</v>
      </c>
      <c r="B448" t="s">
        <v>164</v>
      </c>
      <c r="C448">
        <v>97967.07</v>
      </c>
      <c r="D448" t="s">
        <v>26</v>
      </c>
      <c r="E448" t="s">
        <v>26</v>
      </c>
      <c r="F448">
        <v>765268</v>
      </c>
      <c r="K448" s="172">
        <v>44643</v>
      </c>
      <c r="L448" s="170">
        <v>245292.64</v>
      </c>
      <c r="M448" s="170">
        <v>454908</v>
      </c>
    </row>
    <row r="449" spans="1:13">
      <c r="A449" s="171">
        <v>44210</v>
      </c>
      <c r="B449" t="s">
        <v>164</v>
      </c>
      <c r="C449">
        <v>97967.07</v>
      </c>
      <c r="D449" t="s">
        <v>27</v>
      </c>
      <c r="E449" t="s">
        <v>27</v>
      </c>
      <c r="F449">
        <v>15229</v>
      </c>
      <c r="K449" s="172">
        <v>44644</v>
      </c>
      <c r="L449" s="170">
        <v>205811.04</v>
      </c>
      <c r="M449" s="170">
        <v>106493</v>
      </c>
    </row>
    <row r="450" spans="1:13">
      <c r="A450" s="171">
        <v>44210</v>
      </c>
      <c r="B450" t="s">
        <v>164</v>
      </c>
      <c r="C450">
        <v>97967.07</v>
      </c>
      <c r="D450" t="s">
        <v>28</v>
      </c>
      <c r="E450" t="s">
        <v>28</v>
      </c>
      <c r="F450">
        <v>0</v>
      </c>
      <c r="K450" s="172">
        <v>44645</v>
      </c>
      <c r="L450" s="170">
        <v>855061.37</v>
      </c>
      <c r="M450" s="170">
        <v>205010</v>
      </c>
    </row>
    <row r="451" spans="1:13">
      <c r="A451" s="171">
        <v>44210</v>
      </c>
      <c r="B451" t="s">
        <v>164</v>
      </c>
      <c r="C451">
        <v>97967.07</v>
      </c>
      <c r="D451" t="s">
        <v>29</v>
      </c>
      <c r="E451" t="s">
        <v>29</v>
      </c>
      <c r="F451">
        <v>1281334</v>
      </c>
      <c r="K451" s="172">
        <v>44646</v>
      </c>
      <c r="L451" s="170">
        <v>467550.28</v>
      </c>
      <c r="M451" s="170">
        <v>115714</v>
      </c>
    </row>
    <row r="452" spans="1:13">
      <c r="A452" s="171">
        <v>44210</v>
      </c>
      <c r="B452" t="s">
        <v>164</v>
      </c>
      <c r="C452">
        <v>97967.07</v>
      </c>
      <c r="D452" t="s">
        <v>30</v>
      </c>
      <c r="E452" t="s">
        <v>30</v>
      </c>
      <c r="F452">
        <v>0</v>
      </c>
      <c r="K452" s="172">
        <v>44647</v>
      </c>
      <c r="L452" s="170">
        <v>346548.31</v>
      </c>
      <c r="M452" s="170">
        <v>96605</v>
      </c>
    </row>
    <row r="453" spans="1:13">
      <c r="A453" s="171">
        <v>44210</v>
      </c>
      <c r="B453" t="s">
        <v>164</v>
      </c>
      <c r="C453">
        <v>97967.07</v>
      </c>
      <c r="D453" t="s">
        <v>31</v>
      </c>
      <c r="E453" t="s">
        <v>31</v>
      </c>
      <c r="F453">
        <v>0</v>
      </c>
      <c r="K453" s="172">
        <v>44648</v>
      </c>
      <c r="L453" s="170">
        <v>262509.21000000002</v>
      </c>
      <c r="M453" s="170">
        <v>67949</v>
      </c>
    </row>
    <row r="454" spans="1:13">
      <c r="A454" s="171">
        <v>44210</v>
      </c>
      <c r="B454" t="s">
        <v>164</v>
      </c>
      <c r="C454">
        <v>97967.07</v>
      </c>
      <c r="D454" t="s">
        <v>32</v>
      </c>
      <c r="E454" t="s">
        <v>32</v>
      </c>
      <c r="F454">
        <v>0</v>
      </c>
      <c r="K454" s="172">
        <v>44649</v>
      </c>
      <c r="L454" s="170">
        <v>271127.58</v>
      </c>
      <c r="M454" s="170">
        <v>73333</v>
      </c>
    </row>
    <row r="455" spans="1:13">
      <c r="A455" s="171">
        <v>44210</v>
      </c>
      <c r="B455" t="s">
        <v>164</v>
      </c>
      <c r="C455">
        <v>97967.07</v>
      </c>
      <c r="D455" t="s">
        <v>33</v>
      </c>
      <c r="E455" t="s">
        <v>33</v>
      </c>
      <c r="F455">
        <v>37655211</v>
      </c>
      <c r="K455" s="172">
        <v>44650</v>
      </c>
      <c r="L455" s="170">
        <v>268842.94</v>
      </c>
      <c r="M455" s="170">
        <v>83977</v>
      </c>
    </row>
    <row r="456" spans="1:13">
      <c r="A456" s="171">
        <v>44210</v>
      </c>
      <c r="B456" t="s">
        <v>164</v>
      </c>
      <c r="C456">
        <v>97967.07</v>
      </c>
      <c r="D456" t="s">
        <v>34</v>
      </c>
      <c r="E456" t="s">
        <v>34</v>
      </c>
      <c r="F456">
        <v>44230</v>
      </c>
      <c r="K456" s="172">
        <v>44651</v>
      </c>
      <c r="L456" s="170">
        <v>269676.57</v>
      </c>
      <c r="M456" s="170">
        <v>69520</v>
      </c>
    </row>
    <row r="457" spans="1:13">
      <c r="A457" s="171">
        <v>44210</v>
      </c>
      <c r="B457" t="s">
        <v>164</v>
      </c>
      <c r="C457">
        <v>97967.07</v>
      </c>
      <c r="D457" t="s">
        <v>35</v>
      </c>
      <c r="E457" t="s">
        <v>35</v>
      </c>
      <c r="F457">
        <v>0</v>
      </c>
      <c r="K457" s="172">
        <v>44652</v>
      </c>
      <c r="L457" s="170">
        <v>875561.71</v>
      </c>
      <c r="M457" s="170">
        <v>50</v>
      </c>
    </row>
    <row r="458" spans="1:13">
      <c r="A458" s="171">
        <v>44210</v>
      </c>
      <c r="B458" t="s">
        <v>164</v>
      </c>
      <c r="C458">
        <v>97967.07</v>
      </c>
      <c r="D458" t="s">
        <v>36</v>
      </c>
      <c r="E458" t="s">
        <v>36</v>
      </c>
      <c r="F458">
        <v>0</v>
      </c>
      <c r="K458" s="172">
        <v>44653</v>
      </c>
      <c r="L458" s="170">
        <v>474294.78</v>
      </c>
      <c r="M458" s="170">
        <v>0</v>
      </c>
    </row>
    <row r="459" spans="1:13">
      <c r="A459" s="171">
        <v>44210</v>
      </c>
      <c r="B459" t="s">
        <v>164</v>
      </c>
      <c r="C459">
        <v>97967.07</v>
      </c>
      <c r="D459" t="s">
        <v>37</v>
      </c>
      <c r="E459" t="s">
        <v>37</v>
      </c>
      <c r="F459">
        <v>0</v>
      </c>
      <c r="K459" s="172">
        <v>44654</v>
      </c>
      <c r="L459" s="170">
        <v>424050.86</v>
      </c>
      <c r="M459" s="170">
        <v>0</v>
      </c>
    </row>
    <row r="460" spans="1:13">
      <c r="A460" s="171">
        <v>44210</v>
      </c>
      <c r="B460" t="s">
        <v>164</v>
      </c>
      <c r="C460">
        <v>97967.07</v>
      </c>
      <c r="D460" t="s">
        <v>38</v>
      </c>
      <c r="E460" t="s">
        <v>38</v>
      </c>
      <c r="F460">
        <v>0</v>
      </c>
      <c r="K460" s="172">
        <v>44655</v>
      </c>
      <c r="L460" s="170">
        <v>270084.21999999997</v>
      </c>
      <c r="M460" s="170">
        <v>115</v>
      </c>
    </row>
    <row r="461" spans="1:13">
      <c r="A461" s="171">
        <v>44210</v>
      </c>
      <c r="B461" t="s">
        <v>164</v>
      </c>
      <c r="C461">
        <v>97967.07</v>
      </c>
      <c r="D461" t="s">
        <v>39</v>
      </c>
      <c r="E461" t="s">
        <v>39</v>
      </c>
      <c r="F461">
        <v>0</v>
      </c>
      <c r="K461" s="172">
        <v>44656</v>
      </c>
      <c r="L461" s="170">
        <v>222536.1</v>
      </c>
      <c r="M461" s="170">
        <v>588725</v>
      </c>
    </row>
    <row r="462" spans="1:13">
      <c r="A462" s="171">
        <v>44210</v>
      </c>
      <c r="B462" t="s">
        <v>164</v>
      </c>
      <c r="C462">
        <v>97967.07</v>
      </c>
      <c r="D462" t="s">
        <v>40</v>
      </c>
      <c r="E462" t="s">
        <v>40</v>
      </c>
      <c r="F462">
        <v>0</v>
      </c>
      <c r="K462" s="172">
        <v>44657</v>
      </c>
      <c r="L462" s="170">
        <v>233444.53</v>
      </c>
      <c r="M462" s="170">
        <v>392348</v>
      </c>
    </row>
    <row r="463" spans="1:13">
      <c r="A463" s="171">
        <v>44210</v>
      </c>
      <c r="B463" t="s">
        <v>164</v>
      </c>
      <c r="C463">
        <v>97967.07</v>
      </c>
      <c r="D463" t="s">
        <v>41</v>
      </c>
      <c r="E463" t="s">
        <v>41</v>
      </c>
      <c r="F463">
        <v>0</v>
      </c>
      <c r="K463" s="172">
        <v>44658</v>
      </c>
      <c r="L463" s="170">
        <v>324280.42</v>
      </c>
      <c r="M463" s="170">
        <v>172691</v>
      </c>
    </row>
    <row r="464" spans="1:13">
      <c r="A464" s="171">
        <v>44211</v>
      </c>
      <c r="B464" t="s">
        <v>164</v>
      </c>
      <c r="C464">
        <v>169995.51</v>
      </c>
      <c r="D464" t="s">
        <v>9</v>
      </c>
      <c r="E464" t="s">
        <v>9</v>
      </c>
      <c r="F464">
        <v>563281</v>
      </c>
      <c r="K464" s="172">
        <v>44659</v>
      </c>
      <c r="L464" s="170">
        <v>733922.71</v>
      </c>
      <c r="M464" s="170">
        <v>180264</v>
      </c>
    </row>
    <row r="465" spans="1:13">
      <c r="A465" s="171">
        <v>44211</v>
      </c>
      <c r="B465" t="s">
        <v>164</v>
      </c>
      <c r="C465">
        <v>169995.51</v>
      </c>
      <c r="D465" t="s">
        <v>9</v>
      </c>
      <c r="E465" t="s">
        <v>10</v>
      </c>
      <c r="F465">
        <v>398618</v>
      </c>
      <c r="K465" s="172">
        <v>44660</v>
      </c>
      <c r="L465" s="170">
        <v>394188.03</v>
      </c>
      <c r="M465" s="170">
        <v>120254</v>
      </c>
    </row>
    <row r="466" spans="1:13">
      <c r="A466" s="171">
        <v>44211</v>
      </c>
      <c r="B466" t="s">
        <v>164</v>
      </c>
      <c r="C466">
        <v>169995.51</v>
      </c>
      <c r="D466" t="s">
        <v>9</v>
      </c>
      <c r="E466" t="s">
        <v>11</v>
      </c>
      <c r="F466">
        <v>73167</v>
      </c>
      <c r="K466" s="172">
        <v>44661</v>
      </c>
      <c r="L466" s="170">
        <v>321623.27</v>
      </c>
      <c r="M466" s="170">
        <v>186863</v>
      </c>
    </row>
    <row r="467" spans="1:13">
      <c r="A467" s="171">
        <v>44211</v>
      </c>
      <c r="B467" t="s">
        <v>164</v>
      </c>
      <c r="C467">
        <v>169995.51</v>
      </c>
      <c r="D467" t="s">
        <v>9</v>
      </c>
      <c r="E467" t="s">
        <v>12</v>
      </c>
      <c r="F467">
        <v>0</v>
      </c>
      <c r="K467" s="172">
        <v>44662</v>
      </c>
      <c r="L467" s="170">
        <v>228699.09</v>
      </c>
      <c r="M467" s="170">
        <v>403897</v>
      </c>
    </row>
    <row r="468" spans="1:13">
      <c r="A468" s="171">
        <v>44211</v>
      </c>
      <c r="B468" t="s">
        <v>164</v>
      </c>
      <c r="C468">
        <v>169995.51</v>
      </c>
      <c r="D468" t="s">
        <v>9</v>
      </c>
      <c r="E468" t="s">
        <v>13</v>
      </c>
      <c r="F468">
        <v>91496</v>
      </c>
      <c r="K468" s="172">
        <v>44663</v>
      </c>
      <c r="L468" s="170">
        <v>236695.22</v>
      </c>
      <c r="M468" s="170">
        <v>543332</v>
      </c>
    </row>
    <row r="469" spans="1:13">
      <c r="A469" s="171">
        <v>44211</v>
      </c>
      <c r="B469" t="s">
        <v>164</v>
      </c>
      <c r="C469">
        <v>169995.51</v>
      </c>
      <c r="D469" t="s">
        <v>14</v>
      </c>
      <c r="E469" t="s">
        <v>14</v>
      </c>
      <c r="F469">
        <v>101186</v>
      </c>
      <c r="K469" s="172">
        <v>44664</v>
      </c>
      <c r="L469" s="170">
        <v>237752.09</v>
      </c>
      <c r="M469" s="170">
        <v>1310445</v>
      </c>
    </row>
    <row r="470" spans="1:13">
      <c r="A470" s="171">
        <v>44211</v>
      </c>
      <c r="B470" t="s">
        <v>164</v>
      </c>
      <c r="C470">
        <v>169995.51</v>
      </c>
      <c r="D470" t="s">
        <v>14</v>
      </c>
      <c r="E470" t="s">
        <v>15</v>
      </c>
      <c r="F470">
        <v>81208</v>
      </c>
      <c r="K470" s="172">
        <v>44665</v>
      </c>
      <c r="L470" s="170">
        <v>232726.62</v>
      </c>
      <c r="M470" s="170">
        <v>794325</v>
      </c>
    </row>
    <row r="471" spans="1:13">
      <c r="A471" s="171">
        <v>44211</v>
      </c>
      <c r="B471" t="s">
        <v>164</v>
      </c>
      <c r="C471">
        <v>169995.51</v>
      </c>
      <c r="D471" t="s">
        <v>14</v>
      </c>
      <c r="E471" t="s">
        <v>16</v>
      </c>
      <c r="F471">
        <v>18994</v>
      </c>
      <c r="K471" s="172">
        <v>44666</v>
      </c>
      <c r="L471" s="170">
        <v>822764.55</v>
      </c>
      <c r="M471" s="170">
        <v>315913</v>
      </c>
    </row>
    <row r="472" spans="1:13">
      <c r="A472" s="171">
        <v>44211</v>
      </c>
      <c r="B472" t="s">
        <v>164</v>
      </c>
      <c r="C472">
        <v>169995.51</v>
      </c>
      <c r="D472" t="s">
        <v>14</v>
      </c>
      <c r="E472" t="s">
        <v>17</v>
      </c>
      <c r="F472">
        <v>984</v>
      </c>
      <c r="K472" s="172">
        <v>44667</v>
      </c>
      <c r="L472" s="170">
        <v>411508.52</v>
      </c>
      <c r="M472" s="170">
        <v>474630</v>
      </c>
    </row>
    <row r="473" spans="1:13">
      <c r="A473" s="171">
        <v>44211</v>
      </c>
      <c r="B473" t="s">
        <v>164</v>
      </c>
      <c r="C473">
        <v>169995.51</v>
      </c>
      <c r="D473" t="s">
        <v>14</v>
      </c>
      <c r="E473" t="s">
        <v>18</v>
      </c>
      <c r="F473">
        <v>0</v>
      </c>
      <c r="K473" s="172">
        <v>44668</v>
      </c>
      <c r="L473" s="170">
        <v>343281.08</v>
      </c>
      <c r="M473" s="170">
        <v>1149246</v>
      </c>
    </row>
    <row r="474" spans="1:13">
      <c r="A474" s="171">
        <v>44211</v>
      </c>
      <c r="B474" t="s">
        <v>164</v>
      </c>
      <c r="C474">
        <v>169995.51</v>
      </c>
      <c r="D474" t="s">
        <v>19</v>
      </c>
      <c r="E474" t="s">
        <v>19</v>
      </c>
      <c r="F474">
        <v>1554934</v>
      </c>
      <c r="K474" s="172">
        <v>44669</v>
      </c>
      <c r="L474" s="170">
        <v>365321.98</v>
      </c>
      <c r="M474" s="170">
        <v>904134</v>
      </c>
    </row>
    <row r="475" spans="1:13">
      <c r="A475" s="171">
        <v>44211</v>
      </c>
      <c r="B475" t="s">
        <v>164</v>
      </c>
      <c r="C475">
        <v>169995.51</v>
      </c>
      <c r="D475" t="s">
        <v>19</v>
      </c>
      <c r="E475" t="s">
        <v>20</v>
      </c>
      <c r="F475">
        <v>42117</v>
      </c>
      <c r="K475" s="172">
        <v>44670</v>
      </c>
      <c r="L475" s="170">
        <v>327973.52</v>
      </c>
      <c r="M475" s="170">
        <v>1009182</v>
      </c>
    </row>
    <row r="476" spans="1:13">
      <c r="A476" s="171">
        <v>44211</v>
      </c>
      <c r="B476" t="s">
        <v>164</v>
      </c>
      <c r="C476">
        <v>169995.51</v>
      </c>
      <c r="D476" t="s">
        <v>19</v>
      </c>
      <c r="E476" t="s">
        <v>21</v>
      </c>
      <c r="F476">
        <v>1512817</v>
      </c>
      <c r="K476" s="172">
        <v>44671</v>
      </c>
      <c r="L476" s="170">
        <v>372740.04</v>
      </c>
      <c r="M476" s="170">
        <v>1047794</v>
      </c>
    </row>
    <row r="477" spans="1:13">
      <c r="A477" s="171">
        <v>44211</v>
      </c>
      <c r="B477" t="s">
        <v>164</v>
      </c>
      <c r="C477">
        <v>169995.51</v>
      </c>
      <c r="D477" t="s">
        <v>19</v>
      </c>
      <c r="E477" t="s">
        <v>22</v>
      </c>
      <c r="F477">
        <v>0</v>
      </c>
      <c r="K477" s="172">
        <v>44672</v>
      </c>
      <c r="L477" s="170">
        <v>262678.42</v>
      </c>
      <c r="M477" s="170">
        <v>494232</v>
      </c>
    </row>
    <row r="478" spans="1:13">
      <c r="A478" s="171">
        <v>44211</v>
      </c>
      <c r="B478" t="s">
        <v>164</v>
      </c>
      <c r="C478">
        <v>169995.51</v>
      </c>
      <c r="D478" t="s">
        <v>23</v>
      </c>
      <c r="E478" t="s">
        <v>23</v>
      </c>
      <c r="F478">
        <v>0</v>
      </c>
      <c r="K478" s="172">
        <v>44673</v>
      </c>
      <c r="L478" s="170">
        <v>769554.61</v>
      </c>
      <c r="M478" s="170">
        <v>799223</v>
      </c>
    </row>
    <row r="479" spans="1:13">
      <c r="A479" s="171">
        <v>44211</v>
      </c>
      <c r="B479" t="s">
        <v>164</v>
      </c>
      <c r="C479">
        <v>169995.51</v>
      </c>
      <c r="D479" t="s">
        <v>24</v>
      </c>
      <c r="E479" t="s">
        <v>24</v>
      </c>
      <c r="F479">
        <v>255428</v>
      </c>
      <c r="K479" s="172">
        <v>44674</v>
      </c>
      <c r="L479" s="170">
        <v>387417.99</v>
      </c>
      <c r="M479" s="170">
        <v>474260</v>
      </c>
    </row>
    <row r="480" spans="1:13">
      <c r="A480" s="171">
        <v>44211</v>
      </c>
      <c r="B480" t="s">
        <v>164</v>
      </c>
      <c r="C480">
        <v>169995.51</v>
      </c>
      <c r="D480" t="s">
        <v>25</v>
      </c>
      <c r="E480" t="s">
        <v>25</v>
      </c>
      <c r="F480">
        <v>2193448</v>
      </c>
      <c r="K480" s="172">
        <v>44675</v>
      </c>
      <c r="L480" s="170">
        <v>295085.46000000002</v>
      </c>
      <c r="M480" s="170">
        <v>0</v>
      </c>
    </row>
    <row r="481" spans="1:13">
      <c r="A481" s="171">
        <v>44211</v>
      </c>
      <c r="B481" t="s">
        <v>164</v>
      </c>
      <c r="C481">
        <v>169995.51</v>
      </c>
      <c r="D481" t="s">
        <v>26</v>
      </c>
      <c r="E481" t="s">
        <v>26</v>
      </c>
      <c r="F481">
        <v>1637565</v>
      </c>
      <c r="K481" s="172">
        <v>44676</v>
      </c>
      <c r="L481" s="170">
        <v>223915.59</v>
      </c>
      <c r="M481" s="170">
        <v>0</v>
      </c>
    </row>
    <row r="482" spans="1:13">
      <c r="A482" s="171">
        <v>44211</v>
      </c>
      <c r="B482" t="s">
        <v>164</v>
      </c>
      <c r="C482">
        <v>169995.51</v>
      </c>
      <c r="D482" t="s">
        <v>27</v>
      </c>
      <c r="E482" t="s">
        <v>27</v>
      </c>
      <c r="F482">
        <v>15845</v>
      </c>
      <c r="K482" s="172">
        <v>44677</v>
      </c>
      <c r="L482" s="170">
        <v>236835.93</v>
      </c>
      <c r="M482" s="170">
        <v>0</v>
      </c>
    </row>
    <row r="483" spans="1:13">
      <c r="A483" s="171">
        <v>44211</v>
      </c>
      <c r="B483" t="s">
        <v>164</v>
      </c>
      <c r="C483">
        <v>169995.51</v>
      </c>
      <c r="D483" t="s">
        <v>28</v>
      </c>
      <c r="E483" t="s">
        <v>28</v>
      </c>
      <c r="F483">
        <v>0</v>
      </c>
      <c r="K483" s="172">
        <v>44678</v>
      </c>
      <c r="L483" s="170">
        <v>244449.16</v>
      </c>
      <c r="M483" s="170">
        <v>0</v>
      </c>
    </row>
    <row r="484" spans="1:13">
      <c r="A484" s="171">
        <v>44211</v>
      </c>
      <c r="B484" t="s">
        <v>164</v>
      </c>
      <c r="C484">
        <v>169995.51</v>
      </c>
      <c r="D484" t="s">
        <v>29</v>
      </c>
      <c r="E484" t="s">
        <v>29</v>
      </c>
      <c r="F484">
        <v>1044207</v>
      </c>
      <c r="K484" s="172">
        <v>44679</v>
      </c>
      <c r="L484" s="170">
        <v>232421.85</v>
      </c>
      <c r="M484" s="170">
        <v>32393</v>
      </c>
    </row>
    <row r="485" spans="1:13">
      <c r="A485" s="171">
        <v>44211</v>
      </c>
      <c r="B485" t="s">
        <v>164</v>
      </c>
      <c r="C485">
        <v>169995.51</v>
      </c>
      <c r="D485" t="s">
        <v>30</v>
      </c>
      <c r="E485" t="s">
        <v>30</v>
      </c>
      <c r="F485">
        <v>0</v>
      </c>
      <c r="K485" s="172">
        <v>44680</v>
      </c>
      <c r="L485" s="170">
        <v>761619.13</v>
      </c>
      <c r="M485" s="170">
        <v>944722</v>
      </c>
    </row>
    <row r="486" spans="1:13">
      <c r="A486" s="171">
        <v>44211</v>
      </c>
      <c r="B486" t="s">
        <v>164</v>
      </c>
      <c r="C486">
        <v>169995.51</v>
      </c>
      <c r="D486" t="s">
        <v>31</v>
      </c>
      <c r="E486" t="s">
        <v>31</v>
      </c>
      <c r="F486">
        <v>0</v>
      </c>
      <c r="K486" s="172">
        <v>44681</v>
      </c>
      <c r="L486" s="170">
        <v>406121.47</v>
      </c>
      <c r="M486" s="170">
        <v>1169765</v>
      </c>
    </row>
    <row r="487" spans="1:13">
      <c r="A487" s="171">
        <v>44211</v>
      </c>
      <c r="B487" t="s">
        <v>164</v>
      </c>
      <c r="C487">
        <v>169995.51</v>
      </c>
      <c r="D487" t="s">
        <v>32</v>
      </c>
      <c r="E487" t="s">
        <v>32</v>
      </c>
      <c r="F487">
        <v>0</v>
      </c>
      <c r="K487" s="172">
        <v>44682</v>
      </c>
      <c r="L487" s="170">
        <v>352595.99</v>
      </c>
      <c r="M487" s="170">
        <v>1215424</v>
      </c>
    </row>
    <row r="488" spans="1:13">
      <c r="A488" s="171">
        <v>44211</v>
      </c>
      <c r="B488" t="s">
        <v>164</v>
      </c>
      <c r="C488">
        <v>169995.51</v>
      </c>
      <c r="D488" t="s">
        <v>33</v>
      </c>
      <c r="E488" t="s">
        <v>33</v>
      </c>
      <c r="F488">
        <v>7437829</v>
      </c>
      <c r="K488" s="172">
        <v>44683</v>
      </c>
      <c r="L488" s="170">
        <v>268576.32</v>
      </c>
      <c r="M488" s="170">
        <v>1227629</v>
      </c>
    </row>
    <row r="489" spans="1:13">
      <c r="A489" s="171">
        <v>44211</v>
      </c>
      <c r="B489" t="s">
        <v>164</v>
      </c>
      <c r="C489">
        <v>169995.51</v>
      </c>
      <c r="D489" t="s">
        <v>34</v>
      </c>
      <c r="E489" t="s">
        <v>34</v>
      </c>
      <c r="F489">
        <v>78729</v>
      </c>
      <c r="K489" s="172">
        <v>44684</v>
      </c>
      <c r="L489" s="170">
        <v>289722.01</v>
      </c>
      <c r="M489" s="170">
        <v>1118465</v>
      </c>
    </row>
    <row r="490" spans="1:13">
      <c r="A490" s="171">
        <v>44211</v>
      </c>
      <c r="B490" t="s">
        <v>164</v>
      </c>
      <c r="C490">
        <v>169995.51</v>
      </c>
      <c r="D490" t="s">
        <v>35</v>
      </c>
      <c r="E490" t="s">
        <v>35</v>
      </c>
      <c r="F490">
        <v>0</v>
      </c>
      <c r="K490" s="172">
        <v>44685</v>
      </c>
      <c r="L490" s="170">
        <v>237845.92</v>
      </c>
      <c r="M490" s="170">
        <v>1150868</v>
      </c>
    </row>
    <row r="491" spans="1:13">
      <c r="A491" s="171">
        <v>44211</v>
      </c>
      <c r="B491" t="s">
        <v>164</v>
      </c>
      <c r="C491">
        <v>169995.51</v>
      </c>
      <c r="D491" t="s">
        <v>36</v>
      </c>
      <c r="E491" t="s">
        <v>36</v>
      </c>
      <c r="F491">
        <v>0</v>
      </c>
      <c r="K491" s="172">
        <v>44686</v>
      </c>
      <c r="L491" s="170">
        <v>225068.47</v>
      </c>
      <c r="M491" s="170">
        <v>1175592</v>
      </c>
    </row>
    <row r="492" spans="1:13">
      <c r="A492" s="171">
        <v>44211</v>
      </c>
      <c r="B492" t="s">
        <v>164</v>
      </c>
      <c r="C492">
        <v>169995.51</v>
      </c>
      <c r="D492" t="s">
        <v>37</v>
      </c>
      <c r="E492" t="s">
        <v>37</v>
      </c>
      <c r="F492">
        <v>0</v>
      </c>
      <c r="K492" s="172">
        <v>44687</v>
      </c>
      <c r="L492" s="170">
        <v>620889.97</v>
      </c>
      <c r="M492" s="170">
        <v>1225456</v>
      </c>
    </row>
    <row r="493" spans="1:13">
      <c r="A493" s="171">
        <v>44211</v>
      </c>
      <c r="B493" t="s">
        <v>164</v>
      </c>
      <c r="C493">
        <v>169995.51</v>
      </c>
      <c r="D493" t="s">
        <v>38</v>
      </c>
      <c r="E493" t="s">
        <v>38</v>
      </c>
      <c r="F493">
        <v>0</v>
      </c>
      <c r="K493" s="172">
        <v>44688</v>
      </c>
      <c r="L493" s="170">
        <v>378300.36</v>
      </c>
      <c r="M493" s="170">
        <v>1396632</v>
      </c>
    </row>
    <row r="494" spans="1:13">
      <c r="A494" s="171">
        <v>44211</v>
      </c>
      <c r="B494" t="s">
        <v>164</v>
      </c>
      <c r="C494">
        <v>169995.51</v>
      </c>
      <c r="D494" t="s">
        <v>39</v>
      </c>
      <c r="E494" t="s">
        <v>39</v>
      </c>
      <c r="F494">
        <v>0</v>
      </c>
      <c r="K494" s="172">
        <v>44689</v>
      </c>
      <c r="L494" s="170">
        <v>301893.75</v>
      </c>
      <c r="M494" s="170">
        <v>1533344</v>
      </c>
    </row>
    <row r="495" spans="1:13">
      <c r="A495" s="171">
        <v>44211</v>
      </c>
      <c r="B495" t="s">
        <v>164</v>
      </c>
      <c r="C495">
        <v>169995.51</v>
      </c>
      <c r="D495" t="s">
        <v>40</v>
      </c>
      <c r="E495" t="s">
        <v>40</v>
      </c>
      <c r="F495">
        <v>0</v>
      </c>
      <c r="K495" s="172">
        <v>44690</v>
      </c>
      <c r="L495" s="170">
        <v>212914.92</v>
      </c>
      <c r="M495" s="170">
        <v>648726</v>
      </c>
    </row>
    <row r="496" spans="1:13">
      <c r="A496" s="171">
        <v>44211</v>
      </c>
      <c r="B496" t="s">
        <v>164</v>
      </c>
      <c r="C496">
        <v>169995.51</v>
      </c>
      <c r="D496" t="s">
        <v>41</v>
      </c>
      <c r="E496" t="s">
        <v>41</v>
      </c>
      <c r="F496">
        <v>0</v>
      </c>
      <c r="K496" s="172">
        <v>44691</v>
      </c>
      <c r="L496" s="170">
        <v>213656.54</v>
      </c>
      <c r="M496" s="170">
        <v>562875</v>
      </c>
    </row>
    <row r="497" spans="1:13">
      <c r="A497" s="171">
        <v>44212</v>
      </c>
      <c r="B497" t="s">
        <v>164</v>
      </c>
      <c r="C497">
        <v>169564.49</v>
      </c>
      <c r="D497" t="s">
        <v>9</v>
      </c>
      <c r="E497" t="s">
        <v>9</v>
      </c>
      <c r="F497">
        <v>533483</v>
      </c>
      <c r="K497" s="172">
        <v>44692</v>
      </c>
      <c r="L497" s="170">
        <v>223398.24</v>
      </c>
      <c r="M497" s="170">
        <v>517817</v>
      </c>
    </row>
    <row r="498" spans="1:13">
      <c r="A498" s="171">
        <v>44212</v>
      </c>
      <c r="B498" t="s">
        <v>164</v>
      </c>
      <c r="C498">
        <v>169564.49</v>
      </c>
      <c r="D498" t="s">
        <v>9</v>
      </c>
      <c r="E498" t="s">
        <v>10</v>
      </c>
      <c r="F498">
        <v>363874</v>
      </c>
      <c r="K498" s="172">
        <v>44693</v>
      </c>
      <c r="L498" s="170">
        <v>222704.19</v>
      </c>
      <c r="M498" s="170">
        <v>439875</v>
      </c>
    </row>
    <row r="499" spans="1:13">
      <c r="A499" s="171">
        <v>44212</v>
      </c>
      <c r="B499" t="s">
        <v>164</v>
      </c>
      <c r="C499">
        <v>169564.49</v>
      </c>
      <c r="D499" t="s">
        <v>9</v>
      </c>
      <c r="E499" t="s">
        <v>11</v>
      </c>
      <c r="F499">
        <v>77510</v>
      </c>
      <c r="K499" s="172">
        <v>44694</v>
      </c>
      <c r="L499" s="170">
        <v>738213.52</v>
      </c>
      <c r="M499" s="170">
        <v>640114</v>
      </c>
    </row>
    <row r="500" spans="1:13">
      <c r="A500" s="171">
        <v>44212</v>
      </c>
      <c r="B500" t="s">
        <v>164</v>
      </c>
      <c r="C500">
        <v>169564.49</v>
      </c>
      <c r="D500" t="s">
        <v>9</v>
      </c>
      <c r="E500" t="s">
        <v>12</v>
      </c>
      <c r="F500">
        <v>0</v>
      </c>
      <c r="K500" s="172">
        <v>44695</v>
      </c>
      <c r="L500" s="170">
        <v>388659.14</v>
      </c>
      <c r="M500" s="170">
        <v>814002</v>
      </c>
    </row>
    <row r="501" spans="1:13">
      <c r="A501" s="171">
        <v>44212</v>
      </c>
      <c r="B501" t="s">
        <v>164</v>
      </c>
      <c r="C501">
        <v>169564.49</v>
      </c>
      <c r="D501" t="s">
        <v>9</v>
      </c>
      <c r="E501" t="s">
        <v>13</v>
      </c>
      <c r="F501">
        <v>92099</v>
      </c>
      <c r="K501" s="172">
        <v>44696</v>
      </c>
      <c r="L501" s="170">
        <v>328063.92</v>
      </c>
      <c r="M501" s="170">
        <v>1111752</v>
      </c>
    </row>
    <row r="502" spans="1:13">
      <c r="A502" s="171">
        <v>44212</v>
      </c>
      <c r="B502" t="s">
        <v>164</v>
      </c>
      <c r="C502">
        <v>169564.49</v>
      </c>
      <c r="D502" t="s">
        <v>14</v>
      </c>
      <c r="E502" t="s">
        <v>14</v>
      </c>
      <c r="F502">
        <v>93953</v>
      </c>
      <c r="K502" s="172">
        <v>44697</v>
      </c>
      <c r="L502" s="170">
        <v>256921.62</v>
      </c>
      <c r="M502" s="170">
        <v>978668</v>
      </c>
    </row>
    <row r="503" spans="1:13">
      <c r="A503" s="171">
        <v>44212</v>
      </c>
      <c r="B503" t="s">
        <v>164</v>
      </c>
      <c r="C503">
        <v>169564.49</v>
      </c>
      <c r="D503" t="s">
        <v>14</v>
      </c>
      <c r="E503" t="s">
        <v>15</v>
      </c>
      <c r="F503">
        <v>72222</v>
      </c>
      <c r="K503" s="172">
        <v>44698</v>
      </c>
      <c r="L503" s="170">
        <v>274763.89</v>
      </c>
      <c r="M503" s="170">
        <v>836050</v>
      </c>
    </row>
    <row r="504" spans="1:13">
      <c r="A504" s="171">
        <v>44212</v>
      </c>
      <c r="B504" t="s">
        <v>164</v>
      </c>
      <c r="C504">
        <v>169564.49</v>
      </c>
      <c r="D504" t="s">
        <v>14</v>
      </c>
      <c r="E504" t="s">
        <v>16</v>
      </c>
      <c r="F504">
        <v>21113</v>
      </c>
      <c r="K504" s="172">
        <v>44699</v>
      </c>
      <c r="L504" s="170">
        <v>284755.13</v>
      </c>
      <c r="M504" s="170">
        <v>893801</v>
      </c>
    </row>
    <row r="505" spans="1:13">
      <c r="A505" s="171">
        <v>44212</v>
      </c>
      <c r="B505" t="s">
        <v>164</v>
      </c>
      <c r="C505">
        <v>169564.49</v>
      </c>
      <c r="D505" t="s">
        <v>14</v>
      </c>
      <c r="E505" t="s">
        <v>17</v>
      </c>
      <c r="F505">
        <v>618</v>
      </c>
      <c r="K505" s="172">
        <v>44700</v>
      </c>
      <c r="L505" s="170">
        <v>231855.22</v>
      </c>
      <c r="M505" s="170">
        <v>821197</v>
      </c>
    </row>
    <row r="506" spans="1:13">
      <c r="A506" s="171">
        <v>44212</v>
      </c>
      <c r="B506" t="s">
        <v>164</v>
      </c>
      <c r="C506">
        <v>169564.49</v>
      </c>
      <c r="D506" t="s">
        <v>14</v>
      </c>
      <c r="E506" t="s">
        <v>18</v>
      </c>
      <c r="F506">
        <v>0</v>
      </c>
      <c r="K506" s="172">
        <v>44701</v>
      </c>
      <c r="L506" s="170">
        <v>776836.82</v>
      </c>
      <c r="M506" s="170">
        <v>450198</v>
      </c>
    </row>
    <row r="507" spans="1:13">
      <c r="A507" s="171">
        <v>44212</v>
      </c>
      <c r="B507" t="s">
        <v>164</v>
      </c>
      <c r="C507">
        <v>169564.49</v>
      </c>
      <c r="D507" t="s">
        <v>19</v>
      </c>
      <c r="E507" t="s">
        <v>19</v>
      </c>
      <c r="F507">
        <v>2186048</v>
      </c>
      <c r="K507" s="172">
        <v>44702</v>
      </c>
      <c r="L507" s="170">
        <v>433578.31</v>
      </c>
      <c r="M507" s="170">
        <v>549630</v>
      </c>
    </row>
    <row r="508" spans="1:13">
      <c r="A508" s="171">
        <v>44212</v>
      </c>
      <c r="B508" t="s">
        <v>164</v>
      </c>
      <c r="C508">
        <v>169564.49</v>
      </c>
      <c r="D508" t="s">
        <v>19</v>
      </c>
      <c r="E508" t="s">
        <v>20</v>
      </c>
      <c r="F508">
        <v>48430</v>
      </c>
      <c r="K508" s="172">
        <v>44703</v>
      </c>
      <c r="L508" s="170">
        <v>340427.4</v>
      </c>
      <c r="M508" s="170">
        <v>1191090</v>
      </c>
    </row>
    <row r="509" spans="1:13">
      <c r="A509" s="171">
        <v>44212</v>
      </c>
      <c r="B509" t="s">
        <v>164</v>
      </c>
      <c r="C509">
        <v>169564.49</v>
      </c>
      <c r="D509" t="s">
        <v>19</v>
      </c>
      <c r="E509" t="s">
        <v>21</v>
      </c>
      <c r="F509">
        <v>2137618</v>
      </c>
      <c r="K509" s="172">
        <v>44704</v>
      </c>
      <c r="L509" s="170">
        <v>236324</v>
      </c>
      <c r="M509" s="170">
        <v>1214691</v>
      </c>
    </row>
    <row r="510" spans="1:13">
      <c r="A510" s="171">
        <v>44212</v>
      </c>
      <c r="B510" t="s">
        <v>164</v>
      </c>
      <c r="C510">
        <v>169564.49</v>
      </c>
      <c r="D510" t="s">
        <v>19</v>
      </c>
      <c r="E510" t="s">
        <v>22</v>
      </c>
      <c r="F510">
        <v>0</v>
      </c>
      <c r="K510" s="172">
        <v>44705</v>
      </c>
      <c r="L510" s="170">
        <v>257858.39</v>
      </c>
      <c r="M510" s="170">
        <v>966381</v>
      </c>
    </row>
    <row r="511" spans="1:13">
      <c r="A511" s="171">
        <v>44212</v>
      </c>
      <c r="B511" t="s">
        <v>164</v>
      </c>
      <c r="C511">
        <v>169564.49</v>
      </c>
      <c r="D511" t="s">
        <v>23</v>
      </c>
      <c r="E511" t="s">
        <v>23</v>
      </c>
      <c r="F511">
        <v>0</v>
      </c>
      <c r="K511" s="172">
        <v>44706</v>
      </c>
      <c r="L511" s="170">
        <v>249448.04</v>
      </c>
      <c r="M511" s="170">
        <v>1377460</v>
      </c>
    </row>
    <row r="512" spans="1:13">
      <c r="A512" s="171">
        <v>44212</v>
      </c>
      <c r="B512" t="s">
        <v>164</v>
      </c>
      <c r="C512">
        <v>169564.49</v>
      </c>
      <c r="D512" t="s">
        <v>24</v>
      </c>
      <c r="E512" t="s">
        <v>24</v>
      </c>
      <c r="F512">
        <v>301564</v>
      </c>
      <c r="K512" s="172">
        <v>44707</v>
      </c>
      <c r="L512" s="170">
        <v>246223.12</v>
      </c>
      <c r="M512" s="170">
        <v>1596872</v>
      </c>
    </row>
    <row r="513" spans="1:13">
      <c r="A513" s="171">
        <v>44212</v>
      </c>
      <c r="B513" t="s">
        <v>164</v>
      </c>
      <c r="C513">
        <v>169564.49</v>
      </c>
      <c r="D513" t="s">
        <v>25</v>
      </c>
      <c r="E513" t="s">
        <v>25</v>
      </c>
      <c r="F513">
        <v>2057310</v>
      </c>
      <c r="K513" s="172">
        <v>44708</v>
      </c>
      <c r="L513" s="170">
        <v>888932.68</v>
      </c>
      <c r="M513" s="170">
        <v>1430374</v>
      </c>
    </row>
    <row r="514" spans="1:13">
      <c r="A514" s="171">
        <v>44212</v>
      </c>
      <c r="B514" t="s">
        <v>164</v>
      </c>
      <c r="C514">
        <v>169564.49</v>
      </c>
      <c r="D514" t="s">
        <v>26</v>
      </c>
      <c r="E514" t="s">
        <v>26</v>
      </c>
      <c r="F514">
        <v>2303886</v>
      </c>
      <c r="K514" s="172">
        <v>44709</v>
      </c>
      <c r="L514" s="170">
        <v>488412.06</v>
      </c>
      <c r="M514" s="170">
        <v>1545054</v>
      </c>
    </row>
    <row r="515" spans="1:13">
      <c r="A515" s="171">
        <v>44212</v>
      </c>
      <c r="B515" t="s">
        <v>164</v>
      </c>
      <c r="C515">
        <v>169564.49</v>
      </c>
      <c r="D515" t="s">
        <v>27</v>
      </c>
      <c r="E515" t="s">
        <v>27</v>
      </c>
      <c r="F515">
        <v>20710</v>
      </c>
      <c r="K515" s="172">
        <v>44710</v>
      </c>
      <c r="L515" s="170">
        <v>481873.01</v>
      </c>
      <c r="M515" s="170">
        <v>1234486</v>
      </c>
    </row>
    <row r="516" spans="1:13">
      <c r="A516" s="171">
        <v>44212</v>
      </c>
      <c r="B516" t="s">
        <v>164</v>
      </c>
      <c r="C516">
        <v>169564.49</v>
      </c>
      <c r="D516" t="s">
        <v>28</v>
      </c>
      <c r="E516" t="s">
        <v>28</v>
      </c>
      <c r="F516">
        <v>0</v>
      </c>
      <c r="K516" s="172">
        <v>44711</v>
      </c>
      <c r="L516" s="170">
        <v>287635.44</v>
      </c>
      <c r="M516" s="170">
        <v>1147237</v>
      </c>
    </row>
    <row r="517" spans="1:13">
      <c r="A517" s="171">
        <v>44212</v>
      </c>
      <c r="B517" t="s">
        <v>164</v>
      </c>
      <c r="C517">
        <v>169564.49</v>
      </c>
      <c r="D517" t="s">
        <v>29</v>
      </c>
      <c r="E517" t="s">
        <v>29</v>
      </c>
      <c r="F517">
        <v>2207414</v>
      </c>
      <c r="K517" s="172">
        <v>44712</v>
      </c>
      <c r="L517" s="170">
        <v>223042.99</v>
      </c>
      <c r="M517" s="170">
        <v>1036794</v>
      </c>
    </row>
    <row r="518" spans="1:13">
      <c r="A518" s="171">
        <v>44212</v>
      </c>
      <c r="B518" t="s">
        <v>164</v>
      </c>
      <c r="C518">
        <v>169564.49</v>
      </c>
      <c r="D518" t="s">
        <v>30</v>
      </c>
      <c r="E518" t="s">
        <v>30</v>
      </c>
      <c r="F518">
        <v>0</v>
      </c>
      <c r="K518" s="172">
        <v>44713</v>
      </c>
      <c r="L518" s="170">
        <v>354530.42</v>
      </c>
      <c r="M518" s="170">
        <v>1042377</v>
      </c>
    </row>
    <row r="519" spans="1:13">
      <c r="A519" s="171">
        <v>44212</v>
      </c>
      <c r="B519" t="s">
        <v>164</v>
      </c>
      <c r="C519">
        <v>169564.49</v>
      </c>
      <c r="D519" t="s">
        <v>31</v>
      </c>
      <c r="E519" t="s">
        <v>31</v>
      </c>
      <c r="F519">
        <v>0</v>
      </c>
      <c r="K519" s="172">
        <v>44714</v>
      </c>
      <c r="L519" s="170">
        <v>237867.98</v>
      </c>
      <c r="M519" s="170">
        <v>854305</v>
      </c>
    </row>
    <row r="520" spans="1:13">
      <c r="A520" s="171">
        <v>44212</v>
      </c>
      <c r="B520" t="s">
        <v>164</v>
      </c>
      <c r="C520">
        <v>169564.49</v>
      </c>
      <c r="D520" t="s">
        <v>32</v>
      </c>
      <c r="E520" t="s">
        <v>32</v>
      </c>
      <c r="F520">
        <v>0</v>
      </c>
      <c r="K520" s="172">
        <v>44715</v>
      </c>
      <c r="L520" s="170">
        <v>657835.31999999995</v>
      </c>
      <c r="M520" s="170">
        <v>818404</v>
      </c>
    </row>
    <row r="521" spans="1:13">
      <c r="A521" s="171">
        <v>44212</v>
      </c>
      <c r="B521" t="s">
        <v>164</v>
      </c>
      <c r="C521">
        <v>169564.49</v>
      </c>
      <c r="D521" t="s">
        <v>33</v>
      </c>
      <c r="E521" t="s">
        <v>33</v>
      </c>
      <c r="F521">
        <v>0</v>
      </c>
      <c r="K521" s="172">
        <v>44716</v>
      </c>
      <c r="L521" s="170">
        <v>372474.37</v>
      </c>
      <c r="M521" s="170">
        <v>723206</v>
      </c>
    </row>
    <row r="522" spans="1:13">
      <c r="A522" s="171">
        <v>44212</v>
      </c>
      <c r="B522" t="s">
        <v>164</v>
      </c>
      <c r="C522">
        <v>169564.49</v>
      </c>
      <c r="D522" t="s">
        <v>34</v>
      </c>
      <c r="E522" t="s">
        <v>34</v>
      </c>
      <c r="F522">
        <v>69452</v>
      </c>
      <c r="K522" s="172">
        <v>44717</v>
      </c>
      <c r="L522" s="170">
        <v>276084.02</v>
      </c>
      <c r="M522" s="170">
        <v>608846</v>
      </c>
    </row>
    <row r="523" spans="1:13">
      <c r="A523" s="171">
        <v>44212</v>
      </c>
      <c r="B523" t="s">
        <v>164</v>
      </c>
      <c r="C523">
        <v>169564.49</v>
      </c>
      <c r="D523" t="s">
        <v>35</v>
      </c>
      <c r="E523" t="s">
        <v>35</v>
      </c>
      <c r="F523">
        <v>0</v>
      </c>
      <c r="K523" s="172">
        <v>44718</v>
      </c>
      <c r="L523" s="170">
        <v>208848.55</v>
      </c>
      <c r="M523" s="170">
        <v>717076</v>
      </c>
    </row>
    <row r="524" spans="1:13">
      <c r="A524" s="171">
        <v>44212</v>
      </c>
      <c r="B524" t="s">
        <v>164</v>
      </c>
      <c r="C524">
        <v>169564.49</v>
      </c>
      <c r="D524" t="s">
        <v>36</v>
      </c>
      <c r="E524" t="s">
        <v>36</v>
      </c>
      <c r="F524">
        <v>0</v>
      </c>
      <c r="K524" s="172">
        <v>44719</v>
      </c>
      <c r="L524" s="170">
        <v>214817.94</v>
      </c>
      <c r="M524" s="170">
        <v>635401</v>
      </c>
    </row>
    <row r="525" spans="1:13">
      <c r="A525" s="171">
        <v>44212</v>
      </c>
      <c r="B525" t="s">
        <v>164</v>
      </c>
      <c r="C525">
        <v>169564.49</v>
      </c>
      <c r="D525" t="s">
        <v>37</v>
      </c>
      <c r="E525" t="s">
        <v>37</v>
      </c>
      <c r="F525">
        <v>0</v>
      </c>
      <c r="K525" s="172">
        <v>44720</v>
      </c>
      <c r="L525" s="170">
        <v>238034.6</v>
      </c>
      <c r="M525" s="170">
        <v>439200</v>
      </c>
    </row>
    <row r="526" spans="1:13">
      <c r="A526" s="171">
        <v>44212</v>
      </c>
      <c r="B526" t="s">
        <v>164</v>
      </c>
      <c r="C526">
        <v>169564.49</v>
      </c>
      <c r="D526" t="s">
        <v>38</v>
      </c>
      <c r="E526" t="s">
        <v>38</v>
      </c>
      <c r="F526">
        <v>0</v>
      </c>
      <c r="K526" s="172">
        <v>44721</v>
      </c>
      <c r="L526" s="170">
        <v>219719.5</v>
      </c>
      <c r="M526" s="170">
        <v>553228</v>
      </c>
    </row>
    <row r="527" spans="1:13">
      <c r="A527" s="171">
        <v>44212</v>
      </c>
      <c r="B527" t="s">
        <v>164</v>
      </c>
      <c r="C527">
        <v>169564.49</v>
      </c>
      <c r="D527" t="s">
        <v>39</v>
      </c>
      <c r="E527" t="s">
        <v>39</v>
      </c>
      <c r="F527">
        <v>0</v>
      </c>
      <c r="K527" s="172">
        <v>44722</v>
      </c>
      <c r="L527" s="170">
        <v>734831.57</v>
      </c>
      <c r="M527" s="170">
        <v>300949</v>
      </c>
    </row>
    <row r="528" spans="1:13">
      <c r="A528" s="171">
        <v>44212</v>
      </c>
      <c r="B528" t="s">
        <v>164</v>
      </c>
      <c r="C528">
        <v>169564.49</v>
      </c>
      <c r="D528" t="s">
        <v>40</v>
      </c>
      <c r="E528" t="s">
        <v>40</v>
      </c>
      <c r="F528">
        <v>0</v>
      </c>
      <c r="K528" s="172">
        <v>44723</v>
      </c>
      <c r="L528" s="170">
        <v>419093.34</v>
      </c>
      <c r="M528" s="170">
        <v>140873</v>
      </c>
    </row>
    <row r="529" spans="1:13">
      <c r="A529" s="171">
        <v>44212</v>
      </c>
      <c r="B529" t="s">
        <v>164</v>
      </c>
      <c r="C529">
        <v>169564.49</v>
      </c>
      <c r="D529" t="s">
        <v>41</v>
      </c>
      <c r="E529" t="s">
        <v>41</v>
      </c>
      <c r="F529">
        <v>0</v>
      </c>
      <c r="K529" s="172">
        <v>44724</v>
      </c>
      <c r="L529" s="170">
        <v>375650.79</v>
      </c>
      <c r="M529" s="170">
        <v>129249</v>
      </c>
    </row>
    <row r="530" spans="1:13">
      <c r="A530" s="171">
        <v>44213</v>
      </c>
      <c r="B530" t="s">
        <v>164</v>
      </c>
      <c r="C530">
        <v>143511.82</v>
      </c>
      <c r="D530" t="s">
        <v>9</v>
      </c>
      <c r="E530" t="s">
        <v>9</v>
      </c>
      <c r="F530">
        <v>523728</v>
      </c>
      <c r="K530" s="172">
        <v>44725</v>
      </c>
      <c r="L530" s="170">
        <v>388178.35</v>
      </c>
      <c r="M530" s="170">
        <v>80767</v>
      </c>
    </row>
    <row r="531" spans="1:13">
      <c r="A531" s="171">
        <v>44213</v>
      </c>
      <c r="B531" t="s">
        <v>164</v>
      </c>
      <c r="C531">
        <v>143511.82</v>
      </c>
      <c r="D531" t="s">
        <v>9</v>
      </c>
      <c r="E531" t="s">
        <v>10</v>
      </c>
      <c r="F531">
        <v>361784</v>
      </c>
      <c r="K531" s="172">
        <v>44726</v>
      </c>
      <c r="L531" s="170">
        <v>248533.56</v>
      </c>
      <c r="M531" s="170">
        <v>80145</v>
      </c>
    </row>
    <row r="532" spans="1:13">
      <c r="A532" s="171">
        <v>44213</v>
      </c>
      <c r="B532" t="s">
        <v>164</v>
      </c>
      <c r="C532">
        <v>143511.82</v>
      </c>
      <c r="D532" t="s">
        <v>9</v>
      </c>
      <c r="E532" t="s">
        <v>11</v>
      </c>
      <c r="F532">
        <v>79165</v>
      </c>
      <c r="K532" s="172">
        <v>44727</v>
      </c>
      <c r="L532" s="170">
        <v>259600.33</v>
      </c>
      <c r="M532" s="170">
        <v>97756</v>
      </c>
    </row>
    <row r="533" spans="1:13">
      <c r="A533" s="171">
        <v>44213</v>
      </c>
      <c r="B533" t="s">
        <v>164</v>
      </c>
      <c r="C533">
        <v>143511.82</v>
      </c>
      <c r="D533" t="s">
        <v>9</v>
      </c>
      <c r="E533" t="s">
        <v>12</v>
      </c>
      <c r="F533">
        <v>0</v>
      </c>
      <c r="K533" s="172">
        <v>44728</v>
      </c>
      <c r="L533" s="170">
        <v>203973.54</v>
      </c>
      <c r="M533" s="170">
        <v>53169</v>
      </c>
    </row>
    <row r="534" spans="1:13">
      <c r="A534" s="171">
        <v>44213</v>
      </c>
      <c r="B534" t="s">
        <v>164</v>
      </c>
      <c r="C534">
        <v>143511.82</v>
      </c>
      <c r="D534" t="s">
        <v>9</v>
      </c>
      <c r="E534" t="s">
        <v>13</v>
      </c>
      <c r="F534">
        <v>82779</v>
      </c>
      <c r="K534" s="172">
        <v>44729</v>
      </c>
      <c r="L534" s="170">
        <v>781034.95</v>
      </c>
      <c r="M534" s="170">
        <v>3582</v>
      </c>
    </row>
    <row r="535" spans="1:13">
      <c r="A535" s="171">
        <v>44213</v>
      </c>
      <c r="B535" t="s">
        <v>164</v>
      </c>
      <c r="C535">
        <v>143511.82</v>
      </c>
      <c r="D535" t="s">
        <v>14</v>
      </c>
      <c r="E535" t="s">
        <v>14</v>
      </c>
      <c r="F535">
        <v>110400</v>
      </c>
      <c r="K535" s="172">
        <v>44730</v>
      </c>
      <c r="L535" s="170">
        <v>387857.64</v>
      </c>
      <c r="M535" s="170">
        <v>0</v>
      </c>
    </row>
    <row r="536" spans="1:13">
      <c r="A536" s="171">
        <v>44213</v>
      </c>
      <c r="B536" t="s">
        <v>164</v>
      </c>
      <c r="C536">
        <v>143511.82</v>
      </c>
      <c r="D536" t="s">
        <v>14</v>
      </c>
      <c r="E536" t="s">
        <v>15</v>
      </c>
      <c r="F536">
        <v>84675</v>
      </c>
      <c r="K536" s="172">
        <v>44731</v>
      </c>
      <c r="L536" s="170">
        <v>307934.99</v>
      </c>
      <c r="M536" s="170">
        <v>43083</v>
      </c>
    </row>
    <row r="537" spans="1:13">
      <c r="A537" s="171">
        <v>44213</v>
      </c>
      <c r="B537" t="s">
        <v>164</v>
      </c>
      <c r="C537">
        <v>143511.82</v>
      </c>
      <c r="D537" t="s">
        <v>14</v>
      </c>
      <c r="E537" t="s">
        <v>16</v>
      </c>
      <c r="F537">
        <v>25212</v>
      </c>
      <c r="K537" s="172">
        <v>44732</v>
      </c>
      <c r="L537" s="170">
        <v>248666.52</v>
      </c>
      <c r="M537" s="170">
        <v>47047</v>
      </c>
    </row>
    <row r="538" spans="1:13">
      <c r="A538" s="171">
        <v>44213</v>
      </c>
      <c r="B538" t="s">
        <v>164</v>
      </c>
      <c r="C538">
        <v>143511.82</v>
      </c>
      <c r="D538" t="s">
        <v>14</v>
      </c>
      <c r="E538" t="s">
        <v>17</v>
      </c>
      <c r="F538">
        <v>513</v>
      </c>
      <c r="K538" s="172">
        <v>44733</v>
      </c>
      <c r="L538" s="170">
        <v>229981.62</v>
      </c>
      <c r="M538" s="170">
        <v>49730</v>
      </c>
    </row>
    <row r="539" spans="1:13">
      <c r="A539" s="171">
        <v>44213</v>
      </c>
      <c r="B539" t="s">
        <v>164</v>
      </c>
      <c r="C539">
        <v>143511.82</v>
      </c>
      <c r="D539" t="s">
        <v>14</v>
      </c>
      <c r="E539" t="s">
        <v>18</v>
      </c>
      <c r="F539">
        <v>0</v>
      </c>
      <c r="K539" s="172">
        <v>44734</v>
      </c>
      <c r="L539" s="170">
        <v>257651.13</v>
      </c>
      <c r="M539" s="170">
        <v>51717</v>
      </c>
    </row>
    <row r="540" spans="1:13">
      <c r="A540" s="171">
        <v>44213</v>
      </c>
      <c r="B540" t="s">
        <v>164</v>
      </c>
      <c r="C540">
        <v>143511.82</v>
      </c>
      <c r="D540" t="s">
        <v>19</v>
      </c>
      <c r="E540" t="s">
        <v>19</v>
      </c>
      <c r="F540">
        <v>1871804</v>
      </c>
      <c r="K540" s="172">
        <v>44735</v>
      </c>
      <c r="L540" s="170">
        <v>218384.81</v>
      </c>
      <c r="M540" s="170">
        <v>3365</v>
      </c>
    </row>
    <row r="541" spans="1:13">
      <c r="A541" s="171">
        <v>44213</v>
      </c>
      <c r="B541" t="s">
        <v>164</v>
      </c>
      <c r="C541">
        <v>143511.82</v>
      </c>
      <c r="D541" t="s">
        <v>19</v>
      </c>
      <c r="E541" t="s">
        <v>20</v>
      </c>
      <c r="F541">
        <v>89714</v>
      </c>
      <c r="K541" s="172">
        <v>44736</v>
      </c>
      <c r="L541" s="170">
        <v>787762.37</v>
      </c>
      <c r="M541" s="170">
        <v>0</v>
      </c>
    </row>
    <row r="542" spans="1:13">
      <c r="A542" s="171">
        <v>44213</v>
      </c>
      <c r="B542" t="s">
        <v>164</v>
      </c>
      <c r="C542">
        <v>143511.82</v>
      </c>
      <c r="D542" t="s">
        <v>19</v>
      </c>
      <c r="E542" t="s">
        <v>21</v>
      </c>
      <c r="F542">
        <v>1782090</v>
      </c>
      <c r="K542" s="172">
        <v>44737</v>
      </c>
      <c r="L542" s="170">
        <v>435899.41</v>
      </c>
      <c r="M542" s="170">
        <v>56212</v>
      </c>
    </row>
    <row r="543" spans="1:13">
      <c r="A543" s="171">
        <v>44213</v>
      </c>
      <c r="B543" t="s">
        <v>164</v>
      </c>
      <c r="C543">
        <v>143511.82</v>
      </c>
      <c r="D543" t="s">
        <v>19</v>
      </c>
      <c r="E543" t="s">
        <v>22</v>
      </c>
      <c r="F543">
        <v>0</v>
      </c>
      <c r="K543" s="172">
        <v>44738</v>
      </c>
      <c r="L543" s="170">
        <v>470857.96</v>
      </c>
      <c r="M543" s="170">
        <v>88419</v>
      </c>
    </row>
    <row r="544" spans="1:13">
      <c r="A544" s="171">
        <v>44213</v>
      </c>
      <c r="B544" t="s">
        <v>164</v>
      </c>
      <c r="C544">
        <v>143511.82</v>
      </c>
      <c r="D544" t="s">
        <v>23</v>
      </c>
      <c r="E544" t="s">
        <v>23</v>
      </c>
      <c r="F544">
        <v>0</v>
      </c>
      <c r="K544" s="172">
        <v>44739</v>
      </c>
      <c r="L544" s="170">
        <v>205762.68</v>
      </c>
      <c r="M544" s="170">
        <v>88515</v>
      </c>
    </row>
    <row r="545" spans="1:13">
      <c r="A545" s="171">
        <v>44213</v>
      </c>
      <c r="B545" t="s">
        <v>164</v>
      </c>
      <c r="C545">
        <v>143511.82</v>
      </c>
      <c r="D545" t="s">
        <v>24</v>
      </c>
      <c r="E545" t="s">
        <v>24</v>
      </c>
      <c r="F545">
        <v>292762</v>
      </c>
      <c r="K545" s="172">
        <v>44740</v>
      </c>
      <c r="L545" s="170">
        <v>192836.31</v>
      </c>
      <c r="M545" s="170">
        <v>116457</v>
      </c>
    </row>
    <row r="546" spans="1:13">
      <c r="A546" s="171">
        <v>44213</v>
      </c>
      <c r="B546" t="s">
        <v>164</v>
      </c>
      <c r="C546">
        <v>143511.82</v>
      </c>
      <c r="D546" t="s">
        <v>25</v>
      </c>
      <c r="E546" t="s">
        <v>25</v>
      </c>
      <c r="F546">
        <v>2053099</v>
      </c>
      <c r="K546" s="172">
        <v>44741</v>
      </c>
      <c r="L546" s="170">
        <v>334109.46999999997</v>
      </c>
      <c r="M546" s="170">
        <v>413767</v>
      </c>
    </row>
    <row r="547" spans="1:13">
      <c r="A547" s="171">
        <v>44213</v>
      </c>
      <c r="B547" t="s">
        <v>164</v>
      </c>
      <c r="C547">
        <v>143511.82</v>
      </c>
      <c r="D547" t="s">
        <v>26</v>
      </c>
      <c r="E547" t="s">
        <v>26</v>
      </c>
      <c r="F547">
        <v>1947808</v>
      </c>
      <c r="K547" s="172">
        <v>44742</v>
      </c>
      <c r="L547" s="170">
        <v>195158.57</v>
      </c>
      <c r="M547" s="170">
        <v>25632</v>
      </c>
    </row>
    <row r="548" spans="1:13">
      <c r="A548" s="171">
        <v>44213</v>
      </c>
      <c r="B548" t="s">
        <v>164</v>
      </c>
      <c r="C548">
        <v>143511.82</v>
      </c>
      <c r="D548" t="s">
        <v>27</v>
      </c>
      <c r="E548" t="s">
        <v>27</v>
      </c>
      <c r="F548">
        <v>19430</v>
      </c>
      <c r="K548" s="172">
        <v>44743</v>
      </c>
      <c r="L548" s="170">
        <v>742015.04</v>
      </c>
      <c r="M548" s="170">
        <v>0</v>
      </c>
    </row>
    <row r="549" spans="1:13">
      <c r="A549" s="171">
        <v>44213</v>
      </c>
      <c r="B549" t="s">
        <v>164</v>
      </c>
      <c r="C549">
        <v>143511.82</v>
      </c>
      <c r="D549" t="s">
        <v>28</v>
      </c>
      <c r="E549" t="s">
        <v>28</v>
      </c>
      <c r="F549">
        <v>0</v>
      </c>
      <c r="K549" s="172">
        <v>44744</v>
      </c>
      <c r="L549" s="170">
        <v>374165.34</v>
      </c>
      <c r="M549" s="170">
        <v>576631</v>
      </c>
    </row>
    <row r="550" spans="1:13">
      <c r="A550" s="171">
        <v>44213</v>
      </c>
      <c r="B550" t="s">
        <v>164</v>
      </c>
      <c r="C550">
        <v>143511.82</v>
      </c>
      <c r="D550" t="s">
        <v>29</v>
      </c>
      <c r="E550" t="s">
        <v>29</v>
      </c>
      <c r="F550">
        <v>1555970</v>
      </c>
      <c r="K550" s="172">
        <v>44745</v>
      </c>
      <c r="L550" s="170">
        <v>303522.37</v>
      </c>
      <c r="M550" s="170">
        <v>1015546</v>
      </c>
    </row>
    <row r="551" spans="1:13">
      <c r="A551" s="171">
        <v>44213</v>
      </c>
      <c r="B551" t="s">
        <v>164</v>
      </c>
      <c r="C551">
        <v>143511.82</v>
      </c>
      <c r="D551" t="s">
        <v>30</v>
      </c>
      <c r="E551" t="s">
        <v>30</v>
      </c>
      <c r="F551">
        <v>0</v>
      </c>
      <c r="K551" s="172">
        <v>44746</v>
      </c>
      <c r="L551" s="170">
        <v>232116.02</v>
      </c>
      <c r="M551" s="170">
        <v>1193787</v>
      </c>
    </row>
    <row r="552" spans="1:13">
      <c r="A552" s="171">
        <v>44213</v>
      </c>
      <c r="B552" t="s">
        <v>164</v>
      </c>
      <c r="C552">
        <v>143511.82</v>
      </c>
      <c r="D552" t="s">
        <v>31</v>
      </c>
      <c r="E552" t="s">
        <v>31</v>
      </c>
      <c r="F552">
        <v>0</v>
      </c>
      <c r="K552" s="172">
        <v>44747</v>
      </c>
      <c r="L552" s="170">
        <v>246143.3</v>
      </c>
      <c r="M552" s="170">
        <v>1261027</v>
      </c>
    </row>
    <row r="553" spans="1:13">
      <c r="A553" s="171">
        <v>44213</v>
      </c>
      <c r="B553" t="s">
        <v>164</v>
      </c>
      <c r="C553">
        <v>143511.82</v>
      </c>
      <c r="D553" t="s">
        <v>32</v>
      </c>
      <c r="E553" t="s">
        <v>32</v>
      </c>
      <c r="F553">
        <v>0</v>
      </c>
      <c r="K553" s="172">
        <v>44748</v>
      </c>
      <c r="L553" s="170">
        <v>249482.37</v>
      </c>
      <c r="M553" s="170">
        <v>803227</v>
      </c>
    </row>
    <row r="554" spans="1:13">
      <c r="A554" s="171">
        <v>44213</v>
      </c>
      <c r="B554" t="s">
        <v>164</v>
      </c>
      <c r="C554">
        <v>143511.82</v>
      </c>
      <c r="D554" t="s">
        <v>33</v>
      </c>
      <c r="E554" t="s">
        <v>33</v>
      </c>
      <c r="F554">
        <v>0</v>
      </c>
      <c r="K554" s="172">
        <v>44749</v>
      </c>
      <c r="L554" s="170">
        <v>222476.72</v>
      </c>
      <c r="M554" s="170">
        <v>782235</v>
      </c>
    </row>
    <row r="555" spans="1:13">
      <c r="A555" s="171">
        <v>44213</v>
      </c>
      <c r="B555" t="s">
        <v>164</v>
      </c>
      <c r="C555">
        <v>143511.82</v>
      </c>
      <c r="D555" t="s">
        <v>34</v>
      </c>
      <c r="E555" t="s">
        <v>34</v>
      </c>
      <c r="F555">
        <v>69597</v>
      </c>
      <c r="K555" s="172">
        <v>44750</v>
      </c>
      <c r="L555" s="170">
        <v>790138.98</v>
      </c>
      <c r="M555" s="170">
        <v>761375</v>
      </c>
    </row>
    <row r="556" spans="1:13">
      <c r="A556" s="171">
        <v>44213</v>
      </c>
      <c r="B556" t="s">
        <v>164</v>
      </c>
      <c r="C556">
        <v>143511.82</v>
      </c>
      <c r="D556" t="s">
        <v>35</v>
      </c>
      <c r="E556" t="s">
        <v>35</v>
      </c>
      <c r="F556">
        <v>0</v>
      </c>
      <c r="K556" s="172">
        <v>44751</v>
      </c>
      <c r="L556" s="170">
        <v>404832.74</v>
      </c>
      <c r="M556" s="170">
        <v>949820</v>
      </c>
    </row>
    <row r="557" spans="1:13">
      <c r="A557" s="171">
        <v>44213</v>
      </c>
      <c r="B557" t="s">
        <v>164</v>
      </c>
      <c r="C557">
        <v>143511.82</v>
      </c>
      <c r="D557" t="s">
        <v>36</v>
      </c>
      <c r="E557" t="s">
        <v>36</v>
      </c>
      <c r="F557">
        <v>0</v>
      </c>
      <c r="K557" s="172">
        <v>44752</v>
      </c>
      <c r="L557" s="170">
        <v>352931.59</v>
      </c>
      <c r="M557" s="170">
        <v>933959</v>
      </c>
    </row>
    <row r="558" spans="1:13">
      <c r="A558" s="171">
        <v>44213</v>
      </c>
      <c r="B558" t="s">
        <v>164</v>
      </c>
      <c r="C558">
        <v>143511.82</v>
      </c>
      <c r="D558" t="s">
        <v>37</v>
      </c>
      <c r="E558" t="s">
        <v>37</v>
      </c>
      <c r="F558">
        <v>0</v>
      </c>
      <c r="K558" s="172">
        <v>44753</v>
      </c>
      <c r="L558" s="170">
        <v>290253.07</v>
      </c>
      <c r="M558" s="170">
        <v>471530</v>
      </c>
    </row>
    <row r="559" spans="1:13">
      <c r="A559" s="171">
        <v>44213</v>
      </c>
      <c r="B559" t="s">
        <v>164</v>
      </c>
      <c r="C559">
        <v>143511.82</v>
      </c>
      <c r="D559" t="s">
        <v>38</v>
      </c>
      <c r="E559" t="s">
        <v>38</v>
      </c>
      <c r="F559">
        <v>0</v>
      </c>
      <c r="K559" s="172">
        <v>44754</v>
      </c>
      <c r="L559" s="170">
        <v>272315.06</v>
      </c>
      <c r="M559" s="170">
        <v>476723</v>
      </c>
    </row>
    <row r="560" spans="1:13">
      <c r="A560" s="171">
        <v>44213</v>
      </c>
      <c r="B560" t="s">
        <v>164</v>
      </c>
      <c r="C560">
        <v>143511.82</v>
      </c>
      <c r="D560" t="s">
        <v>39</v>
      </c>
      <c r="E560" t="s">
        <v>39</v>
      </c>
      <c r="F560">
        <v>0</v>
      </c>
      <c r="K560" s="172">
        <v>44755</v>
      </c>
      <c r="L560" s="170">
        <v>263762.71999999997</v>
      </c>
      <c r="M560" s="170">
        <v>737676</v>
      </c>
    </row>
    <row r="561" spans="1:13">
      <c r="A561" s="171">
        <v>44213</v>
      </c>
      <c r="B561" t="s">
        <v>164</v>
      </c>
      <c r="C561">
        <v>143511.82</v>
      </c>
      <c r="D561" t="s">
        <v>40</v>
      </c>
      <c r="E561" t="s">
        <v>40</v>
      </c>
      <c r="F561">
        <v>0</v>
      </c>
      <c r="K561" s="172">
        <v>44756</v>
      </c>
      <c r="L561" s="170">
        <v>226208.09</v>
      </c>
      <c r="M561" s="170">
        <v>825522</v>
      </c>
    </row>
    <row r="562" spans="1:13">
      <c r="A562" s="171">
        <v>44213</v>
      </c>
      <c r="B562" t="s">
        <v>164</v>
      </c>
      <c r="C562">
        <v>143511.82</v>
      </c>
      <c r="D562" t="s">
        <v>41</v>
      </c>
      <c r="E562" t="s">
        <v>41</v>
      </c>
      <c r="F562">
        <v>0</v>
      </c>
      <c r="K562" s="172">
        <v>44757</v>
      </c>
      <c r="L562" s="170">
        <v>624597.46</v>
      </c>
      <c r="M562" s="170">
        <v>907184</v>
      </c>
    </row>
    <row r="563" spans="1:13">
      <c r="A563" s="171">
        <v>44214</v>
      </c>
      <c r="B563" t="s">
        <v>164</v>
      </c>
      <c r="C563">
        <v>99955.95</v>
      </c>
      <c r="D563" t="s">
        <v>9</v>
      </c>
      <c r="E563" t="s">
        <v>9</v>
      </c>
      <c r="F563">
        <v>731467</v>
      </c>
      <c r="K563" s="172">
        <v>44758</v>
      </c>
      <c r="L563" s="170">
        <v>364223.03</v>
      </c>
      <c r="M563" s="170">
        <v>899091</v>
      </c>
    </row>
    <row r="564" spans="1:13">
      <c r="A564" s="171">
        <v>44214</v>
      </c>
      <c r="B564" t="s">
        <v>164</v>
      </c>
      <c r="C564">
        <v>99955.95</v>
      </c>
      <c r="D564" t="s">
        <v>9</v>
      </c>
      <c r="E564" t="s">
        <v>10</v>
      </c>
      <c r="F564">
        <v>547580</v>
      </c>
      <c r="K564" s="172">
        <v>44759</v>
      </c>
      <c r="L564" s="170">
        <v>300600.81</v>
      </c>
      <c r="M564" s="170">
        <v>806480</v>
      </c>
    </row>
    <row r="565" spans="1:13">
      <c r="A565" s="171">
        <v>44214</v>
      </c>
      <c r="B565" t="s">
        <v>164</v>
      </c>
      <c r="C565">
        <v>99955.95</v>
      </c>
      <c r="D565" t="s">
        <v>9</v>
      </c>
      <c r="E565" t="s">
        <v>11</v>
      </c>
      <c r="F565">
        <v>91721</v>
      </c>
      <c r="K565" s="172">
        <v>44760</v>
      </c>
      <c r="L565" s="170">
        <v>218433.8</v>
      </c>
      <c r="M565" s="170">
        <v>757216</v>
      </c>
    </row>
    <row r="566" spans="1:13">
      <c r="A566" s="171">
        <v>44214</v>
      </c>
      <c r="B566" t="s">
        <v>164</v>
      </c>
      <c r="C566">
        <v>99955.95</v>
      </c>
      <c r="D566" t="s">
        <v>9</v>
      </c>
      <c r="E566" t="s">
        <v>12</v>
      </c>
      <c r="F566">
        <v>0</v>
      </c>
      <c r="K566" s="172">
        <v>44761</v>
      </c>
      <c r="L566" s="170">
        <v>232753.53</v>
      </c>
      <c r="M566" s="170">
        <v>795070</v>
      </c>
    </row>
    <row r="567" spans="1:13">
      <c r="A567" s="171">
        <v>44214</v>
      </c>
      <c r="B567" t="s">
        <v>164</v>
      </c>
      <c r="C567">
        <v>99955.95</v>
      </c>
      <c r="D567" t="s">
        <v>9</v>
      </c>
      <c r="E567" t="s">
        <v>13</v>
      </c>
      <c r="F567">
        <v>92166</v>
      </c>
      <c r="K567" s="172">
        <v>44762</v>
      </c>
      <c r="L567" s="170">
        <v>207163.38</v>
      </c>
      <c r="M567" s="170">
        <v>11242</v>
      </c>
    </row>
    <row r="568" spans="1:13">
      <c r="A568" s="171">
        <v>44214</v>
      </c>
      <c r="B568" t="s">
        <v>164</v>
      </c>
      <c r="C568">
        <v>99955.95</v>
      </c>
      <c r="D568" t="s">
        <v>14</v>
      </c>
      <c r="E568" t="s">
        <v>14</v>
      </c>
      <c r="F568">
        <v>151425</v>
      </c>
      <c r="K568" s="172">
        <v>44763</v>
      </c>
      <c r="L568" s="170">
        <v>261378</v>
      </c>
      <c r="M568" s="170">
        <v>0</v>
      </c>
    </row>
    <row r="569" spans="1:13">
      <c r="A569" s="171">
        <v>44214</v>
      </c>
      <c r="B569" t="s">
        <v>164</v>
      </c>
      <c r="C569">
        <v>99955.95</v>
      </c>
      <c r="D569" t="s">
        <v>14</v>
      </c>
      <c r="E569" t="s">
        <v>15</v>
      </c>
      <c r="F569">
        <v>127208</v>
      </c>
      <c r="K569" s="172">
        <v>44764</v>
      </c>
      <c r="L569" s="170">
        <v>806681.99</v>
      </c>
      <c r="M569" s="170">
        <v>1118177</v>
      </c>
    </row>
    <row r="570" spans="1:13">
      <c r="A570" s="171">
        <v>44214</v>
      </c>
      <c r="B570" t="s">
        <v>164</v>
      </c>
      <c r="C570">
        <v>99955.95</v>
      </c>
      <c r="D570" t="s">
        <v>14</v>
      </c>
      <c r="E570" t="s">
        <v>16</v>
      </c>
      <c r="F570">
        <v>23805</v>
      </c>
      <c r="K570" s="172">
        <v>44765</v>
      </c>
      <c r="L570" s="170">
        <v>440961.84</v>
      </c>
      <c r="M570" s="170">
        <v>1599132</v>
      </c>
    </row>
    <row r="571" spans="1:13">
      <c r="A571" s="171">
        <v>44214</v>
      </c>
      <c r="B571" t="s">
        <v>164</v>
      </c>
      <c r="C571">
        <v>99955.95</v>
      </c>
      <c r="D571" t="s">
        <v>14</v>
      </c>
      <c r="E571" t="s">
        <v>17</v>
      </c>
      <c r="F571">
        <v>412</v>
      </c>
      <c r="K571" s="172">
        <v>44766</v>
      </c>
      <c r="L571" s="170">
        <v>420894.06</v>
      </c>
      <c r="M571" s="170">
        <v>1584050</v>
      </c>
    </row>
    <row r="572" spans="1:13">
      <c r="A572" s="171">
        <v>44214</v>
      </c>
      <c r="B572" t="s">
        <v>164</v>
      </c>
      <c r="C572">
        <v>99955.95</v>
      </c>
      <c r="D572" t="s">
        <v>14</v>
      </c>
      <c r="E572" t="s">
        <v>18</v>
      </c>
      <c r="F572">
        <v>0</v>
      </c>
      <c r="K572" s="172">
        <v>44767</v>
      </c>
      <c r="L572" s="170">
        <v>205199.58</v>
      </c>
      <c r="M572" s="170">
        <v>1648808</v>
      </c>
    </row>
    <row r="573" spans="1:13">
      <c r="A573" s="171">
        <v>44214</v>
      </c>
      <c r="B573" t="s">
        <v>164</v>
      </c>
      <c r="C573">
        <v>99955.95</v>
      </c>
      <c r="D573" t="s">
        <v>19</v>
      </c>
      <c r="E573" t="s">
        <v>19</v>
      </c>
      <c r="F573">
        <v>1782558</v>
      </c>
      <c r="K573" s="172">
        <v>44768</v>
      </c>
      <c r="L573" s="170">
        <v>223491.97</v>
      </c>
      <c r="M573" s="170">
        <v>620448</v>
      </c>
    </row>
    <row r="574" spans="1:13">
      <c r="A574" s="171">
        <v>44214</v>
      </c>
      <c r="B574" t="s">
        <v>164</v>
      </c>
      <c r="C574">
        <v>99955.95</v>
      </c>
      <c r="D574" t="s">
        <v>19</v>
      </c>
      <c r="E574" t="s">
        <v>20</v>
      </c>
      <c r="F574">
        <v>709094</v>
      </c>
      <c r="K574" s="172">
        <v>44769</v>
      </c>
      <c r="L574" s="170">
        <v>206147.65</v>
      </c>
      <c r="M574" s="170">
        <v>427012</v>
      </c>
    </row>
    <row r="575" spans="1:13">
      <c r="A575" s="171">
        <v>44214</v>
      </c>
      <c r="B575" t="s">
        <v>164</v>
      </c>
      <c r="C575">
        <v>99955.95</v>
      </c>
      <c r="D575" t="s">
        <v>19</v>
      </c>
      <c r="E575" t="s">
        <v>21</v>
      </c>
      <c r="F575">
        <v>1073464</v>
      </c>
      <c r="K575" s="172">
        <v>44770</v>
      </c>
      <c r="L575" s="170">
        <v>207576.55</v>
      </c>
      <c r="M575" s="170">
        <v>263215</v>
      </c>
    </row>
    <row r="576" spans="1:13">
      <c r="A576" s="171">
        <v>44214</v>
      </c>
      <c r="B576" t="s">
        <v>164</v>
      </c>
      <c r="C576">
        <v>99955.95</v>
      </c>
      <c r="D576" t="s">
        <v>19</v>
      </c>
      <c r="E576" t="s">
        <v>22</v>
      </c>
      <c r="F576">
        <v>0</v>
      </c>
      <c r="K576" s="172">
        <v>44771</v>
      </c>
      <c r="L576" s="170">
        <v>604034.61</v>
      </c>
      <c r="M576" s="170">
        <v>266303</v>
      </c>
    </row>
    <row r="577" spans="1:13">
      <c r="A577" s="171">
        <v>44214</v>
      </c>
      <c r="B577" t="s">
        <v>164</v>
      </c>
      <c r="C577">
        <v>99955.95</v>
      </c>
      <c r="D577" t="s">
        <v>23</v>
      </c>
      <c r="E577" t="s">
        <v>23</v>
      </c>
      <c r="F577">
        <v>0</v>
      </c>
      <c r="K577" s="172">
        <v>44772</v>
      </c>
      <c r="L577" s="170">
        <v>374642.34</v>
      </c>
      <c r="M577" s="170">
        <v>254285</v>
      </c>
    </row>
    <row r="578" spans="1:13">
      <c r="A578" s="171">
        <v>44214</v>
      </c>
      <c r="B578" t="s">
        <v>164</v>
      </c>
      <c r="C578">
        <v>99955.95</v>
      </c>
      <c r="D578" t="s">
        <v>24</v>
      </c>
      <c r="E578" t="s">
        <v>24</v>
      </c>
      <c r="F578">
        <v>0</v>
      </c>
      <c r="K578" s="172">
        <v>44773</v>
      </c>
      <c r="L578" s="170">
        <v>307763.77</v>
      </c>
      <c r="M578" s="170">
        <v>256028</v>
      </c>
    </row>
    <row r="579" spans="1:13">
      <c r="A579" s="171">
        <v>44214</v>
      </c>
      <c r="B579" t="s">
        <v>164</v>
      </c>
      <c r="C579">
        <v>99955.95</v>
      </c>
      <c r="D579" t="s">
        <v>25</v>
      </c>
      <c r="E579" t="s">
        <v>25</v>
      </c>
      <c r="F579">
        <v>2108369</v>
      </c>
      <c r="K579" s="172">
        <v>44774</v>
      </c>
      <c r="L579" s="170">
        <v>182355.73</v>
      </c>
      <c r="M579" s="170">
        <v>65373</v>
      </c>
    </row>
    <row r="580" spans="1:13">
      <c r="A580" s="171">
        <v>44214</v>
      </c>
      <c r="B580" t="s">
        <v>164</v>
      </c>
      <c r="C580">
        <v>99955.95</v>
      </c>
      <c r="D580" t="s">
        <v>26</v>
      </c>
      <c r="E580" t="s">
        <v>26</v>
      </c>
      <c r="F580">
        <v>2328326</v>
      </c>
      <c r="K580" s="172">
        <v>44775</v>
      </c>
      <c r="L580" s="170">
        <v>183686.17</v>
      </c>
      <c r="M580" s="170">
        <v>196403</v>
      </c>
    </row>
    <row r="581" spans="1:13">
      <c r="A581" s="171">
        <v>44214</v>
      </c>
      <c r="B581" t="s">
        <v>164</v>
      </c>
      <c r="C581">
        <v>99955.95</v>
      </c>
      <c r="D581" t="s">
        <v>27</v>
      </c>
      <c r="E581" t="s">
        <v>27</v>
      </c>
      <c r="F581">
        <v>13531</v>
      </c>
      <c r="K581" s="172">
        <v>44776</v>
      </c>
      <c r="L581" s="170">
        <v>206152.3</v>
      </c>
      <c r="M581" s="170">
        <v>107275</v>
      </c>
    </row>
    <row r="582" spans="1:13">
      <c r="A582" s="171">
        <v>44214</v>
      </c>
      <c r="B582" t="s">
        <v>164</v>
      </c>
      <c r="C582">
        <v>99955.95</v>
      </c>
      <c r="D582" t="s">
        <v>28</v>
      </c>
      <c r="E582" t="s">
        <v>28</v>
      </c>
      <c r="F582">
        <v>0</v>
      </c>
      <c r="K582" s="172">
        <v>44777</v>
      </c>
      <c r="L582" s="170">
        <v>220405.16</v>
      </c>
      <c r="M582" s="170">
        <v>77710</v>
      </c>
    </row>
    <row r="583" spans="1:13">
      <c r="A583" s="171">
        <v>44214</v>
      </c>
      <c r="B583" t="s">
        <v>164</v>
      </c>
      <c r="C583">
        <v>99955.95</v>
      </c>
      <c r="D583" t="s">
        <v>29</v>
      </c>
      <c r="E583" t="s">
        <v>29</v>
      </c>
      <c r="F583">
        <v>2692159</v>
      </c>
      <c r="K583" s="172">
        <v>44778</v>
      </c>
      <c r="L583" s="170">
        <v>865549.19</v>
      </c>
      <c r="M583" s="170">
        <v>61841</v>
      </c>
    </row>
    <row r="584" spans="1:13">
      <c r="A584" s="171">
        <v>44214</v>
      </c>
      <c r="B584" t="s">
        <v>164</v>
      </c>
      <c r="C584">
        <v>99955.95</v>
      </c>
      <c r="D584" t="s">
        <v>30</v>
      </c>
      <c r="E584" t="s">
        <v>30</v>
      </c>
      <c r="F584">
        <v>0</v>
      </c>
      <c r="K584" s="172">
        <v>44779</v>
      </c>
      <c r="L584" s="170">
        <v>521304.76</v>
      </c>
      <c r="M584" s="170">
        <v>30627</v>
      </c>
    </row>
    <row r="585" spans="1:13">
      <c r="A585" s="171">
        <v>44214</v>
      </c>
      <c r="B585" t="s">
        <v>164</v>
      </c>
      <c r="C585">
        <v>99955.95</v>
      </c>
      <c r="D585" t="s">
        <v>31</v>
      </c>
      <c r="E585" t="s">
        <v>31</v>
      </c>
      <c r="F585">
        <v>0</v>
      </c>
      <c r="K585" s="172">
        <v>44780</v>
      </c>
      <c r="L585" s="170">
        <v>464615.78</v>
      </c>
      <c r="M585" s="170">
        <v>96987</v>
      </c>
    </row>
    <row r="586" spans="1:13">
      <c r="A586" s="171">
        <v>44214</v>
      </c>
      <c r="B586" t="s">
        <v>164</v>
      </c>
      <c r="C586">
        <v>99955.95</v>
      </c>
      <c r="D586" t="s">
        <v>32</v>
      </c>
      <c r="E586" t="s">
        <v>32</v>
      </c>
      <c r="F586">
        <v>0</v>
      </c>
      <c r="K586" s="172">
        <v>44781</v>
      </c>
      <c r="L586" s="170">
        <v>306597.07</v>
      </c>
      <c r="M586" s="170">
        <v>83431</v>
      </c>
    </row>
    <row r="587" spans="1:13">
      <c r="A587" s="171">
        <v>44214</v>
      </c>
      <c r="B587" t="s">
        <v>164</v>
      </c>
      <c r="C587">
        <v>99955.95</v>
      </c>
      <c r="D587" t="s">
        <v>33</v>
      </c>
      <c r="E587" t="s">
        <v>33</v>
      </c>
      <c r="F587">
        <v>0</v>
      </c>
      <c r="K587" s="172">
        <v>44782</v>
      </c>
      <c r="L587" s="170">
        <v>248566.05</v>
      </c>
      <c r="M587" s="170">
        <v>260936</v>
      </c>
    </row>
    <row r="588" spans="1:13">
      <c r="A588" s="171">
        <v>44214</v>
      </c>
      <c r="B588" t="s">
        <v>164</v>
      </c>
      <c r="C588">
        <v>99955.95</v>
      </c>
      <c r="D588" t="s">
        <v>34</v>
      </c>
      <c r="E588" t="s">
        <v>34</v>
      </c>
      <c r="F588">
        <v>45782</v>
      </c>
      <c r="K588" s="172">
        <v>44783</v>
      </c>
      <c r="L588" s="170">
        <v>255691.39</v>
      </c>
      <c r="M588" s="170">
        <v>235526</v>
      </c>
    </row>
    <row r="589" spans="1:13">
      <c r="A589" s="171">
        <v>44214</v>
      </c>
      <c r="B589" t="s">
        <v>164</v>
      </c>
      <c r="C589">
        <v>99955.95</v>
      </c>
      <c r="D589" t="s">
        <v>35</v>
      </c>
      <c r="E589" t="s">
        <v>35</v>
      </c>
      <c r="F589">
        <v>0</v>
      </c>
      <c r="K589" s="172">
        <v>44784</v>
      </c>
      <c r="L589" s="170">
        <v>271118.05</v>
      </c>
      <c r="M589" s="170">
        <v>202970</v>
      </c>
    </row>
    <row r="590" spans="1:13">
      <c r="A590" s="171">
        <v>44214</v>
      </c>
      <c r="B590" t="s">
        <v>164</v>
      </c>
      <c r="C590">
        <v>99955.95</v>
      </c>
      <c r="D590" t="s">
        <v>36</v>
      </c>
      <c r="E590" t="s">
        <v>36</v>
      </c>
      <c r="F590">
        <v>0</v>
      </c>
      <c r="K590" s="172">
        <v>44785</v>
      </c>
      <c r="L590" s="170">
        <v>654391.86</v>
      </c>
      <c r="M590" s="170">
        <v>439078</v>
      </c>
    </row>
    <row r="591" spans="1:13">
      <c r="A591" s="171">
        <v>44214</v>
      </c>
      <c r="B591" t="s">
        <v>164</v>
      </c>
      <c r="C591">
        <v>99955.95</v>
      </c>
      <c r="D591" t="s">
        <v>37</v>
      </c>
      <c r="E591" t="s">
        <v>37</v>
      </c>
      <c r="F591">
        <v>0</v>
      </c>
      <c r="K591" s="172">
        <v>44786</v>
      </c>
      <c r="L591" s="170">
        <v>413800.71</v>
      </c>
      <c r="M591" s="170">
        <v>355209</v>
      </c>
    </row>
    <row r="592" spans="1:13">
      <c r="A592" s="171">
        <v>44214</v>
      </c>
      <c r="B592" t="s">
        <v>164</v>
      </c>
      <c r="C592">
        <v>99955.95</v>
      </c>
      <c r="D592" t="s">
        <v>38</v>
      </c>
      <c r="E592" t="s">
        <v>38</v>
      </c>
      <c r="F592">
        <v>0</v>
      </c>
      <c r="K592" s="172">
        <v>44787</v>
      </c>
      <c r="L592" s="170">
        <v>311610.45</v>
      </c>
      <c r="M592" s="170">
        <v>348697</v>
      </c>
    </row>
    <row r="593" spans="1:13">
      <c r="A593" s="171">
        <v>44214</v>
      </c>
      <c r="B593" t="s">
        <v>164</v>
      </c>
      <c r="C593">
        <v>99955.95</v>
      </c>
      <c r="D593" t="s">
        <v>39</v>
      </c>
      <c r="E593" t="s">
        <v>39</v>
      </c>
      <c r="F593">
        <v>0</v>
      </c>
      <c r="K593" s="172">
        <v>44788</v>
      </c>
      <c r="L593" s="170">
        <v>248682.71</v>
      </c>
      <c r="M593" s="170">
        <v>239977</v>
      </c>
    </row>
    <row r="594" spans="1:13">
      <c r="A594" s="171">
        <v>44214</v>
      </c>
      <c r="B594" t="s">
        <v>164</v>
      </c>
      <c r="C594">
        <v>99955.95</v>
      </c>
      <c r="D594" t="s">
        <v>40</v>
      </c>
      <c r="E594" t="s">
        <v>40</v>
      </c>
      <c r="F594">
        <v>0</v>
      </c>
      <c r="K594" s="172">
        <v>44789</v>
      </c>
      <c r="L594" s="170">
        <v>208546</v>
      </c>
      <c r="M594" s="170">
        <v>172881</v>
      </c>
    </row>
    <row r="595" spans="1:13">
      <c r="A595" s="171">
        <v>44214</v>
      </c>
      <c r="B595" t="s">
        <v>164</v>
      </c>
      <c r="C595">
        <v>99955.95</v>
      </c>
      <c r="D595" t="s">
        <v>41</v>
      </c>
      <c r="E595" t="s">
        <v>41</v>
      </c>
      <c r="F595">
        <v>0</v>
      </c>
      <c r="K595" s="172">
        <v>44790</v>
      </c>
      <c r="L595" s="170">
        <v>205425.67</v>
      </c>
      <c r="M595" s="170">
        <v>167792</v>
      </c>
    </row>
    <row r="596" spans="1:13">
      <c r="A596" s="171">
        <v>44215</v>
      </c>
      <c r="B596" t="s">
        <v>164</v>
      </c>
      <c r="C596">
        <v>90580.02</v>
      </c>
      <c r="D596" t="s">
        <v>9</v>
      </c>
      <c r="E596" t="s">
        <v>9</v>
      </c>
      <c r="F596">
        <v>752196</v>
      </c>
      <c r="K596" s="172">
        <v>44791</v>
      </c>
      <c r="L596" s="170">
        <v>221373.09</v>
      </c>
      <c r="M596" s="170">
        <v>76684</v>
      </c>
    </row>
    <row r="597" spans="1:13">
      <c r="A597" s="171">
        <v>44215</v>
      </c>
      <c r="B597" t="s">
        <v>164</v>
      </c>
      <c r="C597">
        <v>90580.02</v>
      </c>
      <c r="D597" t="s">
        <v>9</v>
      </c>
      <c r="E597" t="s">
        <v>10</v>
      </c>
      <c r="F597">
        <v>531068</v>
      </c>
      <c r="K597" s="172">
        <v>44792</v>
      </c>
      <c r="L597" s="170">
        <v>767762.64</v>
      </c>
      <c r="M597" s="170">
        <v>71982</v>
      </c>
    </row>
    <row r="598" spans="1:13">
      <c r="A598" s="171">
        <v>44215</v>
      </c>
      <c r="B598" t="s">
        <v>164</v>
      </c>
      <c r="C598">
        <v>90580.02</v>
      </c>
      <c r="D598" t="s">
        <v>9</v>
      </c>
      <c r="E598" t="s">
        <v>11</v>
      </c>
      <c r="F598">
        <v>123835</v>
      </c>
      <c r="K598" s="172">
        <v>44793</v>
      </c>
      <c r="L598" s="170">
        <v>472096.51</v>
      </c>
      <c r="M598" s="170">
        <v>29025</v>
      </c>
    </row>
    <row r="599" spans="1:13">
      <c r="A599" s="171">
        <v>44215</v>
      </c>
      <c r="B599" t="s">
        <v>164</v>
      </c>
      <c r="C599">
        <v>90580.02</v>
      </c>
      <c r="D599" t="s">
        <v>9</v>
      </c>
      <c r="E599" t="s">
        <v>12</v>
      </c>
      <c r="F599">
        <v>0</v>
      </c>
      <c r="K599" s="172">
        <v>44794</v>
      </c>
      <c r="L599" s="170">
        <v>504591.89</v>
      </c>
      <c r="M599" s="170">
        <v>25187</v>
      </c>
    </row>
    <row r="600" spans="1:13">
      <c r="A600" s="171">
        <v>44215</v>
      </c>
      <c r="B600" t="s">
        <v>164</v>
      </c>
      <c r="C600">
        <v>90580.02</v>
      </c>
      <c r="D600" t="s">
        <v>9</v>
      </c>
      <c r="E600" t="s">
        <v>13</v>
      </c>
      <c r="F600">
        <v>97293</v>
      </c>
      <c r="K600" s="172">
        <v>44795</v>
      </c>
      <c r="L600" s="170">
        <v>284761.74</v>
      </c>
      <c r="M600" s="170">
        <v>38235</v>
      </c>
    </row>
    <row r="601" spans="1:13">
      <c r="A601" s="171">
        <v>44215</v>
      </c>
      <c r="B601" t="s">
        <v>164</v>
      </c>
      <c r="C601">
        <v>90580.02</v>
      </c>
      <c r="D601" t="s">
        <v>14</v>
      </c>
      <c r="E601" t="s">
        <v>14</v>
      </c>
      <c r="F601">
        <v>127338</v>
      </c>
      <c r="K601" s="172">
        <v>44796</v>
      </c>
      <c r="L601" s="170">
        <v>206485.33</v>
      </c>
      <c r="M601" s="170">
        <v>22404</v>
      </c>
    </row>
    <row r="602" spans="1:13">
      <c r="A602" s="171">
        <v>44215</v>
      </c>
      <c r="B602" t="s">
        <v>164</v>
      </c>
      <c r="C602">
        <v>90580.02</v>
      </c>
      <c r="D602" t="s">
        <v>14</v>
      </c>
      <c r="E602" t="s">
        <v>15</v>
      </c>
      <c r="F602">
        <v>98785</v>
      </c>
      <c r="K602" s="172">
        <v>44797</v>
      </c>
      <c r="L602" s="170">
        <v>238647.71</v>
      </c>
      <c r="M602" s="170">
        <v>815807</v>
      </c>
    </row>
    <row r="603" spans="1:13">
      <c r="A603" s="171">
        <v>44215</v>
      </c>
      <c r="B603" t="s">
        <v>164</v>
      </c>
      <c r="C603">
        <v>90580.02</v>
      </c>
      <c r="D603" t="s">
        <v>14</v>
      </c>
      <c r="E603" t="s">
        <v>16</v>
      </c>
      <c r="F603">
        <v>28182</v>
      </c>
      <c r="K603" s="172">
        <v>44798</v>
      </c>
      <c r="L603" s="170">
        <v>224927.58</v>
      </c>
      <c r="M603" s="170">
        <v>29087</v>
      </c>
    </row>
    <row r="604" spans="1:13">
      <c r="A604" s="171">
        <v>44215</v>
      </c>
      <c r="B604" t="s">
        <v>164</v>
      </c>
      <c r="C604">
        <v>90580.02</v>
      </c>
      <c r="D604" t="s">
        <v>14</v>
      </c>
      <c r="E604" t="s">
        <v>17</v>
      </c>
      <c r="F604">
        <v>371</v>
      </c>
      <c r="K604" s="172">
        <v>44799</v>
      </c>
      <c r="L604" s="170">
        <v>748945.71</v>
      </c>
      <c r="M604" s="170">
        <v>26428</v>
      </c>
    </row>
    <row r="605" spans="1:13">
      <c r="A605" s="171">
        <v>44215</v>
      </c>
      <c r="B605" t="s">
        <v>164</v>
      </c>
      <c r="C605">
        <v>90580.02</v>
      </c>
      <c r="D605" t="s">
        <v>14</v>
      </c>
      <c r="E605" t="s">
        <v>18</v>
      </c>
      <c r="F605">
        <v>0</v>
      </c>
      <c r="K605" s="172">
        <v>44800</v>
      </c>
      <c r="L605" s="170">
        <v>380112.27</v>
      </c>
      <c r="M605" s="170">
        <v>18608</v>
      </c>
    </row>
    <row r="606" spans="1:13">
      <c r="A606" s="171">
        <v>44215</v>
      </c>
      <c r="B606" t="s">
        <v>164</v>
      </c>
      <c r="C606">
        <v>90580.02</v>
      </c>
      <c r="D606" t="s">
        <v>19</v>
      </c>
      <c r="E606" t="s">
        <v>19</v>
      </c>
      <c r="F606">
        <v>2987837</v>
      </c>
      <c r="K606" s="172">
        <v>44801</v>
      </c>
      <c r="L606" s="170">
        <v>309872.32</v>
      </c>
      <c r="M606" s="170">
        <v>24619</v>
      </c>
    </row>
    <row r="607" spans="1:13">
      <c r="A607" s="171">
        <v>44215</v>
      </c>
      <c r="B607" t="s">
        <v>164</v>
      </c>
      <c r="C607">
        <v>90580.02</v>
      </c>
      <c r="D607" t="s">
        <v>19</v>
      </c>
      <c r="E607" t="s">
        <v>20</v>
      </c>
      <c r="F607">
        <v>1767308</v>
      </c>
      <c r="K607" s="172">
        <v>44802</v>
      </c>
      <c r="L607" s="170">
        <v>221837.41</v>
      </c>
      <c r="M607" s="170">
        <v>29653</v>
      </c>
    </row>
    <row r="608" spans="1:13">
      <c r="A608" s="171">
        <v>44215</v>
      </c>
      <c r="B608" t="s">
        <v>164</v>
      </c>
      <c r="C608">
        <v>90580.02</v>
      </c>
      <c r="D608" t="s">
        <v>19</v>
      </c>
      <c r="E608" t="s">
        <v>21</v>
      </c>
      <c r="F608">
        <v>1220529</v>
      </c>
      <c r="K608" s="172">
        <v>44803</v>
      </c>
      <c r="L608" s="170">
        <v>233166.81</v>
      </c>
      <c r="M608" s="170">
        <v>27145</v>
      </c>
    </row>
    <row r="609" spans="1:13">
      <c r="A609" s="171">
        <v>44215</v>
      </c>
      <c r="B609" t="s">
        <v>164</v>
      </c>
      <c r="C609">
        <v>90580.02</v>
      </c>
      <c r="D609" t="s">
        <v>19</v>
      </c>
      <c r="E609" t="s">
        <v>22</v>
      </c>
      <c r="F609">
        <v>0</v>
      </c>
      <c r="K609" s="172">
        <v>44804</v>
      </c>
      <c r="L609" s="170">
        <v>235040.2</v>
      </c>
      <c r="M609" s="170">
        <v>13965</v>
      </c>
    </row>
    <row r="610" spans="1:13">
      <c r="A610" s="171">
        <v>44215</v>
      </c>
      <c r="B610" t="s">
        <v>164</v>
      </c>
      <c r="C610">
        <v>90580.02</v>
      </c>
      <c r="D610" t="s">
        <v>23</v>
      </c>
      <c r="E610" t="s">
        <v>23</v>
      </c>
      <c r="F610">
        <v>0</v>
      </c>
      <c r="K610" s="172">
        <v>44805</v>
      </c>
      <c r="L610" s="170">
        <v>224463.2</v>
      </c>
      <c r="M610" s="170">
        <v>35941</v>
      </c>
    </row>
    <row r="611" spans="1:13">
      <c r="A611" s="171">
        <v>44215</v>
      </c>
      <c r="B611" t="s">
        <v>164</v>
      </c>
      <c r="C611">
        <v>90580.02</v>
      </c>
      <c r="D611" t="s">
        <v>24</v>
      </c>
      <c r="E611" t="s">
        <v>24</v>
      </c>
      <c r="F611">
        <v>228685</v>
      </c>
      <c r="K611" s="172">
        <v>44806</v>
      </c>
      <c r="L611" s="170">
        <v>662117.35</v>
      </c>
      <c r="M611" s="170">
        <v>327498</v>
      </c>
    </row>
    <row r="612" spans="1:13">
      <c r="A612" s="171">
        <v>44215</v>
      </c>
      <c r="B612" t="s">
        <v>164</v>
      </c>
      <c r="C612">
        <v>90580.02</v>
      </c>
      <c r="D612" t="s">
        <v>25</v>
      </c>
      <c r="E612" t="s">
        <v>25</v>
      </c>
      <c r="F612">
        <v>2338126</v>
      </c>
      <c r="K612" s="172">
        <v>44807</v>
      </c>
      <c r="L612" s="170">
        <v>401638.22</v>
      </c>
      <c r="M612" s="170">
        <v>486319</v>
      </c>
    </row>
    <row r="613" spans="1:13">
      <c r="A613" s="171">
        <v>44215</v>
      </c>
      <c r="B613" t="s">
        <v>164</v>
      </c>
      <c r="C613">
        <v>90580.02</v>
      </c>
      <c r="D613" t="s">
        <v>26</v>
      </c>
      <c r="E613" t="s">
        <v>26</v>
      </c>
      <c r="F613">
        <v>3274972</v>
      </c>
      <c r="K613" s="172">
        <v>44808</v>
      </c>
      <c r="L613" s="170">
        <v>425368.01</v>
      </c>
      <c r="M613" s="170">
        <v>677195</v>
      </c>
    </row>
    <row r="614" spans="1:13">
      <c r="A614" s="171">
        <v>44215</v>
      </c>
      <c r="B614" t="s">
        <v>164</v>
      </c>
      <c r="C614">
        <v>90580.02</v>
      </c>
      <c r="D614" t="s">
        <v>27</v>
      </c>
      <c r="E614" t="s">
        <v>27</v>
      </c>
      <c r="F614">
        <v>19345</v>
      </c>
      <c r="K614" s="172">
        <v>44809</v>
      </c>
      <c r="L614" s="170">
        <v>263154.8</v>
      </c>
      <c r="M614" s="170">
        <v>71302</v>
      </c>
    </row>
    <row r="615" spans="1:13">
      <c r="A615" s="171">
        <v>44215</v>
      </c>
      <c r="B615" t="s">
        <v>164</v>
      </c>
      <c r="C615">
        <v>90580.02</v>
      </c>
      <c r="D615" t="s">
        <v>28</v>
      </c>
      <c r="E615" t="s">
        <v>28</v>
      </c>
      <c r="F615">
        <v>52801</v>
      </c>
      <c r="K615" s="172">
        <v>44810</v>
      </c>
      <c r="L615" s="170">
        <v>207043.16</v>
      </c>
      <c r="M615" s="170">
        <v>37968</v>
      </c>
    </row>
    <row r="616" spans="1:13">
      <c r="A616" s="171">
        <v>44215</v>
      </c>
      <c r="B616" t="s">
        <v>164</v>
      </c>
      <c r="C616">
        <v>90580.02</v>
      </c>
      <c r="D616" t="s">
        <v>29</v>
      </c>
      <c r="E616" t="s">
        <v>29</v>
      </c>
      <c r="F616">
        <v>2450958</v>
      </c>
      <c r="K616" s="172">
        <v>44811</v>
      </c>
      <c r="L616" s="170">
        <v>218326.52</v>
      </c>
      <c r="M616" s="170">
        <v>19547</v>
      </c>
    </row>
    <row r="617" spans="1:13">
      <c r="A617" s="171">
        <v>44215</v>
      </c>
      <c r="B617" t="s">
        <v>164</v>
      </c>
      <c r="C617">
        <v>90580.02</v>
      </c>
      <c r="D617" t="s">
        <v>30</v>
      </c>
      <c r="E617" t="s">
        <v>30</v>
      </c>
      <c r="F617">
        <v>0</v>
      </c>
      <c r="K617" s="172">
        <v>44812</v>
      </c>
      <c r="L617" s="170">
        <v>247831.56</v>
      </c>
      <c r="M617" s="170">
        <v>39090</v>
      </c>
    </row>
    <row r="618" spans="1:13">
      <c r="A618" s="171">
        <v>44215</v>
      </c>
      <c r="B618" t="s">
        <v>164</v>
      </c>
      <c r="C618">
        <v>90580.02</v>
      </c>
      <c r="D618" t="s">
        <v>31</v>
      </c>
      <c r="E618" t="s">
        <v>31</v>
      </c>
      <c r="F618">
        <v>0</v>
      </c>
      <c r="K618" s="172">
        <v>44813</v>
      </c>
      <c r="L618" s="170">
        <v>504171.3</v>
      </c>
      <c r="M618" s="170">
        <v>18149</v>
      </c>
    </row>
    <row r="619" spans="1:13">
      <c r="A619" s="171">
        <v>44215</v>
      </c>
      <c r="B619" t="s">
        <v>164</v>
      </c>
      <c r="C619">
        <v>90580.02</v>
      </c>
      <c r="D619" t="s">
        <v>32</v>
      </c>
      <c r="E619" t="s">
        <v>32</v>
      </c>
      <c r="F619">
        <v>0</v>
      </c>
      <c r="K619" s="172">
        <v>44814</v>
      </c>
      <c r="L619" s="170">
        <v>382618.28</v>
      </c>
      <c r="M619" s="170">
        <v>33783</v>
      </c>
    </row>
    <row r="620" spans="1:13">
      <c r="A620" s="171">
        <v>44215</v>
      </c>
      <c r="B620" t="s">
        <v>164</v>
      </c>
      <c r="C620">
        <v>90580.02</v>
      </c>
      <c r="D620" t="s">
        <v>33</v>
      </c>
      <c r="E620" t="s">
        <v>33</v>
      </c>
      <c r="F620">
        <v>0</v>
      </c>
      <c r="K620" s="172">
        <v>44815</v>
      </c>
      <c r="L620" s="170">
        <v>281399.17</v>
      </c>
      <c r="M620" s="170">
        <v>32859</v>
      </c>
    </row>
    <row r="621" spans="1:13">
      <c r="A621" s="171">
        <v>44215</v>
      </c>
      <c r="B621" t="s">
        <v>164</v>
      </c>
      <c r="C621">
        <v>90580.02</v>
      </c>
      <c r="D621" t="s">
        <v>34</v>
      </c>
      <c r="E621" t="s">
        <v>34</v>
      </c>
      <c r="F621">
        <v>44632</v>
      </c>
      <c r="K621" s="172">
        <v>44816</v>
      </c>
      <c r="L621" s="170">
        <v>222031.05</v>
      </c>
      <c r="M621" s="170">
        <v>21938</v>
      </c>
    </row>
    <row r="622" spans="1:13">
      <c r="A622" s="171">
        <v>44215</v>
      </c>
      <c r="B622" t="s">
        <v>164</v>
      </c>
      <c r="C622">
        <v>90580.02</v>
      </c>
      <c r="D622" t="s">
        <v>35</v>
      </c>
      <c r="E622" t="s">
        <v>35</v>
      </c>
      <c r="F622">
        <v>0</v>
      </c>
      <c r="K622" s="172">
        <v>44817</v>
      </c>
      <c r="L622" s="170">
        <v>214809.19</v>
      </c>
      <c r="M622" s="170">
        <v>37271</v>
      </c>
    </row>
    <row r="623" spans="1:13">
      <c r="A623" s="171">
        <v>44215</v>
      </c>
      <c r="B623" t="s">
        <v>164</v>
      </c>
      <c r="C623">
        <v>90580.02</v>
      </c>
      <c r="D623" t="s">
        <v>36</v>
      </c>
      <c r="E623" t="s">
        <v>36</v>
      </c>
      <c r="F623">
        <v>0</v>
      </c>
      <c r="K623" s="172">
        <v>44818</v>
      </c>
      <c r="L623" s="170">
        <v>232816.2</v>
      </c>
      <c r="M623" s="170">
        <v>58596</v>
      </c>
    </row>
    <row r="624" spans="1:13">
      <c r="A624" s="171">
        <v>44215</v>
      </c>
      <c r="B624" t="s">
        <v>164</v>
      </c>
      <c r="C624">
        <v>90580.02</v>
      </c>
      <c r="D624" t="s">
        <v>37</v>
      </c>
      <c r="E624" t="s">
        <v>37</v>
      </c>
      <c r="F624">
        <v>0</v>
      </c>
      <c r="K624" s="172">
        <v>44819</v>
      </c>
      <c r="L624" s="170">
        <v>237095.97</v>
      </c>
      <c r="M624" s="170">
        <v>65312</v>
      </c>
    </row>
    <row r="625" spans="1:13">
      <c r="A625" s="171">
        <v>44215</v>
      </c>
      <c r="B625" t="s">
        <v>164</v>
      </c>
      <c r="C625">
        <v>90580.02</v>
      </c>
      <c r="D625" t="s">
        <v>38</v>
      </c>
      <c r="E625" t="s">
        <v>38</v>
      </c>
      <c r="F625">
        <v>0</v>
      </c>
      <c r="K625" s="172">
        <v>44820</v>
      </c>
      <c r="L625" s="170">
        <v>742881.11</v>
      </c>
      <c r="M625" s="170">
        <v>887376</v>
      </c>
    </row>
    <row r="626" spans="1:13">
      <c r="A626" s="171">
        <v>44215</v>
      </c>
      <c r="B626" t="s">
        <v>164</v>
      </c>
      <c r="C626">
        <v>90580.02</v>
      </c>
      <c r="D626" t="s">
        <v>39</v>
      </c>
      <c r="E626" t="s">
        <v>39</v>
      </c>
      <c r="F626">
        <v>0</v>
      </c>
      <c r="K626" s="172">
        <v>44821</v>
      </c>
      <c r="L626" s="170">
        <v>444580.05</v>
      </c>
      <c r="M626" s="170">
        <v>619479</v>
      </c>
    </row>
    <row r="627" spans="1:13">
      <c r="A627" s="171">
        <v>44215</v>
      </c>
      <c r="B627" t="s">
        <v>164</v>
      </c>
      <c r="C627">
        <v>90580.02</v>
      </c>
      <c r="D627" t="s">
        <v>40</v>
      </c>
      <c r="E627" t="s">
        <v>40</v>
      </c>
      <c r="F627">
        <v>0</v>
      </c>
      <c r="K627" s="172">
        <v>44822</v>
      </c>
      <c r="L627" s="170">
        <v>430123.73</v>
      </c>
      <c r="M627" s="170">
        <v>305111</v>
      </c>
    </row>
    <row r="628" spans="1:13">
      <c r="A628" s="171">
        <v>44215</v>
      </c>
      <c r="B628" t="s">
        <v>164</v>
      </c>
      <c r="C628">
        <v>90580.02</v>
      </c>
      <c r="D628" t="s">
        <v>41</v>
      </c>
      <c r="E628" t="s">
        <v>41</v>
      </c>
      <c r="F628">
        <v>0</v>
      </c>
      <c r="K628" s="172">
        <v>44823</v>
      </c>
      <c r="L628" s="170">
        <v>231895.95</v>
      </c>
      <c r="M628" s="170">
        <v>243974</v>
      </c>
    </row>
    <row r="629" spans="1:13">
      <c r="A629" s="171">
        <v>44216</v>
      </c>
      <c r="B629" t="s">
        <v>164</v>
      </c>
      <c r="C629">
        <v>97436.55</v>
      </c>
      <c r="D629" t="s">
        <v>9</v>
      </c>
      <c r="E629" t="s">
        <v>9</v>
      </c>
      <c r="F629">
        <v>764205</v>
      </c>
      <c r="K629" s="172">
        <v>44824</v>
      </c>
      <c r="L629" s="170">
        <v>200211.54</v>
      </c>
      <c r="M629" s="170">
        <v>1419475</v>
      </c>
    </row>
    <row r="630" spans="1:13">
      <c r="A630" s="171">
        <v>44216</v>
      </c>
      <c r="B630" t="s">
        <v>164</v>
      </c>
      <c r="C630">
        <v>97436.55</v>
      </c>
      <c r="D630" t="s">
        <v>9</v>
      </c>
      <c r="E630" t="s">
        <v>10</v>
      </c>
      <c r="F630">
        <v>557223</v>
      </c>
      <c r="K630" s="172">
        <v>44825</v>
      </c>
      <c r="L630" s="170">
        <v>206383.49</v>
      </c>
      <c r="M630" s="170">
        <v>2891674</v>
      </c>
    </row>
    <row r="631" spans="1:13">
      <c r="A631" s="171">
        <v>44216</v>
      </c>
      <c r="B631" t="s">
        <v>164</v>
      </c>
      <c r="C631">
        <v>97436.55</v>
      </c>
      <c r="D631" t="s">
        <v>9</v>
      </c>
      <c r="E631" t="s">
        <v>11</v>
      </c>
      <c r="F631">
        <v>123695</v>
      </c>
      <c r="K631" s="172">
        <v>44826</v>
      </c>
      <c r="L631" s="170">
        <v>260254.13</v>
      </c>
      <c r="M631" s="170">
        <v>2383118</v>
      </c>
    </row>
    <row r="632" spans="1:13">
      <c r="A632" s="171">
        <v>44216</v>
      </c>
      <c r="B632" t="s">
        <v>164</v>
      </c>
      <c r="C632">
        <v>97436.55</v>
      </c>
      <c r="D632" t="s">
        <v>9</v>
      </c>
      <c r="E632" t="s">
        <v>12</v>
      </c>
      <c r="F632">
        <v>0</v>
      </c>
      <c r="K632" s="172">
        <v>44827</v>
      </c>
      <c r="L632" s="170">
        <v>679634.16</v>
      </c>
      <c r="M632" s="170">
        <v>1631769</v>
      </c>
    </row>
    <row r="633" spans="1:13">
      <c r="A633" s="171">
        <v>44216</v>
      </c>
      <c r="B633" t="s">
        <v>164</v>
      </c>
      <c r="C633">
        <v>97436.55</v>
      </c>
      <c r="D633" t="s">
        <v>9</v>
      </c>
      <c r="E633" t="s">
        <v>13</v>
      </c>
      <c r="F633">
        <v>83287</v>
      </c>
      <c r="K633" s="172">
        <v>44828</v>
      </c>
      <c r="L633" s="170">
        <v>375666.39</v>
      </c>
      <c r="M633" s="170">
        <v>469857</v>
      </c>
    </row>
    <row r="634" spans="1:13">
      <c r="A634" s="171">
        <v>44216</v>
      </c>
      <c r="B634" t="s">
        <v>164</v>
      </c>
      <c r="C634">
        <v>97436.55</v>
      </c>
      <c r="D634" t="s">
        <v>14</v>
      </c>
      <c r="E634" t="s">
        <v>14</v>
      </c>
      <c r="F634">
        <v>124236</v>
      </c>
      <c r="K634" s="172">
        <v>44829</v>
      </c>
      <c r="L634" s="170">
        <v>310210.46000000002</v>
      </c>
      <c r="M634" s="170">
        <v>2597083</v>
      </c>
    </row>
    <row r="635" spans="1:13">
      <c r="A635" s="171">
        <v>44216</v>
      </c>
      <c r="B635" t="s">
        <v>164</v>
      </c>
      <c r="C635">
        <v>97436.55</v>
      </c>
      <c r="D635" t="s">
        <v>14</v>
      </c>
      <c r="E635" t="s">
        <v>15</v>
      </c>
      <c r="F635">
        <v>97353</v>
      </c>
      <c r="K635" s="172">
        <v>44830</v>
      </c>
      <c r="L635" s="170">
        <v>222902.51</v>
      </c>
      <c r="M635" s="170">
        <v>1145143</v>
      </c>
    </row>
    <row r="636" spans="1:13">
      <c r="A636" s="171">
        <v>44216</v>
      </c>
      <c r="B636" t="s">
        <v>164</v>
      </c>
      <c r="C636">
        <v>97436.55</v>
      </c>
      <c r="D636" t="s">
        <v>14</v>
      </c>
      <c r="E636" t="s">
        <v>16</v>
      </c>
      <c r="F636">
        <v>26416</v>
      </c>
      <c r="K636" s="172">
        <v>44831</v>
      </c>
      <c r="L636" s="170">
        <v>237341.79</v>
      </c>
      <c r="M636" s="170">
        <v>534486</v>
      </c>
    </row>
    <row r="637" spans="1:13">
      <c r="A637" s="171">
        <v>44216</v>
      </c>
      <c r="B637" t="s">
        <v>164</v>
      </c>
      <c r="C637">
        <v>97436.55</v>
      </c>
      <c r="D637" t="s">
        <v>14</v>
      </c>
      <c r="E637" t="s">
        <v>17</v>
      </c>
      <c r="F637">
        <v>467</v>
      </c>
      <c r="K637" s="172">
        <v>44832</v>
      </c>
      <c r="L637" s="170">
        <v>241009.54</v>
      </c>
      <c r="M637" s="170">
        <v>1428338</v>
      </c>
    </row>
    <row r="638" spans="1:13">
      <c r="A638" s="171">
        <v>44216</v>
      </c>
      <c r="B638" t="s">
        <v>164</v>
      </c>
      <c r="C638">
        <v>97436.55</v>
      </c>
      <c r="D638" t="s">
        <v>14</v>
      </c>
      <c r="E638" t="s">
        <v>18</v>
      </c>
      <c r="F638">
        <v>0</v>
      </c>
      <c r="K638" s="172">
        <v>44833</v>
      </c>
      <c r="L638" s="170">
        <v>220492.31</v>
      </c>
      <c r="M638" s="170">
        <v>213326</v>
      </c>
    </row>
    <row r="639" spans="1:13">
      <c r="A639" s="171">
        <v>44216</v>
      </c>
      <c r="B639" t="s">
        <v>164</v>
      </c>
      <c r="C639">
        <v>97436.55</v>
      </c>
      <c r="D639" t="s">
        <v>19</v>
      </c>
      <c r="E639" t="s">
        <v>19</v>
      </c>
      <c r="F639">
        <v>2025182</v>
      </c>
      <c r="K639" s="172">
        <v>44834</v>
      </c>
      <c r="L639" s="170">
        <v>707291.35</v>
      </c>
      <c r="M639" s="170">
        <v>357586</v>
      </c>
    </row>
    <row r="640" spans="1:13">
      <c r="A640" s="171">
        <v>44216</v>
      </c>
      <c r="B640" t="s">
        <v>164</v>
      </c>
      <c r="C640">
        <v>97436.55</v>
      </c>
      <c r="D640" t="s">
        <v>19</v>
      </c>
      <c r="E640" t="s">
        <v>20</v>
      </c>
      <c r="F640">
        <v>658130</v>
      </c>
      <c r="K640" s="172">
        <v>44835</v>
      </c>
      <c r="L640" s="170">
        <v>435826.31</v>
      </c>
      <c r="M640" s="170">
        <v>722502</v>
      </c>
    </row>
    <row r="641" spans="1:13">
      <c r="A641" s="171">
        <v>44216</v>
      </c>
      <c r="B641" t="s">
        <v>164</v>
      </c>
      <c r="C641">
        <v>97436.55</v>
      </c>
      <c r="D641" t="s">
        <v>19</v>
      </c>
      <c r="E641" t="s">
        <v>21</v>
      </c>
      <c r="F641">
        <v>1367052</v>
      </c>
      <c r="K641" s="172">
        <v>44836</v>
      </c>
      <c r="L641" s="170">
        <v>384583.33</v>
      </c>
      <c r="M641" s="170">
        <v>888492</v>
      </c>
    </row>
    <row r="642" spans="1:13">
      <c r="A642" s="171">
        <v>44216</v>
      </c>
      <c r="B642" t="s">
        <v>164</v>
      </c>
      <c r="C642">
        <v>97436.55</v>
      </c>
      <c r="D642" t="s">
        <v>19</v>
      </c>
      <c r="E642" t="s">
        <v>22</v>
      </c>
      <c r="F642">
        <v>0</v>
      </c>
      <c r="K642" s="172">
        <v>44837</v>
      </c>
      <c r="L642" s="170">
        <v>223562.44</v>
      </c>
      <c r="M642" s="170">
        <v>571889</v>
      </c>
    </row>
    <row r="643" spans="1:13">
      <c r="A643" s="171">
        <v>44216</v>
      </c>
      <c r="B643" t="s">
        <v>164</v>
      </c>
      <c r="C643">
        <v>97436.55</v>
      </c>
      <c r="D643" t="s">
        <v>23</v>
      </c>
      <c r="E643" t="s">
        <v>23</v>
      </c>
      <c r="F643">
        <v>0</v>
      </c>
      <c r="K643" s="172">
        <v>44838</v>
      </c>
      <c r="L643" s="170">
        <v>284885.7</v>
      </c>
      <c r="M643" s="170">
        <v>18413</v>
      </c>
    </row>
    <row r="644" spans="1:13">
      <c r="A644" s="171">
        <v>44216</v>
      </c>
      <c r="B644" t="s">
        <v>164</v>
      </c>
      <c r="C644">
        <v>97436.55</v>
      </c>
      <c r="D644" t="s">
        <v>24</v>
      </c>
      <c r="E644" t="s">
        <v>24</v>
      </c>
      <c r="F644">
        <v>219208</v>
      </c>
      <c r="K644" s="172">
        <v>44839</v>
      </c>
      <c r="L644" s="170">
        <v>242761.99</v>
      </c>
      <c r="M644" s="170">
        <v>48573</v>
      </c>
    </row>
    <row r="645" spans="1:13">
      <c r="A645" s="171">
        <v>44216</v>
      </c>
      <c r="B645" t="s">
        <v>164</v>
      </c>
      <c r="C645">
        <v>97436.55</v>
      </c>
      <c r="D645" t="s">
        <v>25</v>
      </c>
      <c r="E645" t="s">
        <v>25</v>
      </c>
      <c r="F645">
        <v>2704221</v>
      </c>
      <c r="K645" s="172">
        <v>44840</v>
      </c>
      <c r="L645" s="170">
        <v>205497.17</v>
      </c>
      <c r="M645" s="170">
        <v>48130</v>
      </c>
    </row>
    <row r="646" spans="1:13">
      <c r="A646" s="171">
        <v>44216</v>
      </c>
      <c r="B646" t="s">
        <v>164</v>
      </c>
      <c r="C646">
        <v>97436.55</v>
      </c>
      <c r="D646" t="s">
        <v>26</v>
      </c>
      <c r="E646" t="s">
        <v>26</v>
      </c>
      <c r="F646">
        <v>2428836</v>
      </c>
      <c r="K646" s="172">
        <v>44841</v>
      </c>
      <c r="L646" s="170">
        <v>588506.59</v>
      </c>
      <c r="M646" s="170">
        <v>45846</v>
      </c>
    </row>
    <row r="647" spans="1:13">
      <c r="A647" s="171">
        <v>44216</v>
      </c>
      <c r="B647" t="s">
        <v>164</v>
      </c>
      <c r="C647">
        <v>97436.55</v>
      </c>
      <c r="D647" t="s">
        <v>27</v>
      </c>
      <c r="E647" t="s">
        <v>27</v>
      </c>
      <c r="F647">
        <v>18560</v>
      </c>
      <c r="K647" s="172">
        <v>44842</v>
      </c>
      <c r="L647" s="170">
        <v>381777.04</v>
      </c>
      <c r="M647" s="170">
        <v>154831</v>
      </c>
    </row>
    <row r="648" spans="1:13">
      <c r="A648" s="171">
        <v>44216</v>
      </c>
      <c r="B648" t="s">
        <v>164</v>
      </c>
      <c r="C648">
        <v>97436.55</v>
      </c>
      <c r="D648" t="s">
        <v>28</v>
      </c>
      <c r="E648" t="s">
        <v>28</v>
      </c>
      <c r="F648">
        <v>11</v>
      </c>
      <c r="K648" s="172">
        <v>44843</v>
      </c>
      <c r="L648" s="170">
        <v>289994.31</v>
      </c>
      <c r="M648" s="170">
        <v>158009</v>
      </c>
    </row>
    <row r="649" spans="1:13">
      <c r="A649" s="171">
        <v>44216</v>
      </c>
      <c r="B649" t="s">
        <v>164</v>
      </c>
      <c r="C649">
        <v>97436.55</v>
      </c>
      <c r="D649" t="s">
        <v>29</v>
      </c>
      <c r="E649" t="s">
        <v>29</v>
      </c>
      <c r="F649">
        <v>1966256</v>
      </c>
      <c r="K649" s="172">
        <v>44844</v>
      </c>
      <c r="L649" s="170">
        <v>209525.64</v>
      </c>
      <c r="M649" s="170">
        <v>217758</v>
      </c>
    </row>
    <row r="650" spans="1:13">
      <c r="A650" s="171">
        <v>44216</v>
      </c>
      <c r="B650" t="s">
        <v>164</v>
      </c>
      <c r="C650">
        <v>97436.55</v>
      </c>
      <c r="D650" t="s">
        <v>30</v>
      </c>
      <c r="E650" t="s">
        <v>30</v>
      </c>
      <c r="F650">
        <v>0</v>
      </c>
      <c r="K650" s="172">
        <v>44845</v>
      </c>
      <c r="L650" s="170">
        <v>213141.19</v>
      </c>
      <c r="M650" s="170">
        <v>167985</v>
      </c>
    </row>
    <row r="651" spans="1:13">
      <c r="A651" s="171">
        <v>44216</v>
      </c>
      <c r="B651" t="s">
        <v>164</v>
      </c>
      <c r="C651">
        <v>97436.55</v>
      </c>
      <c r="D651" t="s">
        <v>31</v>
      </c>
      <c r="E651" t="s">
        <v>31</v>
      </c>
      <c r="F651">
        <v>0</v>
      </c>
      <c r="K651" s="172">
        <v>44846</v>
      </c>
      <c r="L651" s="170">
        <v>239041.68</v>
      </c>
      <c r="M651" s="170">
        <v>115638</v>
      </c>
    </row>
    <row r="652" spans="1:13">
      <c r="A652" s="171">
        <v>44216</v>
      </c>
      <c r="B652" t="s">
        <v>164</v>
      </c>
      <c r="C652">
        <v>97436.55</v>
      </c>
      <c r="D652" t="s">
        <v>32</v>
      </c>
      <c r="E652" t="s">
        <v>32</v>
      </c>
      <c r="F652">
        <v>19131</v>
      </c>
      <c r="K652" s="172">
        <v>44847</v>
      </c>
      <c r="L652" s="170">
        <v>259287.03</v>
      </c>
      <c r="M652" s="170">
        <v>126718</v>
      </c>
    </row>
    <row r="653" spans="1:13">
      <c r="A653" s="171">
        <v>44216</v>
      </c>
      <c r="B653" t="s">
        <v>164</v>
      </c>
      <c r="C653">
        <v>97436.55</v>
      </c>
      <c r="D653" t="s">
        <v>33</v>
      </c>
      <c r="E653" t="s">
        <v>33</v>
      </c>
      <c r="F653">
        <v>0</v>
      </c>
      <c r="K653" s="172">
        <v>44848</v>
      </c>
      <c r="L653" s="170">
        <v>709500.6</v>
      </c>
      <c r="M653" s="170">
        <v>130769</v>
      </c>
    </row>
    <row r="654" spans="1:13">
      <c r="A654" s="171">
        <v>44216</v>
      </c>
      <c r="B654" t="s">
        <v>164</v>
      </c>
      <c r="C654">
        <v>97436.55</v>
      </c>
      <c r="D654" t="s">
        <v>34</v>
      </c>
      <c r="E654" t="s">
        <v>34</v>
      </c>
      <c r="F654">
        <v>45243</v>
      </c>
      <c r="K654" s="172">
        <v>44849</v>
      </c>
      <c r="L654" s="170">
        <v>414802.71</v>
      </c>
      <c r="M654" s="170">
        <v>136133</v>
      </c>
    </row>
    <row r="655" spans="1:13">
      <c r="A655" s="171">
        <v>44216</v>
      </c>
      <c r="B655" t="s">
        <v>164</v>
      </c>
      <c r="C655">
        <v>97436.55</v>
      </c>
      <c r="D655" t="s">
        <v>35</v>
      </c>
      <c r="E655" t="s">
        <v>35</v>
      </c>
      <c r="F655">
        <v>0</v>
      </c>
      <c r="K655" s="172">
        <v>44850</v>
      </c>
      <c r="L655" s="170">
        <v>433535.21</v>
      </c>
      <c r="M655" s="170">
        <v>93915</v>
      </c>
    </row>
    <row r="656" spans="1:13">
      <c r="A656" s="171">
        <v>44216</v>
      </c>
      <c r="B656" t="s">
        <v>164</v>
      </c>
      <c r="C656">
        <v>97436.55</v>
      </c>
      <c r="D656" t="s">
        <v>36</v>
      </c>
      <c r="E656" t="s">
        <v>36</v>
      </c>
      <c r="F656">
        <v>0</v>
      </c>
      <c r="K656" s="172">
        <v>44851</v>
      </c>
      <c r="L656" s="170">
        <v>263259.93</v>
      </c>
      <c r="M656" s="170">
        <v>28398</v>
      </c>
    </row>
    <row r="657" spans="1:13">
      <c r="A657" s="171">
        <v>44216</v>
      </c>
      <c r="B657" t="s">
        <v>164</v>
      </c>
      <c r="C657">
        <v>97436.55</v>
      </c>
      <c r="D657" t="s">
        <v>37</v>
      </c>
      <c r="E657" t="s">
        <v>37</v>
      </c>
      <c r="F657">
        <v>0</v>
      </c>
      <c r="K657" s="172">
        <v>44852</v>
      </c>
      <c r="L657" s="170">
        <v>227344.33</v>
      </c>
      <c r="M657" s="170">
        <v>22038</v>
      </c>
    </row>
    <row r="658" spans="1:13">
      <c r="A658" s="171">
        <v>44216</v>
      </c>
      <c r="B658" t="s">
        <v>164</v>
      </c>
      <c r="C658">
        <v>97436.55</v>
      </c>
      <c r="D658" t="s">
        <v>38</v>
      </c>
      <c r="E658" t="s">
        <v>38</v>
      </c>
      <c r="F658">
        <v>0</v>
      </c>
      <c r="K658" s="172">
        <v>44853</v>
      </c>
      <c r="L658" s="170">
        <v>236847.52</v>
      </c>
      <c r="M658" s="170">
        <v>20882</v>
      </c>
    </row>
    <row r="659" spans="1:13">
      <c r="A659" s="171">
        <v>44216</v>
      </c>
      <c r="B659" t="s">
        <v>164</v>
      </c>
      <c r="C659">
        <v>97436.55</v>
      </c>
      <c r="D659" t="s">
        <v>39</v>
      </c>
      <c r="E659" t="s">
        <v>39</v>
      </c>
      <c r="F659">
        <v>0</v>
      </c>
      <c r="K659" s="172">
        <v>44854</v>
      </c>
      <c r="L659" s="170">
        <v>217965.71</v>
      </c>
      <c r="M659" s="170">
        <v>65038</v>
      </c>
    </row>
    <row r="660" spans="1:13">
      <c r="A660" s="171">
        <v>44216</v>
      </c>
      <c r="B660" t="s">
        <v>164</v>
      </c>
      <c r="C660">
        <v>97436.55</v>
      </c>
      <c r="D660" t="s">
        <v>40</v>
      </c>
      <c r="E660" t="s">
        <v>40</v>
      </c>
      <c r="F660">
        <v>0</v>
      </c>
      <c r="K660" s="172">
        <v>44855</v>
      </c>
      <c r="L660" s="170">
        <v>525914.76</v>
      </c>
      <c r="M660" s="170">
        <v>62223</v>
      </c>
    </row>
    <row r="661" spans="1:13">
      <c r="A661" s="171">
        <v>44216</v>
      </c>
      <c r="B661" t="s">
        <v>164</v>
      </c>
      <c r="C661">
        <v>97436.55</v>
      </c>
      <c r="D661" t="s">
        <v>41</v>
      </c>
      <c r="E661" t="s">
        <v>41</v>
      </c>
      <c r="F661">
        <v>0</v>
      </c>
      <c r="K661" s="172">
        <v>44856</v>
      </c>
      <c r="L661" s="170">
        <v>385232.3</v>
      </c>
      <c r="M661" s="170">
        <v>100266</v>
      </c>
    </row>
    <row r="662" spans="1:13">
      <c r="A662" s="171">
        <v>44217</v>
      </c>
      <c r="B662" t="s">
        <v>164</v>
      </c>
      <c r="C662">
        <v>95579.13</v>
      </c>
      <c r="D662" t="s">
        <v>9</v>
      </c>
      <c r="E662" t="s">
        <v>9</v>
      </c>
      <c r="F662">
        <v>607510</v>
      </c>
      <c r="K662" s="172">
        <v>44857</v>
      </c>
      <c r="L662" s="170">
        <v>297741.63</v>
      </c>
      <c r="M662" s="170">
        <v>73167</v>
      </c>
    </row>
    <row r="663" spans="1:13">
      <c r="A663" s="171">
        <v>44217</v>
      </c>
      <c r="B663" t="s">
        <v>164</v>
      </c>
      <c r="C663">
        <v>95579.13</v>
      </c>
      <c r="D663" t="s">
        <v>9</v>
      </c>
      <c r="E663" t="s">
        <v>10</v>
      </c>
      <c r="F663">
        <v>507258</v>
      </c>
      <c r="K663" s="172">
        <v>44858</v>
      </c>
      <c r="L663" s="170">
        <v>231869.41</v>
      </c>
      <c r="M663" s="170">
        <v>105198</v>
      </c>
    </row>
    <row r="664" spans="1:13">
      <c r="A664" s="171">
        <v>44217</v>
      </c>
      <c r="B664" t="s">
        <v>164</v>
      </c>
      <c r="C664">
        <v>95579.13</v>
      </c>
      <c r="D664" t="s">
        <v>9</v>
      </c>
      <c r="E664" t="s">
        <v>11</v>
      </c>
      <c r="F664">
        <v>95615</v>
      </c>
      <c r="K664" s="172">
        <v>44859</v>
      </c>
      <c r="L664" s="170">
        <v>215104.37</v>
      </c>
      <c r="M664" s="170">
        <v>59609</v>
      </c>
    </row>
    <row r="665" spans="1:13">
      <c r="A665" s="171">
        <v>44217</v>
      </c>
      <c r="B665" t="s">
        <v>164</v>
      </c>
      <c r="C665">
        <v>95579.13</v>
      </c>
      <c r="D665" t="s">
        <v>9</v>
      </c>
      <c r="E665" t="s">
        <v>12</v>
      </c>
      <c r="F665">
        <v>0</v>
      </c>
      <c r="K665" s="172" t="s">
        <v>95</v>
      </c>
      <c r="L665" s="170">
        <v>177692164.17000011</v>
      </c>
      <c r="M665" s="170">
        <v>356425041</v>
      </c>
    </row>
    <row r="666" spans="1:13">
      <c r="A666" s="171">
        <v>44217</v>
      </c>
      <c r="B666" t="s">
        <v>164</v>
      </c>
      <c r="C666">
        <v>95579.13</v>
      </c>
      <c r="D666" t="s">
        <v>9</v>
      </c>
      <c r="E666" t="s">
        <v>13</v>
      </c>
      <c r="F666">
        <v>4637</v>
      </c>
    </row>
    <row r="667" spans="1:13">
      <c r="A667" s="171">
        <v>44217</v>
      </c>
      <c r="B667" t="s">
        <v>164</v>
      </c>
      <c r="C667">
        <v>95579.13</v>
      </c>
      <c r="D667" t="s">
        <v>14</v>
      </c>
      <c r="E667" t="s">
        <v>14</v>
      </c>
      <c r="F667">
        <v>94977</v>
      </c>
    </row>
    <row r="668" spans="1:13">
      <c r="A668" s="171">
        <v>44217</v>
      </c>
      <c r="B668" t="s">
        <v>164</v>
      </c>
      <c r="C668">
        <v>95579.13</v>
      </c>
      <c r="D668" t="s">
        <v>14</v>
      </c>
      <c r="E668" t="s">
        <v>15</v>
      </c>
      <c r="F668">
        <v>75476</v>
      </c>
    </row>
    <row r="669" spans="1:13">
      <c r="A669" s="171">
        <v>44217</v>
      </c>
      <c r="B669" t="s">
        <v>164</v>
      </c>
      <c r="C669">
        <v>95579.13</v>
      </c>
      <c r="D669" t="s">
        <v>14</v>
      </c>
      <c r="E669" t="s">
        <v>16</v>
      </c>
      <c r="F669">
        <v>19215</v>
      </c>
    </row>
    <row r="670" spans="1:13">
      <c r="A670" s="171">
        <v>44217</v>
      </c>
      <c r="B670" t="s">
        <v>164</v>
      </c>
      <c r="C670">
        <v>95579.13</v>
      </c>
      <c r="D670" t="s">
        <v>14</v>
      </c>
      <c r="E670" t="s">
        <v>17</v>
      </c>
      <c r="F670">
        <v>286</v>
      </c>
    </row>
    <row r="671" spans="1:13">
      <c r="A671" s="171">
        <v>44217</v>
      </c>
      <c r="B671" t="s">
        <v>164</v>
      </c>
      <c r="C671">
        <v>95579.13</v>
      </c>
      <c r="D671" t="s">
        <v>14</v>
      </c>
      <c r="E671" t="s">
        <v>18</v>
      </c>
      <c r="F671">
        <v>0</v>
      </c>
    </row>
    <row r="672" spans="1:13">
      <c r="A672" s="171">
        <v>44217</v>
      </c>
      <c r="B672" t="s">
        <v>164</v>
      </c>
      <c r="C672">
        <v>95579.13</v>
      </c>
      <c r="D672" t="s">
        <v>19</v>
      </c>
      <c r="E672" t="s">
        <v>19</v>
      </c>
      <c r="F672">
        <v>1664825</v>
      </c>
    </row>
    <row r="673" spans="1:6">
      <c r="A673" s="171">
        <v>44217</v>
      </c>
      <c r="B673" t="s">
        <v>164</v>
      </c>
      <c r="C673">
        <v>95579.13</v>
      </c>
      <c r="D673" t="s">
        <v>19</v>
      </c>
      <c r="E673" t="s">
        <v>20</v>
      </c>
      <c r="F673">
        <v>53421</v>
      </c>
    </row>
    <row r="674" spans="1:6">
      <c r="A674" s="171">
        <v>44217</v>
      </c>
      <c r="B674" t="s">
        <v>164</v>
      </c>
      <c r="C674">
        <v>95579.13</v>
      </c>
      <c r="D674" t="s">
        <v>19</v>
      </c>
      <c r="E674" t="s">
        <v>21</v>
      </c>
      <c r="F674">
        <v>1611404</v>
      </c>
    </row>
    <row r="675" spans="1:6">
      <c r="A675" s="171">
        <v>44217</v>
      </c>
      <c r="B675" t="s">
        <v>164</v>
      </c>
      <c r="C675">
        <v>95579.13</v>
      </c>
      <c r="D675" t="s">
        <v>19</v>
      </c>
      <c r="E675" t="s">
        <v>22</v>
      </c>
      <c r="F675">
        <v>0</v>
      </c>
    </row>
    <row r="676" spans="1:6">
      <c r="A676" s="171">
        <v>44217</v>
      </c>
      <c r="B676" t="s">
        <v>164</v>
      </c>
      <c r="C676">
        <v>95579.13</v>
      </c>
      <c r="D676" t="s">
        <v>23</v>
      </c>
      <c r="E676" t="s">
        <v>23</v>
      </c>
      <c r="F676">
        <v>0</v>
      </c>
    </row>
    <row r="677" spans="1:6">
      <c r="A677" s="171">
        <v>44217</v>
      </c>
      <c r="B677" t="s">
        <v>164</v>
      </c>
      <c r="C677">
        <v>95579.13</v>
      </c>
      <c r="D677" t="s">
        <v>24</v>
      </c>
      <c r="E677" t="s">
        <v>24</v>
      </c>
      <c r="F677">
        <v>231793</v>
      </c>
    </row>
    <row r="678" spans="1:6">
      <c r="A678" s="171">
        <v>44217</v>
      </c>
      <c r="B678" t="s">
        <v>164</v>
      </c>
      <c r="C678">
        <v>95579.13</v>
      </c>
      <c r="D678" t="s">
        <v>25</v>
      </c>
      <c r="E678" t="s">
        <v>25</v>
      </c>
      <c r="F678">
        <v>2116134</v>
      </c>
    </row>
    <row r="679" spans="1:6">
      <c r="A679" s="171">
        <v>44217</v>
      </c>
      <c r="B679" t="s">
        <v>164</v>
      </c>
      <c r="C679">
        <v>95579.13</v>
      </c>
      <c r="D679" t="s">
        <v>26</v>
      </c>
      <c r="E679" t="s">
        <v>26</v>
      </c>
      <c r="F679">
        <v>1753810</v>
      </c>
    </row>
    <row r="680" spans="1:6">
      <c r="A680" s="171">
        <v>44217</v>
      </c>
      <c r="B680" t="s">
        <v>164</v>
      </c>
      <c r="C680">
        <v>95579.13</v>
      </c>
      <c r="D680" t="s">
        <v>27</v>
      </c>
      <c r="E680" t="s">
        <v>27</v>
      </c>
      <c r="F680">
        <v>23382</v>
      </c>
    </row>
    <row r="681" spans="1:6">
      <c r="A681" s="171">
        <v>44217</v>
      </c>
      <c r="B681" t="s">
        <v>164</v>
      </c>
      <c r="C681">
        <v>95579.13</v>
      </c>
      <c r="D681" t="s">
        <v>28</v>
      </c>
      <c r="E681" t="s">
        <v>28</v>
      </c>
      <c r="F681">
        <v>0</v>
      </c>
    </row>
    <row r="682" spans="1:6">
      <c r="A682" s="171">
        <v>44217</v>
      </c>
      <c r="B682" t="s">
        <v>164</v>
      </c>
      <c r="C682">
        <v>95579.13</v>
      </c>
      <c r="D682" t="s">
        <v>29</v>
      </c>
      <c r="E682" t="s">
        <v>29</v>
      </c>
      <c r="F682">
        <v>2264236</v>
      </c>
    </row>
    <row r="683" spans="1:6">
      <c r="A683" s="171">
        <v>44217</v>
      </c>
      <c r="B683" t="s">
        <v>164</v>
      </c>
      <c r="C683">
        <v>95579.13</v>
      </c>
      <c r="D683" t="s">
        <v>30</v>
      </c>
      <c r="E683" t="s">
        <v>30</v>
      </c>
      <c r="F683">
        <v>0</v>
      </c>
    </row>
    <row r="684" spans="1:6">
      <c r="A684" s="171">
        <v>44217</v>
      </c>
      <c r="B684" t="s">
        <v>164</v>
      </c>
      <c r="C684">
        <v>95579.13</v>
      </c>
      <c r="D684" t="s">
        <v>31</v>
      </c>
      <c r="E684" t="s">
        <v>31</v>
      </c>
      <c r="F684">
        <v>0</v>
      </c>
    </row>
    <row r="685" spans="1:6">
      <c r="A685" s="171">
        <v>44217</v>
      </c>
      <c r="B685" t="s">
        <v>164</v>
      </c>
      <c r="C685">
        <v>95579.13</v>
      </c>
      <c r="D685" t="s">
        <v>32</v>
      </c>
      <c r="E685" t="s">
        <v>32</v>
      </c>
      <c r="F685">
        <v>122341</v>
      </c>
    </row>
    <row r="686" spans="1:6">
      <c r="A686" s="171">
        <v>44217</v>
      </c>
      <c r="B686" t="s">
        <v>164</v>
      </c>
      <c r="C686">
        <v>95579.13</v>
      </c>
      <c r="D686" t="s">
        <v>33</v>
      </c>
      <c r="E686" t="s">
        <v>33</v>
      </c>
      <c r="F686">
        <v>0</v>
      </c>
    </row>
    <row r="687" spans="1:6">
      <c r="A687" s="171">
        <v>44217</v>
      </c>
      <c r="B687" t="s">
        <v>164</v>
      </c>
      <c r="C687">
        <v>95579.13</v>
      </c>
      <c r="D687" t="s">
        <v>34</v>
      </c>
      <c r="E687" t="s">
        <v>34</v>
      </c>
      <c r="F687">
        <v>48038</v>
      </c>
    </row>
    <row r="688" spans="1:6">
      <c r="A688" s="171">
        <v>44217</v>
      </c>
      <c r="B688" t="s">
        <v>164</v>
      </c>
      <c r="C688">
        <v>95579.13</v>
      </c>
      <c r="D688" t="s">
        <v>35</v>
      </c>
      <c r="E688" t="s">
        <v>35</v>
      </c>
      <c r="F688">
        <v>0</v>
      </c>
    </row>
    <row r="689" spans="1:6">
      <c r="A689" s="171">
        <v>44217</v>
      </c>
      <c r="B689" t="s">
        <v>164</v>
      </c>
      <c r="C689">
        <v>95579.13</v>
      </c>
      <c r="D689" t="s">
        <v>36</v>
      </c>
      <c r="E689" t="s">
        <v>36</v>
      </c>
      <c r="F689">
        <v>0</v>
      </c>
    </row>
    <row r="690" spans="1:6">
      <c r="A690" s="171">
        <v>44217</v>
      </c>
      <c r="B690" t="s">
        <v>164</v>
      </c>
      <c r="C690">
        <v>95579.13</v>
      </c>
      <c r="D690" t="s">
        <v>37</v>
      </c>
      <c r="E690" t="s">
        <v>37</v>
      </c>
      <c r="F690">
        <v>0</v>
      </c>
    </row>
    <row r="691" spans="1:6">
      <c r="A691" s="171">
        <v>44217</v>
      </c>
      <c r="B691" t="s">
        <v>164</v>
      </c>
      <c r="C691">
        <v>95579.13</v>
      </c>
      <c r="D691" t="s">
        <v>38</v>
      </c>
      <c r="E691" t="s">
        <v>38</v>
      </c>
      <c r="F691">
        <v>0</v>
      </c>
    </row>
    <row r="692" spans="1:6">
      <c r="A692" s="171">
        <v>44217</v>
      </c>
      <c r="B692" t="s">
        <v>164</v>
      </c>
      <c r="C692">
        <v>95579.13</v>
      </c>
      <c r="D692" t="s">
        <v>39</v>
      </c>
      <c r="E692" t="s">
        <v>39</v>
      </c>
      <c r="F692">
        <v>0</v>
      </c>
    </row>
    <row r="693" spans="1:6">
      <c r="A693" s="171">
        <v>44217</v>
      </c>
      <c r="B693" t="s">
        <v>164</v>
      </c>
      <c r="C693">
        <v>95579.13</v>
      </c>
      <c r="D693" t="s">
        <v>40</v>
      </c>
      <c r="E693" t="s">
        <v>40</v>
      </c>
      <c r="F693">
        <v>0</v>
      </c>
    </row>
    <row r="694" spans="1:6">
      <c r="A694" s="171">
        <v>44217</v>
      </c>
      <c r="B694" t="s">
        <v>164</v>
      </c>
      <c r="C694">
        <v>95579.13</v>
      </c>
      <c r="D694" t="s">
        <v>41</v>
      </c>
      <c r="E694" t="s">
        <v>41</v>
      </c>
      <c r="F694">
        <v>0</v>
      </c>
    </row>
    <row r="695" spans="1:6">
      <c r="A695" s="171">
        <v>44218</v>
      </c>
      <c r="B695" t="s">
        <v>164</v>
      </c>
      <c r="C695">
        <v>284965.25</v>
      </c>
      <c r="D695" t="s">
        <v>9</v>
      </c>
      <c r="E695" t="s">
        <v>9</v>
      </c>
      <c r="F695">
        <v>507590</v>
      </c>
    </row>
    <row r="696" spans="1:6">
      <c r="A696" s="171">
        <v>44218</v>
      </c>
      <c r="B696" t="s">
        <v>164</v>
      </c>
      <c r="C696">
        <v>284965.25</v>
      </c>
      <c r="D696" t="s">
        <v>9</v>
      </c>
      <c r="E696" t="s">
        <v>10</v>
      </c>
      <c r="F696">
        <v>417889</v>
      </c>
    </row>
    <row r="697" spans="1:6">
      <c r="A697" s="171">
        <v>44218</v>
      </c>
      <c r="B697" t="s">
        <v>164</v>
      </c>
      <c r="C697">
        <v>284965.25</v>
      </c>
      <c r="D697" t="s">
        <v>9</v>
      </c>
      <c r="E697" t="s">
        <v>11</v>
      </c>
      <c r="F697">
        <v>84721</v>
      </c>
    </row>
    <row r="698" spans="1:6">
      <c r="A698" s="171">
        <v>44218</v>
      </c>
      <c r="B698" t="s">
        <v>164</v>
      </c>
      <c r="C698">
        <v>284965.25</v>
      </c>
      <c r="D698" t="s">
        <v>9</v>
      </c>
      <c r="E698" t="s">
        <v>12</v>
      </c>
      <c r="F698">
        <v>0</v>
      </c>
    </row>
    <row r="699" spans="1:6">
      <c r="A699" s="171">
        <v>44218</v>
      </c>
      <c r="B699" t="s">
        <v>164</v>
      </c>
      <c r="C699">
        <v>284965.25</v>
      </c>
      <c r="D699" t="s">
        <v>9</v>
      </c>
      <c r="E699" t="s">
        <v>13</v>
      </c>
      <c r="F699">
        <v>4980</v>
      </c>
    </row>
    <row r="700" spans="1:6">
      <c r="A700" s="171">
        <v>44218</v>
      </c>
      <c r="B700" t="s">
        <v>164</v>
      </c>
      <c r="C700">
        <v>284965.25</v>
      </c>
      <c r="D700" t="s">
        <v>14</v>
      </c>
      <c r="E700" t="s">
        <v>14</v>
      </c>
      <c r="F700">
        <v>84245</v>
      </c>
    </row>
    <row r="701" spans="1:6">
      <c r="A701" s="171">
        <v>44218</v>
      </c>
      <c r="B701" t="s">
        <v>164</v>
      </c>
      <c r="C701">
        <v>284965.25</v>
      </c>
      <c r="D701" t="s">
        <v>14</v>
      </c>
      <c r="E701" t="s">
        <v>15</v>
      </c>
      <c r="F701">
        <v>67436</v>
      </c>
    </row>
    <row r="702" spans="1:6">
      <c r="A702" s="171">
        <v>44218</v>
      </c>
      <c r="B702" t="s">
        <v>164</v>
      </c>
      <c r="C702">
        <v>284965.25</v>
      </c>
      <c r="D702" t="s">
        <v>14</v>
      </c>
      <c r="E702" t="s">
        <v>16</v>
      </c>
      <c r="F702">
        <v>16460</v>
      </c>
    </row>
    <row r="703" spans="1:6">
      <c r="A703" s="171">
        <v>44218</v>
      </c>
      <c r="B703" t="s">
        <v>164</v>
      </c>
      <c r="C703">
        <v>284965.25</v>
      </c>
      <c r="D703" t="s">
        <v>14</v>
      </c>
      <c r="E703" t="s">
        <v>17</v>
      </c>
      <c r="F703">
        <v>349</v>
      </c>
    </row>
    <row r="704" spans="1:6">
      <c r="A704" s="171">
        <v>44218</v>
      </c>
      <c r="B704" t="s">
        <v>164</v>
      </c>
      <c r="C704">
        <v>284965.25</v>
      </c>
      <c r="D704" t="s">
        <v>14</v>
      </c>
      <c r="E704" t="s">
        <v>18</v>
      </c>
      <c r="F704">
        <v>0</v>
      </c>
    </row>
    <row r="705" spans="1:6">
      <c r="A705" s="171">
        <v>44218</v>
      </c>
      <c r="B705" t="s">
        <v>164</v>
      </c>
      <c r="C705">
        <v>284965.25</v>
      </c>
      <c r="D705" t="s">
        <v>19</v>
      </c>
      <c r="E705" t="s">
        <v>19</v>
      </c>
      <c r="F705">
        <v>650317</v>
      </c>
    </row>
    <row r="706" spans="1:6">
      <c r="A706" s="171">
        <v>44218</v>
      </c>
      <c r="B706" t="s">
        <v>164</v>
      </c>
      <c r="C706">
        <v>284965.25</v>
      </c>
      <c r="D706" t="s">
        <v>19</v>
      </c>
      <c r="E706" t="s">
        <v>20</v>
      </c>
      <c r="F706">
        <v>28198</v>
      </c>
    </row>
    <row r="707" spans="1:6">
      <c r="A707" s="171">
        <v>44218</v>
      </c>
      <c r="B707" t="s">
        <v>164</v>
      </c>
      <c r="C707">
        <v>284965.25</v>
      </c>
      <c r="D707" t="s">
        <v>19</v>
      </c>
      <c r="E707" t="s">
        <v>21</v>
      </c>
      <c r="F707">
        <v>622119</v>
      </c>
    </row>
    <row r="708" spans="1:6">
      <c r="A708" s="171">
        <v>44218</v>
      </c>
      <c r="B708" t="s">
        <v>164</v>
      </c>
      <c r="C708">
        <v>284965.25</v>
      </c>
      <c r="D708" t="s">
        <v>19</v>
      </c>
      <c r="E708" t="s">
        <v>22</v>
      </c>
      <c r="F708">
        <v>0</v>
      </c>
    </row>
    <row r="709" spans="1:6">
      <c r="A709" s="171">
        <v>44218</v>
      </c>
      <c r="B709" t="s">
        <v>164</v>
      </c>
      <c r="C709">
        <v>284965.25</v>
      </c>
      <c r="D709" t="s">
        <v>23</v>
      </c>
      <c r="E709" t="s">
        <v>23</v>
      </c>
      <c r="F709">
        <v>0</v>
      </c>
    </row>
    <row r="710" spans="1:6">
      <c r="A710" s="171">
        <v>44218</v>
      </c>
      <c r="B710" t="s">
        <v>164</v>
      </c>
      <c r="C710">
        <v>284965.25</v>
      </c>
      <c r="D710" t="s">
        <v>24</v>
      </c>
      <c r="E710" t="s">
        <v>24</v>
      </c>
      <c r="F710">
        <v>249814</v>
      </c>
    </row>
    <row r="711" spans="1:6">
      <c r="A711" s="171">
        <v>44218</v>
      </c>
      <c r="B711" t="s">
        <v>164</v>
      </c>
      <c r="C711">
        <v>284965.25</v>
      </c>
      <c r="D711" t="s">
        <v>25</v>
      </c>
      <c r="E711" t="s">
        <v>25</v>
      </c>
      <c r="F711">
        <v>1939001</v>
      </c>
    </row>
    <row r="712" spans="1:6">
      <c r="A712" s="171">
        <v>44218</v>
      </c>
      <c r="B712" t="s">
        <v>164</v>
      </c>
      <c r="C712">
        <v>284965.25</v>
      </c>
      <c r="D712" t="s">
        <v>26</v>
      </c>
      <c r="E712" t="s">
        <v>26</v>
      </c>
      <c r="F712">
        <v>689328</v>
      </c>
    </row>
    <row r="713" spans="1:6">
      <c r="A713" s="171">
        <v>44218</v>
      </c>
      <c r="B713" t="s">
        <v>164</v>
      </c>
      <c r="C713">
        <v>284965.25</v>
      </c>
      <c r="D713" t="s">
        <v>27</v>
      </c>
      <c r="E713" t="s">
        <v>27</v>
      </c>
      <c r="F713">
        <v>18032</v>
      </c>
    </row>
    <row r="714" spans="1:6">
      <c r="A714" s="171">
        <v>44218</v>
      </c>
      <c r="B714" t="s">
        <v>164</v>
      </c>
      <c r="C714">
        <v>284965.25</v>
      </c>
      <c r="D714" t="s">
        <v>28</v>
      </c>
      <c r="E714" t="s">
        <v>28</v>
      </c>
      <c r="F714">
        <v>0</v>
      </c>
    </row>
    <row r="715" spans="1:6">
      <c r="A715" s="171">
        <v>44218</v>
      </c>
      <c r="B715" t="s">
        <v>164</v>
      </c>
      <c r="C715">
        <v>284965.25</v>
      </c>
      <c r="D715" t="s">
        <v>29</v>
      </c>
      <c r="E715" t="s">
        <v>29</v>
      </c>
      <c r="F715">
        <v>1559774</v>
      </c>
    </row>
    <row r="716" spans="1:6">
      <c r="A716" s="171">
        <v>44218</v>
      </c>
      <c r="B716" t="s">
        <v>164</v>
      </c>
      <c r="C716">
        <v>284965.25</v>
      </c>
      <c r="D716" t="s">
        <v>30</v>
      </c>
      <c r="E716" t="s">
        <v>30</v>
      </c>
      <c r="F716">
        <v>0</v>
      </c>
    </row>
    <row r="717" spans="1:6">
      <c r="A717" s="171">
        <v>44218</v>
      </c>
      <c r="B717" t="s">
        <v>164</v>
      </c>
      <c r="C717">
        <v>284965.25</v>
      </c>
      <c r="D717" t="s">
        <v>31</v>
      </c>
      <c r="E717" t="s">
        <v>31</v>
      </c>
      <c r="F717">
        <v>0</v>
      </c>
    </row>
    <row r="718" spans="1:6">
      <c r="A718" s="171">
        <v>44218</v>
      </c>
      <c r="B718" t="s">
        <v>164</v>
      </c>
      <c r="C718">
        <v>284965.25</v>
      </c>
      <c r="D718" t="s">
        <v>32</v>
      </c>
      <c r="E718" t="s">
        <v>32</v>
      </c>
      <c r="F718">
        <v>58476</v>
      </c>
    </row>
    <row r="719" spans="1:6">
      <c r="A719" s="171">
        <v>44218</v>
      </c>
      <c r="B719" t="s">
        <v>164</v>
      </c>
      <c r="C719">
        <v>284965.25</v>
      </c>
      <c r="D719" t="s">
        <v>33</v>
      </c>
      <c r="E719" t="s">
        <v>33</v>
      </c>
      <c r="F719">
        <v>0</v>
      </c>
    </row>
    <row r="720" spans="1:6">
      <c r="A720" s="171">
        <v>44218</v>
      </c>
      <c r="B720" t="s">
        <v>164</v>
      </c>
      <c r="C720">
        <v>284965.25</v>
      </c>
      <c r="D720" t="s">
        <v>34</v>
      </c>
      <c r="E720" t="s">
        <v>34</v>
      </c>
      <c r="F720">
        <v>65555</v>
      </c>
    </row>
    <row r="721" spans="1:6">
      <c r="A721" s="171">
        <v>44218</v>
      </c>
      <c r="B721" t="s">
        <v>164</v>
      </c>
      <c r="C721">
        <v>284965.25</v>
      </c>
      <c r="D721" t="s">
        <v>35</v>
      </c>
      <c r="E721" t="s">
        <v>35</v>
      </c>
      <c r="F721">
        <v>0</v>
      </c>
    </row>
    <row r="722" spans="1:6">
      <c r="A722" s="171">
        <v>44218</v>
      </c>
      <c r="B722" t="s">
        <v>164</v>
      </c>
      <c r="C722">
        <v>284965.25</v>
      </c>
      <c r="D722" t="s">
        <v>36</v>
      </c>
      <c r="E722" t="s">
        <v>36</v>
      </c>
      <c r="F722">
        <v>0</v>
      </c>
    </row>
    <row r="723" spans="1:6">
      <c r="A723" s="171">
        <v>44218</v>
      </c>
      <c r="B723" t="s">
        <v>164</v>
      </c>
      <c r="C723">
        <v>284965.25</v>
      </c>
      <c r="D723" t="s">
        <v>37</v>
      </c>
      <c r="E723" t="s">
        <v>37</v>
      </c>
      <c r="F723">
        <v>0</v>
      </c>
    </row>
    <row r="724" spans="1:6">
      <c r="A724" s="171">
        <v>44218</v>
      </c>
      <c r="B724" t="s">
        <v>164</v>
      </c>
      <c r="C724">
        <v>284965.25</v>
      </c>
      <c r="D724" t="s">
        <v>38</v>
      </c>
      <c r="E724" t="s">
        <v>38</v>
      </c>
      <c r="F724">
        <v>0</v>
      </c>
    </row>
    <row r="725" spans="1:6">
      <c r="A725" s="171">
        <v>44218</v>
      </c>
      <c r="B725" t="s">
        <v>164</v>
      </c>
      <c r="C725">
        <v>284965.25</v>
      </c>
      <c r="D725" t="s">
        <v>39</v>
      </c>
      <c r="E725" t="s">
        <v>39</v>
      </c>
      <c r="F725">
        <v>0</v>
      </c>
    </row>
    <row r="726" spans="1:6">
      <c r="A726" s="171">
        <v>44218</v>
      </c>
      <c r="B726" t="s">
        <v>164</v>
      </c>
      <c r="C726">
        <v>284965.25</v>
      </c>
      <c r="D726" t="s">
        <v>40</v>
      </c>
      <c r="E726" t="s">
        <v>40</v>
      </c>
      <c r="F726">
        <v>0</v>
      </c>
    </row>
    <row r="727" spans="1:6">
      <c r="A727" s="171">
        <v>44218</v>
      </c>
      <c r="B727" t="s">
        <v>164</v>
      </c>
      <c r="C727">
        <v>284965.25</v>
      </c>
      <c r="D727" t="s">
        <v>41</v>
      </c>
      <c r="E727" t="s">
        <v>41</v>
      </c>
      <c r="F727">
        <v>0</v>
      </c>
    </row>
    <row r="728" spans="1:6">
      <c r="A728" s="171">
        <v>44219</v>
      </c>
      <c r="B728" t="s">
        <v>164</v>
      </c>
      <c r="C728">
        <v>181803.18</v>
      </c>
      <c r="D728" t="s">
        <v>9</v>
      </c>
      <c r="E728" t="s">
        <v>9</v>
      </c>
      <c r="F728">
        <v>383848</v>
      </c>
    </row>
    <row r="729" spans="1:6">
      <c r="A729" s="171">
        <v>44219</v>
      </c>
      <c r="B729" t="s">
        <v>164</v>
      </c>
      <c r="C729">
        <v>181803.18</v>
      </c>
      <c r="D729" t="s">
        <v>9</v>
      </c>
      <c r="E729" t="s">
        <v>10</v>
      </c>
      <c r="F729">
        <v>310877</v>
      </c>
    </row>
    <row r="730" spans="1:6">
      <c r="A730" s="171">
        <v>44219</v>
      </c>
      <c r="B730" t="s">
        <v>164</v>
      </c>
      <c r="C730">
        <v>181803.18</v>
      </c>
      <c r="D730" t="s">
        <v>9</v>
      </c>
      <c r="E730" t="s">
        <v>11</v>
      </c>
      <c r="F730">
        <v>70061</v>
      </c>
    </row>
    <row r="731" spans="1:6">
      <c r="A731" s="171">
        <v>44219</v>
      </c>
      <c r="B731" t="s">
        <v>164</v>
      </c>
      <c r="C731">
        <v>181803.18</v>
      </c>
      <c r="D731" t="s">
        <v>9</v>
      </c>
      <c r="E731" t="s">
        <v>12</v>
      </c>
      <c r="F731">
        <v>0</v>
      </c>
    </row>
    <row r="732" spans="1:6">
      <c r="A732" s="171">
        <v>44219</v>
      </c>
      <c r="B732" t="s">
        <v>164</v>
      </c>
      <c r="C732">
        <v>181803.18</v>
      </c>
      <c r="D732" t="s">
        <v>9</v>
      </c>
      <c r="E732" t="s">
        <v>13</v>
      </c>
      <c r="F732">
        <v>2910</v>
      </c>
    </row>
    <row r="733" spans="1:6">
      <c r="A733" s="171">
        <v>44219</v>
      </c>
      <c r="B733" t="s">
        <v>164</v>
      </c>
      <c r="C733">
        <v>181803.18</v>
      </c>
      <c r="D733" t="s">
        <v>14</v>
      </c>
      <c r="E733" t="s">
        <v>14</v>
      </c>
      <c r="F733">
        <v>54969</v>
      </c>
    </row>
    <row r="734" spans="1:6">
      <c r="A734" s="171">
        <v>44219</v>
      </c>
      <c r="B734" t="s">
        <v>164</v>
      </c>
      <c r="C734">
        <v>181803.18</v>
      </c>
      <c r="D734" t="s">
        <v>14</v>
      </c>
      <c r="E734" t="s">
        <v>15</v>
      </c>
      <c r="F734">
        <v>44656</v>
      </c>
    </row>
    <row r="735" spans="1:6">
      <c r="A735" s="171">
        <v>44219</v>
      </c>
      <c r="B735" t="s">
        <v>164</v>
      </c>
      <c r="C735">
        <v>181803.18</v>
      </c>
      <c r="D735" t="s">
        <v>14</v>
      </c>
      <c r="E735" t="s">
        <v>16</v>
      </c>
      <c r="F735">
        <v>10133</v>
      </c>
    </row>
    <row r="736" spans="1:6">
      <c r="A736" s="171">
        <v>44219</v>
      </c>
      <c r="B736" t="s">
        <v>164</v>
      </c>
      <c r="C736">
        <v>181803.18</v>
      </c>
      <c r="D736" t="s">
        <v>14</v>
      </c>
      <c r="E736" t="s">
        <v>17</v>
      </c>
      <c r="F736">
        <v>180</v>
      </c>
    </row>
    <row r="737" spans="1:6">
      <c r="A737" s="171">
        <v>44219</v>
      </c>
      <c r="B737" t="s">
        <v>164</v>
      </c>
      <c r="C737">
        <v>181803.18</v>
      </c>
      <c r="D737" t="s">
        <v>14</v>
      </c>
      <c r="E737" t="s">
        <v>18</v>
      </c>
      <c r="F737">
        <v>0</v>
      </c>
    </row>
    <row r="738" spans="1:6">
      <c r="A738" s="171">
        <v>44219</v>
      </c>
      <c r="B738" t="s">
        <v>164</v>
      </c>
      <c r="C738">
        <v>181803.18</v>
      </c>
      <c r="D738" t="s">
        <v>19</v>
      </c>
      <c r="E738" t="s">
        <v>19</v>
      </c>
      <c r="F738">
        <v>767055</v>
      </c>
    </row>
    <row r="739" spans="1:6">
      <c r="A739" s="171">
        <v>44219</v>
      </c>
      <c r="B739" t="s">
        <v>164</v>
      </c>
      <c r="C739">
        <v>181803.18</v>
      </c>
      <c r="D739" t="s">
        <v>19</v>
      </c>
      <c r="E739" t="s">
        <v>20</v>
      </c>
      <c r="F739">
        <v>2786</v>
      </c>
    </row>
    <row r="740" spans="1:6">
      <c r="A740" s="171">
        <v>44219</v>
      </c>
      <c r="B740" t="s">
        <v>164</v>
      </c>
      <c r="C740">
        <v>181803.18</v>
      </c>
      <c r="D740" t="s">
        <v>19</v>
      </c>
      <c r="E740" t="s">
        <v>21</v>
      </c>
      <c r="F740">
        <v>764269</v>
      </c>
    </row>
    <row r="741" spans="1:6">
      <c r="A741" s="171">
        <v>44219</v>
      </c>
      <c r="B741" t="s">
        <v>164</v>
      </c>
      <c r="C741">
        <v>181803.18</v>
      </c>
      <c r="D741" t="s">
        <v>19</v>
      </c>
      <c r="E741" t="s">
        <v>22</v>
      </c>
      <c r="F741">
        <v>0</v>
      </c>
    </row>
    <row r="742" spans="1:6">
      <c r="A742" s="171">
        <v>44219</v>
      </c>
      <c r="B742" t="s">
        <v>164</v>
      </c>
      <c r="C742">
        <v>181803.18</v>
      </c>
      <c r="D742" t="s">
        <v>23</v>
      </c>
      <c r="E742" t="s">
        <v>23</v>
      </c>
      <c r="F742">
        <v>0</v>
      </c>
    </row>
    <row r="743" spans="1:6">
      <c r="A743" s="171">
        <v>44219</v>
      </c>
      <c r="B743" t="s">
        <v>164</v>
      </c>
      <c r="C743">
        <v>181803.18</v>
      </c>
      <c r="D743" t="s">
        <v>24</v>
      </c>
      <c r="E743" t="s">
        <v>24</v>
      </c>
      <c r="F743">
        <v>238153</v>
      </c>
    </row>
    <row r="744" spans="1:6">
      <c r="A744" s="171">
        <v>44219</v>
      </c>
      <c r="B744" t="s">
        <v>164</v>
      </c>
      <c r="C744">
        <v>181803.18</v>
      </c>
      <c r="D744" t="s">
        <v>25</v>
      </c>
      <c r="E744" t="s">
        <v>25</v>
      </c>
      <c r="F744">
        <v>2044297</v>
      </c>
    </row>
    <row r="745" spans="1:6">
      <c r="A745" s="171">
        <v>44219</v>
      </c>
      <c r="B745" t="s">
        <v>164</v>
      </c>
      <c r="C745">
        <v>181803.18</v>
      </c>
      <c r="D745" t="s">
        <v>26</v>
      </c>
      <c r="E745" t="s">
        <v>26</v>
      </c>
      <c r="F745">
        <v>891580</v>
      </c>
    </row>
    <row r="746" spans="1:6">
      <c r="A746" s="171">
        <v>44219</v>
      </c>
      <c r="B746" t="s">
        <v>164</v>
      </c>
      <c r="C746">
        <v>181803.18</v>
      </c>
      <c r="D746" t="s">
        <v>27</v>
      </c>
      <c r="E746" t="s">
        <v>27</v>
      </c>
      <c r="F746">
        <v>14806</v>
      </c>
    </row>
    <row r="747" spans="1:6">
      <c r="A747" s="171">
        <v>44219</v>
      </c>
      <c r="B747" t="s">
        <v>164</v>
      </c>
      <c r="C747">
        <v>181803.18</v>
      </c>
      <c r="D747" t="s">
        <v>28</v>
      </c>
      <c r="E747" t="s">
        <v>28</v>
      </c>
      <c r="F747">
        <v>0</v>
      </c>
    </row>
    <row r="748" spans="1:6">
      <c r="A748" s="171">
        <v>44219</v>
      </c>
      <c r="B748" t="s">
        <v>164</v>
      </c>
      <c r="C748">
        <v>181803.18</v>
      </c>
      <c r="D748" t="s">
        <v>29</v>
      </c>
      <c r="E748" t="s">
        <v>29</v>
      </c>
      <c r="F748">
        <v>2063190</v>
      </c>
    </row>
    <row r="749" spans="1:6">
      <c r="A749" s="171">
        <v>44219</v>
      </c>
      <c r="B749" t="s">
        <v>164</v>
      </c>
      <c r="C749">
        <v>181803.18</v>
      </c>
      <c r="D749" t="s">
        <v>30</v>
      </c>
      <c r="E749" t="s">
        <v>30</v>
      </c>
      <c r="F749">
        <v>0</v>
      </c>
    </row>
    <row r="750" spans="1:6">
      <c r="A750" s="171">
        <v>44219</v>
      </c>
      <c r="B750" t="s">
        <v>164</v>
      </c>
      <c r="C750">
        <v>181803.18</v>
      </c>
      <c r="D750" t="s">
        <v>31</v>
      </c>
      <c r="E750" t="s">
        <v>31</v>
      </c>
      <c r="F750">
        <v>0</v>
      </c>
    </row>
    <row r="751" spans="1:6">
      <c r="A751" s="171">
        <v>44219</v>
      </c>
      <c r="B751" t="s">
        <v>164</v>
      </c>
      <c r="C751">
        <v>181803.18</v>
      </c>
      <c r="D751" t="s">
        <v>32</v>
      </c>
      <c r="E751" t="s">
        <v>32</v>
      </c>
      <c r="F751">
        <v>60673</v>
      </c>
    </row>
    <row r="752" spans="1:6">
      <c r="A752" s="171">
        <v>44219</v>
      </c>
      <c r="B752" t="s">
        <v>164</v>
      </c>
      <c r="C752">
        <v>181803.18</v>
      </c>
      <c r="D752" t="s">
        <v>33</v>
      </c>
      <c r="E752" t="s">
        <v>33</v>
      </c>
      <c r="F752">
        <v>0</v>
      </c>
    </row>
    <row r="753" spans="1:6">
      <c r="A753" s="171">
        <v>44219</v>
      </c>
      <c r="B753" t="s">
        <v>164</v>
      </c>
      <c r="C753">
        <v>181803.18</v>
      </c>
      <c r="D753" t="s">
        <v>34</v>
      </c>
      <c r="E753" t="s">
        <v>34</v>
      </c>
      <c r="F753">
        <v>88490</v>
      </c>
    </row>
    <row r="754" spans="1:6">
      <c r="A754" s="171">
        <v>44219</v>
      </c>
      <c r="B754" t="s">
        <v>164</v>
      </c>
      <c r="C754">
        <v>181803.18</v>
      </c>
      <c r="D754" t="s">
        <v>35</v>
      </c>
      <c r="E754" t="s">
        <v>35</v>
      </c>
      <c r="F754">
        <v>0</v>
      </c>
    </row>
    <row r="755" spans="1:6">
      <c r="A755" s="171">
        <v>44219</v>
      </c>
      <c r="B755" t="s">
        <v>164</v>
      </c>
      <c r="C755">
        <v>181803.18</v>
      </c>
      <c r="D755" t="s">
        <v>36</v>
      </c>
      <c r="E755" t="s">
        <v>36</v>
      </c>
      <c r="F755">
        <v>0</v>
      </c>
    </row>
    <row r="756" spans="1:6">
      <c r="A756" s="171">
        <v>44219</v>
      </c>
      <c r="B756" t="s">
        <v>164</v>
      </c>
      <c r="C756">
        <v>181803.18</v>
      </c>
      <c r="D756" t="s">
        <v>37</v>
      </c>
      <c r="E756" t="s">
        <v>37</v>
      </c>
      <c r="F756">
        <v>0</v>
      </c>
    </row>
    <row r="757" spans="1:6">
      <c r="A757" s="171">
        <v>44219</v>
      </c>
      <c r="B757" t="s">
        <v>164</v>
      </c>
      <c r="C757">
        <v>181803.18</v>
      </c>
      <c r="D757" t="s">
        <v>38</v>
      </c>
      <c r="E757" t="s">
        <v>38</v>
      </c>
      <c r="F757">
        <v>0</v>
      </c>
    </row>
    <row r="758" spans="1:6">
      <c r="A758" s="171">
        <v>44219</v>
      </c>
      <c r="B758" t="s">
        <v>164</v>
      </c>
      <c r="C758">
        <v>181803.18</v>
      </c>
      <c r="D758" t="s">
        <v>39</v>
      </c>
      <c r="E758" t="s">
        <v>39</v>
      </c>
      <c r="F758">
        <v>0</v>
      </c>
    </row>
    <row r="759" spans="1:6">
      <c r="A759" s="171">
        <v>44219</v>
      </c>
      <c r="B759" t="s">
        <v>164</v>
      </c>
      <c r="C759">
        <v>181803.18</v>
      </c>
      <c r="D759" t="s">
        <v>40</v>
      </c>
      <c r="E759" t="s">
        <v>40</v>
      </c>
      <c r="F759">
        <v>0</v>
      </c>
    </row>
    <row r="760" spans="1:6">
      <c r="A760" s="171">
        <v>44219</v>
      </c>
      <c r="B760" t="s">
        <v>164</v>
      </c>
      <c r="C760">
        <v>181803.18</v>
      </c>
      <c r="D760" t="s">
        <v>41</v>
      </c>
      <c r="E760" t="s">
        <v>41</v>
      </c>
      <c r="F760">
        <v>0</v>
      </c>
    </row>
    <row r="761" spans="1:6">
      <c r="A761" s="171">
        <v>44220</v>
      </c>
      <c r="B761" t="s">
        <v>164</v>
      </c>
      <c r="C761">
        <v>141633.12</v>
      </c>
      <c r="D761" t="s">
        <v>9</v>
      </c>
      <c r="E761" t="s">
        <v>9</v>
      </c>
      <c r="F761">
        <v>407516</v>
      </c>
    </row>
    <row r="762" spans="1:6">
      <c r="A762" s="171">
        <v>44220</v>
      </c>
      <c r="B762" t="s">
        <v>164</v>
      </c>
      <c r="C762">
        <v>141633.12</v>
      </c>
      <c r="D762" t="s">
        <v>9</v>
      </c>
      <c r="E762" t="s">
        <v>10</v>
      </c>
      <c r="F762">
        <v>323650</v>
      </c>
    </row>
    <row r="763" spans="1:6">
      <c r="A763" s="171">
        <v>44220</v>
      </c>
      <c r="B763" t="s">
        <v>164</v>
      </c>
      <c r="C763">
        <v>141633.12</v>
      </c>
      <c r="D763" t="s">
        <v>9</v>
      </c>
      <c r="E763" t="s">
        <v>11</v>
      </c>
      <c r="F763">
        <v>79837</v>
      </c>
    </row>
    <row r="764" spans="1:6">
      <c r="A764" s="171">
        <v>44220</v>
      </c>
      <c r="B764" t="s">
        <v>164</v>
      </c>
      <c r="C764">
        <v>141633.12</v>
      </c>
      <c r="D764" t="s">
        <v>9</v>
      </c>
      <c r="E764" t="s">
        <v>12</v>
      </c>
      <c r="F764">
        <v>0</v>
      </c>
    </row>
    <row r="765" spans="1:6">
      <c r="A765" s="171">
        <v>44220</v>
      </c>
      <c r="B765" t="s">
        <v>164</v>
      </c>
      <c r="C765">
        <v>141633.12</v>
      </c>
      <c r="D765" t="s">
        <v>9</v>
      </c>
      <c r="E765" t="s">
        <v>13</v>
      </c>
      <c r="F765">
        <v>4029</v>
      </c>
    </row>
    <row r="766" spans="1:6">
      <c r="A766" s="171">
        <v>44220</v>
      </c>
      <c r="B766" t="s">
        <v>164</v>
      </c>
      <c r="C766">
        <v>141633.12</v>
      </c>
      <c r="D766" t="s">
        <v>14</v>
      </c>
      <c r="E766" t="s">
        <v>14</v>
      </c>
      <c r="F766">
        <v>75464</v>
      </c>
    </row>
    <row r="767" spans="1:6">
      <c r="A767" s="171">
        <v>44220</v>
      </c>
      <c r="B767" t="s">
        <v>164</v>
      </c>
      <c r="C767">
        <v>141633.12</v>
      </c>
      <c r="D767" t="s">
        <v>14</v>
      </c>
      <c r="E767" t="s">
        <v>15</v>
      </c>
      <c r="F767">
        <v>56707</v>
      </c>
    </row>
    <row r="768" spans="1:6">
      <c r="A768" s="171">
        <v>44220</v>
      </c>
      <c r="B768" t="s">
        <v>164</v>
      </c>
      <c r="C768">
        <v>141633.12</v>
      </c>
      <c r="D768" t="s">
        <v>14</v>
      </c>
      <c r="E768" t="s">
        <v>16</v>
      </c>
      <c r="F768">
        <v>18442</v>
      </c>
    </row>
    <row r="769" spans="1:6">
      <c r="A769" s="171">
        <v>44220</v>
      </c>
      <c r="B769" t="s">
        <v>164</v>
      </c>
      <c r="C769">
        <v>141633.12</v>
      </c>
      <c r="D769" t="s">
        <v>14</v>
      </c>
      <c r="E769" t="s">
        <v>17</v>
      </c>
      <c r="F769">
        <v>315</v>
      </c>
    </row>
    <row r="770" spans="1:6">
      <c r="A770" s="171">
        <v>44220</v>
      </c>
      <c r="B770" t="s">
        <v>164</v>
      </c>
      <c r="C770">
        <v>141633.12</v>
      </c>
      <c r="D770" t="s">
        <v>14</v>
      </c>
      <c r="E770" t="s">
        <v>18</v>
      </c>
      <c r="F770">
        <v>0</v>
      </c>
    </row>
    <row r="771" spans="1:6">
      <c r="A771" s="171">
        <v>44220</v>
      </c>
      <c r="B771" t="s">
        <v>164</v>
      </c>
      <c r="C771">
        <v>141633.12</v>
      </c>
      <c r="D771" t="s">
        <v>19</v>
      </c>
      <c r="E771" t="s">
        <v>19</v>
      </c>
      <c r="F771">
        <v>986383</v>
      </c>
    </row>
    <row r="772" spans="1:6">
      <c r="A772" s="171">
        <v>44220</v>
      </c>
      <c r="B772" t="s">
        <v>164</v>
      </c>
      <c r="C772">
        <v>141633.12</v>
      </c>
      <c r="D772" t="s">
        <v>19</v>
      </c>
      <c r="E772" t="s">
        <v>20</v>
      </c>
      <c r="F772">
        <v>193337</v>
      </c>
    </row>
    <row r="773" spans="1:6">
      <c r="A773" s="171">
        <v>44220</v>
      </c>
      <c r="B773" t="s">
        <v>164</v>
      </c>
      <c r="C773">
        <v>141633.12</v>
      </c>
      <c r="D773" t="s">
        <v>19</v>
      </c>
      <c r="E773" t="s">
        <v>21</v>
      </c>
      <c r="F773">
        <v>793046</v>
      </c>
    </row>
    <row r="774" spans="1:6">
      <c r="A774" s="171">
        <v>44220</v>
      </c>
      <c r="B774" t="s">
        <v>164</v>
      </c>
      <c r="C774">
        <v>141633.12</v>
      </c>
      <c r="D774" t="s">
        <v>19</v>
      </c>
      <c r="E774" t="s">
        <v>22</v>
      </c>
      <c r="F774">
        <v>0</v>
      </c>
    </row>
    <row r="775" spans="1:6">
      <c r="A775" s="171">
        <v>44220</v>
      </c>
      <c r="B775" t="s">
        <v>164</v>
      </c>
      <c r="C775">
        <v>141633.12</v>
      </c>
      <c r="D775" t="s">
        <v>23</v>
      </c>
      <c r="E775" t="s">
        <v>23</v>
      </c>
      <c r="F775">
        <v>0</v>
      </c>
    </row>
    <row r="776" spans="1:6">
      <c r="A776" s="171">
        <v>44220</v>
      </c>
      <c r="B776" t="s">
        <v>164</v>
      </c>
      <c r="C776">
        <v>141633.12</v>
      </c>
      <c r="D776" t="s">
        <v>24</v>
      </c>
      <c r="E776" t="s">
        <v>24</v>
      </c>
      <c r="F776">
        <v>262771</v>
      </c>
    </row>
    <row r="777" spans="1:6">
      <c r="A777" s="171">
        <v>44220</v>
      </c>
      <c r="B777" t="s">
        <v>164</v>
      </c>
      <c r="C777">
        <v>141633.12</v>
      </c>
      <c r="D777" t="s">
        <v>25</v>
      </c>
      <c r="E777" t="s">
        <v>25</v>
      </c>
      <c r="F777">
        <v>1780472</v>
      </c>
    </row>
    <row r="778" spans="1:6">
      <c r="A778" s="171">
        <v>44220</v>
      </c>
      <c r="B778" t="s">
        <v>164</v>
      </c>
      <c r="C778">
        <v>141633.12</v>
      </c>
      <c r="D778" t="s">
        <v>26</v>
      </c>
      <c r="E778" t="s">
        <v>26</v>
      </c>
      <c r="F778">
        <v>1352423</v>
      </c>
    </row>
    <row r="779" spans="1:6">
      <c r="A779" s="171">
        <v>44220</v>
      </c>
      <c r="B779" t="s">
        <v>164</v>
      </c>
      <c r="C779">
        <v>141633.12</v>
      </c>
      <c r="D779" t="s">
        <v>27</v>
      </c>
      <c r="E779" t="s">
        <v>27</v>
      </c>
      <c r="F779">
        <v>18295</v>
      </c>
    </row>
    <row r="780" spans="1:6">
      <c r="A780" s="171">
        <v>44220</v>
      </c>
      <c r="B780" t="s">
        <v>164</v>
      </c>
      <c r="C780">
        <v>141633.12</v>
      </c>
      <c r="D780" t="s">
        <v>28</v>
      </c>
      <c r="E780" t="s">
        <v>28</v>
      </c>
      <c r="F780">
        <v>0</v>
      </c>
    </row>
    <row r="781" spans="1:6">
      <c r="A781" s="171">
        <v>44220</v>
      </c>
      <c r="B781" t="s">
        <v>164</v>
      </c>
      <c r="C781">
        <v>141633.12</v>
      </c>
      <c r="D781" t="s">
        <v>29</v>
      </c>
      <c r="E781" t="s">
        <v>29</v>
      </c>
      <c r="F781">
        <v>2741338</v>
      </c>
    </row>
    <row r="782" spans="1:6">
      <c r="A782" s="171">
        <v>44220</v>
      </c>
      <c r="B782" t="s">
        <v>164</v>
      </c>
      <c r="C782">
        <v>141633.12</v>
      </c>
      <c r="D782" t="s">
        <v>30</v>
      </c>
      <c r="E782" t="s">
        <v>30</v>
      </c>
      <c r="F782">
        <v>0</v>
      </c>
    </row>
    <row r="783" spans="1:6">
      <c r="A783" s="171">
        <v>44220</v>
      </c>
      <c r="B783" t="s">
        <v>164</v>
      </c>
      <c r="C783">
        <v>141633.12</v>
      </c>
      <c r="D783" t="s">
        <v>31</v>
      </c>
      <c r="E783" t="s">
        <v>31</v>
      </c>
      <c r="F783">
        <v>0</v>
      </c>
    </row>
    <row r="784" spans="1:6">
      <c r="A784" s="171">
        <v>44220</v>
      </c>
      <c r="B784" t="s">
        <v>164</v>
      </c>
      <c r="C784">
        <v>141633.12</v>
      </c>
      <c r="D784" t="s">
        <v>32</v>
      </c>
      <c r="E784" t="s">
        <v>32</v>
      </c>
      <c r="F784">
        <v>72492</v>
      </c>
    </row>
    <row r="785" spans="1:6">
      <c r="A785" s="171">
        <v>44220</v>
      </c>
      <c r="B785" t="s">
        <v>164</v>
      </c>
      <c r="C785">
        <v>141633.12</v>
      </c>
      <c r="D785" t="s">
        <v>33</v>
      </c>
      <c r="E785" t="s">
        <v>33</v>
      </c>
      <c r="F785">
        <v>0</v>
      </c>
    </row>
    <row r="786" spans="1:6">
      <c r="A786" s="171">
        <v>44220</v>
      </c>
      <c r="B786" t="s">
        <v>164</v>
      </c>
      <c r="C786">
        <v>141633.12</v>
      </c>
      <c r="D786" t="s">
        <v>34</v>
      </c>
      <c r="E786" t="s">
        <v>34</v>
      </c>
      <c r="F786">
        <v>83693</v>
      </c>
    </row>
    <row r="787" spans="1:6">
      <c r="A787" s="171">
        <v>44220</v>
      </c>
      <c r="B787" t="s">
        <v>164</v>
      </c>
      <c r="C787">
        <v>141633.12</v>
      </c>
      <c r="D787" t="s">
        <v>35</v>
      </c>
      <c r="E787" t="s">
        <v>35</v>
      </c>
      <c r="F787">
        <v>0</v>
      </c>
    </row>
    <row r="788" spans="1:6">
      <c r="A788" s="171">
        <v>44220</v>
      </c>
      <c r="B788" t="s">
        <v>164</v>
      </c>
      <c r="C788">
        <v>141633.12</v>
      </c>
      <c r="D788" t="s">
        <v>36</v>
      </c>
      <c r="E788" t="s">
        <v>36</v>
      </c>
      <c r="F788">
        <v>0</v>
      </c>
    </row>
    <row r="789" spans="1:6">
      <c r="A789" s="171">
        <v>44220</v>
      </c>
      <c r="B789" t="s">
        <v>164</v>
      </c>
      <c r="C789">
        <v>141633.12</v>
      </c>
      <c r="D789" t="s">
        <v>37</v>
      </c>
      <c r="E789" t="s">
        <v>37</v>
      </c>
      <c r="F789">
        <v>0</v>
      </c>
    </row>
    <row r="790" spans="1:6">
      <c r="A790" s="171">
        <v>44220</v>
      </c>
      <c r="B790" t="s">
        <v>164</v>
      </c>
      <c r="C790">
        <v>141633.12</v>
      </c>
      <c r="D790" t="s">
        <v>38</v>
      </c>
      <c r="E790" t="s">
        <v>38</v>
      </c>
      <c r="F790">
        <v>0</v>
      </c>
    </row>
    <row r="791" spans="1:6">
      <c r="A791" s="171">
        <v>44220</v>
      </c>
      <c r="B791" t="s">
        <v>164</v>
      </c>
      <c r="C791">
        <v>141633.12</v>
      </c>
      <c r="D791" t="s">
        <v>39</v>
      </c>
      <c r="E791" t="s">
        <v>39</v>
      </c>
      <c r="F791">
        <v>0</v>
      </c>
    </row>
    <row r="792" spans="1:6">
      <c r="A792" s="171">
        <v>44220</v>
      </c>
      <c r="B792" t="s">
        <v>164</v>
      </c>
      <c r="C792">
        <v>141633.12</v>
      </c>
      <c r="D792" t="s">
        <v>40</v>
      </c>
      <c r="E792" t="s">
        <v>40</v>
      </c>
      <c r="F792">
        <v>0</v>
      </c>
    </row>
    <row r="793" spans="1:6">
      <c r="A793" s="171">
        <v>44220</v>
      </c>
      <c r="B793" t="s">
        <v>164</v>
      </c>
      <c r="C793">
        <v>141633.12</v>
      </c>
      <c r="D793" t="s">
        <v>41</v>
      </c>
      <c r="E793" t="s">
        <v>41</v>
      </c>
      <c r="F793">
        <v>0</v>
      </c>
    </row>
    <row r="794" spans="1:6">
      <c r="A794" s="171">
        <v>44221</v>
      </c>
      <c r="B794" t="s">
        <v>164</v>
      </c>
      <c r="C794">
        <v>98424.38</v>
      </c>
      <c r="D794" t="s">
        <v>9</v>
      </c>
      <c r="E794" t="s">
        <v>9</v>
      </c>
      <c r="F794">
        <v>405903</v>
      </c>
    </row>
    <row r="795" spans="1:6">
      <c r="A795" s="171">
        <v>44221</v>
      </c>
      <c r="B795" t="s">
        <v>164</v>
      </c>
      <c r="C795">
        <v>98424.38</v>
      </c>
      <c r="D795" t="s">
        <v>9</v>
      </c>
      <c r="E795" t="s">
        <v>10</v>
      </c>
      <c r="F795">
        <v>328789</v>
      </c>
    </row>
    <row r="796" spans="1:6">
      <c r="A796" s="171">
        <v>44221</v>
      </c>
      <c r="B796" t="s">
        <v>164</v>
      </c>
      <c r="C796">
        <v>98424.38</v>
      </c>
      <c r="D796" t="s">
        <v>9</v>
      </c>
      <c r="E796" t="s">
        <v>11</v>
      </c>
      <c r="F796">
        <v>73374</v>
      </c>
    </row>
    <row r="797" spans="1:6">
      <c r="A797" s="171">
        <v>44221</v>
      </c>
      <c r="B797" t="s">
        <v>164</v>
      </c>
      <c r="C797">
        <v>98424.38</v>
      </c>
      <c r="D797" t="s">
        <v>9</v>
      </c>
      <c r="E797" t="s">
        <v>12</v>
      </c>
      <c r="F797">
        <v>0</v>
      </c>
    </row>
    <row r="798" spans="1:6">
      <c r="A798" s="171">
        <v>44221</v>
      </c>
      <c r="B798" t="s">
        <v>164</v>
      </c>
      <c r="C798">
        <v>98424.38</v>
      </c>
      <c r="D798" t="s">
        <v>9</v>
      </c>
      <c r="E798" t="s">
        <v>13</v>
      </c>
      <c r="F798">
        <v>3740</v>
      </c>
    </row>
    <row r="799" spans="1:6">
      <c r="A799" s="171">
        <v>44221</v>
      </c>
      <c r="B799" t="s">
        <v>164</v>
      </c>
      <c r="C799">
        <v>98424.38</v>
      </c>
      <c r="D799" t="s">
        <v>14</v>
      </c>
      <c r="E799" t="s">
        <v>14</v>
      </c>
      <c r="F799">
        <v>81036</v>
      </c>
    </row>
    <row r="800" spans="1:6">
      <c r="A800" s="171">
        <v>44221</v>
      </c>
      <c r="B800" t="s">
        <v>164</v>
      </c>
      <c r="C800">
        <v>98424.38</v>
      </c>
      <c r="D800" t="s">
        <v>14</v>
      </c>
      <c r="E800" t="s">
        <v>15</v>
      </c>
      <c r="F800">
        <v>64724</v>
      </c>
    </row>
    <row r="801" spans="1:6">
      <c r="A801" s="171">
        <v>44221</v>
      </c>
      <c r="B801" t="s">
        <v>164</v>
      </c>
      <c r="C801">
        <v>98424.38</v>
      </c>
      <c r="D801" t="s">
        <v>14</v>
      </c>
      <c r="E801" t="s">
        <v>16</v>
      </c>
      <c r="F801">
        <v>16042</v>
      </c>
    </row>
    <row r="802" spans="1:6">
      <c r="A802" s="171">
        <v>44221</v>
      </c>
      <c r="B802" t="s">
        <v>164</v>
      </c>
      <c r="C802">
        <v>98424.38</v>
      </c>
      <c r="D802" t="s">
        <v>14</v>
      </c>
      <c r="E802" t="s">
        <v>17</v>
      </c>
      <c r="F802">
        <v>270</v>
      </c>
    </row>
    <row r="803" spans="1:6">
      <c r="A803" s="171">
        <v>44221</v>
      </c>
      <c r="B803" t="s">
        <v>164</v>
      </c>
      <c r="C803">
        <v>98424.38</v>
      </c>
      <c r="D803" t="s">
        <v>14</v>
      </c>
      <c r="E803" t="s">
        <v>18</v>
      </c>
      <c r="F803">
        <v>0</v>
      </c>
    </row>
    <row r="804" spans="1:6">
      <c r="A804" s="171">
        <v>44221</v>
      </c>
      <c r="B804" t="s">
        <v>164</v>
      </c>
      <c r="C804">
        <v>98424.38</v>
      </c>
      <c r="D804" t="s">
        <v>19</v>
      </c>
      <c r="E804" t="s">
        <v>19</v>
      </c>
      <c r="F804">
        <v>860366</v>
      </c>
    </row>
    <row r="805" spans="1:6">
      <c r="A805" s="171">
        <v>44221</v>
      </c>
      <c r="B805" t="s">
        <v>164</v>
      </c>
      <c r="C805">
        <v>98424.38</v>
      </c>
      <c r="D805" t="s">
        <v>19</v>
      </c>
      <c r="E805" t="s">
        <v>20</v>
      </c>
      <c r="F805">
        <v>210351</v>
      </c>
    </row>
    <row r="806" spans="1:6">
      <c r="A806" s="171">
        <v>44221</v>
      </c>
      <c r="B806" t="s">
        <v>164</v>
      </c>
      <c r="C806">
        <v>98424.38</v>
      </c>
      <c r="D806" t="s">
        <v>19</v>
      </c>
      <c r="E806" t="s">
        <v>21</v>
      </c>
      <c r="F806">
        <v>650015</v>
      </c>
    </row>
    <row r="807" spans="1:6">
      <c r="A807" s="171">
        <v>44221</v>
      </c>
      <c r="B807" t="s">
        <v>164</v>
      </c>
      <c r="C807">
        <v>98424.38</v>
      </c>
      <c r="D807" t="s">
        <v>19</v>
      </c>
      <c r="E807" t="s">
        <v>22</v>
      </c>
      <c r="F807">
        <v>0</v>
      </c>
    </row>
    <row r="808" spans="1:6">
      <c r="A808" s="171">
        <v>44221</v>
      </c>
      <c r="B808" t="s">
        <v>164</v>
      </c>
      <c r="C808">
        <v>98424.38</v>
      </c>
      <c r="D808" t="s">
        <v>23</v>
      </c>
      <c r="E808" t="s">
        <v>23</v>
      </c>
      <c r="F808">
        <v>0</v>
      </c>
    </row>
    <row r="809" spans="1:6">
      <c r="A809" s="171">
        <v>44221</v>
      </c>
      <c r="B809" t="s">
        <v>164</v>
      </c>
      <c r="C809">
        <v>98424.38</v>
      </c>
      <c r="D809" t="s">
        <v>24</v>
      </c>
      <c r="E809" t="s">
        <v>24</v>
      </c>
      <c r="F809">
        <v>257591</v>
      </c>
    </row>
    <row r="810" spans="1:6">
      <c r="A810" s="171">
        <v>44221</v>
      </c>
      <c r="B810" t="s">
        <v>164</v>
      </c>
      <c r="C810">
        <v>98424.38</v>
      </c>
      <c r="D810" t="s">
        <v>25</v>
      </c>
      <c r="E810" t="s">
        <v>25</v>
      </c>
      <c r="F810">
        <v>1964094</v>
      </c>
    </row>
    <row r="811" spans="1:6">
      <c r="A811" s="171">
        <v>44221</v>
      </c>
      <c r="B811" t="s">
        <v>164</v>
      </c>
      <c r="C811">
        <v>98424.38</v>
      </c>
      <c r="D811" t="s">
        <v>26</v>
      </c>
      <c r="E811" t="s">
        <v>26</v>
      </c>
      <c r="F811">
        <v>1342579</v>
      </c>
    </row>
    <row r="812" spans="1:6">
      <c r="A812" s="171">
        <v>44221</v>
      </c>
      <c r="B812" t="s">
        <v>164</v>
      </c>
      <c r="C812">
        <v>98424.38</v>
      </c>
      <c r="D812" t="s">
        <v>27</v>
      </c>
      <c r="E812" t="s">
        <v>27</v>
      </c>
      <c r="F812">
        <v>6340</v>
      </c>
    </row>
    <row r="813" spans="1:6">
      <c r="A813" s="171">
        <v>44221</v>
      </c>
      <c r="B813" t="s">
        <v>164</v>
      </c>
      <c r="C813">
        <v>98424.38</v>
      </c>
      <c r="D813" t="s">
        <v>28</v>
      </c>
      <c r="E813" t="s">
        <v>28</v>
      </c>
      <c r="F813">
        <v>0</v>
      </c>
    </row>
    <row r="814" spans="1:6">
      <c r="A814" s="171">
        <v>44221</v>
      </c>
      <c r="B814" t="s">
        <v>164</v>
      </c>
      <c r="C814">
        <v>98424.38</v>
      </c>
      <c r="D814" t="s">
        <v>29</v>
      </c>
      <c r="E814" t="s">
        <v>29</v>
      </c>
      <c r="F814">
        <v>1754125</v>
      </c>
    </row>
    <row r="815" spans="1:6">
      <c r="A815" s="171">
        <v>44221</v>
      </c>
      <c r="B815" t="s">
        <v>164</v>
      </c>
      <c r="C815">
        <v>98424.38</v>
      </c>
      <c r="D815" t="s">
        <v>30</v>
      </c>
      <c r="E815" t="s">
        <v>30</v>
      </c>
      <c r="F815">
        <v>0</v>
      </c>
    </row>
    <row r="816" spans="1:6">
      <c r="A816" s="171">
        <v>44221</v>
      </c>
      <c r="B816" t="s">
        <v>164</v>
      </c>
      <c r="C816">
        <v>98424.38</v>
      </c>
      <c r="D816" t="s">
        <v>31</v>
      </c>
      <c r="E816" t="s">
        <v>31</v>
      </c>
      <c r="F816">
        <v>0</v>
      </c>
    </row>
    <row r="817" spans="1:6">
      <c r="A817" s="171">
        <v>44221</v>
      </c>
      <c r="B817" t="s">
        <v>164</v>
      </c>
      <c r="C817">
        <v>98424.38</v>
      </c>
      <c r="D817" t="s">
        <v>32</v>
      </c>
      <c r="E817" t="s">
        <v>32</v>
      </c>
      <c r="F817">
        <v>57067</v>
      </c>
    </row>
    <row r="818" spans="1:6">
      <c r="A818" s="171">
        <v>44221</v>
      </c>
      <c r="B818" t="s">
        <v>164</v>
      </c>
      <c r="C818">
        <v>98424.38</v>
      </c>
      <c r="D818" t="s">
        <v>33</v>
      </c>
      <c r="E818" t="s">
        <v>33</v>
      </c>
      <c r="F818">
        <v>0</v>
      </c>
    </row>
    <row r="819" spans="1:6">
      <c r="A819" s="171">
        <v>44221</v>
      </c>
      <c r="B819" t="s">
        <v>164</v>
      </c>
      <c r="C819">
        <v>98424.38</v>
      </c>
      <c r="D819" t="s">
        <v>34</v>
      </c>
      <c r="E819" t="s">
        <v>34</v>
      </c>
      <c r="F819">
        <v>58607</v>
      </c>
    </row>
    <row r="820" spans="1:6">
      <c r="A820" s="171">
        <v>44221</v>
      </c>
      <c r="B820" t="s">
        <v>164</v>
      </c>
      <c r="C820">
        <v>98424.38</v>
      </c>
      <c r="D820" t="s">
        <v>35</v>
      </c>
      <c r="E820" t="s">
        <v>35</v>
      </c>
      <c r="F820">
        <v>0</v>
      </c>
    </row>
    <row r="821" spans="1:6">
      <c r="A821" s="171">
        <v>44221</v>
      </c>
      <c r="B821" t="s">
        <v>164</v>
      </c>
      <c r="C821">
        <v>98424.38</v>
      </c>
      <c r="D821" t="s">
        <v>36</v>
      </c>
      <c r="E821" t="s">
        <v>36</v>
      </c>
      <c r="F821">
        <v>0</v>
      </c>
    </row>
    <row r="822" spans="1:6">
      <c r="A822" s="171">
        <v>44221</v>
      </c>
      <c r="B822" t="s">
        <v>164</v>
      </c>
      <c r="C822">
        <v>98424.38</v>
      </c>
      <c r="D822" t="s">
        <v>37</v>
      </c>
      <c r="E822" t="s">
        <v>37</v>
      </c>
      <c r="F822">
        <v>0</v>
      </c>
    </row>
    <row r="823" spans="1:6">
      <c r="A823" s="171">
        <v>44221</v>
      </c>
      <c r="B823" t="s">
        <v>164</v>
      </c>
      <c r="C823">
        <v>98424.38</v>
      </c>
      <c r="D823" t="s">
        <v>38</v>
      </c>
      <c r="E823" t="s">
        <v>38</v>
      </c>
      <c r="F823">
        <v>0</v>
      </c>
    </row>
    <row r="824" spans="1:6">
      <c r="A824" s="171">
        <v>44221</v>
      </c>
      <c r="B824" t="s">
        <v>164</v>
      </c>
      <c r="C824">
        <v>98424.38</v>
      </c>
      <c r="D824" t="s">
        <v>39</v>
      </c>
      <c r="E824" t="s">
        <v>39</v>
      </c>
      <c r="F824">
        <v>0</v>
      </c>
    </row>
    <row r="825" spans="1:6">
      <c r="A825" s="171">
        <v>44221</v>
      </c>
      <c r="B825" t="s">
        <v>164</v>
      </c>
      <c r="C825">
        <v>98424.38</v>
      </c>
      <c r="D825" t="s">
        <v>40</v>
      </c>
      <c r="E825" t="s">
        <v>40</v>
      </c>
      <c r="F825">
        <v>0</v>
      </c>
    </row>
    <row r="826" spans="1:6">
      <c r="A826" s="171">
        <v>44221</v>
      </c>
      <c r="B826" t="s">
        <v>164</v>
      </c>
      <c r="C826">
        <v>98424.38</v>
      </c>
      <c r="D826" t="s">
        <v>41</v>
      </c>
      <c r="E826" t="s">
        <v>41</v>
      </c>
      <c r="F826">
        <v>0</v>
      </c>
    </row>
    <row r="827" spans="1:6">
      <c r="A827" s="171">
        <v>44222</v>
      </c>
      <c r="B827" t="s">
        <v>164</v>
      </c>
      <c r="C827">
        <v>93452.74</v>
      </c>
      <c r="D827" t="s">
        <v>9</v>
      </c>
      <c r="E827" t="s">
        <v>9</v>
      </c>
      <c r="F827">
        <v>373283</v>
      </c>
    </row>
    <row r="828" spans="1:6">
      <c r="A828" s="171">
        <v>44222</v>
      </c>
      <c r="B828" t="s">
        <v>164</v>
      </c>
      <c r="C828">
        <v>93452.74</v>
      </c>
      <c r="D828" t="s">
        <v>9</v>
      </c>
      <c r="E828" t="s">
        <v>10</v>
      </c>
      <c r="F828">
        <v>311341</v>
      </c>
    </row>
    <row r="829" spans="1:6">
      <c r="A829" s="171">
        <v>44222</v>
      </c>
      <c r="B829" t="s">
        <v>164</v>
      </c>
      <c r="C829">
        <v>93452.74</v>
      </c>
      <c r="D829" t="s">
        <v>9</v>
      </c>
      <c r="E829" t="s">
        <v>11</v>
      </c>
      <c r="F829">
        <v>58928</v>
      </c>
    </row>
    <row r="830" spans="1:6">
      <c r="A830" s="171">
        <v>44222</v>
      </c>
      <c r="B830" t="s">
        <v>164</v>
      </c>
      <c r="C830">
        <v>93452.74</v>
      </c>
      <c r="D830" t="s">
        <v>9</v>
      </c>
      <c r="E830" t="s">
        <v>12</v>
      </c>
      <c r="F830">
        <v>0</v>
      </c>
    </row>
    <row r="831" spans="1:6">
      <c r="A831" s="171">
        <v>44222</v>
      </c>
      <c r="B831" t="s">
        <v>164</v>
      </c>
      <c r="C831">
        <v>93452.74</v>
      </c>
      <c r="D831" t="s">
        <v>9</v>
      </c>
      <c r="E831" t="s">
        <v>13</v>
      </c>
      <c r="F831">
        <v>3014</v>
      </c>
    </row>
    <row r="832" spans="1:6">
      <c r="A832" s="171">
        <v>44222</v>
      </c>
      <c r="B832" t="s">
        <v>164</v>
      </c>
      <c r="C832">
        <v>93452.74</v>
      </c>
      <c r="D832" t="s">
        <v>14</v>
      </c>
      <c r="E832" t="s">
        <v>14</v>
      </c>
      <c r="F832">
        <v>67204</v>
      </c>
    </row>
    <row r="833" spans="1:6">
      <c r="A833" s="171">
        <v>44222</v>
      </c>
      <c r="B833" t="s">
        <v>164</v>
      </c>
      <c r="C833">
        <v>93452.74</v>
      </c>
      <c r="D833" t="s">
        <v>14</v>
      </c>
      <c r="E833" t="s">
        <v>15</v>
      </c>
      <c r="F833">
        <v>57113</v>
      </c>
    </row>
    <row r="834" spans="1:6">
      <c r="A834" s="171">
        <v>44222</v>
      </c>
      <c r="B834" t="s">
        <v>164</v>
      </c>
      <c r="C834">
        <v>93452.74</v>
      </c>
      <c r="D834" t="s">
        <v>14</v>
      </c>
      <c r="E834" t="s">
        <v>16</v>
      </c>
      <c r="F834">
        <v>9901</v>
      </c>
    </row>
    <row r="835" spans="1:6">
      <c r="A835" s="171">
        <v>44222</v>
      </c>
      <c r="B835" t="s">
        <v>164</v>
      </c>
      <c r="C835">
        <v>93452.74</v>
      </c>
      <c r="D835" t="s">
        <v>14</v>
      </c>
      <c r="E835" t="s">
        <v>17</v>
      </c>
      <c r="F835">
        <v>190</v>
      </c>
    </row>
    <row r="836" spans="1:6">
      <c r="A836" s="171">
        <v>44222</v>
      </c>
      <c r="B836" t="s">
        <v>164</v>
      </c>
      <c r="C836">
        <v>93452.74</v>
      </c>
      <c r="D836" t="s">
        <v>14</v>
      </c>
      <c r="E836" t="s">
        <v>18</v>
      </c>
      <c r="F836">
        <v>0</v>
      </c>
    </row>
    <row r="837" spans="1:6">
      <c r="A837" s="171">
        <v>44222</v>
      </c>
      <c r="B837" t="s">
        <v>164</v>
      </c>
      <c r="C837">
        <v>93452.74</v>
      </c>
      <c r="D837" t="s">
        <v>19</v>
      </c>
      <c r="E837" t="s">
        <v>19</v>
      </c>
      <c r="F837">
        <v>1157237</v>
      </c>
    </row>
    <row r="838" spans="1:6">
      <c r="A838" s="171">
        <v>44222</v>
      </c>
      <c r="B838" t="s">
        <v>164</v>
      </c>
      <c r="C838">
        <v>93452.74</v>
      </c>
      <c r="D838" t="s">
        <v>19</v>
      </c>
      <c r="E838" t="s">
        <v>20</v>
      </c>
      <c r="F838">
        <v>356843</v>
      </c>
    </row>
    <row r="839" spans="1:6">
      <c r="A839" s="171">
        <v>44222</v>
      </c>
      <c r="B839" t="s">
        <v>164</v>
      </c>
      <c r="C839">
        <v>93452.74</v>
      </c>
      <c r="D839" t="s">
        <v>19</v>
      </c>
      <c r="E839" t="s">
        <v>21</v>
      </c>
      <c r="F839">
        <v>800394</v>
      </c>
    </row>
    <row r="840" spans="1:6">
      <c r="A840" s="171">
        <v>44222</v>
      </c>
      <c r="B840" t="s">
        <v>164</v>
      </c>
      <c r="C840">
        <v>93452.74</v>
      </c>
      <c r="D840" t="s">
        <v>19</v>
      </c>
      <c r="E840" t="s">
        <v>22</v>
      </c>
      <c r="F840">
        <v>0</v>
      </c>
    </row>
    <row r="841" spans="1:6">
      <c r="A841" s="171">
        <v>44222</v>
      </c>
      <c r="B841" t="s">
        <v>164</v>
      </c>
      <c r="C841">
        <v>93452.74</v>
      </c>
      <c r="D841" t="s">
        <v>23</v>
      </c>
      <c r="E841" t="s">
        <v>23</v>
      </c>
      <c r="F841">
        <v>0</v>
      </c>
    </row>
    <row r="842" spans="1:6">
      <c r="A842" s="171">
        <v>44222</v>
      </c>
      <c r="B842" t="s">
        <v>164</v>
      </c>
      <c r="C842">
        <v>93452.74</v>
      </c>
      <c r="D842" t="s">
        <v>24</v>
      </c>
      <c r="E842" t="s">
        <v>24</v>
      </c>
      <c r="F842">
        <v>318773</v>
      </c>
    </row>
    <row r="843" spans="1:6">
      <c r="A843" s="171">
        <v>44222</v>
      </c>
      <c r="B843" t="s">
        <v>164</v>
      </c>
      <c r="C843">
        <v>93452.74</v>
      </c>
      <c r="D843" t="s">
        <v>25</v>
      </c>
      <c r="E843" t="s">
        <v>25</v>
      </c>
      <c r="F843">
        <v>1737784</v>
      </c>
    </row>
    <row r="844" spans="1:6">
      <c r="A844" s="171">
        <v>44222</v>
      </c>
      <c r="B844" t="s">
        <v>164</v>
      </c>
      <c r="C844">
        <v>93452.74</v>
      </c>
      <c r="D844" t="s">
        <v>26</v>
      </c>
      <c r="E844" t="s">
        <v>26</v>
      </c>
      <c r="F844">
        <v>1521447</v>
      </c>
    </row>
    <row r="845" spans="1:6">
      <c r="A845" s="171">
        <v>44222</v>
      </c>
      <c r="B845" t="s">
        <v>164</v>
      </c>
      <c r="C845">
        <v>93452.74</v>
      </c>
      <c r="D845" t="s">
        <v>27</v>
      </c>
      <c r="E845" t="s">
        <v>27</v>
      </c>
      <c r="F845">
        <v>14430</v>
      </c>
    </row>
    <row r="846" spans="1:6">
      <c r="A846" s="171">
        <v>44222</v>
      </c>
      <c r="B846" t="s">
        <v>164</v>
      </c>
      <c r="C846">
        <v>93452.74</v>
      </c>
      <c r="D846" t="s">
        <v>28</v>
      </c>
      <c r="E846" t="s">
        <v>28</v>
      </c>
      <c r="F846">
        <v>0</v>
      </c>
    </row>
    <row r="847" spans="1:6">
      <c r="A847" s="171">
        <v>44222</v>
      </c>
      <c r="B847" t="s">
        <v>164</v>
      </c>
      <c r="C847">
        <v>93452.74</v>
      </c>
      <c r="D847" t="s">
        <v>29</v>
      </c>
      <c r="E847" t="s">
        <v>29</v>
      </c>
      <c r="F847">
        <v>1598275</v>
      </c>
    </row>
    <row r="848" spans="1:6">
      <c r="A848" s="171">
        <v>44222</v>
      </c>
      <c r="B848" t="s">
        <v>164</v>
      </c>
      <c r="C848">
        <v>93452.74</v>
      </c>
      <c r="D848" t="s">
        <v>30</v>
      </c>
      <c r="E848" t="s">
        <v>30</v>
      </c>
      <c r="F848">
        <v>0</v>
      </c>
    </row>
    <row r="849" spans="1:6">
      <c r="A849" s="171">
        <v>44222</v>
      </c>
      <c r="B849" t="s">
        <v>164</v>
      </c>
      <c r="C849">
        <v>93452.74</v>
      </c>
      <c r="D849" t="s">
        <v>31</v>
      </c>
      <c r="E849" t="s">
        <v>31</v>
      </c>
      <c r="F849">
        <v>0</v>
      </c>
    </row>
    <row r="850" spans="1:6">
      <c r="A850" s="171">
        <v>44222</v>
      </c>
      <c r="B850" t="s">
        <v>164</v>
      </c>
      <c r="C850">
        <v>93452.74</v>
      </c>
      <c r="D850" t="s">
        <v>32</v>
      </c>
      <c r="E850" t="s">
        <v>32</v>
      </c>
      <c r="F850">
        <v>65950</v>
      </c>
    </row>
    <row r="851" spans="1:6">
      <c r="A851" s="171">
        <v>44222</v>
      </c>
      <c r="B851" t="s">
        <v>164</v>
      </c>
      <c r="C851">
        <v>93452.74</v>
      </c>
      <c r="D851" t="s">
        <v>33</v>
      </c>
      <c r="E851" t="s">
        <v>33</v>
      </c>
      <c r="F851">
        <v>0</v>
      </c>
    </row>
    <row r="852" spans="1:6">
      <c r="A852" s="171">
        <v>44222</v>
      </c>
      <c r="B852" t="s">
        <v>164</v>
      </c>
      <c r="C852">
        <v>93452.74</v>
      </c>
      <c r="D852" t="s">
        <v>34</v>
      </c>
      <c r="E852" t="s">
        <v>34</v>
      </c>
      <c r="F852">
        <v>55817</v>
      </c>
    </row>
    <row r="853" spans="1:6">
      <c r="A853" s="171">
        <v>44222</v>
      </c>
      <c r="B853" t="s">
        <v>164</v>
      </c>
      <c r="C853">
        <v>93452.74</v>
      </c>
      <c r="D853" t="s">
        <v>35</v>
      </c>
      <c r="E853" t="s">
        <v>35</v>
      </c>
      <c r="F853">
        <v>0</v>
      </c>
    </row>
    <row r="854" spans="1:6">
      <c r="A854" s="171">
        <v>44222</v>
      </c>
      <c r="B854" t="s">
        <v>164</v>
      </c>
      <c r="C854">
        <v>93452.74</v>
      </c>
      <c r="D854" t="s">
        <v>36</v>
      </c>
      <c r="E854" t="s">
        <v>36</v>
      </c>
      <c r="F854">
        <v>0</v>
      </c>
    </row>
    <row r="855" spans="1:6">
      <c r="A855" s="171">
        <v>44222</v>
      </c>
      <c r="B855" t="s">
        <v>164</v>
      </c>
      <c r="C855">
        <v>93452.74</v>
      </c>
      <c r="D855" t="s">
        <v>37</v>
      </c>
      <c r="E855" t="s">
        <v>37</v>
      </c>
      <c r="F855">
        <v>0</v>
      </c>
    </row>
    <row r="856" spans="1:6">
      <c r="A856" s="171">
        <v>44222</v>
      </c>
      <c r="B856" t="s">
        <v>164</v>
      </c>
      <c r="C856">
        <v>93452.74</v>
      </c>
      <c r="D856" t="s">
        <v>38</v>
      </c>
      <c r="E856" t="s">
        <v>38</v>
      </c>
      <c r="F856">
        <v>0</v>
      </c>
    </row>
    <row r="857" spans="1:6">
      <c r="A857" s="171">
        <v>44222</v>
      </c>
      <c r="B857" t="s">
        <v>164</v>
      </c>
      <c r="C857">
        <v>93452.74</v>
      </c>
      <c r="D857" t="s">
        <v>39</v>
      </c>
      <c r="E857" t="s">
        <v>39</v>
      </c>
      <c r="F857">
        <v>0</v>
      </c>
    </row>
    <row r="858" spans="1:6">
      <c r="A858" s="171">
        <v>44222</v>
      </c>
      <c r="B858" t="s">
        <v>164</v>
      </c>
      <c r="C858">
        <v>93452.74</v>
      </c>
      <c r="D858" t="s">
        <v>40</v>
      </c>
      <c r="E858" t="s">
        <v>40</v>
      </c>
      <c r="F858">
        <v>0</v>
      </c>
    </row>
    <row r="859" spans="1:6">
      <c r="A859" s="171">
        <v>44222</v>
      </c>
      <c r="B859" t="s">
        <v>164</v>
      </c>
      <c r="C859">
        <v>93452.74</v>
      </c>
      <c r="D859" t="s">
        <v>41</v>
      </c>
      <c r="E859" t="s">
        <v>41</v>
      </c>
      <c r="F859">
        <v>0</v>
      </c>
    </row>
    <row r="860" spans="1:6">
      <c r="A860" s="171">
        <v>44223</v>
      </c>
      <c r="B860" t="s">
        <v>164</v>
      </c>
      <c r="C860">
        <v>96916.47</v>
      </c>
      <c r="D860" t="s">
        <v>9</v>
      </c>
      <c r="E860" t="s">
        <v>9</v>
      </c>
      <c r="F860">
        <v>382015</v>
      </c>
    </row>
    <row r="861" spans="1:6">
      <c r="A861" s="171">
        <v>44223</v>
      </c>
      <c r="B861" t="s">
        <v>164</v>
      </c>
      <c r="C861">
        <v>96916.47</v>
      </c>
      <c r="D861" t="s">
        <v>9</v>
      </c>
      <c r="E861" t="s">
        <v>10</v>
      </c>
      <c r="F861">
        <v>329185</v>
      </c>
    </row>
    <row r="862" spans="1:6">
      <c r="A862" s="171">
        <v>44223</v>
      </c>
      <c r="B862" t="s">
        <v>164</v>
      </c>
      <c r="C862">
        <v>96916.47</v>
      </c>
      <c r="D862" t="s">
        <v>9</v>
      </c>
      <c r="E862" t="s">
        <v>11</v>
      </c>
      <c r="F862">
        <v>51707</v>
      </c>
    </row>
    <row r="863" spans="1:6">
      <c r="A863" s="171">
        <v>44223</v>
      </c>
      <c r="B863" t="s">
        <v>164</v>
      </c>
      <c r="C863">
        <v>96916.47</v>
      </c>
      <c r="D863" t="s">
        <v>9</v>
      </c>
      <c r="E863" t="s">
        <v>12</v>
      </c>
      <c r="F863">
        <v>0</v>
      </c>
    </row>
    <row r="864" spans="1:6">
      <c r="A864" s="171">
        <v>44223</v>
      </c>
      <c r="B864" t="s">
        <v>164</v>
      </c>
      <c r="C864">
        <v>96916.47</v>
      </c>
      <c r="D864" t="s">
        <v>9</v>
      </c>
      <c r="E864" t="s">
        <v>13</v>
      </c>
      <c r="F864">
        <v>1123</v>
      </c>
    </row>
    <row r="865" spans="1:6">
      <c r="A865" s="171">
        <v>44223</v>
      </c>
      <c r="B865" t="s">
        <v>164</v>
      </c>
      <c r="C865">
        <v>96916.47</v>
      </c>
      <c r="D865" t="s">
        <v>14</v>
      </c>
      <c r="E865" t="s">
        <v>14</v>
      </c>
      <c r="F865">
        <v>82496</v>
      </c>
    </row>
    <row r="866" spans="1:6">
      <c r="A866" s="171">
        <v>44223</v>
      </c>
      <c r="B866" t="s">
        <v>164</v>
      </c>
      <c r="C866">
        <v>96916.47</v>
      </c>
      <c r="D866" t="s">
        <v>14</v>
      </c>
      <c r="E866" t="s">
        <v>15</v>
      </c>
      <c r="F866">
        <v>72224</v>
      </c>
    </row>
    <row r="867" spans="1:6">
      <c r="A867" s="171">
        <v>44223</v>
      </c>
      <c r="B867" t="s">
        <v>164</v>
      </c>
      <c r="C867">
        <v>96916.47</v>
      </c>
      <c r="D867" t="s">
        <v>14</v>
      </c>
      <c r="E867" t="s">
        <v>16</v>
      </c>
      <c r="F867">
        <v>10193</v>
      </c>
    </row>
    <row r="868" spans="1:6">
      <c r="A868" s="171">
        <v>44223</v>
      </c>
      <c r="B868" t="s">
        <v>164</v>
      </c>
      <c r="C868">
        <v>96916.47</v>
      </c>
      <c r="D868" t="s">
        <v>14</v>
      </c>
      <c r="E868" t="s">
        <v>17</v>
      </c>
      <c r="F868">
        <v>79</v>
      </c>
    </row>
    <row r="869" spans="1:6">
      <c r="A869" s="171">
        <v>44223</v>
      </c>
      <c r="B869" t="s">
        <v>164</v>
      </c>
      <c r="C869">
        <v>96916.47</v>
      </c>
      <c r="D869" t="s">
        <v>14</v>
      </c>
      <c r="E869" t="s">
        <v>18</v>
      </c>
      <c r="F869">
        <v>0</v>
      </c>
    </row>
    <row r="870" spans="1:6">
      <c r="A870" s="171">
        <v>44223</v>
      </c>
      <c r="B870" t="s">
        <v>164</v>
      </c>
      <c r="C870">
        <v>96916.47</v>
      </c>
      <c r="D870" t="s">
        <v>19</v>
      </c>
      <c r="E870" t="s">
        <v>19</v>
      </c>
      <c r="F870">
        <v>1516919</v>
      </c>
    </row>
    <row r="871" spans="1:6">
      <c r="A871" s="171">
        <v>44223</v>
      </c>
      <c r="B871" t="s">
        <v>164</v>
      </c>
      <c r="C871">
        <v>96916.47</v>
      </c>
      <c r="D871" t="s">
        <v>19</v>
      </c>
      <c r="E871" t="s">
        <v>20</v>
      </c>
      <c r="F871">
        <v>294189</v>
      </c>
    </row>
    <row r="872" spans="1:6">
      <c r="A872" s="171">
        <v>44223</v>
      </c>
      <c r="B872" t="s">
        <v>164</v>
      </c>
      <c r="C872">
        <v>96916.47</v>
      </c>
      <c r="D872" t="s">
        <v>19</v>
      </c>
      <c r="E872" t="s">
        <v>21</v>
      </c>
      <c r="F872">
        <v>1222730</v>
      </c>
    </row>
    <row r="873" spans="1:6">
      <c r="A873" s="171">
        <v>44223</v>
      </c>
      <c r="B873" t="s">
        <v>164</v>
      </c>
      <c r="C873">
        <v>96916.47</v>
      </c>
      <c r="D873" t="s">
        <v>19</v>
      </c>
      <c r="E873" t="s">
        <v>22</v>
      </c>
      <c r="F873">
        <v>0</v>
      </c>
    </row>
    <row r="874" spans="1:6">
      <c r="A874" s="171">
        <v>44223</v>
      </c>
      <c r="B874" t="s">
        <v>164</v>
      </c>
      <c r="C874">
        <v>96916.47</v>
      </c>
      <c r="D874" t="s">
        <v>23</v>
      </c>
      <c r="E874" t="s">
        <v>23</v>
      </c>
      <c r="F874">
        <v>0</v>
      </c>
    </row>
    <row r="875" spans="1:6">
      <c r="A875" s="171">
        <v>44223</v>
      </c>
      <c r="B875" t="s">
        <v>164</v>
      </c>
      <c r="C875">
        <v>96916.47</v>
      </c>
      <c r="D875" t="s">
        <v>24</v>
      </c>
      <c r="E875" t="s">
        <v>24</v>
      </c>
      <c r="F875">
        <v>203053</v>
      </c>
    </row>
    <row r="876" spans="1:6">
      <c r="A876" s="171">
        <v>44223</v>
      </c>
      <c r="B876" t="s">
        <v>164</v>
      </c>
      <c r="C876">
        <v>96916.47</v>
      </c>
      <c r="D876" t="s">
        <v>25</v>
      </c>
      <c r="E876" t="s">
        <v>25</v>
      </c>
      <c r="F876">
        <v>5105237</v>
      </c>
    </row>
    <row r="877" spans="1:6">
      <c r="A877" s="171">
        <v>44223</v>
      </c>
      <c r="B877" t="s">
        <v>164</v>
      </c>
      <c r="C877">
        <v>96916.47</v>
      </c>
      <c r="D877" t="s">
        <v>26</v>
      </c>
      <c r="E877" t="s">
        <v>26</v>
      </c>
      <c r="F877">
        <v>1857571</v>
      </c>
    </row>
    <row r="878" spans="1:6">
      <c r="A878" s="171">
        <v>44223</v>
      </c>
      <c r="B878" t="s">
        <v>164</v>
      </c>
      <c r="C878">
        <v>96916.47</v>
      </c>
      <c r="D878" t="s">
        <v>27</v>
      </c>
      <c r="E878" t="s">
        <v>27</v>
      </c>
      <c r="F878">
        <v>12660</v>
      </c>
    </row>
    <row r="879" spans="1:6">
      <c r="A879" s="171">
        <v>44223</v>
      </c>
      <c r="B879" t="s">
        <v>164</v>
      </c>
      <c r="C879">
        <v>96916.47</v>
      </c>
      <c r="D879" t="s">
        <v>28</v>
      </c>
      <c r="E879" t="s">
        <v>28</v>
      </c>
      <c r="F879">
        <v>0</v>
      </c>
    </row>
    <row r="880" spans="1:6">
      <c r="A880" s="171">
        <v>44223</v>
      </c>
      <c r="B880" t="s">
        <v>164</v>
      </c>
      <c r="C880">
        <v>96916.47</v>
      </c>
      <c r="D880" t="s">
        <v>29</v>
      </c>
      <c r="E880" t="s">
        <v>29</v>
      </c>
      <c r="F880">
        <v>1769201</v>
      </c>
    </row>
    <row r="881" spans="1:6">
      <c r="A881" s="171">
        <v>44223</v>
      </c>
      <c r="B881" t="s">
        <v>164</v>
      </c>
      <c r="C881">
        <v>96916.47</v>
      </c>
      <c r="D881" t="s">
        <v>30</v>
      </c>
      <c r="E881" t="s">
        <v>30</v>
      </c>
      <c r="F881">
        <v>0</v>
      </c>
    </row>
    <row r="882" spans="1:6">
      <c r="A882" s="171">
        <v>44223</v>
      </c>
      <c r="B882" t="s">
        <v>164</v>
      </c>
      <c r="C882">
        <v>96916.47</v>
      </c>
      <c r="D882" t="s">
        <v>31</v>
      </c>
      <c r="E882" t="s">
        <v>31</v>
      </c>
      <c r="F882">
        <v>0</v>
      </c>
    </row>
    <row r="883" spans="1:6">
      <c r="A883" s="171">
        <v>44223</v>
      </c>
      <c r="B883" t="s">
        <v>164</v>
      </c>
      <c r="C883">
        <v>96916.47</v>
      </c>
      <c r="D883" t="s">
        <v>32</v>
      </c>
      <c r="E883" t="s">
        <v>32</v>
      </c>
      <c r="F883">
        <v>142629</v>
      </c>
    </row>
    <row r="884" spans="1:6">
      <c r="A884" s="171">
        <v>44223</v>
      </c>
      <c r="B884" t="s">
        <v>164</v>
      </c>
      <c r="C884">
        <v>96916.47</v>
      </c>
      <c r="D884" t="s">
        <v>33</v>
      </c>
      <c r="E884" t="s">
        <v>33</v>
      </c>
      <c r="F884">
        <v>0</v>
      </c>
    </row>
    <row r="885" spans="1:6">
      <c r="A885" s="171">
        <v>44223</v>
      </c>
      <c r="B885" t="s">
        <v>164</v>
      </c>
      <c r="C885">
        <v>96916.47</v>
      </c>
      <c r="D885" t="s">
        <v>34</v>
      </c>
      <c r="E885" t="s">
        <v>34</v>
      </c>
      <c r="F885">
        <v>55528</v>
      </c>
    </row>
    <row r="886" spans="1:6">
      <c r="A886" s="171">
        <v>44223</v>
      </c>
      <c r="B886" t="s">
        <v>164</v>
      </c>
      <c r="C886">
        <v>96916.47</v>
      </c>
      <c r="D886" t="s">
        <v>35</v>
      </c>
      <c r="E886" t="s">
        <v>35</v>
      </c>
      <c r="F886">
        <v>0</v>
      </c>
    </row>
    <row r="887" spans="1:6">
      <c r="A887" s="171">
        <v>44223</v>
      </c>
      <c r="B887" t="s">
        <v>164</v>
      </c>
      <c r="C887">
        <v>96916.47</v>
      </c>
      <c r="D887" t="s">
        <v>36</v>
      </c>
      <c r="E887" t="s">
        <v>36</v>
      </c>
      <c r="F887">
        <v>0</v>
      </c>
    </row>
    <row r="888" spans="1:6">
      <c r="A888" s="171">
        <v>44223</v>
      </c>
      <c r="B888" t="s">
        <v>164</v>
      </c>
      <c r="C888">
        <v>96916.47</v>
      </c>
      <c r="D888" t="s">
        <v>37</v>
      </c>
      <c r="E888" t="s">
        <v>37</v>
      </c>
      <c r="F888">
        <v>0</v>
      </c>
    </row>
    <row r="889" spans="1:6">
      <c r="A889" s="171">
        <v>44223</v>
      </c>
      <c r="B889" t="s">
        <v>164</v>
      </c>
      <c r="C889">
        <v>96916.47</v>
      </c>
      <c r="D889" t="s">
        <v>38</v>
      </c>
      <c r="E889" t="s">
        <v>38</v>
      </c>
      <c r="F889">
        <v>0</v>
      </c>
    </row>
    <row r="890" spans="1:6">
      <c r="A890" s="171">
        <v>44223</v>
      </c>
      <c r="B890" t="s">
        <v>164</v>
      </c>
      <c r="C890">
        <v>96916.47</v>
      </c>
      <c r="D890" t="s">
        <v>39</v>
      </c>
      <c r="E890" t="s">
        <v>39</v>
      </c>
      <c r="F890">
        <v>0</v>
      </c>
    </row>
    <row r="891" spans="1:6">
      <c r="A891" s="171">
        <v>44223</v>
      </c>
      <c r="B891" t="s">
        <v>164</v>
      </c>
      <c r="C891">
        <v>96916.47</v>
      </c>
      <c r="D891" t="s">
        <v>40</v>
      </c>
      <c r="E891" t="s">
        <v>40</v>
      </c>
      <c r="F891">
        <v>0</v>
      </c>
    </row>
    <row r="892" spans="1:6">
      <c r="A892" s="171">
        <v>44223</v>
      </c>
      <c r="B892" t="s">
        <v>164</v>
      </c>
      <c r="C892">
        <v>96916.47</v>
      </c>
      <c r="D892" t="s">
        <v>41</v>
      </c>
      <c r="E892" t="s">
        <v>41</v>
      </c>
      <c r="F892">
        <v>0</v>
      </c>
    </row>
    <row r="893" spans="1:6">
      <c r="A893" s="171">
        <v>44224</v>
      </c>
      <c r="B893" t="s">
        <v>164</v>
      </c>
      <c r="C893">
        <v>97395.28</v>
      </c>
      <c r="D893" t="s">
        <v>9</v>
      </c>
      <c r="E893" t="s">
        <v>9</v>
      </c>
      <c r="F893">
        <v>350054</v>
      </c>
    </row>
    <row r="894" spans="1:6">
      <c r="A894" s="171">
        <v>44224</v>
      </c>
      <c r="B894" t="s">
        <v>164</v>
      </c>
      <c r="C894">
        <v>97395.28</v>
      </c>
      <c r="D894" t="s">
        <v>9</v>
      </c>
      <c r="E894" t="s">
        <v>10</v>
      </c>
      <c r="F894">
        <v>303776</v>
      </c>
    </row>
    <row r="895" spans="1:6">
      <c r="A895" s="171">
        <v>44224</v>
      </c>
      <c r="B895" t="s">
        <v>164</v>
      </c>
      <c r="C895">
        <v>97395.28</v>
      </c>
      <c r="D895" t="s">
        <v>9</v>
      </c>
      <c r="E895" t="s">
        <v>11</v>
      </c>
      <c r="F895">
        <v>43841</v>
      </c>
    </row>
    <row r="896" spans="1:6">
      <c r="A896" s="171">
        <v>44224</v>
      </c>
      <c r="B896" t="s">
        <v>164</v>
      </c>
      <c r="C896">
        <v>97395.28</v>
      </c>
      <c r="D896" t="s">
        <v>9</v>
      </c>
      <c r="E896" t="s">
        <v>12</v>
      </c>
      <c r="F896">
        <v>0</v>
      </c>
    </row>
    <row r="897" spans="1:6">
      <c r="A897" s="171">
        <v>44224</v>
      </c>
      <c r="B897" t="s">
        <v>164</v>
      </c>
      <c r="C897">
        <v>97395.28</v>
      </c>
      <c r="D897" t="s">
        <v>9</v>
      </c>
      <c r="E897" t="s">
        <v>13</v>
      </c>
      <c r="F897">
        <v>2437</v>
      </c>
    </row>
    <row r="898" spans="1:6">
      <c r="A898" s="171">
        <v>44224</v>
      </c>
      <c r="B898" t="s">
        <v>164</v>
      </c>
      <c r="C898">
        <v>97395.28</v>
      </c>
      <c r="D898" t="s">
        <v>14</v>
      </c>
      <c r="E898" t="s">
        <v>14</v>
      </c>
      <c r="F898">
        <v>74378</v>
      </c>
    </row>
    <row r="899" spans="1:6">
      <c r="A899" s="171">
        <v>44224</v>
      </c>
      <c r="B899" t="s">
        <v>164</v>
      </c>
      <c r="C899">
        <v>97395.28</v>
      </c>
      <c r="D899" t="s">
        <v>14</v>
      </c>
      <c r="E899" t="s">
        <v>15</v>
      </c>
      <c r="F899">
        <v>66231</v>
      </c>
    </row>
    <row r="900" spans="1:6">
      <c r="A900" s="171">
        <v>44224</v>
      </c>
      <c r="B900" t="s">
        <v>164</v>
      </c>
      <c r="C900">
        <v>97395.28</v>
      </c>
      <c r="D900" t="s">
        <v>14</v>
      </c>
      <c r="E900" t="s">
        <v>16</v>
      </c>
      <c r="F900">
        <v>7975</v>
      </c>
    </row>
    <row r="901" spans="1:6">
      <c r="A901" s="171">
        <v>44224</v>
      </c>
      <c r="B901" t="s">
        <v>164</v>
      </c>
      <c r="C901">
        <v>97395.28</v>
      </c>
      <c r="D901" t="s">
        <v>14</v>
      </c>
      <c r="E901" t="s">
        <v>17</v>
      </c>
      <c r="F901">
        <v>172</v>
      </c>
    </row>
    <row r="902" spans="1:6">
      <c r="A902" s="171">
        <v>44224</v>
      </c>
      <c r="B902" t="s">
        <v>164</v>
      </c>
      <c r="C902">
        <v>97395.28</v>
      </c>
      <c r="D902" t="s">
        <v>14</v>
      </c>
      <c r="E902" t="s">
        <v>18</v>
      </c>
      <c r="F902">
        <v>0</v>
      </c>
    </row>
    <row r="903" spans="1:6">
      <c r="A903" s="171">
        <v>44224</v>
      </c>
      <c r="B903" t="s">
        <v>164</v>
      </c>
      <c r="C903">
        <v>97395.28</v>
      </c>
      <c r="D903" t="s">
        <v>19</v>
      </c>
      <c r="E903" t="s">
        <v>19</v>
      </c>
      <c r="F903">
        <v>982516</v>
      </c>
    </row>
    <row r="904" spans="1:6">
      <c r="A904" s="171">
        <v>44224</v>
      </c>
      <c r="B904" t="s">
        <v>164</v>
      </c>
      <c r="C904">
        <v>97395.28</v>
      </c>
      <c r="D904" t="s">
        <v>19</v>
      </c>
      <c r="E904" t="s">
        <v>20</v>
      </c>
      <c r="F904">
        <v>107234</v>
      </c>
    </row>
    <row r="905" spans="1:6">
      <c r="A905" s="171">
        <v>44224</v>
      </c>
      <c r="B905" t="s">
        <v>164</v>
      </c>
      <c r="C905">
        <v>97395.28</v>
      </c>
      <c r="D905" t="s">
        <v>19</v>
      </c>
      <c r="E905" t="s">
        <v>21</v>
      </c>
      <c r="F905">
        <v>875282</v>
      </c>
    </row>
    <row r="906" spans="1:6">
      <c r="A906" s="171">
        <v>44224</v>
      </c>
      <c r="B906" t="s">
        <v>164</v>
      </c>
      <c r="C906">
        <v>97395.28</v>
      </c>
      <c r="D906" t="s">
        <v>19</v>
      </c>
      <c r="E906" t="s">
        <v>22</v>
      </c>
      <c r="F906">
        <v>0</v>
      </c>
    </row>
    <row r="907" spans="1:6">
      <c r="A907" s="171">
        <v>44224</v>
      </c>
      <c r="B907" t="s">
        <v>164</v>
      </c>
      <c r="C907">
        <v>97395.28</v>
      </c>
      <c r="D907" t="s">
        <v>23</v>
      </c>
      <c r="E907" t="s">
        <v>23</v>
      </c>
      <c r="F907">
        <v>0</v>
      </c>
    </row>
    <row r="908" spans="1:6">
      <c r="A908" s="171">
        <v>44224</v>
      </c>
      <c r="B908" t="s">
        <v>164</v>
      </c>
      <c r="C908">
        <v>97395.28</v>
      </c>
      <c r="D908" t="s">
        <v>24</v>
      </c>
      <c r="E908" t="s">
        <v>24</v>
      </c>
      <c r="F908">
        <v>202828</v>
      </c>
    </row>
    <row r="909" spans="1:6">
      <c r="A909" s="171">
        <v>44224</v>
      </c>
      <c r="B909" t="s">
        <v>164</v>
      </c>
      <c r="C909">
        <v>97395.28</v>
      </c>
      <c r="D909" t="s">
        <v>25</v>
      </c>
      <c r="E909" t="s">
        <v>25</v>
      </c>
      <c r="F909">
        <v>5113261</v>
      </c>
    </row>
    <row r="910" spans="1:6">
      <c r="A910" s="171">
        <v>44224</v>
      </c>
      <c r="B910" t="s">
        <v>164</v>
      </c>
      <c r="C910">
        <v>97395.28</v>
      </c>
      <c r="D910" t="s">
        <v>26</v>
      </c>
      <c r="E910" t="s">
        <v>26</v>
      </c>
      <c r="F910">
        <v>1446618</v>
      </c>
    </row>
    <row r="911" spans="1:6">
      <c r="A911" s="171">
        <v>44224</v>
      </c>
      <c r="B911" t="s">
        <v>164</v>
      </c>
      <c r="C911">
        <v>97395.28</v>
      </c>
      <c r="D911" t="s">
        <v>27</v>
      </c>
      <c r="E911" t="s">
        <v>27</v>
      </c>
      <c r="F911">
        <v>19245</v>
      </c>
    </row>
    <row r="912" spans="1:6">
      <c r="A912" s="171">
        <v>44224</v>
      </c>
      <c r="B912" t="s">
        <v>164</v>
      </c>
      <c r="C912">
        <v>97395.28</v>
      </c>
      <c r="D912" t="s">
        <v>28</v>
      </c>
      <c r="E912" t="s">
        <v>28</v>
      </c>
      <c r="F912">
        <v>0</v>
      </c>
    </row>
    <row r="913" spans="1:6">
      <c r="A913" s="171">
        <v>44224</v>
      </c>
      <c r="B913" t="s">
        <v>164</v>
      </c>
      <c r="C913">
        <v>97395.28</v>
      </c>
      <c r="D913" t="s">
        <v>29</v>
      </c>
      <c r="E913" t="s">
        <v>29</v>
      </c>
      <c r="F913">
        <v>1316643</v>
      </c>
    </row>
    <row r="914" spans="1:6">
      <c r="A914" s="171">
        <v>44224</v>
      </c>
      <c r="B914" t="s">
        <v>164</v>
      </c>
      <c r="C914">
        <v>97395.28</v>
      </c>
      <c r="D914" t="s">
        <v>30</v>
      </c>
      <c r="E914" t="s">
        <v>30</v>
      </c>
      <c r="F914">
        <v>0</v>
      </c>
    </row>
    <row r="915" spans="1:6">
      <c r="A915" s="171">
        <v>44224</v>
      </c>
      <c r="B915" t="s">
        <v>164</v>
      </c>
      <c r="C915">
        <v>97395.28</v>
      </c>
      <c r="D915" t="s">
        <v>31</v>
      </c>
      <c r="E915" t="s">
        <v>31</v>
      </c>
      <c r="F915">
        <v>0</v>
      </c>
    </row>
    <row r="916" spans="1:6">
      <c r="A916" s="171">
        <v>44224</v>
      </c>
      <c r="B916" t="s">
        <v>164</v>
      </c>
      <c r="C916">
        <v>97395.28</v>
      </c>
      <c r="D916" t="s">
        <v>32</v>
      </c>
      <c r="E916" t="s">
        <v>32</v>
      </c>
      <c r="F916">
        <v>99730</v>
      </c>
    </row>
    <row r="917" spans="1:6">
      <c r="A917" s="171">
        <v>44224</v>
      </c>
      <c r="B917" t="s">
        <v>164</v>
      </c>
      <c r="C917">
        <v>97395.28</v>
      </c>
      <c r="D917" t="s">
        <v>33</v>
      </c>
      <c r="E917" t="s">
        <v>33</v>
      </c>
      <c r="F917">
        <v>0</v>
      </c>
    </row>
    <row r="918" spans="1:6">
      <c r="A918" s="171">
        <v>44224</v>
      </c>
      <c r="B918" t="s">
        <v>164</v>
      </c>
      <c r="C918">
        <v>97395.28</v>
      </c>
      <c r="D918" t="s">
        <v>34</v>
      </c>
      <c r="E918" t="s">
        <v>34</v>
      </c>
      <c r="F918">
        <v>38733</v>
      </c>
    </row>
    <row r="919" spans="1:6">
      <c r="A919" s="171">
        <v>44224</v>
      </c>
      <c r="B919" t="s">
        <v>164</v>
      </c>
      <c r="C919">
        <v>97395.28</v>
      </c>
      <c r="D919" t="s">
        <v>35</v>
      </c>
      <c r="E919" t="s">
        <v>35</v>
      </c>
      <c r="F919">
        <v>0</v>
      </c>
    </row>
    <row r="920" spans="1:6">
      <c r="A920" s="171">
        <v>44224</v>
      </c>
      <c r="B920" t="s">
        <v>164</v>
      </c>
      <c r="C920">
        <v>97395.28</v>
      </c>
      <c r="D920" t="s">
        <v>36</v>
      </c>
      <c r="E920" t="s">
        <v>36</v>
      </c>
      <c r="F920">
        <v>0</v>
      </c>
    </row>
    <row r="921" spans="1:6">
      <c r="A921" s="171">
        <v>44224</v>
      </c>
      <c r="B921" t="s">
        <v>164</v>
      </c>
      <c r="C921">
        <v>97395.28</v>
      </c>
      <c r="D921" t="s">
        <v>37</v>
      </c>
      <c r="E921" t="s">
        <v>37</v>
      </c>
      <c r="F921">
        <v>0</v>
      </c>
    </row>
    <row r="922" spans="1:6">
      <c r="A922" s="171">
        <v>44224</v>
      </c>
      <c r="B922" t="s">
        <v>164</v>
      </c>
      <c r="C922">
        <v>97395.28</v>
      </c>
      <c r="D922" t="s">
        <v>38</v>
      </c>
      <c r="E922" t="s">
        <v>38</v>
      </c>
      <c r="F922">
        <v>0</v>
      </c>
    </row>
    <row r="923" spans="1:6">
      <c r="A923" s="171">
        <v>44224</v>
      </c>
      <c r="B923" t="s">
        <v>164</v>
      </c>
      <c r="C923">
        <v>97395.28</v>
      </c>
      <c r="D923" t="s">
        <v>39</v>
      </c>
      <c r="E923" t="s">
        <v>39</v>
      </c>
      <c r="F923">
        <v>0</v>
      </c>
    </row>
    <row r="924" spans="1:6">
      <c r="A924" s="171">
        <v>44224</v>
      </c>
      <c r="B924" t="s">
        <v>164</v>
      </c>
      <c r="C924">
        <v>97395.28</v>
      </c>
      <c r="D924" t="s">
        <v>40</v>
      </c>
      <c r="E924" t="s">
        <v>40</v>
      </c>
      <c r="F924">
        <v>0</v>
      </c>
    </row>
    <row r="925" spans="1:6">
      <c r="A925" s="171">
        <v>44224</v>
      </c>
      <c r="B925" t="s">
        <v>164</v>
      </c>
      <c r="C925">
        <v>97395.28</v>
      </c>
      <c r="D925" t="s">
        <v>41</v>
      </c>
      <c r="E925" t="s">
        <v>41</v>
      </c>
      <c r="F925">
        <v>0</v>
      </c>
    </row>
    <row r="926" spans="1:6">
      <c r="A926" s="171">
        <v>44225</v>
      </c>
      <c r="B926" t="s">
        <v>164</v>
      </c>
      <c r="C926">
        <v>191257.46</v>
      </c>
      <c r="D926" t="s">
        <v>9</v>
      </c>
      <c r="E926" t="s">
        <v>9</v>
      </c>
      <c r="F926">
        <v>311417</v>
      </c>
    </row>
    <row r="927" spans="1:6">
      <c r="A927" s="171">
        <v>44225</v>
      </c>
      <c r="B927" t="s">
        <v>164</v>
      </c>
      <c r="C927">
        <v>191257.46</v>
      </c>
      <c r="D927" t="s">
        <v>9</v>
      </c>
      <c r="E927" t="s">
        <v>10</v>
      </c>
      <c r="F927">
        <v>275843</v>
      </c>
    </row>
    <row r="928" spans="1:6">
      <c r="A928" s="171">
        <v>44225</v>
      </c>
      <c r="B928" t="s">
        <v>164</v>
      </c>
      <c r="C928">
        <v>191257.46</v>
      </c>
      <c r="D928" t="s">
        <v>9</v>
      </c>
      <c r="E928" t="s">
        <v>11</v>
      </c>
      <c r="F928">
        <v>34422</v>
      </c>
    </row>
    <row r="929" spans="1:6">
      <c r="A929" s="171">
        <v>44225</v>
      </c>
      <c r="B929" t="s">
        <v>164</v>
      </c>
      <c r="C929">
        <v>191257.46</v>
      </c>
      <c r="D929" t="s">
        <v>9</v>
      </c>
      <c r="E929" t="s">
        <v>12</v>
      </c>
      <c r="F929">
        <v>0</v>
      </c>
    </row>
    <row r="930" spans="1:6">
      <c r="A930" s="171">
        <v>44225</v>
      </c>
      <c r="B930" t="s">
        <v>164</v>
      </c>
      <c r="C930">
        <v>191257.46</v>
      </c>
      <c r="D930" t="s">
        <v>9</v>
      </c>
      <c r="E930" t="s">
        <v>13</v>
      </c>
      <c r="F930">
        <v>1152</v>
      </c>
    </row>
    <row r="931" spans="1:6">
      <c r="A931" s="171">
        <v>44225</v>
      </c>
      <c r="B931" t="s">
        <v>164</v>
      </c>
      <c r="C931">
        <v>191257.46</v>
      </c>
      <c r="D931" t="s">
        <v>14</v>
      </c>
      <c r="E931" t="s">
        <v>14</v>
      </c>
      <c r="F931">
        <v>84179</v>
      </c>
    </row>
    <row r="932" spans="1:6">
      <c r="A932" s="171">
        <v>44225</v>
      </c>
      <c r="B932" t="s">
        <v>164</v>
      </c>
      <c r="C932">
        <v>191257.46</v>
      </c>
      <c r="D932" t="s">
        <v>14</v>
      </c>
      <c r="E932" t="s">
        <v>15</v>
      </c>
      <c r="F932">
        <v>75645</v>
      </c>
    </row>
    <row r="933" spans="1:6">
      <c r="A933" s="171">
        <v>44225</v>
      </c>
      <c r="B933" t="s">
        <v>164</v>
      </c>
      <c r="C933">
        <v>191257.46</v>
      </c>
      <c r="D933" t="s">
        <v>14</v>
      </c>
      <c r="E933" t="s">
        <v>16</v>
      </c>
      <c r="F933">
        <v>8457</v>
      </c>
    </row>
    <row r="934" spans="1:6">
      <c r="A934" s="171">
        <v>44225</v>
      </c>
      <c r="B934" t="s">
        <v>164</v>
      </c>
      <c r="C934">
        <v>191257.46</v>
      </c>
      <c r="D934" t="s">
        <v>14</v>
      </c>
      <c r="E934" t="s">
        <v>17</v>
      </c>
      <c r="F934">
        <v>77</v>
      </c>
    </row>
    <row r="935" spans="1:6">
      <c r="A935" s="171">
        <v>44225</v>
      </c>
      <c r="B935" t="s">
        <v>164</v>
      </c>
      <c r="C935">
        <v>191257.46</v>
      </c>
      <c r="D935" t="s">
        <v>14</v>
      </c>
      <c r="E935" t="s">
        <v>18</v>
      </c>
      <c r="F935">
        <v>0</v>
      </c>
    </row>
    <row r="936" spans="1:6">
      <c r="A936" s="171">
        <v>44225</v>
      </c>
      <c r="B936" t="s">
        <v>164</v>
      </c>
      <c r="C936">
        <v>191257.46</v>
      </c>
      <c r="D936" t="s">
        <v>19</v>
      </c>
      <c r="E936" t="s">
        <v>19</v>
      </c>
      <c r="F936">
        <v>350215</v>
      </c>
    </row>
    <row r="937" spans="1:6">
      <c r="A937" s="171">
        <v>44225</v>
      </c>
      <c r="B937" t="s">
        <v>164</v>
      </c>
      <c r="C937">
        <v>191257.46</v>
      </c>
      <c r="D937" t="s">
        <v>19</v>
      </c>
      <c r="E937" t="s">
        <v>20</v>
      </c>
      <c r="F937">
        <v>19660</v>
      </c>
    </row>
    <row r="938" spans="1:6">
      <c r="A938" s="171">
        <v>44225</v>
      </c>
      <c r="B938" t="s">
        <v>164</v>
      </c>
      <c r="C938">
        <v>191257.46</v>
      </c>
      <c r="D938" t="s">
        <v>19</v>
      </c>
      <c r="E938" t="s">
        <v>21</v>
      </c>
      <c r="F938">
        <v>330555</v>
      </c>
    </row>
    <row r="939" spans="1:6">
      <c r="A939" s="171">
        <v>44225</v>
      </c>
      <c r="B939" t="s">
        <v>164</v>
      </c>
      <c r="C939">
        <v>191257.46</v>
      </c>
      <c r="D939" t="s">
        <v>19</v>
      </c>
      <c r="E939" t="s">
        <v>22</v>
      </c>
      <c r="F939">
        <v>0</v>
      </c>
    </row>
    <row r="940" spans="1:6">
      <c r="A940" s="171">
        <v>44225</v>
      </c>
      <c r="B940" t="s">
        <v>164</v>
      </c>
      <c r="C940">
        <v>191257.46</v>
      </c>
      <c r="D940" t="s">
        <v>23</v>
      </c>
      <c r="E940" t="s">
        <v>23</v>
      </c>
      <c r="F940">
        <v>0</v>
      </c>
    </row>
    <row r="941" spans="1:6">
      <c r="A941" s="171">
        <v>44225</v>
      </c>
      <c r="B941" t="s">
        <v>164</v>
      </c>
      <c r="C941">
        <v>191257.46</v>
      </c>
      <c r="D941" t="s">
        <v>24</v>
      </c>
      <c r="E941" t="s">
        <v>24</v>
      </c>
      <c r="F941">
        <v>176344</v>
      </c>
    </row>
    <row r="942" spans="1:6">
      <c r="A942" s="171">
        <v>44225</v>
      </c>
      <c r="B942" t="s">
        <v>164</v>
      </c>
      <c r="C942">
        <v>191257.46</v>
      </c>
      <c r="D942" t="s">
        <v>25</v>
      </c>
      <c r="E942" t="s">
        <v>25</v>
      </c>
      <c r="F942">
        <v>4624049</v>
      </c>
    </row>
    <row r="943" spans="1:6">
      <c r="A943" s="171">
        <v>44225</v>
      </c>
      <c r="B943" t="s">
        <v>164</v>
      </c>
      <c r="C943">
        <v>191257.46</v>
      </c>
      <c r="D943" t="s">
        <v>26</v>
      </c>
      <c r="E943" t="s">
        <v>26</v>
      </c>
      <c r="F943">
        <v>765311</v>
      </c>
    </row>
    <row r="944" spans="1:6">
      <c r="A944" s="171">
        <v>44225</v>
      </c>
      <c r="B944" t="s">
        <v>164</v>
      </c>
      <c r="C944">
        <v>191257.46</v>
      </c>
      <c r="D944" t="s">
        <v>27</v>
      </c>
      <c r="E944" t="s">
        <v>27</v>
      </c>
      <c r="F944">
        <v>17794</v>
      </c>
    </row>
    <row r="945" spans="1:6">
      <c r="A945" s="171">
        <v>44225</v>
      </c>
      <c r="B945" t="s">
        <v>164</v>
      </c>
      <c r="C945">
        <v>191257.46</v>
      </c>
      <c r="D945" t="s">
        <v>28</v>
      </c>
      <c r="E945" t="s">
        <v>28</v>
      </c>
      <c r="F945">
        <v>0</v>
      </c>
    </row>
    <row r="946" spans="1:6">
      <c r="A946" s="171">
        <v>44225</v>
      </c>
      <c r="B946" t="s">
        <v>164</v>
      </c>
      <c r="C946">
        <v>191257.46</v>
      </c>
      <c r="D946" t="s">
        <v>29</v>
      </c>
      <c r="E946" t="s">
        <v>29</v>
      </c>
      <c r="F946">
        <v>936468</v>
      </c>
    </row>
    <row r="947" spans="1:6">
      <c r="A947" s="171">
        <v>44225</v>
      </c>
      <c r="B947" t="s">
        <v>164</v>
      </c>
      <c r="C947">
        <v>191257.46</v>
      </c>
      <c r="D947" t="s">
        <v>30</v>
      </c>
      <c r="E947" t="s">
        <v>30</v>
      </c>
      <c r="F947">
        <v>0</v>
      </c>
    </row>
    <row r="948" spans="1:6">
      <c r="A948" s="171">
        <v>44225</v>
      </c>
      <c r="B948" t="s">
        <v>164</v>
      </c>
      <c r="C948">
        <v>191257.46</v>
      </c>
      <c r="D948" t="s">
        <v>31</v>
      </c>
      <c r="E948" t="s">
        <v>31</v>
      </c>
      <c r="F948">
        <v>0</v>
      </c>
    </row>
    <row r="949" spans="1:6">
      <c r="A949" s="171">
        <v>44225</v>
      </c>
      <c r="B949" t="s">
        <v>164</v>
      </c>
      <c r="C949">
        <v>191257.46</v>
      </c>
      <c r="D949" t="s">
        <v>32</v>
      </c>
      <c r="E949" t="s">
        <v>32</v>
      </c>
      <c r="F949">
        <v>159693</v>
      </c>
    </row>
    <row r="950" spans="1:6">
      <c r="A950" s="171">
        <v>44225</v>
      </c>
      <c r="B950" t="s">
        <v>164</v>
      </c>
      <c r="C950">
        <v>191257.46</v>
      </c>
      <c r="D950" t="s">
        <v>33</v>
      </c>
      <c r="E950" t="s">
        <v>33</v>
      </c>
      <c r="F950">
        <v>0</v>
      </c>
    </row>
    <row r="951" spans="1:6">
      <c r="A951" s="171">
        <v>44225</v>
      </c>
      <c r="B951" t="s">
        <v>164</v>
      </c>
      <c r="C951">
        <v>191257.46</v>
      </c>
      <c r="D951" t="s">
        <v>34</v>
      </c>
      <c r="E951" t="s">
        <v>34</v>
      </c>
      <c r="F951">
        <v>49413</v>
      </c>
    </row>
    <row r="952" spans="1:6">
      <c r="A952" s="171">
        <v>44225</v>
      </c>
      <c r="B952" t="s">
        <v>164</v>
      </c>
      <c r="C952">
        <v>191257.46</v>
      </c>
      <c r="D952" t="s">
        <v>35</v>
      </c>
      <c r="E952" t="s">
        <v>35</v>
      </c>
      <c r="F952">
        <v>0</v>
      </c>
    </row>
    <row r="953" spans="1:6">
      <c r="A953" s="171">
        <v>44225</v>
      </c>
      <c r="B953" t="s">
        <v>164</v>
      </c>
      <c r="C953">
        <v>191257.46</v>
      </c>
      <c r="D953" t="s">
        <v>36</v>
      </c>
      <c r="E953" t="s">
        <v>36</v>
      </c>
      <c r="F953">
        <v>0</v>
      </c>
    </row>
    <row r="954" spans="1:6">
      <c r="A954" s="171">
        <v>44225</v>
      </c>
      <c r="B954" t="s">
        <v>164</v>
      </c>
      <c r="C954">
        <v>191257.46</v>
      </c>
      <c r="D954" t="s">
        <v>37</v>
      </c>
      <c r="E954" t="s">
        <v>37</v>
      </c>
      <c r="F954">
        <v>0</v>
      </c>
    </row>
    <row r="955" spans="1:6">
      <c r="A955" s="171">
        <v>44225</v>
      </c>
      <c r="B955" t="s">
        <v>164</v>
      </c>
      <c r="C955">
        <v>191257.46</v>
      </c>
      <c r="D955" t="s">
        <v>38</v>
      </c>
      <c r="E955" t="s">
        <v>38</v>
      </c>
      <c r="F955">
        <v>0</v>
      </c>
    </row>
    <row r="956" spans="1:6">
      <c r="A956" s="171">
        <v>44225</v>
      </c>
      <c r="B956" t="s">
        <v>164</v>
      </c>
      <c r="C956">
        <v>191257.46</v>
      </c>
      <c r="D956" t="s">
        <v>39</v>
      </c>
      <c r="E956" t="s">
        <v>39</v>
      </c>
      <c r="F956">
        <v>0</v>
      </c>
    </row>
    <row r="957" spans="1:6">
      <c r="A957" s="171">
        <v>44225</v>
      </c>
      <c r="B957" t="s">
        <v>164</v>
      </c>
      <c r="C957">
        <v>191257.46</v>
      </c>
      <c r="D957" t="s">
        <v>40</v>
      </c>
      <c r="E957" t="s">
        <v>40</v>
      </c>
      <c r="F957">
        <v>0</v>
      </c>
    </row>
    <row r="958" spans="1:6">
      <c r="A958" s="171">
        <v>44225</v>
      </c>
      <c r="B958" t="s">
        <v>164</v>
      </c>
      <c r="C958">
        <v>191257.46</v>
      </c>
      <c r="D958" t="s">
        <v>41</v>
      </c>
      <c r="E958" t="s">
        <v>41</v>
      </c>
      <c r="F958">
        <v>0</v>
      </c>
    </row>
    <row r="959" spans="1:6">
      <c r="A959" s="171">
        <v>44226</v>
      </c>
      <c r="B959" t="s">
        <v>164</v>
      </c>
      <c r="C959">
        <v>162939.9</v>
      </c>
      <c r="D959" t="s">
        <v>9</v>
      </c>
      <c r="E959" t="s">
        <v>9</v>
      </c>
      <c r="F959">
        <v>294447</v>
      </c>
    </row>
    <row r="960" spans="1:6">
      <c r="A960" s="171">
        <v>44226</v>
      </c>
      <c r="B960" t="s">
        <v>164</v>
      </c>
      <c r="C960">
        <v>162939.9</v>
      </c>
      <c r="D960" t="s">
        <v>9</v>
      </c>
      <c r="E960" t="s">
        <v>10</v>
      </c>
      <c r="F960">
        <v>262762</v>
      </c>
    </row>
    <row r="961" spans="1:6">
      <c r="A961" s="171">
        <v>44226</v>
      </c>
      <c r="B961" t="s">
        <v>164</v>
      </c>
      <c r="C961">
        <v>162939.9</v>
      </c>
      <c r="D961" t="s">
        <v>9</v>
      </c>
      <c r="E961" t="s">
        <v>11</v>
      </c>
      <c r="F961">
        <v>30777</v>
      </c>
    </row>
    <row r="962" spans="1:6">
      <c r="A962" s="171">
        <v>44226</v>
      </c>
      <c r="B962" t="s">
        <v>164</v>
      </c>
      <c r="C962">
        <v>162939.9</v>
      </c>
      <c r="D962" t="s">
        <v>9</v>
      </c>
      <c r="E962" t="s">
        <v>12</v>
      </c>
      <c r="F962">
        <v>0</v>
      </c>
    </row>
    <row r="963" spans="1:6">
      <c r="A963" s="171">
        <v>44226</v>
      </c>
      <c r="B963" t="s">
        <v>164</v>
      </c>
      <c r="C963">
        <v>162939.9</v>
      </c>
      <c r="D963" t="s">
        <v>9</v>
      </c>
      <c r="E963" t="s">
        <v>13</v>
      </c>
      <c r="F963">
        <v>908</v>
      </c>
    </row>
    <row r="964" spans="1:6">
      <c r="A964" s="171">
        <v>44226</v>
      </c>
      <c r="B964" t="s">
        <v>164</v>
      </c>
      <c r="C964">
        <v>162939.9</v>
      </c>
      <c r="D964" t="s">
        <v>14</v>
      </c>
      <c r="E964" t="s">
        <v>14</v>
      </c>
      <c r="F964">
        <v>70877</v>
      </c>
    </row>
    <row r="965" spans="1:6">
      <c r="A965" s="171">
        <v>44226</v>
      </c>
      <c r="B965" t="s">
        <v>164</v>
      </c>
      <c r="C965">
        <v>162939.9</v>
      </c>
      <c r="D965" t="s">
        <v>14</v>
      </c>
      <c r="E965" t="s">
        <v>15</v>
      </c>
      <c r="F965">
        <v>63214</v>
      </c>
    </row>
    <row r="966" spans="1:6">
      <c r="A966" s="171">
        <v>44226</v>
      </c>
      <c r="B966" t="s">
        <v>164</v>
      </c>
      <c r="C966">
        <v>162939.9</v>
      </c>
      <c r="D966" t="s">
        <v>14</v>
      </c>
      <c r="E966" t="s">
        <v>16</v>
      </c>
      <c r="F966">
        <v>7611</v>
      </c>
    </row>
    <row r="967" spans="1:6">
      <c r="A967" s="171">
        <v>44226</v>
      </c>
      <c r="B967" t="s">
        <v>164</v>
      </c>
      <c r="C967">
        <v>162939.9</v>
      </c>
      <c r="D967" t="s">
        <v>14</v>
      </c>
      <c r="E967" t="s">
        <v>17</v>
      </c>
      <c r="F967">
        <v>53</v>
      </c>
    </row>
    <row r="968" spans="1:6">
      <c r="A968" s="171">
        <v>44226</v>
      </c>
      <c r="B968" t="s">
        <v>164</v>
      </c>
      <c r="C968">
        <v>162939.9</v>
      </c>
      <c r="D968" t="s">
        <v>14</v>
      </c>
      <c r="E968" t="s">
        <v>18</v>
      </c>
      <c r="F968">
        <v>0</v>
      </c>
    </row>
    <row r="969" spans="1:6">
      <c r="A969" s="171">
        <v>44226</v>
      </c>
      <c r="B969" t="s">
        <v>164</v>
      </c>
      <c r="C969">
        <v>162939.9</v>
      </c>
      <c r="D969" t="s">
        <v>19</v>
      </c>
      <c r="E969" t="s">
        <v>19</v>
      </c>
      <c r="F969">
        <v>250735</v>
      </c>
    </row>
    <row r="970" spans="1:6">
      <c r="A970" s="171">
        <v>44226</v>
      </c>
      <c r="B970" t="s">
        <v>164</v>
      </c>
      <c r="C970">
        <v>162939.9</v>
      </c>
      <c r="D970" t="s">
        <v>19</v>
      </c>
      <c r="E970" t="s">
        <v>20</v>
      </c>
      <c r="F970">
        <v>15688</v>
      </c>
    </row>
    <row r="971" spans="1:6">
      <c r="A971" s="171">
        <v>44226</v>
      </c>
      <c r="B971" t="s">
        <v>164</v>
      </c>
      <c r="C971">
        <v>162939.9</v>
      </c>
      <c r="D971" t="s">
        <v>19</v>
      </c>
      <c r="E971" t="s">
        <v>21</v>
      </c>
      <c r="F971">
        <v>235047</v>
      </c>
    </row>
    <row r="972" spans="1:6">
      <c r="A972" s="171">
        <v>44226</v>
      </c>
      <c r="B972" t="s">
        <v>164</v>
      </c>
      <c r="C972">
        <v>162939.9</v>
      </c>
      <c r="D972" t="s">
        <v>19</v>
      </c>
      <c r="E972" t="s">
        <v>22</v>
      </c>
      <c r="F972">
        <v>0</v>
      </c>
    </row>
    <row r="973" spans="1:6">
      <c r="A973" s="171">
        <v>44226</v>
      </c>
      <c r="B973" t="s">
        <v>164</v>
      </c>
      <c r="C973">
        <v>162939.9</v>
      </c>
      <c r="D973" t="s">
        <v>23</v>
      </c>
      <c r="E973" t="s">
        <v>23</v>
      </c>
      <c r="F973">
        <v>0</v>
      </c>
    </row>
    <row r="974" spans="1:6">
      <c r="A974" s="171">
        <v>44226</v>
      </c>
      <c r="B974" t="s">
        <v>164</v>
      </c>
      <c r="C974">
        <v>162939.9</v>
      </c>
      <c r="D974" t="s">
        <v>24</v>
      </c>
      <c r="E974" t="s">
        <v>24</v>
      </c>
      <c r="F974">
        <v>170561</v>
      </c>
    </row>
    <row r="975" spans="1:6">
      <c r="A975" s="171">
        <v>44226</v>
      </c>
      <c r="B975" t="s">
        <v>164</v>
      </c>
      <c r="C975">
        <v>162939.9</v>
      </c>
      <c r="D975" t="s">
        <v>25</v>
      </c>
      <c r="E975" t="s">
        <v>25</v>
      </c>
      <c r="F975">
        <v>4281202</v>
      </c>
    </row>
    <row r="976" spans="1:6">
      <c r="A976" s="171">
        <v>44226</v>
      </c>
      <c r="B976" t="s">
        <v>164</v>
      </c>
      <c r="C976">
        <v>162939.9</v>
      </c>
      <c r="D976" t="s">
        <v>26</v>
      </c>
      <c r="E976" t="s">
        <v>26</v>
      </c>
      <c r="F976">
        <v>657589</v>
      </c>
    </row>
    <row r="977" spans="1:6">
      <c r="A977" s="171">
        <v>44226</v>
      </c>
      <c r="B977" t="s">
        <v>164</v>
      </c>
      <c r="C977">
        <v>162939.9</v>
      </c>
      <c r="D977" t="s">
        <v>27</v>
      </c>
      <c r="E977" t="s">
        <v>27</v>
      </c>
      <c r="F977">
        <v>14418</v>
      </c>
    </row>
    <row r="978" spans="1:6">
      <c r="A978" s="171">
        <v>44226</v>
      </c>
      <c r="B978" t="s">
        <v>164</v>
      </c>
      <c r="C978">
        <v>162939.9</v>
      </c>
      <c r="D978" t="s">
        <v>28</v>
      </c>
      <c r="E978" t="s">
        <v>28</v>
      </c>
      <c r="F978">
        <v>0</v>
      </c>
    </row>
    <row r="979" spans="1:6">
      <c r="A979" s="171">
        <v>44226</v>
      </c>
      <c r="B979" t="s">
        <v>164</v>
      </c>
      <c r="C979">
        <v>162939.9</v>
      </c>
      <c r="D979" t="s">
        <v>29</v>
      </c>
      <c r="E979" t="s">
        <v>29</v>
      </c>
      <c r="F979">
        <v>1960121</v>
      </c>
    </row>
    <row r="980" spans="1:6">
      <c r="A980" s="171">
        <v>44226</v>
      </c>
      <c r="B980" t="s">
        <v>164</v>
      </c>
      <c r="C980">
        <v>162939.9</v>
      </c>
      <c r="D980" t="s">
        <v>30</v>
      </c>
      <c r="E980" t="s">
        <v>30</v>
      </c>
      <c r="F980">
        <v>0</v>
      </c>
    </row>
    <row r="981" spans="1:6">
      <c r="A981" s="171">
        <v>44226</v>
      </c>
      <c r="B981" t="s">
        <v>164</v>
      </c>
      <c r="C981">
        <v>162939.9</v>
      </c>
      <c r="D981" t="s">
        <v>31</v>
      </c>
      <c r="E981" t="s">
        <v>31</v>
      </c>
      <c r="F981">
        <v>0</v>
      </c>
    </row>
    <row r="982" spans="1:6">
      <c r="A982" s="171">
        <v>44226</v>
      </c>
      <c r="B982" t="s">
        <v>164</v>
      </c>
      <c r="C982">
        <v>162939.9</v>
      </c>
      <c r="D982" t="s">
        <v>32</v>
      </c>
      <c r="E982" t="s">
        <v>32</v>
      </c>
      <c r="F982">
        <v>153661</v>
      </c>
    </row>
    <row r="983" spans="1:6">
      <c r="A983" s="171">
        <v>44226</v>
      </c>
      <c r="B983" t="s">
        <v>164</v>
      </c>
      <c r="C983">
        <v>162939.9</v>
      </c>
      <c r="D983" t="s">
        <v>33</v>
      </c>
      <c r="E983" t="s">
        <v>33</v>
      </c>
      <c r="F983">
        <v>0</v>
      </c>
    </row>
    <row r="984" spans="1:6">
      <c r="A984" s="171">
        <v>44226</v>
      </c>
      <c r="B984" t="s">
        <v>164</v>
      </c>
      <c r="C984">
        <v>162939.9</v>
      </c>
      <c r="D984" t="s">
        <v>34</v>
      </c>
      <c r="E984" t="s">
        <v>34</v>
      </c>
      <c r="F984">
        <v>46739</v>
      </c>
    </row>
    <row r="985" spans="1:6">
      <c r="A985" s="171">
        <v>44226</v>
      </c>
      <c r="B985" t="s">
        <v>164</v>
      </c>
      <c r="C985">
        <v>162939.9</v>
      </c>
      <c r="D985" t="s">
        <v>35</v>
      </c>
      <c r="E985" t="s">
        <v>35</v>
      </c>
      <c r="F985">
        <v>0</v>
      </c>
    </row>
    <row r="986" spans="1:6">
      <c r="A986" s="171">
        <v>44226</v>
      </c>
      <c r="B986" t="s">
        <v>164</v>
      </c>
      <c r="C986">
        <v>162939.9</v>
      </c>
      <c r="D986" t="s">
        <v>36</v>
      </c>
      <c r="E986" t="s">
        <v>36</v>
      </c>
      <c r="F986">
        <v>0</v>
      </c>
    </row>
    <row r="987" spans="1:6">
      <c r="A987" s="171">
        <v>44226</v>
      </c>
      <c r="B987" t="s">
        <v>164</v>
      </c>
      <c r="C987">
        <v>162939.9</v>
      </c>
      <c r="D987" t="s">
        <v>37</v>
      </c>
      <c r="E987" t="s">
        <v>37</v>
      </c>
      <c r="F987">
        <v>0</v>
      </c>
    </row>
    <row r="988" spans="1:6">
      <c r="A988" s="171">
        <v>44226</v>
      </c>
      <c r="B988" t="s">
        <v>164</v>
      </c>
      <c r="C988">
        <v>162939.9</v>
      </c>
      <c r="D988" t="s">
        <v>38</v>
      </c>
      <c r="E988" t="s">
        <v>38</v>
      </c>
      <c r="F988">
        <v>0</v>
      </c>
    </row>
    <row r="989" spans="1:6">
      <c r="A989" s="171">
        <v>44226</v>
      </c>
      <c r="B989" t="s">
        <v>164</v>
      </c>
      <c r="C989">
        <v>162939.9</v>
      </c>
      <c r="D989" t="s">
        <v>39</v>
      </c>
      <c r="E989" t="s">
        <v>39</v>
      </c>
      <c r="F989">
        <v>0</v>
      </c>
    </row>
    <row r="990" spans="1:6">
      <c r="A990" s="171">
        <v>44226</v>
      </c>
      <c r="B990" t="s">
        <v>164</v>
      </c>
      <c r="C990">
        <v>162939.9</v>
      </c>
      <c r="D990" t="s">
        <v>40</v>
      </c>
      <c r="E990" t="s">
        <v>40</v>
      </c>
      <c r="F990">
        <v>0</v>
      </c>
    </row>
    <row r="991" spans="1:6">
      <c r="A991" s="171">
        <v>44226</v>
      </c>
      <c r="B991" t="s">
        <v>164</v>
      </c>
      <c r="C991">
        <v>162939.9</v>
      </c>
      <c r="D991" t="s">
        <v>41</v>
      </c>
      <c r="E991" t="s">
        <v>41</v>
      </c>
      <c r="F991">
        <v>0</v>
      </c>
    </row>
    <row r="992" spans="1:6">
      <c r="A992" s="171">
        <v>44227</v>
      </c>
      <c r="B992" t="s">
        <v>164</v>
      </c>
      <c r="C992">
        <v>159738.21</v>
      </c>
      <c r="D992" t="s">
        <v>9</v>
      </c>
      <c r="E992" t="s">
        <v>9</v>
      </c>
      <c r="F992">
        <v>305350</v>
      </c>
    </row>
    <row r="993" spans="1:6">
      <c r="A993" s="171">
        <v>44227</v>
      </c>
      <c r="B993" t="s">
        <v>164</v>
      </c>
      <c r="C993">
        <v>159738.21</v>
      </c>
      <c r="D993" t="s">
        <v>9</v>
      </c>
      <c r="E993" t="s">
        <v>10</v>
      </c>
      <c r="F993">
        <v>274399</v>
      </c>
    </row>
    <row r="994" spans="1:6">
      <c r="A994" s="171">
        <v>44227</v>
      </c>
      <c r="B994" t="s">
        <v>164</v>
      </c>
      <c r="C994">
        <v>159738.21</v>
      </c>
      <c r="D994" t="s">
        <v>9</v>
      </c>
      <c r="E994" t="s">
        <v>11</v>
      </c>
      <c r="F994">
        <v>29760</v>
      </c>
    </row>
    <row r="995" spans="1:6">
      <c r="A995" s="171">
        <v>44227</v>
      </c>
      <c r="B995" t="s">
        <v>164</v>
      </c>
      <c r="C995">
        <v>159738.21</v>
      </c>
      <c r="D995" t="s">
        <v>9</v>
      </c>
      <c r="E995" t="s">
        <v>12</v>
      </c>
      <c r="F995">
        <v>0</v>
      </c>
    </row>
    <row r="996" spans="1:6">
      <c r="A996" s="171">
        <v>44227</v>
      </c>
      <c r="B996" t="s">
        <v>164</v>
      </c>
      <c r="C996">
        <v>159738.21</v>
      </c>
      <c r="D996" t="s">
        <v>9</v>
      </c>
      <c r="E996" t="s">
        <v>13</v>
      </c>
      <c r="F996">
        <v>1191</v>
      </c>
    </row>
    <row r="997" spans="1:6">
      <c r="A997" s="171">
        <v>44227</v>
      </c>
      <c r="B997" t="s">
        <v>164</v>
      </c>
      <c r="C997">
        <v>159738.21</v>
      </c>
      <c r="D997" t="s">
        <v>14</v>
      </c>
      <c r="E997" t="s">
        <v>14</v>
      </c>
      <c r="F997">
        <v>64072</v>
      </c>
    </row>
    <row r="998" spans="1:6">
      <c r="A998" s="171">
        <v>44227</v>
      </c>
      <c r="B998" t="s">
        <v>164</v>
      </c>
      <c r="C998">
        <v>159738.21</v>
      </c>
      <c r="D998" t="s">
        <v>14</v>
      </c>
      <c r="E998" t="s">
        <v>15</v>
      </c>
      <c r="F998">
        <v>57719</v>
      </c>
    </row>
    <row r="999" spans="1:6">
      <c r="A999" s="171">
        <v>44227</v>
      </c>
      <c r="B999" t="s">
        <v>164</v>
      </c>
      <c r="C999">
        <v>159738.21</v>
      </c>
      <c r="D999" t="s">
        <v>14</v>
      </c>
      <c r="E999" t="s">
        <v>16</v>
      </c>
      <c r="F999">
        <v>6287</v>
      </c>
    </row>
    <row r="1000" spans="1:6">
      <c r="A1000" s="171">
        <v>44227</v>
      </c>
      <c r="B1000" t="s">
        <v>164</v>
      </c>
      <c r="C1000">
        <v>159738.21</v>
      </c>
      <c r="D1000" t="s">
        <v>14</v>
      </c>
      <c r="E1000" t="s">
        <v>17</v>
      </c>
      <c r="F1000">
        <v>66</v>
      </c>
    </row>
    <row r="1001" spans="1:6">
      <c r="A1001" s="171">
        <v>44227</v>
      </c>
      <c r="B1001" t="s">
        <v>164</v>
      </c>
      <c r="C1001">
        <v>159738.21</v>
      </c>
      <c r="D1001" t="s">
        <v>14</v>
      </c>
      <c r="E1001" t="s">
        <v>18</v>
      </c>
      <c r="F1001">
        <v>0</v>
      </c>
    </row>
    <row r="1002" spans="1:6">
      <c r="A1002" s="171">
        <v>44227</v>
      </c>
      <c r="B1002" t="s">
        <v>164</v>
      </c>
      <c r="C1002">
        <v>159738.21</v>
      </c>
      <c r="D1002" t="s">
        <v>19</v>
      </c>
      <c r="E1002" t="s">
        <v>19</v>
      </c>
      <c r="F1002">
        <v>436295</v>
      </c>
    </row>
    <row r="1003" spans="1:6">
      <c r="A1003" s="171">
        <v>44227</v>
      </c>
      <c r="B1003" t="s">
        <v>164</v>
      </c>
      <c r="C1003">
        <v>159738.21</v>
      </c>
      <c r="D1003" t="s">
        <v>19</v>
      </c>
      <c r="E1003" t="s">
        <v>20</v>
      </c>
      <c r="F1003">
        <v>149340</v>
      </c>
    </row>
    <row r="1004" spans="1:6">
      <c r="A1004" s="171">
        <v>44227</v>
      </c>
      <c r="B1004" t="s">
        <v>164</v>
      </c>
      <c r="C1004">
        <v>159738.21</v>
      </c>
      <c r="D1004" t="s">
        <v>19</v>
      </c>
      <c r="E1004" t="s">
        <v>21</v>
      </c>
      <c r="F1004">
        <v>286955</v>
      </c>
    </row>
    <row r="1005" spans="1:6">
      <c r="A1005" s="171">
        <v>44227</v>
      </c>
      <c r="B1005" t="s">
        <v>164</v>
      </c>
      <c r="C1005">
        <v>159738.21</v>
      </c>
      <c r="D1005" t="s">
        <v>19</v>
      </c>
      <c r="E1005" t="s">
        <v>22</v>
      </c>
      <c r="F1005">
        <v>0</v>
      </c>
    </row>
    <row r="1006" spans="1:6">
      <c r="A1006" s="171">
        <v>44227</v>
      </c>
      <c r="B1006" t="s">
        <v>164</v>
      </c>
      <c r="C1006">
        <v>159738.21</v>
      </c>
      <c r="D1006" t="s">
        <v>23</v>
      </c>
      <c r="E1006" t="s">
        <v>23</v>
      </c>
      <c r="F1006">
        <v>0</v>
      </c>
    </row>
    <row r="1007" spans="1:6">
      <c r="A1007" s="171">
        <v>44227</v>
      </c>
      <c r="B1007" t="s">
        <v>164</v>
      </c>
      <c r="C1007">
        <v>159738.21</v>
      </c>
      <c r="D1007" t="s">
        <v>24</v>
      </c>
      <c r="E1007" t="s">
        <v>24</v>
      </c>
      <c r="F1007">
        <v>167317</v>
      </c>
    </row>
    <row r="1008" spans="1:6">
      <c r="A1008" s="171">
        <v>44227</v>
      </c>
      <c r="B1008" t="s">
        <v>164</v>
      </c>
      <c r="C1008">
        <v>159738.21</v>
      </c>
      <c r="D1008" t="s">
        <v>25</v>
      </c>
      <c r="E1008" t="s">
        <v>25</v>
      </c>
      <c r="F1008">
        <v>4957404</v>
      </c>
    </row>
    <row r="1009" spans="1:6">
      <c r="A1009" s="171">
        <v>44227</v>
      </c>
      <c r="B1009" t="s">
        <v>164</v>
      </c>
      <c r="C1009">
        <v>159738.21</v>
      </c>
      <c r="D1009" t="s">
        <v>26</v>
      </c>
      <c r="E1009" t="s">
        <v>26</v>
      </c>
      <c r="F1009">
        <v>1531223</v>
      </c>
    </row>
    <row r="1010" spans="1:6">
      <c r="A1010" s="171">
        <v>44227</v>
      </c>
      <c r="B1010" t="s">
        <v>164</v>
      </c>
      <c r="C1010">
        <v>159738.21</v>
      </c>
      <c r="D1010" t="s">
        <v>27</v>
      </c>
      <c r="E1010" t="s">
        <v>27</v>
      </c>
      <c r="F1010">
        <v>12443</v>
      </c>
    </row>
    <row r="1011" spans="1:6">
      <c r="A1011" s="171">
        <v>44227</v>
      </c>
      <c r="B1011" t="s">
        <v>164</v>
      </c>
      <c r="C1011">
        <v>159738.21</v>
      </c>
      <c r="D1011" t="s">
        <v>28</v>
      </c>
      <c r="E1011" t="s">
        <v>28</v>
      </c>
      <c r="F1011">
        <v>0</v>
      </c>
    </row>
    <row r="1012" spans="1:6">
      <c r="A1012" s="171">
        <v>44227</v>
      </c>
      <c r="B1012" t="s">
        <v>164</v>
      </c>
      <c r="C1012">
        <v>159738.21</v>
      </c>
      <c r="D1012" t="s">
        <v>29</v>
      </c>
      <c r="E1012" t="s">
        <v>29</v>
      </c>
      <c r="F1012">
        <v>934419</v>
      </c>
    </row>
    <row r="1013" spans="1:6">
      <c r="A1013" s="171">
        <v>44227</v>
      </c>
      <c r="B1013" t="s">
        <v>164</v>
      </c>
      <c r="C1013">
        <v>159738.21</v>
      </c>
      <c r="D1013" t="s">
        <v>30</v>
      </c>
      <c r="E1013" t="s">
        <v>30</v>
      </c>
      <c r="F1013">
        <v>0</v>
      </c>
    </row>
    <row r="1014" spans="1:6">
      <c r="A1014" s="171">
        <v>44227</v>
      </c>
      <c r="B1014" t="s">
        <v>164</v>
      </c>
      <c r="C1014">
        <v>159738.21</v>
      </c>
      <c r="D1014" t="s">
        <v>31</v>
      </c>
      <c r="E1014" t="s">
        <v>31</v>
      </c>
      <c r="F1014">
        <v>0</v>
      </c>
    </row>
    <row r="1015" spans="1:6">
      <c r="A1015" s="171">
        <v>44227</v>
      </c>
      <c r="B1015" t="s">
        <v>164</v>
      </c>
      <c r="C1015">
        <v>159738.21</v>
      </c>
      <c r="D1015" t="s">
        <v>32</v>
      </c>
      <c r="E1015" t="s">
        <v>32</v>
      </c>
      <c r="F1015">
        <v>119277</v>
      </c>
    </row>
    <row r="1016" spans="1:6">
      <c r="A1016" s="171">
        <v>44227</v>
      </c>
      <c r="B1016" t="s">
        <v>164</v>
      </c>
      <c r="C1016">
        <v>159738.21</v>
      </c>
      <c r="D1016" t="s">
        <v>33</v>
      </c>
      <c r="E1016" t="s">
        <v>33</v>
      </c>
      <c r="F1016">
        <v>0</v>
      </c>
    </row>
    <row r="1017" spans="1:6">
      <c r="A1017" s="171">
        <v>44227</v>
      </c>
      <c r="B1017" t="s">
        <v>164</v>
      </c>
      <c r="C1017">
        <v>159738.21</v>
      </c>
      <c r="D1017" t="s">
        <v>34</v>
      </c>
      <c r="E1017" t="s">
        <v>34</v>
      </c>
      <c r="F1017">
        <v>44003</v>
      </c>
    </row>
    <row r="1018" spans="1:6">
      <c r="A1018" s="171">
        <v>44227</v>
      </c>
      <c r="B1018" t="s">
        <v>164</v>
      </c>
      <c r="C1018">
        <v>159738.21</v>
      </c>
      <c r="D1018" t="s">
        <v>35</v>
      </c>
      <c r="E1018" t="s">
        <v>35</v>
      </c>
      <c r="F1018">
        <v>0</v>
      </c>
    </row>
    <row r="1019" spans="1:6">
      <c r="A1019" s="171">
        <v>44227</v>
      </c>
      <c r="B1019" t="s">
        <v>164</v>
      </c>
      <c r="C1019">
        <v>159738.21</v>
      </c>
      <c r="D1019" t="s">
        <v>36</v>
      </c>
      <c r="E1019" t="s">
        <v>36</v>
      </c>
      <c r="F1019">
        <v>0</v>
      </c>
    </row>
    <row r="1020" spans="1:6">
      <c r="A1020" s="171">
        <v>44227</v>
      </c>
      <c r="B1020" t="s">
        <v>164</v>
      </c>
      <c r="C1020">
        <v>159738.21</v>
      </c>
      <c r="D1020" t="s">
        <v>37</v>
      </c>
      <c r="E1020" t="s">
        <v>37</v>
      </c>
      <c r="F1020">
        <v>0</v>
      </c>
    </row>
    <row r="1021" spans="1:6">
      <c r="A1021" s="171">
        <v>44227</v>
      </c>
      <c r="B1021" t="s">
        <v>164</v>
      </c>
      <c r="C1021">
        <v>159738.21</v>
      </c>
      <c r="D1021" t="s">
        <v>38</v>
      </c>
      <c r="E1021" t="s">
        <v>38</v>
      </c>
      <c r="F1021">
        <v>0</v>
      </c>
    </row>
    <row r="1022" spans="1:6">
      <c r="A1022" s="171">
        <v>44227</v>
      </c>
      <c r="B1022" t="s">
        <v>164</v>
      </c>
      <c r="C1022">
        <v>159738.21</v>
      </c>
      <c r="D1022" t="s">
        <v>39</v>
      </c>
      <c r="E1022" t="s">
        <v>39</v>
      </c>
      <c r="F1022">
        <v>0</v>
      </c>
    </row>
    <row r="1023" spans="1:6">
      <c r="A1023" s="171">
        <v>44227</v>
      </c>
      <c r="B1023" t="s">
        <v>164</v>
      </c>
      <c r="C1023">
        <v>159738.21</v>
      </c>
      <c r="D1023" t="s">
        <v>40</v>
      </c>
      <c r="E1023" t="s">
        <v>40</v>
      </c>
      <c r="F1023">
        <v>0</v>
      </c>
    </row>
    <row r="1024" spans="1:6">
      <c r="A1024" s="171">
        <v>44227</v>
      </c>
      <c r="B1024" t="s">
        <v>164</v>
      </c>
      <c r="C1024">
        <v>159738.21</v>
      </c>
      <c r="D1024" t="s">
        <v>41</v>
      </c>
      <c r="E1024" t="s">
        <v>41</v>
      </c>
      <c r="F1024">
        <v>0</v>
      </c>
    </row>
    <row r="1025" spans="1:6">
      <c r="A1025" s="171">
        <v>44228</v>
      </c>
      <c r="B1025" t="s">
        <v>164</v>
      </c>
      <c r="C1025">
        <v>124732.91</v>
      </c>
      <c r="D1025" t="s">
        <v>9</v>
      </c>
      <c r="E1025" t="s">
        <v>9</v>
      </c>
      <c r="F1025">
        <v>320333</v>
      </c>
    </row>
    <row r="1026" spans="1:6">
      <c r="A1026" s="171">
        <v>44228</v>
      </c>
      <c r="B1026" t="s">
        <v>164</v>
      </c>
      <c r="C1026">
        <v>124732.91</v>
      </c>
      <c r="D1026" t="s">
        <v>9</v>
      </c>
      <c r="E1026" t="s">
        <v>10</v>
      </c>
      <c r="F1026">
        <v>294943</v>
      </c>
    </row>
    <row r="1027" spans="1:6">
      <c r="A1027" s="171">
        <v>44228</v>
      </c>
      <c r="B1027" t="s">
        <v>164</v>
      </c>
      <c r="C1027">
        <v>124732.91</v>
      </c>
      <c r="D1027" t="s">
        <v>9</v>
      </c>
      <c r="E1027" t="s">
        <v>11</v>
      </c>
      <c r="F1027">
        <v>23483</v>
      </c>
    </row>
    <row r="1028" spans="1:6">
      <c r="A1028" s="171">
        <v>44228</v>
      </c>
      <c r="B1028" t="s">
        <v>164</v>
      </c>
      <c r="C1028">
        <v>124732.91</v>
      </c>
      <c r="D1028" t="s">
        <v>9</v>
      </c>
      <c r="E1028" t="s">
        <v>12</v>
      </c>
      <c r="F1028">
        <v>0</v>
      </c>
    </row>
    <row r="1029" spans="1:6">
      <c r="A1029" s="171">
        <v>44228</v>
      </c>
      <c r="B1029" t="s">
        <v>164</v>
      </c>
      <c r="C1029">
        <v>124732.91</v>
      </c>
      <c r="D1029" t="s">
        <v>9</v>
      </c>
      <c r="E1029" t="s">
        <v>13</v>
      </c>
      <c r="F1029">
        <v>1907</v>
      </c>
    </row>
    <row r="1030" spans="1:6">
      <c r="A1030" s="171">
        <v>44228</v>
      </c>
      <c r="B1030" t="s">
        <v>164</v>
      </c>
      <c r="C1030">
        <v>124732.91</v>
      </c>
      <c r="D1030" t="s">
        <v>14</v>
      </c>
      <c r="E1030" t="s">
        <v>14</v>
      </c>
      <c r="F1030">
        <v>57824</v>
      </c>
    </row>
    <row r="1031" spans="1:6">
      <c r="A1031" s="171">
        <v>44228</v>
      </c>
      <c r="B1031" t="s">
        <v>164</v>
      </c>
      <c r="C1031">
        <v>124732.91</v>
      </c>
      <c r="D1031" t="s">
        <v>14</v>
      </c>
      <c r="E1031" t="s">
        <v>15</v>
      </c>
      <c r="F1031">
        <v>53870</v>
      </c>
    </row>
    <row r="1032" spans="1:6">
      <c r="A1032" s="171">
        <v>44228</v>
      </c>
      <c r="B1032" t="s">
        <v>164</v>
      </c>
      <c r="C1032">
        <v>124732.91</v>
      </c>
      <c r="D1032" t="s">
        <v>14</v>
      </c>
      <c r="E1032" t="s">
        <v>16</v>
      </c>
      <c r="F1032">
        <v>3821</v>
      </c>
    </row>
    <row r="1033" spans="1:6">
      <c r="A1033" s="171">
        <v>44228</v>
      </c>
      <c r="B1033" t="s">
        <v>164</v>
      </c>
      <c r="C1033">
        <v>124732.91</v>
      </c>
      <c r="D1033" t="s">
        <v>14</v>
      </c>
      <c r="E1033" t="s">
        <v>17</v>
      </c>
      <c r="F1033">
        <v>132</v>
      </c>
    </row>
    <row r="1034" spans="1:6">
      <c r="A1034" s="171">
        <v>44228</v>
      </c>
      <c r="B1034" t="s">
        <v>164</v>
      </c>
      <c r="C1034">
        <v>124732.91</v>
      </c>
      <c r="D1034" t="s">
        <v>14</v>
      </c>
      <c r="E1034" t="s">
        <v>18</v>
      </c>
      <c r="F1034">
        <v>0</v>
      </c>
    </row>
    <row r="1035" spans="1:6">
      <c r="A1035" s="171">
        <v>44228</v>
      </c>
      <c r="B1035" t="s">
        <v>164</v>
      </c>
      <c r="C1035">
        <v>124732.91</v>
      </c>
      <c r="D1035" t="s">
        <v>19</v>
      </c>
      <c r="E1035" t="s">
        <v>19</v>
      </c>
      <c r="F1035">
        <v>573591</v>
      </c>
    </row>
    <row r="1036" spans="1:6">
      <c r="A1036" s="171">
        <v>44228</v>
      </c>
      <c r="B1036" t="s">
        <v>164</v>
      </c>
      <c r="C1036">
        <v>124732.91</v>
      </c>
      <c r="D1036" t="s">
        <v>19</v>
      </c>
      <c r="E1036" t="s">
        <v>20</v>
      </c>
      <c r="F1036">
        <v>201538</v>
      </c>
    </row>
    <row r="1037" spans="1:6">
      <c r="A1037" s="171">
        <v>44228</v>
      </c>
      <c r="B1037" t="s">
        <v>164</v>
      </c>
      <c r="C1037">
        <v>124732.91</v>
      </c>
      <c r="D1037" t="s">
        <v>19</v>
      </c>
      <c r="E1037" t="s">
        <v>21</v>
      </c>
      <c r="F1037">
        <v>372053</v>
      </c>
    </row>
    <row r="1038" spans="1:6">
      <c r="A1038" s="171">
        <v>44228</v>
      </c>
      <c r="B1038" t="s">
        <v>164</v>
      </c>
      <c r="C1038">
        <v>124732.91</v>
      </c>
      <c r="D1038" t="s">
        <v>19</v>
      </c>
      <c r="E1038" t="s">
        <v>22</v>
      </c>
      <c r="F1038">
        <v>0</v>
      </c>
    </row>
    <row r="1039" spans="1:6">
      <c r="A1039" s="171">
        <v>44228</v>
      </c>
      <c r="B1039" t="s">
        <v>164</v>
      </c>
      <c r="C1039">
        <v>124732.91</v>
      </c>
      <c r="D1039" t="s">
        <v>23</v>
      </c>
      <c r="E1039" t="s">
        <v>23</v>
      </c>
      <c r="F1039">
        <v>0</v>
      </c>
    </row>
    <row r="1040" spans="1:6">
      <c r="A1040" s="171">
        <v>44228</v>
      </c>
      <c r="B1040" t="s">
        <v>164</v>
      </c>
      <c r="C1040">
        <v>124732.91</v>
      </c>
      <c r="D1040" t="s">
        <v>24</v>
      </c>
      <c r="E1040" t="s">
        <v>24</v>
      </c>
      <c r="F1040">
        <v>191293</v>
      </c>
    </row>
    <row r="1041" spans="1:6">
      <c r="A1041" s="171">
        <v>44228</v>
      </c>
      <c r="B1041" t="s">
        <v>164</v>
      </c>
      <c r="C1041">
        <v>124732.91</v>
      </c>
      <c r="D1041" t="s">
        <v>25</v>
      </c>
      <c r="E1041" t="s">
        <v>25</v>
      </c>
      <c r="F1041">
        <v>3016709</v>
      </c>
    </row>
    <row r="1042" spans="1:6">
      <c r="A1042" s="171">
        <v>44228</v>
      </c>
      <c r="B1042" t="s">
        <v>164</v>
      </c>
      <c r="C1042">
        <v>124732.91</v>
      </c>
      <c r="D1042" t="s">
        <v>26</v>
      </c>
      <c r="E1042" t="s">
        <v>26</v>
      </c>
      <c r="F1042">
        <v>2102174</v>
      </c>
    </row>
    <row r="1043" spans="1:6">
      <c r="A1043" s="171">
        <v>44228</v>
      </c>
      <c r="B1043" t="s">
        <v>164</v>
      </c>
      <c r="C1043">
        <v>124732.91</v>
      </c>
      <c r="D1043" t="s">
        <v>27</v>
      </c>
      <c r="E1043" t="s">
        <v>27</v>
      </c>
      <c r="F1043">
        <v>11741</v>
      </c>
    </row>
    <row r="1044" spans="1:6">
      <c r="A1044" s="171">
        <v>44228</v>
      </c>
      <c r="B1044" t="s">
        <v>164</v>
      </c>
      <c r="C1044">
        <v>124732.91</v>
      </c>
      <c r="D1044" t="s">
        <v>28</v>
      </c>
      <c r="E1044" t="s">
        <v>28</v>
      </c>
      <c r="F1044">
        <v>0</v>
      </c>
    </row>
    <row r="1045" spans="1:6">
      <c r="A1045" s="171">
        <v>44228</v>
      </c>
      <c r="B1045" t="s">
        <v>164</v>
      </c>
      <c r="C1045">
        <v>124732.91</v>
      </c>
      <c r="D1045" t="s">
        <v>29</v>
      </c>
      <c r="E1045" t="s">
        <v>29</v>
      </c>
      <c r="F1045">
        <v>1188752</v>
      </c>
    </row>
    <row r="1046" spans="1:6">
      <c r="A1046" s="171">
        <v>44228</v>
      </c>
      <c r="B1046" t="s">
        <v>164</v>
      </c>
      <c r="C1046">
        <v>124732.91</v>
      </c>
      <c r="D1046" t="s">
        <v>30</v>
      </c>
      <c r="E1046" t="s">
        <v>30</v>
      </c>
      <c r="F1046">
        <v>0</v>
      </c>
    </row>
    <row r="1047" spans="1:6">
      <c r="A1047" s="171">
        <v>44228</v>
      </c>
      <c r="B1047" t="s">
        <v>164</v>
      </c>
      <c r="C1047">
        <v>124732.91</v>
      </c>
      <c r="D1047" t="s">
        <v>31</v>
      </c>
      <c r="E1047" t="s">
        <v>31</v>
      </c>
      <c r="F1047">
        <v>0</v>
      </c>
    </row>
    <row r="1048" spans="1:6">
      <c r="A1048" s="171">
        <v>44228</v>
      </c>
      <c r="B1048" t="s">
        <v>164</v>
      </c>
      <c r="C1048">
        <v>124732.91</v>
      </c>
      <c r="D1048" t="s">
        <v>32</v>
      </c>
      <c r="E1048" t="s">
        <v>32</v>
      </c>
      <c r="F1048">
        <v>112687</v>
      </c>
    </row>
    <row r="1049" spans="1:6">
      <c r="A1049" s="171">
        <v>44228</v>
      </c>
      <c r="B1049" t="s">
        <v>164</v>
      </c>
      <c r="C1049">
        <v>124732.91</v>
      </c>
      <c r="D1049" t="s">
        <v>33</v>
      </c>
      <c r="E1049" t="s">
        <v>33</v>
      </c>
      <c r="F1049">
        <v>0</v>
      </c>
    </row>
    <row r="1050" spans="1:6">
      <c r="A1050" s="171">
        <v>44228</v>
      </c>
      <c r="B1050" t="s">
        <v>164</v>
      </c>
      <c r="C1050">
        <v>124732.91</v>
      </c>
      <c r="D1050" t="s">
        <v>34</v>
      </c>
      <c r="E1050" t="s">
        <v>34</v>
      </c>
      <c r="F1050">
        <v>35864</v>
      </c>
    </row>
    <row r="1051" spans="1:6">
      <c r="A1051" s="171">
        <v>44228</v>
      </c>
      <c r="B1051" t="s">
        <v>164</v>
      </c>
      <c r="C1051">
        <v>124732.91</v>
      </c>
      <c r="D1051" t="s">
        <v>35</v>
      </c>
      <c r="E1051" t="s">
        <v>35</v>
      </c>
      <c r="F1051">
        <v>0</v>
      </c>
    </row>
    <row r="1052" spans="1:6">
      <c r="A1052" s="171">
        <v>44228</v>
      </c>
      <c r="B1052" t="s">
        <v>164</v>
      </c>
      <c r="C1052">
        <v>124732.91</v>
      </c>
      <c r="D1052" t="s">
        <v>36</v>
      </c>
      <c r="E1052" t="s">
        <v>36</v>
      </c>
      <c r="F1052">
        <v>0</v>
      </c>
    </row>
    <row r="1053" spans="1:6">
      <c r="A1053" s="171">
        <v>44228</v>
      </c>
      <c r="B1053" t="s">
        <v>164</v>
      </c>
      <c r="C1053">
        <v>124732.91</v>
      </c>
      <c r="D1053" t="s">
        <v>37</v>
      </c>
      <c r="E1053" t="s">
        <v>37</v>
      </c>
      <c r="F1053">
        <v>0</v>
      </c>
    </row>
    <row r="1054" spans="1:6">
      <c r="A1054" s="171">
        <v>44228</v>
      </c>
      <c r="B1054" t="s">
        <v>164</v>
      </c>
      <c r="C1054">
        <v>124732.91</v>
      </c>
      <c r="D1054" t="s">
        <v>38</v>
      </c>
      <c r="E1054" t="s">
        <v>38</v>
      </c>
      <c r="F1054">
        <v>0</v>
      </c>
    </row>
    <row r="1055" spans="1:6">
      <c r="A1055" s="171">
        <v>44228</v>
      </c>
      <c r="B1055" t="s">
        <v>164</v>
      </c>
      <c r="C1055">
        <v>124732.91</v>
      </c>
      <c r="D1055" t="s">
        <v>39</v>
      </c>
      <c r="E1055" t="s">
        <v>39</v>
      </c>
      <c r="F1055">
        <v>0</v>
      </c>
    </row>
    <row r="1056" spans="1:6">
      <c r="A1056" s="171">
        <v>44228</v>
      </c>
      <c r="B1056" t="s">
        <v>164</v>
      </c>
      <c r="C1056">
        <v>124732.91</v>
      </c>
      <c r="D1056" t="s">
        <v>40</v>
      </c>
      <c r="E1056" t="s">
        <v>40</v>
      </c>
      <c r="F1056">
        <v>0</v>
      </c>
    </row>
    <row r="1057" spans="1:6">
      <c r="A1057" s="171">
        <v>44228</v>
      </c>
      <c r="B1057" t="s">
        <v>164</v>
      </c>
      <c r="C1057">
        <v>124732.91</v>
      </c>
      <c r="D1057" t="s">
        <v>41</v>
      </c>
      <c r="E1057" t="s">
        <v>41</v>
      </c>
      <c r="F1057">
        <v>0</v>
      </c>
    </row>
    <row r="1058" spans="1:6">
      <c r="A1058" s="171">
        <v>44229</v>
      </c>
      <c r="B1058" t="s">
        <v>164</v>
      </c>
      <c r="C1058">
        <v>96620.34</v>
      </c>
      <c r="D1058" t="s">
        <v>9</v>
      </c>
      <c r="E1058" t="s">
        <v>9</v>
      </c>
      <c r="F1058">
        <v>285695</v>
      </c>
    </row>
    <row r="1059" spans="1:6">
      <c r="A1059" s="171">
        <v>44229</v>
      </c>
      <c r="B1059" t="s">
        <v>164</v>
      </c>
      <c r="C1059">
        <v>96620.34</v>
      </c>
      <c r="D1059" t="s">
        <v>9</v>
      </c>
      <c r="E1059" t="s">
        <v>10</v>
      </c>
      <c r="F1059">
        <v>268629</v>
      </c>
    </row>
    <row r="1060" spans="1:6">
      <c r="A1060" s="171">
        <v>44229</v>
      </c>
      <c r="B1060" t="s">
        <v>164</v>
      </c>
      <c r="C1060">
        <v>96620.34</v>
      </c>
      <c r="D1060" t="s">
        <v>9</v>
      </c>
      <c r="E1060" t="s">
        <v>11</v>
      </c>
      <c r="F1060">
        <v>16600</v>
      </c>
    </row>
    <row r="1061" spans="1:6">
      <c r="A1061" s="171">
        <v>44229</v>
      </c>
      <c r="B1061" t="s">
        <v>164</v>
      </c>
      <c r="C1061">
        <v>96620.34</v>
      </c>
      <c r="D1061" t="s">
        <v>9</v>
      </c>
      <c r="E1061" t="s">
        <v>12</v>
      </c>
      <c r="F1061">
        <v>0</v>
      </c>
    </row>
    <row r="1062" spans="1:6">
      <c r="A1062" s="171">
        <v>44229</v>
      </c>
      <c r="B1062" t="s">
        <v>164</v>
      </c>
      <c r="C1062">
        <v>96620.34</v>
      </c>
      <c r="D1062" t="s">
        <v>9</v>
      </c>
      <c r="E1062" t="s">
        <v>13</v>
      </c>
      <c r="F1062">
        <v>466</v>
      </c>
    </row>
    <row r="1063" spans="1:6">
      <c r="A1063" s="171">
        <v>44229</v>
      </c>
      <c r="B1063" t="s">
        <v>164</v>
      </c>
      <c r="C1063">
        <v>96620.34</v>
      </c>
      <c r="D1063" t="s">
        <v>14</v>
      </c>
      <c r="E1063" t="s">
        <v>14</v>
      </c>
      <c r="F1063">
        <v>43474</v>
      </c>
    </row>
    <row r="1064" spans="1:6">
      <c r="A1064" s="171">
        <v>44229</v>
      </c>
      <c r="B1064" t="s">
        <v>164</v>
      </c>
      <c r="C1064">
        <v>96620.34</v>
      </c>
      <c r="D1064" t="s">
        <v>14</v>
      </c>
      <c r="E1064" t="s">
        <v>15</v>
      </c>
      <c r="F1064">
        <v>41429</v>
      </c>
    </row>
    <row r="1065" spans="1:6">
      <c r="A1065" s="171">
        <v>44229</v>
      </c>
      <c r="B1065" t="s">
        <v>164</v>
      </c>
      <c r="C1065">
        <v>96620.34</v>
      </c>
      <c r="D1065" t="s">
        <v>14</v>
      </c>
      <c r="E1065" t="s">
        <v>16</v>
      </c>
      <c r="F1065">
        <v>2016</v>
      </c>
    </row>
    <row r="1066" spans="1:6">
      <c r="A1066" s="171">
        <v>44229</v>
      </c>
      <c r="B1066" t="s">
        <v>164</v>
      </c>
      <c r="C1066">
        <v>96620.34</v>
      </c>
      <c r="D1066" t="s">
        <v>14</v>
      </c>
      <c r="E1066" t="s">
        <v>17</v>
      </c>
      <c r="F1066">
        <v>28</v>
      </c>
    </row>
    <row r="1067" spans="1:6">
      <c r="A1067" s="171">
        <v>44229</v>
      </c>
      <c r="B1067" t="s">
        <v>164</v>
      </c>
      <c r="C1067">
        <v>96620.34</v>
      </c>
      <c r="D1067" t="s">
        <v>14</v>
      </c>
      <c r="E1067" t="s">
        <v>18</v>
      </c>
      <c r="F1067">
        <v>0</v>
      </c>
    </row>
    <row r="1068" spans="1:6">
      <c r="A1068" s="171">
        <v>44229</v>
      </c>
      <c r="B1068" t="s">
        <v>164</v>
      </c>
      <c r="C1068">
        <v>96620.34</v>
      </c>
      <c r="D1068" t="s">
        <v>19</v>
      </c>
      <c r="E1068" t="s">
        <v>19</v>
      </c>
      <c r="F1068">
        <v>483389</v>
      </c>
    </row>
    <row r="1069" spans="1:6">
      <c r="A1069" s="171">
        <v>44229</v>
      </c>
      <c r="B1069" t="s">
        <v>164</v>
      </c>
      <c r="C1069">
        <v>96620.34</v>
      </c>
      <c r="D1069" t="s">
        <v>19</v>
      </c>
      <c r="E1069" t="s">
        <v>20</v>
      </c>
      <c r="F1069">
        <v>78736</v>
      </c>
    </row>
    <row r="1070" spans="1:6">
      <c r="A1070" s="171">
        <v>44229</v>
      </c>
      <c r="B1070" t="s">
        <v>164</v>
      </c>
      <c r="C1070">
        <v>96620.34</v>
      </c>
      <c r="D1070" t="s">
        <v>19</v>
      </c>
      <c r="E1070" t="s">
        <v>21</v>
      </c>
      <c r="F1070">
        <v>404653</v>
      </c>
    </row>
    <row r="1071" spans="1:6">
      <c r="A1071" s="171">
        <v>44229</v>
      </c>
      <c r="B1071" t="s">
        <v>164</v>
      </c>
      <c r="C1071">
        <v>96620.34</v>
      </c>
      <c r="D1071" t="s">
        <v>19</v>
      </c>
      <c r="E1071" t="s">
        <v>22</v>
      </c>
      <c r="F1071">
        <v>0</v>
      </c>
    </row>
    <row r="1072" spans="1:6">
      <c r="A1072" s="171">
        <v>44229</v>
      </c>
      <c r="B1072" t="s">
        <v>164</v>
      </c>
      <c r="C1072">
        <v>96620.34</v>
      </c>
      <c r="D1072" t="s">
        <v>23</v>
      </c>
      <c r="E1072" t="s">
        <v>23</v>
      </c>
      <c r="F1072">
        <v>0</v>
      </c>
    </row>
    <row r="1073" spans="1:6">
      <c r="A1073" s="171">
        <v>44229</v>
      </c>
      <c r="B1073" t="s">
        <v>164</v>
      </c>
      <c r="C1073">
        <v>96620.34</v>
      </c>
      <c r="D1073" t="s">
        <v>24</v>
      </c>
      <c r="E1073" t="s">
        <v>24</v>
      </c>
      <c r="F1073">
        <v>190858</v>
      </c>
    </row>
    <row r="1074" spans="1:6">
      <c r="A1074" s="171">
        <v>44229</v>
      </c>
      <c r="B1074" t="s">
        <v>164</v>
      </c>
      <c r="C1074">
        <v>96620.34</v>
      </c>
      <c r="D1074" t="s">
        <v>25</v>
      </c>
      <c r="E1074" t="s">
        <v>25</v>
      </c>
      <c r="F1074">
        <v>2302228</v>
      </c>
    </row>
    <row r="1075" spans="1:6">
      <c r="A1075" s="171">
        <v>44229</v>
      </c>
      <c r="B1075" t="s">
        <v>164</v>
      </c>
      <c r="C1075">
        <v>96620.34</v>
      </c>
      <c r="D1075" t="s">
        <v>26</v>
      </c>
      <c r="E1075" t="s">
        <v>26</v>
      </c>
      <c r="F1075">
        <v>1460925</v>
      </c>
    </row>
    <row r="1076" spans="1:6">
      <c r="A1076" s="171">
        <v>44229</v>
      </c>
      <c r="B1076" t="s">
        <v>164</v>
      </c>
      <c r="C1076">
        <v>96620.34</v>
      </c>
      <c r="D1076" t="s">
        <v>27</v>
      </c>
      <c r="E1076" t="s">
        <v>27</v>
      </c>
      <c r="F1076">
        <v>11711</v>
      </c>
    </row>
    <row r="1077" spans="1:6">
      <c r="A1077" s="171">
        <v>44229</v>
      </c>
      <c r="B1077" t="s">
        <v>164</v>
      </c>
      <c r="C1077">
        <v>96620.34</v>
      </c>
      <c r="D1077" t="s">
        <v>28</v>
      </c>
      <c r="E1077" t="s">
        <v>28</v>
      </c>
      <c r="F1077">
        <v>0</v>
      </c>
    </row>
    <row r="1078" spans="1:6">
      <c r="A1078" s="171">
        <v>44229</v>
      </c>
      <c r="B1078" t="s">
        <v>164</v>
      </c>
      <c r="C1078">
        <v>96620.34</v>
      </c>
      <c r="D1078" t="s">
        <v>29</v>
      </c>
      <c r="E1078" t="s">
        <v>29</v>
      </c>
      <c r="F1078">
        <v>1197905</v>
      </c>
    </row>
    <row r="1079" spans="1:6">
      <c r="A1079" s="171">
        <v>44229</v>
      </c>
      <c r="B1079" t="s">
        <v>164</v>
      </c>
      <c r="C1079">
        <v>96620.34</v>
      </c>
      <c r="D1079" t="s">
        <v>30</v>
      </c>
      <c r="E1079" t="s">
        <v>30</v>
      </c>
      <c r="F1079">
        <v>0</v>
      </c>
    </row>
    <row r="1080" spans="1:6">
      <c r="A1080" s="171">
        <v>44229</v>
      </c>
      <c r="B1080" t="s">
        <v>164</v>
      </c>
      <c r="C1080">
        <v>96620.34</v>
      </c>
      <c r="D1080" t="s">
        <v>31</v>
      </c>
      <c r="E1080" t="s">
        <v>31</v>
      </c>
      <c r="F1080">
        <v>0</v>
      </c>
    </row>
    <row r="1081" spans="1:6">
      <c r="A1081" s="171">
        <v>44229</v>
      </c>
      <c r="B1081" t="s">
        <v>164</v>
      </c>
      <c r="C1081">
        <v>96620.34</v>
      </c>
      <c r="D1081" t="s">
        <v>32</v>
      </c>
      <c r="E1081" t="s">
        <v>32</v>
      </c>
      <c r="F1081">
        <v>63621</v>
      </c>
    </row>
    <row r="1082" spans="1:6">
      <c r="A1082" s="171">
        <v>44229</v>
      </c>
      <c r="B1082" t="s">
        <v>164</v>
      </c>
      <c r="C1082">
        <v>96620.34</v>
      </c>
      <c r="D1082" t="s">
        <v>33</v>
      </c>
      <c r="E1082" t="s">
        <v>33</v>
      </c>
      <c r="F1082">
        <v>0</v>
      </c>
    </row>
    <row r="1083" spans="1:6">
      <c r="A1083" s="171">
        <v>44229</v>
      </c>
      <c r="B1083" t="s">
        <v>164</v>
      </c>
      <c r="C1083">
        <v>96620.34</v>
      </c>
      <c r="D1083" t="s">
        <v>34</v>
      </c>
      <c r="E1083" t="s">
        <v>34</v>
      </c>
      <c r="F1083">
        <v>30066</v>
      </c>
    </row>
    <row r="1084" spans="1:6">
      <c r="A1084" s="171">
        <v>44229</v>
      </c>
      <c r="B1084" t="s">
        <v>164</v>
      </c>
      <c r="C1084">
        <v>96620.34</v>
      </c>
      <c r="D1084" t="s">
        <v>35</v>
      </c>
      <c r="E1084" t="s">
        <v>35</v>
      </c>
      <c r="F1084">
        <v>0</v>
      </c>
    </row>
    <row r="1085" spans="1:6">
      <c r="A1085" s="171">
        <v>44229</v>
      </c>
      <c r="B1085" t="s">
        <v>164</v>
      </c>
      <c r="C1085">
        <v>96620.34</v>
      </c>
      <c r="D1085" t="s">
        <v>36</v>
      </c>
      <c r="E1085" t="s">
        <v>36</v>
      </c>
      <c r="F1085">
        <v>0</v>
      </c>
    </row>
    <row r="1086" spans="1:6">
      <c r="A1086" s="171">
        <v>44229</v>
      </c>
      <c r="B1086" t="s">
        <v>164</v>
      </c>
      <c r="C1086">
        <v>96620.34</v>
      </c>
      <c r="D1086" t="s">
        <v>37</v>
      </c>
      <c r="E1086" t="s">
        <v>37</v>
      </c>
      <c r="F1086">
        <v>0</v>
      </c>
    </row>
    <row r="1087" spans="1:6">
      <c r="A1087" s="171">
        <v>44229</v>
      </c>
      <c r="B1087" t="s">
        <v>164</v>
      </c>
      <c r="C1087">
        <v>96620.34</v>
      </c>
      <c r="D1087" t="s">
        <v>38</v>
      </c>
      <c r="E1087" t="s">
        <v>38</v>
      </c>
      <c r="F1087">
        <v>0</v>
      </c>
    </row>
    <row r="1088" spans="1:6">
      <c r="A1088" s="171">
        <v>44229</v>
      </c>
      <c r="B1088" t="s">
        <v>164</v>
      </c>
      <c r="C1088">
        <v>96620.34</v>
      </c>
      <c r="D1088" t="s">
        <v>39</v>
      </c>
      <c r="E1088" t="s">
        <v>39</v>
      </c>
      <c r="F1088">
        <v>0</v>
      </c>
    </row>
    <row r="1089" spans="1:6">
      <c r="A1089" s="171">
        <v>44229</v>
      </c>
      <c r="B1089" t="s">
        <v>164</v>
      </c>
      <c r="C1089">
        <v>96620.34</v>
      </c>
      <c r="D1089" t="s">
        <v>40</v>
      </c>
      <c r="E1089" t="s">
        <v>40</v>
      </c>
      <c r="F1089">
        <v>0</v>
      </c>
    </row>
    <row r="1090" spans="1:6">
      <c r="A1090" s="171">
        <v>44229</v>
      </c>
      <c r="B1090" t="s">
        <v>164</v>
      </c>
      <c r="C1090">
        <v>96620.34</v>
      </c>
      <c r="D1090" t="s">
        <v>41</v>
      </c>
      <c r="E1090" t="s">
        <v>41</v>
      </c>
      <c r="F1090">
        <v>0</v>
      </c>
    </row>
    <row r="1091" spans="1:6">
      <c r="A1091" s="171">
        <v>44230</v>
      </c>
      <c r="B1091" t="s">
        <v>164</v>
      </c>
      <c r="C1091">
        <v>100259.73</v>
      </c>
      <c r="D1091" t="s">
        <v>9</v>
      </c>
      <c r="E1091" t="s">
        <v>9</v>
      </c>
      <c r="F1091">
        <v>281895</v>
      </c>
    </row>
    <row r="1092" spans="1:6">
      <c r="A1092" s="171">
        <v>44230</v>
      </c>
      <c r="B1092" t="s">
        <v>164</v>
      </c>
      <c r="C1092">
        <v>100259.73</v>
      </c>
      <c r="D1092" t="s">
        <v>9</v>
      </c>
      <c r="E1092" t="s">
        <v>10</v>
      </c>
      <c r="F1092">
        <v>264191</v>
      </c>
    </row>
    <row r="1093" spans="1:6">
      <c r="A1093" s="171">
        <v>44230</v>
      </c>
      <c r="B1093" t="s">
        <v>164</v>
      </c>
      <c r="C1093">
        <v>100259.73</v>
      </c>
      <c r="D1093" t="s">
        <v>9</v>
      </c>
      <c r="E1093" t="s">
        <v>11</v>
      </c>
      <c r="F1093">
        <v>17400</v>
      </c>
    </row>
    <row r="1094" spans="1:6">
      <c r="A1094" s="171">
        <v>44230</v>
      </c>
      <c r="B1094" t="s">
        <v>164</v>
      </c>
      <c r="C1094">
        <v>100259.73</v>
      </c>
      <c r="D1094" t="s">
        <v>9</v>
      </c>
      <c r="E1094" t="s">
        <v>12</v>
      </c>
      <c r="F1094">
        <v>0</v>
      </c>
    </row>
    <row r="1095" spans="1:6">
      <c r="A1095" s="171">
        <v>44230</v>
      </c>
      <c r="B1095" t="s">
        <v>164</v>
      </c>
      <c r="C1095">
        <v>100259.73</v>
      </c>
      <c r="D1095" t="s">
        <v>9</v>
      </c>
      <c r="E1095" t="s">
        <v>13</v>
      </c>
      <c r="F1095">
        <v>304</v>
      </c>
    </row>
    <row r="1096" spans="1:6">
      <c r="A1096" s="171">
        <v>44230</v>
      </c>
      <c r="B1096" t="s">
        <v>164</v>
      </c>
      <c r="C1096">
        <v>100259.73</v>
      </c>
      <c r="D1096" t="s">
        <v>14</v>
      </c>
      <c r="E1096" t="s">
        <v>14</v>
      </c>
      <c r="F1096">
        <v>44356</v>
      </c>
    </row>
    <row r="1097" spans="1:6">
      <c r="A1097" s="171">
        <v>44230</v>
      </c>
      <c r="B1097" t="s">
        <v>164</v>
      </c>
      <c r="C1097">
        <v>100259.73</v>
      </c>
      <c r="D1097" t="s">
        <v>14</v>
      </c>
      <c r="E1097" t="s">
        <v>15</v>
      </c>
      <c r="F1097">
        <v>41493</v>
      </c>
    </row>
    <row r="1098" spans="1:6">
      <c r="A1098" s="171">
        <v>44230</v>
      </c>
      <c r="B1098" t="s">
        <v>164</v>
      </c>
      <c r="C1098">
        <v>100259.73</v>
      </c>
      <c r="D1098" t="s">
        <v>14</v>
      </c>
      <c r="E1098" t="s">
        <v>16</v>
      </c>
      <c r="F1098">
        <v>2849</v>
      </c>
    </row>
    <row r="1099" spans="1:6">
      <c r="A1099" s="171">
        <v>44230</v>
      </c>
      <c r="B1099" t="s">
        <v>164</v>
      </c>
      <c r="C1099">
        <v>100259.73</v>
      </c>
      <c r="D1099" t="s">
        <v>14</v>
      </c>
      <c r="E1099" t="s">
        <v>17</v>
      </c>
      <c r="F1099">
        <v>15</v>
      </c>
    </row>
    <row r="1100" spans="1:6">
      <c r="A1100" s="171">
        <v>44230</v>
      </c>
      <c r="B1100" t="s">
        <v>164</v>
      </c>
      <c r="C1100">
        <v>100259.73</v>
      </c>
      <c r="D1100" t="s">
        <v>14</v>
      </c>
      <c r="E1100" t="s">
        <v>18</v>
      </c>
      <c r="F1100">
        <v>0</v>
      </c>
    </row>
    <row r="1101" spans="1:6">
      <c r="A1101" s="171">
        <v>44230</v>
      </c>
      <c r="B1101" t="s">
        <v>164</v>
      </c>
      <c r="C1101">
        <v>100259.73</v>
      </c>
      <c r="D1101" t="s">
        <v>19</v>
      </c>
      <c r="E1101" t="s">
        <v>19</v>
      </c>
      <c r="F1101">
        <v>379772</v>
      </c>
    </row>
    <row r="1102" spans="1:6">
      <c r="A1102" s="171">
        <v>44230</v>
      </c>
      <c r="B1102" t="s">
        <v>164</v>
      </c>
      <c r="C1102">
        <v>100259.73</v>
      </c>
      <c r="D1102" t="s">
        <v>19</v>
      </c>
      <c r="E1102" t="s">
        <v>20</v>
      </c>
      <c r="F1102">
        <v>22911</v>
      </c>
    </row>
    <row r="1103" spans="1:6">
      <c r="A1103" s="171">
        <v>44230</v>
      </c>
      <c r="B1103" t="s">
        <v>164</v>
      </c>
      <c r="C1103">
        <v>100259.73</v>
      </c>
      <c r="D1103" t="s">
        <v>19</v>
      </c>
      <c r="E1103" t="s">
        <v>21</v>
      </c>
      <c r="F1103">
        <v>356861</v>
      </c>
    </row>
    <row r="1104" spans="1:6">
      <c r="A1104" s="171">
        <v>44230</v>
      </c>
      <c r="B1104" t="s">
        <v>164</v>
      </c>
      <c r="C1104">
        <v>100259.73</v>
      </c>
      <c r="D1104" t="s">
        <v>19</v>
      </c>
      <c r="E1104" t="s">
        <v>22</v>
      </c>
      <c r="F1104">
        <v>0</v>
      </c>
    </row>
    <row r="1105" spans="1:6">
      <c r="A1105" s="171">
        <v>44230</v>
      </c>
      <c r="B1105" t="s">
        <v>164</v>
      </c>
      <c r="C1105">
        <v>100259.73</v>
      </c>
      <c r="D1105" t="s">
        <v>23</v>
      </c>
      <c r="E1105" t="s">
        <v>23</v>
      </c>
      <c r="F1105">
        <v>0</v>
      </c>
    </row>
    <row r="1106" spans="1:6">
      <c r="A1106" s="171">
        <v>44230</v>
      </c>
      <c r="B1106" t="s">
        <v>164</v>
      </c>
      <c r="C1106">
        <v>100259.73</v>
      </c>
      <c r="D1106" t="s">
        <v>24</v>
      </c>
      <c r="E1106" t="s">
        <v>24</v>
      </c>
      <c r="F1106">
        <v>0</v>
      </c>
    </row>
    <row r="1107" spans="1:6">
      <c r="A1107" s="171">
        <v>44230</v>
      </c>
      <c r="B1107" t="s">
        <v>164</v>
      </c>
      <c r="C1107">
        <v>100259.73</v>
      </c>
      <c r="D1107" t="s">
        <v>25</v>
      </c>
      <c r="E1107" t="s">
        <v>25</v>
      </c>
      <c r="F1107">
        <v>2019066</v>
      </c>
    </row>
    <row r="1108" spans="1:6">
      <c r="A1108" s="171">
        <v>44230</v>
      </c>
      <c r="B1108" t="s">
        <v>164</v>
      </c>
      <c r="C1108">
        <v>100259.73</v>
      </c>
      <c r="D1108" t="s">
        <v>26</v>
      </c>
      <c r="E1108" t="s">
        <v>26</v>
      </c>
      <c r="F1108">
        <v>805356</v>
      </c>
    </row>
    <row r="1109" spans="1:6">
      <c r="A1109" s="171">
        <v>44230</v>
      </c>
      <c r="B1109" t="s">
        <v>164</v>
      </c>
      <c r="C1109">
        <v>100259.73</v>
      </c>
      <c r="D1109" t="s">
        <v>27</v>
      </c>
      <c r="E1109" t="s">
        <v>27</v>
      </c>
      <c r="F1109">
        <v>14785</v>
      </c>
    </row>
    <row r="1110" spans="1:6">
      <c r="A1110" s="171">
        <v>44230</v>
      </c>
      <c r="B1110" t="s">
        <v>164</v>
      </c>
      <c r="C1110">
        <v>100259.73</v>
      </c>
      <c r="D1110" t="s">
        <v>28</v>
      </c>
      <c r="E1110" t="s">
        <v>28</v>
      </c>
      <c r="F1110">
        <v>0</v>
      </c>
    </row>
    <row r="1111" spans="1:6">
      <c r="A1111" s="171">
        <v>44230</v>
      </c>
      <c r="B1111" t="s">
        <v>164</v>
      </c>
      <c r="C1111">
        <v>100259.73</v>
      </c>
      <c r="D1111" t="s">
        <v>29</v>
      </c>
      <c r="E1111" t="s">
        <v>29</v>
      </c>
      <c r="F1111">
        <v>1239134</v>
      </c>
    </row>
    <row r="1112" spans="1:6">
      <c r="A1112" s="171">
        <v>44230</v>
      </c>
      <c r="B1112" t="s">
        <v>164</v>
      </c>
      <c r="C1112">
        <v>100259.73</v>
      </c>
      <c r="D1112" t="s">
        <v>30</v>
      </c>
      <c r="E1112" t="s">
        <v>30</v>
      </c>
      <c r="F1112">
        <v>0</v>
      </c>
    </row>
    <row r="1113" spans="1:6">
      <c r="A1113" s="171">
        <v>44230</v>
      </c>
      <c r="B1113" t="s">
        <v>164</v>
      </c>
      <c r="C1113">
        <v>100259.73</v>
      </c>
      <c r="D1113" t="s">
        <v>31</v>
      </c>
      <c r="E1113" t="s">
        <v>31</v>
      </c>
      <c r="F1113">
        <v>0</v>
      </c>
    </row>
    <row r="1114" spans="1:6">
      <c r="A1114" s="171">
        <v>44230</v>
      </c>
      <c r="B1114" t="s">
        <v>164</v>
      </c>
      <c r="C1114">
        <v>100259.73</v>
      </c>
      <c r="D1114" t="s">
        <v>32</v>
      </c>
      <c r="E1114" t="s">
        <v>32</v>
      </c>
      <c r="F1114">
        <v>111022</v>
      </c>
    </row>
    <row r="1115" spans="1:6">
      <c r="A1115" s="171">
        <v>44230</v>
      </c>
      <c r="B1115" t="s">
        <v>164</v>
      </c>
      <c r="C1115">
        <v>100259.73</v>
      </c>
      <c r="D1115" t="s">
        <v>33</v>
      </c>
      <c r="E1115" t="s">
        <v>33</v>
      </c>
      <c r="F1115">
        <v>0</v>
      </c>
    </row>
    <row r="1116" spans="1:6">
      <c r="A1116" s="171">
        <v>44230</v>
      </c>
      <c r="B1116" t="s">
        <v>164</v>
      </c>
      <c r="C1116">
        <v>100259.73</v>
      </c>
      <c r="D1116" t="s">
        <v>34</v>
      </c>
      <c r="E1116" t="s">
        <v>34</v>
      </c>
      <c r="F1116">
        <v>33040</v>
      </c>
    </row>
    <row r="1117" spans="1:6">
      <c r="A1117" s="171">
        <v>44230</v>
      </c>
      <c r="B1117" t="s">
        <v>164</v>
      </c>
      <c r="C1117">
        <v>100259.73</v>
      </c>
      <c r="D1117" t="s">
        <v>35</v>
      </c>
      <c r="E1117" t="s">
        <v>35</v>
      </c>
      <c r="F1117">
        <v>0</v>
      </c>
    </row>
    <row r="1118" spans="1:6">
      <c r="A1118" s="171">
        <v>44230</v>
      </c>
      <c r="B1118" t="s">
        <v>164</v>
      </c>
      <c r="C1118">
        <v>100259.73</v>
      </c>
      <c r="D1118" t="s">
        <v>36</v>
      </c>
      <c r="E1118" t="s">
        <v>36</v>
      </c>
      <c r="F1118">
        <v>0</v>
      </c>
    </row>
    <row r="1119" spans="1:6">
      <c r="A1119" s="171">
        <v>44230</v>
      </c>
      <c r="B1119" t="s">
        <v>164</v>
      </c>
      <c r="C1119">
        <v>100259.73</v>
      </c>
      <c r="D1119" t="s">
        <v>37</v>
      </c>
      <c r="E1119" t="s">
        <v>37</v>
      </c>
      <c r="F1119">
        <v>0</v>
      </c>
    </row>
    <row r="1120" spans="1:6">
      <c r="A1120" s="171">
        <v>44230</v>
      </c>
      <c r="B1120" t="s">
        <v>164</v>
      </c>
      <c r="C1120">
        <v>100259.73</v>
      </c>
      <c r="D1120" t="s">
        <v>38</v>
      </c>
      <c r="E1120" t="s">
        <v>38</v>
      </c>
      <c r="F1120">
        <v>0</v>
      </c>
    </row>
    <row r="1121" spans="1:6">
      <c r="A1121" s="171">
        <v>44230</v>
      </c>
      <c r="B1121" t="s">
        <v>164</v>
      </c>
      <c r="C1121">
        <v>100259.73</v>
      </c>
      <c r="D1121" t="s">
        <v>39</v>
      </c>
      <c r="E1121" t="s">
        <v>39</v>
      </c>
      <c r="F1121">
        <v>0</v>
      </c>
    </row>
    <row r="1122" spans="1:6">
      <c r="A1122" s="171">
        <v>44230</v>
      </c>
      <c r="B1122" t="s">
        <v>164</v>
      </c>
      <c r="C1122">
        <v>100259.73</v>
      </c>
      <c r="D1122" t="s">
        <v>40</v>
      </c>
      <c r="E1122" t="s">
        <v>40</v>
      </c>
      <c r="F1122">
        <v>0</v>
      </c>
    </row>
    <row r="1123" spans="1:6">
      <c r="A1123" s="171">
        <v>44230</v>
      </c>
      <c r="B1123" t="s">
        <v>164</v>
      </c>
      <c r="C1123">
        <v>100259.73</v>
      </c>
      <c r="D1123" t="s">
        <v>41</v>
      </c>
      <c r="E1123" t="s">
        <v>41</v>
      </c>
      <c r="F1123">
        <v>0</v>
      </c>
    </row>
    <row r="1124" spans="1:6">
      <c r="A1124" s="171">
        <v>44231</v>
      </c>
      <c r="B1124" t="s">
        <v>164</v>
      </c>
      <c r="C1124">
        <v>92842.53</v>
      </c>
      <c r="D1124" t="s">
        <v>9</v>
      </c>
      <c r="E1124" t="s">
        <v>9</v>
      </c>
      <c r="F1124">
        <v>307800</v>
      </c>
    </row>
    <row r="1125" spans="1:6">
      <c r="A1125" s="171">
        <v>44231</v>
      </c>
      <c r="B1125" t="s">
        <v>164</v>
      </c>
      <c r="C1125">
        <v>92842.53</v>
      </c>
      <c r="D1125" t="s">
        <v>9</v>
      </c>
      <c r="E1125" t="s">
        <v>10</v>
      </c>
      <c r="F1125">
        <v>290511</v>
      </c>
    </row>
    <row r="1126" spans="1:6">
      <c r="A1126" s="171">
        <v>44231</v>
      </c>
      <c r="B1126" t="s">
        <v>164</v>
      </c>
      <c r="C1126">
        <v>92842.53</v>
      </c>
      <c r="D1126" t="s">
        <v>9</v>
      </c>
      <c r="E1126" t="s">
        <v>11</v>
      </c>
      <c r="F1126">
        <v>16983</v>
      </c>
    </row>
    <row r="1127" spans="1:6">
      <c r="A1127" s="171">
        <v>44231</v>
      </c>
      <c r="B1127" t="s">
        <v>164</v>
      </c>
      <c r="C1127">
        <v>92842.53</v>
      </c>
      <c r="D1127" t="s">
        <v>9</v>
      </c>
      <c r="E1127" t="s">
        <v>12</v>
      </c>
      <c r="F1127">
        <v>0</v>
      </c>
    </row>
    <row r="1128" spans="1:6">
      <c r="A1128" s="171">
        <v>44231</v>
      </c>
      <c r="B1128" t="s">
        <v>164</v>
      </c>
      <c r="C1128">
        <v>92842.53</v>
      </c>
      <c r="D1128" t="s">
        <v>9</v>
      </c>
      <c r="E1128" t="s">
        <v>13</v>
      </c>
      <c r="F1128">
        <v>306</v>
      </c>
    </row>
    <row r="1129" spans="1:6">
      <c r="A1129" s="171">
        <v>44231</v>
      </c>
      <c r="B1129" t="s">
        <v>164</v>
      </c>
      <c r="C1129">
        <v>92842.53</v>
      </c>
      <c r="D1129" t="s">
        <v>14</v>
      </c>
      <c r="E1129" t="s">
        <v>14</v>
      </c>
      <c r="F1129">
        <v>52200</v>
      </c>
    </row>
    <row r="1130" spans="1:6">
      <c r="A1130" s="171">
        <v>44231</v>
      </c>
      <c r="B1130" t="s">
        <v>164</v>
      </c>
      <c r="C1130">
        <v>92842.53</v>
      </c>
      <c r="D1130" t="s">
        <v>14</v>
      </c>
      <c r="E1130" t="s">
        <v>15</v>
      </c>
      <c r="F1130">
        <v>49625</v>
      </c>
    </row>
    <row r="1131" spans="1:6">
      <c r="A1131" s="171">
        <v>44231</v>
      </c>
      <c r="B1131" t="s">
        <v>164</v>
      </c>
      <c r="C1131">
        <v>92842.53</v>
      </c>
      <c r="D1131" t="s">
        <v>14</v>
      </c>
      <c r="E1131" t="s">
        <v>16</v>
      </c>
      <c r="F1131">
        <v>2558</v>
      </c>
    </row>
    <row r="1132" spans="1:6">
      <c r="A1132" s="171">
        <v>44231</v>
      </c>
      <c r="B1132" t="s">
        <v>164</v>
      </c>
      <c r="C1132">
        <v>92842.53</v>
      </c>
      <c r="D1132" t="s">
        <v>14</v>
      </c>
      <c r="E1132" t="s">
        <v>17</v>
      </c>
      <c r="F1132">
        <v>17</v>
      </c>
    </row>
    <row r="1133" spans="1:6">
      <c r="A1133" s="171">
        <v>44231</v>
      </c>
      <c r="B1133" t="s">
        <v>164</v>
      </c>
      <c r="C1133">
        <v>92842.53</v>
      </c>
      <c r="D1133" t="s">
        <v>14</v>
      </c>
      <c r="E1133" t="s">
        <v>18</v>
      </c>
      <c r="F1133">
        <v>0</v>
      </c>
    </row>
    <row r="1134" spans="1:6">
      <c r="A1134" s="171">
        <v>44231</v>
      </c>
      <c r="B1134" t="s">
        <v>164</v>
      </c>
      <c r="C1134">
        <v>92842.53</v>
      </c>
      <c r="D1134" t="s">
        <v>19</v>
      </c>
      <c r="E1134" t="s">
        <v>19</v>
      </c>
      <c r="F1134">
        <v>150074</v>
      </c>
    </row>
    <row r="1135" spans="1:6">
      <c r="A1135" s="171">
        <v>44231</v>
      </c>
      <c r="B1135" t="s">
        <v>164</v>
      </c>
      <c r="C1135">
        <v>92842.53</v>
      </c>
      <c r="D1135" t="s">
        <v>19</v>
      </c>
      <c r="E1135" t="s">
        <v>20</v>
      </c>
      <c r="F1135">
        <v>95115</v>
      </c>
    </row>
    <row r="1136" spans="1:6">
      <c r="A1136" s="171">
        <v>44231</v>
      </c>
      <c r="B1136" t="s">
        <v>164</v>
      </c>
      <c r="C1136">
        <v>92842.53</v>
      </c>
      <c r="D1136" t="s">
        <v>19</v>
      </c>
      <c r="E1136" t="s">
        <v>21</v>
      </c>
      <c r="F1136">
        <v>54959</v>
      </c>
    </row>
    <row r="1137" spans="1:6">
      <c r="A1137" s="171">
        <v>44231</v>
      </c>
      <c r="B1137" t="s">
        <v>164</v>
      </c>
      <c r="C1137">
        <v>92842.53</v>
      </c>
      <c r="D1137" t="s">
        <v>19</v>
      </c>
      <c r="E1137" t="s">
        <v>22</v>
      </c>
      <c r="F1137">
        <v>0</v>
      </c>
    </row>
    <row r="1138" spans="1:6">
      <c r="A1138" s="171">
        <v>44231</v>
      </c>
      <c r="B1138" t="s">
        <v>164</v>
      </c>
      <c r="C1138">
        <v>92842.53</v>
      </c>
      <c r="D1138" t="s">
        <v>23</v>
      </c>
      <c r="E1138" t="s">
        <v>23</v>
      </c>
      <c r="F1138">
        <v>0</v>
      </c>
    </row>
    <row r="1139" spans="1:6">
      <c r="A1139" s="171">
        <v>44231</v>
      </c>
      <c r="B1139" t="s">
        <v>164</v>
      </c>
      <c r="C1139">
        <v>92842.53</v>
      </c>
      <c r="D1139" t="s">
        <v>24</v>
      </c>
      <c r="E1139" t="s">
        <v>24</v>
      </c>
      <c r="F1139">
        <v>0</v>
      </c>
    </row>
    <row r="1140" spans="1:6">
      <c r="A1140" s="171">
        <v>44231</v>
      </c>
      <c r="B1140" t="s">
        <v>164</v>
      </c>
      <c r="C1140">
        <v>92842.53</v>
      </c>
      <c r="D1140" t="s">
        <v>25</v>
      </c>
      <c r="E1140" t="s">
        <v>25</v>
      </c>
      <c r="F1140">
        <v>1304603</v>
      </c>
    </row>
    <row r="1141" spans="1:6">
      <c r="A1141" s="171">
        <v>44231</v>
      </c>
      <c r="B1141" t="s">
        <v>164</v>
      </c>
      <c r="C1141">
        <v>92842.53</v>
      </c>
      <c r="D1141" t="s">
        <v>26</v>
      </c>
      <c r="E1141" t="s">
        <v>26</v>
      </c>
      <c r="F1141">
        <v>228581</v>
      </c>
    </row>
    <row r="1142" spans="1:6">
      <c r="A1142" s="171">
        <v>44231</v>
      </c>
      <c r="B1142" t="s">
        <v>164</v>
      </c>
      <c r="C1142">
        <v>92842.53</v>
      </c>
      <c r="D1142" t="s">
        <v>27</v>
      </c>
      <c r="E1142" t="s">
        <v>27</v>
      </c>
      <c r="F1142">
        <v>13041</v>
      </c>
    </row>
    <row r="1143" spans="1:6">
      <c r="A1143" s="171">
        <v>44231</v>
      </c>
      <c r="B1143" t="s">
        <v>164</v>
      </c>
      <c r="C1143">
        <v>92842.53</v>
      </c>
      <c r="D1143" t="s">
        <v>28</v>
      </c>
      <c r="E1143" t="s">
        <v>28</v>
      </c>
      <c r="F1143">
        <v>0</v>
      </c>
    </row>
    <row r="1144" spans="1:6">
      <c r="A1144" s="171">
        <v>44231</v>
      </c>
      <c r="B1144" t="s">
        <v>164</v>
      </c>
      <c r="C1144">
        <v>92842.53</v>
      </c>
      <c r="D1144" t="s">
        <v>29</v>
      </c>
      <c r="E1144" t="s">
        <v>29</v>
      </c>
      <c r="F1144">
        <v>893154</v>
      </c>
    </row>
    <row r="1145" spans="1:6">
      <c r="A1145" s="171">
        <v>44231</v>
      </c>
      <c r="B1145" t="s">
        <v>164</v>
      </c>
      <c r="C1145">
        <v>92842.53</v>
      </c>
      <c r="D1145" t="s">
        <v>30</v>
      </c>
      <c r="E1145" t="s">
        <v>30</v>
      </c>
      <c r="F1145">
        <v>0</v>
      </c>
    </row>
    <row r="1146" spans="1:6">
      <c r="A1146" s="171">
        <v>44231</v>
      </c>
      <c r="B1146" t="s">
        <v>164</v>
      </c>
      <c r="C1146">
        <v>92842.53</v>
      </c>
      <c r="D1146" t="s">
        <v>31</v>
      </c>
      <c r="E1146" t="s">
        <v>31</v>
      </c>
      <c r="F1146">
        <v>0</v>
      </c>
    </row>
    <row r="1147" spans="1:6">
      <c r="A1147" s="171">
        <v>44231</v>
      </c>
      <c r="B1147" t="s">
        <v>164</v>
      </c>
      <c r="C1147">
        <v>92842.53</v>
      </c>
      <c r="D1147" t="s">
        <v>32</v>
      </c>
      <c r="E1147" t="s">
        <v>32</v>
      </c>
      <c r="F1147">
        <v>132143</v>
      </c>
    </row>
    <row r="1148" spans="1:6">
      <c r="A1148" s="171">
        <v>44231</v>
      </c>
      <c r="B1148" t="s">
        <v>164</v>
      </c>
      <c r="C1148">
        <v>92842.53</v>
      </c>
      <c r="D1148" t="s">
        <v>33</v>
      </c>
      <c r="E1148" t="s">
        <v>33</v>
      </c>
      <c r="F1148">
        <v>0</v>
      </c>
    </row>
    <row r="1149" spans="1:6">
      <c r="A1149" s="171">
        <v>44231</v>
      </c>
      <c r="B1149" t="s">
        <v>164</v>
      </c>
      <c r="C1149">
        <v>92842.53</v>
      </c>
      <c r="D1149" t="s">
        <v>34</v>
      </c>
      <c r="E1149" t="s">
        <v>34</v>
      </c>
      <c r="F1149">
        <v>30905</v>
      </c>
    </row>
    <row r="1150" spans="1:6">
      <c r="A1150" s="171">
        <v>44231</v>
      </c>
      <c r="B1150" t="s">
        <v>164</v>
      </c>
      <c r="C1150">
        <v>92842.53</v>
      </c>
      <c r="D1150" t="s">
        <v>35</v>
      </c>
      <c r="E1150" t="s">
        <v>35</v>
      </c>
      <c r="F1150">
        <v>0</v>
      </c>
    </row>
    <row r="1151" spans="1:6">
      <c r="A1151" s="171">
        <v>44231</v>
      </c>
      <c r="B1151" t="s">
        <v>164</v>
      </c>
      <c r="C1151">
        <v>92842.53</v>
      </c>
      <c r="D1151" t="s">
        <v>36</v>
      </c>
      <c r="E1151" t="s">
        <v>36</v>
      </c>
      <c r="F1151">
        <v>0</v>
      </c>
    </row>
    <row r="1152" spans="1:6">
      <c r="A1152" s="171">
        <v>44231</v>
      </c>
      <c r="B1152" t="s">
        <v>164</v>
      </c>
      <c r="C1152">
        <v>92842.53</v>
      </c>
      <c r="D1152" t="s">
        <v>37</v>
      </c>
      <c r="E1152" t="s">
        <v>37</v>
      </c>
      <c r="F1152">
        <v>0</v>
      </c>
    </row>
    <row r="1153" spans="1:6">
      <c r="A1153" s="171">
        <v>44231</v>
      </c>
      <c r="B1153" t="s">
        <v>164</v>
      </c>
      <c r="C1153">
        <v>92842.53</v>
      </c>
      <c r="D1153" t="s">
        <v>38</v>
      </c>
      <c r="E1153" t="s">
        <v>38</v>
      </c>
      <c r="F1153">
        <v>0</v>
      </c>
    </row>
    <row r="1154" spans="1:6">
      <c r="A1154" s="171">
        <v>44231</v>
      </c>
      <c r="B1154" t="s">
        <v>164</v>
      </c>
      <c r="C1154">
        <v>92842.53</v>
      </c>
      <c r="D1154" t="s">
        <v>39</v>
      </c>
      <c r="E1154" t="s">
        <v>39</v>
      </c>
      <c r="F1154">
        <v>0</v>
      </c>
    </row>
    <row r="1155" spans="1:6">
      <c r="A1155" s="171">
        <v>44231</v>
      </c>
      <c r="B1155" t="s">
        <v>164</v>
      </c>
      <c r="C1155">
        <v>92842.53</v>
      </c>
      <c r="D1155" t="s">
        <v>40</v>
      </c>
      <c r="E1155" t="s">
        <v>40</v>
      </c>
      <c r="F1155">
        <v>0</v>
      </c>
    </row>
    <row r="1156" spans="1:6">
      <c r="A1156" s="171">
        <v>44231</v>
      </c>
      <c r="B1156" t="s">
        <v>164</v>
      </c>
      <c r="C1156">
        <v>92842.53</v>
      </c>
      <c r="D1156" t="s">
        <v>41</v>
      </c>
      <c r="E1156" t="s">
        <v>41</v>
      </c>
      <c r="F1156">
        <v>0</v>
      </c>
    </row>
    <row r="1157" spans="1:6">
      <c r="A1157" s="171">
        <v>44232</v>
      </c>
      <c r="B1157" t="s">
        <v>164</v>
      </c>
      <c r="C1157">
        <v>260410.49</v>
      </c>
      <c r="D1157" t="s">
        <v>9</v>
      </c>
      <c r="E1157" t="s">
        <v>9</v>
      </c>
      <c r="F1157">
        <v>244361</v>
      </c>
    </row>
    <row r="1158" spans="1:6">
      <c r="A1158" s="171">
        <v>44232</v>
      </c>
      <c r="B1158" t="s">
        <v>164</v>
      </c>
      <c r="C1158">
        <v>260410.49</v>
      </c>
      <c r="D1158" t="s">
        <v>9</v>
      </c>
      <c r="E1158" t="s">
        <v>10</v>
      </c>
      <c r="F1158">
        <v>229381</v>
      </c>
    </row>
    <row r="1159" spans="1:6">
      <c r="A1159" s="171">
        <v>44232</v>
      </c>
      <c r="B1159" t="s">
        <v>164</v>
      </c>
      <c r="C1159">
        <v>260410.49</v>
      </c>
      <c r="D1159" t="s">
        <v>9</v>
      </c>
      <c r="E1159" t="s">
        <v>11</v>
      </c>
      <c r="F1159">
        <v>14811</v>
      </c>
    </row>
    <row r="1160" spans="1:6">
      <c r="A1160" s="171">
        <v>44232</v>
      </c>
      <c r="B1160" t="s">
        <v>164</v>
      </c>
      <c r="C1160">
        <v>260410.49</v>
      </c>
      <c r="D1160" t="s">
        <v>9</v>
      </c>
      <c r="E1160" t="s">
        <v>12</v>
      </c>
      <c r="F1160">
        <v>0</v>
      </c>
    </row>
    <row r="1161" spans="1:6">
      <c r="A1161" s="171">
        <v>44232</v>
      </c>
      <c r="B1161" t="s">
        <v>164</v>
      </c>
      <c r="C1161">
        <v>260410.49</v>
      </c>
      <c r="D1161" t="s">
        <v>9</v>
      </c>
      <c r="E1161" t="s">
        <v>13</v>
      </c>
      <c r="F1161">
        <v>169</v>
      </c>
    </row>
    <row r="1162" spans="1:6">
      <c r="A1162" s="171">
        <v>44232</v>
      </c>
      <c r="B1162" t="s">
        <v>164</v>
      </c>
      <c r="C1162">
        <v>260410.49</v>
      </c>
      <c r="D1162" t="s">
        <v>14</v>
      </c>
      <c r="E1162" t="s">
        <v>14</v>
      </c>
      <c r="F1162">
        <v>50412</v>
      </c>
    </row>
    <row r="1163" spans="1:6">
      <c r="A1163" s="171">
        <v>44232</v>
      </c>
      <c r="B1163" t="s">
        <v>164</v>
      </c>
      <c r="C1163">
        <v>260410.49</v>
      </c>
      <c r="D1163" t="s">
        <v>14</v>
      </c>
      <c r="E1163" t="s">
        <v>15</v>
      </c>
      <c r="F1163">
        <v>46253</v>
      </c>
    </row>
    <row r="1164" spans="1:6">
      <c r="A1164" s="171">
        <v>44232</v>
      </c>
      <c r="B1164" t="s">
        <v>164</v>
      </c>
      <c r="C1164">
        <v>260410.49</v>
      </c>
      <c r="D1164" t="s">
        <v>14</v>
      </c>
      <c r="E1164" t="s">
        <v>16</v>
      </c>
      <c r="F1164">
        <v>4153</v>
      </c>
    </row>
    <row r="1165" spans="1:6">
      <c r="A1165" s="171">
        <v>44232</v>
      </c>
      <c r="B1165" t="s">
        <v>164</v>
      </c>
      <c r="C1165">
        <v>260410.49</v>
      </c>
      <c r="D1165" t="s">
        <v>14</v>
      </c>
      <c r="E1165" t="s">
        <v>17</v>
      </c>
      <c r="F1165">
        <v>6</v>
      </c>
    </row>
    <row r="1166" spans="1:6">
      <c r="A1166" s="171">
        <v>44232</v>
      </c>
      <c r="B1166" t="s">
        <v>164</v>
      </c>
      <c r="C1166">
        <v>260410.49</v>
      </c>
      <c r="D1166" t="s">
        <v>14</v>
      </c>
      <c r="E1166" t="s">
        <v>18</v>
      </c>
      <c r="F1166">
        <v>0</v>
      </c>
    </row>
    <row r="1167" spans="1:6">
      <c r="A1167" s="171">
        <v>44232</v>
      </c>
      <c r="B1167" t="s">
        <v>164</v>
      </c>
      <c r="C1167">
        <v>260410.49</v>
      </c>
      <c r="D1167" t="s">
        <v>19</v>
      </c>
      <c r="E1167" t="s">
        <v>19</v>
      </c>
      <c r="F1167">
        <v>108332</v>
      </c>
    </row>
    <row r="1168" spans="1:6">
      <c r="A1168" s="171">
        <v>44232</v>
      </c>
      <c r="B1168" t="s">
        <v>164</v>
      </c>
      <c r="C1168">
        <v>260410.49</v>
      </c>
      <c r="D1168" t="s">
        <v>19</v>
      </c>
      <c r="E1168" t="s">
        <v>20</v>
      </c>
      <c r="F1168">
        <v>74335</v>
      </c>
    </row>
    <row r="1169" spans="1:6">
      <c r="A1169" s="171">
        <v>44232</v>
      </c>
      <c r="B1169" t="s">
        <v>164</v>
      </c>
      <c r="C1169">
        <v>260410.49</v>
      </c>
      <c r="D1169" t="s">
        <v>19</v>
      </c>
      <c r="E1169" t="s">
        <v>21</v>
      </c>
      <c r="F1169">
        <v>33997</v>
      </c>
    </row>
    <row r="1170" spans="1:6">
      <c r="A1170" s="171">
        <v>44232</v>
      </c>
      <c r="B1170" t="s">
        <v>164</v>
      </c>
      <c r="C1170">
        <v>260410.49</v>
      </c>
      <c r="D1170" t="s">
        <v>19</v>
      </c>
      <c r="E1170" t="s">
        <v>22</v>
      </c>
      <c r="F1170">
        <v>0</v>
      </c>
    </row>
    <row r="1171" spans="1:6">
      <c r="A1171" s="171">
        <v>44232</v>
      </c>
      <c r="B1171" t="s">
        <v>164</v>
      </c>
      <c r="C1171">
        <v>260410.49</v>
      </c>
      <c r="D1171" t="s">
        <v>23</v>
      </c>
      <c r="E1171" t="s">
        <v>23</v>
      </c>
      <c r="F1171">
        <v>0</v>
      </c>
    </row>
    <row r="1172" spans="1:6">
      <c r="A1172" s="171">
        <v>44232</v>
      </c>
      <c r="B1172" t="s">
        <v>164</v>
      </c>
      <c r="C1172">
        <v>260410.49</v>
      </c>
      <c r="D1172" t="s">
        <v>24</v>
      </c>
      <c r="E1172" t="s">
        <v>24</v>
      </c>
      <c r="F1172">
        <v>0</v>
      </c>
    </row>
    <row r="1173" spans="1:6">
      <c r="A1173" s="171">
        <v>44232</v>
      </c>
      <c r="B1173" t="s">
        <v>164</v>
      </c>
      <c r="C1173">
        <v>260410.49</v>
      </c>
      <c r="D1173" t="s">
        <v>25</v>
      </c>
      <c r="E1173" t="s">
        <v>25</v>
      </c>
      <c r="F1173">
        <v>1001830</v>
      </c>
    </row>
    <row r="1174" spans="1:6">
      <c r="A1174" s="171">
        <v>44232</v>
      </c>
      <c r="B1174" t="s">
        <v>164</v>
      </c>
      <c r="C1174">
        <v>260410.49</v>
      </c>
      <c r="D1174" t="s">
        <v>26</v>
      </c>
      <c r="E1174" t="s">
        <v>26</v>
      </c>
      <c r="F1174">
        <v>165264</v>
      </c>
    </row>
    <row r="1175" spans="1:6">
      <c r="A1175" s="171">
        <v>44232</v>
      </c>
      <c r="B1175" t="s">
        <v>164</v>
      </c>
      <c r="C1175">
        <v>260410.49</v>
      </c>
      <c r="D1175" t="s">
        <v>27</v>
      </c>
      <c r="E1175" t="s">
        <v>27</v>
      </c>
      <c r="F1175">
        <v>15773</v>
      </c>
    </row>
    <row r="1176" spans="1:6">
      <c r="A1176" s="171">
        <v>44232</v>
      </c>
      <c r="B1176" t="s">
        <v>164</v>
      </c>
      <c r="C1176">
        <v>260410.49</v>
      </c>
      <c r="D1176" t="s">
        <v>28</v>
      </c>
      <c r="E1176" t="s">
        <v>28</v>
      </c>
      <c r="F1176">
        <v>0</v>
      </c>
    </row>
    <row r="1177" spans="1:6">
      <c r="A1177" s="171">
        <v>44232</v>
      </c>
      <c r="B1177" t="s">
        <v>164</v>
      </c>
      <c r="C1177">
        <v>260410.49</v>
      </c>
      <c r="D1177" t="s">
        <v>29</v>
      </c>
      <c r="E1177" t="s">
        <v>29</v>
      </c>
      <c r="F1177">
        <v>1266254</v>
      </c>
    </row>
    <row r="1178" spans="1:6">
      <c r="A1178" s="171">
        <v>44232</v>
      </c>
      <c r="B1178" t="s">
        <v>164</v>
      </c>
      <c r="C1178">
        <v>260410.49</v>
      </c>
      <c r="D1178" t="s">
        <v>30</v>
      </c>
      <c r="E1178" t="s">
        <v>30</v>
      </c>
      <c r="F1178">
        <v>0</v>
      </c>
    </row>
    <row r="1179" spans="1:6">
      <c r="A1179" s="171">
        <v>44232</v>
      </c>
      <c r="B1179" t="s">
        <v>164</v>
      </c>
      <c r="C1179">
        <v>260410.49</v>
      </c>
      <c r="D1179" t="s">
        <v>31</v>
      </c>
      <c r="E1179" t="s">
        <v>31</v>
      </c>
      <c r="F1179">
        <v>0</v>
      </c>
    </row>
    <row r="1180" spans="1:6">
      <c r="A1180" s="171">
        <v>44232</v>
      </c>
      <c r="B1180" t="s">
        <v>164</v>
      </c>
      <c r="C1180">
        <v>260410.49</v>
      </c>
      <c r="D1180" t="s">
        <v>32</v>
      </c>
      <c r="E1180" t="s">
        <v>32</v>
      </c>
      <c r="F1180">
        <v>203120</v>
      </c>
    </row>
    <row r="1181" spans="1:6">
      <c r="A1181" s="171">
        <v>44232</v>
      </c>
      <c r="B1181" t="s">
        <v>164</v>
      </c>
      <c r="C1181">
        <v>260410.49</v>
      </c>
      <c r="D1181" t="s">
        <v>33</v>
      </c>
      <c r="E1181" t="s">
        <v>33</v>
      </c>
      <c r="F1181">
        <v>0</v>
      </c>
    </row>
    <row r="1182" spans="1:6">
      <c r="A1182" s="171">
        <v>44232</v>
      </c>
      <c r="B1182" t="s">
        <v>164</v>
      </c>
      <c r="C1182">
        <v>260410.49</v>
      </c>
      <c r="D1182" t="s">
        <v>34</v>
      </c>
      <c r="E1182" t="s">
        <v>34</v>
      </c>
      <c r="F1182">
        <v>37450</v>
      </c>
    </row>
    <row r="1183" spans="1:6">
      <c r="A1183" s="171">
        <v>44232</v>
      </c>
      <c r="B1183" t="s">
        <v>164</v>
      </c>
      <c r="C1183">
        <v>260410.49</v>
      </c>
      <c r="D1183" t="s">
        <v>35</v>
      </c>
      <c r="E1183" t="s">
        <v>35</v>
      </c>
      <c r="F1183">
        <v>0</v>
      </c>
    </row>
    <row r="1184" spans="1:6">
      <c r="A1184" s="171">
        <v>44232</v>
      </c>
      <c r="B1184" t="s">
        <v>164</v>
      </c>
      <c r="C1184">
        <v>260410.49</v>
      </c>
      <c r="D1184" t="s">
        <v>36</v>
      </c>
      <c r="E1184" t="s">
        <v>36</v>
      </c>
      <c r="F1184">
        <v>0</v>
      </c>
    </row>
    <row r="1185" spans="1:6">
      <c r="A1185" s="171">
        <v>44232</v>
      </c>
      <c r="B1185" t="s">
        <v>164</v>
      </c>
      <c r="C1185">
        <v>260410.49</v>
      </c>
      <c r="D1185" t="s">
        <v>37</v>
      </c>
      <c r="E1185" t="s">
        <v>37</v>
      </c>
      <c r="F1185">
        <v>0</v>
      </c>
    </row>
    <row r="1186" spans="1:6">
      <c r="A1186" s="171">
        <v>44232</v>
      </c>
      <c r="B1186" t="s">
        <v>164</v>
      </c>
      <c r="C1186">
        <v>260410.49</v>
      </c>
      <c r="D1186" t="s">
        <v>38</v>
      </c>
      <c r="E1186" t="s">
        <v>38</v>
      </c>
      <c r="F1186">
        <v>0</v>
      </c>
    </row>
    <row r="1187" spans="1:6">
      <c r="A1187" s="171">
        <v>44232</v>
      </c>
      <c r="B1187" t="s">
        <v>164</v>
      </c>
      <c r="C1187">
        <v>260410.49</v>
      </c>
      <c r="D1187" t="s">
        <v>39</v>
      </c>
      <c r="E1187" t="s">
        <v>39</v>
      </c>
      <c r="F1187">
        <v>0</v>
      </c>
    </row>
    <row r="1188" spans="1:6">
      <c r="A1188" s="171">
        <v>44232</v>
      </c>
      <c r="B1188" t="s">
        <v>164</v>
      </c>
      <c r="C1188">
        <v>260410.49</v>
      </c>
      <c r="D1188" t="s">
        <v>40</v>
      </c>
      <c r="E1188" t="s">
        <v>40</v>
      </c>
      <c r="F1188">
        <v>0</v>
      </c>
    </row>
    <row r="1189" spans="1:6">
      <c r="A1189" s="171">
        <v>44232</v>
      </c>
      <c r="B1189" t="s">
        <v>164</v>
      </c>
      <c r="C1189">
        <v>260410.49</v>
      </c>
      <c r="D1189" t="s">
        <v>41</v>
      </c>
      <c r="E1189" t="s">
        <v>41</v>
      </c>
      <c r="F1189">
        <v>0</v>
      </c>
    </row>
    <row r="1190" spans="1:6">
      <c r="A1190" s="171">
        <v>44233</v>
      </c>
      <c r="B1190" t="s">
        <v>164</v>
      </c>
      <c r="C1190">
        <v>174823.84</v>
      </c>
      <c r="D1190" t="s">
        <v>9</v>
      </c>
      <c r="E1190" t="s">
        <v>9</v>
      </c>
      <c r="F1190">
        <v>241924</v>
      </c>
    </row>
    <row r="1191" spans="1:6">
      <c r="A1191" s="171">
        <v>44233</v>
      </c>
      <c r="B1191" t="s">
        <v>164</v>
      </c>
      <c r="C1191">
        <v>174823.84</v>
      </c>
      <c r="D1191" t="s">
        <v>9</v>
      </c>
      <c r="E1191" t="s">
        <v>10</v>
      </c>
      <c r="F1191">
        <v>223690</v>
      </c>
    </row>
    <row r="1192" spans="1:6">
      <c r="A1192" s="171">
        <v>44233</v>
      </c>
      <c r="B1192" t="s">
        <v>164</v>
      </c>
      <c r="C1192">
        <v>174823.84</v>
      </c>
      <c r="D1192" t="s">
        <v>9</v>
      </c>
      <c r="E1192" t="s">
        <v>11</v>
      </c>
      <c r="F1192">
        <v>18062</v>
      </c>
    </row>
    <row r="1193" spans="1:6">
      <c r="A1193" s="171">
        <v>44233</v>
      </c>
      <c r="B1193" t="s">
        <v>164</v>
      </c>
      <c r="C1193">
        <v>174823.84</v>
      </c>
      <c r="D1193" t="s">
        <v>9</v>
      </c>
      <c r="E1193" t="s">
        <v>12</v>
      </c>
      <c r="F1193">
        <v>0</v>
      </c>
    </row>
    <row r="1194" spans="1:6">
      <c r="A1194" s="171">
        <v>44233</v>
      </c>
      <c r="B1194" t="s">
        <v>164</v>
      </c>
      <c r="C1194">
        <v>174823.84</v>
      </c>
      <c r="D1194" t="s">
        <v>9</v>
      </c>
      <c r="E1194" t="s">
        <v>13</v>
      </c>
      <c r="F1194">
        <v>172</v>
      </c>
    </row>
    <row r="1195" spans="1:6">
      <c r="A1195" s="171">
        <v>44233</v>
      </c>
      <c r="B1195" t="s">
        <v>164</v>
      </c>
      <c r="C1195">
        <v>174823.84</v>
      </c>
      <c r="D1195" t="s">
        <v>14</v>
      </c>
      <c r="E1195" t="s">
        <v>14</v>
      </c>
      <c r="F1195">
        <v>49023</v>
      </c>
    </row>
    <row r="1196" spans="1:6">
      <c r="A1196" s="171">
        <v>44233</v>
      </c>
      <c r="B1196" t="s">
        <v>164</v>
      </c>
      <c r="C1196">
        <v>174823.84</v>
      </c>
      <c r="D1196" t="s">
        <v>14</v>
      </c>
      <c r="E1196" t="s">
        <v>15</v>
      </c>
      <c r="F1196">
        <v>44136</v>
      </c>
    </row>
    <row r="1197" spans="1:6">
      <c r="A1197" s="171">
        <v>44233</v>
      </c>
      <c r="B1197" t="s">
        <v>164</v>
      </c>
      <c r="C1197">
        <v>174823.84</v>
      </c>
      <c r="D1197" t="s">
        <v>14</v>
      </c>
      <c r="E1197" t="s">
        <v>16</v>
      </c>
      <c r="F1197">
        <v>4881</v>
      </c>
    </row>
    <row r="1198" spans="1:6">
      <c r="A1198" s="171">
        <v>44233</v>
      </c>
      <c r="B1198" t="s">
        <v>164</v>
      </c>
      <c r="C1198">
        <v>174823.84</v>
      </c>
      <c r="D1198" t="s">
        <v>14</v>
      </c>
      <c r="E1198" t="s">
        <v>17</v>
      </c>
      <c r="F1198">
        <v>6</v>
      </c>
    </row>
    <row r="1199" spans="1:6">
      <c r="A1199" s="171">
        <v>44233</v>
      </c>
      <c r="B1199" t="s">
        <v>164</v>
      </c>
      <c r="C1199">
        <v>174823.84</v>
      </c>
      <c r="D1199" t="s">
        <v>14</v>
      </c>
      <c r="E1199" t="s">
        <v>18</v>
      </c>
      <c r="F1199">
        <v>0</v>
      </c>
    </row>
    <row r="1200" spans="1:6">
      <c r="A1200" s="171">
        <v>44233</v>
      </c>
      <c r="B1200" t="s">
        <v>164</v>
      </c>
      <c r="C1200">
        <v>174823.84</v>
      </c>
      <c r="D1200" t="s">
        <v>19</v>
      </c>
      <c r="E1200" t="s">
        <v>19</v>
      </c>
      <c r="F1200">
        <v>55716</v>
      </c>
    </row>
    <row r="1201" spans="1:6">
      <c r="A1201" s="171">
        <v>44233</v>
      </c>
      <c r="B1201" t="s">
        <v>164</v>
      </c>
      <c r="C1201">
        <v>174823.84</v>
      </c>
      <c r="D1201" t="s">
        <v>19</v>
      </c>
      <c r="E1201" t="s">
        <v>20</v>
      </c>
      <c r="F1201">
        <v>36561</v>
      </c>
    </row>
    <row r="1202" spans="1:6">
      <c r="A1202" s="171">
        <v>44233</v>
      </c>
      <c r="B1202" t="s">
        <v>164</v>
      </c>
      <c r="C1202">
        <v>174823.84</v>
      </c>
      <c r="D1202" t="s">
        <v>19</v>
      </c>
      <c r="E1202" t="s">
        <v>21</v>
      </c>
      <c r="F1202">
        <v>19155</v>
      </c>
    </row>
    <row r="1203" spans="1:6">
      <c r="A1203" s="171">
        <v>44233</v>
      </c>
      <c r="B1203" t="s">
        <v>164</v>
      </c>
      <c r="C1203">
        <v>174823.84</v>
      </c>
      <c r="D1203" t="s">
        <v>19</v>
      </c>
      <c r="E1203" t="s">
        <v>22</v>
      </c>
      <c r="F1203">
        <v>0</v>
      </c>
    </row>
    <row r="1204" spans="1:6">
      <c r="A1204" s="171">
        <v>44233</v>
      </c>
      <c r="B1204" t="s">
        <v>164</v>
      </c>
      <c r="C1204">
        <v>174823.84</v>
      </c>
      <c r="D1204" t="s">
        <v>23</v>
      </c>
      <c r="E1204" t="s">
        <v>23</v>
      </c>
      <c r="F1204">
        <v>0</v>
      </c>
    </row>
    <row r="1205" spans="1:6">
      <c r="A1205" s="171">
        <v>44233</v>
      </c>
      <c r="B1205" t="s">
        <v>164</v>
      </c>
      <c r="C1205">
        <v>174823.84</v>
      </c>
      <c r="D1205" t="s">
        <v>24</v>
      </c>
      <c r="E1205" t="s">
        <v>24</v>
      </c>
      <c r="F1205">
        <v>0</v>
      </c>
    </row>
    <row r="1206" spans="1:6">
      <c r="A1206" s="171">
        <v>44233</v>
      </c>
      <c r="B1206" t="s">
        <v>164</v>
      </c>
      <c r="C1206">
        <v>174823.84</v>
      </c>
      <c r="D1206" t="s">
        <v>25</v>
      </c>
      <c r="E1206" t="s">
        <v>25</v>
      </c>
      <c r="F1206">
        <v>1204172</v>
      </c>
    </row>
    <row r="1207" spans="1:6">
      <c r="A1207" s="171">
        <v>44233</v>
      </c>
      <c r="B1207" t="s">
        <v>164</v>
      </c>
      <c r="C1207">
        <v>174823.84</v>
      </c>
      <c r="D1207" t="s">
        <v>26</v>
      </c>
      <c r="E1207" t="s">
        <v>26</v>
      </c>
      <c r="F1207">
        <v>90642</v>
      </c>
    </row>
    <row r="1208" spans="1:6">
      <c r="A1208" s="171">
        <v>44233</v>
      </c>
      <c r="B1208" t="s">
        <v>164</v>
      </c>
      <c r="C1208">
        <v>174823.84</v>
      </c>
      <c r="D1208" t="s">
        <v>27</v>
      </c>
      <c r="E1208" t="s">
        <v>27</v>
      </c>
      <c r="F1208">
        <v>11104</v>
      </c>
    </row>
    <row r="1209" spans="1:6">
      <c r="A1209" s="171">
        <v>44233</v>
      </c>
      <c r="B1209" t="s">
        <v>164</v>
      </c>
      <c r="C1209">
        <v>174823.84</v>
      </c>
      <c r="D1209" t="s">
        <v>28</v>
      </c>
      <c r="E1209" t="s">
        <v>28</v>
      </c>
      <c r="F1209">
        <v>0</v>
      </c>
    </row>
    <row r="1210" spans="1:6">
      <c r="A1210" s="171">
        <v>44233</v>
      </c>
      <c r="B1210" t="s">
        <v>164</v>
      </c>
      <c r="C1210">
        <v>174823.84</v>
      </c>
      <c r="D1210" t="s">
        <v>29</v>
      </c>
      <c r="E1210" t="s">
        <v>29</v>
      </c>
      <c r="F1210">
        <v>858766</v>
      </c>
    </row>
    <row r="1211" spans="1:6">
      <c r="A1211" s="171">
        <v>44233</v>
      </c>
      <c r="B1211" t="s">
        <v>164</v>
      </c>
      <c r="C1211">
        <v>174823.84</v>
      </c>
      <c r="D1211" t="s">
        <v>30</v>
      </c>
      <c r="E1211" t="s">
        <v>30</v>
      </c>
      <c r="F1211">
        <v>0</v>
      </c>
    </row>
    <row r="1212" spans="1:6">
      <c r="A1212" s="171">
        <v>44233</v>
      </c>
      <c r="B1212" t="s">
        <v>164</v>
      </c>
      <c r="C1212">
        <v>174823.84</v>
      </c>
      <c r="D1212" t="s">
        <v>31</v>
      </c>
      <c r="E1212" t="s">
        <v>31</v>
      </c>
      <c r="F1212">
        <v>0</v>
      </c>
    </row>
    <row r="1213" spans="1:6">
      <c r="A1213" s="171">
        <v>44233</v>
      </c>
      <c r="B1213" t="s">
        <v>164</v>
      </c>
      <c r="C1213">
        <v>174823.84</v>
      </c>
      <c r="D1213" t="s">
        <v>32</v>
      </c>
      <c r="E1213" t="s">
        <v>32</v>
      </c>
      <c r="F1213">
        <v>174555</v>
      </c>
    </row>
    <row r="1214" spans="1:6">
      <c r="A1214" s="171">
        <v>44233</v>
      </c>
      <c r="B1214" t="s">
        <v>164</v>
      </c>
      <c r="C1214">
        <v>174823.84</v>
      </c>
      <c r="D1214" t="s">
        <v>33</v>
      </c>
      <c r="E1214" t="s">
        <v>33</v>
      </c>
      <c r="F1214">
        <v>0</v>
      </c>
    </row>
    <row r="1215" spans="1:6">
      <c r="A1215" s="171">
        <v>44233</v>
      </c>
      <c r="B1215" t="s">
        <v>164</v>
      </c>
      <c r="C1215">
        <v>174823.84</v>
      </c>
      <c r="D1215" t="s">
        <v>34</v>
      </c>
      <c r="E1215" t="s">
        <v>34</v>
      </c>
      <c r="F1215">
        <v>45851</v>
      </c>
    </row>
    <row r="1216" spans="1:6">
      <c r="A1216" s="171">
        <v>44233</v>
      </c>
      <c r="B1216" t="s">
        <v>164</v>
      </c>
      <c r="C1216">
        <v>174823.84</v>
      </c>
      <c r="D1216" t="s">
        <v>35</v>
      </c>
      <c r="E1216" t="s">
        <v>35</v>
      </c>
      <c r="F1216">
        <v>0</v>
      </c>
    </row>
    <row r="1217" spans="1:6">
      <c r="A1217" s="171">
        <v>44233</v>
      </c>
      <c r="B1217" t="s">
        <v>164</v>
      </c>
      <c r="C1217">
        <v>174823.84</v>
      </c>
      <c r="D1217" t="s">
        <v>36</v>
      </c>
      <c r="E1217" t="s">
        <v>36</v>
      </c>
      <c r="F1217">
        <v>0</v>
      </c>
    </row>
    <row r="1218" spans="1:6">
      <c r="A1218" s="171">
        <v>44233</v>
      </c>
      <c r="B1218" t="s">
        <v>164</v>
      </c>
      <c r="C1218">
        <v>174823.84</v>
      </c>
      <c r="D1218" t="s">
        <v>37</v>
      </c>
      <c r="E1218" t="s">
        <v>37</v>
      </c>
      <c r="F1218">
        <v>0</v>
      </c>
    </row>
    <row r="1219" spans="1:6">
      <c r="A1219" s="171">
        <v>44233</v>
      </c>
      <c r="B1219" t="s">
        <v>164</v>
      </c>
      <c r="C1219">
        <v>174823.84</v>
      </c>
      <c r="D1219" t="s">
        <v>38</v>
      </c>
      <c r="E1219" t="s">
        <v>38</v>
      </c>
      <c r="F1219">
        <v>0</v>
      </c>
    </row>
    <row r="1220" spans="1:6">
      <c r="A1220" s="171">
        <v>44233</v>
      </c>
      <c r="B1220" t="s">
        <v>164</v>
      </c>
      <c r="C1220">
        <v>174823.84</v>
      </c>
      <c r="D1220" t="s">
        <v>39</v>
      </c>
      <c r="E1220" t="s">
        <v>39</v>
      </c>
      <c r="F1220">
        <v>0</v>
      </c>
    </row>
    <row r="1221" spans="1:6">
      <c r="A1221" s="171">
        <v>44233</v>
      </c>
      <c r="B1221" t="s">
        <v>164</v>
      </c>
      <c r="C1221">
        <v>174823.84</v>
      </c>
      <c r="D1221" t="s">
        <v>40</v>
      </c>
      <c r="E1221" t="s">
        <v>40</v>
      </c>
      <c r="F1221">
        <v>0</v>
      </c>
    </row>
    <row r="1222" spans="1:6">
      <c r="A1222" s="171">
        <v>44233</v>
      </c>
      <c r="B1222" t="s">
        <v>164</v>
      </c>
      <c r="C1222">
        <v>174823.84</v>
      </c>
      <c r="D1222" t="s">
        <v>41</v>
      </c>
      <c r="E1222" t="s">
        <v>41</v>
      </c>
      <c r="F1222">
        <v>0</v>
      </c>
    </row>
    <row r="1223" spans="1:6">
      <c r="A1223" s="171">
        <v>44234</v>
      </c>
      <c r="B1223" t="s">
        <v>164</v>
      </c>
      <c r="C1223">
        <v>144475.54</v>
      </c>
      <c r="D1223" t="s">
        <v>9</v>
      </c>
      <c r="E1223" t="s">
        <v>9</v>
      </c>
      <c r="F1223">
        <v>244548</v>
      </c>
    </row>
    <row r="1224" spans="1:6">
      <c r="A1224" s="171">
        <v>44234</v>
      </c>
      <c r="B1224" t="s">
        <v>164</v>
      </c>
      <c r="C1224">
        <v>144475.54</v>
      </c>
      <c r="D1224" t="s">
        <v>9</v>
      </c>
      <c r="E1224" t="s">
        <v>10</v>
      </c>
      <c r="F1224">
        <v>227330</v>
      </c>
    </row>
    <row r="1225" spans="1:6">
      <c r="A1225" s="171">
        <v>44234</v>
      </c>
      <c r="B1225" t="s">
        <v>164</v>
      </c>
      <c r="C1225">
        <v>144475.54</v>
      </c>
      <c r="D1225" t="s">
        <v>9</v>
      </c>
      <c r="E1225" t="s">
        <v>11</v>
      </c>
      <c r="F1225">
        <v>17059</v>
      </c>
    </row>
    <row r="1226" spans="1:6">
      <c r="A1226" s="171">
        <v>44234</v>
      </c>
      <c r="B1226" t="s">
        <v>164</v>
      </c>
      <c r="C1226">
        <v>144475.54</v>
      </c>
      <c r="D1226" t="s">
        <v>9</v>
      </c>
      <c r="E1226" t="s">
        <v>12</v>
      </c>
      <c r="F1226">
        <v>0</v>
      </c>
    </row>
    <row r="1227" spans="1:6">
      <c r="A1227" s="171">
        <v>44234</v>
      </c>
      <c r="B1227" t="s">
        <v>164</v>
      </c>
      <c r="C1227">
        <v>144475.54</v>
      </c>
      <c r="D1227" t="s">
        <v>9</v>
      </c>
      <c r="E1227" t="s">
        <v>13</v>
      </c>
      <c r="F1227">
        <v>159</v>
      </c>
    </row>
    <row r="1228" spans="1:6">
      <c r="A1228" s="171">
        <v>44234</v>
      </c>
      <c r="B1228" t="s">
        <v>164</v>
      </c>
      <c r="C1228">
        <v>144475.54</v>
      </c>
      <c r="D1228" t="s">
        <v>14</v>
      </c>
      <c r="E1228" t="s">
        <v>14</v>
      </c>
      <c r="F1228">
        <v>73649</v>
      </c>
    </row>
    <row r="1229" spans="1:6">
      <c r="A1229" s="171">
        <v>44234</v>
      </c>
      <c r="B1229" t="s">
        <v>164</v>
      </c>
      <c r="C1229">
        <v>144475.54</v>
      </c>
      <c r="D1229" t="s">
        <v>14</v>
      </c>
      <c r="E1229" t="s">
        <v>15</v>
      </c>
      <c r="F1229">
        <v>67367</v>
      </c>
    </row>
    <row r="1230" spans="1:6">
      <c r="A1230" s="171">
        <v>44234</v>
      </c>
      <c r="B1230" t="s">
        <v>164</v>
      </c>
      <c r="C1230">
        <v>144475.54</v>
      </c>
      <c r="D1230" t="s">
        <v>14</v>
      </c>
      <c r="E1230" t="s">
        <v>16</v>
      </c>
      <c r="F1230">
        <v>6270</v>
      </c>
    </row>
    <row r="1231" spans="1:6">
      <c r="A1231" s="171">
        <v>44234</v>
      </c>
      <c r="B1231" t="s">
        <v>164</v>
      </c>
      <c r="C1231">
        <v>144475.54</v>
      </c>
      <c r="D1231" t="s">
        <v>14</v>
      </c>
      <c r="E1231" t="s">
        <v>17</v>
      </c>
      <c r="F1231">
        <v>12</v>
      </c>
    </row>
    <row r="1232" spans="1:6">
      <c r="A1232" s="171">
        <v>44234</v>
      </c>
      <c r="B1232" t="s">
        <v>164</v>
      </c>
      <c r="C1232">
        <v>144475.54</v>
      </c>
      <c r="D1232" t="s">
        <v>14</v>
      </c>
      <c r="E1232" t="s">
        <v>18</v>
      </c>
      <c r="F1232">
        <v>0</v>
      </c>
    </row>
    <row r="1233" spans="1:6">
      <c r="A1233" s="171">
        <v>44234</v>
      </c>
      <c r="B1233" t="s">
        <v>164</v>
      </c>
      <c r="C1233">
        <v>144475.54</v>
      </c>
      <c r="D1233" t="s">
        <v>19</v>
      </c>
      <c r="E1233" t="s">
        <v>19</v>
      </c>
      <c r="F1233">
        <v>36931</v>
      </c>
    </row>
    <row r="1234" spans="1:6">
      <c r="A1234" s="171">
        <v>44234</v>
      </c>
      <c r="B1234" t="s">
        <v>164</v>
      </c>
      <c r="C1234">
        <v>144475.54</v>
      </c>
      <c r="D1234" t="s">
        <v>19</v>
      </c>
      <c r="E1234" t="s">
        <v>20</v>
      </c>
      <c r="F1234">
        <v>34438</v>
      </c>
    </row>
    <row r="1235" spans="1:6">
      <c r="A1235" s="171">
        <v>44234</v>
      </c>
      <c r="B1235" t="s">
        <v>164</v>
      </c>
      <c r="C1235">
        <v>144475.54</v>
      </c>
      <c r="D1235" t="s">
        <v>19</v>
      </c>
      <c r="E1235" t="s">
        <v>21</v>
      </c>
      <c r="F1235">
        <v>2493</v>
      </c>
    </row>
    <row r="1236" spans="1:6">
      <c r="A1236" s="171">
        <v>44234</v>
      </c>
      <c r="B1236" t="s">
        <v>164</v>
      </c>
      <c r="C1236">
        <v>144475.54</v>
      </c>
      <c r="D1236" t="s">
        <v>19</v>
      </c>
      <c r="E1236" t="s">
        <v>22</v>
      </c>
      <c r="F1236">
        <v>0</v>
      </c>
    </row>
    <row r="1237" spans="1:6">
      <c r="A1237" s="171">
        <v>44234</v>
      </c>
      <c r="B1237" t="s">
        <v>164</v>
      </c>
      <c r="C1237">
        <v>144475.54</v>
      </c>
      <c r="D1237" t="s">
        <v>23</v>
      </c>
      <c r="E1237" t="s">
        <v>23</v>
      </c>
      <c r="F1237">
        <v>0</v>
      </c>
    </row>
    <row r="1238" spans="1:6">
      <c r="A1238" s="171">
        <v>44234</v>
      </c>
      <c r="B1238" t="s">
        <v>164</v>
      </c>
      <c r="C1238">
        <v>144475.54</v>
      </c>
      <c r="D1238" t="s">
        <v>24</v>
      </c>
      <c r="E1238" t="s">
        <v>24</v>
      </c>
      <c r="F1238">
        <v>0</v>
      </c>
    </row>
    <row r="1239" spans="1:6">
      <c r="A1239" s="171">
        <v>44234</v>
      </c>
      <c r="B1239" t="s">
        <v>164</v>
      </c>
      <c r="C1239">
        <v>144475.54</v>
      </c>
      <c r="D1239" t="s">
        <v>25</v>
      </c>
      <c r="E1239" t="s">
        <v>25</v>
      </c>
      <c r="F1239">
        <v>667220</v>
      </c>
    </row>
    <row r="1240" spans="1:6">
      <c r="A1240" s="171">
        <v>44234</v>
      </c>
      <c r="B1240" t="s">
        <v>164</v>
      </c>
      <c r="C1240">
        <v>144475.54</v>
      </c>
      <c r="D1240" t="s">
        <v>26</v>
      </c>
      <c r="E1240" t="s">
        <v>26</v>
      </c>
      <c r="F1240">
        <v>87019</v>
      </c>
    </row>
    <row r="1241" spans="1:6">
      <c r="A1241" s="171">
        <v>44234</v>
      </c>
      <c r="B1241" t="s">
        <v>164</v>
      </c>
      <c r="C1241">
        <v>144475.54</v>
      </c>
      <c r="D1241" t="s">
        <v>27</v>
      </c>
      <c r="E1241" t="s">
        <v>27</v>
      </c>
      <c r="F1241">
        <v>6457</v>
      </c>
    </row>
    <row r="1242" spans="1:6">
      <c r="A1242" s="171">
        <v>44234</v>
      </c>
      <c r="B1242" t="s">
        <v>164</v>
      </c>
      <c r="C1242">
        <v>144475.54</v>
      </c>
      <c r="D1242" t="s">
        <v>28</v>
      </c>
      <c r="E1242" t="s">
        <v>28</v>
      </c>
      <c r="F1242">
        <v>0</v>
      </c>
    </row>
    <row r="1243" spans="1:6">
      <c r="A1243" s="171">
        <v>44234</v>
      </c>
      <c r="B1243" t="s">
        <v>164</v>
      </c>
      <c r="C1243">
        <v>144475.54</v>
      </c>
      <c r="D1243" t="s">
        <v>29</v>
      </c>
      <c r="E1243" t="s">
        <v>29</v>
      </c>
      <c r="F1243">
        <v>709693</v>
      </c>
    </row>
    <row r="1244" spans="1:6">
      <c r="A1244" s="171">
        <v>44234</v>
      </c>
      <c r="B1244" t="s">
        <v>164</v>
      </c>
      <c r="C1244">
        <v>144475.54</v>
      </c>
      <c r="D1244" t="s">
        <v>30</v>
      </c>
      <c r="E1244" t="s">
        <v>30</v>
      </c>
      <c r="F1244">
        <v>0</v>
      </c>
    </row>
    <row r="1245" spans="1:6">
      <c r="A1245" s="171">
        <v>44234</v>
      </c>
      <c r="B1245" t="s">
        <v>164</v>
      </c>
      <c r="C1245">
        <v>144475.54</v>
      </c>
      <c r="D1245" t="s">
        <v>31</v>
      </c>
      <c r="E1245" t="s">
        <v>31</v>
      </c>
      <c r="F1245">
        <v>0</v>
      </c>
    </row>
    <row r="1246" spans="1:6">
      <c r="A1246" s="171">
        <v>44234</v>
      </c>
      <c r="B1246" t="s">
        <v>164</v>
      </c>
      <c r="C1246">
        <v>144475.54</v>
      </c>
      <c r="D1246" t="s">
        <v>32</v>
      </c>
      <c r="E1246" t="s">
        <v>32</v>
      </c>
      <c r="F1246">
        <v>158685</v>
      </c>
    </row>
    <row r="1247" spans="1:6">
      <c r="A1247" s="171">
        <v>44234</v>
      </c>
      <c r="B1247" t="s">
        <v>164</v>
      </c>
      <c r="C1247">
        <v>144475.54</v>
      </c>
      <c r="D1247" t="s">
        <v>33</v>
      </c>
      <c r="E1247" t="s">
        <v>33</v>
      </c>
      <c r="F1247">
        <v>0</v>
      </c>
    </row>
    <row r="1248" spans="1:6">
      <c r="A1248" s="171">
        <v>44234</v>
      </c>
      <c r="B1248" t="s">
        <v>164</v>
      </c>
      <c r="C1248">
        <v>144475.54</v>
      </c>
      <c r="D1248" t="s">
        <v>34</v>
      </c>
      <c r="E1248" t="s">
        <v>34</v>
      </c>
      <c r="F1248">
        <v>54275</v>
      </c>
    </row>
    <row r="1249" spans="1:6">
      <c r="A1249" s="171">
        <v>44234</v>
      </c>
      <c r="B1249" t="s">
        <v>164</v>
      </c>
      <c r="C1249">
        <v>144475.54</v>
      </c>
      <c r="D1249" t="s">
        <v>35</v>
      </c>
      <c r="E1249" t="s">
        <v>35</v>
      </c>
      <c r="F1249">
        <v>0</v>
      </c>
    </row>
    <row r="1250" spans="1:6">
      <c r="A1250" s="171">
        <v>44234</v>
      </c>
      <c r="B1250" t="s">
        <v>164</v>
      </c>
      <c r="C1250">
        <v>144475.54</v>
      </c>
      <c r="D1250" t="s">
        <v>36</v>
      </c>
      <c r="E1250" t="s">
        <v>36</v>
      </c>
      <c r="F1250">
        <v>0</v>
      </c>
    </row>
    <row r="1251" spans="1:6">
      <c r="A1251" s="171">
        <v>44234</v>
      </c>
      <c r="B1251" t="s">
        <v>164</v>
      </c>
      <c r="C1251">
        <v>144475.54</v>
      </c>
      <c r="D1251" t="s">
        <v>37</v>
      </c>
      <c r="E1251" t="s">
        <v>37</v>
      </c>
      <c r="F1251">
        <v>0</v>
      </c>
    </row>
    <row r="1252" spans="1:6">
      <c r="A1252" s="171">
        <v>44234</v>
      </c>
      <c r="B1252" t="s">
        <v>164</v>
      </c>
      <c r="C1252">
        <v>144475.54</v>
      </c>
      <c r="D1252" t="s">
        <v>38</v>
      </c>
      <c r="E1252" t="s">
        <v>38</v>
      </c>
      <c r="F1252">
        <v>0</v>
      </c>
    </row>
    <row r="1253" spans="1:6">
      <c r="A1253" s="171">
        <v>44234</v>
      </c>
      <c r="B1253" t="s">
        <v>164</v>
      </c>
      <c r="C1253">
        <v>144475.54</v>
      </c>
      <c r="D1253" t="s">
        <v>39</v>
      </c>
      <c r="E1253" t="s">
        <v>39</v>
      </c>
      <c r="F1253">
        <v>0</v>
      </c>
    </row>
    <row r="1254" spans="1:6">
      <c r="A1254" s="171">
        <v>44234</v>
      </c>
      <c r="B1254" t="s">
        <v>164</v>
      </c>
      <c r="C1254">
        <v>144475.54</v>
      </c>
      <c r="D1254" t="s">
        <v>40</v>
      </c>
      <c r="E1254" t="s">
        <v>40</v>
      </c>
      <c r="F1254">
        <v>0</v>
      </c>
    </row>
    <row r="1255" spans="1:6">
      <c r="A1255" s="171">
        <v>44234</v>
      </c>
      <c r="B1255" t="s">
        <v>164</v>
      </c>
      <c r="C1255">
        <v>144475.54</v>
      </c>
      <c r="D1255" t="s">
        <v>41</v>
      </c>
      <c r="E1255" t="s">
        <v>41</v>
      </c>
      <c r="F1255">
        <v>0</v>
      </c>
    </row>
    <row r="1256" spans="1:6">
      <c r="A1256" s="171">
        <v>44235</v>
      </c>
      <c r="B1256" t="s">
        <v>164</v>
      </c>
      <c r="C1256">
        <v>102561.12</v>
      </c>
      <c r="D1256" t="s">
        <v>9</v>
      </c>
      <c r="E1256" t="s">
        <v>9</v>
      </c>
      <c r="F1256">
        <v>233198</v>
      </c>
    </row>
    <row r="1257" spans="1:6">
      <c r="A1257" s="171">
        <v>44235</v>
      </c>
      <c r="B1257" t="s">
        <v>164</v>
      </c>
      <c r="C1257">
        <v>102561.12</v>
      </c>
      <c r="D1257" t="s">
        <v>9</v>
      </c>
      <c r="E1257" t="s">
        <v>10</v>
      </c>
      <c r="F1257">
        <v>219674</v>
      </c>
    </row>
    <row r="1258" spans="1:6">
      <c r="A1258" s="171">
        <v>44235</v>
      </c>
      <c r="B1258" t="s">
        <v>164</v>
      </c>
      <c r="C1258">
        <v>102561.12</v>
      </c>
      <c r="D1258" t="s">
        <v>9</v>
      </c>
      <c r="E1258" t="s">
        <v>11</v>
      </c>
      <c r="F1258">
        <v>13382</v>
      </c>
    </row>
    <row r="1259" spans="1:6">
      <c r="A1259" s="171">
        <v>44235</v>
      </c>
      <c r="B1259" t="s">
        <v>164</v>
      </c>
      <c r="C1259">
        <v>102561.12</v>
      </c>
      <c r="D1259" t="s">
        <v>9</v>
      </c>
      <c r="E1259" t="s">
        <v>12</v>
      </c>
      <c r="F1259">
        <v>0</v>
      </c>
    </row>
    <row r="1260" spans="1:6">
      <c r="A1260" s="171">
        <v>44235</v>
      </c>
      <c r="B1260" t="s">
        <v>164</v>
      </c>
      <c r="C1260">
        <v>102561.12</v>
      </c>
      <c r="D1260" t="s">
        <v>9</v>
      </c>
      <c r="E1260" t="s">
        <v>13</v>
      </c>
      <c r="F1260">
        <v>142</v>
      </c>
    </row>
    <row r="1261" spans="1:6">
      <c r="A1261" s="171">
        <v>44235</v>
      </c>
      <c r="B1261" t="s">
        <v>164</v>
      </c>
      <c r="C1261">
        <v>102561.12</v>
      </c>
      <c r="D1261" t="s">
        <v>14</v>
      </c>
      <c r="E1261" t="s">
        <v>14</v>
      </c>
      <c r="F1261">
        <v>75124</v>
      </c>
    </row>
    <row r="1262" spans="1:6">
      <c r="A1262" s="171">
        <v>44235</v>
      </c>
      <c r="B1262" t="s">
        <v>164</v>
      </c>
      <c r="C1262">
        <v>102561.12</v>
      </c>
      <c r="D1262" t="s">
        <v>14</v>
      </c>
      <c r="E1262" t="s">
        <v>15</v>
      </c>
      <c r="F1262">
        <v>72107</v>
      </c>
    </row>
    <row r="1263" spans="1:6">
      <c r="A1263" s="171">
        <v>44235</v>
      </c>
      <c r="B1263" t="s">
        <v>164</v>
      </c>
      <c r="C1263">
        <v>102561.12</v>
      </c>
      <c r="D1263" t="s">
        <v>14</v>
      </c>
      <c r="E1263" t="s">
        <v>16</v>
      </c>
      <c r="F1263">
        <v>3001</v>
      </c>
    </row>
    <row r="1264" spans="1:6">
      <c r="A1264" s="171">
        <v>44235</v>
      </c>
      <c r="B1264" t="s">
        <v>164</v>
      </c>
      <c r="C1264">
        <v>102561.12</v>
      </c>
      <c r="D1264" t="s">
        <v>14</v>
      </c>
      <c r="E1264" t="s">
        <v>17</v>
      </c>
      <c r="F1264">
        <v>16</v>
      </c>
    </row>
    <row r="1265" spans="1:6">
      <c r="A1265" s="171">
        <v>44235</v>
      </c>
      <c r="B1265" t="s">
        <v>164</v>
      </c>
      <c r="C1265">
        <v>102561.12</v>
      </c>
      <c r="D1265" t="s">
        <v>14</v>
      </c>
      <c r="E1265" t="s">
        <v>18</v>
      </c>
      <c r="F1265">
        <v>0</v>
      </c>
    </row>
    <row r="1266" spans="1:6">
      <c r="A1266" s="171">
        <v>44235</v>
      </c>
      <c r="B1266" t="s">
        <v>164</v>
      </c>
      <c r="C1266">
        <v>102561.12</v>
      </c>
      <c r="D1266" t="s">
        <v>19</v>
      </c>
      <c r="E1266" t="s">
        <v>19</v>
      </c>
      <c r="F1266">
        <v>124081</v>
      </c>
    </row>
    <row r="1267" spans="1:6">
      <c r="A1267" s="171">
        <v>44235</v>
      </c>
      <c r="B1267" t="s">
        <v>164</v>
      </c>
      <c r="C1267">
        <v>102561.12</v>
      </c>
      <c r="D1267" t="s">
        <v>19</v>
      </c>
      <c r="E1267" t="s">
        <v>20</v>
      </c>
      <c r="F1267">
        <v>69868</v>
      </c>
    </row>
    <row r="1268" spans="1:6">
      <c r="A1268" s="171">
        <v>44235</v>
      </c>
      <c r="B1268" t="s">
        <v>164</v>
      </c>
      <c r="C1268">
        <v>102561.12</v>
      </c>
      <c r="D1268" t="s">
        <v>19</v>
      </c>
      <c r="E1268" t="s">
        <v>21</v>
      </c>
      <c r="F1268">
        <v>54213</v>
      </c>
    </row>
    <row r="1269" spans="1:6">
      <c r="A1269" s="171">
        <v>44235</v>
      </c>
      <c r="B1269" t="s">
        <v>164</v>
      </c>
      <c r="C1269">
        <v>102561.12</v>
      </c>
      <c r="D1269" t="s">
        <v>19</v>
      </c>
      <c r="E1269" t="s">
        <v>22</v>
      </c>
      <c r="F1269">
        <v>0</v>
      </c>
    </row>
    <row r="1270" spans="1:6">
      <c r="A1270" s="171">
        <v>44235</v>
      </c>
      <c r="B1270" t="s">
        <v>164</v>
      </c>
      <c r="C1270">
        <v>102561.12</v>
      </c>
      <c r="D1270" t="s">
        <v>23</v>
      </c>
      <c r="E1270" t="s">
        <v>23</v>
      </c>
      <c r="F1270">
        <v>0</v>
      </c>
    </row>
    <row r="1271" spans="1:6">
      <c r="A1271" s="171">
        <v>44235</v>
      </c>
      <c r="B1271" t="s">
        <v>164</v>
      </c>
      <c r="C1271">
        <v>102561.12</v>
      </c>
      <c r="D1271" t="s">
        <v>24</v>
      </c>
      <c r="E1271" t="s">
        <v>24</v>
      </c>
      <c r="F1271">
        <v>0</v>
      </c>
    </row>
    <row r="1272" spans="1:6">
      <c r="A1272" s="171">
        <v>44235</v>
      </c>
      <c r="B1272" t="s">
        <v>164</v>
      </c>
      <c r="C1272">
        <v>102561.12</v>
      </c>
      <c r="D1272" t="s">
        <v>25</v>
      </c>
      <c r="E1272" t="s">
        <v>25</v>
      </c>
      <c r="F1272">
        <v>334491</v>
      </c>
    </row>
    <row r="1273" spans="1:6">
      <c r="A1273" s="171">
        <v>44235</v>
      </c>
      <c r="B1273" t="s">
        <v>164</v>
      </c>
      <c r="C1273">
        <v>102561.12</v>
      </c>
      <c r="D1273" t="s">
        <v>26</v>
      </c>
      <c r="E1273" t="s">
        <v>26</v>
      </c>
      <c r="F1273">
        <v>159615</v>
      </c>
    </row>
    <row r="1274" spans="1:6">
      <c r="A1274" s="171">
        <v>44235</v>
      </c>
      <c r="B1274" t="s">
        <v>164</v>
      </c>
      <c r="C1274">
        <v>102561.12</v>
      </c>
      <c r="D1274" t="s">
        <v>27</v>
      </c>
      <c r="E1274" t="s">
        <v>27</v>
      </c>
      <c r="F1274">
        <v>9989</v>
      </c>
    </row>
    <row r="1275" spans="1:6">
      <c r="A1275" s="171">
        <v>44235</v>
      </c>
      <c r="B1275" t="s">
        <v>164</v>
      </c>
      <c r="C1275">
        <v>102561.12</v>
      </c>
      <c r="D1275" t="s">
        <v>28</v>
      </c>
      <c r="E1275" t="s">
        <v>28</v>
      </c>
      <c r="F1275">
        <v>0</v>
      </c>
    </row>
    <row r="1276" spans="1:6">
      <c r="A1276" s="171">
        <v>44235</v>
      </c>
      <c r="B1276" t="s">
        <v>164</v>
      </c>
      <c r="C1276">
        <v>102561.12</v>
      </c>
      <c r="D1276" t="s">
        <v>29</v>
      </c>
      <c r="E1276" t="s">
        <v>29</v>
      </c>
      <c r="F1276">
        <v>602043</v>
      </c>
    </row>
    <row r="1277" spans="1:6">
      <c r="A1277" s="171">
        <v>44235</v>
      </c>
      <c r="B1277" t="s">
        <v>164</v>
      </c>
      <c r="C1277">
        <v>102561.12</v>
      </c>
      <c r="D1277" t="s">
        <v>30</v>
      </c>
      <c r="E1277" t="s">
        <v>30</v>
      </c>
      <c r="F1277">
        <v>0</v>
      </c>
    </row>
    <row r="1278" spans="1:6">
      <c r="A1278" s="171">
        <v>44235</v>
      </c>
      <c r="B1278" t="s">
        <v>164</v>
      </c>
      <c r="C1278">
        <v>102561.12</v>
      </c>
      <c r="D1278" t="s">
        <v>31</v>
      </c>
      <c r="E1278" t="s">
        <v>31</v>
      </c>
      <c r="F1278">
        <v>0</v>
      </c>
    </row>
    <row r="1279" spans="1:6">
      <c r="A1279" s="171">
        <v>44235</v>
      </c>
      <c r="B1279" t="s">
        <v>164</v>
      </c>
      <c r="C1279">
        <v>102561.12</v>
      </c>
      <c r="D1279" t="s">
        <v>32</v>
      </c>
      <c r="E1279" t="s">
        <v>32</v>
      </c>
      <c r="F1279">
        <v>183664</v>
      </c>
    </row>
    <row r="1280" spans="1:6">
      <c r="A1280" s="171">
        <v>44235</v>
      </c>
      <c r="B1280" t="s">
        <v>164</v>
      </c>
      <c r="C1280">
        <v>102561.12</v>
      </c>
      <c r="D1280" t="s">
        <v>33</v>
      </c>
      <c r="E1280" t="s">
        <v>33</v>
      </c>
      <c r="F1280">
        <v>0</v>
      </c>
    </row>
    <row r="1281" spans="1:6">
      <c r="A1281" s="171">
        <v>44235</v>
      </c>
      <c r="B1281" t="s">
        <v>164</v>
      </c>
      <c r="C1281">
        <v>102561.12</v>
      </c>
      <c r="D1281" t="s">
        <v>34</v>
      </c>
      <c r="E1281" t="s">
        <v>34</v>
      </c>
      <c r="F1281">
        <v>60004</v>
      </c>
    </row>
    <row r="1282" spans="1:6">
      <c r="A1282" s="171">
        <v>44235</v>
      </c>
      <c r="B1282" t="s">
        <v>164</v>
      </c>
      <c r="C1282">
        <v>102561.12</v>
      </c>
      <c r="D1282" t="s">
        <v>35</v>
      </c>
      <c r="E1282" t="s">
        <v>35</v>
      </c>
      <c r="F1282">
        <v>0</v>
      </c>
    </row>
    <row r="1283" spans="1:6">
      <c r="A1283" s="171">
        <v>44235</v>
      </c>
      <c r="B1283" t="s">
        <v>164</v>
      </c>
      <c r="C1283">
        <v>102561.12</v>
      </c>
      <c r="D1283" t="s">
        <v>36</v>
      </c>
      <c r="E1283" t="s">
        <v>36</v>
      </c>
      <c r="F1283">
        <v>0</v>
      </c>
    </row>
    <row r="1284" spans="1:6">
      <c r="A1284" s="171">
        <v>44235</v>
      </c>
      <c r="B1284" t="s">
        <v>164</v>
      </c>
      <c r="C1284">
        <v>102561.12</v>
      </c>
      <c r="D1284" t="s">
        <v>37</v>
      </c>
      <c r="E1284" t="s">
        <v>37</v>
      </c>
      <c r="F1284">
        <v>0</v>
      </c>
    </row>
    <row r="1285" spans="1:6">
      <c r="A1285" s="171">
        <v>44235</v>
      </c>
      <c r="B1285" t="s">
        <v>164</v>
      </c>
      <c r="C1285">
        <v>102561.12</v>
      </c>
      <c r="D1285" t="s">
        <v>38</v>
      </c>
      <c r="E1285" t="s">
        <v>38</v>
      </c>
      <c r="F1285">
        <v>0</v>
      </c>
    </row>
    <row r="1286" spans="1:6">
      <c r="A1286" s="171">
        <v>44235</v>
      </c>
      <c r="B1286" t="s">
        <v>164</v>
      </c>
      <c r="C1286">
        <v>102561.12</v>
      </c>
      <c r="D1286" t="s">
        <v>39</v>
      </c>
      <c r="E1286" t="s">
        <v>39</v>
      </c>
      <c r="F1286">
        <v>0</v>
      </c>
    </row>
    <row r="1287" spans="1:6">
      <c r="A1287" s="171">
        <v>44235</v>
      </c>
      <c r="B1287" t="s">
        <v>164</v>
      </c>
      <c r="C1287">
        <v>102561.12</v>
      </c>
      <c r="D1287" t="s">
        <v>40</v>
      </c>
      <c r="E1287" t="s">
        <v>40</v>
      </c>
      <c r="F1287">
        <v>0</v>
      </c>
    </row>
    <row r="1288" spans="1:6">
      <c r="A1288" s="171">
        <v>44235</v>
      </c>
      <c r="B1288" t="s">
        <v>164</v>
      </c>
      <c r="C1288">
        <v>102561.12</v>
      </c>
      <c r="D1288" t="s">
        <v>41</v>
      </c>
      <c r="E1288" t="s">
        <v>41</v>
      </c>
      <c r="F1288">
        <v>0</v>
      </c>
    </row>
    <row r="1289" spans="1:6">
      <c r="A1289" s="171">
        <v>44236</v>
      </c>
      <c r="B1289" t="s">
        <v>164</v>
      </c>
      <c r="C1289">
        <v>107216.14</v>
      </c>
      <c r="D1289" t="s">
        <v>9</v>
      </c>
      <c r="E1289" t="s">
        <v>9</v>
      </c>
      <c r="F1289">
        <v>242504</v>
      </c>
    </row>
    <row r="1290" spans="1:6">
      <c r="A1290" s="171">
        <v>44236</v>
      </c>
      <c r="B1290" t="s">
        <v>164</v>
      </c>
      <c r="C1290">
        <v>107216.14</v>
      </c>
      <c r="D1290" t="s">
        <v>9</v>
      </c>
      <c r="E1290" t="s">
        <v>10</v>
      </c>
      <c r="F1290">
        <v>227072</v>
      </c>
    </row>
    <row r="1291" spans="1:6">
      <c r="A1291" s="171">
        <v>44236</v>
      </c>
      <c r="B1291" t="s">
        <v>164</v>
      </c>
      <c r="C1291">
        <v>107216.14</v>
      </c>
      <c r="D1291" t="s">
        <v>9</v>
      </c>
      <c r="E1291" t="s">
        <v>11</v>
      </c>
      <c r="F1291">
        <v>13472</v>
      </c>
    </row>
    <row r="1292" spans="1:6">
      <c r="A1292" s="171">
        <v>44236</v>
      </c>
      <c r="B1292" t="s">
        <v>164</v>
      </c>
      <c r="C1292">
        <v>107216.14</v>
      </c>
      <c r="D1292" t="s">
        <v>9</v>
      </c>
      <c r="E1292" t="s">
        <v>12</v>
      </c>
      <c r="F1292">
        <v>0</v>
      </c>
    </row>
    <row r="1293" spans="1:6">
      <c r="A1293" s="171">
        <v>44236</v>
      </c>
      <c r="B1293" t="s">
        <v>164</v>
      </c>
      <c r="C1293">
        <v>107216.14</v>
      </c>
      <c r="D1293" t="s">
        <v>9</v>
      </c>
      <c r="E1293" t="s">
        <v>13</v>
      </c>
      <c r="F1293">
        <v>1960</v>
      </c>
    </row>
    <row r="1294" spans="1:6">
      <c r="A1294" s="171">
        <v>44236</v>
      </c>
      <c r="B1294" t="s">
        <v>164</v>
      </c>
      <c r="C1294">
        <v>107216.14</v>
      </c>
      <c r="D1294" t="s">
        <v>14</v>
      </c>
      <c r="E1294" t="s">
        <v>14</v>
      </c>
      <c r="F1294">
        <v>62816</v>
      </c>
    </row>
    <row r="1295" spans="1:6">
      <c r="A1295" s="171">
        <v>44236</v>
      </c>
      <c r="B1295" t="s">
        <v>164</v>
      </c>
      <c r="C1295">
        <v>107216.14</v>
      </c>
      <c r="D1295" t="s">
        <v>14</v>
      </c>
      <c r="E1295" t="s">
        <v>15</v>
      </c>
      <c r="F1295">
        <v>59286</v>
      </c>
    </row>
    <row r="1296" spans="1:6">
      <c r="A1296" s="171">
        <v>44236</v>
      </c>
      <c r="B1296" t="s">
        <v>164</v>
      </c>
      <c r="C1296">
        <v>107216.14</v>
      </c>
      <c r="D1296" t="s">
        <v>14</v>
      </c>
      <c r="E1296" t="s">
        <v>16</v>
      </c>
      <c r="F1296">
        <v>3365</v>
      </c>
    </row>
    <row r="1297" spans="1:6">
      <c r="A1297" s="171">
        <v>44236</v>
      </c>
      <c r="B1297" t="s">
        <v>164</v>
      </c>
      <c r="C1297">
        <v>107216.14</v>
      </c>
      <c r="D1297" t="s">
        <v>14</v>
      </c>
      <c r="E1297" t="s">
        <v>17</v>
      </c>
      <c r="F1297">
        <v>166</v>
      </c>
    </row>
    <row r="1298" spans="1:6">
      <c r="A1298" s="171">
        <v>44236</v>
      </c>
      <c r="B1298" t="s">
        <v>164</v>
      </c>
      <c r="C1298">
        <v>107216.14</v>
      </c>
      <c r="D1298" t="s">
        <v>14</v>
      </c>
      <c r="E1298" t="s">
        <v>18</v>
      </c>
      <c r="F1298">
        <v>0</v>
      </c>
    </row>
    <row r="1299" spans="1:6">
      <c r="A1299" s="171">
        <v>44236</v>
      </c>
      <c r="B1299" t="s">
        <v>164</v>
      </c>
      <c r="C1299">
        <v>107216.14</v>
      </c>
      <c r="D1299" t="s">
        <v>19</v>
      </c>
      <c r="E1299" t="s">
        <v>19</v>
      </c>
      <c r="F1299">
        <v>40727</v>
      </c>
    </row>
    <row r="1300" spans="1:6">
      <c r="A1300" s="171">
        <v>44236</v>
      </c>
      <c r="B1300" t="s">
        <v>164</v>
      </c>
      <c r="C1300">
        <v>107216.14</v>
      </c>
      <c r="D1300" t="s">
        <v>19</v>
      </c>
      <c r="E1300" t="s">
        <v>20</v>
      </c>
      <c r="F1300">
        <v>5697</v>
      </c>
    </row>
    <row r="1301" spans="1:6">
      <c r="A1301" s="171">
        <v>44236</v>
      </c>
      <c r="B1301" t="s">
        <v>164</v>
      </c>
      <c r="C1301">
        <v>107216.14</v>
      </c>
      <c r="D1301" t="s">
        <v>19</v>
      </c>
      <c r="E1301" t="s">
        <v>21</v>
      </c>
      <c r="F1301">
        <v>35030</v>
      </c>
    </row>
    <row r="1302" spans="1:6">
      <c r="A1302" s="171">
        <v>44236</v>
      </c>
      <c r="B1302" t="s">
        <v>164</v>
      </c>
      <c r="C1302">
        <v>107216.14</v>
      </c>
      <c r="D1302" t="s">
        <v>19</v>
      </c>
      <c r="E1302" t="s">
        <v>22</v>
      </c>
      <c r="F1302">
        <v>0</v>
      </c>
    </row>
    <row r="1303" spans="1:6">
      <c r="A1303" s="171">
        <v>44236</v>
      </c>
      <c r="B1303" t="s">
        <v>164</v>
      </c>
      <c r="C1303">
        <v>107216.14</v>
      </c>
      <c r="D1303" t="s">
        <v>23</v>
      </c>
      <c r="E1303" t="s">
        <v>23</v>
      </c>
      <c r="F1303">
        <v>0</v>
      </c>
    </row>
    <row r="1304" spans="1:6">
      <c r="A1304" s="171">
        <v>44236</v>
      </c>
      <c r="B1304" t="s">
        <v>164</v>
      </c>
      <c r="C1304">
        <v>107216.14</v>
      </c>
      <c r="D1304" t="s">
        <v>24</v>
      </c>
      <c r="E1304" t="s">
        <v>24</v>
      </c>
      <c r="F1304">
        <v>0</v>
      </c>
    </row>
    <row r="1305" spans="1:6">
      <c r="A1305" s="171">
        <v>44236</v>
      </c>
      <c r="B1305" t="s">
        <v>164</v>
      </c>
      <c r="C1305">
        <v>107216.14</v>
      </c>
      <c r="D1305" t="s">
        <v>25</v>
      </c>
      <c r="E1305" t="s">
        <v>25</v>
      </c>
      <c r="F1305">
        <v>133156</v>
      </c>
    </row>
    <row r="1306" spans="1:6">
      <c r="A1306" s="171">
        <v>44236</v>
      </c>
      <c r="B1306" t="s">
        <v>164</v>
      </c>
      <c r="C1306">
        <v>107216.14</v>
      </c>
      <c r="D1306" t="s">
        <v>26</v>
      </c>
      <c r="E1306" t="s">
        <v>26</v>
      </c>
      <c r="F1306">
        <v>64986</v>
      </c>
    </row>
    <row r="1307" spans="1:6">
      <c r="A1307" s="171">
        <v>44236</v>
      </c>
      <c r="B1307" t="s">
        <v>164</v>
      </c>
      <c r="C1307">
        <v>107216.14</v>
      </c>
      <c r="D1307" t="s">
        <v>27</v>
      </c>
      <c r="E1307" t="s">
        <v>27</v>
      </c>
      <c r="F1307">
        <v>9680</v>
      </c>
    </row>
    <row r="1308" spans="1:6">
      <c r="A1308" s="171">
        <v>44236</v>
      </c>
      <c r="B1308" t="s">
        <v>164</v>
      </c>
      <c r="C1308">
        <v>107216.14</v>
      </c>
      <c r="D1308" t="s">
        <v>28</v>
      </c>
      <c r="E1308" t="s">
        <v>28</v>
      </c>
      <c r="F1308">
        <v>0</v>
      </c>
    </row>
    <row r="1309" spans="1:6">
      <c r="A1309" s="171">
        <v>44236</v>
      </c>
      <c r="B1309" t="s">
        <v>164</v>
      </c>
      <c r="C1309">
        <v>107216.14</v>
      </c>
      <c r="D1309" t="s">
        <v>29</v>
      </c>
      <c r="E1309" t="s">
        <v>29</v>
      </c>
      <c r="F1309">
        <v>652477</v>
      </c>
    </row>
    <row r="1310" spans="1:6">
      <c r="A1310" s="171">
        <v>44236</v>
      </c>
      <c r="B1310" t="s">
        <v>164</v>
      </c>
      <c r="C1310">
        <v>107216.14</v>
      </c>
      <c r="D1310" t="s">
        <v>30</v>
      </c>
      <c r="E1310" t="s">
        <v>30</v>
      </c>
      <c r="F1310">
        <v>0</v>
      </c>
    </row>
    <row r="1311" spans="1:6">
      <c r="A1311" s="171">
        <v>44236</v>
      </c>
      <c r="B1311" t="s">
        <v>164</v>
      </c>
      <c r="C1311">
        <v>107216.14</v>
      </c>
      <c r="D1311" t="s">
        <v>31</v>
      </c>
      <c r="E1311" t="s">
        <v>31</v>
      </c>
      <c r="F1311">
        <v>0</v>
      </c>
    </row>
    <row r="1312" spans="1:6">
      <c r="A1312" s="171">
        <v>44236</v>
      </c>
      <c r="B1312" t="s">
        <v>164</v>
      </c>
      <c r="C1312">
        <v>107216.14</v>
      </c>
      <c r="D1312" t="s">
        <v>32</v>
      </c>
      <c r="E1312" t="s">
        <v>32</v>
      </c>
      <c r="F1312">
        <v>188139</v>
      </c>
    </row>
    <row r="1313" spans="1:6">
      <c r="A1313" s="171">
        <v>44236</v>
      </c>
      <c r="B1313" t="s">
        <v>164</v>
      </c>
      <c r="C1313">
        <v>107216.14</v>
      </c>
      <c r="D1313" t="s">
        <v>33</v>
      </c>
      <c r="E1313" t="s">
        <v>33</v>
      </c>
      <c r="F1313">
        <v>0</v>
      </c>
    </row>
    <row r="1314" spans="1:6">
      <c r="A1314" s="171">
        <v>44236</v>
      </c>
      <c r="B1314" t="s">
        <v>164</v>
      </c>
      <c r="C1314">
        <v>107216.14</v>
      </c>
      <c r="D1314" t="s">
        <v>34</v>
      </c>
      <c r="E1314" t="s">
        <v>34</v>
      </c>
      <c r="F1314">
        <v>42803</v>
      </c>
    </row>
    <row r="1315" spans="1:6">
      <c r="A1315" s="171">
        <v>44236</v>
      </c>
      <c r="B1315" t="s">
        <v>164</v>
      </c>
      <c r="C1315">
        <v>107216.14</v>
      </c>
      <c r="D1315" t="s">
        <v>35</v>
      </c>
      <c r="E1315" t="s">
        <v>35</v>
      </c>
      <c r="F1315">
        <v>0</v>
      </c>
    </row>
    <row r="1316" spans="1:6">
      <c r="A1316" s="171">
        <v>44236</v>
      </c>
      <c r="B1316" t="s">
        <v>164</v>
      </c>
      <c r="C1316">
        <v>107216.14</v>
      </c>
      <c r="D1316" t="s">
        <v>36</v>
      </c>
      <c r="E1316" t="s">
        <v>36</v>
      </c>
      <c r="F1316">
        <v>0</v>
      </c>
    </row>
    <row r="1317" spans="1:6">
      <c r="A1317" s="171">
        <v>44236</v>
      </c>
      <c r="B1317" t="s">
        <v>164</v>
      </c>
      <c r="C1317">
        <v>107216.14</v>
      </c>
      <c r="D1317" t="s">
        <v>37</v>
      </c>
      <c r="E1317" t="s">
        <v>37</v>
      </c>
      <c r="F1317">
        <v>0</v>
      </c>
    </row>
    <row r="1318" spans="1:6">
      <c r="A1318" s="171">
        <v>44236</v>
      </c>
      <c r="B1318" t="s">
        <v>164</v>
      </c>
      <c r="C1318">
        <v>107216.14</v>
      </c>
      <c r="D1318" t="s">
        <v>38</v>
      </c>
      <c r="E1318" t="s">
        <v>38</v>
      </c>
      <c r="F1318">
        <v>0</v>
      </c>
    </row>
    <row r="1319" spans="1:6">
      <c r="A1319" s="171">
        <v>44236</v>
      </c>
      <c r="B1319" t="s">
        <v>164</v>
      </c>
      <c r="C1319">
        <v>107216.14</v>
      </c>
      <c r="D1319" t="s">
        <v>39</v>
      </c>
      <c r="E1319" t="s">
        <v>39</v>
      </c>
      <c r="F1319">
        <v>0</v>
      </c>
    </row>
    <row r="1320" spans="1:6">
      <c r="A1320" s="171">
        <v>44236</v>
      </c>
      <c r="B1320" t="s">
        <v>164</v>
      </c>
      <c r="C1320">
        <v>107216.14</v>
      </c>
      <c r="D1320" t="s">
        <v>40</v>
      </c>
      <c r="E1320" t="s">
        <v>40</v>
      </c>
      <c r="F1320">
        <v>0</v>
      </c>
    </row>
    <row r="1321" spans="1:6">
      <c r="A1321" s="171">
        <v>44236</v>
      </c>
      <c r="B1321" t="s">
        <v>164</v>
      </c>
      <c r="C1321">
        <v>107216.14</v>
      </c>
      <c r="D1321" t="s">
        <v>41</v>
      </c>
      <c r="E1321" t="s">
        <v>41</v>
      </c>
      <c r="F1321">
        <v>0</v>
      </c>
    </row>
    <row r="1322" spans="1:6">
      <c r="A1322" s="171">
        <v>44237</v>
      </c>
      <c r="B1322" t="s">
        <v>164</v>
      </c>
      <c r="C1322">
        <v>112954.41</v>
      </c>
      <c r="D1322" t="s">
        <v>9</v>
      </c>
      <c r="E1322" t="s">
        <v>9</v>
      </c>
      <c r="F1322">
        <v>228119</v>
      </c>
    </row>
    <row r="1323" spans="1:6">
      <c r="A1323" s="171">
        <v>44237</v>
      </c>
      <c r="B1323" t="s">
        <v>164</v>
      </c>
      <c r="C1323">
        <v>112954.41</v>
      </c>
      <c r="D1323" t="s">
        <v>9</v>
      </c>
      <c r="E1323" t="s">
        <v>10</v>
      </c>
      <c r="F1323">
        <v>203922</v>
      </c>
    </row>
    <row r="1324" spans="1:6">
      <c r="A1324" s="171">
        <v>44237</v>
      </c>
      <c r="B1324" t="s">
        <v>164</v>
      </c>
      <c r="C1324">
        <v>112954.41</v>
      </c>
      <c r="D1324" t="s">
        <v>9</v>
      </c>
      <c r="E1324" t="s">
        <v>11</v>
      </c>
      <c r="F1324">
        <v>15212</v>
      </c>
    </row>
    <row r="1325" spans="1:6">
      <c r="A1325" s="171">
        <v>44237</v>
      </c>
      <c r="B1325" t="s">
        <v>164</v>
      </c>
      <c r="C1325">
        <v>112954.41</v>
      </c>
      <c r="D1325" t="s">
        <v>9</v>
      </c>
      <c r="E1325" t="s">
        <v>12</v>
      </c>
      <c r="F1325">
        <v>0</v>
      </c>
    </row>
    <row r="1326" spans="1:6">
      <c r="A1326" s="171">
        <v>44237</v>
      </c>
      <c r="B1326" t="s">
        <v>164</v>
      </c>
      <c r="C1326">
        <v>112954.41</v>
      </c>
      <c r="D1326" t="s">
        <v>9</v>
      </c>
      <c r="E1326" t="s">
        <v>13</v>
      </c>
      <c r="F1326">
        <v>8985</v>
      </c>
    </row>
    <row r="1327" spans="1:6">
      <c r="A1327" s="171">
        <v>44237</v>
      </c>
      <c r="B1327" t="s">
        <v>164</v>
      </c>
      <c r="C1327">
        <v>112954.41</v>
      </c>
      <c r="D1327" t="s">
        <v>14</v>
      </c>
      <c r="E1327" t="s">
        <v>14</v>
      </c>
      <c r="F1327">
        <v>54889</v>
      </c>
    </row>
    <row r="1328" spans="1:6">
      <c r="A1328" s="171">
        <v>44237</v>
      </c>
      <c r="B1328" t="s">
        <v>164</v>
      </c>
      <c r="C1328">
        <v>112954.41</v>
      </c>
      <c r="D1328" t="s">
        <v>14</v>
      </c>
      <c r="E1328" t="s">
        <v>15</v>
      </c>
      <c r="F1328">
        <v>50531</v>
      </c>
    </row>
    <row r="1329" spans="1:6">
      <c r="A1329" s="171">
        <v>44237</v>
      </c>
      <c r="B1329" t="s">
        <v>164</v>
      </c>
      <c r="C1329">
        <v>112954.41</v>
      </c>
      <c r="D1329" t="s">
        <v>14</v>
      </c>
      <c r="E1329" t="s">
        <v>16</v>
      </c>
      <c r="F1329">
        <v>3747</v>
      </c>
    </row>
    <row r="1330" spans="1:6">
      <c r="A1330" s="171">
        <v>44237</v>
      </c>
      <c r="B1330" t="s">
        <v>164</v>
      </c>
      <c r="C1330">
        <v>112954.41</v>
      </c>
      <c r="D1330" t="s">
        <v>14</v>
      </c>
      <c r="E1330" t="s">
        <v>17</v>
      </c>
      <c r="F1330">
        <v>611</v>
      </c>
    </row>
    <row r="1331" spans="1:6">
      <c r="A1331" s="171">
        <v>44237</v>
      </c>
      <c r="B1331" t="s">
        <v>164</v>
      </c>
      <c r="C1331">
        <v>112954.41</v>
      </c>
      <c r="D1331" t="s">
        <v>14</v>
      </c>
      <c r="E1331" t="s">
        <v>18</v>
      </c>
      <c r="F1331">
        <v>0</v>
      </c>
    </row>
    <row r="1332" spans="1:6">
      <c r="A1332" s="171">
        <v>44237</v>
      </c>
      <c r="B1332" t="s">
        <v>164</v>
      </c>
      <c r="C1332">
        <v>112954.41</v>
      </c>
      <c r="D1332" t="s">
        <v>19</v>
      </c>
      <c r="E1332" t="s">
        <v>19</v>
      </c>
      <c r="F1332">
        <v>19220</v>
      </c>
    </row>
    <row r="1333" spans="1:6">
      <c r="A1333" s="171">
        <v>44237</v>
      </c>
      <c r="B1333" t="s">
        <v>164</v>
      </c>
      <c r="C1333">
        <v>112954.41</v>
      </c>
      <c r="D1333" t="s">
        <v>19</v>
      </c>
      <c r="E1333" t="s">
        <v>20</v>
      </c>
      <c r="F1333">
        <v>6627</v>
      </c>
    </row>
    <row r="1334" spans="1:6">
      <c r="A1334" s="171">
        <v>44237</v>
      </c>
      <c r="B1334" t="s">
        <v>164</v>
      </c>
      <c r="C1334">
        <v>112954.41</v>
      </c>
      <c r="D1334" t="s">
        <v>19</v>
      </c>
      <c r="E1334" t="s">
        <v>21</v>
      </c>
      <c r="F1334">
        <v>12593</v>
      </c>
    </row>
    <row r="1335" spans="1:6">
      <c r="A1335" s="171">
        <v>44237</v>
      </c>
      <c r="B1335" t="s">
        <v>164</v>
      </c>
      <c r="C1335">
        <v>112954.41</v>
      </c>
      <c r="D1335" t="s">
        <v>19</v>
      </c>
      <c r="E1335" t="s">
        <v>22</v>
      </c>
      <c r="F1335">
        <v>0</v>
      </c>
    </row>
    <row r="1336" spans="1:6">
      <c r="A1336" s="171">
        <v>44237</v>
      </c>
      <c r="B1336" t="s">
        <v>164</v>
      </c>
      <c r="C1336">
        <v>112954.41</v>
      </c>
      <c r="D1336" t="s">
        <v>23</v>
      </c>
      <c r="E1336" t="s">
        <v>23</v>
      </c>
      <c r="F1336">
        <v>0</v>
      </c>
    </row>
    <row r="1337" spans="1:6">
      <c r="A1337" s="171">
        <v>44237</v>
      </c>
      <c r="B1337" t="s">
        <v>164</v>
      </c>
      <c r="C1337">
        <v>112954.41</v>
      </c>
      <c r="D1337" t="s">
        <v>24</v>
      </c>
      <c r="E1337" t="s">
        <v>24</v>
      </c>
      <c r="F1337">
        <v>110488</v>
      </c>
    </row>
    <row r="1338" spans="1:6">
      <c r="A1338" s="171">
        <v>44237</v>
      </c>
      <c r="B1338" t="s">
        <v>164</v>
      </c>
      <c r="C1338">
        <v>112954.41</v>
      </c>
      <c r="D1338" t="s">
        <v>25</v>
      </c>
      <c r="E1338" t="s">
        <v>25</v>
      </c>
      <c r="F1338">
        <v>2002683</v>
      </c>
    </row>
    <row r="1339" spans="1:6">
      <c r="A1339" s="171">
        <v>44237</v>
      </c>
      <c r="B1339" t="s">
        <v>164</v>
      </c>
      <c r="C1339">
        <v>112954.41</v>
      </c>
      <c r="D1339" t="s">
        <v>26</v>
      </c>
      <c r="E1339" t="s">
        <v>26</v>
      </c>
      <c r="F1339">
        <v>44796</v>
      </c>
    </row>
    <row r="1340" spans="1:6">
      <c r="A1340" s="171">
        <v>44237</v>
      </c>
      <c r="B1340" t="s">
        <v>164</v>
      </c>
      <c r="C1340">
        <v>112954.41</v>
      </c>
      <c r="D1340" t="s">
        <v>27</v>
      </c>
      <c r="E1340" t="s">
        <v>27</v>
      </c>
      <c r="F1340">
        <v>10003</v>
      </c>
    </row>
    <row r="1341" spans="1:6">
      <c r="A1341" s="171">
        <v>44237</v>
      </c>
      <c r="B1341" t="s">
        <v>164</v>
      </c>
      <c r="C1341">
        <v>112954.41</v>
      </c>
      <c r="D1341" t="s">
        <v>28</v>
      </c>
      <c r="E1341" t="s">
        <v>28</v>
      </c>
      <c r="F1341">
        <v>0</v>
      </c>
    </row>
    <row r="1342" spans="1:6">
      <c r="A1342" s="171">
        <v>44237</v>
      </c>
      <c r="B1342" t="s">
        <v>164</v>
      </c>
      <c r="C1342">
        <v>112954.41</v>
      </c>
      <c r="D1342" t="s">
        <v>29</v>
      </c>
      <c r="E1342" t="s">
        <v>29</v>
      </c>
      <c r="F1342">
        <v>1136106</v>
      </c>
    </row>
    <row r="1343" spans="1:6">
      <c r="A1343" s="171">
        <v>44237</v>
      </c>
      <c r="B1343" t="s">
        <v>164</v>
      </c>
      <c r="C1343">
        <v>112954.41</v>
      </c>
      <c r="D1343" t="s">
        <v>30</v>
      </c>
      <c r="E1343" t="s">
        <v>30</v>
      </c>
      <c r="F1343">
        <v>0</v>
      </c>
    </row>
    <row r="1344" spans="1:6">
      <c r="A1344" s="171">
        <v>44237</v>
      </c>
      <c r="B1344" t="s">
        <v>164</v>
      </c>
      <c r="C1344">
        <v>112954.41</v>
      </c>
      <c r="D1344" t="s">
        <v>31</v>
      </c>
      <c r="E1344" t="s">
        <v>31</v>
      </c>
      <c r="F1344">
        <v>0</v>
      </c>
    </row>
    <row r="1345" spans="1:6">
      <c r="A1345" s="171">
        <v>44237</v>
      </c>
      <c r="B1345" t="s">
        <v>164</v>
      </c>
      <c r="C1345">
        <v>112954.41</v>
      </c>
      <c r="D1345" t="s">
        <v>32</v>
      </c>
      <c r="E1345" t="s">
        <v>32</v>
      </c>
      <c r="F1345">
        <v>149168</v>
      </c>
    </row>
    <row r="1346" spans="1:6">
      <c r="A1346" s="171">
        <v>44237</v>
      </c>
      <c r="B1346" t="s">
        <v>164</v>
      </c>
      <c r="C1346">
        <v>112954.41</v>
      </c>
      <c r="D1346" t="s">
        <v>33</v>
      </c>
      <c r="E1346" t="s">
        <v>33</v>
      </c>
      <c r="F1346">
        <v>0</v>
      </c>
    </row>
    <row r="1347" spans="1:6">
      <c r="A1347" s="171">
        <v>44237</v>
      </c>
      <c r="B1347" t="s">
        <v>164</v>
      </c>
      <c r="C1347">
        <v>112954.41</v>
      </c>
      <c r="D1347" t="s">
        <v>34</v>
      </c>
      <c r="E1347" t="s">
        <v>34</v>
      </c>
      <c r="F1347">
        <v>47273</v>
      </c>
    </row>
    <row r="1348" spans="1:6">
      <c r="A1348" s="171">
        <v>44237</v>
      </c>
      <c r="B1348" t="s">
        <v>164</v>
      </c>
      <c r="C1348">
        <v>112954.41</v>
      </c>
      <c r="D1348" t="s">
        <v>35</v>
      </c>
      <c r="E1348" t="s">
        <v>35</v>
      </c>
      <c r="F1348">
        <v>0</v>
      </c>
    </row>
    <row r="1349" spans="1:6">
      <c r="A1349" s="171">
        <v>44237</v>
      </c>
      <c r="B1349" t="s">
        <v>164</v>
      </c>
      <c r="C1349">
        <v>112954.41</v>
      </c>
      <c r="D1349" t="s">
        <v>36</v>
      </c>
      <c r="E1349" t="s">
        <v>36</v>
      </c>
      <c r="F1349">
        <v>0</v>
      </c>
    </row>
    <row r="1350" spans="1:6">
      <c r="A1350" s="171">
        <v>44237</v>
      </c>
      <c r="B1350" t="s">
        <v>164</v>
      </c>
      <c r="C1350">
        <v>112954.41</v>
      </c>
      <c r="D1350" t="s">
        <v>37</v>
      </c>
      <c r="E1350" t="s">
        <v>37</v>
      </c>
      <c r="F1350">
        <v>0</v>
      </c>
    </row>
    <row r="1351" spans="1:6">
      <c r="A1351" s="171">
        <v>44237</v>
      </c>
      <c r="B1351" t="s">
        <v>164</v>
      </c>
      <c r="C1351">
        <v>112954.41</v>
      </c>
      <c r="D1351" t="s">
        <v>38</v>
      </c>
      <c r="E1351" t="s">
        <v>38</v>
      </c>
      <c r="F1351">
        <v>0</v>
      </c>
    </row>
    <row r="1352" spans="1:6">
      <c r="A1352" s="171">
        <v>44237</v>
      </c>
      <c r="B1352" t="s">
        <v>164</v>
      </c>
      <c r="C1352">
        <v>112954.41</v>
      </c>
      <c r="D1352" t="s">
        <v>39</v>
      </c>
      <c r="E1352" t="s">
        <v>39</v>
      </c>
      <c r="F1352">
        <v>0</v>
      </c>
    </row>
    <row r="1353" spans="1:6">
      <c r="A1353" s="171">
        <v>44237</v>
      </c>
      <c r="B1353" t="s">
        <v>164</v>
      </c>
      <c r="C1353">
        <v>112954.41</v>
      </c>
      <c r="D1353" t="s">
        <v>40</v>
      </c>
      <c r="E1353" t="s">
        <v>40</v>
      </c>
      <c r="F1353">
        <v>0</v>
      </c>
    </row>
    <row r="1354" spans="1:6">
      <c r="A1354" s="171">
        <v>44237</v>
      </c>
      <c r="B1354" t="s">
        <v>164</v>
      </c>
      <c r="C1354">
        <v>112954.41</v>
      </c>
      <c r="D1354" t="s">
        <v>41</v>
      </c>
      <c r="E1354" t="s">
        <v>41</v>
      </c>
      <c r="F1354">
        <v>0</v>
      </c>
    </row>
    <row r="1355" spans="1:6">
      <c r="A1355" s="171">
        <v>44238</v>
      </c>
      <c r="B1355" t="s">
        <v>164</v>
      </c>
      <c r="C1355">
        <v>105903.3</v>
      </c>
      <c r="D1355" t="s">
        <v>9</v>
      </c>
      <c r="E1355" t="s">
        <v>9</v>
      </c>
      <c r="F1355">
        <v>231197</v>
      </c>
    </row>
    <row r="1356" spans="1:6">
      <c r="A1356" s="171">
        <v>44238</v>
      </c>
      <c r="B1356" t="s">
        <v>164</v>
      </c>
      <c r="C1356">
        <v>105903.3</v>
      </c>
      <c r="D1356" t="s">
        <v>9</v>
      </c>
      <c r="E1356" t="s">
        <v>10</v>
      </c>
      <c r="F1356">
        <v>210309</v>
      </c>
    </row>
    <row r="1357" spans="1:6">
      <c r="A1357" s="171">
        <v>44238</v>
      </c>
      <c r="B1357" t="s">
        <v>164</v>
      </c>
      <c r="C1357">
        <v>105903.3</v>
      </c>
      <c r="D1357" t="s">
        <v>9</v>
      </c>
      <c r="E1357" t="s">
        <v>11</v>
      </c>
      <c r="F1357">
        <v>14687</v>
      </c>
    </row>
    <row r="1358" spans="1:6">
      <c r="A1358" s="171">
        <v>44238</v>
      </c>
      <c r="B1358" t="s">
        <v>164</v>
      </c>
      <c r="C1358">
        <v>105903.3</v>
      </c>
      <c r="D1358" t="s">
        <v>9</v>
      </c>
      <c r="E1358" t="s">
        <v>12</v>
      </c>
      <c r="F1358">
        <v>0</v>
      </c>
    </row>
    <row r="1359" spans="1:6">
      <c r="A1359" s="171">
        <v>44238</v>
      </c>
      <c r="B1359" t="s">
        <v>164</v>
      </c>
      <c r="C1359">
        <v>105903.3</v>
      </c>
      <c r="D1359" t="s">
        <v>9</v>
      </c>
      <c r="E1359" t="s">
        <v>13</v>
      </c>
      <c r="F1359">
        <v>6201</v>
      </c>
    </row>
    <row r="1360" spans="1:6">
      <c r="A1360" s="171">
        <v>44238</v>
      </c>
      <c r="B1360" t="s">
        <v>164</v>
      </c>
      <c r="C1360">
        <v>105903.3</v>
      </c>
      <c r="D1360" t="s">
        <v>14</v>
      </c>
      <c r="E1360" t="s">
        <v>14</v>
      </c>
      <c r="F1360">
        <v>41706</v>
      </c>
    </row>
    <row r="1361" spans="1:6">
      <c r="A1361" s="171">
        <v>44238</v>
      </c>
      <c r="B1361" t="s">
        <v>164</v>
      </c>
      <c r="C1361">
        <v>105903.3</v>
      </c>
      <c r="D1361" t="s">
        <v>14</v>
      </c>
      <c r="E1361" t="s">
        <v>15</v>
      </c>
      <c r="F1361">
        <v>38869</v>
      </c>
    </row>
    <row r="1362" spans="1:6">
      <c r="A1362" s="171">
        <v>44238</v>
      </c>
      <c r="B1362" t="s">
        <v>164</v>
      </c>
      <c r="C1362">
        <v>105903.3</v>
      </c>
      <c r="D1362" t="s">
        <v>14</v>
      </c>
      <c r="E1362" t="s">
        <v>16</v>
      </c>
      <c r="F1362">
        <v>2475</v>
      </c>
    </row>
    <row r="1363" spans="1:6">
      <c r="A1363" s="171">
        <v>44238</v>
      </c>
      <c r="B1363" t="s">
        <v>164</v>
      </c>
      <c r="C1363">
        <v>105903.3</v>
      </c>
      <c r="D1363" t="s">
        <v>14</v>
      </c>
      <c r="E1363" t="s">
        <v>17</v>
      </c>
      <c r="F1363">
        <v>361</v>
      </c>
    </row>
    <row r="1364" spans="1:6">
      <c r="A1364" s="171">
        <v>44238</v>
      </c>
      <c r="B1364" t="s">
        <v>164</v>
      </c>
      <c r="C1364">
        <v>105903.3</v>
      </c>
      <c r="D1364" t="s">
        <v>14</v>
      </c>
      <c r="E1364" t="s">
        <v>18</v>
      </c>
      <c r="F1364">
        <v>0</v>
      </c>
    </row>
    <row r="1365" spans="1:6">
      <c r="A1365" s="171">
        <v>44238</v>
      </c>
      <c r="B1365" t="s">
        <v>164</v>
      </c>
      <c r="C1365">
        <v>105903.3</v>
      </c>
      <c r="D1365" t="s">
        <v>19</v>
      </c>
      <c r="E1365" t="s">
        <v>19</v>
      </c>
      <c r="F1365">
        <v>10411</v>
      </c>
    </row>
    <row r="1366" spans="1:6">
      <c r="A1366" s="171">
        <v>44238</v>
      </c>
      <c r="B1366" t="s">
        <v>164</v>
      </c>
      <c r="C1366">
        <v>105903.3</v>
      </c>
      <c r="D1366" t="s">
        <v>19</v>
      </c>
      <c r="E1366" t="s">
        <v>20</v>
      </c>
      <c r="F1366">
        <v>6323</v>
      </c>
    </row>
    <row r="1367" spans="1:6">
      <c r="A1367" s="171">
        <v>44238</v>
      </c>
      <c r="B1367" t="s">
        <v>164</v>
      </c>
      <c r="C1367">
        <v>105903.3</v>
      </c>
      <c r="D1367" t="s">
        <v>19</v>
      </c>
      <c r="E1367" t="s">
        <v>21</v>
      </c>
      <c r="F1367">
        <v>4088</v>
      </c>
    </row>
    <row r="1368" spans="1:6">
      <c r="A1368" s="171">
        <v>44238</v>
      </c>
      <c r="B1368" t="s">
        <v>164</v>
      </c>
      <c r="C1368">
        <v>105903.3</v>
      </c>
      <c r="D1368" t="s">
        <v>19</v>
      </c>
      <c r="E1368" t="s">
        <v>22</v>
      </c>
      <c r="F1368">
        <v>0</v>
      </c>
    </row>
    <row r="1369" spans="1:6">
      <c r="A1369" s="171">
        <v>44238</v>
      </c>
      <c r="B1369" t="s">
        <v>164</v>
      </c>
      <c r="C1369">
        <v>105903.3</v>
      </c>
      <c r="D1369" t="s">
        <v>23</v>
      </c>
      <c r="E1369" t="s">
        <v>23</v>
      </c>
      <c r="F1369">
        <v>0</v>
      </c>
    </row>
    <row r="1370" spans="1:6">
      <c r="A1370" s="171">
        <v>44238</v>
      </c>
      <c r="B1370" t="s">
        <v>164</v>
      </c>
      <c r="C1370">
        <v>105903.3</v>
      </c>
      <c r="D1370" t="s">
        <v>24</v>
      </c>
      <c r="E1370" t="s">
        <v>24</v>
      </c>
      <c r="F1370">
        <v>113878</v>
      </c>
    </row>
    <row r="1371" spans="1:6">
      <c r="A1371" s="171">
        <v>44238</v>
      </c>
      <c r="B1371" t="s">
        <v>164</v>
      </c>
      <c r="C1371">
        <v>105903.3</v>
      </c>
      <c r="D1371" t="s">
        <v>25</v>
      </c>
      <c r="E1371" t="s">
        <v>25</v>
      </c>
      <c r="F1371">
        <v>1801594</v>
      </c>
    </row>
    <row r="1372" spans="1:6">
      <c r="A1372" s="171">
        <v>44238</v>
      </c>
      <c r="B1372" t="s">
        <v>164</v>
      </c>
      <c r="C1372">
        <v>105903.3</v>
      </c>
      <c r="D1372" t="s">
        <v>26</v>
      </c>
      <c r="E1372" t="s">
        <v>26</v>
      </c>
      <c r="F1372">
        <v>20283</v>
      </c>
    </row>
    <row r="1373" spans="1:6">
      <c r="A1373" s="171">
        <v>44238</v>
      </c>
      <c r="B1373" t="s">
        <v>164</v>
      </c>
      <c r="C1373">
        <v>105903.3</v>
      </c>
      <c r="D1373" t="s">
        <v>27</v>
      </c>
      <c r="E1373" t="s">
        <v>27</v>
      </c>
      <c r="F1373">
        <v>13389</v>
      </c>
    </row>
    <row r="1374" spans="1:6">
      <c r="A1374" s="171">
        <v>44238</v>
      </c>
      <c r="B1374" t="s">
        <v>164</v>
      </c>
      <c r="C1374">
        <v>105903.3</v>
      </c>
      <c r="D1374" t="s">
        <v>28</v>
      </c>
      <c r="E1374" t="s">
        <v>28</v>
      </c>
      <c r="F1374">
        <v>0</v>
      </c>
    </row>
    <row r="1375" spans="1:6">
      <c r="A1375" s="171">
        <v>44238</v>
      </c>
      <c r="B1375" t="s">
        <v>164</v>
      </c>
      <c r="C1375">
        <v>105903.3</v>
      </c>
      <c r="D1375" t="s">
        <v>29</v>
      </c>
      <c r="E1375" t="s">
        <v>29</v>
      </c>
      <c r="F1375">
        <v>1253835</v>
      </c>
    </row>
    <row r="1376" spans="1:6">
      <c r="A1376" s="171">
        <v>44238</v>
      </c>
      <c r="B1376" t="s">
        <v>164</v>
      </c>
      <c r="C1376">
        <v>105903.3</v>
      </c>
      <c r="D1376" t="s">
        <v>30</v>
      </c>
      <c r="E1376" t="s">
        <v>30</v>
      </c>
      <c r="F1376">
        <v>0</v>
      </c>
    </row>
    <row r="1377" spans="1:6">
      <c r="A1377" s="171">
        <v>44238</v>
      </c>
      <c r="B1377" t="s">
        <v>164</v>
      </c>
      <c r="C1377">
        <v>105903.3</v>
      </c>
      <c r="D1377" t="s">
        <v>31</v>
      </c>
      <c r="E1377" t="s">
        <v>31</v>
      </c>
      <c r="F1377">
        <v>0</v>
      </c>
    </row>
    <row r="1378" spans="1:6">
      <c r="A1378" s="171">
        <v>44238</v>
      </c>
      <c r="B1378" t="s">
        <v>164</v>
      </c>
      <c r="C1378">
        <v>105903.3</v>
      </c>
      <c r="D1378" t="s">
        <v>32</v>
      </c>
      <c r="E1378" t="s">
        <v>32</v>
      </c>
      <c r="F1378">
        <v>143996</v>
      </c>
    </row>
    <row r="1379" spans="1:6">
      <c r="A1379" s="171">
        <v>44238</v>
      </c>
      <c r="B1379" t="s">
        <v>164</v>
      </c>
      <c r="C1379">
        <v>105903.3</v>
      </c>
      <c r="D1379" t="s">
        <v>33</v>
      </c>
      <c r="E1379" t="s">
        <v>33</v>
      </c>
      <c r="F1379">
        <v>0</v>
      </c>
    </row>
    <row r="1380" spans="1:6">
      <c r="A1380" s="171">
        <v>44238</v>
      </c>
      <c r="B1380" t="s">
        <v>164</v>
      </c>
      <c r="C1380">
        <v>105903.3</v>
      </c>
      <c r="D1380" t="s">
        <v>34</v>
      </c>
      <c r="E1380" t="s">
        <v>34</v>
      </c>
      <c r="F1380">
        <v>56017</v>
      </c>
    </row>
    <row r="1381" spans="1:6">
      <c r="A1381" s="171">
        <v>44238</v>
      </c>
      <c r="B1381" t="s">
        <v>164</v>
      </c>
      <c r="C1381">
        <v>105903.3</v>
      </c>
      <c r="D1381" t="s">
        <v>35</v>
      </c>
      <c r="E1381" t="s">
        <v>35</v>
      </c>
      <c r="F1381">
        <v>0</v>
      </c>
    </row>
    <row r="1382" spans="1:6">
      <c r="A1382" s="171">
        <v>44238</v>
      </c>
      <c r="B1382" t="s">
        <v>164</v>
      </c>
      <c r="C1382">
        <v>105903.3</v>
      </c>
      <c r="D1382" t="s">
        <v>36</v>
      </c>
      <c r="E1382" t="s">
        <v>36</v>
      </c>
      <c r="F1382">
        <v>0</v>
      </c>
    </row>
    <row r="1383" spans="1:6">
      <c r="A1383" s="171">
        <v>44238</v>
      </c>
      <c r="B1383" t="s">
        <v>164</v>
      </c>
      <c r="C1383">
        <v>105903.3</v>
      </c>
      <c r="D1383" t="s">
        <v>37</v>
      </c>
      <c r="E1383" t="s">
        <v>37</v>
      </c>
      <c r="F1383">
        <v>0</v>
      </c>
    </row>
    <row r="1384" spans="1:6">
      <c r="A1384" s="171">
        <v>44238</v>
      </c>
      <c r="B1384" t="s">
        <v>164</v>
      </c>
      <c r="C1384">
        <v>105903.3</v>
      </c>
      <c r="D1384" t="s">
        <v>38</v>
      </c>
      <c r="E1384" t="s">
        <v>38</v>
      </c>
      <c r="F1384">
        <v>0</v>
      </c>
    </row>
    <row r="1385" spans="1:6">
      <c r="A1385" s="171">
        <v>44238</v>
      </c>
      <c r="B1385" t="s">
        <v>164</v>
      </c>
      <c r="C1385">
        <v>105903.3</v>
      </c>
      <c r="D1385" t="s">
        <v>39</v>
      </c>
      <c r="E1385" t="s">
        <v>39</v>
      </c>
      <c r="F1385">
        <v>0</v>
      </c>
    </row>
    <row r="1386" spans="1:6">
      <c r="A1386" s="171">
        <v>44238</v>
      </c>
      <c r="B1386" t="s">
        <v>164</v>
      </c>
      <c r="C1386">
        <v>105903.3</v>
      </c>
      <c r="D1386" t="s">
        <v>40</v>
      </c>
      <c r="E1386" t="s">
        <v>40</v>
      </c>
      <c r="F1386">
        <v>0</v>
      </c>
    </row>
    <row r="1387" spans="1:6">
      <c r="A1387" s="171">
        <v>44238</v>
      </c>
      <c r="B1387" t="s">
        <v>164</v>
      </c>
      <c r="C1387">
        <v>105903.3</v>
      </c>
      <c r="D1387" t="s">
        <v>41</v>
      </c>
      <c r="E1387" t="s">
        <v>41</v>
      </c>
      <c r="F1387">
        <v>0</v>
      </c>
    </row>
    <row r="1388" spans="1:6">
      <c r="A1388" s="171">
        <v>44239</v>
      </c>
      <c r="B1388" t="s">
        <v>164</v>
      </c>
      <c r="C1388">
        <v>179983.95</v>
      </c>
      <c r="D1388" t="s">
        <v>9</v>
      </c>
      <c r="E1388" t="s">
        <v>9</v>
      </c>
      <c r="F1388">
        <v>174565</v>
      </c>
    </row>
    <row r="1389" spans="1:6">
      <c r="A1389" s="171">
        <v>44239</v>
      </c>
      <c r="B1389" t="s">
        <v>164</v>
      </c>
      <c r="C1389">
        <v>179983.95</v>
      </c>
      <c r="D1389" t="s">
        <v>9</v>
      </c>
      <c r="E1389" t="s">
        <v>10</v>
      </c>
      <c r="F1389">
        <v>160205</v>
      </c>
    </row>
    <row r="1390" spans="1:6">
      <c r="A1390" s="171">
        <v>44239</v>
      </c>
      <c r="B1390" t="s">
        <v>164</v>
      </c>
      <c r="C1390">
        <v>179983.95</v>
      </c>
      <c r="D1390" t="s">
        <v>9</v>
      </c>
      <c r="E1390" t="s">
        <v>11</v>
      </c>
      <c r="F1390">
        <v>14039</v>
      </c>
    </row>
    <row r="1391" spans="1:6">
      <c r="A1391" s="171">
        <v>44239</v>
      </c>
      <c r="B1391" t="s">
        <v>164</v>
      </c>
      <c r="C1391">
        <v>179983.95</v>
      </c>
      <c r="D1391" t="s">
        <v>9</v>
      </c>
      <c r="E1391" t="s">
        <v>12</v>
      </c>
      <c r="F1391">
        <v>0</v>
      </c>
    </row>
    <row r="1392" spans="1:6">
      <c r="A1392" s="171">
        <v>44239</v>
      </c>
      <c r="B1392" t="s">
        <v>164</v>
      </c>
      <c r="C1392">
        <v>179983.95</v>
      </c>
      <c r="D1392" t="s">
        <v>9</v>
      </c>
      <c r="E1392" t="s">
        <v>13</v>
      </c>
      <c r="F1392">
        <v>321</v>
      </c>
    </row>
    <row r="1393" spans="1:6">
      <c r="A1393" s="171">
        <v>44239</v>
      </c>
      <c r="B1393" t="s">
        <v>164</v>
      </c>
      <c r="C1393">
        <v>179983.95</v>
      </c>
      <c r="D1393" t="s">
        <v>14</v>
      </c>
      <c r="E1393" t="s">
        <v>14</v>
      </c>
      <c r="F1393">
        <v>17412</v>
      </c>
    </row>
    <row r="1394" spans="1:6">
      <c r="A1394" s="171">
        <v>44239</v>
      </c>
      <c r="B1394" t="s">
        <v>164</v>
      </c>
      <c r="C1394">
        <v>179983.95</v>
      </c>
      <c r="D1394" t="s">
        <v>14</v>
      </c>
      <c r="E1394" t="s">
        <v>15</v>
      </c>
      <c r="F1394">
        <v>15792</v>
      </c>
    </row>
    <row r="1395" spans="1:6">
      <c r="A1395" s="171">
        <v>44239</v>
      </c>
      <c r="B1395" t="s">
        <v>164</v>
      </c>
      <c r="C1395">
        <v>179983.95</v>
      </c>
      <c r="D1395" t="s">
        <v>14</v>
      </c>
      <c r="E1395" t="s">
        <v>16</v>
      </c>
      <c r="F1395">
        <v>1612</v>
      </c>
    </row>
    <row r="1396" spans="1:6">
      <c r="A1396" s="171">
        <v>44239</v>
      </c>
      <c r="B1396" t="s">
        <v>164</v>
      </c>
      <c r="C1396">
        <v>179983.95</v>
      </c>
      <c r="D1396" t="s">
        <v>14</v>
      </c>
      <c r="E1396" t="s">
        <v>17</v>
      </c>
      <c r="F1396">
        <v>9</v>
      </c>
    </row>
    <row r="1397" spans="1:6">
      <c r="A1397" s="171">
        <v>44239</v>
      </c>
      <c r="B1397" t="s">
        <v>164</v>
      </c>
      <c r="C1397">
        <v>179983.95</v>
      </c>
      <c r="D1397" t="s">
        <v>14</v>
      </c>
      <c r="E1397" t="s">
        <v>18</v>
      </c>
      <c r="F1397">
        <v>0</v>
      </c>
    </row>
    <row r="1398" spans="1:6">
      <c r="A1398" s="171">
        <v>44239</v>
      </c>
      <c r="B1398" t="s">
        <v>164</v>
      </c>
      <c r="C1398">
        <v>179983.95</v>
      </c>
      <c r="D1398" t="s">
        <v>19</v>
      </c>
      <c r="E1398" t="s">
        <v>19</v>
      </c>
      <c r="F1398">
        <v>80511</v>
      </c>
    </row>
    <row r="1399" spans="1:6">
      <c r="A1399" s="171">
        <v>44239</v>
      </c>
      <c r="B1399" t="s">
        <v>164</v>
      </c>
      <c r="C1399">
        <v>179983.95</v>
      </c>
      <c r="D1399" t="s">
        <v>19</v>
      </c>
      <c r="E1399" t="s">
        <v>20</v>
      </c>
      <c r="F1399">
        <v>80079</v>
      </c>
    </row>
    <row r="1400" spans="1:6">
      <c r="A1400" s="171">
        <v>44239</v>
      </c>
      <c r="B1400" t="s">
        <v>164</v>
      </c>
      <c r="C1400">
        <v>179983.95</v>
      </c>
      <c r="D1400" t="s">
        <v>19</v>
      </c>
      <c r="E1400" t="s">
        <v>21</v>
      </c>
      <c r="F1400">
        <v>432</v>
      </c>
    </row>
    <row r="1401" spans="1:6">
      <c r="A1401" s="171">
        <v>44239</v>
      </c>
      <c r="B1401" t="s">
        <v>164</v>
      </c>
      <c r="C1401">
        <v>179983.95</v>
      </c>
      <c r="D1401" t="s">
        <v>19</v>
      </c>
      <c r="E1401" t="s">
        <v>22</v>
      </c>
      <c r="F1401">
        <v>0</v>
      </c>
    </row>
    <row r="1402" spans="1:6">
      <c r="A1402" s="171">
        <v>44239</v>
      </c>
      <c r="B1402" t="s">
        <v>164</v>
      </c>
      <c r="C1402">
        <v>179983.95</v>
      </c>
      <c r="D1402" t="s">
        <v>23</v>
      </c>
      <c r="E1402" t="s">
        <v>23</v>
      </c>
      <c r="F1402">
        <v>0</v>
      </c>
    </row>
    <row r="1403" spans="1:6">
      <c r="A1403" s="171">
        <v>44239</v>
      </c>
      <c r="B1403" t="s">
        <v>164</v>
      </c>
      <c r="C1403">
        <v>179983.95</v>
      </c>
      <c r="D1403" t="s">
        <v>24</v>
      </c>
      <c r="E1403" t="s">
        <v>24</v>
      </c>
      <c r="F1403">
        <v>117354</v>
      </c>
    </row>
    <row r="1404" spans="1:6">
      <c r="A1404" s="171">
        <v>44239</v>
      </c>
      <c r="B1404" t="s">
        <v>164</v>
      </c>
      <c r="C1404">
        <v>179983.95</v>
      </c>
      <c r="D1404" t="s">
        <v>25</v>
      </c>
      <c r="E1404" t="s">
        <v>25</v>
      </c>
      <c r="F1404">
        <v>1892813</v>
      </c>
    </row>
    <row r="1405" spans="1:6">
      <c r="A1405" s="171">
        <v>44239</v>
      </c>
      <c r="B1405" t="s">
        <v>164</v>
      </c>
      <c r="C1405">
        <v>179983.95</v>
      </c>
      <c r="D1405" t="s">
        <v>26</v>
      </c>
      <c r="E1405" t="s">
        <v>26</v>
      </c>
      <c r="F1405">
        <v>95376</v>
      </c>
    </row>
    <row r="1406" spans="1:6">
      <c r="A1406" s="171">
        <v>44239</v>
      </c>
      <c r="B1406" t="s">
        <v>164</v>
      </c>
      <c r="C1406">
        <v>179983.95</v>
      </c>
      <c r="D1406" t="s">
        <v>27</v>
      </c>
      <c r="E1406" t="s">
        <v>27</v>
      </c>
      <c r="F1406">
        <v>10397</v>
      </c>
    </row>
    <row r="1407" spans="1:6">
      <c r="A1407" s="171">
        <v>44239</v>
      </c>
      <c r="B1407" t="s">
        <v>164</v>
      </c>
      <c r="C1407">
        <v>179983.95</v>
      </c>
      <c r="D1407" t="s">
        <v>28</v>
      </c>
      <c r="E1407" t="s">
        <v>28</v>
      </c>
      <c r="F1407">
        <v>0</v>
      </c>
    </row>
    <row r="1408" spans="1:6">
      <c r="A1408" s="171">
        <v>44239</v>
      </c>
      <c r="B1408" t="s">
        <v>164</v>
      </c>
      <c r="C1408">
        <v>179983.95</v>
      </c>
      <c r="D1408" t="s">
        <v>29</v>
      </c>
      <c r="E1408" t="s">
        <v>29</v>
      </c>
      <c r="F1408">
        <v>1004272</v>
      </c>
    </row>
    <row r="1409" spans="1:6">
      <c r="A1409" s="171">
        <v>44239</v>
      </c>
      <c r="B1409" t="s">
        <v>164</v>
      </c>
      <c r="C1409">
        <v>179983.95</v>
      </c>
      <c r="D1409" t="s">
        <v>30</v>
      </c>
      <c r="E1409" t="s">
        <v>30</v>
      </c>
      <c r="F1409">
        <v>0</v>
      </c>
    </row>
    <row r="1410" spans="1:6">
      <c r="A1410" s="171">
        <v>44239</v>
      </c>
      <c r="B1410" t="s">
        <v>164</v>
      </c>
      <c r="C1410">
        <v>179983.95</v>
      </c>
      <c r="D1410" t="s">
        <v>31</v>
      </c>
      <c r="E1410" t="s">
        <v>31</v>
      </c>
      <c r="F1410">
        <v>0</v>
      </c>
    </row>
    <row r="1411" spans="1:6">
      <c r="A1411" s="171">
        <v>44239</v>
      </c>
      <c r="B1411" t="s">
        <v>164</v>
      </c>
      <c r="C1411">
        <v>179983.95</v>
      </c>
      <c r="D1411" t="s">
        <v>32</v>
      </c>
      <c r="E1411" t="s">
        <v>32</v>
      </c>
      <c r="F1411">
        <v>149624</v>
      </c>
    </row>
    <row r="1412" spans="1:6">
      <c r="A1412" s="171">
        <v>44239</v>
      </c>
      <c r="B1412" t="s">
        <v>164</v>
      </c>
      <c r="C1412">
        <v>179983.95</v>
      </c>
      <c r="D1412" t="s">
        <v>33</v>
      </c>
      <c r="E1412" t="s">
        <v>33</v>
      </c>
      <c r="F1412">
        <v>0</v>
      </c>
    </row>
    <row r="1413" spans="1:6">
      <c r="A1413" s="171">
        <v>44239</v>
      </c>
      <c r="B1413" t="s">
        <v>164</v>
      </c>
      <c r="C1413">
        <v>179983.95</v>
      </c>
      <c r="D1413" t="s">
        <v>34</v>
      </c>
      <c r="E1413" t="s">
        <v>34</v>
      </c>
      <c r="F1413">
        <v>66550</v>
      </c>
    </row>
    <row r="1414" spans="1:6">
      <c r="A1414" s="171">
        <v>44239</v>
      </c>
      <c r="B1414" t="s">
        <v>164</v>
      </c>
      <c r="C1414">
        <v>179983.95</v>
      </c>
      <c r="D1414" t="s">
        <v>35</v>
      </c>
      <c r="E1414" t="s">
        <v>35</v>
      </c>
      <c r="F1414">
        <v>0</v>
      </c>
    </row>
    <row r="1415" spans="1:6">
      <c r="A1415" s="171">
        <v>44239</v>
      </c>
      <c r="B1415" t="s">
        <v>164</v>
      </c>
      <c r="C1415">
        <v>179983.95</v>
      </c>
      <c r="D1415" t="s">
        <v>36</v>
      </c>
      <c r="E1415" t="s">
        <v>36</v>
      </c>
      <c r="F1415">
        <v>0</v>
      </c>
    </row>
    <row r="1416" spans="1:6">
      <c r="A1416" s="171">
        <v>44239</v>
      </c>
      <c r="B1416" t="s">
        <v>164</v>
      </c>
      <c r="C1416">
        <v>179983.95</v>
      </c>
      <c r="D1416" t="s">
        <v>37</v>
      </c>
      <c r="E1416" t="s">
        <v>37</v>
      </c>
      <c r="F1416">
        <v>0</v>
      </c>
    </row>
    <row r="1417" spans="1:6">
      <c r="A1417" s="171">
        <v>44239</v>
      </c>
      <c r="B1417" t="s">
        <v>164</v>
      </c>
      <c r="C1417">
        <v>179983.95</v>
      </c>
      <c r="D1417" t="s">
        <v>38</v>
      </c>
      <c r="E1417" t="s">
        <v>38</v>
      </c>
      <c r="F1417">
        <v>0</v>
      </c>
    </row>
    <row r="1418" spans="1:6">
      <c r="A1418" s="171">
        <v>44239</v>
      </c>
      <c r="B1418" t="s">
        <v>164</v>
      </c>
      <c r="C1418">
        <v>179983.95</v>
      </c>
      <c r="D1418" t="s">
        <v>39</v>
      </c>
      <c r="E1418" t="s">
        <v>39</v>
      </c>
      <c r="F1418">
        <v>0</v>
      </c>
    </row>
    <row r="1419" spans="1:6">
      <c r="A1419" s="171">
        <v>44239</v>
      </c>
      <c r="B1419" t="s">
        <v>164</v>
      </c>
      <c r="C1419">
        <v>179983.95</v>
      </c>
      <c r="D1419" t="s">
        <v>40</v>
      </c>
      <c r="E1419" t="s">
        <v>40</v>
      </c>
      <c r="F1419">
        <v>0</v>
      </c>
    </row>
    <row r="1420" spans="1:6">
      <c r="A1420" s="171">
        <v>44239</v>
      </c>
      <c r="B1420" t="s">
        <v>164</v>
      </c>
      <c r="C1420">
        <v>179983.95</v>
      </c>
      <c r="D1420" t="s">
        <v>41</v>
      </c>
      <c r="E1420" t="s">
        <v>41</v>
      </c>
      <c r="F1420">
        <v>0</v>
      </c>
    </row>
    <row r="1421" spans="1:6">
      <c r="A1421" s="171">
        <v>44240</v>
      </c>
      <c r="B1421" t="s">
        <v>164</v>
      </c>
      <c r="C1421">
        <v>165077.10999999999</v>
      </c>
      <c r="D1421" t="s">
        <v>9</v>
      </c>
      <c r="E1421" t="s">
        <v>9</v>
      </c>
      <c r="F1421">
        <v>225272</v>
      </c>
    </row>
    <row r="1422" spans="1:6">
      <c r="A1422" s="171">
        <v>44240</v>
      </c>
      <c r="B1422" t="s">
        <v>164</v>
      </c>
      <c r="C1422">
        <v>165077.10999999999</v>
      </c>
      <c r="D1422" t="s">
        <v>9</v>
      </c>
      <c r="E1422" t="s">
        <v>10</v>
      </c>
      <c r="F1422">
        <v>210983</v>
      </c>
    </row>
    <row r="1423" spans="1:6">
      <c r="A1423" s="171">
        <v>44240</v>
      </c>
      <c r="B1423" t="s">
        <v>164</v>
      </c>
      <c r="C1423">
        <v>165077.10999999999</v>
      </c>
      <c r="D1423" t="s">
        <v>9</v>
      </c>
      <c r="E1423" t="s">
        <v>11</v>
      </c>
      <c r="F1423">
        <v>12901</v>
      </c>
    </row>
    <row r="1424" spans="1:6">
      <c r="A1424" s="171">
        <v>44240</v>
      </c>
      <c r="B1424" t="s">
        <v>164</v>
      </c>
      <c r="C1424">
        <v>165077.10999999999</v>
      </c>
      <c r="D1424" t="s">
        <v>9</v>
      </c>
      <c r="E1424" t="s">
        <v>12</v>
      </c>
      <c r="F1424">
        <v>0</v>
      </c>
    </row>
    <row r="1425" spans="1:6">
      <c r="A1425" s="171">
        <v>44240</v>
      </c>
      <c r="B1425" t="s">
        <v>164</v>
      </c>
      <c r="C1425">
        <v>165077.10999999999</v>
      </c>
      <c r="D1425" t="s">
        <v>9</v>
      </c>
      <c r="E1425" t="s">
        <v>13</v>
      </c>
      <c r="F1425">
        <v>1388</v>
      </c>
    </row>
    <row r="1426" spans="1:6">
      <c r="A1426" s="171">
        <v>44240</v>
      </c>
      <c r="B1426" t="s">
        <v>164</v>
      </c>
      <c r="C1426">
        <v>165077.10999999999</v>
      </c>
      <c r="D1426" t="s">
        <v>14</v>
      </c>
      <c r="E1426" t="s">
        <v>14</v>
      </c>
      <c r="F1426">
        <v>31765</v>
      </c>
    </row>
    <row r="1427" spans="1:6">
      <c r="A1427" s="171">
        <v>44240</v>
      </c>
      <c r="B1427" t="s">
        <v>164</v>
      </c>
      <c r="C1427">
        <v>165077.10999999999</v>
      </c>
      <c r="D1427" t="s">
        <v>14</v>
      </c>
      <c r="E1427" t="s">
        <v>15</v>
      </c>
      <c r="F1427">
        <v>29825</v>
      </c>
    </row>
    <row r="1428" spans="1:6">
      <c r="A1428" s="171">
        <v>44240</v>
      </c>
      <c r="B1428" t="s">
        <v>164</v>
      </c>
      <c r="C1428">
        <v>165077.10999999999</v>
      </c>
      <c r="D1428" t="s">
        <v>14</v>
      </c>
      <c r="E1428" t="s">
        <v>16</v>
      </c>
      <c r="F1428">
        <v>1901</v>
      </c>
    </row>
    <row r="1429" spans="1:6">
      <c r="A1429" s="171">
        <v>44240</v>
      </c>
      <c r="B1429" t="s">
        <v>164</v>
      </c>
      <c r="C1429">
        <v>165077.10999999999</v>
      </c>
      <c r="D1429" t="s">
        <v>14</v>
      </c>
      <c r="E1429" t="s">
        <v>17</v>
      </c>
      <c r="F1429">
        <v>40</v>
      </c>
    </row>
    <row r="1430" spans="1:6">
      <c r="A1430" s="171">
        <v>44240</v>
      </c>
      <c r="B1430" t="s">
        <v>164</v>
      </c>
      <c r="C1430">
        <v>165077.10999999999</v>
      </c>
      <c r="D1430" t="s">
        <v>14</v>
      </c>
      <c r="E1430" t="s">
        <v>18</v>
      </c>
      <c r="F1430">
        <v>0</v>
      </c>
    </row>
    <row r="1431" spans="1:6">
      <c r="A1431" s="171">
        <v>44240</v>
      </c>
      <c r="B1431" t="s">
        <v>164</v>
      </c>
      <c r="C1431">
        <v>165077.10999999999</v>
      </c>
      <c r="D1431" t="s">
        <v>19</v>
      </c>
      <c r="E1431" t="s">
        <v>19</v>
      </c>
      <c r="F1431">
        <v>239144</v>
      </c>
    </row>
    <row r="1432" spans="1:6">
      <c r="A1432" s="171">
        <v>44240</v>
      </c>
      <c r="B1432" t="s">
        <v>164</v>
      </c>
      <c r="C1432">
        <v>165077.10999999999</v>
      </c>
      <c r="D1432" t="s">
        <v>19</v>
      </c>
      <c r="E1432" t="s">
        <v>20</v>
      </c>
      <c r="F1432">
        <v>238986</v>
      </c>
    </row>
    <row r="1433" spans="1:6">
      <c r="A1433" s="171">
        <v>44240</v>
      </c>
      <c r="B1433" t="s">
        <v>164</v>
      </c>
      <c r="C1433">
        <v>165077.10999999999</v>
      </c>
      <c r="D1433" t="s">
        <v>19</v>
      </c>
      <c r="E1433" t="s">
        <v>21</v>
      </c>
      <c r="F1433">
        <v>158</v>
      </c>
    </row>
    <row r="1434" spans="1:6">
      <c r="A1434" s="171">
        <v>44240</v>
      </c>
      <c r="B1434" t="s">
        <v>164</v>
      </c>
      <c r="C1434">
        <v>165077.10999999999</v>
      </c>
      <c r="D1434" t="s">
        <v>19</v>
      </c>
      <c r="E1434" t="s">
        <v>22</v>
      </c>
      <c r="F1434">
        <v>0</v>
      </c>
    </row>
    <row r="1435" spans="1:6">
      <c r="A1435" s="171">
        <v>44240</v>
      </c>
      <c r="B1435" t="s">
        <v>164</v>
      </c>
      <c r="C1435">
        <v>165077.10999999999</v>
      </c>
      <c r="D1435" t="s">
        <v>23</v>
      </c>
      <c r="E1435" t="s">
        <v>23</v>
      </c>
      <c r="F1435">
        <v>0</v>
      </c>
    </row>
    <row r="1436" spans="1:6">
      <c r="A1436" s="171">
        <v>44240</v>
      </c>
      <c r="B1436" t="s">
        <v>164</v>
      </c>
      <c r="C1436">
        <v>165077.10999999999</v>
      </c>
      <c r="D1436" t="s">
        <v>24</v>
      </c>
      <c r="E1436" t="s">
        <v>24</v>
      </c>
      <c r="F1436">
        <v>82585</v>
      </c>
    </row>
    <row r="1437" spans="1:6">
      <c r="A1437" s="171">
        <v>44240</v>
      </c>
      <c r="B1437" t="s">
        <v>164</v>
      </c>
      <c r="C1437">
        <v>165077.10999999999</v>
      </c>
      <c r="D1437" t="s">
        <v>25</v>
      </c>
      <c r="E1437" t="s">
        <v>25</v>
      </c>
      <c r="F1437">
        <v>2005839</v>
      </c>
    </row>
    <row r="1438" spans="1:6">
      <c r="A1438" s="171">
        <v>44240</v>
      </c>
      <c r="B1438" t="s">
        <v>164</v>
      </c>
      <c r="C1438">
        <v>165077.10999999999</v>
      </c>
      <c r="D1438" t="s">
        <v>26</v>
      </c>
      <c r="E1438" t="s">
        <v>26</v>
      </c>
      <c r="F1438">
        <v>279258</v>
      </c>
    </row>
    <row r="1439" spans="1:6">
      <c r="A1439" s="171">
        <v>44240</v>
      </c>
      <c r="B1439" t="s">
        <v>164</v>
      </c>
      <c r="C1439">
        <v>165077.10999999999</v>
      </c>
      <c r="D1439" t="s">
        <v>27</v>
      </c>
      <c r="E1439" t="s">
        <v>27</v>
      </c>
      <c r="F1439">
        <v>11874</v>
      </c>
    </row>
    <row r="1440" spans="1:6">
      <c r="A1440" s="171">
        <v>44240</v>
      </c>
      <c r="B1440" t="s">
        <v>164</v>
      </c>
      <c r="C1440">
        <v>165077.10999999999</v>
      </c>
      <c r="D1440" t="s">
        <v>28</v>
      </c>
      <c r="E1440" t="s">
        <v>28</v>
      </c>
      <c r="F1440">
        <v>0</v>
      </c>
    </row>
    <row r="1441" spans="1:6">
      <c r="A1441" s="171">
        <v>44240</v>
      </c>
      <c r="B1441" t="s">
        <v>164</v>
      </c>
      <c r="C1441">
        <v>165077.10999999999</v>
      </c>
      <c r="D1441" t="s">
        <v>29</v>
      </c>
      <c r="E1441" t="s">
        <v>29</v>
      </c>
      <c r="F1441">
        <v>722373</v>
      </c>
    </row>
    <row r="1442" spans="1:6">
      <c r="A1442" s="171">
        <v>44240</v>
      </c>
      <c r="B1442" t="s">
        <v>164</v>
      </c>
      <c r="C1442">
        <v>165077.10999999999</v>
      </c>
      <c r="D1442" t="s">
        <v>30</v>
      </c>
      <c r="E1442" t="s">
        <v>30</v>
      </c>
      <c r="F1442">
        <v>0</v>
      </c>
    </row>
    <row r="1443" spans="1:6">
      <c r="A1443" s="171">
        <v>44240</v>
      </c>
      <c r="B1443" t="s">
        <v>164</v>
      </c>
      <c r="C1443">
        <v>165077.10999999999</v>
      </c>
      <c r="D1443" t="s">
        <v>31</v>
      </c>
      <c r="E1443" t="s">
        <v>31</v>
      </c>
      <c r="F1443">
        <v>0</v>
      </c>
    </row>
    <row r="1444" spans="1:6">
      <c r="A1444" s="171">
        <v>44240</v>
      </c>
      <c r="B1444" t="s">
        <v>164</v>
      </c>
      <c r="C1444">
        <v>165077.10999999999</v>
      </c>
      <c r="D1444" t="s">
        <v>32</v>
      </c>
      <c r="E1444" t="s">
        <v>32</v>
      </c>
      <c r="F1444">
        <v>100126</v>
      </c>
    </row>
    <row r="1445" spans="1:6">
      <c r="A1445" s="171">
        <v>44240</v>
      </c>
      <c r="B1445" t="s">
        <v>164</v>
      </c>
      <c r="C1445">
        <v>165077.10999999999</v>
      </c>
      <c r="D1445" t="s">
        <v>33</v>
      </c>
      <c r="E1445" t="s">
        <v>33</v>
      </c>
      <c r="F1445">
        <v>0</v>
      </c>
    </row>
    <row r="1446" spans="1:6">
      <c r="A1446" s="171">
        <v>44240</v>
      </c>
      <c r="B1446" t="s">
        <v>164</v>
      </c>
      <c r="C1446">
        <v>165077.10999999999</v>
      </c>
      <c r="D1446" t="s">
        <v>34</v>
      </c>
      <c r="E1446" t="s">
        <v>34</v>
      </c>
      <c r="F1446">
        <v>58426</v>
      </c>
    </row>
    <row r="1447" spans="1:6">
      <c r="A1447" s="171">
        <v>44240</v>
      </c>
      <c r="B1447" t="s">
        <v>164</v>
      </c>
      <c r="C1447">
        <v>165077.10999999999</v>
      </c>
      <c r="D1447" t="s">
        <v>35</v>
      </c>
      <c r="E1447" t="s">
        <v>35</v>
      </c>
      <c r="F1447">
        <v>0</v>
      </c>
    </row>
    <row r="1448" spans="1:6">
      <c r="A1448" s="171">
        <v>44240</v>
      </c>
      <c r="B1448" t="s">
        <v>164</v>
      </c>
      <c r="C1448">
        <v>165077.10999999999</v>
      </c>
      <c r="D1448" t="s">
        <v>36</v>
      </c>
      <c r="E1448" t="s">
        <v>36</v>
      </c>
      <c r="F1448">
        <v>0</v>
      </c>
    </row>
    <row r="1449" spans="1:6">
      <c r="A1449" s="171">
        <v>44240</v>
      </c>
      <c r="B1449" t="s">
        <v>164</v>
      </c>
      <c r="C1449">
        <v>165077.10999999999</v>
      </c>
      <c r="D1449" t="s">
        <v>37</v>
      </c>
      <c r="E1449" t="s">
        <v>37</v>
      </c>
      <c r="F1449">
        <v>0</v>
      </c>
    </row>
    <row r="1450" spans="1:6">
      <c r="A1450" s="171">
        <v>44240</v>
      </c>
      <c r="B1450" t="s">
        <v>164</v>
      </c>
      <c r="C1450">
        <v>165077.10999999999</v>
      </c>
      <c r="D1450" t="s">
        <v>38</v>
      </c>
      <c r="E1450" t="s">
        <v>38</v>
      </c>
      <c r="F1450">
        <v>0</v>
      </c>
    </row>
    <row r="1451" spans="1:6">
      <c r="A1451" s="171">
        <v>44240</v>
      </c>
      <c r="B1451" t="s">
        <v>164</v>
      </c>
      <c r="C1451">
        <v>165077.10999999999</v>
      </c>
      <c r="D1451" t="s">
        <v>39</v>
      </c>
      <c r="E1451" t="s">
        <v>39</v>
      </c>
      <c r="F1451">
        <v>0</v>
      </c>
    </row>
    <row r="1452" spans="1:6">
      <c r="A1452" s="171">
        <v>44240</v>
      </c>
      <c r="B1452" t="s">
        <v>164</v>
      </c>
      <c r="C1452">
        <v>165077.10999999999</v>
      </c>
      <c r="D1452" t="s">
        <v>40</v>
      </c>
      <c r="E1452" t="s">
        <v>40</v>
      </c>
      <c r="F1452">
        <v>0</v>
      </c>
    </row>
    <row r="1453" spans="1:6">
      <c r="A1453" s="171">
        <v>44240</v>
      </c>
      <c r="B1453" t="s">
        <v>164</v>
      </c>
      <c r="C1453">
        <v>165077.10999999999</v>
      </c>
      <c r="D1453" t="s">
        <v>41</v>
      </c>
      <c r="E1453" t="s">
        <v>41</v>
      </c>
      <c r="F1453">
        <v>0</v>
      </c>
    </row>
    <row r="1454" spans="1:6">
      <c r="A1454" s="171">
        <v>44241</v>
      </c>
      <c r="B1454" t="s">
        <v>164</v>
      </c>
      <c r="C1454">
        <v>144132.79</v>
      </c>
      <c r="D1454" t="s">
        <v>9</v>
      </c>
      <c r="E1454" t="s">
        <v>9</v>
      </c>
      <c r="F1454">
        <v>284543</v>
      </c>
    </row>
    <row r="1455" spans="1:6">
      <c r="A1455" s="171">
        <v>44241</v>
      </c>
      <c r="B1455" t="s">
        <v>164</v>
      </c>
      <c r="C1455">
        <v>144132.79</v>
      </c>
      <c r="D1455" t="s">
        <v>9</v>
      </c>
      <c r="E1455" t="s">
        <v>10</v>
      </c>
      <c r="F1455">
        <v>254404</v>
      </c>
    </row>
    <row r="1456" spans="1:6">
      <c r="A1456" s="171">
        <v>44241</v>
      </c>
      <c r="B1456" t="s">
        <v>164</v>
      </c>
      <c r="C1456">
        <v>144132.79</v>
      </c>
      <c r="D1456" t="s">
        <v>9</v>
      </c>
      <c r="E1456" t="s">
        <v>11</v>
      </c>
      <c r="F1456">
        <v>28504</v>
      </c>
    </row>
    <row r="1457" spans="1:6">
      <c r="A1457" s="171">
        <v>44241</v>
      </c>
      <c r="B1457" t="s">
        <v>164</v>
      </c>
      <c r="C1457">
        <v>144132.79</v>
      </c>
      <c r="D1457" t="s">
        <v>9</v>
      </c>
      <c r="E1457" t="s">
        <v>12</v>
      </c>
      <c r="F1457">
        <v>0</v>
      </c>
    </row>
    <row r="1458" spans="1:6">
      <c r="A1458" s="171">
        <v>44241</v>
      </c>
      <c r="B1458" t="s">
        <v>164</v>
      </c>
      <c r="C1458">
        <v>144132.79</v>
      </c>
      <c r="D1458" t="s">
        <v>9</v>
      </c>
      <c r="E1458" t="s">
        <v>13</v>
      </c>
      <c r="F1458">
        <v>1635</v>
      </c>
    </row>
    <row r="1459" spans="1:6">
      <c r="A1459" s="171">
        <v>44241</v>
      </c>
      <c r="B1459" t="s">
        <v>164</v>
      </c>
      <c r="C1459">
        <v>144132.79</v>
      </c>
      <c r="D1459" t="s">
        <v>14</v>
      </c>
      <c r="E1459" t="s">
        <v>14</v>
      </c>
      <c r="F1459">
        <v>35757</v>
      </c>
    </row>
    <row r="1460" spans="1:6">
      <c r="A1460" s="171">
        <v>44241</v>
      </c>
      <c r="B1460" t="s">
        <v>164</v>
      </c>
      <c r="C1460">
        <v>144132.79</v>
      </c>
      <c r="D1460" t="s">
        <v>14</v>
      </c>
      <c r="E1460" t="s">
        <v>15</v>
      </c>
      <c r="F1460">
        <v>31781</v>
      </c>
    </row>
    <row r="1461" spans="1:6">
      <c r="A1461" s="171">
        <v>44241</v>
      </c>
      <c r="B1461" t="s">
        <v>164</v>
      </c>
      <c r="C1461">
        <v>144132.79</v>
      </c>
      <c r="D1461" t="s">
        <v>14</v>
      </c>
      <c r="E1461" t="s">
        <v>16</v>
      </c>
      <c r="F1461">
        <v>3919</v>
      </c>
    </row>
    <row r="1462" spans="1:6">
      <c r="A1462" s="171">
        <v>44241</v>
      </c>
      <c r="B1462" t="s">
        <v>164</v>
      </c>
      <c r="C1462">
        <v>144132.79</v>
      </c>
      <c r="D1462" t="s">
        <v>14</v>
      </c>
      <c r="E1462" t="s">
        <v>17</v>
      </c>
      <c r="F1462">
        <v>58</v>
      </c>
    </row>
    <row r="1463" spans="1:6">
      <c r="A1463" s="171">
        <v>44241</v>
      </c>
      <c r="B1463" t="s">
        <v>164</v>
      </c>
      <c r="C1463">
        <v>144132.79</v>
      </c>
      <c r="D1463" t="s">
        <v>14</v>
      </c>
      <c r="E1463" t="s">
        <v>18</v>
      </c>
      <c r="F1463">
        <v>0</v>
      </c>
    </row>
    <row r="1464" spans="1:6">
      <c r="A1464" s="171">
        <v>44241</v>
      </c>
      <c r="B1464" t="s">
        <v>164</v>
      </c>
      <c r="C1464">
        <v>144132.79</v>
      </c>
      <c r="D1464" t="s">
        <v>19</v>
      </c>
      <c r="E1464" t="s">
        <v>19</v>
      </c>
      <c r="F1464">
        <v>288031</v>
      </c>
    </row>
    <row r="1465" spans="1:6">
      <c r="A1465" s="171">
        <v>44241</v>
      </c>
      <c r="B1465" t="s">
        <v>164</v>
      </c>
      <c r="C1465">
        <v>144132.79</v>
      </c>
      <c r="D1465" t="s">
        <v>19</v>
      </c>
      <c r="E1465" t="s">
        <v>20</v>
      </c>
      <c r="F1465">
        <v>287850</v>
      </c>
    </row>
    <row r="1466" spans="1:6">
      <c r="A1466" s="171">
        <v>44241</v>
      </c>
      <c r="B1466" t="s">
        <v>164</v>
      </c>
      <c r="C1466">
        <v>144132.79</v>
      </c>
      <c r="D1466" t="s">
        <v>19</v>
      </c>
      <c r="E1466" t="s">
        <v>21</v>
      </c>
      <c r="F1466">
        <v>181</v>
      </c>
    </row>
    <row r="1467" spans="1:6">
      <c r="A1467" s="171">
        <v>44241</v>
      </c>
      <c r="B1467" t="s">
        <v>164</v>
      </c>
      <c r="C1467">
        <v>144132.79</v>
      </c>
      <c r="D1467" t="s">
        <v>19</v>
      </c>
      <c r="E1467" t="s">
        <v>22</v>
      </c>
      <c r="F1467">
        <v>0</v>
      </c>
    </row>
    <row r="1468" spans="1:6">
      <c r="A1468" s="171">
        <v>44241</v>
      </c>
      <c r="B1468" t="s">
        <v>164</v>
      </c>
      <c r="C1468">
        <v>144132.79</v>
      </c>
      <c r="D1468" t="s">
        <v>23</v>
      </c>
      <c r="E1468" t="s">
        <v>23</v>
      </c>
      <c r="F1468">
        <v>0</v>
      </c>
    </row>
    <row r="1469" spans="1:6">
      <c r="A1469" s="171">
        <v>44241</v>
      </c>
      <c r="B1469" t="s">
        <v>164</v>
      </c>
      <c r="C1469">
        <v>144132.79</v>
      </c>
      <c r="D1469" t="s">
        <v>24</v>
      </c>
      <c r="E1469" t="s">
        <v>24</v>
      </c>
      <c r="F1469">
        <v>185454</v>
      </c>
    </row>
    <row r="1470" spans="1:6">
      <c r="A1470" s="171">
        <v>44241</v>
      </c>
      <c r="B1470" t="s">
        <v>164</v>
      </c>
      <c r="C1470">
        <v>144132.79</v>
      </c>
      <c r="D1470" t="s">
        <v>25</v>
      </c>
      <c r="E1470" t="s">
        <v>25</v>
      </c>
      <c r="F1470">
        <v>1899777</v>
      </c>
    </row>
    <row r="1471" spans="1:6">
      <c r="A1471" s="171">
        <v>44241</v>
      </c>
      <c r="B1471" t="s">
        <v>164</v>
      </c>
      <c r="C1471">
        <v>144132.79</v>
      </c>
      <c r="D1471" t="s">
        <v>26</v>
      </c>
      <c r="E1471" t="s">
        <v>26</v>
      </c>
      <c r="F1471">
        <v>303142</v>
      </c>
    </row>
    <row r="1472" spans="1:6">
      <c r="A1472" s="171">
        <v>44241</v>
      </c>
      <c r="B1472" t="s">
        <v>164</v>
      </c>
      <c r="C1472">
        <v>144132.79</v>
      </c>
      <c r="D1472" t="s">
        <v>27</v>
      </c>
      <c r="E1472" t="s">
        <v>27</v>
      </c>
      <c r="F1472">
        <v>11933</v>
      </c>
    </row>
    <row r="1473" spans="1:6">
      <c r="A1473" s="171">
        <v>44241</v>
      </c>
      <c r="B1473" t="s">
        <v>164</v>
      </c>
      <c r="C1473">
        <v>144132.79</v>
      </c>
      <c r="D1473" t="s">
        <v>28</v>
      </c>
      <c r="E1473" t="s">
        <v>28</v>
      </c>
      <c r="F1473">
        <v>0</v>
      </c>
    </row>
    <row r="1474" spans="1:6">
      <c r="A1474" s="171">
        <v>44241</v>
      </c>
      <c r="B1474" t="s">
        <v>164</v>
      </c>
      <c r="C1474">
        <v>144132.79</v>
      </c>
      <c r="D1474" t="s">
        <v>29</v>
      </c>
      <c r="E1474" t="s">
        <v>29</v>
      </c>
      <c r="F1474">
        <v>628004</v>
      </c>
    </row>
    <row r="1475" spans="1:6">
      <c r="A1475" s="171">
        <v>44241</v>
      </c>
      <c r="B1475" t="s">
        <v>164</v>
      </c>
      <c r="C1475">
        <v>144132.79</v>
      </c>
      <c r="D1475" t="s">
        <v>30</v>
      </c>
      <c r="E1475" t="s">
        <v>30</v>
      </c>
      <c r="F1475">
        <v>0</v>
      </c>
    </row>
    <row r="1476" spans="1:6">
      <c r="A1476" s="171">
        <v>44241</v>
      </c>
      <c r="B1476" t="s">
        <v>164</v>
      </c>
      <c r="C1476">
        <v>144132.79</v>
      </c>
      <c r="D1476" t="s">
        <v>31</v>
      </c>
      <c r="E1476" t="s">
        <v>31</v>
      </c>
      <c r="F1476">
        <v>0</v>
      </c>
    </row>
    <row r="1477" spans="1:6">
      <c r="A1477" s="171">
        <v>44241</v>
      </c>
      <c r="B1477" t="s">
        <v>164</v>
      </c>
      <c r="C1477">
        <v>144132.79</v>
      </c>
      <c r="D1477" t="s">
        <v>32</v>
      </c>
      <c r="E1477" t="s">
        <v>32</v>
      </c>
      <c r="F1477">
        <v>76420</v>
      </c>
    </row>
    <row r="1478" spans="1:6">
      <c r="A1478" s="171">
        <v>44241</v>
      </c>
      <c r="B1478" t="s">
        <v>164</v>
      </c>
      <c r="C1478">
        <v>144132.79</v>
      </c>
      <c r="D1478" t="s">
        <v>33</v>
      </c>
      <c r="E1478" t="s">
        <v>33</v>
      </c>
      <c r="F1478">
        <v>0</v>
      </c>
    </row>
    <row r="1479" spans="1:6">
      <c r="A1479" s="171">
        <v>44241</v>
      </c>
      <c r="B1479" t="s">
        <v>164</v>
      </c>
      <c r="C1479">
        <v>144132.79</v>
      </c>
      <c r="D1479" t="s">
        <v>34</v>
      </c>
      <c r="E1479" t="s">
        <v>34</v>
      </c>
      <c r="F1479">
        <v>42076</v>
      </c>
    </row>
    <row r="1480" spans="1:6">
      <c r="A1480" s="171">
        <v>44241</v>
      </c>
      <c r="B1480" t="s">
        <v>164</v>
      </c>
      <c r="C1480">
        <v>144132.79</v>
      </c>
      <c r="D1480" t="s">
        <v>35</v>
      </c>
      <c r="E1480" t="s">
        <v>35</v>
      </c>
      <c r="F1480">
        <v>0</v>
      </c>
    </row>
    <row r="1481" spans="1:6">
      <c r="A1481" s="171">
        <v>44241</v>
      </c>
      <c r="B1481" t="s">
        <v>164</v>
      </c>
      <c r="C1481">
        <v>144132.79</v>
      </c>
      <c r="D1481" t="s">
        <v>36</v>
      </c>
      <c r="E1481" t="s">
        <v>36</v>
      </c>
      <c r="F1481">
        <v>0</v>
      </c>
    </row>
    <row r="1482" spans="1:6">
      <c r="A1482" s="171">
        <v>44241</v>
      </c>
      <c r="B1482" t="s">
        <v>164</v>
      </c>
      <c r="C1482">
        <v>144132.79</v>
      </c>
      <c r="D1482" t="s">
        <v>37</v>
      </c>
      <c r="E1482" t="s">
        <v>37</v>
      </c>
      <c r="F1482">
        <v>0</v>
      </c>
    </row>
    <row r="1483" spans="1:6">
      <c r="A1483" s="171">
        <v>44241</v>
      </c>
      <c r="B1483" t="s">
        <v>164</v>
      </c>
      <c r="C1483">
        <v>144132.79</v>
      </c>
      <c r="D1483" t="s">
        <v>38</v>
      </c>
      <c r="E1483" t="s">
        <v>38</v>
      </c>
      <c r="F1483">
        <v>0</v>
      </c>
    </row>
    <row r="1484" spans="1:6">
      <c r="A1484" s="171">
        <v>44241</v>
      </c>
      <c r="B1484" t="s">
        <v>164</v>
      </c>
      <c r="C1484">
        <v>144132.79</v>
      </c>
      <c r="D1484" t="s">
        <v>39</v>
      </c>
      <c r="E1484" t="s">
        <v>39</v>
      </c>
      <c r="F1484">
        <v>0</v>
      </c>
    </row>
    <row r="1485" spans="1:6">
      <c r="A1485" s="171">
        <v>44241</v>
      </c>
      <c r="B1485" t="s">
        <v>164</v>
      </c>
      <c r="C1485">
        <v>144132.79</v>
      </c>
      <c r="D1485" t="s">
        <v>40</v>
      </c>
      <c r="E1485" t="s">
        <v>40</v>
      </c>
      <c r="F1485">
        <v>0</v>
      </c>
    </row>
    <row r="1486" spans="1:6">
      <c r="A1486" s="171">
        <v>44241</v>
      </c>
      <c r="B1486" t="s">
        <v>164</v>
      </c>
      <c r="C1486">
        <v>144132.79</v>
      </c>
      <c r="D1486" t="s">
        <v>41</v>
      </c>
      <c r="E1486" t="s">
        <v>41</v>
      </c>
      <c r="F1486">
        <v>0</v>
      </c>
    </row>
    <row r="1487" spans="1:6">
      <c r="A1487" s="171">
        <v>44242</v>
      </c>
      <c r="B1487" t="s">
        <v>164</v>
      </c>
      <c r="C1487">
        <v>122839.71</v>
      </c>
      <c r="D1487" t="s">
        <v>9</v>
      </c>
      <c r="E1487" t="s">
        <v>9</v>
      </c>
      <c r="F1487">
        <v>185310</v>
      </c>
    </row>
    <row r="1488" spans="1:6">
      <c r="A1488" s="171">
        <v>44242</v>
      </c>
      <c r="B1488" t="s">
        <v>164</v>
      </c>
      <c r="C1488">
        <v>122839.71</v>
      </c>
      <c r="D1488" t="s">
        <v>9</v>
      </c>
      <c r="E1488" t="s">
        <v>10</v>
      </c>
      <c r="F1488">
        <v>163016</v>
      </c>
    </row>
    <row r="1489" spans="1:6">
      <c r="A1489" s="171">
        <v>44242</v>
      </c>
      <c r="B1489" t="s">
        <v>164</v>
      </c>
      <c r="C1489">
        <v>122839.71</v>
      </c>
      <c r="D1489" t="s">
        <v>9</v>
      </c>
      <c r="E1489" t="s">
        <v>11</v>
      </c>
      <c r="F1489">
        <v>20708</v>
      </c>
    </row>
    <row r="1490" spans="1:6">
      <c r="A1490" s="171">
        <v>44242</v>
      </c>
      <c r="B1490" t="s">
        <v>164</v>
      </c>
      <c r="C1490">
        <v>122839.71</v>
      </c>
      <c r="D1490" t="s">
        <v>9</v>
      </c>
      <c r="E1490" t="s">
        <v>12</v>
      </c>
      <c r="F1490">
        <v>0</v>
      </c>
    </row>
    <row r="1491" spans="1:6">
      <c r="A1491" s="171">
        <v>44242</v>
      </c>
      <c r="B1491" t="s">
        <v>164</v>
      </c>
      <c r="C1491">
        <v>122839.71</v>
      </c>
      <c r="D1491" t="s">
        <v>9</v>
      </c>
      <c r="E1491" t="s">
        <v>13</v>
      </c>
      <c r="F1491">
        <v>1586</v>
      </c>
    </row>
    <row r="1492" spans="1:6">
      <c r="A1492" s="171">
        <v>44242</v>
      </c>
      <c r="B1492" t="s">
        <v>164</v>
      </c>
      <c r="C1492">
        <v>122839.71</v>
      </c>
      <c r="D1492" t="s">
        <v>14</v>
      </c>
      <c r="E1492" t="s">
        <v>14</v>
      </c>
      <c r="F1492">
        <v>22403</v>
      </c>
    </row>
    <row r="1493" spans="1:6">
      <c r="A1493" s="171">
        <v>44242</v>
      </c>
      <c r="B1493" t="s">
        <v>164</v>
      </c>
      <c r="C1493">
        <v>122839.71</v>
      </c>
      <c r="D1493" t="s">
        <v>14</v>
      </c>
      <c r="E1493" t="s">
        <v>15</v>
      </c>
      <c r="F1493">
        <v>19202</v>
      </c>
    </row>
    <row r="1494" spans="1:6">
      <c r="A1494" s="171">
        <v>44242</v>
      </c>
      <c r="B1494" t="s">
        <v>164</v>
      </c>
      <c r="C1494">
        <v>122839.71</v>
      </c>
      <c r="D1494" t="s">
        <v>14</v>
      </c>
      <c r="E1494" t="s">
        <v>16</v>
      </c>
      <c r="F1494">
        <v>3142</v>
      </c>
    </row>
    <row r="1495" spans="1:6">
      <c r="A1495" s="171">
        <v>44242</v>
      </c>
      <c r="B1495" t="s">
        <v>164</v>
      </c>
      <c r="C1495">
        <v>122839.71</v>
      </c>
      <c r="D1495" t="s">
        <v>14</v>
      </c>
      <c r="E1495" t="s">
        <v>17</v>
      </c>
      <c r="F1495">
        <v>58</v>
      </c>
    </row>
    <row r="1496" spans="1:6">
      <c r="A1496" s="171">
        <v>44242</v>
      </c>
      <c r="B1496" t="s">
        <v>164</v>
      </c>
      <c r="C1496">
        <v>122839.71</v>
      </c>
      <c r="D1496" t="s">
        <v>14</v>
      </c>
      <c r="E1496" t="s">
        <v>18</v>
      </c>
      <c r="F1496">
        <v>0</v>
      </c>
    </row>
    <row r="1497" spans="1:6">
      <c r="A1497" s="171">
        <v>44242</v>
      </c>
      <c r="B1497" t="s">
        <v>164</v>
      </c>
      <c r="C1497">
        <v>122839.71</v>
      </c>
      <c r="D1497" t="s">
        <v>19</v>
      </c>
      <c r="E1497" t="s">
        <v>19</v>
      </c>
      <c r="F1497">
        <v>157751</v>
      </c>
    </row>
    <row r="1498" spans="1:6">
      <c r="A1498" s="171">
        <v>44242</v>
      </c>
      <c r="B1498" t="s">
        <v>164</v>
      </c>
      <c r="C1498">
        <v>122839.71</v>
      </c>
      <c r="D1498" t="s">
        <v>19</v>
      </c>
      <c r="E1498" t="s">
        <v>20</v>
      </c>
      <c r="F1498">
        <v>157470</v>
      </c>
    </row>
    <row r="1499" spans="1:6">
      <c r="A1499" s="171">
        <v>44242</v>
      </c>
      <c r="B1499" t="s">
        <v>164</v>
      </c>
      <c r="C1499">
        <v>122839.71</v>
      </c>
      <c r="D1499" t="s">
        <v>19</v>
      </c>
      <c r="E1499" t="s">
        <v>21</v>
      </c>
      <c r="F1499">
        <v>281</v>
      </c>
    </row>
    <row r="1500" spans="1:6">
      <c r="A1500" s="171">
        <v>44242</v>
      </c>
      <c r="B1500" t="s">
        <v>164</v>
      </c>
      <c r="C1500">
        <v>122839.71</v>
      </c>
      <c r="D1500" t="s">
        <v>19</v>
      </c>
      <c r="E1500" t="s">
        <v>22</v>
      </c>
      <c r="F1500">
        <v>0</v>
      </c>
    </row>
    <row r="1501" spans="1:6">
      <c r="A1501" s="171">
        <v>44242</v>
      </c>
      <c r="B1501" t="s">
        <v>164</v>
      </c>
      <c r="C1501">
        <v>122839.71</v>
      </c>
      <c r="D1501" t="s">
        <v>23</v>
      </c>
      <c r="E1501" t="s">
        <v>23</v>
      </c>
      <c r="F1501">
        <v>0</v>
      </c>
    </row>
    <row r="1502" spans="1:6">
      <c r="A1502" s="171">
        <v>44242</v>
      </c>
      <c r="B1502" t="s">
        <v>164</v>
      </c>
      <c r="C1502">
        <v>122839.71</v>
      </c>
      <c r="D1502" t="s">
        <v>24</v>
      </c>
      <c r="E1502" t="s">
        <v>24</v>
      </c>
      <c r="F1502">
        <v>259829</v>
      </c>
    </row>
    <row r="1503" spans="1:6">
      <c r="A1503" s="171">
        <v>44242</v>
      </c>
      <c r="B1503" t="s">
        <v>164</v>
      </c>
      <c r="C1503">
        <v>122839.71</v>
      </c>
      <c r="D1503" t="s">
        <v>25</v>
      </c>
      <c r="E1503" t="s">
        <v>25</v>
      </c>
      <c r="F1503">
        <v>2461390</v>
      </c>
    </row>
    <row r="1504" spans="1:6">
      <c r="A1504" s="171">
        <v>44242</v>
      </c>
      <c r="B1504" t="s">
        <v>164</v>
      </c>
      <c r="C1504">
        <v>122839.71</v>
      </c>
      <c r="D1504" t="s">
        <v>26</v>
      </c>
      <c r="E1504" t="s">
        <v>26</v>
      </c>
      <c r="F1504">
        <v>176636</v>
      </c>
    </row>
    <row r="1505" spans="1:6">
      <c r="A1505" s="171">
        <v>44242</v>
      </c>
      <c r="B1505" t="s">
        <v>164</v>
      </c>
      <c r="C1505">
        <v>122839.71</v>
      </c>
      <c r="D1505" t="s">
        <v>27</v>
      </c>
      <c r="E1505" t="s">
        <v>27</v>
      </c>
      <c r="F1505">
        <v>10740</v>
      </c>
    </row>
    <row r="1506" spans="1:6">
      <c r="A1506" s="171">
        <v>44242</v>
      </c>
      <c r="B1506" t="s">
        <v>164</v>
      </c>
      <c r="C1506">
        <v>122839.71</v>
      </c>
      <c r="D1506" t="s">
        <v>28</v>
      </c>
      <c r="E1506" t="s">
        <v>28</v>
      </c>
      <c r="F1506">
        <v>0</v>
      </c>
    </row>
    <row r="1507" spans="1:6">
      <c r="A1507" s="171">
        <v>44242</v>
      </c>
      <c r="B1507" t="s">
        <v>164</v>
      </c>
      <c r="C1507">
        <v>122839.71</v>
      </c>
      <c r="D1507" t="s">
        <v>29</v>
      </c>
      <c r="E1507" t="s">
        <v>29</v>
      </c>
      <c r="F1507">
        <v>826780</v>
      </c>
    </row>
    <row r="1508" spans="1:6">
      <c r="A1508" s="171">
        <v>44242</v>
      </c>
      <c r="B1508" t="s">
        <v>164</v>
      </c>
      <c r="C1508">
        <v>122839.71</v>
      </c>
      <c r="D1508" t="s">
        <v>30</v>
      </c>
      <c r="E1508" t="s">
        <v>30</v>
      </c>
      <c r="F1508">
        <v>0</v>
      </c>
    </row>
    <row r="1509" spans="1:6">
      <c r="A1509" s="171">
        <v>44242</v>
      </c>
      <c r="B1509" t="s">
        <v>164</v>
      </c>
      <c r="C1509">
        <v>122839.71</v>
      </c>
      <c r="D1509" t="s">
        <v>31</v>
      </c>
      <c r="E1509" t="s">
        <v>31</v>
      </c>
      <c r="F1509">
        <v>0</v>
      </c>
    </row>
    <row r="1510" spans="1:6">
      <c r="A1510" s="171">
        <v>44242</v>
      </c>
      <c r="B1510" t="s">
        <v>164</v>
      </c>
      <c r="C1510">
        <v>122839.71</v>
      </c>
      <c r="D1510" t="s">
        <v>32</v>
      </c>
      <c r="E1510" t="s">
        <v>32</v>
      </c>
      <c r="F1510">
        <v>61272</v>
      </c>
    </row>
    <row r="1511" spans="1:6">
      <c r="A1511" s="171">
        <v>44242</v>
      </c>
      <c r="B1511" t="s">
        <v>164</v>
      </c>
      <c r="C1511">
        <v>122839.71</v>
      </c>
      <c r="D1511" t="s">
        <v>33</v>
      </c>
      <c r="E1511" t="s">
        <v>33</v>
      </c>
      <c r="F1511">
        <v>0</v>
      </c>
    </row>
    <row r="1512" spans="1:6">
      <c r="A1512" s="171">
        <v>44242</v>
      </c>
      <c r="B1512" t="s">
        <v>164</v>
      </c>
      <c r="C1512">
        <v>122839.71</v>
      </c>
      <c r="D1512" t="s">
        <v>34</v>
      </c>
      <c r="E1512" t="s">
        <v>34</v>
      </c>
      <c r="F1512">
        <v>66167</v>
      </c>
    </row>
    <row r="1513" spans="1:6">
      <c r="A1513" s="171">
        <v>44242</v>
      </c>
      <c r="B1513" t="s">
        <v>164</v>
      </c>
      <c r="C1513">
        <v>122839.71</v>
      </c>
      <c r="D1513" t="s">
        <v>35</v>
      </c>
      <c r="E1513" t="s">
        <v>35</v>
      </c>
      <c r="F1513">
        <v>0</v>
      </c>
    </row>
    <row r="1514" spans="1:6">
      <c r="A1514" s="171">
        <v>44242</v>
      </c>
      <c r="B1514" t="s">
        <v>164</v>
      </c>
      <c r="C1514">
        <v>122839.71</v>
      </c>
      <c r="D1514" t="s">
        <v>36</v>
      </c>
      <c r="E1514" t="s">
        <v>36</v>
      </c>
      <c r="F1514">
        <v>0</v>
      </c>
    </row>
    <row r="1515" spans="1:6">
      <c r="A1515" s="171">
        <v>44242</v>
      </c>
      <c r="B1515" t="s">
        <v>164</v>
      </c>
      <c r="C1515">
        <v>122839.71</v>
      </c>
      <c r="D1515" t="s">
        <v>37</v>
      </c>
      <c r="E1515" t="s">
        <v>37</v>
      </c>
      <c r="F1515">
        <v>0</v>
      </c>
    </row>
    <row r="1516" spans="1:6">
      <c r="A1516" s="171">
        <v>44242</v>
      </c>
      <c r="B1516" t="s">
        <v>164</v>
      </c>
      <c r="C1516">
        <v>122839.71</v>
      </c>
      <c r="D1516" t="s">
        <v>38</v>
      </c>
      <c r="E1516" t="s">
        <v>38</v>
      </c>
      <c r="F1516">
        <v>0</v>
      </c>
    </row>
    <row r="1517" spans="1:6">
      <c r="A1517" s="171">
        <v>44242</v>
      </c>
      <c r="B1517" t="s">
        <v>164</v>
      </c>
      <c r="C1517">
        <v>122839.71</v>
      </c>
      <c r="D1517" t="s">
        <v>39</v>
      </c>
      <c r="E1517" t="s">
        <v>39</v>
      </c>
      <c r="F1517">
        <v>0</v>
      </c>
    </row>
    <row r="1518" spans="1:6">
      <c r="A1518" s="171">
        <v>44242</v>
      </c>
      <c r="B1518" t="s">
        <v>164</v>
      </c>
      <c r="C1518">
        <v>122839.71</v>
      </c>
      <c r="D1518" t="s">
        <v>40</v>
      </c>
      <c r="E1518" t="s">
        <v>40</v>
      </c>
      <c r="F1518">
        <v>0</v>
      </c>
    </row>
    <row r="1519" spans="1:6">
      <c r="A1519" s="171">
        <v>44242</v>
      </c>
      <c r="B1519" t="s">
        <v>164</v>
      </c>
      <c r="C1519">
        <v>122839.71</v>
      </c>
      <c r="D1519" t="s">
        <v>41</v>
      </c>
      <c r="E1519" t="s">
        <v>41</v>
      </c>
      <c r="F1519">
        <v>0</v>
      </c>
    </row>
    <row r="1520" spans="1:6">
      <c r="A1520" s="171">
        <v>44243</v>
      </c>
      <c r="B1520" t="s">
        <v>164</v>
      </c>
      <c r="C1520">
        <v>113068.87</v>
      </c>
      <c r="D1520" t="s">
        <v>9</v>
      </c>
      <c r="E1520" t="s">
        <v>9</v>
      </c>
      <c r="F1520">
        <v>175073</v>
      </c>
    </row>
    <row r="1521" spans="1:6">
      <c r="A1521" s="171">
        <v>44243</v>
      </c>
      <c r="B1521" t="s">
        <v>164</v>
      </c>
      <c r="C1521">
        <v>113068.87</v>
      </c>
      <c r="D1521" t="s">
        <v>9</v>
      </c>
      <c r="E1521" t="s">
        <v>10</v>
      </c>
      <c r="F1521">
        <v>156131</v>
      </c>
    </row>
    <row r="1522" spans="1:6">
      <c r="A1522" s="171">
        <v>44243</v>
      </c>
      <c r="B1522" t="s">
        <v>164</v>
      </c>
      <c r="C1522">
        <v>113068.87</v>
      </c>
      <c r="D1522" t="s">
        <v>9</v>
      </c>
      <c r="E1522" t="s">
        <v>11</v>
      </c>
      <c r="F1522">
        <v>17181</v>
      </c>
    </row>
    <row r="1523" spans="1:6">
      <c r="A1523" s="171">
        <v>44243</v>
      </c>
      <c r="B1523" t="s">
        <v>164</v>
      </c>
      <c r="C1523">
        <v>113068.87</v>
      </c>
      <c r="D1523" t="s">
        <v>9</v>
      </c>
      <c r="E1523" t="s">
        <v>12</v>
      </c>
      <c r="F1523">
        <v>0</v>
      </c>
    </row>
    <row r="1524" spans="1:6">
      <c r="A1524" s="171">
        <v>44243</v>
      </c>
      <c r="B1524" t="s">
        <v>164</v>
      </c>
      <c r="C1524">
        <v>113068.87</v>
      </c>
      <c r="D1524" t="s">
        <v>9</v>
      </c>
      <c r="E1524" t="s">
        <v>13</v>
      </c>
      <c r="F1524">
        <v>1761</v>
      </c>
    </row>
    <row r="1525" spans="1:6">
      <c r="A1525" s="171">
        <v>44243</v>
      </c>
      <c r="B1525" t="s">
        <v>164</v>
      </c>
      <c r="C1525">
        <v>113068.87</v>
      </c>
      <c r="D1525" t="s">
        <v>14</v>
      </c>
      <c r="E1525" t="s">
        <v>14</v>
      </c>
      <c r="F1525">
        <v>22811</v>
      </c>
    </row>
    <row r="1526" spans="1:6">
      <c r="A1526" s="171">
        <v>44243</v>
      </c>
      <c r="B1526" t="s">
        <v>164</v>
      </c>
      <c r="C1526">
        <v>113068.87</v>
      </c>
      <c r="D1526" t="s">
        <v>14</v>
      </c>
      <c r="E1526" t="s">
        <v>15</v>
      </c>
      <c r="F1526">
        <v>19256</v>
      </c>
    </row>
    <row r="1527" spans="1:6">
      <c r="A1527" s="171">
        <v>44243</v>
      </c>
      <c r="B1527" t="s">
        <v>164</v>
      </c>
      <c r="C1527">
        <v>113068.87</v>
      </c>
      <c r="D1527" t="s">
        <v>14</v>
      </c>
      <c r="E1527" t="s">
        <v>16</v>
      </c>
      <c r="F1527">
        <v>3478</v>
      </c>
    </row>
    <row r="1528" spans="1:6">
      <c r="A1528" s="171">
        <v>44243</v>
      </c>
      <c r="B1528" t="s">
        <v>164</v>
      </c>
      <c r="C1528">
        <v>113068.87</v>
      </c>
      <c r="D1528" t="s">
        <v>14</v>
      </c>
      <c r="E1528" t="s">
        <v>17</v>
      </c>
      <c r="F1528">
        <v>77</v>
      </c>
    </row>
    <row r="1529" spans="1:6">
      <c r="A1529" s="171">
        <v>44243</v>
      </c>
      <c r="B1529" t="s">
        <v>164</v>
      </c>
      <c r="C1529">
        <v>113068.87</v>
      </c>
      <c r="D1529" t="s">
        <v>14</v>
      </c>
      <c r="E1529" t="s">
        <v>18</v>
      </c>
      <c r="F1529">
        <v>0</v>
      </c>
    </row>
    <row r="1530" spans="1:6">
      <c r="A1530" s="171">
        <v>44243</v>
      </c>
      <c r="B1530" t="s">
        <v>164</v>
      </c>
      <c r="C1530">
        <v>113068.87</v>
      </c>
      <c r="D1530" t="s">
        <v>19</v>
      </c>
      <c r="E1530" t="s">
        <v>19</v>
      </c>
      <c r="F1530">
        <v>185026</v>
      </c>
    </row>
    <row r="1531" spans="1:6">
      <c r="A1531" s="171">
        <v>44243</v>
      </c>
      <c r="B1531" t="s">
        <v>164</v>
      </c>
      <c r="C1531">
        <v>113068.87</v>
      </c>
      <c r="D1531" t="s">
        <v>19</v>
      </c>
      <c r="E1531" t="s">
        <v>20</v>
      </c>
      <c r="F1531">
        <v>184460</v>
      </c>
    </row>
    <row r="1532" spans="1:6">
      <c r="A1532" s="171">
        <v>44243</v>
      </c>
      <c r="B1532" t="s">
        <v>164</v>
      </c>
      <c r="C1532">
        <v>113068.87</v>
      </c>
      <c r="D1532" t="s">
        <v>19</v>
      </c>
      <c r="E1532" t="s">
        <v>21</v>
      </c>
      <c r="F1532">
        <v>566</v>
      </c>
    </row>
    <row r="1533" spans="1:6">
      <c r="A1533" s="171">
        <v>44243</v>
      </c>
      <c r="B1533" t="s">
        <v>164</v>
      </c>
      <c r="C1533">
        <v>113068.87</v>
      </c>
      <c r="D1533" t="s">
        <v>19</v>
      </c>
      <c r="E1533" t="s">
        <v>22</v>
      </c>
      <c r="F1533">
        <v>0</v>
      </c>
    </row>
    <row r="1534" spans="1:6">
      <c r="A1534" s="171">
        <v>44243</v>
      </c>
      <c r="B1534" t="s">
        <v>164</v>
      </c>
      <c r="C1534">
        <v>113068.87</v>
      </c>
      <c r="D1534" t="s">
        <v>23</v>
      </c>
      <c r="E1534" t="s">
        <v>23</v>
      </c>
      <c r="F1534">
        <v>0</v>
      </c>
    </row>
    <row r="1535" spans="1:6">
      <c r="A1535" s="171">
        <v>44243</v>
      </c>
      <c r="B1535" t="s">
        <v>164</v>
      </c>
      <c r="C1535">
        <v>113068.87</v>
      </c>
      <c r="D1535" t="s">
        <v>24</v>
      </c>
      <c r="E1535" t="s">
        <v>24</v>
      </c>
      <c r="F1535">
        <v>146945</v>
      </c>
    </row>
    <row r="1536" spans="1:6">
      <c r="A1536" s="171">
        <v>44243</v>
      </c>
      <c r="B1536" t="s">
        <v>164</v>
      </c>
      <c r="C1536">
        <v>113068.87</v>
      </c>
      <c r="D1536" t="s">
        <v>25</v>
      </c>
      <c r="E1536" t="s">
        <v>25</v>
      </c>
      <c r="F1536">
        <v>2168779</v>
      </c>
    </row>
    <row r="1537" spans="1:6">
      <c r="A1537" s="171">
        <v>44243</v>
      </c>
      <c r="B1537" t="s">
        <v>164</v>
      </c>
      <c r="C1537">
        <v>113068.87</v>
      </c>
      <c r="D1537" t="s">
        <v>26</v>
      </c>
      <c r="E1537" t="s">
        <v>26</v>
      </c>
      <c r="F1537">
        <v>208907</v>
      </c>
    </row>
    <row r="1538" spans="1:6">
      <c r="A1538" s="171">
        <v>44243</v>
      </c>
      <c r="B1538" t="s">
        <v>164</v>
      </c>
      <c r="C1538">
        <v>113068.87</v>
      </c>
      <c r="D1538" t="s">
        <v>27</v>
      </c>
      <c r="E1538" t="s">
        <v>27</v>
      </c>
      <c r="F1538">
        <v>669</v>
      </c>
    </row>
    <row r="1539" spans="1:6">
      <c r="A1539" s="171">
        <v>44243</v>
      </c>
      <c r="B1539" t="s">
        <v>164</v>
      </c>
      <c r="C1539">
        <v>113068.87</v>
      </c>
      <c r="D1539" t="s">
        <v>28</v>
      </c>
      <c r="E1539" t="s">
        <v>28</v>
      </c>
      <c r="F1539">
        <v>0</v>
      </c>
    </row>
    <row r="1540" spans="1:6">
      <c r="A1540" s="171">
        <v>44243</v>
      </c>
      <c r="B1540" t="s">
        <v>164</v>
      </c>
      <c r="C1540">
        <v>113068.87</v>
      </c>
      <c r="D1540" t="s">
        <v>29</v>
      </c>
      <c r="E1540" t="s">
        <v>29</v>
      </c>
      <c r="F1540">
        <v>655049</v>
      </c>
    </row>
    <row r="1541" spans="1:6">
      <c r="A1541" s="171">
        <v>44243</v>
      </c>
      <c r="B1541" t="s">
        <v>164</v>
      </c>
      <c r="C1541">
        <v>113068.87</v>
      </c>
      <c r="D1541" t="s">
        <v>30</v>
      </c>
      <c r="E1541" t="s">
        <v>30</v>
      </c>
      <c r="F1541">
        <v>0</v>
      </c>
    </row>
    <row r="1542" spans="1:6">
      <c r="A1542" s="171">
        <v>44243</v>
      </c>
      <c r="B1542" t="s">
        <v>164</v>
      </c>
      <c r="C1542">
        <v>113068.87</v>
      </c>
      <c r="D1542" t="s">
        <v>31</v>
      </c>
      <c r="E1542" t="s">
        <v>31</v>
      </c>
      <c r="F1542">
        <v>0</v>
      </c>
    </row>
    <row r="1543" spans="1:6">
      <c r="A1543" s="171">
        <v>44243</v>
      </c>
      <c r="B1543" t="s">
        <v>164</v>
      </c>
      <c r="C1543">
        <v>113068.87</v>
      </c>
      <c r="D1543" t="s">
        <v>32</v>
      </c>
      <c r="E1543" t="s">
        <v>32</v>
      </c>
      <c r="F1543">
        <v>91998</v>
      </c>
    </row>
    <row r="1544" spans="1:6">
      <c r="A1544" s="171">
        <v>44243</v>
      </c>
      <c r="B1544" t="s">
        <v>164</v>
      </c>
      <c r="C1544">
        <v>113068.87</v>
      </c>
      <c r="D1544" t="s">
        <v>33</v>
      </c>
      <c r="E1544" t="s">
        <v>33</v>
      </c>
      <c r="F1544">
        <v>0</v>
      </c>
    </row>
    <row r="1545" spans="1:6">
      <c r="A1545" s="171">
        <v>44243</v>
      </c>
      <c r="B1545" t="s">
        <v>164</v>
      </c>
      <c r="C1545">
        <v>113068.87</v>
      </c>
      <c r="D1545" t="s">
        <v>34</v>
      </c>
      <c r="E1545" t="s">
        <v>34</v>
      </c>
      <c r="F1545">
        <v>57070</v>
      </c>
    </row>
    <row r="1546" spans="1:6">
      <c r="A1546" s="171">
        <v>44243</v>
      </c>
      <c r="B1546" t="s">
        <v>164</v>
      </c>
      <c r="C1546">
        <v>113068.87</v>
      </c>
      <c r="D1546" t="s">
        <v>35</v>
      </c>
      <c r="E1546" t="s">
        <v>35</v>
      </c>
      <c r="F1546">
        <v>0</v>
      </c>
    </row>
    <row r="1547" spans="1:6">
      <c r="A1547" s="171">
        <v>44243</v>
      </c>
      <c r="B1547" t="s">
        <v>164</v>
      </c>
      <c r="C1547">
        <v>113068.87</v>
      </c>
      <c r="D1547" t="s">
        <v>36</v>
      </c>
      <c r="E1547" t="s">
        <v>36</v>
      </c>
      <c r="F1547">
        <v>0</v>
      </c>
    </row>
    <row r="1548" spans="1:6">
      <c r="A1548" s="171">
        <v>44243</v>
      </c>
      <c r="B1548" t="s">
        <v>164</v>
      </c>
      <c r="C1548">
        <v>113068.87</v>
      </c>
      <c r="D1548" t="s">
        <v>37</v>
      </c>
      <c r="E1548" t="s">
        <v>37</v>
      </c>
      <c r="F1548">
        <v>0</v>
      </c>
    </row>
    <row r="1549" spans="1:6">
      <c r="A1549" s="171">
        <v>44243</v>
      </c>
      <c r="B1549" t="s">
        <v>164</v>
      </c>
      <c r="C1549">
        <v>113068.87</v>
      </c>
      <c r="D1549" t="s">
        <v>38</v>
      </c>
      <c r="E1549" t="s">
        <v>38</v>
      </c>
      <c r="F1549">
        <v>0</v>
      </c>
    </row>
    <row r="1550" spans="1:6">
      <c r="A1550" s="171">
        <v>44243</v>
      </c>
      <c r="B1550" t="s">
        <v>164</v>
      </c>
      <c r="C1550">
        <v>113068.87</v>
      </c>
      <c r="D1550" t="s">
        <v>39</v>
      </c>
      <c r="E1550" t="s">
        <v>39</v>
      </c>
      <c r="F1550">
        <v>0</v>
      </c>
    </row>
    <row r="1551" spans="1:6">
      <c r="A1551" s="171">
        <v>44243</v>
      </c>
      <c r="B1551" t="s">
        <v>164</v>
      </c>
      <c r="C1551">
        <v>113068.87</v>
      </c>
      <c r="D1551" t="s">
        <v>40</v>
      </c>
      <c r="E1551" t="s">
        <v>40</v>
      </c>
      <c r="F1551">
        <v>0</v>
      </c>
    </row>
    <row r="1552" spans="1:6">
      <c r="A1552" s="171">
        <v>44243</v>
      </c>
      <c r="B1552" t="s">
        <v>164</v>
      </c>
      <c r="C1552">
        <v>113068.87</v>
      </c>
      <c r="D1552" t="s">
        <v>41</v>
      </c>
      <c r="E1552" t="s">
        <v>41</v>
      </c>
      <c r="F1552">
        <v>0</v>
      </c>
    </row>
    <row r="1553" spans="1:6">
      <c r="A1553" s="171">
        <v>44244</v>
      </c>
      <c r="B1553" t="s">
        <v>164</v>
      </c>
      <c r="C1553">
        <v>127833.43</v>
      </c>
      <c r="D1553" t="s">
        <v>9</v>
      </c>
      <c r="E1553" t="s">
        <v>9</v>
      </c>
      <c r="F1553">
        <v>187642</v>
      </c>
    </row>
    <row r="1554" spans="1:6">
      <c r="A1554" s="171">
        <v>44244</v>
      </c>
      <c r="B1554" t="s">
        <v>164</v>
      </c>
      <c r="C1554">
        <v>127833.43</v>
      </c>
      <c r="D1554" t="s">
        <v>9</v>
      </c>
      <c r="E1554" t="s">
        <v>10</v>
      </c>
      <c r="F1554">
        <v>170254</v>
      </c>
    </row>
    <row r="1555" spans="1:6">
      <c r="A1555" s="171">
        <v>44244</v>
      </c>
      <c r="B1555" t="s">
        <v>164</v>
      </c>
      <c r="C1555">
        <v>127833.43</v>
      </c>
      <c r="D1555" t="s">
        <v>9</v>
      </c>
      <c r="E1555" t="s">
        <v>11</v>
      </c>
      <c r="F1555">
        <v>15646</v>
      </c>
    </row>
    <row r="1556" spans="1:6">
      <c r="A1556" s="171">
        <v>44244</v>
      </c>
      <c r="B1556" t="s">
        <v>164</v>
      </c>
      <c r="C1556">
        <v>127833.43</v>
      </c>
      <c r="D1556" t="s">
        <v>9</v>
      </c>
      <c r="E1556" t="s">
        <v>12</v>
      </c>
      <c r="F1556">
        <v>0</v>
      </c>
    </row>
    <row r="1557" spans="1:6">
      <c r="A1557" s="171">
        <v>44244</v>
      </c>
      <c r="B1557" t="s">
        <v>164</v>
      </c>
      <c r="C1557">
        <v>127833.43</v>
      </c>
      <c r="D1557" t="s">
        <v>9</v>
      </c>
      <c r="E1557" t="s">
        <v>13</v>
      </c>
      <c r="F1557">
        <v>1742</v>
      </c>
    </row>
    <row r="1558" spans="1:6">
      <c r="A1558" s="171">
        <v>44244</v>
      </c>
      <c r="B1558" t="s">
        <v>164</v>
      </c>
      <c r="C1558">
        <v>127833.43</v>
      </c>
      <c r="D1558" t="s">
        <v>14</v>
      </c>
      <c r="E1558" t="s">
        <v>14</v>
      </c>
      <c r="F1558">
        <v>39261</v>
      </c>
    </row>
    <row r="1559" spans="1:6">
      <c r="A1559" s="171">
        <v>44244</v>
      </c>
      <c r="B1559" t="s">
        <v>164</v>
      </c>
      <c r="C1559">
        <v>127833.43</v>
      </c>
      <c r="D1559" t="s">
        <v>14</v>
      </c>
      <c r="E1559" t="s">
        <v>15</v>
      </c>
      <c r="F1559">
        <v>37608</v>
      </c>
    </row>
    <row r="1560" spans="1:6">
      <c r="A1560" s="171">
        <v>44244</v>
      </c>
      <c r="B1560" t="s">
        <v>164</v>
      </c>
      <c r="C1560">
        <v>127833.43</v>
      </c>
      <c r="D1560" t="s">
        <v>14</v>
      </c>
      <c r="E1560" t="s">
        <v>16</v>
      </c>
      <c r="F1560">
        <v>1563</v>
      </c>
    </row>
    <row r="1561" spans="1:6">
      <c r="A1561" s="171">
        <v>44244</v>
      </c>
      <c r="B1561" t="s">
        <v>164</v>
      </c>
      <c r="C1561">
        <v>127833.43</v>
      </c>
      <c r="D1561" t="s">
        <v>14</v>
      </c>
      <c r="E1561" t="s">
        <v>17</v>
      </c>
      <c r="F1561">
        <v>90</v>
      </c>
    </row>
    <row r="1562" spans="1:6">
      <c r="A1562" s="171">
        <v>44244</v>
      </c>
      <c r="B1562" t="s">
        <v>164</v>
      </c>
      <c r="C1562">
        <v>127833.43</v>
      </c>
      <c r="D1562" t="s">
        <v>14</v>
      </c>
      <c r="E1562" t="s">
        <v>18</v>
      </c>
      <c r="F1562">
        <v>0</v>
      </c>
    </row>
    <row r="1563" spans="1:6">
      <c r="A1563" s="171">
        <v>44244</v>
      </c>
      <c r="B1563" t="s">
        <v>164</v>
      </c>
      <c r="C1563">
        <v>127833.43</v>
      </c>
      <c r="D1563" t="s">
        <v>19</v>
      </c>
      <c r="E1563" t="s">
        <v>19</v>
      </c>
      <c r="F1563">
        <v>262879</v>
      </c>
    </row>
    <row r="1564" spans="1:6">
      <c r="A1564" s="171">
        <v>44244</v>
      </c>
      <c r="B1564" t="s">
        <v>164</v>
      </c>
      <c r="C1564">
        <v>127833.43</v>
      </c>
      <c r="D1564" t="s">
        <v>19</v>
      </c>
      <c r="E1564" t="s">
        <v>20</v>
      </c>
      <c r="F1564">
        <v>262152</v>
      </c>
    </row>
    <row r="1565" spans="1:6">
      <c r="A1565" s="171">
        <v>44244</v>
      </c>
      <c r="B1565" t="s">
        <v>164</v>
      </c>
      <c r="C1565">
        <v>127833.43</v>
      </c>
      <c r="D1565" t="s">
        <v>19</v>
      </c>
      <c r="E1565" t="s">
        <v>21</v>
      </c>
      <c r="F1565">
        <v>727</v>
      </c>
    </row>
    <row r="1566" spans="1:6">
      <c r="A1566" s="171">
        <v>44244</v>
      </c>
      <c r="B1566" t="s">
        <v>164</v>
      </c>
      <c r="C1566">
        <v>127833.43</v>
      </c>
      <c r="D1566" t="s">
        <v>19</v>
      </c>
      <c r="E1566" t="s">
        <v>22</v>
      </c>
      <c r="F1566">
        <v>0</v>
      </c>
    </row>
    <row r="1567" spans="1:6">
      <c r="A1567" s="171">
        <v>44244</v>
      </c>
      <c r="B1567" t="s">
        <v>164</v>
      </c>
      <c r="C1567">
        <v>127833.43</v>
      </c>
      <c r="D1567" t="s">
        <v>23</v>
      </c>
      <c r="E1567" t="s">
        <v>23</v>
      </c>
      <c r="F1567">
        <v>0</v>
      </c>
    </row>
    <row r="1568" spans="1:6">
      <c r="A1568" s="171">
        <v>44244</v>
      </c>
      <c r="B1568" t="s">
        <v>164</v>
      </c>
      <c r="C1568">
        <v>127833.43</v>
      </c>
      <c r="D1568" t="s">
        <v>24</v>
      </c>
      <c r="E1568" t="s">
        <v>24</v>
      </c>
      <c r="F1568">
        <v>124820</v>
      </c>
    </row>
    <row r="1569" spans="1:6">
      <c r="A1569" s="171">
        <v>44244</v>
      </c>
      <c r="B1569" t="s">
        <v>164</v>
      </c>
      <c r="C1569">
        <v>127833.43</v>
      </c>
      <c r="D1569" t="s">
        <v>25</v>
      </c>
      <c r="E1569" t="s">
        <v>25</v>
      </c>
      <c r="F1569">
        <v>1089628</v>
      </c>
    </row>
    <row r="1570" spans="1:6">
      <c r="A1570" s="171">
        <v>44244</v>
      </c>
      <c r="B1570" t="s">
        <v>164</v>
      </c>
      <c r="C1570">
        <v>127833.43</v>
      </c>
      <c r="D1570" t="s">
        <v>26</v>
      </c>
      <c r="E1570" t="s">
        <v>26</v>
      </c>
      <c r="F1570">
        <v>298821</v>
      </c>
    </row>
    <row r="1571" spans="1:6">
      <c r="A1571" s="171">
        <v>44244</v>
      </c>
      <c r="B1571" t="s">
        <v>164</v>
      </c>
      <c r="C1571">
        <v>127833.43</v>
      </c>
      <c r="D1571" t="s">
        <v>27</v>
      </c>
      <c r="E1571" t="s">
        <v>27</v>
      </c>
      <c r="F1571">
        <v>0</v>
      </c>
    </row>
    <row r="1572" spans="1:6">
      <c r="A1572" s="171">
        <v>44244</v>
      </c>
      <c r="B1572" t="s">
        <v>164</v>
      </c>
      <c r="C1572">
        <v>127833.43</v>
      </c>
      <c r="D1572" t="s">
        <v>28</v>
      </c>
      <c r="E1572" t="s">
        <v>28</v>
      </c>
      <c r="F1572">
        <v>0</v>
      </c>
    </row>
    <row r="1573" spans="1:6">
      <c r="A1573" s="171">
        <v>44244</v>
      </c>
      <c r="B1573" t="s">
        <v>164</v>
      </c>
      <c r="C1573">
        <v>127833.43</v>
      </c>
      <c r="D1573" t="s">
        <v>29</v>
      </c>
      <c r="E1573" t="s">
        <v>29</v>
      </c>
      <c r="F1573">
        <v>916704</v>
      </c>
    </row>
    <row r="1574" spans="1:6">
      <c r="A1574" s="171">
        <v>44244</v>
      </c>
      <c r="B1574" t="s">
        <v>164</v>
      </c>
      <c r="C1574">
        <v>127833.43</v>
      </c>
      <c r="D1574" t="s">
        <v>30</v>
      </c>
      <c r="E1574" t="s">
        <v>30</v>
      </c>
      <c r="F1574">
        <v>0</v>
      </c>
    </row>
    <row r="1575" spans="1:6">
      <c r="A1575" s="171">
        <v>44244</v>
      </c>
      <c r="B1575" t="s">
        <v>164</v>
      </c>
      <c r="C1575">
        <v>127833.43</v>
      </c>
      <c r="D1575" t="s">
        <v>31</v>
      </c>
      <c r="E1575" t="s">
        <v>31</v>
      </c>
      <c r="F1575">
        <v>0</v>
      </c>
    </row>
    <row r="1576" spans="1:6">
      <c r="A1576" s="171">
        <v>44244</v>
      </c>
      <c r="B1576" t="s">
        <v>164</v>
      </c>
      <c r="C1576">
        <v>127833.43</v>
      </c>
      <c r="D1576" t="s">
        <v>32</v>
      </c>
      <c r="E1576" t="s">
        <v>32</v>
      </c>
      <c r="F1576">
        <v>83898</v>
      </c>
    </row>
    <row r="1577" spans="1:6">
      <c r="A1577" s="171">
        <v>44244</v>
      </c>
      <c r="B1577" t="s">
        <v>164</v>
      </c>
      <c r="C1577">
        <v>127833.43</v>
      </c>
      <c r="D1577" t="s">
        <v>33</v>
      </c>
      <c r="E1577" t="s">
        <v>33</v>
      </c>
      <c r="F1577">
        <v>0</v>
      </c>
    </row>
    <row r="1578" spans="1:6">
      <c r="A1578" s="171">
        <v>44244</v>
      </c>
      <c r="B1578" t="s">
        <v>164</v>
      </c>
      <c r="C1578">
        <v>127833.43</v>
      </c>
      <c r="D1578" t="s">
        <v>34</v>
      </c>
      <c r="E1578" t="s">
        <v>34</v>
      </c>
      <c r="F1578">
        <v>69377</v>
      </c>
    </row>
    <row r="1579" spans="1:6">
      <c r="A1579" s="171">
        <v>44244</v>
      </c>
      <c r="B1579" t="s">
        <v>164</v>
      </c>
      <c r="C1579">
        <v>127833.43</v>
      </c>
      <c r="D1579" t="s">
        <v>35</v>
      </c>
      <c r="E1579" t="s">
        <v>35</v>
      </c>
      <c r="F1579">
        <v>0</v>
      </c>
    </row>
    <row r="1580" spans="1:6">
      <c r="A1580" s="171">
        <v>44244</v>
      </c>
      <c r="B1580" t="s">
        <v>164</v>
      </c>
      <c r="C1580">
        <v>127833.43</v>
      </c>
      <c r="D1580" t="s">
        <v>36</v>
      </c>
      <c r="E1580" t="s">
        <v>36</v>
      </c>
      <c r="F1580">
        <v>0</v>
      </c>
    </row>
    <row r="1581" spans="1:6">
      <c r="A1581" s="171">
        <v>44244</v>
      </c>
      <c r="B1581" t="s">
        <v>164</v>
      </c>
      <c r="C1581">
        <v>127833.43</v>
      </c>
      <c r="D1581" t="s">
        <v>37</v>
      </c>
      <c r="E1581" t="s">
        <v>37</v>
      </c>
      <c r="F1581">
        <v>0</v>
      </c>
    </row>
    <row r="1582" spans="1:6">
      <c r="A1582" s="171">
        <v>44244</v>
      </c>
      <c r="B1582" t="s">
        <v>164</v>
      </c>
      <c r="C1582">
        <v>127833.43</v>
      </c>
      <c r="D1582" t="s">
        <v>38</v>
      </c>
      <c r="E1582" t="s">
        <v>38</v>
      </c>
      <c r="F1582">
        <v>0</v>
      </c>
    </row>
    <row r="1583" spans="1:6">
      <c r="A1583" s="171">
        <v>44244</v>
      </c>
      <c r="B1583" t="s">
        <v>164</v>
      </c>
      <c r="C1583">
        <v>127833.43</v>
      </c>
      <c r="D1583" t="s">
        <v>39</v>
      </c>
      <c r="E1583" t="s">
        <v>39</v>
      </c>
      <c r="F1583">
        <v>0</v>
      </c>
    </row>
    <row r="1584" spans="1:6">
      <c r="A1584" s="171">
        <v>44244</v>
      </c>
      <c r="B1584" t="s">
        <v>164</v>
      </c>
      <c r="C1584">
        <v>127833.43</v>
      </c>
      <c r="D1584" t="s">
        <v>40</v>
      </c>
      <c r="E1584" t="s">
        <v>40</v>
      </c>
      <c r="F1584">
        <v>0</v>
      </c>
    </row>
    <row r="1585" spans="1:6">
      <c r="A1585" s="171">
        <v>44244</v>
      </c>
      <c r="B1585" t="s">
        <v>164</v>
      </c>
      <c r="C1585">
        <v>127833.43</v>
      </c>
      <c r="D1585" t="s">
        <v>41</v>
      </c>
      <c r="E1585" t="s">
        <v>41</v>
      </c>
      <c r="F1585">
        <v>0</v>
      </c>
    </row>
    <row r="1586" spans="1:6">
      <c r="A1586" s="171">
        <v>44245</v>
      </c>
      <c r="B1586" t="s">
        <v>164</v>
      </c>
      <c r="C1586">
        <v>125265.37</v>
      </c>
      <c r="D1586" t="s">
        <v>9</v>
      </c>
      <c r="E1586" t="s">
        <v>9</v>
      </c>
      <c r="F1586">
        <v>120337</v>
      </c>
    </row>
    <row r="1587" spans="1:6">
      <c r="A1587" s="171">
        <v>44245</v>
      </c>
      <c r="B1587" t="s">
        <v>164</v>
      </c>
      <c r="C1587">
        <v>125265.37</v>
      </c>
      <c r="D1587" t="s">
        <v>9</v>
      </c>
      <c r="E1587" t="s">
        <v>10</v>
      </c>
      <c r="F1587">
        <v>112261</v>
      </c>
    </row>
    <row r="1588" spans="1:6">
      <c r="A1588" s="171">
        <v>44245</v>
      </c>
      <c r="B1588" t="s">
        <v>164</v>
      </c>
      <c r="C1588">
        <v>125265.37</v>
      </c>
      <c r="D1588" t="s">
        <v>9</v>
      </c>
      <c r="E1588" t="s">
        <v>11</v>
      </c>
      <c r="F1588">
        <v>7689</v>
      </c>
    </row>
    <row r="1589" spans="1:6">
      <c r="A1589" s="171">
        <v>44245</v>
      </c>
      <c r="B1589" t="s">
        <v>164</v>
      </c>
      <c r="C1589">
        <v>125265.37</v>
      </c>
      <c r="D1589" t="s">
        <v>9</v>
      </c>
      <c r="E1589" t="s">
        <v>12</v>
      </c>
      <c r="F1589">
        <v>0</v>
      </c>
    </row>
    <row r="1590" spans="1:6">
      <c r="A1590" s="171">
        <v>44245</v>
      </c>
      <c r="B1590" t="s">
        <v>164</v>
      </c>
      <c r="C1590">
        <v>125265.37</v>
      </c>
      <c r="D1590" t="s">
        <v>9</v>
      </c>
      <c r="E1590" t="s">
        <v>13</v>
      </c>
      <c r="F1590">
        <v>387</v>
      </c>
    </row>
    <row r="1591" spans="1:6">
      <c r="A1591" s="171">
        <v>44245</v>
      </c>
      <c r="B1591" t="s">
        <v>164</v>
      </c>
      <c r="C1591">
        <v>125265.37</v>
      </c>
      <c r="D1591" t="s">
        <v>14</v>
      </c>
      <c r="E1591" t="s">
        <v>14</v>
      </c>
      <c r="F1591">
        <v>17548</v>
      </c>
    </row>
    <row r="1592" spans="1:6">
      <c r="A1592" s="171">
        <v>44245</v>
      </c>
      <c r="B1592" t="s">
        <v>164</v>
      </c>
      <c r="C1592">
        <v>125265.37</v>
      </c>
      <c r="D1592" t="s">
        <v>14</v>
      </c>
      <c r="E1592" t="s">
        <v>15</v>
      </c>
      <c r="F1592">
        <v>16223</v>
      </c>
    </row>
    <row r="1593" spans="1:6">
      <c r="A1593" s="171">
        <v>44245</v>
      </c>
      <c r="B1593" t="s">
        <v>164</v>
      </c>
      <c r="C1593">
        <v>125265.37</v>
      </c>
      <c r="D1593" t="s">
        <v>14</v>
      </c>
      <c r="E1593" t="s">
        <v>16</v>
      </c>
      <c r="F1593">
        <v>1308</v>
      </c>
    </row>
    <row r="1594" spans="1:6">
      <c r="A1594" s="171">
        <v>44245</v>
      </c>
      <c r="B1594" t="s">
        <v>164</v>
      </c>
      <c r="C1594">
        <v>125265.37</v>
      </c>
      <c r="D1594" t="s">
        <v>14</v>
      </c>
      <c r="E1594" t="s">
        <v>17</v>
      </c>
      <c r="F1594">
        <v>17</v>
      </c>
    </row>
    <row r="1595" spans="1:6">
      <c r="A1595" s="171">
        <v>44245</v>
      </c>
      <c r="B1595" t="s">
        <v>164</v>
      </c>
      <c r="C1595">
        <v>125265.37</v>
      </c>
      <c r="D1595" t="s">
        <v>14</v>
      </c>
      <c r="E1595" t="s">
        <v>18</v>
      </c>
      <c r="F1595">
        <v>0</v>
      </c>
    </row>
    <row r="1596" spans="1:6">
      <c r="A1596" s="171">
        <v>44245</v>
      </c>
      <c r="B1596" t="s">
        <v>164</v>
      </c>
      <c r="C1596">
        <v>125265.37</v>
      </c>
      <c r="D1596" t="s">
        <v>19</v>
      </c>
      <c r="E1596" t="s">
        <v>19</v>
      </c>
      <c r="F1596">
        <v>241656</v>
      </c>
    </row>
    <row r="1597" spans="1:6">
      <c r="A1597" s="171">
        <v>44245</v>
      </c>
      <c r="B1597" t="s">
        <v>164</v>
      </c>
      <c r="C1597">
        <v>125265.37</v>
      </c>
      <c r="D1597" t="s">
        <v>19</v>
      </c>
      <c r="E1597" t="s">
        <v>20</v>
      </c>
      <c r="F1597">
        <v>241017</v>
      </c>
    </row>
    <row r="1598" spans="1:6">
      <c r="A1598" s="171">
        <v>44245</v>
      </c>
      <c r="B1598" t="s">
        <v>164</v>
      </c>
      <c r="C1598">
        <v>125265.37</v>
      </c>
      <c r="D1598" t="s">
        <v>19</v>
      </c>
      <c r="E1598" t="s">
        <v>21</v>
      </c>
      <c r="F1598">
        <v>639</v>
      </c>
    </row>
    <row r="1599" spans="1:6">
      <c r="A1599" s="171">
        <v>44245</v>
      </c>
      <c r="B1599" t="s">
        <v>164</v>
      </c>
      <c r="C1599">
        <v>125265.37</v>
      </c>
      <c r="D1599" t="s">
        <v>19</v>
      </c>
      <c r="E1599" t="s">
        <v>22</v>
      </c>
      <c r="F1599">
        <v>0</v>
      </c>
    </row>
    <row r="1600" spans="1:6">
      <c r="A1600" s="171">
        <v>44245</v>
      </c>
      <c r="B1600" t="s">
        <v>164</v>
      </c>
      <c r="C1600">
        <v>125265.37</v>
      </c>
      <c r="D1600" t="s">
        <v>23</v>
      </c>
      <c r="E1600" t="s">
        <v>23</v>
      </c>
      <c r="F1600">
        <v>0</v>
      </c>
    </row>
    <row r="1601" spans="1:6">
      <c r="A1601" s="171">
        <v>44245</v>
      </c>
      <c r="B1601" t="s">
        <v>164</v>
      </c>
      <c r="C1601">
        <v>125265.37</v>
      </c>
      <c r="D1601" t="s">
        <v>24</v>
      </c>
      <c r="E1601" t="s">
        <v>24</v>
      </c>
      <c r="F1601">
        <v>174066</v>
      </c>
    </row>
    <row r="1602" spans="1:6">
      <c r="A1602" s="171">
        <v>44245</v>
      </c>
      <c r="B1602" t="s">
        <v>164</v>
      </c>
      <c r="C1602">
        <v>125265.37</v>
      </c>
      <c r="D1602" t="s">
        <v>25</v>
      </c>
      <c r="E1602" t="s">
        <v>25</v>
      </c>
      <c r="F1602">
        <v>1042240</v>
      </c>
    </row>
    <row r="1603" spans="1:6">
      <c r="A1603" s="171">
        <v>44245</v>
      </c>
      <c r="B1603" t="s">
        <v>164</v>
      </c>
      <c r="C1603">
        <v>125265.37</v>
      </c>
      <c r="D1603" t="s">
        <v>26</v>
      </c>
      <c r="E1603" t="s">
        <v>26</v>
      </c>
      <c r="F1603">
        <v>322065</v>
      </c>
    </row>
    <row r="1604" spans="1:6">
      <c r="A1604" s="171">
        <v>44245</v>
      </c>
      <c r="B1604" t="s">
        <v>164</v>
      </c>
      <c r="C1604">
        <v>125265.37</v>
      </c>
      <c r="D1604" t="s">
        <v>27</v>
      </c>
      <c r="E1604" t="s">
        <v>27</v>
      </c>
      <c r="F1604">
        <v>8556</v>
      </c>
    </row>
    <row r="1605" spans="1:6">
      <c r="A1605" s="171">
        <v>44245</v>
      </c>
      <c r="B1605" t="s">
        <v>164</v>
      </c>
      <c r="C1605">
        <v>125265.37</v>
      </c>
      <c r="D1605" t="s">
        <v>28</v>
      </c>
      <c r="E1605" t="s">
        <v>28</v>
      </c>
      <c r="F1605">
        <v>0</v>
      </c>
    </row>
    <row r="1606" spans="1:6">
      <c r="A1606" s="171">
        <v>44245</v>
      </c>
      <c r="B1606" t="s">
        <v>164</v>
      </c>
      <c r="C1606">
        <v>125265.37</v>
      </c>
      <c r="D1606" t="s">
        <v>29</v>
      </c>
      <c r="E1606" t="s">
        <v>29</v>
      </c>
      <c r="F1606">
        <v>693502</v>
      </c>
    </row>
    <row r="1607" spans="1:6">
      <c r="A1607" s="171">
        <v>44245</v>
      </c>
      <c r="B1607" t="s">
        <v>164</v>
      </c>
      <c r="C1607">
        <v>125265.37</v>
      </c>
      <c r="D1607" t="s">
        <v>30</v>
      </c>
      <c r="E1607" t="s">
        <v>30</v>
      </c>
      <c r="F1607">
        <v>0</v>
      </c>
    </row>
    <row r="1608" spans="1:6">
      <c r="A1608" s="171">
        <v>44245</v>
      </c>
      <c r="B1608" t="s">
        <v>164</v>
      </c>
      <c r="C1608">
        <v>125265.37</v>
      </c>
      <c r="D1608" t="s">
        <v>31</v>
      </c>
      <c r="E1608" t="s">
        <v>31</v>
      </c>
      <c r="F1608">
        <v>0</v>
      </c>
    </row>
    <row r="1609" spans="1:6">
      <c r="A1609" s="171">
        <v>44245</v>
      </c>
      <c r="B1609" t="s">
        <v>164</v>
      </c>
      <c r="C1609">
        <v>125265.37</v>
      </c>
      <c r="D1609" t="s">
        <v>32</v>
      </c>
      <c r="E1609" t="s">
        <v>32</v>
      </c>
      <c r="F1609">
        <v>99618</v>
      </c>
    </row>
    <row r="1610" spans="1:6">
      <c r="A1610" s="171">
        <v>44245</v>
      </c>
      <c r="B1610" t="s">
        <v>164</v>
      </c>
      <c r="C1610">
        <v>125265.37</v>
      </c>
      <c r="D1610" t="s">
        <v>33</v>
      </c>
      <c r="E1610" t="s">
        <v>33</v>
      </c>
      <c r="F1610">
        <v>0</v>
      </c>
    </row>
    <row r="1611" spans="1:6">
      <c r="A1611" s="171">
        <v>44245</v>
      </c>
      <c r="B1611" t="s">
        <v>164</v>
      </c>
      <c r="C1611">
        <v>125265.37</v>
      </c>
      <c r="D1611" t="s">
        <v>34</v>
      </c>
      <c r="E1611" t="s">
        <v>34</v>
      </c>
      <c r="F1611">
        <v>63843</v>
      </c>
    </row>
    <row r="1612" spans="1:6">
      <c r="A1612" s="171">
        <v>44245</v>
      </c>
      <c r="B1612" t="s">
        <v>164</v>
      </c>
      <c r="C1612">
        <v>125265.37</v>
      </c>
      <c r="D1612" t="s">
        <v>35</v>
      </c>
      <c r="E1612" t="s">
        <v>35</v>
      </c>
      <c r="F1612">
        <v>0</v>
      </c>
    </row>
    <row r="1613" spans="1:6">
      <c r="A1613" s="171">
        <v>44245</v>
      </c>
      <c r="B1613" t="s">
        <v>164</v>
      </c>
      <c r="C1613">
        <v>125265.37</v>
      </c>
      <c r="D1613" t="s">
        <v>36</v>
      </c>
      <c r="E1613" t="s">
        <v>36</v>
      </c>
      <c r="F1613">
        <v>0</v>
      </c>
    </row>
    <row r="1614" spans="1:6">
      <c r="A1614" s="171">
        <v>44245</v>
      </c>
      <c r="B1614" t="s">
        <v>164</v>
      </c>
      <c r="C1614">
        <v>125265.37</v>
      </c>
      <c r="D1614" t="s">
        <v>37</v>
      </c>
      <c r="E1614" t="s">
        <v>37</v>
      </c>
      <c r="F1614">
        <v>0</v>
      </c>
    </row>
    <row r="1615" spans="1:6">
      <c r="A1615" s="171">
        <v>44245</v>
      </c>
      <c r="B1615" t="s">
        <v>164</v>
      </c>
      <c r="C1615">
        <v>125265.37</v>
      </c>
      <c r="D1615" t="s">
        <v>38</v>
      </c>
      <c r="E1615" t="s">
        <v>38</v>
      </c>
      <c r="F1615">
        <v>0</v>
      </c>
    </row>
    <row r="1616" spans="1:6">
      <c r="A1616" s="171">
        <v>44245</v>
      </c>
      <c r="B1616" t="s">
        <v>164</v>
      </c>
      <c r="C1616">
        <v>125265.37</v>
      </c>
      <c r="D1616" t="s">
        <v>39</v>
      </c>
      <c r="E1616" t="s">
        <v>39</v>
      </c>
      <c r="F1616">
        <v>0</v>
      </c>
    </row>
    <row r="1617" spans="1:6">
      <c r="A1617" s="171">
        <v>44245</v>
      </c>
      <c r="B1617" t="s">
        <v>164</v>
      </c>
      <c r="C1617">
        <v>125265.37</v>
      </c>
      <c r="D1617" t="s">
        <v>40</v>
      </c>
      <c r="E1617" t="s">
        <v>40</v>
      </c>
      <c r="F1617">
        <v>0</v>
      </c>
    </row>
    <row r="1618" spans="1:6">
      <c r="A1618" s="171">
        <v>44245</v>
      </c>
      <c r="B1618" t="s">
        <v>164</v>
      </c>
      <c r="C1618">
        <v>125265.37</v>
      </c>
      <c r="D1618" t="s">
        <v>41</v>
      </c>
      <c r="E1618" t="s">
        <v>41</v>
      </c>
      <c r="F1618">
        <v>0</v>
      </c>
    </row>
    <row r="1619" spans="1:6">
      <c r="A1619" s="171">
        <v>44246</v>
      </c>
      <c r="B1619" t="s">
        <v>164</v>
      </c>
      <c r="C1619">
        <v>206752.69</v>
      </c>
      <c r="D1619" t="s">
        <v>9</v>
      </c>
      <c r="E1619" t="s">
        <v>9</v>
      </c>
      <c r="F1619">
        <v>115909</v>
      </c>
    </row>
    <row r="1620" spans="1:6">
      <c r="A1620" s="171">
        <v>44246</v>
      </c>
      <c r="B1620" t="s">
        <v>164</v>
      </c>
      <c r="C1620">
        <v>206752.69</v>
      </c>
      <c r="D1620" t="s">
        <v>9</v>
      </c>
      <c r="E1620" t="s">
        <v>10</v>
      </c>
      <c r="F1620">
        <v>110561</v>
      </c>
    </row>
    <row r="1621" spans="1:6">
      <c r="A1621" s="171">
        <v>44246</v>
      </c>
      <c r="B1621" t="s">
        <v>164</v>
      </c>
      <c r="C1621">
        <v>206752.69</v>
      </c>
      <c r="D1621" t="s">
        <v>9</v>
      </c>
      <c r="E1621" t="s">
        <v>11</v>
      </c>
      <c r="F1621">
        <v>5214</v>
      </c>
    </row>
    <row r="1622" spans="1:6">
      <c r="A1622" s="171">
        <v>44246</v>
      </c>
      <c r="B1622" t="s">
        <v>164</v>
      </c>
      <c r="C1622">
        <v>206752.69</v>
      </c>
      <c r="D1622" t="s">
        <v>9</v>
      </c>
      <c r="E1622" t="s">
        <v>12</v>
      </c>
      <c r="F1622">
        <v>0</v>
      </c>
    </row>
    <row r="1623" spans="1:6">
      <c r="A1623" s="171">
        <v>44246</v>
      </c>
      <c r="B1623" t="s">
        <v>164</v>
      </c>
      <c r="C1623">
        <v>206752.69</v>
      </c>
      <c r="D1623" t="s">
        <v>9</v>
      </c>
      <c r="E1623" t="s">
        <v>13</v>
      </c>
      <c r="F1623">
        <v>134</v>
      </c>
    </row>
    <row r="1624" spans="1:6">
      <c r="A1624" s="171">
        <v>44246</v>
      </c>
      <c r="B1624" t="s">
        <v>164</v>
      </c>
      <c r="C1624">
        <v>206752.69</v>
      </c>
      <c r="D1624" t="s">
        <v>14</v>
      </c>
      <c r="E1624" t="s">
        <v>14</v>
      </c>
      <c r="F1624">
        <v>15341</v>
      </c>
    </row>
    <row r="1625" spans="1:6">
      <c r="A1625" s="171">
        <v>44246</v>
      </c>
      <c r="B1625" t="s">
        <v>164</v>
      </c>
      <c r="C1625">
        <v>206752.69</v>
      </c>
      <c r="D1625" t="s">
        <v>14</v>
      </c>
      <c r="E1625" t="s">
        <v>15</v>
      </c>
      <c r="F1625">
        <v>14412</v>
      </c>
    </row>
    <row r="1626" spans="1:6">
      <c r="A1626" s="171">
        <v>44246</v>
      </c>
      <c r="B1626" t="s">
        <v>164</v>
      </c>
      <c r="C1626">
        <v>206752.69</v>
      </c>
      <c r="D1626" t="s">
        <v>14</v>
      </c>
      <c r="E1626" t="s">
        <v>16</v>
      </c>
      <c r="F1626">
        <v>924</v>
      </c>
    </row>
    <row r="1627" spans="1:6">
      <c r="A1627" s="171">
        <v>44246</v>
      </c>
      <c r="B1627" t="s">
        <v>164</v>
      </c>
      <c r="C1627">
        <v>206752.69</v>
      </c>
      <c r="D1627" t="s">
        <v>14</v>
      </c>
      <c r="E1627" t="s">
        <v>17</v>
      </c>
      <c r="F1627">
        <v>6</v>
      </c>
    </row>
    <row r="1628" spans="1:6">
      <c r="A1628" s="171">
        <v>44246</v>
      </c>
      <c r="B1628" t="s">
        <v>164</v>
      </c>
      <c r="C1628">
        <v>206752.69</v>
      </c>
      <c r="D1628" t="s">
        <v>14</v>
      </c>
      <c r="E1628" t="s">
        <v>18</v>
      </c>
      <c r="F1628">
        <v>0</v>
      </c>
    </row>
    <row r="1629" spans="1:6">
      <c r="A1629" s="171">
        <v>44246</v>
      </c>
      <c r="B1629" t="s">
        <v>164</v>
      </c>
      <c r="C1629">
        <v>206752.69</v>
      </c>
      <c r="D1629" t="s">
        <v>19</v>
      </c>
      <c r="E1629" t="s">
        <v>19</v>
      </c>
      <c r="F1629">
        <v>43897</v>
      </c>
    </row>
    <row r="1630" spans="1:6">
      <c r="A1630" s="171">
        <v>44246</v>
      </c>
      <c r="B1630" t="s">
        <v>164</v>
      </c>
      <c r="C1630">
        <v>206752.69</v>
      </c>
      <c r="D1630" t="s">
        <v>19</v>
      </c>
      <c r="E1630" t="s">
        <v>20</v>
      </c>
      <c r="F1630">
        <v>43459</v>
      </c>
    </row>
    <row r="1631" spans="1:6">
      <c r="A1631" s="171">
        <v>44246</v>
      </c>
      <c r="B1631" t="s">
        <v>164</v>
      </c>
      <c r="C1631">
        <v>206752.69</v>
      </c>
      <c r="D1631" t="s">
        <v>19</v>
      </c>
      <c r="E1631" t="s">
        <v>21</v>
      </c>
      <c r="F1631">
        <v>438</v>
      </c>
    </row>
    <row r="1632" spans="1:6">
      <c r="A1632" s="171">
        <v>44246</v>
      </c>
      <c r="B1632" t="s">
        <v>164</v>
      </c>
      <c r="C1632">
        <v>206752.69</v>
      </c>
      <c r="D1632" t="s">
        <v>19</v>
      </c>
      <c r="E1632" t="s">
        <v>22</v>
      </c>
      <c r="F1632">
        <v>0</v>
      </c>
    </row>
    <row r="1633" spans="1:6">
      <c r="A1633" s="171">
        <v>44246</v>
      </c>
      <c r="B1633" t="s">
        <v>164</v>
      </c>
      <c r="C1633">
        <v>206752.69</v>
      </c>
      <c r="D1633" t="s">
        <v>23</v>
      </c>
      <c r="E1633" t="s">
        <v>23</v>
      </c>
      <c r="F1633">
        <v>0</v>
      </c>
    </row>
    <row r="1634" spans="1:6">
      <c r="A1634" s="171">
        <v>44246</v>
      </c>
      <c r="B1634" t="s">
        <v>164</v>
      </c>
      <c r="C1634">
        <v>206752.69</v>
      </c>
      <c r="D1634" t="s">
        <v>24</v>
      </c>
      <c r="E1634" t="s">
        <v>24</v>
      </c>
      <c r="F1634">
        <v>220713</v>
      </c>
    </row>
    <row r="1635" spans="1:6">
      <c r="A1635" s="171">
        <v>44246</v>
      </c>
      <c r="B1635" t="s">
        <v>164</v>
      </c>
      <c r="C1635">
        <v>206752.69</v>
      </c>
      <c r="D1635" t="s">
        <v>25</v>
      </c>
      <c r="E1635" t="s">
        <v>25</v>
      </c>
      <c r="F1635">
        <v>1190000</v>
      </c>
    </row>
    <row r="1636" spans="1:6">
      <c r="A1636" s="171">
        <v>44246</v>
      </c>
      <c r="B1636" t="s">
        <v>164</v>
      </c>
      <c r="C1636">
        <v>206752.69</v>
      </c>
      <c r="D1636" t="s">
        <v>26</v>
      </c>
      <c r="E1636" t="s">
        <v>26</v>
      </c>
      <c r="F1636">
        <v>86938</v>
      </c>
    </row>
    <row r="1637" spans="1:6">
      <c r="A1637" s="171">
        <v>44246</v>
      </c>
      <c r="B1637" t="s">
        <v>164</v>
      </c>
      <c r="C1637">
        <v>206752.69</v>
      </c>
      <c r="D1637" t="s">
        <v>27</v>
      </c>
      <c r="E1637" t="s">
        <v>27</v>
      </c>
      <c r="F1637">
        <v>14248</v>
      </c>
    </row>
    <row r="1638" spans="1:6">
      <c r="A1638" s="171">
        <v>44246</v>
      </c>
      <c r="B1638" t="s">
        <v>164</v>
      </c>
      <c r="C1638">
        <v>206752.69</v>
      </c>
      <c r="D1638" t="s">
        <v>28</v>
      </c>
      <c r="E1638" t="s">
        <v>28</v>
      </c>
      <c r="F1638">
        <v>0</v>
      </c>
    </row>
    <row r="1639" spans="1:6">
      <c r="A1639" s="171">
        <v>44246</v>
      </c>
      <c r="B1639" t="s">
        <v>164</v>
      </c>
      <c r="C1639">
        <v>206752.69</v>
      </c>
      <c r="D1639" t="s">
        <v>29</v>
      </c>
      <c r="E1639" t="s">
        <v>29</v>
      </c>
      <c r="F1639">
        <v>744700</v>
      </c>
    </row>
    <row r="1640" spans="1:6">
      <c r="A1640" s="171">
        <v>44246</v>
      </c>
      <c r="B1640" t="s">
        <v>164</v>
      </c>
      <c r="C1640">
        <v>206752.69</v>
      </c>
      <c r="D1640" t="s">
        <v>30</v>
      </c>
      <c r="E1640" t="s">
        <v>30</v>
      </c>
      <c r="F1640">
        <v>0</v>
      </c>
    </row>
    <row r="1641" spans="1:6">
      <c r="A1641" s="171">
        <v>44246</v>
      </c>
      <c r="B1641" t="s">
        <v>164</v>
      </c>
      <c r="C1641">
        <v>206752.69</v>
      </c>
      <c r="D1641" t="s">
        <v>31</v>
      </c>
      <c r="E1641" t="s">
        <v>31</v>
      </c>
      <c r="F1641">
        <v>0</v>
      </c>
    </row>
    <row r="1642" spans="1:6">
      <c r="A1642" s="171">
        <v>44246</v>
      </c>
      <c r="B1642" t="s">
        <v>164</v>
      </c>
      <c r="C1642">
        <v>206752.69</v>
      </c>
      <c r="D1642" t="s">
        <v>32</v>
      </c>
      <c r="E1642" t="s">
        <v>32</v>
      </c>
      <c r="F1642">
        <v>117595</v>
      </c>
    </row>
    <row r="1643" spans="1:6">
      <c r="A1643" s="171">
        <v>44246</v>
      </c>
      <c r="B1643" t="s">
        <v>164</v>
      </c>
      <c r="C1643">
        <v>206752.69</v>
      </c>
      <c r="D1643" t="s">
        <v>33</v>
      </c>
      <c r="E1643" t="s">
        <v>33</v>
      </c>
      <c r="F1643">
        <v>0</v>
      </c>
    </row>
    <row r="1644" spans="1:6">
      <c r="A1644" s="171">
        <v>44246</v>
      </c>
      <c r="B1644" t="s">
        <v>164</v>
      </c>
      <c r="C1644">
        <v>206752.69</v>
      </c>
      <c r="D1644" t="s">
        <v>34</v>
      </c>
      <c r="E1644" t="s">
        <v>34</v>
      </c>
      <c r="F1644">
        <v>66810</v>
      </c>
    </row>
    <row r="1645" spans="1:6">
      <c r="A1645" s="171">
        <v>44246</v>
      </c>
      <c r="B1645" t="s">
        <v>164</v>
      </c>
      <c r="C1645">
        <v>206752.69</v>
      </c>
      <c r="D1645" t="s">
        <v>35</v>
      </c>
      <c r="E1645" t="s">
        <v>35</v>
      </c>
      <c r="F1645">
        <v>0</v>
      </c>
    </row>
    <row r="1646" spans="1:6">
      <c r="A1646" s="171">
        <v>44246</v>
      </c>
      <c r="B1646" t="s">
        <v>164</v>
      </c>
      <c r="C1646">
        <v>206752.69</v>
      </c>
      <c r="D1646" t="s">
        <v>36</v>
      </c>
      <c r="E1646" t="s">
        <v>36</v>
      </c>
      <c r="F1646">
        <v>0</v>
      </c>
    </row>
    <row r="1647" spans="1:6">
      <c r="A1647" s="171">
        <v>44246</v>
      </c>
      <c r="B1647" t="s">
        <v>164</v>
      </c>
      <c r="C1647">
        <v>206752.69</v>
      </c>
      <c r="D1647" t="s">
        <v>37</v>
      </c>
      <c r="E1647" t="s">
        <v>37</v>
      </c>
      <c r="F1647">
        <v>0</v>
      </c>
    </row>
    <row r="1648" spans="1:6">
      <c r="A1648" s="171">
        <v>44246</v>
      </c>
      <c r="B1648" t="s">
        <v>164</v>
      </c>
      <c r="C1648">
        <v>206752.69</v>
      </c>
      <c r="D1648" t="s">
        <v>38</v>
      </c>
      <c r="E1648" t="s">
        <v>38</v>
      </c>
      <c r="F1648">
        <v>0</v>
      </c>
    </row>
    <row r="1649" spans="1:6">
      <c r="A1649" s="171">
        <v>44246</v>
      </c>
      <c r="B1649" t="s">
        <v>164</v>
      </c>
      <c r="C1649">
        <v>206752.69</v>
      </c>
      <c r="D1649" t="s">
        <v>39</v>
      </c>
      <c r="E1649" t="s">
        <v>39</v>
      </c>
      <c r="F1649">
        <v>0</v>
      </c>
    </row>
    <row r="1650" spans="1:6">
      <c r="A1650" s="171">
        <v>44246</v>
      </c>
      <c r="B1650" t="s">
        <v>164</v>
      </c>
      <c r="C1650">
        <v>206752.69</v>
      </c>
      <c r="D1650" t="s">
        <v>40</v>
      </c>
      <c r="E1650" t="s">
        <v>40</v>
      </c>
      <c r="F1650">
        <v>0</v>
      </c>
    </row>
    <row r="1651" spans="1:6">
      <c r="A1651" s="171">
        <v>44246</v>
      </c>
      <c r="B1651" t="s">
        <v>164</v>
      </c>
      <c r="C1651">
        <v>206752.69</v>
      </c>
      <c r="D1651" t="s">
        <v>41</v>
      </c>
      <c r="E1651" t="s">
        <v>41</v>
      </c>
      <c r="F1651">
        <v>0</v>
      </c>
    </row>
    <row r="1652" spans="1:6">
      <c r="A1652" s="171">
        <v>44247</v>
      </c>
      <c r="B1652" t="s">
        <v>164</v>
      </c>
      <c r="C1652">
        <v>178273.24</v>
      </c>
      <c r="D1652" t="s">
        <v>9</v>
      </c>
      <c r="E1652" t="s">
        <v>9</v>
      </c>
      <c r="F1652">
        <v>220068</v>
      </c>
    </row>
    <row r="1653" spans="1:6">
      <c r="A1653" s="171">
        <v>44247</v>
      </c>
      <c r="B1653" t="s">
        <v>164</v>
      </c>
      <c r="C1653">
        <v>178273.24</v>
      </c>
      <c r="D1653" t="s">
        <v>9</v>
      </c>
      <c r="E1653" t="s">
        <v>10</v>
      </c>
      <c r="F1653">
        <v>212696</v>
      </c>
    </row>
    <row r="1654" spans="1:6">
      <c r="A1654" s="171">
        <v>44247</v>
      </c>
      <c r="B1654" t="s">
        <v>164</v>
      </c>
      <c r="C1654">
        <v>178273.24</v>
      </c>
      <c r="D1654" t="s">
        <v>9</v>
      </c>
      <c r="E1654" t="s">
        <v>11</v>
      </c>
      <c r="F1654">
        <v>7231</v>
      </c>
    </row>
    <row r="1655" spans="1:6">
      <c r="A1655" s="171">
        <v>44247</v>
      </c>
      <c r="B1655" t="s">
        <v>164</v>
      </c>
      <c r="C1655">
        <v>178273.24</v>
      </c>
      <c r="D1655" t="s">
        <v>9</v>
      </c>
      <c r="E1655" t="s">
        <v>12</v>
      </c>
      <c r="F1655">
        <v>0</v>
      </c>
    </row>
    <row r="1656" spans="1:6">
      <c r="A1656" s="171">
        <v>44247</v>
      </c>
      <c r="B1656" t="s">
        <v>164</v>
      </c>
      <c r="C1656">
        <v>178273.24</v>
      </c>
      <c r="D1656" t="s">
        <v>9</v>
      </c>
      <c r="E1656" t="s">
        <v>13</v>
      </c>
      <c r="F1656">
        <v>141</v>
      </c>
    </row>
    <row r="1657" spans="1:6">
      <c r="A1657" s="171">
        <v>44247</v>
      </c>
      <c r="B1657" t="s">
        <v>164</v>
      </c>
      <c r="C1657">
        <v>178273.24</v>
      </c>
      <c r="D1657" t="s">
        <v>14</v>
      </c>
      <c r="E1657" t="s">
        <v>14</v>
      </c>
      <c r="F1657">
        <v>38552</v>
      </c>
    </row>
    <row r="1658" spans="1:6">
      <c r="A1658" s="171">
        <v>44247</v>
      </c>
      <c r="B1658" t="s">
        <v>164</v>
      </c>
      <c r="C1658">
        <v>178273.24</v>
      </c>
      <c r="D1658" t="s">
        <v>14</v>
      </c>
      <c r="E1658" t="s">
        <v>15</v>
      </c>
      <c r="F1658">
        <v>36868</v>
      </c>
    </row>
    <row r="1659" spans="1:6">
      <c r="A1659" s="171">
        <v>44247</v>
      </c>
      <c r="B1659" t="s">
        <v>164</v>
      </c>
      <c r="C1659">
        <v>178273.24</v>
      </c>
      <c r="D1659" t="s">
        <v>14</v>
      </c>
      <c r="E1659" t="s">
        <v>16</v>
      </c>
      <c r="F1659">
        <v>1677</v>
      </c>
    </row>
    <row r="1660" spans="1:6">
      <c r="A1660" s="171">
        <v>44247</v>
      </c>
      <c r="B1660" t="s">
        <v>164</v>
      </c>
      <c r="C1660">
        <v>178273.24</v>
      </c>
      <c r="D1660" t="s">
        <v>14</v>
      </c>
      <c r="E1660" t="s">
        <v>17</v>
      </c>
      <c r="F1660">
        <v>7</v>
      </c>
    </row>
    <row r="1661" spans="1:6">
      <c r="A1661" s="171">
        <v>44247</v>
      </c>
      <c r="B1661" t="s">
        <v>164</v>
      </c>
      <c r="C1661">
        <v>178273.24</v>
      </c>
      <c r="D1661" t="s">
        <v>14</v>
      </c>
      <c r="E1661" t="s">
        <v>18</v>
      </c>
      <c r="F1661">
        <v>0</v>
      </c>
    </row>
    <row r="1662" spans="1:6">
      <c r="A1662" s="171">
        <v>44247</v>
      </c>
      <c r="B1662" t="s">
        <v>164</v>
      </c>
      <c r="C1662">
        <v>178273.24</v>
      </c>
      <c r="D1662" t="s">
        <v>19</v>
      </c>
      <c r="E1662" t="s">
        <v>19</v>
      </c>
      <c r="F1662">
        <v>12007</v>
      </c>
    </row>
    <row r="1663" spans="1:6">
      <c r="A1663" s="171">
        <v>44247</v>
      </c>
      <c r="B1663" t="s">
        <v>164</v>
      </c>
      <c r="C1663">
        <v>178273.24</v>
      </c>
      <c r="D1663" t="s">
        <v>19</v>
      </c>
      <c r="E1663" t="s">
        <v>20</v>
      </c>
      <c r="F1663">
        <v>11431</v>
      </c>
    </row>
    <row r="1664" spans="1:6">
      <c r="A1664" s="171">
        <v>44247</v>
      </c>
      <c r="B1664" t="s">
        <v>164</v>
      </c>
      <c r="C1664">
        <v>178273.24</v>
      </c>
      <c r="D1664" t="s">
        <v>19</v>
      </c>
      <c r="E1664" t="s">
        <v>21</v>
      </c>
      <c r="F1664">
        <v>576</v>
      </c>
    </row>
    <row r="1665" spans="1:6">
      <c r="A1665" s="171">
        <v>44247</v>
      </c>
      <c r="B1665" t="s">
        <v>164</v>
      </c>
      <c r="C1665">
        <v>178273.24</v>
      </c>
      <c r="D1665" t="s">
        <v>19</v>
      </c>
      <c r="E1665" t="s">
        <v>22</v>
      </c>
      <c r="F1665">
        <v>0</v>
      </c>
    </row>
    <row r="1666" spans="1:6">
      <c r="A1666" s="171">
        <v>44247</v>
      </c>
      <c r="B1666" t="s">
        <v>164</v>
      </c>
      <c r="C1666">
        <v>178273.24</v>
      </c>
      <c r="D1666" t="s">
        <v>23</v>
      </c>
      <c r="E1666" t="s">
        <v>23</v>
      </c>
      <c r="F1666">
        <v>0</v>
      </c>
    </row>
    <row r="1667" spans="1:6">
      <c r="A1667" s="171">
        <v>44247</v>
      </c>
      <c r="B1667" t="s">
        <v>164</v>
      </c>
      <c r="C1667">
        <v>178273.24</v>
      </c>
      <c r="D1667" t="s">
        <v>24</v>
      </c>
      <c r="E1667" t="s">
        <v>24</v>
      </c>
      <c r="F1667">
        <v>172473</v>
      </c>
    </row>
    <row r="1668" spans="1:6">
      <c r="A1668" s="171">
        <v>44247</v>
      </c>
      <c r="B1668" t="s">
        <v>164</v>
      </c>
      <c r="C1668">
        <v>178273.24</v>
      </c>
      <c r="D1668" t="s">
        <v>25</v>
      </c>
      <c r="E1668" t="s">
        <v>25</v>
      </c>
      <c r="F1668">
        <v>930179</v>
      </c>
    </row>
    <row r="1669" spans="1:6">
      <c r="A1669" s="171">
        <v>44247</v>
      </c>
      <c r="B1669" t="s">
        <v>164</v>
      </c>
      <c r="C1669">
        <v>178273.24</v>
      </c>
      <c r="D1669" t="s">
        <v>26</v>
      </c>
      <c r="E1669" t="s">
        <v>26</v>
      </c>
      <c r="F1669">
        <v>42367</v>
      </c>
    </row>
    <row r="1670" spans="1:6">
      <c r="A1670" s="171">
        <v>44247</v>
      </c>
      <c r="B1670" t="s">
        <v>164</v>
      </c>
      <c r="C1670">
        <v>178273.24</v>
      </c>
      <c r="D1670" t="s">
        <v>27</v>
      </c>
      <c r="E1670" t="s">
        <v>27</v>
      </c>
      <c r="F1670">
        <v>8188</v>
      </c>
    </row>
    <row r="1671" spans="1:6">
      <c r="A1671" s="171">
        <v>44247</v>
      </c>
      <c r="B1671" t="s">
        <v>164</v>
      </c>
      <c r="C1671">
        <v>178273.24</v>
      </c>
      <c r="D1671" t="s">
        <v>28</v>
      </c>
      <c r="E1671" t="s">
        <v>28</v>
      </c>
      <c r="F1671">
        <v>0</v>
      </c>
    </row>
    <row r="1672" spans="1:6">
      <c r="A1672" s="171">
        <v>44247</v>
      </c>
      <c r="B1672" t="s">
        <v>164</v>
      </c>
      <c r="C1672">
        <v>178273.24</v>
      </c>
      <c r="D1672" t="s">
        <v>29</v>
      </c>
      <c r="E1672" t="s">
        <v>29</v>
      </c>
      <c r="F1672">
        <v>1929614</v>
      </c>
    </row>
    <row r="1673" spans="1:6">
      <c r="A1673" s="171">
        <v>44247</v>
      </c>
      <c r="B1673" t="s">
        <v>164</v>
      </c>
      <c r="C1673">
        <v>178273.24</v>
      </c>
      <c r="D1673" t="s">
        <v>30</v>
      </c>
      <c r="E1673" t="s">
        <v>30</v>
      </c>
      <c r="F1673">
        <v>0</v>
      </c>
    </row>
    <row r="1674" spans="1:6">
      <c r="A1674" s="171">
        <v>44247</v>
      </c>
      <c r="B1674" t="s">
        <v>164</v>
      </c>
      <c r="C1674">
        <v>178273.24</v>
      </c>
      <c r="D1674" t="s">
        <v>31</v>
      </c>
      <c r="E1674" t="s">
        <v>31</v>
      </c>
      <c r="F1674">
        <v>0</v>
      </c>
    </row>
    <row r="1675" spans="1:6">
      <c r="A1675" s="171">
        <v>44247</v>
      </c>
      <c r="B1675" t="s">
        <v>164</v>
      </c>
      <c r="C1675">
        <v>178273.24</v>
      </c>
      <c r="D1675" t="s">
        <v>32</v>
      </c>
      <c r="E1675" t="s">
        <v>32</v>
      </c>
      <c r="F1675">
        <v>40569</v>
      </c>
    </row>
    <row r="1676" spans="1:6">
      <c r="A1676" s="171">
        <v>44247</v>
      </c>
      <c r="B1676" t="s">
        <v>164</v>
      </c>
      <c r="C1676">
        <v>178273.24</v>
      </c>
      <c r="D1676" t="s">
        <v>33</v>
      </c>
      <c r="E1676" t="s">
        <v>33</v>
      </c>
      <c r="F1676">
        <v>0</v>
      </c>
    </row>
    <row r="1677" spans="1:6">
      <c r="A1677" s="171">
        <v>44247</v>
      </c>
      <c r="B1677" t="s">
        <v>164</v>
      </c>
      <c r="C1677">
        <v>178273.24</v>
      </c>
      <c r="D1677" t="s">
        <v>34</v>
      </c>
      <c r="E1677" t="s">
        <v>34</v>
      </c>
      <c r="F1677">
        <v>54004</v>
      </c>
    </row>
    <row r="1678" spans="1:6">
      <c r="A1678" s="171">
        <v>44247</v>
      </c>
      <c r="B1678" t="s">
        <v>164</v>
      </c>
      <c r="C1678">
        <v>178273.24</v>
      </c>
      <c r="D1678" t="s">
        <v>35</v>
      </c>
      <c r="E1678" t="s">
        <v>35</v>
      </c>
      <c r="F1678">
        <v>0</v>
      </c>
    </row>
    <row r="1679" spans="1:6">
      <c r="A1679" s="171">
        <v>44247</v>
      </c>
      <c r="B1679" t="s">
        <v>164</v>
      </c>
      <c r="C1679">
        <v>178273.24</v>
      </c>
      <c r="D1679" t="s">
        <v>36</v>
      </c>
      <c r="E1679" t="s">
        <v>36</v>
      </c>
      <c r="F1679">
        <v>0</v>
      </c>
    </row>
    <row r="1680" spans="1:6">
      <c r="A1680" s="171">
        <v>44247</v>
      </c>
      <c r="B1680" t="s">
        <v>164</v>
      </c>
      <c r="C1680">
        <v>178273.24</v>
      </c>
      <c r="D1680" t="s">
        <v>37</v>
      </c>
      <c r="E1680" t="s">
        <v>37</v>
      </c>
      <c r="F1680">
        <v>0</v>
      </c>
    </row>
    <row r="1681" spans="1:6">
      <c r="A1681" s="171">
        <v>44247</v>
      </c>
      <c r="B1681" t="s">
        <v>164</v>
      </c>
      <c r="C1681">
        <v>178273.24</v>
      </c>
      <c r="D1681" t="s">
        <v>38</v>
      </c>
      <c r="E1681" t="s">
        <v>38</v>
      </c>
      <c r="F1681">
        <v>0</v>
      </c>
    </row>
    <row r="1682" spans="1:6">
      <c r="A1682" s="171">
        <v>44247</v>
      </c>
      <c r="B1682" t="s">
        <v>164</v>
      </c>
      <c r="C1682">
        <v>178273.24</v>
      </c>
      <c r="D1682" t="s">
        <v>39</v>
      </c>
      <c r="E1682" t="s">
        <v>39</v>
      </c>
      <c r="F1682">
        <v>0</v>
      </c>
    </row>
    <row r="1683" spans="1:6">
      <c r="A1683" s="171">
        <v>44247</v>
      </c>
      <c r="B1683" t="s">
        <v>164</v>
      </c>
      <c r="C1683">
        <v>178273.24</v>
      </c>
      <c r="D1683" t="s">
        <v>40</v>
      </c>
      <c r="E1683" t="s">
        <v>40</v>
      </c>
      <c r="F1683">
        <v>0</v>
      </c>
    </row>
    <row r="1684" spans="1:6">
      <c r="A1684" s="171">
        <v>44247</v>
      </c>
      <c r="B1684" t="s">
        <v>164</v>
      </c>
      <c r="C1684">
        <v>178273.24</v>
      </c>
      <c r="D1684" t="s">
        <v>41</v>
      </c>
      <c r="E1684" t="s">
        <v>41</v>
      </c>
      <c r="F1684">
        <v>0</v>
      </c>
    </row>
    <row r="1685" spans="1:6">
      <c r="A1685" s="171">
        <v>44248</v>
      </c>
      <c r="B1685" t="s">
        <v>164</v>
      </c>
      <c r="C1685">
        <v>172790.46</v>
      </c>
      <c r="D1685" t="s">
        <v>9</v>
      </c>
      <c r="E1685" t="s">
        <v>9</v>
      </c>
      <c r="F1685">
        <v>387884</v>
      </c>
    </row>
    <row r="1686" spans="1:6">
      <c r="A1686" s="171">
        <v>44248</v>
      </c>
      <c r="B1686" t="s">
        <v>164</v>
      </c>
      <c r="C1686">
        <v>172790.46</v>
      </c>
      <c r="D1686" t="s">
        <v>9</v>
      </c>
      <c r="E1686" t="s">
        <v>10</v>
      </c>
      <c r="F1686">
        <v>376888</v>
      </c>
    </row>
    <row r="1687" spans="1:6">
      <c r="A1687" s="171">
        <v>44248</v>
      </c>
      <c r="B1687" t="s">
        <v>164</v>
      </c>
      <c r="C1687">
        <v>172790.46</v>
      </c>
      <c r="D1687" t="s">
        <v>9</v>
      </c>
      <c r="E1687" t="s">
        <v>11</v>
      </c>
      <c r="F1687">
        <v>10664</v>
      </c>
    </row>
    <row r="1688" spans="1:6">
      <c r="A1688" s="171">
        <v>44248</v>
      </c>
      <c r="B1688" t="s">
        <v>164</v>
      </c>
      <c r="C1688">
        <v>172790.46</v>
      </c>
      <c r="D1688" t="s">
        <v>9</v>
      </c>
      <c r="E1688" t="s">
        <v>12</v>
      </c>
      <c r="F1688">
        <v>0</v>
      </c>
    </row>
    <row r="1689" spans="1:6">
      <c r="A1689" s="171">
        <v>44248</v>
      </c>
      <c r="B1689" t="s">
        <v>164</v>
      </c>
      <c r="C1689">
        <v>172790.46</v>
      </c>
      <c r="D1689" t="s">
        <v>9</v>
      </c>
      <c r="E1689" t="s">
        <v>13</v>
      </c>
      <c r="F1689">
        <v>332</v>
      </c>
    </row>
    <row r="1690" spans="1:6">
      <c r="A1690" s="171">
        <v>44248</v>
      </c>
      <c r="B1690" t="s">
        <v>164</v>
      </c>
      <c r="C1690">
        <v>172790.46</v>
      </c>
      <c r="D1690" t="s">
        <v>14</v>
      </c>
      <c r="E1690" t="s">
        <v>14</v>
      </c>
      <c r="F1690">
        <v>61851</v>
      </c>
    </row>
    <row r="1691" spans="1:6">
      <c r="A1691" s="171">
        <v>44248</v>
      </c>
      <c r="B1691" t="s">
        <v>164</v>
      </c>
      <c r="C1691">
        <v>172790.46</v>
      </c>
      <c r="D1691" t="s">
        <v>14</v>
      </c>
      <c r="E1691" t="s">
        <v>15</v>
      </c>
      <c r="F1691">
        <v>56947</v>
      </c>
    </row>
    <row r="1692" spans="1:6">
      <c r="A1692" s="171">
        <v>44248</v>
      </c>
      <c r="B1692" t="s">
        <v>164</v>
      </c>
      <c r="C1692">
        <v>172790.46</v>
      </c>
      <c r="D1692" t="s">
        <v>14</v>
      </c>
      <c r="E1692" t="s">
        <v>16</v>
      </c>
      <c r="F1692">
        <v>4887</v>
      </c>
    </row>
    <row r="1693" spans="1:6">
      <c r="A1693" s="171">
        <v>44248</v>
      </c>
      <c r="B1693" t="s">
        <v>164</v>
      </c>
      <c r="C1693">
        <v>172790.46</v>
      </c>
      <c r="D1693" t="s">
        <v>14</v>
      </c>
      <c r="E1693" t="s">
        <v>17</v>
      </c>
      <c r="F1693">
        <v>17</v>
      </c>
    </row>
    <row r="1694" spans="1:6">
      <c r="A1694" s="171">
        <v>44248</v>
      </c>
      <c r="B1694" t="s">
        <v>164</v>
      </c>
      <c r="C1694">
        <v>172790.46</v>
      </c>
      <c r="D1694" t="s">
        <v>14</v>
      </c>
      <c r="E1694" t="s">
        <v>18</v>
      </c>
      <c r="F1694">
        <v>0</v>
      </c>
    </row>
    <row r="1695" spans="1:6">
      <c r="A1695" s="171">
        <v>44248</v>
      </c>
      <c r="B1695" t="s">
        <v>164</v>
      </c>
      <c r="C1695">
        <v>172790.46</v>
      </c>
      <c r="D1695" t="s">
        <v>19</v>
      </c>
      <c r="E1695" t="s">
        <v>19</v>
      </c>
      <c r="F1695">
        <v>1910</v>
      </c>
    </row>
    <row r="1696" spans="1:6">
      <c r="A1696" s="171">
        <v>44248</v>
      </c>
      <c r="B1696" t="s">
        <v>164</v>
      </c>
      <c r="C1696">
        <v>172790.46</v>
      </c>
      <c r="D1696" t="s">
        <v>19</v>
      </c>
      <c r="E1696" t="s">
        <v>20</v>
      </c>
      <c r="F1696">
        <v>1733</v>
      </c>
    </row>
    <row r="1697" spans="1:6">
      <c r="A1697" s="171">
        <v>44248</v>
      </c>
      <c r="B1697" t="s">
        <v>164</v>
      </c>
      <c r="C1697">
        <v>172790.46</v>
      </c>
      <c r="D1697" t="s">
        <v>19</v>
      </c>
      <c r="E1697" t="s">
        <v>21</v>
      </c>
      <c r="F1697">
        <v>177</v>
      </c>
    </row>
    <row r="1698" spans="1:6">
      <c r="A1698" s="171">
        <v>44248</v>
      </c>
      <c r="B1698" t="s">
        <v>164</v>
      </c>
      <c r="C1698">
        <v>172790.46</v>
      </c>
      <c r="D1698" t="s">
        <v>19</v>
      </c>
      <c r="E1698" t="s">
        <v>22</v>
      </c>
      <c r="F1698">
        <v>0</v>
      </c>
    </row>
    <row r="1699" spans="1:6">
      <c r="A1699" s="171">
        <v>44248</v>
      </c>
      <c r="B1699" t="s">
        <v>164</v>
      </c>
      <c r="C1699">
        <v>172790.46</v>
      </c>
      <c r="D1699" t="s">
        <v>23</v>
      </c>
      <c r="E1699" t="s">
        <v>23</v>
      </c>
      <c r="F1699">
        <v>0</v>
      </c>
    </row>
    <row r="1700" spans="1:6">
      <c r="A1700" s="171">
        <v>44248</v>
      </c>
      <c r="B1700" t="s">
        <v>164</v>
      </c>
      <c r="C1700">
        <v>172790.46</v>
      </c>
      <c r="D1700" t="s">
        <v>24</v>
      </c>
      <c r="E1700" t="s">
        <v>24</v>
      </c>
      <c r="F1700">
        <v>202031</v>
      </c>
    </row>
    <row r="1701" spans="1:6">
      <c r="A1701" s="171">
        <v>44248</v>
      </c>
      <c r="B1701" t="s">
        <v>164</v>
      </c>
      <c r="C1701">
        <v>172790.46</v>
      </c>
      <c r="D1701" t="s">
        <v>25</v>
      </c>
      <c r="E1701" t="s">
        <v>25</v>
      </c>
      <c r="F1701">
        <v>1166000</v>
      </c>
    </row>
    <row r="1702" spans="1:6">
      <c r="A1702" s="171">
        <v>44248</v>
      </c>
      <c r="B1702" t="s">
        <v>164</v>
      </c>
      <c r="C1702">
        <v>172790.46</v>
      </c>
      <c r="D1702" t="s">
        <v>26</v>
      </c>
      <c r="E1702" t="s">
        <v>26</v>
      </c>
      <c r="F1702">
        <v>15267</v>
      </c>
    </row>
    <row r="1703" spans="1:6">
      <c r="A1703" s="171">
        <v>44248</v>
      </c>
      <c r="B1703" t="s">
        <v>164</v>
      </c>
      <c r="C1703">
        <v>172790.46</v>
      </c>
      <c r="D1703" t="s">
        <v>27</v>
      </c>
      <c r="E1703" t="s">
        <v>27</v>
      </c>
      <c r="F1703">
        <v>8988</v>
      </c>
    </row>
    <row r="1704" spans="1:6">
      <c r="A1704" s="171">
        <v>44248</v>
      </c>
      <c r="B1704" t="s">
        <v>164</v>
      </c>
      <c r="C1704">
        <v>172790.46</v>
      </c>
      <c r="D1704" t="s">
        <v>28</v>
      </c>
      <c r="E1704" t="s">
        <v>28</v>
      </c>
      <c r="F1704">
        <v>0</v>
      </c>
    </row>
    <row r="1705" spans="1:6">
      <c r="A1705" s="171">
        <v>44248</v>
      </c>
      <c r="B1705" t="s">
        <v>164</v>
      </c>
      <c r="C1705">
        <v>172790.46</v>
      </c>
      <c r="D1705" t="s">
        <v>29</v>
      </c>
      <c r="E1705" t="s">
        <v>29</v>
      </c>
      <c r="F1705">
        <v>2152901</v>
      </c>
    </row>
    <row r="1706" spans="1:6">
      <c r="A1706" s="171">
        <v>44248</v>
      </c>
      <c r="B1706" t="s">
        <v>164</v>
      </c>
      <c r="C1706">
        <v>172790.46</v>
      </c>
      <c r="D1706" t="s">
        <v>30</v>
      </c>
      <c r="E1706" t="s">
        <v>30</v>
      </c>
      <c r="F1706">
        <v>0</v>
      </c>
    </row>
    <row r="1707" spans="1:6">
      <c r="A1707" s="171">
        <v>44248</v>
      </c>
      <c r="B1707" t="s">
        <v>164</v>
      </c>
      <c r="C1707">
        <v>172790.46</v>
      </c>
      <c r="D1707" t="s">
        <v>31</v>
      </c>
      <c r="E1707" t="s">
        <v>31</v>
      </c>
      <c r="F1707">
        <v>0</v>
      </c>
    </row>
    <row r="1708" spans="1:6">
      <c r="A1708" s="171">
        <v>44248</v>
      </c>
      <c r="B1708" t="s">
        <v>164</v>
      </c>
      <c r="C1708">
        <v>172790.46</v>
      </c>
      <c r="D1708" t="s">
        <v>32</v>
      </c>
      <c r="E1708" t="s">
        <v>32</v>
      </c>
      <c r="F1708">
        <v>56255</v>
      </c>
    </row>
    <row r="1709" spans="1:6">
      <c r="A1709" s="171">
        <v>44248</v>
      </c>
      <c r="B1709" t="s">
        <v>164</v>
      </c>
      <c r="C1709">
        <v>172790.46</v>
      </c>
      <c r="D1709" t="s">
        <v>33</v>
      </c>
      <c r="E1709" t="s">
        <v>33</v>
      </c>
      <c r="F1709">
        <v>0</v>
      </c>
    </row>
    <row r="1710" spans="1:6">
      <c r="A1710" s="171">
        <v>44248</v>
      </c>
      <c r="B1710" t="s">
        <v>164</v>
      </c>
      <c r="C1710">
        <v>172790.46</v>
      </c>
      <c r="D1710" t="s">
        <v>34</v>
      </c>
      <c r="E1710" t="s">
        <v>34</v>
      </c>
      <c r="F1710">
        <v>69502</v>
      </c>
    </row>
    <row r="1711" spans="1:6">
      <c r="A1711" s="171">
        <v>44248</v>
      </c>
      <c r="B1711" t="s">
        <v>164</v>
      </c>
      <c r="C1711">
        <v>172790.46</v>
      </c>
      <c r="D1711" t="s">
        <v>35</v>
      </c>
      <c r="E1711" t="s">
        <v>35</v>
      </c>
      <c r="F1711">
        <v>0</v>
      </c>
    </row>
    <row r="1712" spans="1:6">
      <c r="A1712" s="171">
        <v>44248</v>
      </c>
      <c r="B1712" t="s">
        <v>164</v>
      </c>
      <c r="C1712">
        <v>172790.46</v>
      </c>
      <c r="D1712" t="s">
        <v>36</v>
      </c>
      <c r="E1712" t="s">
        <v>36</v>
      </c>
      <c r="F1712">
        <v>0</v>
      </c>
    </row>
    <row r="1713" spans="1:6">
      <c r="A1713" s="171">
        <v>44248</v>
      </c>
      <c r="B1713" t="s">
        <v>164</v>
      </c>
      <c r="C1713">
        <v>172790.46</v>
      </c>
      <c r="D1713" t="s">
        <v>37</v>
      </c>
      <c r="E1713" t="s">
        <v>37</v>
      </c>
      <c r="F1713">
        <v>0</v>
      </c>
    </row>
    <row r="1714" spans="1:6">
      <c r="A1714" s="171">
        <v>44248</v>
      </c>
      <c r="B1714" t="s">
        <v>164</v>
      </c>
      <c r="C1714">
        <v>172790.46</v>
      </c>
      <c r="D1714" t="s">
        <v>38</v>
      </c>
      <c r="E1714" t="s">
        <v>38</v>
      </c>
      <c r="F1714">
        <v>0</v>
      </c>
    </row>
    <row r="1715" spans="1:6">
      <c r="A1715" s="171">
        <v>44248</v>
      </c>
      <c r="B1715" t="s">
        <v>164</v>
      </c>
      <c r="C1715">
        <v>172790.46</v>
      </c>
      <c r="D1715" t="s">
        <v>39</v>
      </c>
      <c r="E1715" t="s">
        <v>39</v>
      </c>
      <c r="F1715">
        <v>0</v>
      </c>
    </row>
    <row r="1716" spans="1:6">
      <c r="A1716" s="171">
        <v>44248</v>
      </c>
      <c r="B1716" t="s">
        <v>164</v>
      </c>
      <c r="C1716">
        <v>172790.46</v>
      </c>
      <c r="D1716" t="s">
        <v>40</v>
      </c>
      <c r="E1716" t="s">
        <v>40</v>
      </c>
      <c r="F1716">
        <v>0</v>
      </c>
    </row>
    <row r="1717" spans="1:6">
      <c r="A1717" s="171">
        <v>44248</v>
      </c>
      <c r="B1717" t="s">
        <v>164</v>
      </c>
      <c r="C1717">
        <v>172790.46</v>
      </c>
      <c r="D1717" t="s">
        <v>41</v>
      </c>
      <c r="E1717" t="s">
        <v>41</v>
      </c>
      <c r="F1717">
        <v>0</v>
      </c>
    </row>
    <row r="1718" spans="1:6">
      <c r="A1718" s="171">
        <v>44249</v>
      </c>
      <c r="B1718" t="s">
        <v>164</v>
      </c>
      <c r="C1718">
        <v>80796.679999999993</v>
      </c>
      <c r="D1718" t="s">
        <v>9</v>
      </c>
      <c r="E1718" t="s">
        <v>9</v>
      </c>
      <c r="F1718">
        <v>424249</v>
      </c>
    </row>
    <row r="1719" spans="1:6">
      <c r="A1719" s="171">
        <v>44249</v>
      </c>
      <c r="B1719" t="s">
        <v>164</v>
      </c>
      <c r="C1719">
        <v>80796.679999999993</v>
      </c>
      <c r="D1719" t="s">
        <v>9</v>
      </c>
      <c r="E1719" t="s">
        <v>10</v>
      </c>
      <c r="F1719">
        <v>415765</v>
      </c>
    </row>
    <row r="1720" spans="1:6">
      <c r="A1720" s="171">
        <v>44249</v>
      </c>
      <c r="B1720" t="s">
        <v>164</v>
      </c>
      <c r="C1720">
        <v>80796.679999999993</v>
      </c>
      <c r="D1720" t="s">
        <v>9</v>
      </c>
      <c r="E1720" t="s">
        <v>11</v>
      </c>
      <c r="F1720">
        <v>8285</v>
      </c>
    </row>
    <row r="1721" spans="1:6">
      <c r="A1721" s="171">
        <v>44249</v>
      </c>
      <c r="B1721" t="s">
        <v>164</v>
      </c>
      <c r="C1721">
        <v>80796.679999999993</v>
      </c>
      <c r="D1721" t="s">
        <v>9</v>
      </c>
      <c r="E1721" t="s">
        <v>12</v>
      </c>
      <c r="F1721">
        <v>0</v>
      </c>
    </row>
    <row r="1722" spans="1:6">
      <c r="A1722" s="171">
        <v>44249</v>
      </c>
      <c r="B1722" t="s">
        <v>164</v>
      </c>
      <c r="C1722">
        <v>80796.679999999993</v>
      </c>
      <c r="D1722" t="s">
        <v>9</v>
      </c>
      <c r="E1722" t="s">
        <v>13</v>
      </c>
      <c r="F1722">
        <v>199</v>
      </c>
    </row>
    <row r="1723" spans="1:6">
      <c r="A1723" s="171">
        <v>44249</v>
      </c>
      <c r="B1723" t="s">
        <v>164</v>
      </c>
      <c r="C1723">
        <v>80796.679999999993</v>
      </c>
      <c r="D1723" t="s">
        <v>14</v>
      </c>
      <c r="E1723" t="s">
        <v>14</v>
      </c>
      <c r="F1723">
        <v>47422</v>
      </c>
    </row>
    <row r="1724" spans="1:6">
      <c r="A1724" s="171">
        <v>44249</v>
      </c>
      <c r="B1724" t="s">
        <v>164</v>
      </c>
      <c r="C1724">
        <v>80796.679999999993</v>
      </c>
      <c r="D1724" t="s">
        <v>14</v>
      </c>
      <c r="E1724" t="s">
        <v>15</v>
      </c>
      <c r="F1724">
        <v>45188</v>
      </c>
    </row>
    <row r="1725" spans="1:6">
      <c r="A1725" s="171">
        <v>44249</v>
      </c>
      <c r="B1725" t="s">
        <v>164</v>
      </c>
      <c r="C1725">
        <v>80796.679999999993</v>
      </c>
      <c r="D1725" t="s">
        <v>14</v>
      </c>
      <c r="E1725" t="s">
        <v>16</v>
      </c>
      <c r="F1725">
        <v>2220</v>
      </c>
    </row>
    <row r="1726" spans="1:6">
      <c r="A1726" s="171">
        <v>44249</v>
      </c>
      <c r="B1726" t="s">
        <v>164</v>
      </c>
      <c r="C1726">
        <v>80796.679999999993</v>
      </c>
      <c r="D1726" t="s">
        <v>14</v>
      </c>
      <c r="E1726" t="s">
        <v>17</v>
      </c>
      <c r="F1726">
        <v>14</v>
      </c>
    </row>
    <row r="1727" spans="1:6">
      <c r="A1727" s="171">
        <v>44249</v>
      </c>
      <c r="B1727" t="s">
        <v>164</v>
      </c>
      <c r="C1727">
        <v>80796.679999999993</v>
      </c>
      <c r="D1727" t="s">
        <v>14</v>
      </c>
      <c r="E1727" t="s">
        <v>18</v>
      </c>
      <c r="F1727">
        <v>0</v>
      </c>
    </row>
    <row r="1728" spans="1:6">
      <c r="A1728" s="171">
        <v>44249</v>
      </c>
      <c r="B1728" t="s">
        <v>164</v>
      </c>
      <c r="C1728">
        <v>80796.679999999993</v>
      </c>
      <c r="D1728" t="s">
        <v>19</v>
      </c>
      <c r="E1728" t="s">
        <v>19</v>
      </c>
      <c r="F1728">
        <v>264</v>
      </c>
    </row>
    <row r="1729" spans="1:6">
      <c r="A1729" s="171">
        <v>44249</v>
      </c>
      <c r="B1729" t="s">
        <v>164</v>
      </c>
      <c r="C1729">
        <v>80796.679999999993</v>
      </c>
      <c r="D1729" t="s">
        <v>19</v>
      </c>
      <c r="E1729" t="s">
        <v>20</v>
      </c>
      <c r="F1729">
        <v>158</v>
      </c>
    </row>
    <row r="1730" spans="1:6">
      <c r="A1730" s="171">
        <v>44249</v>
      </c>
      <c r="B1730" t="s">
        <v>164</v>
      </c>
      <c r="C1730">
        <v>80796.679999999993</v>
      </c>
      <c r="D1730" t="s">
        <v>19</v>
      </c>
      <c r="E1730" t="s">
        <v>21</v>
      </c>
      <c r="F1730">
        <v>106</v>
      </c>
    </row>
    <row r="1731" spans="1:6">
      <c r="A1731" s="171">
        <v>44249</v>
      </c>
      <c r="B1731" t="s">
        <v>164</v>
      </c>
      <c r="C1731">
        <v>80796.679999999993</v>
      </c>
      <c r="D1731" t="s">
        <v>19</v>
      </c>
      <c r="E1731" t="s">
        <v>22</v>
      </c>
      <c r="F1731">
        <v>0</v>
      </c>
    </row>
    <row r="1732" spans="1:6">
      <c r="A1732" s="171">
        <v>44249</v>
      </c>
      <c r="B1732" t="s">
        <v>164</v>
      </c>
      <c r="C1732">
        <v>80796.679999999993</v>
      </c>
      <c r="D1732" t="s">
        <v>23</v>
      </c>
      <c r="E1732" t="s">
        <v>23</v>
      </c>
      <c r="F1732">
        <v>0</v>
      </c>
    </row>
    <row r="1733" spans="1:6">
      <c r="A1733" s="171">
        <v>44249</v>
      </c>
      <c r="B1733" t="s">
        <v>164</v>
      </c>
      <c r="C1733">
        <v>80796.679999999993</v>
      </c>
      <c r="D1733" t="s">
        <v>24</v>
      </c>
      <c r="E1733" t="s">
        <v>24</v>
      </c>
      <c r="F1733">
        <v>267008</v>
      </c>
    </row>
    <row r="1734" spans="1:6">
      <c r="A1734" s="171">
        <v>44249</v>
      </c>
      <c r="B1734" t="s">
        <v>164</v>
      </c>
      <c r="C1734">
        <v>80796.679999999993</v>
      </c>
      <c r="D1734" t="s">
        <v>25</v>
      </c>
      <c r="E1734" t="s">
        <v>25</v>
      </c>
      <c r="F1734">
        <v>1342363</v>
      </c>
    </row>
    <row r="1735" spans="1:6">
      <c r="A1735" s="171">
        <v>44249</v>
      </c>
      <c r="B1735" t="s">
        <v>164</v>
      </c>
      <c r="C1735">
        <v>80796.679999999993</v>
      </c>
      <c r="D1735" t="s">
        <v>26</v>
      </c>
      <c r="E1735" t="s">
        <v>26</v>
      </c>
      <c r="F1735">
        <v>11184</v>
      </c>
    </row>
    <row r="1736" spans="1:6">
      <c r="A1736" s="171">
        <v>44249</v>
      </c>
      <c r="B1736" t="s">
        <v>164</v>
      </c>
      <c r="C1736">
        <v>80796.679999999993</v>
      </c>
      <c r="D1736" t="s">
        <v>27</v>
      </c>
      <c r="E1736" t="s">
        <v>27</v>
      </c>
      <c r="F1736">
        <v>8729</v>
      </c>
    </row>
    <row r="1737" spans="1:6">
      <c r="A1737" s="171">
        <v>44249</v>
      </c>
      <c r="B1737" t="s">
        <v>164</v>
      </c>
      <c r="C1737">
        <v>80796.679999999993</v>
      </c>
      <c r="D1737" t="s">
        <v>28</v>
      </c>
      <c r="E1737" t="s">
        <v>28</v>
      </c>
      <c r="F1737">
        <v>0</v>
      </c>
    </row>
    <row r="1738" spans="1:6">
      <c r="A1738" s="171">
        <v>44249</v>
      </c>
      <c r="B1738" t="s">
        <v>164</v>
      </c>
      <c r="C1738">
        <v>80796.679999999993</v>
      </c>
      <c r="D1738" t="s">
        <v>29</v>
      </c>
      <c r="E1738" t="s">
        <v>29</v>
      </c>
      <c r="F1738">
        <v>1897899</v>
      </c>
    </row>
    <row r="1739" spans="1:6">
      <c r="A1739" s="171">
        <v>44249</v>
      </c>
      <c r="B1739" t="s">
        <v>164</v>
      </c>
      <c r="C1739">
        <v>80796.679999999993</v>
      </c>
      <c r="D1739" t="s">
        <v>30</v>
      </c>
      <c r="E1739" t="s">
        <v>30</v>
      </c>
      <c r="F1739">
        <v>0</v>
      </c>
    </row>
    <row r="1740" spans="1:6">
      <c r="A1740" s="171">
        <v>44249</v>
      </c>
      <c r="B1740" t="s">
        <v>164</v>
      </c>
      <c r="C1740">
        <v>80796.679999999993</v>
      </c>
      <c r="D1740" t="s">
        <v>31</v>
      </c>
      <c r="E1740" t="s">
        <v>31</v>
      </c>
      <c r="F1740">
        <v>0</v>
      </c>
    </row>
    <row r="1741" spans="1:6">
      <c r="A1741" s="171">
        <v>44249</v>
      </c>
      <c r="B1741" t="s">
        <v>164</v>
      </c>
      <c r="C1741">
        <v>80796.679999999993</v>
      </c>
      <c r="D1741" t="s">
        <v>32</v>
      </c>
      <c r="E1741" t="s">
        <v>32</v>
      </c>
      <c r="F1741">
        <v>88526</v>
      </c>
    </row>
    <row r="1742" spans="1:6">
      <c r="A1742" s="171">
        <v>44249</v>
      </c>
      <c r="B1742" t="s">
        <v>164</v>
      </c>
      <c r="C1742">
        <v>80796.679999999993</v>
      </c>
      <c r="D1742" t="s">
        <v>33</v>
      </c>
      <c r="E1742" t="s">
        <v>33</v>
      </c>
      <c r="F1742">
        <v>0</v>
      </c>
    </row>
    <row r="1743" spans="1:6">
      <c r="A1743" s="171">
        <v>44249</v>
      </c>
      <c r="B1743" t="s">
        <v>164</v>
      </c>
      <c r="C1743">
        <v>80796.679999999993</v>
      </c>
      <c r="D1743" t="s">
        <v>34</v>
      </c>
      <c r="E1743" t="s">
        <v>34</v>
      </c>
      <c r="F1743">
        <v>58786</v>
      </c>
    </row>
    <row r="1744" spans="1:6">
      <c r="A1744" s="171">
        <v>44249</v>
      </c>
      <c r="B1744" t="s">
        <v>164</v>
      </c>
      <c r="C1744">
        <v>80796.679999999993</v>
      </c>
      <c r="D1744" t="s">
        <v>35</v>
      </c>
      <c r="E1744" t="s">
        <v>35</v>
      </c>
      <c r="F1744">
        <v>0</v>
      </c>
    </row>
    <row r="1745" spans="1:6">
      <c r="A1745" s="171">
        <v>44249</v>
      </c>
      <c r="B1745" t="s">
        <v>164</v>
      </c>
      <c r="C1745">
        <v>80796.679999999993</v>
      </c>
      <c r="D1745" t="s">
        <v>36</v>
      </c>
      <c r="E1745" t="s">
        <v>36</v>
      </c>
      <c r="F1745">
        <v>0</v>
      </c>
    </row>
    <row r="1746" spans="1:6">
      <c r="A1746" s="171">
        <v>44249</v>
      </c>
      <c r="B1746" t="s">
        <v>164</v>
      </c>
      <c r="C1746">
        <v>80796.679999999993</v>
      </c>
      <c r="D1746" t="s">
        <v>37</v>
      </c>
      <c r="E1746" t="s">
        <v>37</v>
      </c>
      <c r="F1746">
        <v>0</v>
      </c>
    </row>
    <row r="1747" spans="1:6">
      <c r="A1747" s="171">
        <v>44249</v>
      </c>
      <c r="B1747" t="s">
        <v>164</v>
      </c>
      <c r="C1747">
        <v>80796.679999999993</v>
      </c>
      <c r="D1747" t="s">
        <v>38</v>
      </c>
      <c r="E1747" t="s">
        <v>38</v>
      </c>
      <c r="F1747">
        <v>0</v>
      </c>
    </row>
    <row r="1748" spans="1:6">
      <c r="A1748" s="171">
        <v>44249</v>
      </c>
      <c r="B1748" t="s">
        <v>164</v>
      </c>
      <c r="C1748">
        <v>80796.679999999993</v>
      </c>
      <c r="D1748" t="s">
        <v>39</v>
      </c>
      <c r="E1748" t="s">
        <v>39</v>
      </c>
      <c r="F1748">
        <v>0</v>
      </c>
    </row>
    <row r="1749" spans="1:6">
      <c r="A1749" s="171">
        <v>44249</v>
      </c>
      <c r="B1749" t="s">
        <v>164</v>
      </c>
      <c r="C1749">
        <v>80796.679999999993</v>
      </c>
      <c r="D1749" t="s">
        <v>40</v>
      </c>
      <c r="E1749" t="s">
        <v>40</v>
      </c>
      <c r="F1749">
        <v>0</v>
      </c>
    </row>
    <row r="1750" spans="1:6">
      <c r="A1750" s="171">
        <v>44249</v>
      </c>
      <c r="B1750" t="s">
        <v>164</v>
      </c>
      <c r="C1750">
        <v>80796.679999999993</v>
      </c>
      <c r="D1750" t="s">
        <v>41</v>
      </c>
      <c r="E1750" t="s">
        <v>41</v>
      </c>
      <c r="F1750">
        <v>0</v>
      </c>
    </row>
    <row r="1751" spans="1:6">
      <c r="A1751" s="171">
        <v>44250</v>
      </c>
      <c r="B1751" t="s">
        <v>164</v>
      </c>
      <c r="C1751">
        <v>96933.63</v>
      </c>
      <c r="D1751" t="s">
        <v>9</v>
      </c>
      <c r="E1751" t="s">
        <v>9</v>
      </c>
      <c r="F1751">
        <v>401950</v>
      </c>
    </row>
    <row r="1752" spans="1:6">
      <c r="A1752" s="171">
        <v>44250</v>
      </c>
      <c r="B1752" t="s">
        <v>164</v>
      </c>
      <c r="C1752">
        <v>96933.63</v>
      </c>
      <c r="D1752" t="s">
        <v>9</v>
      </c>
      <c r="E1752" t="s">
        <v>10</v>
      </c>
      <c r="F1752">
        <v>390202</v>
      </c>
    </row>
    <row r="1753" spans="1:6">
      <c r="A1753" s="171">
        <v>44250</v>
      </c>
      <c r="B1753" t="s">
        <v>164</v>
      </c>
      <c r="C1753">
        <v>96933.63</v>
      </c>
      <c r="D1753" t="s">
        <v>9</v>
      </c>
      <c r="E1753" t="s">
        <v>11</v>
      </c>
      <c r="F1753">
        <v>7449</v>
      </c>
    </row>
    <row r="1754" spans="1:6">
      <c r="A1754" s="171">
        <v>44250</v>
      </c>
      <c r="B1754" t="s">
        <v>164</v>
      </c>
      <c r="C1754">
        <v>96933.63</v>
      </c>
      <c r="D1754" t="s">
        <v>9</v>
      </c>
      <c r="E1754" t="s">
        <v>12</v>
      </c>
      <c r="F1754">
        <v>0</v>
      </c>
    </row>
    <row r="1755" spans="1:6">
      <c r="A1755" s="171">
        <v>44250</v>
      </c>
      <c r="B1755" t="s">
        <v>164</v>
      </c>
      <c r="C1755">
        <v>96933.63</v>
      </c>
      <c r="D1755" t="s">
        <v>9</v>
      </c>
      <c r="E1755" t="s">
        <v>13</v>
      </c>
      <c r="F1755">
        <v>4299</v>
      </c>
    </row>
    <row r="1756" spans="1:6">
      <c r="A1756" s="171">
        <v>44250</v>
      </c>
      <c r="B1756" t="s">
        <v>164</v>
      </c>
      <c r="C1756">
        <v>96933.63</v>
      </c>
      <c r="D1756" t="s">
        <v>14</v>
      </c>
      <c r="E1756" t="s">
        <v>14</v>
      </c>
      <c r="F1756">
        <v>34989</v>
      </c>
    </row>
    <row r="1757" spans="1:6">
      <c r="A1757" s="171">
        <v>44250</v>
      </c>
      <c r="B1757" t="s">
        <v>164</v>
      </c>
      <c r="C1757">
        <v>96933.63</v>
      </c>
      <c r="D1757" t="s">
        <v>14</v>
      </c>
      <c r="E1757" t="s">
        <v>15</v>
      </c>
      <c r="F1757">
        <v>33572</v>
      </c>
    </row>
    <row r="1758" spans="1:6">
      <c r="A1758" s="171">
        <v>44250</v>
      </c>
      <c r="B1758" t="s">
        <v>164</v>
      </c>
      <c r="C1758">
        <v>96933.63</v>
      </c>
      <c r="D1758" t="s">
        <v>14</v>
      </c>
      <c r="E1758" t="s">
        <v>16</v>
      </c>
      <c r="F1758">
        <v>1080</v>
      </c>
    </row>
    <row r="1759" spans="1:6">
      <c r="A1759" s="171">
        <v>44250</v>
      </c>
      <c r="B1759" t="s">
        <v>164</v>
      </c>
      <c r="C1759">
        <v>96933.63</v>
      </c>
      <c r="D1759" t="s">
        <v>14</v>
      </c>
      <c r="E1759" t="s">
        <v>17</v>
      </c>
      <c r="F1759">
        <v>336</v>
      </c>
    </row>
    <row r="1760" spans="1:6">
      <c r="A1760" s="171">
        <v>44250</v>
      </c>
      <c r="B1760" t="s">
        <v>164</v>
      </c>
      <c r="C1760">
        <v>96933.63</v>
      </c>
      <c r="D1760" t="s">
        <v>14</v>
      </c>
      <c r="E1760" t="s">
        <v>18</v>
      </c>
      <c r="F1760">
        <v>0</v>
      </c>
    </row>
    <row r="1761" spans="1:6">
      <c r="A1761" s="171">
        <v>44250</v>
      </c>
      <c r="B1761" t="s">
        <v>164</v>
      </c>
      <c r="C1761">
        <v>96933.63</v>
      </c>
      <c r="D1761" t="s">
        <v>19</v>
      </c>
      <c r="E1761" t="s">
        <v>19</v>
      </c>
      <c r="F1761">
        <v>305</v>
      </c>
    </row>
    <row r="1762" spans="1:6">
      <c r="A1762" s="171">
        <v>44250</v>
      </c>
      <c r="B1762" t="s">
        <v>164</v>
      </c>
      <c r="C1762">
        <v>96933.63</v>
      </c>
      <c r="D1762" t="s">
        <v>19</v>
      </c>
      <c r="E1762" t="s">
        <v>20</v>
      </c>
      <c r="F1762">
        <v>153</v>
      </c>
    </row>
    <row r="1763" spans="1:6">
      <c r="A1763" s="171">
        <v>44250</v>
      </c>
      <c r="B1763" t="s">
        <v>164</v>
      </c>
      <c r="C1763">
        <v>96933.63</v>
      </c>
      <c r="D1763" t="s">
        <v>19</v>
      </c>
      <c r="E1763" t="s">
        <v>21</v>
      </c>
      <c r="F1763">
        <v>152</v>
      </c>
    </row>
    <row r="1764" spans="1:6">
      <c r="A1764" s="171">
        <v>44250</v>
      </c>
      <c r="B1764" t="s">
        <v>164</v>
      </c>
      <c r="C1764">
        <v>96933.63</v>
      </c>
      <c r="D1764" t="s">
        <v>19</v>
      </c>
      <c r="E1764" t="s">
        <v>22</v>
      </c>
      <c r="F1764">
        <v>0</v>
      </c>
    </row>
    <row r="1765" spans="1:6">
      <c r="A1765" s="171">
        <v>44250</v>
      </c>
      <c r="B1765" t="s">
        <v>164</v>
      </c>
      <c r="C1765">
        <v>96933.63</v>
      </c>
      <c r="D1765" t="s">
        <v>23</v>
      </c>
      <c r="E1765" t="s">
        <v>23</v>
      </c>
      <c r="F1765">
        <v>0</v>
      </c>
    </row>
    <row r="1766" spans="1:6">
      <c r="A1766" s="171">
        <v>44250</v>
      </c>
      <c r="B1766" t="s">
        <v>164</v>
      </c>
      <c r="C1766">
        <v>96933.63</v>
      </c>
      <c r="D1766" t="s">
        <v>24</v>
      </c>
      <c r="E1766" t="s">
        <v>24</v>
      </c>
      <c r="F1766">
        <v>69596</v>
      </c>
    </row>
    <row r="1767" spans="1:6">
      <c r="A1767" s="171">
        <v>44250</v>
      </c>
      <c r="B1767" t="s">
        <v>164</v>
      </c>
      <c r="C1767">
        <v>96933.63</v>
      </c>
      <c r="D1767" t="s">
        <v>25</v>
      </c>
      <c r="E1767" t="s">
        <v>25</v>
      </c>
      <c r="F1767">
        <v>718898</v>
      </c>
    </row>
    <row r="1768" spans="1:6">
      <c r="A1768" s="171">
        <v>44250</v>
      </c>
      <c r="B1768" t="s">
        <v>164</v>
      </c>
      <c r="C1768">
        <v>96933.63</v>
      </c>
      <c r="D1768" t="s">
        <v>26</v>
      </c>
      <c r="E1768" t="s">
        <v>26</v>
      </c>
      <c r="F1768">
        <v>8542</v>
      </c>
    </row>
    <row r="1769" spans="1:6">
      <c r="A1769" s="171">
        <v>44250</v>
      </c>
      <c r="B1769" t="s">
        <v>164</v>
      </c>
      <c r="C1769">
        <v>96933.63</v>
      </c>
      <c r="D1769" t="s">
        <v>27</v>
      </c>
      <c r="E1769" t="s">
        <v>27</v>
      </c>
      <c r="F1769">
        <v>8341</v>
      </c>
    </row>
    <row r="1770" spans="1:6">
      <c r="A1770" s="171">
        <v>44250</v>
      </c>
      <c r="B1770" t="s">
        <v>164</v>
      </c>
      <c r="C1770">
        <v>96933.63</v>
      </c>
      <c r="D1770" t="s">
        <v>28</v>
      </c>
      <c r="E1770" t="s">
        <v>28</v>
      </c>
      <c r="F1770">
        <v>0</v>
      </c>
    </row>
    <row r="1771" spans="1:6">
      <c r="A1771" s="171">
        <v>44250</v>
      </c>
      <c r="B1771" t="s">
        <v>164</v>
      </c>
      <c r="C1771">
        <v>96933.63</v>
      </c>
      <c r="D1771" t="s">
        <v>29</v>
      </c>
      <c r="E1771" t="s">
        <v>29</v>
      </c>
      <c r="F1771">
        <v>1481512</v>
      </c>
    </row>
    <row r="1772" spans="1:6">
      <c r="A1772" s="171">
        <v>44250</v>
      </c>
      <c r="B1772" t="s">
        <v>164</v>
      </c>
      <c r="C1772">
        <v>96933.63</v>
      </c>
      <c r="D1772" t="s">
        <v>30</v>
      </c>
      <c r="E1772" t="s">
        <v>30</v>
      </c>
      <c r="F1772">
        <v>0</v>
      </c>
    </row>
    <row r="1773" spans="1:6">
      <c r="A1773" s="171">
        <v>44250</v>
      </c>
      <c r="B1773" t="s">
        <v>164</v>
      </c>
      <c r="C1773">
        <v>96933.63</v>
      </c>
      <c r="D1773" t="s">
        <v>31</v>
      </c>
      <c r="E1773" t="s">
        <v>31</v>
      </c>
      <c r="F1773">
        <v>0</v>
      </c>
    </row>
    <row r="1774" spans="1:6">
      <c r="A1774" s="171">
        <v>44250</v>
      </c>
      <c r="B1774" t="s">
        <v>164</v>
      </c>
      <c r="C1774">
        <v>96933.63</v>
      </c>
      <c r="D1774" t="s">
        <v>32</v>
      </c>
      <c r="E1774" t="s">
        <v>32</v>
      </c>
      <c r="F1774">
        <v>37521</v>
      </c>
    </row>
    <row r="1775" spans="1:6">
      <c r="A1775" s="171">
        <v>44250</v>
      </c>
      <c r="B1775" t="s">
        <v>164</v>
      </c>
      <c r="C1775">
        <v>96933.63</v>
      </c>
      <c r="D1775" t="s">
        <v>33</v>
      </c>
      <c r="E1775" t="s">
        <v>33</v>
      </c>
      <c r="F1775">
        <v>0</v>
      </c>
    </row>
    <row r="1776" spans="1:6">
      <c r="A1776" s="171">
        <v>44250</v>
      </c>
      <c r="B1776" t="s">
        <v>164</v>
      </c>
      <c r="C1776">
        <v>96933.63</v>
      </c>
      <c r="D1776" t="s">
        <v>34</v>
      </c>
      <c r="E1776" t="s">
        <v>34</v>
      </c>
      <c r="F1776">
        <v>35333</v>
      </c>
    </row>
    <row r="1777" spans="1:6">
      <c r="A1777" s="171">
        <v>44250</v>
      </c>
      <c r="B1777" t="s">
        <v>164</v>
      </c>
      <c r="C1777">
        <v>96933.63</v>
      </c>
      <c r="D1777" t="s">
        <v>35</v>
      </c>
      <c r="E1777" t="s">
        <v>35</v>
      </c>
      <c r="F1777">
        <v>0</v>
      </c>
    </row>
    <row r="1778" spans="1:6">
      <c r="A1778" s="171">
        <v>44250</v>
      </c>
      <c r="B1778" t="s">
        <v>164</v>
      </c>
      <c r="C1778">
        <v>96933.63</v>
      </c>
      <c r="D1778" t="s">
        <v>36</v>
      </c>
      <c r="E1778" t="s">
        <v>36</v>
      </c>
      <c r="F1778">
        <v>0</v>
      </c>
    </row>
    <row r="1779" spans="1:6">
      <c r="A1779" s="171">
        <v>44250</v>
      </c>
      <c r="B1779" t="s">
        <v>164</v>
      </c>
      <c r="C1779">
        <v>96933.63</v>
      </c>
      <c r="D1779" t="s">
        <v>37</v>
      </c>
      <c r="E1779" t="s">
        <v>37</v>
      </c>
      <c r="F1779">
        <v>0</v>
      </c>
    </row>
    <row r="1780" spans="1:6">
      <c r="A1780" s="171">
        <v>44250</v>
      </c>
      <c r="B1780" t="s">
        <v>164</v>
      </c>
      <c r="C1780">
        <v>96933.63</v>
      </c>
      <c r="D1780" t="s">
        <v>38</v>
      </c>
      <c r="E1780" t="s">
        <v>38</v>
      </c>
      <c r="F1780">
        <v>0</v>
      </c>
    </row>
    <row r="1781" spans="1:6">
      <c r="A1781" s="171">
        <v>44250</v>
      </c>
      <c r="B1781" t="s">
        <v>164</v>
      </c>
      <c r="C1781">
        <v>96933.63</v>
      </c>
      <c r="D1781" t="s">
        <v>39</v>
      </c>
      <c r="E1781" t="s">
        <v>39</v>
      </c>
      <c r="F1781">
        <v>0</v>
      </c>
    </row>
    <row r="1782" spans="1:6">
      <c r="A1782" s="171">
        <v>44250</v>
      </c>
      <c r="B1782" t="s">
        <v>164</v>
      </c>
      <c r="C1782">
        <v>96933.63</v>
      </c>
      <c r="D1782" t="s">
        <v>40</v>
      </c>
      <c r="E1782" t="s">
        <v>40</v>
      </c>
      <c r="F1782">
        <v>0</v>
      </c>
    </row>
    <row r="1783" spans="1:6">
      <c r="A1783" s="171">
        <v>44250</v>
      </c>
      <c r="B1783" t="s">
        <v>164</v>
      </c>
      <c r="C1783">
        <v>96933.63</v>
      </c>
      <c r="D1783" t="s">
        <v>41</v>
      </c>
      <c r="E1783" t="s">
        <v>41</v>
      </c>
      <c r="F1783">
        <v>0</v>
      </c>
    </row>
    <row r="1784" spans="1:6">
      <c r="A1784" s="171">
        <v>44251</v>
      </c>
      <c r="B1784" t="s">
        <v>164</v>
      </c>
      <c r="C1784">
        <v>112910.72</v>
      </c>
      <c r="D1784" t="s">
        <v>9</v>
      </c>
      <c r="E1784" t="s">
        <v>9</v>
      </c>
      <c r="F1784">
        <v>434414</v>
      </c>
    </row>
    <row r="1785" spans="1:6">
      <c r="A1785" s="171">
        <v>44251</v>
      </c>
      <c r="B1785" t="s">
        <v>164</v>
      </c>
      <c r="C1785">
        <v>112910.72</v>
      </c>
      <c r="D1785" t="s">
        <v>9</v>
      </c>
      <c r="E1785" t="s">
        <v>10</v>
      </c>
      <c r="F1785">
        <v>425168</v>
      </c>
    </row>
    <row r="1786" spans="1:6">
      <c r="A1786" s="171">
        <v>44251</v>
      </c>
      <c r="B1786" t="s">
        <v>164</v>
      </c>
      <c r="C1786">
        <v>112910.72</v>
      </c>
      <c r="D1786" t="s">
        <v>9</v>
      </c>
      <c r="E1786" t="s">
        <v>11</v>
      </c>
      <c r="F1786">
        <v>6131</v>
      </c>
    </row>
    <row r="1787" spans="1:6">
      <c r="A1787" s="171">
        <v>44251</v>
      </c>
      <c r="B1787" t="s">
        <v>164</v>
      </c>
      <c r="C1787">
        <v>112910.72</v>
      </c>
      <c r="D1787" t="s">
        <v>9</v>
      </c>
      <c r="E1787" t="s">
        <v>12</v>
      </c>
      <c r="F1787">
        <v>0</v>
      </c>
    </row>
    <row r="1788" spans="1:6">
      <c r="A1788" s="171">
        <v>44251</v>
      </c>
      <c r="B1788" t="s">
        <v>164</v>
      </c>
      <c r="C1788">
        <v>112910.72</v>
      </c>
      <c r="D1788" t="s">
        <v>9</v>
      </c>
      <c r="E1788" t="s">
        <v>13</v>
      </c>
      <c r="F1788">
        <v>3115</v>
      </c>
    </row>
    <row r="1789" spans="1:6">
      <c r="A1789" s="171">
        <v>44251</v>
      </c>
      <c r="B1789" t="s">
        <v>164</v>
      </c>
      <c r="C1789">
        <v>112910.72</v>
      </c>
      <c r="D1789" t="s">
        <v>14</v>
      </c>
      <c r="E1789" t="s">
        <v>14</v>
      </c>
      <c r="F1789">
        <v>102518</v>
      </c>
    </row>
    <row r="1790" spans="1:6">
      <c r="A1790" s="171">
        <v>44251</v>
      </c>
      <c r="B1790" t="s">
        <v>164</v>
      </c>
      <c r="C1790">
        <v>112910.72</v>
      </c>
      <c r="D1790" t="s">
        <v>14</v>
      </c>
      <c r="E1790" t="s">
        <v>15</v>
      </c>
      <c r="F1790">
        <v>101792</v>
      </c>
    </row>
    <row r="1791" spans="1:6">
      <c r="A1791" s="171">
        <v>44251</v>
      </c>
      <c r="B1791" t="s">
        <v>164</v>
      </c>
      <c r="C1791">
        <v>112910.72</v>
      </c>
      <c r="D1791" t="s">
        <v>14</v>
      </c>
      <c r="E1791" t="s">
        <v>16</v>
      </c>
      <c r="F1791">
        <v>547</v>
      </c>
    </row>
    <row r="1792" spans="1:6">
      <c r="A1792" s="171">
        <v>44251</v>
      </c>
      <c r="B1792" t="s">
        <v>164</v>
      </c>
      <c r="C1792">
        <v>112910.72</v>
      </c>
      <c r="D1792" t="s">
        <v>14</v>
      </c>
      <c r="E1792" t="s">
        <v>17</v>
      </c>
      <c r="F1792">
        <v>179</v>
      </c>
    </row>
    <row r="1793" spans="1:6">
      <c r="A1793" s="171">
        <v>44251</v>
      </c>
      <c r="B1793" t="s">
        <v>164</v>
      </c>
      <c r="C1793">
        <v>112910.72</v>
      </c>
      <c r="D1793" t="s">
        <v>14</v>
      </c>
      <c r="E1793" t="s">
        <v>18</v>
      </c>
      <c r="F1793">
        <v>0</v>
      </c>
    </row>
    <row r="1794" spans="1:6">
      <c r="A1794" s="171">
        <v>44251</v>
      </c>
      <c r="B1794" t="s">
        <v>164</v>
      </c>
      <c r="C1794">
        <v>112910.72</v>
      </c>
      <c r="D1794" t="s">
        <v>19</v>
      </c>
      <c r="E1794" t="s">
        <v>19</v>
      </c>
      <c r="F1794">
        <v>176</v>
      </c>
    </row>
    <row r="1795" spans="1:6">
      <c r="A1795" s="171">
        <v>44251</v>
      </c>
      <c r="B1795" t="s">
        <v>164</v>
      </c>
      <c r="C1795">
        <v>112910.72</v>
      </c>
      <c r="D1795" t="s">
        <v>19</v>
      </c>
      <c r="E1795" t="s">
        <v>20</v>
      </c>
      <c r="F1795">
        <v>108</v>
      </c>
    </row>
    <row r="1796" spans="1:6">
      <c r="A1796" s="171">
        <v>44251</v>
      </c>
      <c r="B1796" t="s">
        <v>164</v>
      </c>
      <c r="C1796">
        <v>112910.72</v>
      </c>
      <c r="D1796" t="s">
        <v>19</v>
      </c>
      <c r="E1796" t="s">
        <v>21</v>
      </c>
      <c r="F1796">
        <v>68</v>
      </c>
    </row>
    <row r="1797" spans="1:6">
      <c r="A1797" s="171">
        <v>44251</v>
      </c>
      <c r="B1797" t="s">
        <v>164</v>
      </c>
      <c r="C1797">
        <v>112910.72</v>
      </c>
      <c r="D1797" t="s">
        <v>19</v>
      </c>
      <c r="E1797" t="s">
        <v>22</v>
      </c>
      <c r="F1797">
        <v>0</v>
      </c>
    </row>
    <row r="1798" spans="1:6">
      <c r="A1798" s="171">
        <v>44251</v>
      </c>
      <c r="B1798" t="s">
        <v>164</v>
      </c>
      <c r="C1798">
        <v>112910.72</v>
      </c>
      <c r="D1798" t="s">
        <v>23</v>
      </c>
      <c r="E1798" t="s">
        <v>23</v>
      </c>
      <c r="F1798">
        <v>0</v>
      </c>
    </row>
    <row r="1799" spans="1:6">
      <c r="A1799" s="171">
        <v>44251</v>
      </c>
      <c r="B1799" t="s">
        <v>164</v>
      </c>
      <c r="C1799">
        <v>112910.72</v>
      </c>
      <c r="D1799" t="s">
        <v>24</v>
      </c>
      <c r="E1799" t="s">
        <v>24</v>
      </c>
      <c r="F1799">
        <v>141768</v>
      </c>
    </row>
    <row r="1800" spans="1:6">
      <c r="A1800" s="171">
        <v>44251</v>
      </c>
      <c r="B1800" t="s">
        <v>164</v>
      </c>
      <c r="C1800">
        <v>112910.72</v>
      </c>
      <c r="D1800" t="s">
        <v>25</v>
      </c>
      <c r="E1800" t="s">
        <v>25</v>
      </c>
      <c r="F1800">
        <v>545360</v>
      </c>
    </row>
    <row r="1801" spans="1:6">
      <c r="A1801" s="171">
        <v>44251</v>
      </c>
      <c r="B1801" t="s">
        <v>164</v>
      </c>
      <c r="C1801">
        <v>112910.72</v>
      </c>
      <c r="D1801" t="s">
        <v>26</v>
      </c>
      <c r="E1801" t="s">
        <v>26</v>
      </c>
      <c r="F1801">
        <v>10148</v>
      </c>
    </row>
    <row r="1802" spans="1:6">
      <c r="A1802" s="171">
        <v>44251</v>
      </c>
      <c r="B1802" t="s">
        <v>164</v>
      </c>
      <c r="C1802">
        <v>112910.72</v>
      </c>
      <c r="D1802" t="s">
        <v>27</v>
      </c>
      <c r="E1802" t="s">
        <v>27</v>
      </c>
      <c r="F1802">
        <v>8561</v>
      </c>
    </row>
    <row r="1803" spans="1:6">
      <c r="A1803" s="171">
        <v>44251</v>
      </c>
      <c r="B1803" t="s">
        <v>164</v>
      </c>
      <c r="C1803">
        <v>112910.72</v>
      </c>
      <c r="D1803" t="s">
        <v>28</v>
      </c>
      <c r="E1803" t="s">
        <v>28</v>
      </c>
      <c r="F1803">
        <v>0</v>
      </c>
    </row>
    <row r="1804" spans="1:6">
      <c r="A1804" s="171">
        <v>44251</v>
      </c>
      <c r="B1804" t="s">
        <v>164</v>
      </c>
      <c r="C1804">
        <v>112910.72</v>
      </c>
      <c r="D1804" t="s">
        <v>29</v>
      </c>
      <c r="E1804" t="s">
        <v>29</v>
      </c>
      <c r="F1804">
        <v>1303193</v>
      </c>
    </row>
    <row r="1805" spans="1:6">
      <c r="A1805" s="171">
        <v>44251</v>
      </c>
      <c r="B1805" t="s">
        <v>164</v>
      </c>
      <c r="C1805">
        <v>112910.72</v>
      </c>
      <c r="D1805" t="s">
        <v>30</v>
      </c>
      <c r="E1805" t="s">
        <v>30</v>
      </c>
      <c r="F1805">
        <v>0</v>
      </c>
    </row>
    <row r="1806" spans="1:6">
      <c r="A1806" s="171">
        <v>44251</v>
      </c>
      <c r="B1806" t="s">
        <v>164</v>
      </c>
      <c r="C1806">
        <v>112910.72</v>
      </c>
      <c r="D1806" t="s">
        <v>31</v>
      </c>
      <c r="E1806" t="s">
        <v>31</v>
      </c>
      <c r="F1806">
        <v>0</v>
      </c>
    </row>
    <row r="1807" spans="1:6">
      <c r="A1807" s="171">
        <v>44251</v>
      </c>
      <c r="B1807" t="s">
        <v>164</v>
      </c>
      <c r="C1807">
        <v>112910.72</v>
      </c>
      <c r="D1807" t="s">
        <v>32</v>
      </c>
      <c r="E1807" t="s">
        <v>32</v>
      </c>
      <c r="F1807">
        <v>81004</v>
      </c>
    </row>
    <row r="1808" spans="1:6">
      <c r="A1808" s="171">
        <v>44251</v>
      </c>
      <c r="B1808" t="s">
        <v>164</v>
      </c>
      <c r="C1808">
        <v>112910.72</v>
      </c>
      <c r="D1808" t="s">
        <v>33</v>
      </c>
      <c r="E1808" t="s">
        <v>33</v>
      </c>
      <c r="F1808">
        <v>0</v>
      </c>
    </row>
    <row r="1809" spans="1:6">
      <c r="A1809" s="171">
        <v>44251</v>
      </c>
      <c r="B1809" t="s">
        <v>164</v>
      </c>
      <c r="C1809">
        <v>112910.72</v>
      </c>
      <c r="D1809" t="s">
        <v>34</v>
      </c>
      <c r="E1809" t="s">
        <v>34</v>
      </c>
      <c r="F1809">
        <v>36996</v>
      </c>
    </row>
    <row r="1810" spans="1:6">
      <c r="A1810" s="171">
        <v>44251</v>
      </c>
      <c r="B1810" t="s">
        <v>164</v>
      </c>
      <c r="C1810">
        <v>112910.72</v>
      </c>
      <c r="D1810" t="s">
        <v>35</v>
      </c>
      <c r="E1810" t="s">
        <v>35</v>
      </c>
      <c r="F1810">
        <v>0</v>
      </c>
    </row>
    <row r="1811" spans="1:6">
      <c r="A1811" s="171">
        <v>44251</v>
      </c>
      <c r="B1811" t="s">
        <v>164</v>
      </c>
      <c r="C1811">
        <v>112910.72</v>
      </c>
      <c r="D1811" t="s">
        <v>36</v>
      </c>
      <c r="E1811" t="s">
        <v>36</v>
      </c>
      <c r="F1811">
        <v>0</v>
      </c>
    </row>
    <row r="1812" spans="1:6">
      <c r="A1812" s="171">
        <v>44251</v>
      </c>
      <c r="B1812" t="s">
        <v>164</v>
      </c>
      <c r="C1812">
        <v>112910.72</v>
      </c>
      <c r="D1812" t="s">
        <v>37</v>
      </c>
      <c r="E1812" t="s">
        <v>37</v>
      </c>
      <c r="F1812">
        <v>0</v>
      </c>
    </row>
    <row r="1813" spans="1:6">
      <c r="A1813" s="171">
        <v>44251</v>
      </c>
      <c r="B1813" t="s">
        <v>164</v>
      </c>
      <c r="C1813">
        <v>112910.72</v>
      </c>
      <c r="D1813" t="s">
        <v>38</v>
      </c>
      <c r="E1813" t="s">
        <v>38</v>
      </c>
      <c r="F1813">
        <v>0</v>
      </c>
    </row>
    <row r="1814" spans="1:6">
      <c r="A1814" s="171">
        <v>44251</v>
      </c>
      <c r="B1814" t="s">
        <v>164</v>
      </c>
      <c r="C1814">
        <v>112910.72</v>
      </c>
      <c r="D1814" t="s">
        <v>39</v>
      </c>
      <c r="E1814" t="s">
        <v>39</v>
      </c>
      <c r="F1814">
        <v>0</v>
      </c>
    </row>
    <row r="1815" spans="1:6">
      <c r="A1815" s="171">
        <v>44251</v>
      </c>
      <c r="B1815" t="s">
        <v>164</v>
      </c>
      <c r="C1815">
        <v>112910.72</v>
      </c>
      <c r="D1815" t="s">
        <v>40</v>
      </c>
      <c r="E1815" t="s">
        <v>40</v>
      </c>
      <c r="F1815">
        <v>0</v>
      </c>
    </row>
    <row r="1816" spans="1:6">
      <c r="A1816" s="171">
        <v>44251</v>
      </c>
      <c r="B1816" t="s">
        <v>164</v>
      </c>
      <c r="C1816">
        <v>112910.72</v>
      </c>
      <c r="D1816" t="s">
        <v>41</v>
      </c>
      <c r="E1816" t="s">
        <v>41</v>
      </c>
      <c r="F1816">
        <v>0</v>
      </c>
    </row>
    <row r="1817" spans="1:6">
      <c r="A1817" s="171">
        <v>44252</v>
      </c>
      <c r="B1817" t="s">
        <v>164</v>
      </c>
      <c r="C1817">
        <v>111880.82</v>
      </c>
      <c r="D1817" t="s">
        <v>9</v>
      </c>
      <c r="E1817" t="s">
        <v>9</v>
      </c>
      <c r="F1817">
        <v>433640</v>
      </c>
    </row>
    <row r="1818" spans="1:6">
      <c r="A1818" s="171">
        <v>44252</v>
      </c>
      <c r="B1818" t="s">
        <v>164</v>
      </c>
      <c r="C1818">
        <v>111880.82</v>
      </c>
      <c r="D1818" t="s">
        <v>9</v>
      </c>
      <c r="E1818" t="s">
        <v>10</v>
      </c>
      <c r="F1818">
        <v>418560</v>
      </c>
    </row>
    <row r="1819" spans="1:6">
      <c r="A1819" s="171">
        <v>44252</v>
      </c>
      <c r="B1819" t="s">
        <v>164</v>
      </c>
      <c r="C1819">
        <v>111880.82</v>
      </c>
      <c r="D1819" t="s">
        <v>9</v>
      </c>
      <c r="E1819" t="s">
        <v>11</v>
      </c>
      <c r="F1819">
        <v>6642</v>
      </c>
    </row>
    <row r="1820" spans="1:6">
      <c r="A1820" s="171">
        <v>44252</v>
      </c>
      <c r="B1820" t="s">
        <v>164</v>
      </c>
      <c r="C1820">
        <v>111880.82</v>
      </c>
      <c r="D1820" t="s">
        <v>9</v>
      </c>
      <c r="E1820" t="s">
        <v>12</v>
      </c>
      <c r="F1820">
        <v>0</v>
      </c>
    </row>
    <row r="1821" spans="1:6">
      <c r="A1821" s="171">
        <v>44252</v>
      </c>
      <c r="B1821" t="s">
        <v>164</v>
      </c>
      <c r="C1821">
        <v>111880.82</v>
      </c>
      <c r="D1821" t="s">
        <v>9</v>
      </c>
      <c r="E1821" t="s">
        <v>13</v>
      </c>
      <c r="F1821">
        <v>8438</v>
      </c>
    </row>
    <row r="1822" spans="1:6">
      <c r="A1822" s="171">
        <v>44252</v>
      </c>
      <c r="B1822" t="s">
        <v>164</v>
      </c>
      <c r="C1822">
        <v>111880.82</v>
      </c>
      <c r="D1822" t="s">
        <v>14</v>
      </c>
      <c r="E1822" t="s">
        <v>14</v>
      </c>
      <c r="F1822">
        <v>103396</v>
      </c>
    </row>
    <row r="1823" spans="1:6">
      <c r="A1823" s="171">
        <v>44252</v>
      </c>
      <c r="B1823" t="s">
        <v>164</v>
      </c>
      <c r="C1823">
        <v>111880.82</v>
      </c>
      <c r="D1823" t="s">
        <v>14</v>
      </c>
      <c r="E1823" t="s">
        <v>15</v>
      </c>
      <c r="F1823">
        <v>101845</v>
      </c>
    </row>
    <row r="1824" spans="1:6">
      <c r="A1824" s="171">
        <v>44252</v>
      </c>
      <c r="B1824" t="s">
        <v>164</v>
      </c>
      <c r="C1824">
        <v>111880.82</v>
      </c>
      <c r="D1824" t="s">
        <v>14</v>
      </c>
      <c r="E1824" t="s">
        <v>16</v>
      </c>
      <c r="F1824">
        <v>806</v>
      </c>
    </row>
    <row r="1825" spans="1:6">
      <c r="A1825" s="171">
        <v>44252</v>
      </c>
      <c r="B1825" t="s">
        <v>164</v>
      </c>
      <c r="C1825">
        <v>111880.82</v>
      </c>
      <c r="D1825" t="s">
        <v>14</v>
      </c>
      <c r="E1825" t="s">
        <v>17</v>
      </c>
      <c r="F1825">
        <v>745</v>
      </c>
    </row>
    <row r="1826" spans="1:6">
      <c r="A1826" s="171">
        <v>44252</v>
      </c>
      <c r="B1826" t="s">
        <v>164</v>
      </c>
      <c r="C1826">
        <v>111880.82</v>
      </c>
      <c r="D1826" t="s">
        <v>14</v>
      </c>
      <c r="E1826" t="s">
        <v>18</v>
      </c>
      <c r="F1826">
        <v>0</v>
      </c>
    </row>
    <row r="1827" spans="1:6">
      <c r="A1827" s="171">
        <v>44252</v>
      </c>
      <c r="B1827" t="s">
        <v>164</v>
      </c>
      <c r="C1827">
        <v>111880.82</v>
      </c>
      <c r="D1827" t="s">
        <v>19</v>
      </c>
      <c r="E1827" t="s">
        <v>19</v>
      </c>
      <c r="F1827">
        <v>215</v>
      </c>
    </row>
    <row r="1828" spans="1:6">
      <c r="A1828" s="171">
        <v>44252</v>
      </c>
      <c r="B1828" t="s">
        <v>164</v>
      </c>
      <c r="C1828">
        <v>111880.82</v>
      </c>
      <c r="D1828" t="s">
        <v>19</v>
      </c>
      <c r="E1828" t="s">
        <v>20</v>
      </c>
      <c r="F1828">
        <v>107</v>
      </c>
    </row>
    <row r="1829" spans="1:6">
      <c r="A1829" s="171">
        <v>44252</v>
      </c>
      <c r="B1829" t="s">
        <v>164</v>
      </c>
      <c r="C1829">
        <v>111880.82</v>
      </c>
      <c r="D1829" t="s">
        <v>19</v>
      </c>
      <c r="E1829" t="s">
        <v>21</v>
      </c>
      <c r="F1829">
        <v>108</v>
      </c>
    </row>
    <row r="1830" spans="1:6">
      <c r="A1830" s="171">
        <v>44252</v>
      </c>
      <c r="B1830" t="s">
        <v>164</v>
      </c>
      <c r="C1830">
        <v>111880.82</v>
      </c>
      <c r="D1830" t="s">
        <v>19</v>
      </c>
      <c r="E1830" t="s">
        <v>22</v>
      </c>
      <c r="F1830">
        <v>0</v>
      </c>
    </row>
    <row r="1831" spans="1:6">
      <c r="A1831" s="171">
        <v>44252</v>
      </c>
      <c r="B1831" t="s">
        <v>164</v>
      </c>
      <c r="C1831">
        <v>111880.82</v>
      </c>
      <c r="D1831" t="s">
        <v>23</v>
      </c>
      <c r="E1831" t="s">
        <v>23</v>
      </c>
      <c r="F1831">
        <v>0</v>
      </c>
    </row>
    <row r="1832" spans="1:6">
      <c r="A1832" s="171">
        <v>44252</v>
      </c>
      <c r="B1832" t="s">
        <v>164</v>
      </c>
      <c r="C1832">
        <v>111880.82</v>
      </c>
      <c r="D1832" t="s">
        <v>24</v>
      </c>
      <c r="E1832" t="s">
        <v>24</v>
      </c>
      <c r="F1832">
        <v>133639</v>
      </c>
    </row>
    <row r="1833" spans="1:6">
      <c r="A1833" s="171">
        <v>44252</v>
      </c>
      <c r="B1833" t="s">
        <v>164</v>
      </c>
      <c r="C1833">
        <v>111880.82</v>
      </c>
      <c r="D1833" t="s">
        <v>25</v>
      </c>
      <c r="E1833" t="s">
        <v>25</v>
      </c>
      <c r="F1833">
        <v>1175609</v>
      </c>
    </row>
    <row r="1834" spans="1:6">
      <c r="A1834" s="171">
        <v>44252</v>
      </c>
      <c r="B1834" t="s">
        <v>164</v>
      </c>
      <c r="C1834">
        <v>111880.82</v>
      </c>
      <c r="D1834" t="s">
        <v>26</v>
      </c>
      <c r="E1834" t="s">
        <v>26</v>
      </c>
      <c r="F1834">
        <v>10696</v>
      </c>
    </row>
    <row r="1835" spans="1:6">
      <c r="A1835" s="171">
        <v>44252</v>
      </c>
      <c r="B1835" t="s">
        <v>164</v>
      </c>
      <c r="C1835">
        <v>111880.82</v>
      </c>
      <c r="D1835" t="s">
        <v>27</v>
      </c>
      <c r="E1835" t="s">
        <v>27</v>
      </c>
      <c r="F1835">
        <v>13799</v>
      </c>
    </row>
    <row r="1836" spans="1:6">
      <c r="A1836" s="171">
        <v>44252</v>
      </c>
      <c r="B1836" t="s">
        <v>164</v>
      </c>
      <c r="C1836">
        <v>111880.82</v>
      </c>
      <c r="D1836" t="s">
        <v>28</v>
      </c>
      <c r="E1836" t="s">
        <v>28</v>
      </c>
      <c r="F1836">
        <v>0</v>
      </c>
    </row>
    <row r="1837" spans="1:6">
      <c r="A1837" s="171">
        <v>44252</v>
      </c>
      <c r="B1837" t="s">
        <v>164</v>
      </c>
      <c r="C1837">
        <v>111880.82</v>
      </c>
      <c r="D1837" t="s">
        <v>29</v>
      </c>
      <c r="E1837" t="s">
        <v>29</v>
      </c>
      <c r="F1837">
        <v>1225052</v>
      </c>
    </row>
    <row r="1838" spans="1:6">
      <c r="A1838" s="171">
        <v>44252</v>
      </c>
      <c r="B1838" t="s">
        <v>164</v>
      </c>
      <c r="C1838">
        <v>111880.82</v>
      </c>
      <c r="D1838" t="s">
        <v>30</v>
      </c>
      <c r="E1838" t="s">
        <v>30</v>
      </c>
      <c r="F1838">
        <v>0</v>
      </c>
    </row>
    <row r="1839" spans="1:6">
      <c r="A1839" s="171">
        <v>44252</v>
      </c>
      <c r="B1839" t="s">
        <v>164</v>
      </c>
      <c r="C1839">
        <v>111880.82</v>
      </c>
      <c r="D1839" t="s">
        <v>31</v>
      </c>
      <c r="E1839" t="s">
        <v>31</v>
      </c>
      <c r="F1839">
        <v>0</v>
      </c>
    </row>
    <row r="1840" spans="1:6">
      <c r="A1840" s="171">
        <v>44252</v>
      </c>
      <c r="B1840" t="s">
        <v>164</v>
      </c>
      <c r="C1840">
        <v>111880.82</v>
      </c>
      <c r="D1840" t="s">
        <v>32</v>
      </c>
      <c r="E1840" t="s">
        <v>32</v>
      </c>
      <c r="F1840">
        <v>62318</v>
      </c>
    </row>
    <row r="1841" spans="1:6">
      <c r="A1841" s="171">
        <v>44252</v>
      </c>
      <c r="B1841" t="s">
        <v>164</v>
      </c>
      <c r="C1841">
        <v>111880.82</v>
      </c>
      <c r="D1841" t="s">
        <v>33</v>
      </c>
      <c r="E1841" t="s">
        <v>33</v>
      </c>
      <c r="F1841">
        <v>0</v>
      </c>
    </row>
    <row r="1842" spans="1:6">
      <c r="A1842" s="171">
        <v>44252</v>
      </c>
      <c r="B1842" t="s">
        <v>164</v>
      </c>
      <c r="C1842">
        <v>111880.82</v>
      </c>
      <c r="D1842" t="s">
        <v>34</v>
      </c>
      <c r="E1842" t="s">
        <v>34</v>
      </c>
      <c r="F1842">
        <v>31417</v>
      </c>
    </row>
    <row r="1843" spans="1:6">
      <c r="A1843" s="171">
        <v>44252</v>
      </c>
      <c r="B1843" t="s">
        <v>164</v>
      </c>
      <c r="C1843">
        <v>111880.82</v>
      </c>
      <c r="D1843" t="s">
        <v>35</v>
      </c>
      <c r="E1843" t="s">
        <v>35</v>
      </c>
      <c r="F1843">
        <v>0</v>
      </c>
    </row>
    <row r="1844" spans="1:6">
      <c r="A1844" s="171">
        <v>44252</v>
      </c>
      <c r="B1844" t="s">
        <v>164</v>
      </c>
      <c r="C1844">
        <v>111880.82</v>
      </c>
      <c r="D1844" t="s">
        <v>36</v>
      </c>
      <c r="E1844" t="s">
        <v>36</v>
      </c>
      <c r="F1844">
        <v>0</v>
      </c>
    </row>
    <row r="1845" spans="1:6">
      <c r="A1845" s="171">
        <v>44252</v>
      </c>
      <c r="B1845" t="s">
        <v>164</v>
      </c>
      <c r="C1845">
        <v>111880.82</v>
      </c>
      <c r="D1845" t="s">
        <v>37</v>
      </c>
      <c r="E1845" t="s">
        <v>37</v>
      </c>
      <c r="F1845">
        <v>0</v>
      </c>
    </row>
    <row r="1846" spans="1:6">
      <c r="A1846" s="171">
        <v>44252</v>
      </c>
      <c r="B1846" t="s">
        <v>164</v>
      </c>
      <c r="C1846">
        <v>111880.82</v>
      </c>
      <c r="D1846" t="s">
        <v>38</v>
      </c>
      <c r="E1846" t="s">
        <v>38</v>
      </c>
      <c r="F1846">
        <v>0</v>
      </c>
    </row>
    <row r="1847" spans="1:6">
      <c r="A1847" s="171">
        <v>44252</v>
      </c>
      <c r="B1847" t="s">
        <v>164</v>
      </c>
      <c r="C1847">
        <v>111880.82</v>
      </c>
      <c r="D1847" t="s">
        <v>39</v>
      </c>
      <c r="E1847" t="s">
        <v>39</v>
      </c>
      <c r="F1847">
        <v>0</v>
      </c>
    </row>
    <row r="1848" spans="1:6">
      <c r="A1848" s="171">
        <v>44252</v>
      </c>
      <c r="B1848" t="s">
        <v>164</v>
      </c>
      <c r="C1848">
        <v>111880.82</v>
      </c>
      <c r="D1848" t="s">
        <v>40</v>
      </c>
      <c r="E1848" t="s">
        <v>40</v>
      </c>
      <c r="F1848">
        <v>0</v>
      </c>
    </row>
    <row r="1849" spans="1:6">
      <c r="A1849" s="171">
        <v>44252</v>
      </c>
      <c r="B1849" t="s">
        <v>164</v>
      </c>
      <c r="C1849">
        <v>111880.82</v>
      </c>
      <c r="D1849" t="s">
        <v>41</v>
      </c>
      <c r="E1849" t="s">
        <v>41</v>
      </c>
      <c r="F1849">
        <v>0</v>
      </c>
    </row>
    <row r="1850" spans="1:6">
      <c r="A1850" s="171">
        <v>44253</v>
      </c>
      <c r="B1850" t="s">
        <v>164</v>
      </c>
      <c r="C1850">
        <v>315173.77</v>
      </c>
      <c r="D1850" t="s">
        <v>9</v>
      </c>
      <c r="E1850" t="s">
        <v>9</v>
      </c>
      <c r="F1850">
        <v>398522</v>
      </c>
    </row>
    <row r="1851" spans="1:6">
      <c r="A1851" s="171">
        <v>44253</v>
      </c>
      <c r="B1851" t="s">
        <v>164</v>
      </c>
      <c r="C1851">
        <v>315173.77</v>
      </c>
      <c r="D1851" t="s">
        <v>9</v>
      </c>
      <c r="E1851" t="s">
        <v>10</v>
      </c>
      <c r="F1851">
        <v>386760</v>
      </c>
    </row>
    <row r="1852" spans="1:6">
      <c r="A1852" s="171">
        <v>44253</v>
      </c>
      <c r="B1852" t="s">
        <v>164</v>
      </c>
      <c r="C1852">
        <v>315173.77</v>
      </c>
      <c r="D1852" t="s">
        <v>9</v>
      </c>
      <c r="E1852" t="s">
        <v>11</v>
      </c>
      <c r="F1852">
        <v>7999</v>
      </c>
    </row>
    <row r="1853" spans="1:6">
      <c r="A1853" s="171">
        <v>44253</v>
      </c>
      <c r="B1853" t="s">
        <v>164</v>
      </c>
      <c r="C1853">
        <v>315173.77</v>
      </c>
      <c r="D1853" t="s">
        <v>9</v>
      </c>
      <c r="E1853" t="s">
        <v>12</v>
      </c>
      <c r="F1853">
        <v>0</v>
      </c>
    </row>
    <row r="1854" spans="1:6">
      <c r="A1854" s="171">
        <v>44253</v>
      </c>
      <c r="B1854" t="s">
        <v>164</v>
      </c>
      <c r="C1854">
        <v>315173.77</v>
      </c>
      <c r="D1854" t="s">
        <v>9</v>
      </c>
      <c r="E1854" t="s">
        <v>13</v>
      </c>
      <c r="F1854">
        <v>3763</v>
      </c>
    </row>
    <row r="1855" spans="1:6">
      <c r="A1855" s="171">
        <v>44253</v>
      </c>
      <c r="B1855" t="s">
        <v>164</v>
      </c>
      <c r="C1855">
        <v>315173.77</v>
      </c>
      <c r="D1855" t="s">
        <v>14</v>
      </c>
      <c r="E1855" t="s">
        <v>14</v>
      </c>
      <c r="F1855">
        <v>98752</v>
      </c>
    </row>
    <row r="1856" spans="1:6">
      <c r="A1856" s="171">
        <v>44253</v>
      </c>
      <c r="B1856" t="s">
        <v>164</v>
      </c>
      <c r="C1856">
        <v>315173.77</v>
      </c>
      <c r="D1856" t="s">
        <v>14</v>
      </c>
      <c r="E1856" t="s">
        <v>15</v>
      </c>
      <c r="F1856">
        <v>97785</v>
      </c>
    </row>
    <row r="1857" spans="1:6">
      <c r="A1857" s="171">
        <v>44253</v>
      </c>
      <c r="B1857" t="s">
        <v>164</v>
      </c>
      <c r="C1857">
        <v>315173.77</v>
      </c>
      <c r="D1857" t="s">
        <v>14</v>
      </c>
      <c r="E1857" t="s">
        <v>16</v>
      </c>
      <c r="F1857">
        <v>795</v>
      </c>
    </row>
    <row r="1858" spans="1:6">
      <c r="A1858" s="171">
        <v>44253</v>
      </c>
      <c r="B1858" t="s">
        <v>164</v>
      </c>
      <c r="C1858">
        <v>315173.77</v>
      </c>
      <c r="D1858" t="s">
        <v>14</v>
      </c>
      <c r="E1858" t="s">
        <v>17</v>
      </c>
      <c r="F1858">
        <v>172</v>
      </c>
    </row>
    <row r="1859" spans="1:6">
      <c r="A1859" s="171">
        <v>44253</v>
      </c>
      <c r="B1859" t="s">
        <v>164</v>
      </c>
      <c r="C1859">
        <v>315173.77</v>
      </c>
      <c r="D1859" t="s">
        <v>14</v>
      </c>
      <c r="E1859" t="s">
        <v>18</v>
      </c>
      <c r="F1859">
        <v>0</v>
      </c>
    </row>
    <row r="1860" spans="1:6">
      <c r="A1860" s="171">
        <v>44253</v>
      </c>
      <c r="B1860" t="s">
        <v>164</v>
      </c>
      <c r="C1860">
        <v>315173.77</v>
      </c>
      <c r="D1860" t="s">
        <v>19</v>
      </c>
      <c r="E1860" t="s">
        <v>19</v>
      </c>
      <c r="F1860">
        <v>388</v>
      </c>
    </row>
    <row r="1861" spans="1:6">
      <c r="A1861" s="171">
        <v>44253</v>
      </c>
      <c r="B1861" t="s">
        <v>164</v>
      </c>
      <c r="C1861">
        <v>315173.77</v>
      </c>
      <c r="D1861" t="s">
        <v>19</v>
      </c>
      <c r="E1861" t="s">
        <v>20</v>
      </c>
      <c r="F1861">
        <v>281</v>
      </c>
    </row>
    <row r="1862" spans="1:6">
      <c r="A1862" s="171">
        <v>44253</v>
      </c>
      <c r="B1862" t="s">
        <v>164</v>
      </c>
      <c r="C1862">
        <v>315173.77</v>
      </c>
      <c r="D1862" t="s">
        <v>19</v>
      </c>
      <c r="E1862" t="s">
        <v>21</v>
      </c>
      <c r="F1862">
        <v>107</v>
      </c>
    </row>
    <row r="1863" spans="1:6">
      <c r="A1863" s="171">
        <v>44253</v>
      </c>
      <c r="B1863" t="s">
        <v>164</v>
      </c>
      <c r="C1863">
        <v>315173.77</v>
      </c>
      <c r="D1863" t="s">
        <v>19</v>
      </c>
      <c r="E1863" t="s">
        <v>22</v>
      </c>
      <c r="F1863">
        <v>0</v>
      </c>
    </row>
    <row r="1864" spans="1:6">
      <c r="A1864" s="171">
        <v>44253</v>
      </c>
      <c r="B1864" t="s">
        <v>164</v>
      </c>
      <c r="C1864">
        <v>315173.77</v>
      </c>
      <c r="D1864" t="s">
        <v>23</v>
      </c>
      <c r="E1864" t="s">
        <v>23</v>
      </c>
      <c r="F1864">
        <v>0</v>
      </c>
    </row>
    <row r="1865" spans="1:6">
      <c r="A1865" s="171">
        <v>44253</v>
      </c>
      <c r="B1865" t="s">
        <v>164</v>
      </c>
      <c r="C1865">
        <v>315173.77</v>
      </c>
      <c r="D1865" t="s">
        <v>24</v>
      </c>
      <c r="E1865" t="s">
        <v>24</v>
      </c>
      <c r="F1865">
        <v>116241</v>
      </c>
    </row>
    <row r="1866" spans="1:6">
      <c r="A1866" s="171">
        <v>44253</v>
      </c>
      <c r="B1866" t="s">
        <v>164</v>
      </c>
      <c r="C1866">
        <v>315173.77</v>
      </c>
      <c r="D1866" t="s">
        <v>25</v>
      </c>
      <c r="E1866" t="s">
        <v>25</v>
      </c>
      <c r="F1866">
        <v>984893</v>
      </c>
    </row>
    <row r="1867" spans="1:6">
      <c r="A1867" s="171">
        <v>44253</v>
      </c>
      <c r="B1867" t="s">
        <v>164</v>
      </c>
      <c r="C1867">
        <v>315173.77</v>
      </c>
      <c r="D1867" t="s">
        <v>26</v>
      </c>
      <c r="E1867" t="s">
        <v>26</v>
      </c>
      <c r="F1867">
        <v>11514</v>
      </c>
    </row>
    <row r="1868" spans="1:6">
      <c r="A1868" s="171">
        <v>44253</v>
      </c>
      <c r="B1868" t="s">
        <v>164</v>
      </c>
      <c r="C1868">
        <v>315173.77</v>
      </c>
      <c r="D1868" t="s">
        <v>27</v>
      </c>
      <c r="E1868" t="s">
        <v>27</v>
      </c>
      <c r="F1868">
        <v>9917</v>
      </c>
    </row>
    <row r="1869" spans="1:6">
      <c r="A1869" s="171">
        <v>44253</v>
      </c>
      <c r="B1869" t="s">
        <v>164</v>
      </c>
      <c r="C1869">
        <v>315173.77</v>
      </c>
      <c r="D1869" t="s">
        <v>28</v>
      </c>
      <c r="E1869" t="s">
        <v>28</v>
      </c>
      <c r="F1869">
        <v>0</v>
      </c>
    </row>
    <row r="1870" spans="1:6">
      <c r="A1870" s="171">
        <v>44253</v>
      </c>
      <c r="B1870" t="s">
        <v>164</v>
      </c>
      <c r="C1870">
        <v>315173.77</v>
      </c>
      <c r="D1870" t="s">
        <v>29</v>
      </c>
      <c r="E1870" t="s">
        <v>29</v>
      </c>
      <c r="F1870">
        <v>1398020</v>
      </c>
    </row>
    <row r="1871" spans="1:6">
      <c r="A1871" s="171">
        <v>44253</v>
      </c>
      <c r="B1871" t="s">
        <v>164</v>
      </c>
      <c r="C1871">
        <v>315173.77</v>
      </c>
      <c r="D1871" t="s">
        <v>30</v>
      </c>
      <c r="E1871" t="s">
        <v>30</v>
      </c>
      <c r="F1871">
        <v>0</v>
      </c>
    </row>
    <row r="1872" spans="1:6">
      <c r="A1872" s="171">
        <v>44253</v>
      </c>
      <c r="B1872" t="s">
        <v>164</v>
      </c>
      <c r="C1872">
        <v>315173.77</v>
      </c>
      <c r="D1872" t="s">
        <v>31</v>
      </c>
      <c r="E1872" t="s">
        <v>31</v>
      </c>
      <c r="F1872">
        <v>0</v>
      </c>
    </row>
    <row r="1873" spans="1:6">
      <c r="A1873" s="171">
        <v>44253</v>
      </c>
      <c r="B1873" t="s">
        <v>164</v>
      </c>
      <c r="C1873">
        <v>315173.77</v>
      </c>
      <c r="D1873" t="s">
        <v>32</v>
      </c>
      <c r="E1873" t="s">
        <v>32</v>
      </c>
      <c r="F1873">
        <v>31065</v>
      </c>
    </row>
    <row r="1874" spans="1:6">
      <c r="A1874" s="171">
        <v>44253</v>
      </c>
      <c r="B1874" t="s">
        <v>164</v>
      </c>
      <c r="C1874">
        <v>315173.77</v>
      </c>
      <c r="D1874" t="s">
        <v>33</v>
      </c>
      <c r="E1874" t="s">
        <v>33</v>
      </c>
      <c r="F1874">
        <v>0</v>
      </c>
    </row>
    <row r="1875" spans="1:6">
      <c r="A1875" s="171">
        <v>44253</v>
      </c>
      <c r="B1875" t="s">
        <v>164</v>
      </c>
      <c r="C1875">
        <v>315173.77</v>
      </c>
      <c r="D1875" t="s">
        <v>34</v>
      </c>
      <c r="E1875" t="s">
        <v>34</v>
      </c>
      <c r="F1875">
        <v>36746</v>
      </c>
    </row>
    <row r="1876" spans="1:6">
      <c r="A1876" s="171">
        <v>44253</v>
      </c>
      <c r="B1876" t="s">
        <v>164</v>
      </c>
      <c r="C1876">
        <v>315173.77</v>
      </c>
      <c r="D1876" t="s">
        <v>35</v>
      </c>
      <c r="E1876" t="s">
        <v>35</v>
      </c>
      <c r="F1876">
        <v>0</v>
      </c>
    </row>
    <row r="1877" spans="1:6">
      <c r="A1877" s="171">
        <v>44253</v>
      </c>
      <c r="B1877" t="s">
        <v>164</v>
      </c>
      <c r="C1877">
        <v>315173.77</v>
      </c>
      <c r="D1877" t="s">
        <v>36</v>
      </c>
      <c r="E1877" t="s">
        <v>36</v>
      </c>
      <c r="F1877">
        <v>0</v>
      </c>
    </row>
    <row r="1878" spans="1:6">
      <c r="A1878" s="171">
        <v>44253</v>
      </c>
      <c r="B1878" t="s">
        <v>164</v>
      </c>
      <c r="C1878">
        <v>315173.77</v>
      </c>
      <c r="D1878" t="s">
        <v>37</v>
      </c>
      <c r="E1878" t="s">
        <v>37</v>
      </c>
      <c r="F1878">
        <v>0</v>
      </c>
    </row>
    <row r="1879" spans="1:6">
      <c r="A1879" s="171">
        <v>44253</v>
      </c>
      <c r="B1879" t="s">
        <v>164</v>
      </c>
      <c r="C1879">
        <v>315173.77</v>
      </c>
      <c r="D1879" t="s">
        <v>38</v>
      </c>
      <c r="E1879" t="s">
        <v>38</v>
      </c>
      <c r="F1879">
        <v>0</v>
      </c>
    </row>
    <row r="1880" spans="1:6">
      <c r="A1880" s="171">
        <v>44253</v>
      </c>
      <c r="B1880" t="s">
        <v>164</v>
      </c>
      <c r="C1880">
        <v>315173.77</v>
      </c>
      <c r="D1880" t="s">
        <v>39</v>
      </c>
      <c r="E1880" t="s">
        <v>39</v>
      </c>
      <c r="F1880">
        <v>0</v>
      </c>
    </row>
    <row r="1881" spans="1:6">
      <c r="A1881" s="171">
        <v>44253</v>
      </c>
      <c r="B1881" t="s">
        <v>164</v>
      </c>
      <c r="C1881">
        <v>315173.77</v>
      </c>
      <c r="D1881" t="s">
        <v>40</v>
      </c>
      <c r="E1881" t="s">
        <v>40</v>
      </c>
      <c r="F1881">
        <v>0</v>
      </c>
    </row>
    <row r="1882" spans="1:6">
      <c r="A1882" s="171">
        <v>44253</v>
      </c>
      <c r="B1882" t="s">
        <v>164</v>
      </c>
      <c r="C1882">
        <v>315173.77</v>
      </c>
      <c r="D1882" t="s">
        <v>41</v>
      </c>
      <c r="E1882" t="s">
        <v>41</v>
      </c>
      <c r="F1882">
        <v>0</v>
      </c>
    </row>
    <row r="1883" spans="1:6">
      <c r="A1883" s="171">
        <v>44254</v>
      </c>
      <c r="B1883" t="s">
        <v>164</v>
      </c>
      <c r="C1883">
        <v>219729.19</v>
      </c>
      <c r="D1883" t="s">
        <v>9</v>
      </c>
      <c r="E1883" t="s">
        <v>9</v>
      </c>
      <c r="F1883">
        <v>443695</v>
      </c>
    </row>
    <row r="1884" spans="1:6">
      <c r="A1884" s="171">
        <v>44254</v>
      </c>
      <c r="B1884" t="s">
        <v>164</v>
      </c>
      <c r="C1884">
        <v>219729.19</v>
      </c>
      <c r="D1884" t="s">
        <v>9</v>
      </c>
      <c r="E1884" t="s">
        <v>10</v>
      </c>
      <c r="F1884">
        <v>435939</v>
      </c>
    </row>
    <row r="1885" spans="1:6">
      <c r="A1885" s="171">
        <v>44254</v>
      </c>
      <c r="B1885" t="s">
        <v>164</v>
      </c>
      <c r="C1885">
        <v>219729.19</v>
      </c>
      <c r="D1885" t="s">
        <v>9</v>
      </c>
      <c r="E1885" t="s">
        <v>11</v>
      </c>
      <c r="F1885">
        <v>6726</v>
      </c>
    </row>
    <row r="1886" spans="1:6">
      <c r="A1886" s="171">
        <v>44254</v>
      </c>
      <c r="B1886" t="s">
        <v>164</v>
      </c>
      <c r="C1886">
        <v>219729.19</v>
      </c>
      <c r="D1886" t="s">
        <v>9</v>
      </c>
      <c r="E1886" t="s">
        <v>12</v>
      </c>
      <c r="F1886">
        <v>0</v>
      </c>
    </row>
    <row r="1887" spans="1:6">
      <c r="A1887" s="171">
        <v>44254</v>
      </c>
      <c r="B1887" t="s">
        <v>164</v>
      </c>
      <c r="C1887">
        <v>219729.19</v>
      </c>
      <c r="D1887" t="s">
        <v>9</v>
      </c>
      <c r="E1887" t="s">
        <v>13</v>
      </c>
      <c r="F1887">
        <v>1030</v>
      </c>
    </row>
    <row r="1888" spans="1:6">
      <c r="A1888" s="171">
        <v>44254</v>
      </c>
      <c r="B1888" t="s">
        <v>164</v>
      </c>
      <c r="C1888">
        <v>219729.19</v>
      </c>
      <c r="D1888" t="s">
        <v>14</v>
      </c>
      <c r="E1888" t="s">
        <v>14</v>
      </c>
      <c r="F1888">
        <v>119335</v>
      </c>
    </row>
    <row r="1889" spans="1:6">
      <c r="A1889" s="171">
        <v>44254</v>
      </c>
      <c r="B1889" t="s">
        <v>164</v>
      </c>
      <c r="C1889">
        <v>219729.19</v>
      </c>
      <c r="D1889" t="s">
        <v>14</v>
      </c>
      <c r="E1889" t="s">
        <v>15</v>
      </c>
      <c r="F1889">
        <v>118910</v>
      </c>
    </row>
    <row r="1890" spans="1:6">
      <c r="A1890" s="171">
        <v>44254</v>
      </c>
      <c r="B1890" t="s">
        <v>164</v>
      </c>
      <c r="C1890">
        <v>219729.19</v>
      </c>
      <c r="D1890" t="s">
        <v>14</v>
      </c>
      <c r="E1890" t="s">
        <v>16</v>
      </c>
      <c r="F1890">
        <v>386</v>
      </c>
    </row>
    <row r="1891" spans="1:6">
      <c r="A1891" s="171">
        <v>44254</v>
      </c>
      <c r="B1891" t="s">
        <v>164</v>
      </c>
      <c r="C1891">
        <v>219729.19</v>
      </c>
      <c r="D1891" t="s">
        <v>14</v>
      </c>
      <c r="E1891" t="s">
        <v>17</v>
      </c>
      <c r="F1891">
        <v>39</v>
      </c>
    </row>
    <row r="1892" spans="1:6">
      <c r="A1892" s="171">
        <v>44254</v>
      </c>
      <c r="B1892" t="s">
        <v>164</v>
      </c>
      <c r="C1892">
        <v>219729.19</v>
      </c>
      <c r="D1892" t="s">
        <v>14</v>
      </c>
      <c r="E1892" t="s">
        <v>18</v>
      </c>
      <c r="F1892">
        <v>0</v>
      </c>
    </row>
    <row r="1893" spans="1:6">
      <c r="A1893" s="171">
        <v>44254</v>
      </c>
      <c r="B1893" t="s">
        <v>164</v>
      </c>
      <c r="C1893">
        <v>219729.19</v>
      </c>
      <c r="D1893" t="s">
        <v>19</v>
      </c>
      <c r="E1893" t="s">
        <v>19</v>
      </c>
      <c r="F1893">
        <v>947</v>
      </c>
    </row>
    <row r="1894" spans="1:6">
      <c r="A1894" s="171">
        <v>44254</v>
      </c>
      <c r="B1894" t="s">
        <v>164</v>
      </c>
      <c r="C1894">
        <v>219729.19</v>
      </c>
      <c r="D1894" t="s">
        <v>19</v>
      </c>
      <c r="E1894" t="s">
        <v>20</v>
      </c>
      <c r="F1894">
        <v>749</v>
      </c>
    </row>
    <row r="1895" spans="1:6">
      <c r="A1895" s="171">
        <v>44254</v>
      </c>
      <c r="B1895" t="s">
        <v>164</v>
      </c>
      <c r="C1895">
        <v>219729.19</v>
      </c>
      <c r="D1895" t="s">
        <v>19</v>
      </c>
      <c r="E1895" t="s">
        <v>21</v>
      </c>
      <c r="F1895">
        <v>198</v>
      </c>
    </row>
    <row r="1896" spans="1:6">
      <c r="A1896" s="171">
        <v>44254</v>
      </c>
      <c r="B1896" t="s">
        <v>164</v>
      </c>
      <c r="C1896">
        <v>219729.19</v>
      </c>
      <c r="D1896" t="s">
        <v>19</v>
      </c>
      <c r="E1896" t="s">
        <v>22</v>
      </c>
      <c r="F1896">
        <v>0</v>
      </c>
    </row>
    <row r="1897" spans="1:6">
      <c r="A1897" s="171">
        <v>44254</v>
      </c>
      <c r="B1897" t="s">
        <v>164</v>
      </c>
      <c r="C1897">
        <v>219729.19</v>
      </c>
      <c r="D1897" t="s">
        <v>23</v>
      </c>
      <c r="E1897" t="s">
        <v>23</v>
      </c>
      <c r="F1897">
        <v>0</v>
      </c>
    </row>
    <row r="1898" spans="1:6">
      <c r="A1898" s="171">
        <v>44254</v>
      </c>
      <c r="B1898" t="s">
        <v>164</v>
      </c>
      <c r="C1898">
        <v>219729.19</v>
      </c>
      <c r="D1898" t="s">
        <v>24</v>
      </c>
      <c r="E1898" t="s">
        <v>24</v>
      </c>
      <c r="F1898">
        <v>94059</v>
      </c>
    </row>
    <row r="1899" spans="1:6">
      <c r="A1899" s="171">
        <v>44254</v>
      </c>
      <c r="B1899" t="s">
        <v>164</v>
      </c>
      <c r="C1899">
        <v>219729.19</v>
      </c>
      <c r="D1899" t="s">
        <v>25</v>
      </c>
      <c r="E1899" t="s">
        <v>25</v>
      </c>
      <c r="F1899">
        <v>1054243</v>
      </c>
    </row>
    <row r="1900" spans="1:6">
      <c r="A1900" s="171">
        <v>44254</v>
      </c>
      <c r="B1900" t="s">
        <v>164</v>
      </c>
      <c r="C1900">
        <v>219729.19</v>
      </c>
      <c r="D1900" t="s">
        <v>26</v>
      </c>
      <c r="E1900" t="s">
        <v>26</v>
      </c>
      <c r="F1900">
        <v>11804</v>
      </c>
    </row>
    <row r="1901" spans="1:6">
      <c r="A1901" s="171">
        <v>44254</v>
      </c>
      <c r="B1901" t="s">
        <v>164</v>
      </c>
      <c r="C1901">
        <v>219729.19</v>
      </c>
      <c r="D1901" t="s">
        <v>27</v>
      </c>
      <c r="E1901" t="s">
        <v>27</v>
      </c>
      <c r="F1901">
        <v>8199</v>
      </c>
    </row>
    <row r="1902" spans="1:6">
      <c r="A1902" s="171">
        <v>44254</v>
      </c>
      <c r="B1902" t="s">
        <v>164</v>
      </c>
      <c r="C1902">
        <v>219729.19</v>
      </c>
      <c r="D1902" t="s">
        <v>28</v>
      </c>
      <c r="E1902" t="s">
        <v>28</v>
      </c>
      <c r="F1902">
        <v>0</v>
      </c>
    </row>
    <row r="1903" spans="1:6">
      <c r="A1903" s="171">
        <v>44254</v>
      </c>
      <c r="B1903" t="s">
        <v>164</v>
      </c>
      <c r="C1903">
        <v>219729.19</v>
      </c>
      <c r="D1903" t="s">
        <v>29</v>
      </c>
      <c r="E1903" t="s">
        <v>29</v>
      </c>
      <c r="F1903">
        <v>1496197</v>
      </c>
    </row>
    <row r="1904" spans="1:6">
      <c r="A1904" s="171">
        <v>44254</v>
      </c>
      <c r="B1904" t="s">
        <v>164</v>
      </c>
      <c r="C1904">
        <v>219729.19</v>
      </c>
      <c r="D1904" t="s">
        <v>30</v>
      </c>
      <c r="E1904" t="s">
        <v>30</v>
      </c>
      <c r="F1904">
        <v>0</v>
      </c>
    </row>
    <row r="1905" spans="1:6">
      <c r="A1905" s="171">
        <v>44254</v>
      </c>
      <c r="B1905" t="s">
        <v>164</v>
      </c>
      <c r="C1905">
        <v>219729.19</v>
      </c>
      <c r="D1905" t="s">
        <v>31</v>
      </c>
      <c r="E1905" t="s">
        <v>31</v>
      </c>
      <c r="F1905">
        <v>0</v>
      </c>
    </row>
    <row r="1906" spans="1:6">
      <c r="A1906" s="171">
        <v>44254</v>
      </c>
      <c r="B1906" t="s">
        <v>164</v>
      </c>
      <c r="C1906">
        <v>219729.19</v>
      </c>
      <c r="D1906" t="s">
        <v>32</v>
      </c>
      <c r="E1906" t="s">
        <v>32</v>
      </c>
      <c r="F1906">
        <v>16835</v>
      </c>
    </row>
    <row r="1907" spans="1:6">
      <c r="A1907" s="171">
        <v>44254</v>
      </c>
      <c r="B1907" t="s">
        <v>164</v>
      </c>
      <c r="C1907">
        <v>219729.19</v>
      </c>
      <c r="D1907" t="s">
        <v>33</v>
      </c>
      <c r="E1907" t="s">
        <v>33</v>
      </c>
      <c r="F1907">
        <v>0</v>
      </c>
    </row>
    <row r="1908" spans="1:6">
      <c r="A1908" s="171">
        <v>44254</v>
      </c>
      <c r="B1908" t="s">
        <v>164</v>
      </c>
      <c r="C1908">
        <v>219729.19</v>
      </c>
      <c r="D1908" t="s">
        <v>34</v>
      </c>
      <c r="E1908" t="s">
        <v>34</v>
      </c>
      <c r="F1908">
        <v>32925</v>
      </c>
    </row>
    <row r="1909" spans="1:6">
      <c r="A1909" s="171">
        <v>44254</v>
      </c>
      <c r="B1909" t="s">
        <v>164</v>
      </c>
      <c r="C1909">
        <v>219729.19</v>
      </c>
      <c r="D1909" t="s">
        <v>35</v>
      </c>
      <c r="E1909" t="s">
        <v>35</v>
      </c>
      <c r="F1909">
        <v>0</v>
      </c>
    </row>
    <row r="1910" spans="1:6">
      <c r="A1910" s="171">
        <v>44254</v>
      </c>
      <c r="B1910" t="s">
        <v>164</v>
      </c>
      <c r="C1910">
        <v>219729.19</v>
      </c>
      <c r="D1910" t="s">
        <v>36</v>
      </c>
      <c r="E1910" t="s">
        <v>36</v>
      </c>
      <c r="F1910">
        <v>0</v>
      </c>
    </row>
    <row r="1911" spans="1:6">
      <c r="A1911" s="171">
        <v>44254</v>
      </c>
      <c r="B1911" t="s">
        <v>164</v>
      </c>
      <c r="C1911">
        <v>219729.19</v>
      </c>
      <c r="D1911" t="s">
        <v>37</v>
      </c>
      <c r="E1911" t="s">
        <v>37</v>
      </c>
      <c r="F1911">
        <v>0</v>
      </c>
    </row>
    <row r="1912" spans="1:6">
      <c r="A1912" s="171">
        <v>44254</v>
      </c>
      <c r="B1912" t="s">
        <v>164</v>
      </c>
      <c r="C1912">
        <v>219729.19</v>
      </c>
      <c r="D1912" t="s">
        <v>38</v>
      </c>
      <c r="E1912" t="s">
        <v>38</v>
      </c>
      <c r="F1912">
        <v>0</v>
      </c>
    </row>
    <row r="1913" spans="1:6">
      <c r="A1913" s="171">
        <v>44254</v>
      </c>
      <c r="B1913" t="s">
        <v>164</v>
      </c>
      <c r="C1913">
        <v>219729.19</v>
      </c>
      <c r="D1913" t="s">
        <v>39</v>
      </c>
      <c r="E1913" t="s">
        <v>39</v>
      </c>
      <c r="F1913">
        <v>0</v>
      </c>
    </row>
    <row r="1914" spans="1:6">
      <c r="A1914" s="171">
        <v>44254</v>
      </c>
      <c r="B1914" t="s">
        <v>164</v>
      </c>
      <c r="C1914">
        <v>219729.19</v>
      </c>
      <c r="D1914" t="s">
        <v>40</v>
      </c>
      <c r="E1914" t="s">
        <v>40</v>
      </c>
      <c r="F1914">
        <v>0</v>
      </c>
    </row>
    <row r="1915" spans="1:6">
      <c r="A1915" s="171">
        <v>44254</v>
      </c>
      <c r="B1915" t="s">
        <v>164</v>
      </c>
      <c r="C1915">
        <v>219729.19</v>
      </c>
      <c r="D1915" t="s">
        <v>41</v>
      </c>
      <c r="E1915" t="s">
        <v>41</v>
      </c>
      <c r="F1915">
        <v>0</v>
      </c>
    </row>
    <row r="1916" spans="1:6">
      <c r="A1916" s="171">
        <v>44255</v>
      </c>
      <c r="B1916" t="s">
        <v>164</v>
      </c>
      <c r="C1916">
        <v>184941.81</v>
      </c>
      <c r="D1916" t="s">
        <v>9</v>
      </c>
      <c r="E1916" t="s">
        <v>9</v>
      </c>
      <c r="F1916">
        <v>164982</v>
      </c>
    </row>
    <row r="1917" spans="1:6">
      <c r="A1917" s="171">
        <v>44255</v>
      </c>
      <c r="B1917" t="s">
        <v>164</v>
      </c>
      <c r="C1917">
        <v>184941.81</v>
      </c>
      <c r="D1917" t="s">
        <v>9</v>
      </c>
      <c r="E1917" t="s">
        <v>10</v>
      </c>
      <c r="F1917">
        <v>156094</v>
      </c>
    </row>
    <row r="1918" spans="1:6">
      <c r="A1918" s="171">
        <v>44255</v>
      </c>
      <c r="B1918" t="s">
        <v>164</v>
      </c>
      <c r="C1918">
        <v>184941.81</v>
      </c>
      <c r="D1918" t="s">
        <v>9</v>
      </c>
      <c r="E1918" t="s">
        <v>11</v>
      </c>
      <c r="F1918">
        <v>7543</v>
      </c>
    </row>
    <row r="1919" spans="1:6">
      <c r="A1919" s="171">
        <v>44255</v>
      </c>
      <c r="B1919" t="s">
        <v>164</v>
      </c>
      <c r="C1919">
        <v>184941.81</v>
      </c>
      <c r="D1919" t="s">
        <v>9</v>
      </c>
      <c r="E1919" t="s">
        <v>12</v>
      </c>
      <c r="F1919">
        <v>0</v>
      </c>
    </row>
    <row r="1920" spans="1:6">
      <c r="A1920" s="171">
        <v>44255</v>
      </c>
      <c r="B1920" t="s">
        <v>164</v>
      </c>
      <c r="C1920">
        <v>184941.81</v>
      </c>
      <c r="D1920" t="s">
        <v>9</v>
      </c>
      <c r="E1920" t="s">
        <v>13</v>
      </c>
      <c r="F1920">
        <v>1345</v>
      </c>
    </row>
    <row r="1921" spans="1:6">
      <c r="A1921" s="171">
        <v>44255</v>
      </c>
      <c r="B1921" t="s">
        <v>164</v>
      </c>
      <c r="C1921">
        <v>184941.81</v>
      </c>
      <c r="D1921" t="s">
        <v>14</v>
      </c>
      <c r="E1921" t="s">
        <v>14</v>
      </c>
      <c r="F1921">
        <v>92995</v>
      </c>
    </row>
    <row r="1922" spans="1:6">
      <c r="A1922" s="171">
        <v>44255</v>
      </c>
      <c r="B1922" t="s">
        <v>164</v>
      </c>
      <c r="C1922">
        <v>184941.81</v>
      </c>
      <c r="D1922" t="s">
        <v>14</v>
      </c>
      <c r="E1922" t="s">
        <v>15</v>
      </c>
      <c r="F1922">
        <v>92609</v>
      </c>
    </row>
    <row r="1923" spans="1:6">
      <c r="A1923" s="171">
        <v>44255</v>
      </c>
      <c r="B1923" t="s">
        <v>164</v>
      </c>
      <c r="C1923">
        <v>184941.81</v>
      </c>
      <c r="D1923" t="s">
        <v>14</v>
      </c>
      <c r="E1923" t="s">
        <v>16</v>
      </c>
      <c r="F1923">
        <v>310</v>
      </c>
    </row>
    <row r="1924" spans="1:6">
      <c r="A1924" s="171">
        <v>44255</v>
      </c>
      <c r="B1924" t="s">
        <v>164</v>
      </c>
      <c r="C1924">
        <v>184941.81</v>
      </c>
      <c r="D1924" t="s">
        <v>14</v>
      </c>
      <c r="E1924" t="s">
        <v>17</v>
      </c>
      <c r="F1924">
        <v>76</v>
      </c>
    </row>
    <row r="1925" spans="1:6">
      <c r="A1925" s="171">
        <v>44255</v>
      </c>
      <c r="B1925" t="s">
        <v>164</v>
      </c>
      <c r="C1925">
        <v>184941.81</v>
      </c>
      <c r="D1925" t="s">
        <v>14</v>
      </c>
      <c r="E1925" t="s">
        <v>18</v>
      </c>
      <c r="F1925">
        <v>0</v>
      </c>
    </row>
    <row r="1926" spans="1:6">
      <c r="A1926" s="171">
        <v>44255</v>
      </c>
      <c r="B1926" t="s">
        <v>164</v>
      </c>
      <c r="C1926">
        <v>184941.81</v>
      </c>
      <c r="D1926" t="s">
        <v>19</v>
      </c>
      <c r="E1926" t="s">
        <v>19</v>
      </c>
      <c r="F1926">
        <v>18285</v>
      </c>
    </row>
    <row r="1927" spans="1:6">
      <c r="A1927" s="171">
        <v>44255</v>
      </c>
      <c r="B1927" t="s">
        <v>164</v>
      </c>
      <c r="C1927">
        <v>184941.81</v>
      </c>
      <c r="D1927" t="s">
        <v>19</v>
      </c>
      <c r="E1927" t="s">
        <v>20</v>
      </c>
      <c r="F1927">
        <v>18210</v>
      </c>
    </row>
    <row r="1928" spans="1:6">
      <c r="A1928" s="171">
        <v>44255</v>
      </c>
      <c r="B1928" t="s">
        <v>164</v>
      </c>
      <c r="C1928">
        <v>184941.81</v>
      </c>
      <c r="D1928" t="s">
        <v>19</v>
      </c>
      <c r="E1928" t="s">
        <v>21</v>
      </c>
      <c r="F1928">
        <v>75</v>
      </c>
    </row>
    <row r="1929" spans="1:6">
      <c r="A1929" s="171">
        <v>44255</v>
      </c>
      <c r="B1929" t="s">
        <v>164</v>
      </c>
      <c r="C1929">
        <v>184941.81</v>
      </c>
      <c r="D1929" t="s">
        <v>19</v>
      </c>
      <c r="E1929" t="s">
        <v>22</v>
      </c>
      <c r="F1929">
        <v>0</v>
      </c>
    </row>
    <row r="1930" spans="1:6">
      <c r="A1930" s="171">
        <v>44255</v>
      </c>
      <c r="B1930" t="s">
        <v>164</v>
      </c>
      <c r="C1930">
        <v>184941.81</v>
      </c>
      <c r="D1930" t="s">
        <v>23</v>
      </c>
      <c r="E1930" t="s">
        <v>23</v>
      </c>
      <c r="F1930">
        <v>0</v>
      </c>
    </row>
    <row r="1931" spans="1:6">
      <c r="A1931" s="171">
        <v>44255</v>
      </c>
      <c r="B1931" t="s">
        <v>164</v>
      </c>
      <c r="C1931">
        <v>184941.81</v>
      </c>
      <c r="D1931" t="s">
        <v>24</v>
      </c>
      <c r="E1931" t="s">
        <v>24</v>
      </c>
      <c r="F1931">
        <v>85562</v>
      </c>
    </row>
    <row r="1932" spans="1:6">
      <c r="A1932" s="171">
        <v>44255</v>
      </c>
      <c r="B1932" t="s">
        <v>164</v>
      </c>
      <c r="C1932">
        <v>184941.81</v>
      </c>
      <c r="D1932" t="s">
        <v>25</v>
      </c>
      <c r="E1932" t="s">
        <v>25</v>
      </c>
      <c r="F1932">
        <v>1087316</v>
      </c>
    </row>
    <row r="1933" spans="1:6">
      <c r="A1933" s="171">
        <v>44255</v>
      </c>
      <c r="B1933" t="s">
        <v>164</v>
      </c>
      <c r="C1933">
        <v>184941.81</v>
      </c>
      <c r="D1933" t="s">
        <v>26</v>
      </c>
      <c r="E1933" t="s">
        <v>26</v>
      </c>
      <c r="F1933">
        <v>31702</v>
      </c>
    </row>
    <row r="1934" spans="1:6">
      <c r="A1934" s="171">
        <v>44255</v>
      </c>
      <c r="B1934" t="s">
        <v>164</v>
      </c>
      <c r="C1934">
        <v>184941.81</v>
      </c>
      <c r="D1934" t="s">
        <v>27</v>
      </c>
      <c r="E1934" t="s">
        <v>27</v>
      </c>
      <c r="F1934">
        <v>9316</v>
      </c>
    </row>
    <row r="1935" spans="1:6">
      <c r="A1935" s="171">
        <v>44255</v>
      </c>
      <c r="B1935" t="s">
        <v>164</v>
      </c>
      <c r="C1935">
        <v>184941.81</v>
      </c>
      <c r="D1935" t="s">
        <v>28</v>
      </c>
      <c r="E1935" t="s">
        <v>28</v>
      </c>
      <c r="F1935">
        <v>0</v>
      </c>
    </row>
    <row r="1936" spans="1:6">
      <c r="A1936" s="171">
        <v>44255</v>
      </c>
      <c r="B1936" t="s">
        <v>164</v>
      </c>
      <c r="C1936">
        <v>184941.81</v>
      </c>
      <c r="D1936" t="s">
        <v>29</v>
      </c>
      <c r="E1936" t="s">
        <v>29</v>
      </c>
      <c r="F1936">
        <v>1698251</v>
      </c>
    </row>
    <row r="1937" spans="1:6">
      <c r="A1937" s="171">
        <v>44255</v>
      </c>
      <c r="B1937" t="s">
        <v>164</v>
      </c>
      <c r="C1937">
        <v>184941.81</v>
      </c>
      <c r="D1937" t="s">
        <v>30</v>
      </c>
      <c r="E1937" t="s">
        <v>30</v>
      </c>
      <c r="F1937">
        <v>0</v>
      </c>
    </row>
    <row r="1938" spans="1:6">
      <c r="A1938" s="171">
        <v>44255</v>
      </c>
      <c r="B1938" t="s">
        <v>164</v>
      </c>
      <c r="C1938">
        <v>184941.81</v>
      </c>
      <c r="D1938" t="s">
        <v>31</v>
      </c>
      <c r="E1938" t="s">
        <v>31</v>
      </c>
      <c r="F1938">
        <v>0</v>
      </c>
    </row>
    <row r="1939" spans="1:6">
      <c r="A1939" s="171">
        <v>44255</v>
      </c>
      <c r="B1939" t="s">
        <v>164</v>
      </c>
      <c r="C1939">
        <v>184941.81</v>
      </c>
      <c r="D1939" t="s">
        <v>32</v>
      </c>
      <c r="E1939" t="s">
        <v>32</v>
      </c>
      <c r="F1939">
        <v>21197</v>
      </c>
    </row>
    <row r="1940" spans="1:6">
      <c r="A1940" s="171">
        <v>44255</v>
      </c>
      <c r="B1940" t="s">
        <v>164</v>
      </c>
      <c r="C1940">
        <v>184941.81</v>
      </c>
      <c r="D1940" t="s">
        <v>33</v>
      </c>
      <c r="E1940" t="s">
        <v>33</v>
      </c>
      <c r="F1940">
        <v>0</v>
      </c>
    </row>
    <row r="1941" spans="1:6">
      <c r="A1941" s="171">
        <v>44255</v>
      </c>
      <c r="B1941" t="s">
        <v>164</v>
      </c>
      <c r="C1941">
        <v>184941.81</v>
      </c>
      <c r="D1941" t="s">
        <v>34</v>
      </c>
      <c r="E1941" t="s">
        <v>34</v>
      </c>
      <c r="F1941">
        <v>41878</v>
      </c>
    </row>
    <row r="1942" spans="1:6">
      <c r="A1942" s="171">
        <v>44255</v>
      </c>
      <c r="B1942" t="s">
        <v>164</v>
      </c>
      <c r="C1942">
        <v>184941.81</v>
      </c>
      <c r="D1942" t="s">
        <v>35</v>
      </c>
      <c r="E1942" t="s">
        <v>35</v>
      </c>
      <c r="F1942">
        <v>0</v>
      </c>
    </row>
    <row r="1943" spans="1:6">
      <c r="A1943" s="171">
        <v>44255</v>
      </c>
      <c r="B1943" t="s">
        <v>164</v>
      </c>
      <c r="C1943">
        <v>184941.81</v>
      </c>
      <c r="D1943" t="s">
        <v>36</v>
      </c>
      <c r="E1943" t="s">
        <v>36</v>
      </c>
      <c r="F1943">
        <v>0</v>
      </c>
    </row>
    <row r="1944" spans="1:6">
      <c r="A1944" s="171">
        <v>44255</v>
      </c>
      <c r="B1944" t="s">
        <v>164</v>
      </c>
      <c r="C1944">
        <v>184941.81</v>
      </c>
      <c r="D1944" t="s">
        <v>37</v>
      </c>
      <c r="E1944" t="s">
        <v>37</v>
      </c>
      <c r="F1944">
        <v>0</v>
      </c>
    </row>
    <row r="1945" spans="1:6">
      <c r="A1945" s="171">
        <v>44255</v>
      </c>
      <c r="B1945" t="s">
        <v>164</v>
      </c>
      <c r="C1945">
        <v>184941.81</v>
      </c>
      <c r="D1945" t="s">
        <v>38</v>
      </c>
      <c r="E1945" t="s">
        <v>38</v>
      </c>
      <c r="F1945">
        <v>0</v>
      </c>
    </row>
    <row r="1946" spans="1:6">
      <c r="A1946" s="171">
        <v>44255</v>
      </c>
      <c r="B1946" t="s">
        <v>164</v>
      </c>
      <c r="C1946">
        <v>184941.81</v>
      </c>
      <c r="D1946" t="s">
        <v>39</v>
      </c>
      <c r="E1946" t="s">
        <v>39</v>
      </c>
      <c r="F1946">
        <v>0</v>
      </c>
    </row>
    <row r="1947" spans="1:6">
      <c r="A1947" s="171">
        <v>44255</v>
      </c>
      <c r="B1947" t="s">
        <v>164</v>
      </c>
      <c r="C1947">
        <v>184941.81</v>
      </c>
      <c r="D1947" t="s">
        <v>40</v>
      </c>
      <c r="E1947" t="s">
        <v>40</v>
      </c>
      <c r="F1947">
        <v>0</v>
      </c>
    </row>
    <row r="1948" spans="1:6">
      <c r="A1948" s="171">
        <v>44255</v>
      </c>
      <c r="B1948" t="s">
        <v>164</v>
      </c>
      <c r="C1948">
        <v>184941.81</v>
      </c>
      <c r="D1948" t="s">
        <v>41</v>
      </c>
      <c r="E1948" t="s">
        <v>41</v>
      </c>
      <c r="F1948">
        <v>0</v>
      </c>
    </row>
    <row r="1949" spans="1:6">
      <c r="A1949" s="171">
        <v>44256</v>
      </c>
      <c r="B1949" t="s">
        <v>164</v>
      </c>
      <c r="C1949">
        <v>135910.56</v>
      </c>
      <c r="D1949" t="s">
        <v>9</v>
      </c>
      <c r="E1949" t="s">
        <v>9</v>
      </c>
      <c r="F1949">
        <v>307785</v>
      </c>
    </row>
    <row r="1950" spans="1:6">
      <c r="A1950" s="171">
        <v>44256</v>
      </c>
      <c r="B1950" t="s">
        <v>164</v>
      </c>
      <c r="C1950">
        <v>135910.56</v>
      </c>
      <c r="D1950" t="s">
        <v>9</v>
      </c>
      <c r="E1950" t="s">
        <v>10</v>
      </c>
      <c r="F1950">
        <v>288825</v>
      </c>
    </row>
    <row r="1951" spans="1:6">
      <c r="A1951" s="171">
        <v>44256</v>
      </c>
      <c r="B1951" t="s">
        <v>164</v>
      </c>
      <c r="C1951">
        <v>135910.56</v>
      </c>
      <c r="D1951" t="s">
        <v>9</v>
      </c>
      <c r="E1951" t="s">
        <v>11</v>
      </c>
      <c r="F1951">
        <v>17459</v>
      </c>
    </row>
    <row r="1952" spans="1:6">
      <c r="A1952" s="171">
        <v>44256</v>
      </c>
      <c r="B1952" t="s">
        <v>164</v>
      </c>
      <c r="C1952">
        <v>135910.56</v>
      </c>
      <c r="D1952" t="s">
        <v>9</v>
      </c>
      <c r="E1952" t="s">
        <v>12</v>
      </c>
      <c r="F1952">
        <v>0</v>
      </c>
    </row>
    <row r="1953" spans="1:6">
      <c r="A1953" s="171">
        <v>44256</v>
      </c>
      <c r="B1953" t="s">
        <v>164</v>
      </c>
      <c r="C1953">
        <v>135910.56</v>
      </c>
      <c r="D1953" t="s">
        <v>9</v>
      </c>
      <c r="E1953" t="s">
        <v>13</v>
      </c>
      <c r="F1953">
        <v>1501</v>
      </c>
    </row>
    <row r="1954" spans="1:6">
      <c r="A1954" s="171">
        <v>44256</v>
      </c>
      <c r="B1954" t="s">
        <v>164</v>
      </c>
      <c r="C1954">
        <v>135910.56</v>
      </c>
      <c r="D1954" t="s">
        <v>14</v>
      </c>
      <c r="E1954" t="s">
        <v>14</v>
      </c>
      <c r="F1954">
        <v>131694</v>
      </c>
    </row>
    <row r="1955" spans="1:6">
      <c r="A1955" s="171">
        <v>44256</v>
      </c>
      <c r="B1955" t="s">
        <v>164</v>
      </c>
      <c r="C1955">
        <v>135910.56</v>
      </c>
      <c r="D1955" t="s">
        <v>14</v>
      </c>
      <c r="E1955" t="s">
        <v>15</v>
      </c>
      <c r="F1955">
        <v>131154</v>
      </c>
    </row>
    <row r="1956" spans="1:6">
      <c r="A1956" s="171">
        <v>44256</v>
      </c>
      <c r="B1956" t="s">
        <v>164</v>
      </c>
      <c r="C1956">
        <v>135910.56</v>
      </c>
      <c r="D1956" t="s">
        <v>14</v>
      </c>
      <c r="E1956" t="s">
        <v>16</v>
      </c>
      <c r="F1956">
        <v>465</v>
      </c>
    </row>
    <row r="1957" spans="1:6">
      <c r="A1957" s="171">
        <v>44256</v>
      </c>
      <c r="B1957" t="s">
        <v>164</v>
      </c>
      <c r="C1957">
        <v>135910.56</v>
      </c>
      <c r="D1957" t="s">
        <v>14</v>
      </c>
      <c r="E1957" t="s">
        <v>17</v>
      </c>
      <c r="F1957">
        <v>76</v>
      </c>
    </row>
    <row r="1958" spans="1:6">
      <c r="A1958" s="171">
        <v>44256</v>
      </c>
      <c r="B1958" t="s">
        <v>164</v>
      </c>
      <c r="C1958">
        <v>135910.56</v>
      </c>
      <c r="D1958" t="s">
        <v>14</v>
      </c>
      <c r="E1958" t="s">
        <v>18</v>
      </c>
      <c r="F1958">
        <v>0</v>
      </c>
    </row>
    <row r="1959" spans="1:6">
      <c r="A1959" s="171">
        <v>44256</v>
      </c>
      <c r="B1959" t="s">
        <v>164</v>
      </c>
      <c r="C1959">
        <v>135910.56</v>
      </c>
      <c r="D1959" t="s">
        <v>19</v>
      </c>
      <c r="E1959" t="s">
        <v>19</v>
      </c>
      <c r="F1959">
        <v>21110</v>
      </c>
    </row>
    <row r="1960" spans="1:6">
      <c r="A1960" s="171">
        <v>44256</v>
      </c>
      <c r="B1960" t="s">
        <v>164</v>
      </c>
      <c r="C1960">
        <v>135910.56</v>
      </c>
      <c r="D1960" t="s">
        <v>19</v>
      </c>
      <c r="E1960" t="s">
        <v>20</v>
      </c>
      <c r="F1960">
        <v>21033</v>
      </c>
    </row>
    <row r="1961" spans="1:6">
      <c r="A1961" s="171">
        <v>44256</v>
      </c>
      <c r="B1961" t="s">
        <v>164</v>
      </c>
      <c r="C1961">
        <v>135910.56</v>
      </c>
      <c r="D1961" t="s">
        <v>19</v>
      </c>
      <c r="E1961" t="s">
        <v>21</v>
      </c>
      <c r="F1961">
        <v>77</v>
      </c>
    </row>
    <row r="1962" spans="1:6">
      <c r="A1962" s="171">
        <v>44256</v>
      </c>
      <c r="B1962" t="s">
        <v>164</v>
      </c>
      <c r="C1962">
        <v>135910.56</v>
      </c>
      <c r="D1962" t="s">
        <v>19</v>
      </c>
      <c r="E1962" t="s">
        <v>22</v>
      </c>
      <c r="F1962">
        <v>0</v>
      </c>
    </row>
    <row r="1963" spans="1:6">
      <c r="A1963" s="171">
        <v>44256</v>
      </c>
      <c r="B1963" t="s">
        <v>164</v>
      </c>
      <c r="C1963">
        <v>135910.56</v>
      </c>
      <c r="D1963" t="s">
        <v>23</v>
      </c>
      <c r="E1963" t="s">
        <v>23</v>
      </c>
      <c r="F1963">
        <v>0</v>
      </c>
    </row>
    <row r="1964" spans="1:6">
      <c r="A1964" s="171">
        <v>44256</v>
      </c>
      <c r="B1964" t="s">
        <v>164</v>
      </c>
      <c r="C1964">
        <v>135910.56</v>
      </c>
      <c r="D1964" t="s">
        <v>24</v>
      </c>
      <c r="E1964" t="s">
        <v>24</v>
      </c>
      <c r="F1964">
        <v>135778</v>
      </c>
    </row>
    <row r="1965" spans="1:6">
      <c r="A1965" s="171">
        <v>44256</v>
      </c>
      <c r="B1965" t="s">
        <v>164</v>
      </c>
      <c r="C1965">
        <v>135910.56</v>
      </c>
      <c r="D1965" t="s">
        <v>25</v>
      </c>
      <c r="E1965" t="s">
        <v>25</v>
      </c>
      <c r="F1965">
        <v>552655</v>
      </c>
    </row>
    <row r="1966" spans="1:6">
      <c r="A1966" s="171">
        <v>44256</v>
      </c>
      <c r="B1966" t="s">
        <v>164</v>
      </c>
      <c r="C1966">
        <v>135910.56</v>
      </c>
      <c r="D1966" t="s">
        <v>26</v>
      </c>
      <c r="E1966" t="s">
        <v>26</v>
      </c>
      <c r="F1966">
        <v>31407</v>
      </c>
    </row>
    <row r="1967" spans="1:6">
      <c r="A1967" s="171">
        <v>44256</v>
      </c>
      <c r="B1967" t="s">
        <v>164</v>
      </c>
      <c r="C1967">
        <v>135910.56</v>
      </c>
      <c r="D1967" t="s">
        <v>27</v>
      </c>
      <c r="E1967" t="s">
        <v>27</v>
      </c>
      <c r="F1967">
        <v>8724</v>
      </c>
    </row>
    <row r="1968" spans="1:6">
      <c r="A1968" s="171">
        <v>44256</v>
      </c>
      <c r="B1968" t="s">
        <v>164</v>
      </c>
      <c r="C1968">
        <v>135910.56</v>
      </c>
      <c r="D1968" t="s">
        <v>28</v>
      </c>
      <c r="E1968" t="s">
        <v>28</v>
      </c>
      <c r="F1968">
        <v>0</v>
      </c>
    </row>
    <row r="1969" spans="1:6">
      <c r="A1969" s="171">
        <v>44256</v>
      </c>
      <c r="B1969" t="s">
        <v>164</v>
      </c>
      <c r="C1969">
        <v>135910.56</v>
      </c>
      <c r="D1969" t="s">
        <v>29</v>
      </c>
      <c r="E1969" t="s">
        <v>29</v>
      </c>
      <c r="F1969">
        <v>1288598</v>
      </c>
    </row>
    <row r="1970" spans="1:6">
      <c r="A1970" s="171">
        <v>44256</v>
      </c>
      <c r="B1970" t="s">
        <v>164</v>
      </c>
      <c r="C1970">
        <v>135910.56</v>
      </c>
      <c r="D1970" t="s">
        <v>30</v>
      </c>
      <c r="E1970" t="s">
        <v>30</v>
      </c>
      <c r="F1970">
        <v>0</v>
      </c>
    </row>
    <row r="1971" spans="1:6">
      <c r="A1971" s="171">
        <v>44256</v>
      </c>
      <c r="B1971" t="s">
        <v>164</v>
      </c>
      <c r="C1971">
        <v>135910.56</v>
      </c>
      <c r="D1971" t="s">
        <v>31</v>
      </c>
      <c r="E1971" t="s">
        <v>31</v>
      </c>
      <c r="F1971">
        <v>0</v>
      </c>
    </row>
    <row r="1972" spans="1:6">
      <c r="A1972" s="171">
        <v>44256</v>
      </c>
      <c r="B1972" t="s">
        <v>164</v>
      </c>
      <c r="C1972">
        <v>135910.56</v>
      </c>
      <c r="D1972" t="s">
        <v>32</v>
      </c>
      <c r="E1972" t="s">
        <v>32</v>
      </c>
      <c r="F1972">
        <v>23797</v>
      </c>
    </row>
    <row r="1973" spans="1:6">
      <c r="A1973" s="171">
        <v>44256</v>
      </c>
      <c r="B1973" t="s">
        <v>164</v>
      </c>
      <c r="C1973">
        <v>135910.56</v>
      </c>
      <c r="D1973" t="s">
        <v>33</v>
      </c>
      <c r="E1973" t="s">
        <v>33</v>
      </c>
      <c r="F1973">
        <v>0</v>
      </c>
    </row>
    <row r="1974" spans="1:6">
      <c r="A1974" s="171">
        <v>44256</v>
      </c>
      <c r="B1974" t="s">
        <v>164</v>
      </c>
      <c r="C1974">
        <v>135910.56</v>
      </c>
      <c r="D1974" t="s">
        <v>34</v>
      </c>
      <c r="E1974" t="s">
        <v>34</v>
      </c>
      <c r="F1974">
        <v>19479</v>
      </c>
    </row>
    <row r="1975" spans="1:6">
      <c r="A1975" s="171">
        <v>44256</v>
      </c>
      <c r="B1975" t="s">
        <v>164</v>
      </c>
      <c r="C1975">
        <v>135910.56</v>
      </c>
      <c r="D1975" t="s">
        <v>35</v>
      </c>
      <c r="E1975" t="s">
        <v>35</v>
      </c>
      <c r="F1975">
        <v>0</v>
      </c>
    </row>
    <row r="1976" spans="1:6">
      <c r="A1976" s="171">
        <v>44256</v>
      </c>
      <c r="B1976" t="s">
        <v>164</v>
      </c>
      <c r="C1976">
        <v>135910.56</v>
      </c>
      <c r="D1976" t="s">
        <v>36</v>
      </c>
      <c r="E1976" t="s">
        <v>36</v>
      </c>
      <c r="F1976">
        <v>0</v>
      </c>
    </row>
    <row r="1977" spans="1:6">
      <c r="A1977" s="171">
        <v>44256</v>
      </c>
      <c r="B1977" t="s">
        <v>164</v>
      </c>
      <c r="C1977">
        <v>135910.56</v>
      </c>
      <c r="D1977" t="s">
        <v>37</v>
      </c>
      <c r="E1977" t="s">
        <v>37</v>
      </c>
      <c r="F1977">
        <v>0</v>
      </c>
    </row>
    <row r="1978" spans="1:6">
      <c r="A1978" s="171">
        <v>44256</v>
      </c>
      <c r="B1978" t="s">
        <v>164</v>
      </c>
      <c r="C1978">
        <v>135910.56</v>
      </c>
      <c r="D1978" t="s">
        <v>38</v>
      </c>
      <c r="E1978" t="s">
        <v>38</v>
      </c>
      <c r="F1978">
        <v>0</v>
      </c>
    </row>
    <row r="1979" spans="1:6">
      <c r="A1979" s="171">
        <v>44256</v>
      </c>
      <c r="B1979" t="s">
        <v>164</v>
      </c>
      <c r="C1979">
        <v>135910.56</v>
      </c>
      <c r="D1979" t="s">
        <v>39</v>
      </c>
      <c r="E1979" t="s">
        <v>39</v>
      </c>
      <c r="F1979">
        <v>0</v>
      </c>
    </row>
    <row r="1980" spans="1:6">
      <c r="A1980" s="171">
        <v>44256</v>
      </c>
      <c r="B1980" t="s">
        <v>164</v>
      </c>
      <c r="C1980">
        <v>135910.56</v>
      </c>
      <c r="D1980" t="s">
        <v>40</v>
      </c>
      <c r="E1980" t="s">
        <v>40</v>
      </c>
      <c r="F1980">
        <v>0</v>
      </c>
    </row>
    <row r="1981" spans="1:6">
      <c r="A1981" s="171">
        <v>44256</v>
      </c>
      <c r="B1981" t="s">
        <v>164</v>
      </c>
      <c r="C1981">
        <v>135910.56</v>
      </c>
      <c r="D1981" t="s">
        <v>41</v>
      </c>
      <c r="E1981" t="s">
        <v>41</v>
      </c>
      <c r="F1981">
        <v>0</v>
      </c>
    </row>
    <row r="1982" spans="1:6">
      <c r="A1982" s="171">
        <v>44257</v>
      </c>
      <c r="B1982" t="s">
        <v>164</v>
      </c>
      <c r="C1982">
        <v>139414.46</v>
      </c>
      <c r="D1982" t="s">
        <v>9</v>
      </c>
      <c r="E1982" t="s">
        <v>9</v>
      </c>
      <c r="F1982">
        <v>428127</v>
      </c>
    </row>
    <row r="1983" spans="1:6">
      <c r="A1983" s="171">
        <v>44257</v>
      </c>
      <c r="B1983" t="s">
        <v>164</v>
      </c>
      <c r="C1983">
        <v>139414.46</v>
      </c>
      <c r="D1983" t="s">
        <v>9</v>
      </c>
      <c r="E1983" t="s">
        <v>10</v>
      </c>
      <c r="F1983">
        <v>409445</v>
      </c>
    </row>
    <row r="1984" spans="1:6">
      <c r="A1984" s="171">
        <v>44257</v>
      </c>
      <c r="B1984" t="s">
        <v>164</v>
      </c>
      <c r="C1984">
        <v>139414.46</v>
      </c>
      <c r="D1984" t="s">
        <v>9</v>
      </c>
      <c r="E1984" t="s">
        <v>11</v>
      </c>
      <c r="F1984">
        <v>17190</v>
      </c>
    </row>
    <row r="1985" spans="1:6">
      <c r="A1985" s="171">
        <v>44257</v>
      </c>
      <c r="B1985" t="s">
        <v>164</v>
      </c>
      <c r="C1985">
        <v>139414.46</v>
      </c>
      <c r="D1985" t="s">
        <v>9</v>
      </c>
      <c r="E1985" t="s">
        <v>12</v>
      </c>
      <c r="F1985">
        <v>0</v>
      </c>
    </row>
    <row r="1986" spans="1:6">
      <c r="A1986" s="171">
        <v>44257</v>
      </c>
      <c r="B1986" t="s">
        <v>164</v>
      </c>
      <c r="C1986">
        <v>139414.46</v>
      </c>
      <c r="D1986" t="s">
        <v>9</v>
      </c>
      <c r="E1986" t="s">
        <v>13</v>
      </c>
      <c r="F1986">
        <v>1492</v>
      </c>
    </row>
    <row r="1987" spans="1:6">
      <c r="A1987" s="171">
        <v>44257</v>
      </c>
      <c r="B1987" t="s">
        <v>164</v>
      </c>
      <c r="C1987">
        <v>139414.46</v>
      </c>
      <c r="D1987" t="s">
        <v>14</v>
      </c>
      <c r="E1987" t="s">
        <v>14</v>
      </c>
      <c r="F1987">
        <v>115663</v>
      </c>
    </row>
    <row r="1988" spans="1:6">
      <c r="A1988" s="171">
        <v>44257</v>
      </c>
      <c r="B1988" t="s">
        <v>164</v>
      </c>
      <c r="C1988">
        <v>139414.46</v>
      </c>
      <c r="D1988" t="s">
        <v>14</v>
      </c>
      <c r="E1988" t="s">
        <v>15</v>
      </c>
      <c r="F1988">
        <v>114726</v>
      </c>
    </row>
    <row r="1989" spans="1:6">
      <c r="A1989" s="171">
        <v>44257</v>
      </c>
      <c r="B1989" t="s">
        <v>164</v>
      </c>
      <c r="C1989">
        <v>139414.46</v>
      </c>
      <c r="D1989" t="s">
        <v>14</v>
      </c>
      <c r="E1989" t="s">
        <v>16</v>
      </c>
      <c r="F1989">
        <v>839</v>
      </c>
    </row>
    <row r="1990" spans="1:6">
      <c r="A1990" s="171">
        <v>44257</v>
      </c>
      <c r="B1990" t="s">
        <v>164</v>
      </c>
      <c r="C1990">
        <v>139414.46</v>
      </c>
      <c r="D1990" t="s">
        <v>14</v>
      </c>
      <c r="E1990" t="s">
        <v>17</v>
      </c>
      <c r="F1990">
        <v>98</v>
      </c>
    </row>
    <row r="1991" spans="1:6">
      <c r="A1991" s="171">
        <v>44257</v>
      </c>
      <c r="B1991" t="s">
        <v>164</v>
      </c>
      <c r="C1991">
        <v>139414.46</v>
      </c>
      <c r="D1991" t="s">
        <v>14</v>
      </c>
      <c r="E1991" t="s">
        <v>18</v>
      </c>
      <c r="F1991">
        <v>0</v>
      </c>
    </row>
    <row r="1992" spans="1:6">
      <c r="A1992" s="171">
        <v>44257</v>
      </c>
      <c r="B1992" t="s">
        <v>164</v>
      </c>
      <c r="C1992">
        <v>139414.46</v>
      </c>
      <c r="D1992" t="s">
        <v>19</v>
      </c>
      <c r="E1992" t="s">
        <v>19</v>
      </c>
      <c r="F1992">
        <v>12105</v>
      </c>
    </row>
    <row r="1993" spans="1:6">
      <c r="A1993" s="171">
        <v>44257</v>
      </c>
      <c r="B1993" t="s">
        <v>164</v>
      </c>
      <c r="C1993">
        <v>139414.46</v>
      </c>
      <c r="D1993" t="s">
        <v>19</v>
      </c>
      <c r="E1993" t="s">
        <v>20</v>
      </c>
      <c r="F1993">
        <v>12083</v>
      </c>
    </row>
    <row r="1994" spans="1:6">
      <c r="A1994" s="171">
        <v>44257</v>
      </c>
      <c r="B1994" t="s">
        <v>164</v>
      </c>
      <c r="C1994">
        <v>139414.46</v>
      </c>
      <c r="D1994" t="s">
        <v>19</v>
      </c>
      <c r="E1994" t="s">
        <v>21</v>
      </c>
      <c r="F1994">
        <v>22</v>
      </c>
    </row>
    <row r="1995" spans="1:6">
      <c r="A1995" s="171">
        <v>44257</v>
      </c>
      <c r="B1995" t="s">
        <v>164</v>
      </c>
      <c r="C1995">
        <v>139414.46</v>
      </c>
      <c r="D1995" t="s">
        <v>19</v>
      </c>
      <c r="E1995" t="s">
        <v>22</v>
      </c>
      <c r="F1995">
        <v>0</v>
      </c>
    </row>
    <row r="1996" spans="1:6">
      <c r="A1996" s="171">
        <v>44257</v>
      </c>
      <c r="B1996" t="s">
        <v>164</v>
      </c>
      <c r="C1996">
        <v>139414.46</v>
      </c>
      <c r="D1996" t="s">
        <v>23</v>
      </c>
      <c r="E1996" t="s">
        <v>23</v>
      </c>
      <c r="F1996">
        <v>0</v>
      </c>
    </row>
    <row r="1997" spans="1:6">
      <c r="A1997" s="171">
        <v>44257</v>
      </c>
      <c r="B1997" t="s">
        <v>164</v>
      </c>
      <c r="C1997">
        <v>139414.46</v>
      </c>
      <c r="D1997" t="s">
        <v>24</v>
      </c>
      <c r="E1997" t="s">
        <v>24</v>
      </c>
      <c r="F1997">
        <v>107603</v>
      </c>
    </row>
    <row r="1998" spans="1:6">
      <c r="A1998" s="171">
        <v>44257</v>
      </c>
      <c r="B1998" t="s">
        <v>164</v>
      </c>
      <c r="C1998">
        <v>139414.46</v>
      </c>
      <c r="D1998" t="s">
        <v>25</v>
      </c>
      <c r="E1998" t="s">
        <v>25</v>
      </c>
      <c r="F1998">
        <v>307953</v>
      </c>
    </row>
    <row r="1999" spans="1:6">
      <c r="A1999" s="171">
        <v>44257</v>
      </c>
      <c r="B1999" t="s">
        <v>164</v>
      </c>
      <c r="C1999">
        <v>139414.46</v>
      </c>
      <c r="D1999" t="s">
        <v>26</v>
      </c>
      <c r="E1999" t="s">
        <v>26</v>
      </c>
      <c r="F1999">
        <v>15902</v>
      </c>
    </row>
    <row r="2000" spans="1:6">
      <c r="A2000" s="171">
        <v>44257</v>
      </c>
      <c r="B2000" t="s">
        <v>164</v>
      </c>
      <c r="C2000">
        <v>139414.46</v>
      </c>
      <c r="D2000" t="s">
        <v>27</v>
      </c>
      <c r="E2000" t="s">
        <v>27</v>
      </c>
      <c r="F2000">
        <v>8471</v>
      </c>
    </row>
    <row r="2001" spans="1:6">
      <c r="A2001" s="171">
        <v>44257</v>
      </c>
      <c r="B2001" t="s">
        <v>164</v>
      </c>
      <c r="C2001">
        <v>139414.46</v>
      </c>
      <c r="D2001" t="s">
        <v>28</v>
      </c>
      <c r="E2001" t="s">
        <v>28</v>
      </c>
      <c r="F2001">
        <v>0</v>
      </c>
    </row>
    <row r="2002" spans="1:6">
      <c r="A2002" s="171">
        <v>44257</v>
      </c>
      <c r="B2002" t="s">
        <v>164</v>
      </c>
      <c r="C2002">
        <v>139414.46</v>
      </c>
      <c r="D2002" t="s">
        <v>29</v>
      </c>
      <c r="E2002" t="s">
        <v>29</v>
      </c>
      <c r="F2002">
        <v>967788</v>
      </c>
    </row>
    <row r="2003" spans="1:6">
      <c r="A2003" s="171">
        <v>44257</v>
      </c>
      <c r="B2003" t="s">
        <v>164</v>
      </c>
      <c r="C2003">
        <v>139414.46</v>
      </c>
      <c r="D2003" t="s">
        <v>30</v>
      </c>
      <c r="E2003" t="s">
        <v>30</v>
      </c>
      <c r="F2003">
        <v>0</v>
      </c>
    </row>
    <row r="2004" spans="1:6">
      <c r="A2004" s="171">
        <v>44257</v>
      </c>
      <c r="B2004" t="s">
        <v>164</v>
      </c>
      <c r="C2004">
        <v>139414.46</v>
      </c>
      <c r="D2004" t="s">
        <v>31</v>
      </c>
      <c r="E2004" t="s">
        <v>31</v>
      </c>
      <c r="F2004">
        <v>0</v>
      </c>
    </row>
    <row r="2005" spans="1:6">
      <c r="A2005" s="171">
        <v>44257</v>
      </c>
      <c r="B2005" t="s">
        <v>164</v>
      </c>
      <c r="C2005">
        <v>139414.46</v>
      </c>
      <c r="D2005" t="s">
        <v>32</v>
      </c>
      <c r="E2005" t="s">
        <v>32</v>
      </c>
      <c r="F2005">
        <v>21976</v>
      </c>
    </row>
    <row r="2006" spans="1:6">
      <c r="A2006" s="171">
        <v>44257</v>
      </c>
      <c r="B2006" t="s">
        <v>164</v>
      </c>
      <c r="C2006">
        <v>139414.46</v>
      </c>
      <c r="D2006" t="s">
        <v>33</v>
      </c>
      <c r="E2006" t="s">
        <v>33</v>
      </c>
      <c r="F2006">
        <v>0</v>
      </c>
    </row>
    <row r="2007" spans="1:6">
      <c r="A2007" s="171">
        <v>44257</v>
      </c>
      <c r="B2007" t="s">
        <v>164</v>
      </c>
      <c r="C2007">
        <v>139414.46</v>
      </c>
      <c r="D2007" t="s">
        <v>34</v>
      </c>
      <c r="E2007" t="s">
        <v>34</v>
      </c>
      <c r="F2007">
        <v>30953</v>
      </c>
    </row>
    <row r="2008" spans="1:6">
      <c r="A2008" s="171">
        <v>44257</v>
      </c>
      <c r="B2008" t="s">
        <v>164</v>
      </c>
      <c r="C2008">
        <v>139414.46</v>
      </c>
      <c r="D2008" t="s">
        <v>35</v>
      </c>
      <c r="E2008" t="s">
        <v>35</v>
      </c>
      <c r="F2008">
        <v>0</v>
      </c>
    </row>
    <row r="2009" spans="1:6">
      <c r="A2009" s="171">
        <v>44257</v>
      </c>
      <c r="B2009" t="s">
        <v>164</v>
      </c>
      <c r="C2009">
        <v>139414.46</v>
      </c>
      <c r="D2009" t="s">
        <v>36</v>
      </c>
      <c r="E2009" t="s">
        <v>36</v>
      </c>
      <c r="F2009">
        <v>0</v>
      </c>
    </row>
    <row r="2010" spans="1:6">
      <c r="A2010" s="171">
        <v>44257</v>
      </c>
      <c r="B2010" t="s">
        <v>164</v>
      </c>
      <c r="C2010">
        <v>139414.46</v>
      </c>
      <c r="D2010" t="s">
        <v>37</v>
      </c>
      <c r="E2010" t="s">
        <v>37</v>
      </c>
      <c r="F2010">
        <v>0</v>
      </c>
    </row>
    <row r="2011" spans="1:6">
      <c r="A2011" s="171">
        <v>44257</v>
      </c>
      <c r="B2011" t="s">
        <v>164</v>
      </c>
      <c r="C2011">
        <v>139414.46</v>
      </c>
      <c r="D2011" t="s">
        <v>38</v>
      </c>
      <c r="E2011" t="s">
        <v>38</v>
      </c>
      <c r="F2011">
        <v>0</v>
      </c>
    </row>
    <row r="2012" spans="1:6">
      <c r="A2012" s="171">
        <v>44257</v>
      </c>
      <c r="B2012" t="s">
        <v>164</v>
      </c>
      <c r="C2012">
        <v>139414.46</v>
      </c>
      <c r="D2012" t="s">
        <v>39</v>
      </c>
      <c r="E2012" t="s">
        <v>39</v>
      </c>
      <c r="F2012">
        <v>0</v>
      </c>
    </row>
    <row r="2013" spans="1:6">
      <c r="A2013" s="171">
        <v>44257</v>
      </c>
      <c r="B2013" t="s">
        <v>164</v>
      </c>
      <c r="C2013">
        <v>139414.46</v>
      </c>
      <c r="D2013" t="s">
        <v>40</v>
      </c>
      <c r="E2013" t="s">
        <v>40</v>
      </c>
      <c r="F2013">
        <v>0</v>
      </c>
    </row>
    <row r="2014" spans="1:6">
      <c r="A2014" s="171">
        <v>44257</v>
      </c>
      <c r="B2014" t="s">
        <v>164</v>
      </c>
      <c r="C2014">
        <v>139414.46</v>
      </c>
      <c r="D2014" t="s">
        <v>41</v>
      </c>
      <c r="E2014" t="s">
        <v>41</v>
      </c>
      <c r="F2014">
        <v>0</v>
      </c>
    </row>
    <row r="2015" spans="1:6">
      <c r="A2015" s="171">
        <v>44258</v>
      </c>
      <c r="B2015" t="s">
        <v>164</v>
      </c>
      <c r="C2015">
        <v>138795.91</v>
      </c>
      <c r="D2015" t="s">
        <v>9</v>
      </c>
      <c r="E2015" t="s">
        <v>9</v>
      </c>
      <c r="F2015">
        <v>450019</v>
      </c>
    </row>
    <row r="2016" spans="1:6">
      <c r="A2016" s="171">
        <v>44258</v>
      </c>
      <c r="B2016" t="s">
        <v>164</v>
      </c>
      <c r="C2016">
        <v>138795.91</v>
      </c>
      <c r="D2016" t="s">
        <v>9</v>
      </c>
      <c r="E2016" t="s">
        <v>10</v>
      </c>
      <c r="F2016">
        <v>431511</v>
      </c>
    </row>
    <row r="2017" spans="1:6">
      <c r="A2017" s="171">
        <v>44258</v>
      </c>
      <c r="B2017" t="s">
        <v>164</v>
      </c>
      <c r="C2017">
        <v>138795.91</v>
      </c>
      <c r="D2017" t="s">
        <v>9</v>
      </c>
      <c r="E2017" t="s">
        <v>11</v>
      </c>
      <c r="F2017">
        <v>17341</v>
      </c>
    </row>
    <row r="2018" spans="1:6">
      <c r="A2018" s="171">
        <v>44258</v>
      </c>
      <c r="B2018" t="s">
        <v>164</v>
      </c>
      <c r="C2018">
        <v>138795.91</v>
      </c>
      <c r="D2018" t="s">
        <v>9</v>
      </c>
      <c r="E2018" t="s">
        <v>12</v>
      </c>
      <c r="F2018">
        <v>0</v>
      </c>
    </row>
    <row r="2019" spans="1:6">
      <c r="A2019" s="171">
        <v>44258</v>
      </c>
      <c r="B2019" t="s">
        <v>164</v>
      </c>
      <c r="C2019">
        <v>138795.91</v>
      </c>
      <c r="D2019" t="s">
        <v>9</v>
      </c>
      <c r="E2019" t="s">
        <v>13</v>
      </c>
      <c r="F2019">
        <v>1167</v>
      </c>
    </row>
    <row r="2020" spans="1:6">
      <c r="A2020" s="171">
        <v>44258</v>
      </c>
      <c r="B2020" t="s">
        <v>164</v>
      </c>
      <c r="C2020">
        <v>138795.91</v>
      </c>
      <c r="D2020" t="s">
        <v>14</v>
      </c>
      <c r="E2020" t="s">
        <v>14</v>
      </c>
      <c r="F2020">
        <v>97600</v>
      </c>
    </row>
    <row r="2021" spans="1:6">
      <c r="A2021" s="171">
        <v>44258</v>
      </c>
      <c r="B2021" t="s">
        <v>164</v>
      </c>
      <c r="C2021">
        <v>138795.91</v>
      </c>
      <c r="D2021" t="s">
        <v>14</v>
      </c>
      <c r="E2021" t="s">
        <v>15</v>
      </c>
      <c r="F2021">
        <v>96971</v>
      </c>
    </row>
    <row r="2022" spans="1:6">
      <c r="A2022" s="171">
        <v>44258</v>
      </c>
      <c r="B2022" t="s">
        <v>164</v>
      </c>
      <c r="C2022">
        <v>138795.91</v>
      </c>
      <c r="D2022" t="s">
        <v>14</v>
      </c>
      <c r="E2022" t="s">
        <v>16</v>
      </c>
      <c r="F2022">
        <v>570</v>
      </c>
    </row>
    <row r="2023" spans="1:6">
      <c r="A2023" s="171">
        <v>44258</v>
      </c>
      <c r="B2023" t="s">
        <v>164</v>
      </c>
      <c r="C2023">
        <v>138795.91</v>
      </c>
      <c r="D2023" t="s">
        <v>14</v>
      </c>
      <c r="E2023" t="s">
        <v>17</v>
      </c>
      <c r="F2023">
        <v>59</v>
      </c>
    </row>
    <row r="2024" spans="1:6">
      <c r="A2024" s="171">
        <v>44258</v>
      </c>
      <c r="B2024" t="s">
        <v>164</v>
      </c>
      <c r="C2024">
        <v>138795.91</v>
      </c>
      <c r="D2024" t="s">
        <v>14</v>
      </c>
      <c r="E2024" t="s">
        <v>18</v>
      </c>
      <c r="F2024">
        <v>0</v>
      </c>
    </row>
    <row r="2025" spans="1:6">
      <c r="A2025" s="171">
        <v>44258</v>
      </c>
      <c r="B2025" t="s">
        <v>164</v>
      </c>
      <c r="C2025">
        <v>138795.91</v>
      </c>
      <c r="D2025" t="s">
        <v>19</v>
      </c>
      <c r="E2025" t="s">
        <v>19</v>
      </c>
      <c r="F2025">
        <v>6146</v>
      </c>
    </row>
    <row r="2026" spans="1:6">
      <c r="A2026" s="171">
        <v>44258</v>
      </c>
      <c r="B2026" t="s">
        <v>164</v>
      </c>
      <c r="C2026">
        <v>138795.91</v>
      </c>
      <c r="D2026" t="s">
        <v>19</v>
      </c>
      <c r="E2026" t="s">
        <v>20</v>
      </c>
      <c r="F2026">
        <v>6117</v>
      </c>
    </row>
    <row r="2027" spans="1:6">
      <c r="A2027" s="171">
        <v>44258</v>
      </c>
      <c r="B2027" t="s">
        <v>164</v>
      </c>
      <c r="C2027">
        <v>138795.91</v>
      </c>
      <c r="D2027" t="s">
        <v>19</v>
      </c>
      <c r="E2027" t="s">
        <v>21</v>
      </c>
      <c r="F2027">
        <v>29</v>
      </c>
    </row>
    <row r="2028" spans="1:6">
      <c r="A2028" s="171">
        <v>44258</v>
      </c>
      <c r="B2028" t="s">
        <v>164</v>
      </c>
      <c r="C2028">
        <v>138795.91</v>
      </c>
      <c r="D2028" t="s">
        <v>19</v>
      </c>
      <c r="E2028" t="s">
        <v>22</v>
      </c>
      <c r="F2028">
        <v>0</v>
      </c>
    </row>
    <row r="2029" spans="1:6">
      <c r="A2029" s="171">
        <v>44258</v>
      </c>
      <c r="B2029" t="s">
        <v>164</v>
      </c>
      <c r="C2029">
        <v>138795.91</v>
      </c>
      <c r="D2029" t="s">
        <v>23</v>
      </c>
      <c r="E2029" t="s">
        <v>23</v>
      </c>
      <c r="F2029">
        <v>0</v>
      </c>
    </row>
    <row r="2030" spans="1:6">
      <c r="A2030" s="171">
        <v>44258</v>
      </c>
      <c r="B2030" t="s">
        <v>164</v>
      </c>
      <c r="C2030">
        <v>138795.91</v>
      </c>
      <c r="D2030" t="s">
        <v>24</v>
      </c>
      <c r="E2030" t="s">
        <v>24</v>
      </c>
      <c r="F2030">
        <v>109371</v>
      </c>
    </row>
    <row r="2031" spans="1:6">
      <c r="A2031" s="171">
        <v>44258</v>
      </c>
      <c r="B2031" t="s">
        <v>164</v>
      </c>
      <c r="C2031">
        <v>138795.91</v>
      </c>
      <c r="D2031" t="s">
        <v>25</v>
      </c>
      <c r="E2031" t="s">
        <v>25</v>
      </c>
      <c r="F2031">
        <v>396493</v>
      </c>
    </row>
    <row r="2032" spans="1:6">
      <c r="A2032" s="171">
        <v>44258</v>
      </c>
      <c r="B2032" t="s">
        <v>164</v>
      </c>
      <c r="C2032">
        <v>138795.91</v>
      </c>
      <c r="D2032" t="s">
        <v>26</v>
      </c>
      <c r="E2032" t="s">
        <v>26</v>
      </c>
      <c r="F2032">
        <v>11458</v>
      </c>
    </row>
    <row r="2033" spans="1:6">
      <c r="A2033" s="171">
        <v>44258</v>
      </c>
      <c r="B2033" t="s">
        <v>164</v>
      </c>
      <c r="C2033">
        <v>138795.91</v>
      </c>
      <c r="D2033" t="s">
        <v>27</v>
      </c>
      <c r="E2033" t="s">
        <v>27</v>
      </c>
      <c r="F2033">
        <v>9448</v>
      </c>
    </row>
    <row r="2034" spans="1:6">
      <c r="A2034" s="171">
        <v>44258</v>
      </c>
      <c r="B2034" t="s">
        <v>164</v>
      </c>
      <c r="C2034">
        <v>138795.91</v>
      </c>
      <c r="D2034" t="s">
        <v>28</v>
      </c>
      <c r="E2034" t="s">
        <v>28</v>
      </c>
      <c r="F2034">
        <v>0</v>
      </c>
    </row>
    <row r="2035" spans="1:6">
      <c r="A2035" s="171">
        <v>44258</v>
      </c>
      <c r="B2035" t="s">
        <v>164</v>
      </c>
      <c r="C2035">
        <v>138795.91</v>
      </c>
      <c r="D2035" t="s">
        <v>29</v>
      </c>
      <c r="E2035" t="s">
        <v>29</v>
      </c>
      <c r="F2035">
        <v>1049920</v>
      </c>
    </row>
    <row r="2036" spans="1:6">
      <c r="A2036" s="171">
        <v>44258</v>
      </c>
      <c r="B2036" t="s">
        <v>164</v>
      </c>
      <c r="C2036">
        <v>138795.91</v>
      </c>
      <c r="D2036" t="s">
        <v>30</v>
      </c>
      <c r="E2036" t="s">
        <v>30</v>
      </c>
      <c r="F2036">
        <v>0</v>
      </c>
    </row>
    <row r="2037" spans="1:6">
      <c r="A2037" s="171">
        <v>44258</v>
      </c>
      <c r="B2037" t="s">
        <v>164</v>
      </c>
      <c r="C2037">
        <v>138795.91</v>
      </c>
      <c r="D2037" t="s">
        <v>31</v>
      </c>
      <c r="E2037" t="s">
        <v>31</v>
      </c>
      <c r="F2037">
        <v>0</v>
      </c>
    </row>
    <row r="2038" spans="1:6">
      <c r="A2038" s="171">
        <v>44258</v>
      </c>
      <c r="B2038" t="s">
        <v>164</v>
      </c>
      <c r="C2038">
        <v>138795.91</v>
      </c>
      <c r="D2038" t="s">
        <v>32</v>
      </c>
      <c r="E2038" t="s">
        <v>32</v>
      </c>
      <c r="F2038">
        <v>234390</v>
      </c>
    </row>
    <row r="2039" spans="1:6">
      <c r="A2039" s="171">
        <v>44258</v>
      </c>
      <c r="B2039" t="s">
        <v>164</v>
      </c>
      <c r="C2039">
        <v>138795.91</v>
      </c>
      <c r="D2039" t="s">
        <v>33</v>
      </c>
      <c r="E2039" t="s">
        <v>33</v>
      </c>
      <c r="F2039">
        <v>0</v>
      </c>
    </row>
    <row r="2040" spans="1:6">
      <c r="A2040" s="171">
        <v>44258</v>
      </c>
      <c r="B2040" t="s">
        <v>164</v>
      </c>
      <c r="C2040">
        <v>138795.91</v>
      </c>
      <c r="D2040" t="s">
        <v>34</v>
      </c>
      <c r="E2040" t="s">
        <v>34</v>
      </c>
      <c r="F2040">
        <v>27117</v>
      </c>
    </row>
    <row r="2041" spans="1:6">
      <c r="A2041" s="171">
        <v>44258</v>
      </c>
      <c r="B2041" t="s">
        <v>164</v>
      </c>
      <c r="C2041">
        <v>138795.91</v>
      </c>
      <c r="D2041" t="s">
        <v>35</v>
      </c>
      <c r="E2041" t="s">
        <v>35</v>
      </c>
      <c r="F2041">
        <v>0</v>
      </c>
    </row>
    <row r="2042" spans="1:6">
      <c r="A2042" s="171">
        <v>44258</v>
      </c>
      <c r="B2042" t="s">
        <v>164</v>
      </c>
      <c r="C2042">
        <v>138795.91</v>
      </c>
      <c r="D2042" t="s">
        <v>36</v>
      </c>
      <c r="E2042" t="s">
        <v>36</v>
      </c>
      <c r="F2042">
        <v>0</v>
      </c>
    </row>
    <row r="2043" spans="1:6">
      <c r="A2043" s="171">
        <v>44258</v>
      </c>
      <c r="B2043" t="s">
        <v>164</v>
      </c>
      <c r="C2043">
        <v>138795.91</v>
      </c>
      <c r="D2043" t="s">
        <v>37</v>
      </c>
      <c r="E2043" t="s">
        <v>37</v>
      </c>
      <c r="F2043">
        <v>0</v>
      </c>
    </row>
    <row r="2044" spans="1:6">
      <c r="A2044" s="171">
        <v>44258</v>
      </c>
      <c r="B2044" t="s">
        <v>164</v>
      </c>
      <c r="C2044">
        <v>138795.91</v>
      </c>
      <c r="D2044" t="s">
        <v>38</v>
      </c>
      <c r="E2044" t="s">
        <v>38</v>
      </c>
      <c r="F2044">
        <v>0</v>
      </c>
    </row>
    <row r="2045" spans="1:6">
      <c r="A2045" s="171">
        <v>44258</v>
      </c>
      <c r="B2045" t="s">
        <v>164</v>
      </c>
      <c r="C2045">
        <v>138795.91</v>
      </c>
      <c r="D2045" t="s">
        <v>39</v>
      </c>
      <c r="E2045" t="s">
        <v>39</v>
      </c>
      <c r="F2045">
        <v>0</v>
      </c>
    </row>
    <row r="2046" spans="1:6">
      <c r="A2046" s="171">
        <v>44258</v>
      </c>
      <c r="B2046" t="s">
        <v>164</v>
      </c>
      <c r="C2046">
        <v>138795.91</v>
      </c>
      <c r="D2046" t="s">
        <v>40</v>
      </c>
      <c r="E2046" t="s">
        <v>40</v>
      </c>
      <c r="F2046">
        <v>0</v>
      </c>
    </row>
    <row r="2047" spans="1:6">
      <c r="A2047" s="171">
        <v>44258</v>
      </c>
      <c r="B2047" t="s">
        <v>164</v>
      </c>
      <c r="C2047">
        <v>138795.91</v>
      </c>
      <c r="D2047" t="s">
        <v>41</v>
      </c>
      <c r="E2047" t="s">
        <v>41</v>
      </c>
      <c r="F2047">
        <v>0</v>
      </c>
    </row>
    <row r="2048" spans="1:6">
      <c r="A2048" s="171">
        <v>44259</v>
      </c>
      <c r="B2048" t="s">
        <v>164</v>
      </c>
      <c r="C2048">
        <v>150062.95000000001</v>
      </c>
      <c r="D2048" t="s">
        <v>9</v>
      </c>
      <c r="E2048" t="s">
        <v>9</v>
      </c>
      <c r="F2048">
        <v>640419</v>
      </c>
    </row>
    <row r="2049" spans="1:6">
      <c r="A2049" s="171">
        <v>44259</v>
      </c>
      <c r="B2049" t="s">
        <v>164</v>
      </c>
      <c r="C2049">
        <v>150062.95000000001</v>
      </c>
      <c r="D2049" t="s">
        <v>9</v>
      </c>
      <c r="E2049" t="s">
        <v>10</v>
      </c>
      <c r="F2049">
        <v>623459</v>
      </c>
    </row>
    <row r="2050" spans="1:6">
      <c r="A2050" s="171">
        <v>44259</v>
      </c>
      <c r="B2050" t="s">
        <v>164</v>
      </c>
      <c r="C2050">
        <v>150062.95000000001</v>
      </c>
      <c r="D2050" t="s">
        <v>9</v>
      </c>
      <c r="E2050" t="s">
        <v>11</v>
      </c>
      <c r="F2050">
        <v>16750</v>
      </c>
    </row>
    <row r="2051" spans="1:6">
      <c r="A2051" s="171">
        <v>44259</v>
      </c>
      <c r="B2051" t="s">
        <v>164</v>
      </c>
      <c r="C2051">
        <v>150062.95000000001</v>
      </c>
      <c r="D2051" t="s">
        <v>9</v>
      </c>
      <c r="E2051" t="s">
        <v>12</v>
      </c>
      <c r="F2051">
        <v>0</v>
      </c>
    </row>
    <row r="2052" spans="1:6">
      <c r="A2052" s="171">
        <v>44259</v>
      </c>
      <c r="B2052" t="s">
        <v>164</v>
      </c>
      <c r="C2052">
        <v>150062.95000000001</v>
      </c>
      <c r="D2052" t="s">
        <v>9</v>
      </c>
      <c r="E2052" t="s">
        <v>13</v>
      </c>
      <c r="F2052">
        <v>210</v>
      </c>
    </row>
    <row r="2053" spans="1:6">
      <c r="A2053" s="171">
        <v>44259</v>
      </c>
      <c r="B2053" t="s">
        <v>164</v>
      </c>
      <c r="C2053">
        <v>150062.95000000001</v>
      </c>
      <c r="D2053" t="s">
        <v>14</v>
      </c>
      <c r="E2053" t="s">
        <v>14</v>
      </c>
      <c r="F2053">
        <v>103683</v>
      </c>
    </row>
    <row r="2054" spans="1:6">
      <c r="A2054" s="171">
        <v>44259</v>
      </c>
      <c r="B2054" t="s">
        <v>164</v>
      </c>
      <c r="C2054">
        <v>150062.95000000001</v>
      </c>
      <c r="D2054" t="s">
        <v>14</v>
      </c>
      <c r="E2054" t="s">
        <v>15</v>
      </c>
      <c r="F2054">
        <v>103285</v>
      </c>
    </row>
    <row r="2055" spans="1:6">
      <c r="A2055" s="171">
        <v>44259</v>
      </c>
      <c r="B2055" t="s">
        <v>164</v>
      </c>
      <c r="C2055">
        <v>150062.95000000001</v>
      </c>
      <c r="D2055" t="s">
        <v>14</v>
      </c>
      <c r="E2055" t="s">
        <v>16</v>
      </c>
      <c r="F2055">
        <v>389</v>
      </c>
    </row>
    <row r="2056" spans="1:6">
      <c r="A2056" s="171">
        <v>44259</v>
      </c>
      <c r="B2056" t="s">
        <v>164</v>
      </c>
      <c r="C2056">
        <v>150062.95000000001</v>
      </c>
      <c r="D2056" t="s">
        <v>14</v>
      </c>
      <c r="E2056" t="s">
        <v>17</v>
      </c>
      <c r="F2056">
        <v>9</v>
      </c>
    </row>
    <row r="2057" spans="1:6">
      <c r="A2057" s="171">
        <v>44259</v>
      </c>
      <c r="B2057" t="s">
        <v>164</v>
      </c>
      <c r="C2057">
        <v>150062.95000000001</v>
      </c>
      <c r="D2057" t="s">
        <v>14</v>
      </c>
      <c r="E2057" t="s">
        <v>18</v>
      </c>
      <c r="F2057">
        <v>0</v>
      </c>
    </row>
    <row r="2058" spans="1:6">
      <c r="A2058" s="171">
        <v>44259</v>
      </c>
      <c r="B2058" t="s">
        <v>164</v>
      </c>
      <c r="C2058">
        <v>150062.95000000001</v>
      </c>
      <c r="D2058" t="s">
        <v>19</v>
      </c>
      <c r="E2058" t="s">
        <v>19</v>
      </c>
      <c r="F2058">
        <v>1255</v>
      </c>
    </row>
    <row r="2059" spans="1:6">
      <c r="A2059" s="171">
        <v>44259</v>
      </c>
      <c r="B2059" t="s">
        <v>164</v>
      </c>
      <c r="C2059">
        <v>150062.95000000001</v>
      </c>
      <c r="D2059" t="s">
        <v>19</v>
      </c>
      <c r="E2059" t="s">
        <v>20</v>
      </c>
      <c r="F2059">
        <v>1234</v>
      </c>
    </row>
    <row r="2060" spans="1:6">
      <c r="A2060" s="171">
        <v>44259</v>
      </c>
      <c r="B2060" t="s">
        <v>164</v>
      </c>
      <c r="C2060">
        <v>150062.95000000001</v>
      </c>
      <c r="D2060" t="s">
        <v>19</v>
      </c>
      <c r="E2060" t="s">
        <v>21</v>
      </c>
      <c r="F2060">
        <v>21</v>
      </c>
    </row>
    <row r="2061" spans="1:6">
      <c r="A2061" s="171">
        <v>44259</v>
      </c>
      <c r="B2061" t="s">
        <v>164</v>
      </c>
      <c r="C2061">
        <v>150062.95000000001</v>
      </c>
      <c r="D2061" t="s">
        <v>19</v>
      </c>
      <c r="E2061" t="s">
        <v>22</v>
      </c>
      <c r="F2061">
        <v>0</v>
      </c>
    </row>
    <row r="2062" spans="1:6">
      <c r="A2062" s="171">
        <v>44259</v>
      </c>
      <c r="B2062" t="s">
        <v>164</v>
      </c>
      <c r="C2062">
        <v>150062.95000000001</v>
      </c>
      <c r="D2062" t="s">
        <v>23</v>
      </c>
      <c r="E2062" t="s">
        <v>23</v>
      </c>
      <c r="F2062">
        <v>0</v>
      </c>
    </row>
    <row r="2063" spans="1:6">
      <c r="A2063" s="171">
        <v>44259</v>
      </c>
      <c r="B2063" t="s">
        <v>164</v>
      </c>
      <c r="C2063">
        <v>150062.95000000001</v>
      </c>
      <c r="D2063" t="s">
        <v>24</v>
      </c>
      <c r="E2063" t="s">
        <v>24</v>
      </c>
      <c r="F2063">
        <v>193150</v>
      </c>
    </row>
    <row r="2064" spans="1:6">
      <c r="A2064" s="171">
        <v>44259</v>
      </c>
      <c r="B2064" t="s">
        <v>164</v>
      </c>
      <c r="C2064">
        <v>150062.95000000001</v>
      </c>
      <c r="D2064" t="s">
        <v>25</v>
      </c>
      <c r="E2064" t="s">
        <v>25</v>
      </c>
      <c r="F2064">
        <v>503338</v>
      </c>
    </row>
    <row r="2065" spans="1:6">
      <c r="A2065" s="171">
        <v>44259</v>
      </c>
      <c r="B2065" t="s">
        <v>164</v>
      </c>
      <c r="C2065">
        <v>150062.95000000001</v>
      </c>
      <c r="D2065" t="s">
        <v>26</v>
      </c>
      <c r="E2065" t="s">
        <v>26</v>
      </c>
      <c r="F2065">
        <v>6233</v>
      </c>
    </row>
    <row r="2066" spans="1:6">
      <c r="A2066" s="171">
        <v>44259</v>
      </c>
      <c r="B2066" t="s">
        <v>164</v>
      </c>
      <c r="C2066">
        <v>150062.95000000001</v>
      </c>
      <c r="D2066" t="s">
        <v>27</v>
      </c>
      <c r="E2066" t="s">
        <v>27</v>
      </c>
      <c r="F2066">
        <v>8976</v>
      </c>
    </row>
    <row r="2067" spans="1:6">
      <c r="A2067" s="171">
        <v>44259</v>
      </c>
      <c r="B2067" t="s">
        <v>164</v>
      </c>
      <c r="C2067">
        <v>150062.95000000001</v>
      </c>
      <c r="D2067" t="s">
        <v>28</v>
      </c>
      <c r="E2067" t="s">
        <v>28</v>
      </c>
      <c r="F2067">
        <v>0</v>
      </c>
    </row>
    <row r="2068" spans="1:6">
      <c r="A2068" s="171">
        <v>44259</v>
      </c>
      <c r="B2068" t="s">
        <v>164</v>
      </c>
      <c r="C2068">
        <v>150062.95000000001</v>
      </c>
      <c r="D2068" t="s">
        <v>29</v>
      </c>
      <c r="E2068" t="s">
        <v>29</v>
      </c>
      <c r="F2068">
        <v>871822</v>
      </c>
    </row>
    <row r="2069" spans="1:6">
      <c r="A2069" s="171">
        <v>44259</v>
      </c>
      <c r="B2069" t="s">
        <v>164</v>
      </c>
      <c r="C2069">
        <v>150062.95000000001</v>
      </c>
      <c r="D2069" t="s">
        <v>30</v>
      </c>
      <c r="E2069" t="s">
        <v>30</v>
      </c>
      <c r="F2069">
        <v>0</v>
      </c>
    </row>
    <row r="2070" spans="1:6">
      <c r="A2070" s="171">
        <v>44259</v>
      </c>
      <c r="B2070" t="s">
        <v>164</v>
      </c>
      <c r="C2070">
        <v>150062.95000000001</v>
      </c>
      <c r="D2070" t="s">
        <v>31</v>
      </c>
      <c r="E2070" t="s">
        <v>31</v>
      </c>
      <c r="F2070">
        <v>0</v>
      </c>
    </row>
    <row r="2071" spans="1:6">
      <c r="A2071" s="171">
        <v>44259</v>
      </c>
      <c r="B2071" t="s">
        <v>164</v>
      </c>
      <c r="C2071">
        <v>150062.95000000001</v>
      </c>
      <c r="D2071" t="s">
        <v>32</v>
      </c>
      <c r="E2071" t="s">
        <v>32</v>
      </c>
      <c r="F2071">
        <v>150198</v>
      </c>
    </row>
    <row r="2072" spans="1:6">
      <c r="A2072" s="171">
        <v>44259</v>
      </c>
      <c r="B2072" t="s">
        <v>164</v>
      </c>
      <c r="C2072">
        <v>150062.95000000001</v>
      </c>
      <c r="D2072" t="s">
        <v>33</v>
      </c>
      <c r="E2072" t="s">
        <v>33</v>
      </c>
      <c r="F2072">
        <v>0</v>
      </c>
    </row>
    <row r="2073" spans="1:6">
      <c r="A2073" s="171">
        <v>44259</v>
      </c>
      <c r="B2073" t="s">
        <v>164</v>
      </c>
      <c r="C2073">
        <v>150062.95000000001</v>
      </c>
      <c r="D2073" t="s">
        <v>34</v>
      </c>
      <c r="E2073" t="s">
        <v>34</v>
      </c>
      <c r="F2073">
        <v>20293</v>
      </c>
    </row>
    <row r="2074" spans="1:6">
      <c r="A2074" s="171">
        <v>44259</v>
      </c>
      <c r="B2074" t="s">
        <v>164</v>
      </c>
      <c r="C2074">
        <v>150062.95000000001</v>
      </c>
      <c r="D2074" t="s">
        <v>35</v>
      </c>
      <c r="E2074" t="s">
        <v>35</v>
      </c>
      <c r="F2074">
        <v>0</v>
      </c>
    </row>
    <row r="2075" spans="1:6">
      <c r="A2075" s="171">
        <v>44259</v>
      </c>
      <c r="B2075" t="s">
        <v>164</v>
      </c>
      <c r="C2075">
        <v>150062.95000000001</v>
      </c>
      <c r="D2075" t="s">
        <v>36</v>
      </c>
      <c r="E2075" t="s">
        <v>36</v>
      </c>
      <c r="F2075">
        <v>0</v>
      </c>
    </row>
    <row r="2076" spans="1:6">
      <c r="A2076" s="171">
        <v>44259</v>
      </c>
      <c r="B2076" t="s">
        <v>164</v>
      </c>
      <c r="C2076">
        <v>150062.95000000001</v>
      </c>
      <c r="D2076" t="s">
        <v>37</v>
      </c>
      <c r="E2076" t="s">
        <v>37</v>
      </c>
      <c r="F2076">
        <v>0</v>
      </c>
    </row>
    <row r="2077" spans="1:6">
      <c r="A2077" s="171">
        <v>44259</v>
      </c>
      <c r="B2077" t="s">
        <v>164</v>
      </c>
      <c r="C2077">
        <v>150062.95000000001</v>
      </c>
      <c r="D2077" t="s">
        <v>38</v>
      </c>
      <c r="E2077" t="s">
        <v>38</v>
      </c>
      <c r="F2077">
        <v>0</v>
      </c>
    </row>
    <row r="2078" spans="1:6">
      <c r="A2078" s="171">
        <v>44259</v>
      </c>
      <c r="B2078" t="s">
        <v>164</v>
      </c>
      <c r="C2078">
        <v>150062.95000000001</v>
      </c>
      <c r="D2078" t="s">
        <v>39</v>
      </c>
      <c r="E2078" t="s">
        <v>39</v>
      </c>
      <c r="F2078">
        <v>0</v>
      </c>
    </row>
    <row r="2079" spans="1:6">
      <c r="A2079" s="171">
        <v>44259</v>
      </c>
      <c r="B2079" t="s">
        <v>164</v>
      </c>
      <c r="C2079">
        <v>150062.95000000001</v>
      </c>
      <c r="D2079" t="s">
        <v>40</v>
      </c>
      <c r="E2079" t="s">
        <v>40</v>
      </c>
      <c r="F2079">
        <v>0</v>
      </c>
    </row>
    <row r="2080" spans="1:6">
      <c r="A2080" s="171">
        <v>44259</v>
      </c>
      <c r="B2080" t="s">
        <v>164</v>
      </c>
      <c r="C2080">
        <v>150062.95000000001</v>
      </c>
      <c r="D2080" t="s">
        <v>41</v>
      </c>
      <c r="E2080" t="s">
        <v>41</v>
      </c>
      <c r="F2080">
        <v>0</v>
      </c>
    </row>
    <row r="2081" spans="1:6">
      <c r="A2081" s="171">
        <v>44260</v>
      </c>
      <c r="B2081" t="s">
        <v>164</v>
      </c>
      <c r="C2081">
        <v>226049.79</v>
      </c>
      <c r="D2081" t="s">
        <v>9</v>
      </c>
      <c r="E2081" t="s">
        <v>9</v>
      </c>
      <c r="F2081">
        <v>670097</v>
      </c>
    </row>
    <row r="2082" spans="1:6">
      <c r="A2082" s="171">
        <v>44260</v>
      </c>
      <c r="B2082" t="s">
        <v>164</v>
      </c>
      <c r="C2082">
        <v>226049.79</v>
      </c>
      <c r="D2082" t="s">
        <v>9</v>
      </c>
      <c r="E2082" t="s">
        <v>10</v>
      </c>
      <c r="F2082">
        <v>654818</v>
      </c>
    </row>
    <row r="2083" spans="1:6">
      <c r="A2083" s="171">
        <v>44260</v>
      </c>
      <c r="B2083" t="s">
        <v>164</v>
      </c>
      <c r="C2083">
        <v>226049.79</v>
      </c>
      <c r="D2083" t="s">
        <v>9</v>
      </c>
      <c r="E2083" t="s">
        <v>11</v>
      </c>
      <c r="F2083">
        <v>15139</v>
      </c>
    </row>
    <row r="2084" spans="1:6">
      <c r="A2084" s="171">
        <v>44260</v>
      </c>
      <c r="B2084" t="s">
        <v>164</v>
      </c>
      <c r="C2084">
        <v>226049.79</v>
      </c>
      <c r="D2084" t="s">
        <v>9</v>
      </c>
      <c r="E2084" t="s">
        <v>12</v>
      </c>
      <c r="F2084">
        <v>0</v>
      </c>
    </row>
    <row r="2085" spans="1:6">
      <c r="A2085" s="171">
        <v>44260</v>
      </c>
      <c r="B2085" t="s">
        <v>164</v>
      </c>
      <c r="C2085">
        <v>226049.79</v>
      </c>
      <c r="D2085" t="s">
        <v>9</v>
      </c>
      <c r="E2085" t="s">
        <v>13</v>
      </c>
      <c r="F2085">
        <v>140</v>
      </c>
    </row>
    <row r="2086" spans="1:6">
      <c r="A2086" s="171">
        <v>44260</v>
      </c>
      <c r="B2086" t="s">
        <v>164</v>
      </c>
      <c r="C2086">
        <v>226049.79</v>
      </c>
      <c r="D2086" t="s">
        <v>14</v>
      </c>
      <c r="E2086" t="s">
        <v>14</v>
      </c>
      <c r="F2086">
        <v>108406</v>
      </c>
    </row>
    <row r="2087" spans="1:6">
      <c r="A2087" s="171">
        <v>44260</v>
      </c>
      <c r="B2087" t="s">
        <v>164</v>
      </c>
      <c r="C2087">
        <v>226049.79</v>
      </c>
      <c r="D2087" t="s">
        <v>14</v>
      </c>
      <c r="E2087" t="s">
        <v>15</v>
      </c>
      <c r="F2087">
        <v>107983</v>
      </c>
    </row>
    <row r="2088" spans="1:6">
      <c r="A2088" s="171">
        <v>44260</v>
      </c>
      <c r="B2088" t="s">
        <v>164</v>
      </c>
      <c r="C2088">
        <v>226049.79</v>
      </c>
      <c r="D2088" t="s">
        <v>14</v>
      </c>
      <c r="E2088" t="s">
        <v>16</v>
      </c>
      <c r="F2088">
        <v>415</v>
      </c>
    </row>
    <row r="2089" spans="1:6">
      <c r="A2089" s="171">
        <v>44260</v>
      </c>
      <c r="B2089" t="s">
        <v>164</v>
      </c>
      <c r="C2089">
        <v>226049.79</v>
      </c>
      <c r="D2089" t="s">
        <v>14</v>
      </c>
      <c r="E2089" t="s">
        <v>17</v>
      </c>
      <c r="F2089">
        <v>8</v>
      </c>
    </row>
    <row r="2090" spans="1:6">
      <c r="A2090" s="171">
        <v>44260</v>
      </c>
      <c r="B2090" t="s">
        <v>164</v>
      </c>
      <c r="C2090">
        <v>226049.79</v>
      </c>
      <c r="D2090" t="s">
        <v>14</v>
      </c>
      <c r="E2090" t="s">
        <v>18</v>
      </c>
      <c r="F2090">
        <v>0</v>
      </c>
    </row>
    <row r="2091" spans="1:6">
      <c r="A2091" s="171">
        <v>44260</v>
      </c>
      <c r="B2091" t="s">
        <v>164</v>
      </c>
      <c r="C2091">
        <v>226049.79</v>
      </c>
      <c r="D2091" t="s">
        <v>19</v>
      </c>
      <c r="E2091" t="s">
        <v>19</v>
      </c>
      <c r="F2091">
        <v>1025</v>
      </c>
    </row>
    <row r="2092" spans="1:6">
      <c r="A2092" s="171">
        <v>44260</v>
      </c>
      <c r="B2092" t="s">
        <v>164</v>
      </c>
      <c r="C2092">
        <v>226049.79</v>
      </c>
      <c r="D2092" t="s">
        <v>19</v>
      </c>
      <c r="E2092" t="s">
        <v>20</v>
      </c>
      <c r="F2092">
        <v>887</v>
      </c>
    </row>
    <row r="2093" spans="1:6">
      <c r="A2093" s="171">
        <v>44260</v>
      </c>
      <c r="B2093" t="s">
        <v>164</v>
      </c>
      <c r="C2093">
        <v>226049.79</v>
      </c>
      <c r="D2093" t="s">
        <v>19</v>
      </c>
      <c r="E2093" t="s">
        <v>21</v>
      </c>
      <c r="F2093">
        <v>138</v>
      </c>
    </row>
    <row r="2094" spans="1:6">
      <c r="A2094" s="171">
        <v>44260</v>
      </c>
      <c r="B2094" t="s">
        <v>164</v>
      </c>
      <c r="C2094">
        <v>226049.79</v>
      </c>
      <c r="D2094" t="s">
        <v>19</v>
      </c>
      <c r="E2094" t="s">
        <v>22</v>
      </c>
      <c r="F2094">
        <v>0</v>
      </c>
    </row>
    <row r="2095" spans="1:6">
      <c r="A2095" s="171">
        <v>44260</v>
      </c>
      <c r="B2095" t="s">
        <v>164</v>
      </c>
      <c r="C2095">
        <v>226049.79</v>
      </c>
      <c r="D2095" t="s">
        <v>23</v>
      </c>
      <c r="E2095" t="s">
        <v>23</v>
      </c>
      <c r="F2095">
        <v>0</v>
      </c>
    </row>
    <row r="2096" spans="1:6">
      <c r="A2096" s="171">
        <v>44260</v>
      </c>
      <c r="B2096" t="s">
        <v>164</v>
      </c>
      <c r="C2096">
        <v>226049.79</v>
      </c>
      <c r="D2096" t="s">
        <v>24</v>
      </c>
      <c r="E2096" t="s">
        <v>24</v>
      </c>
      <c r="F2096">
        <v>87648</v>
      </c>
    </row>
    <row r="2097" spans="1:6">
      <c r="A2097" s="171">
        <v>44260</v>
      </c>
      <c r="B2097" t="s">
        <v>164</v>
      </c>
      <c r="C2097">
        <v>226049.79</v>
      </c>
      <c r="D2097" t="s">
        <v>25</v>
      </c>
      <c r="E2097" t="s">
        <v>25</v>
      </c>
      <c r="F2097">
        <v>734460</v>
      </c>
    </row>
    <row r="2098" spans="1:6">
      <c r="A2098" s="171">
        <v>44260</v>
      </c>
      <c r="B2098" t="s">
        <v>164</v>
      </c>
      <c r="C2098">
        <v>226049.79</v>
      </c>
      <c r="D2098" t="s">
        <v>26</v>
      </c>
      <c r="E2098" t="s">
        <v>26</v>
      </c>
      <c r="F2098">
        <v>46310</v>
      </c>
    </row>
    <row r="2099" spans="1:6">
      <c r="A2099" s="171">
        <v>44260</v>
      </c>
      <c r="B2099" t="s">
        <v>164</v>
      </c>
      <c r="C2099">
        <v>226049.79</v>
      </c>
      <c r="D2099" t="s">
        <v>27</v>
      </c>
      <c r="E2099" t="s">
        <v>27</v>
      </c>
      <c r="F2099">
        <v>9848</v>
      </c>
    </row>
    <row r="2100" spans="1:6">
      <c r="A2100" s="171">
        <v>44260</v>
      </c>
      <c r="B2100" t="s">
        <v>164</v>
      </c>
      <c r="C2100">
        <v>226049.79</v>
      </c>
      <c r="D2100" t="s">
        <v>28</v>
      </c>
      <c r="E2100" t="s">
        <v>28</v>
      </c>
      <c r="F2100">
        <v>0</v>
      </c>
    </row>
    <row r="2101" spans="1:6">
      <c r="A2101" s="171">
        <v>44260</v>
      </c>
      <c r="B2101" t="s">
        <v>164</v>
      </c>
      <c r="C2101">
        <v>226049.79</v>
      </c>
      <c r="D2101" t="s">
        <v>29</v>
      </c>
      <c r="E2101" t="s">
        <v>29</v>
      </c>
      <c r="F2101">
        <v>1252159</v>
      </c>
    </row>
    <row r="2102" spans="1:6">
      <c r="A2102" s="171">
        <v>44260</v>
      </c>
      <c r="B2102" t="s">
        <v>164</v>
      </c>
      <c r="C2102">
        <v>226049.79</v>
      </c>
      <c r="D2102" t="s">
        <v>30</v>
      </c>
      <c r="E2102" t="s">
        <v>30</v>
      </c>
      <c r="F2102">
        <v>0</v>
      </c>
    </row>
    <row r="2103" spans="1:6">
      <c r="A2103" s="171">
        <v>44260</v>
      </c>
      <c r="B2103" t="s">
        <v>164</v>
      </c>
      <c r="C2103">
        <v>226049.79</v>
      </c>
      <c r="D2103" t="s">
        <v>31</v>
      </c>
      <c r="E2103" t="s">
        <v>31</v>
      </c>
      <c r="F2103">
        <v>0</v>
      </c>
    </row>
    <row r="2104" spans="1:6">
      <c r="A2104" s="171">
        <v>44260</v>
      </c>
      <c r="B2104" t="s">
        <v>164</v>
      </c>
      <c r="C2104">
        <v>226049.79</v>
      </c>
      <c r="D2104" t="s">
        <v>32</v>
      </c>
      <c r="E2104" t="s">
        <v>32</v>
      </c>
      <c r="F2104">
        <v>36091</v>
      </c>
    </row>
    <row r="2105" spans="1:6">
      <c r="A2105" s="171">
        <v>44260</v>
      </c>
      <c r="B2105" t="s">
        <v>164</v>
      </c>
      <c r="C2105">
        <v>226049.79</v>
      </c>
      <c r="D2105" t="s">
        <v>33</v>
      </c>
      <c r="E2105" t="s">
        <v>33</v>
      </c>
      <c r="F2105">
        <v>0</v>
      </c>
    </row>
    <row r="2106" spans="1:6">
      <c r="A2106" s="171">
        <v>44260</v>
      </c>
      <c r="B2106" t="s">
        <v>164</v>
      </c>
      <c r="C2106">
        <v>226049.79</v>
      </c>
      <c r="D2106" t="s">
        <v>34</v>
      </c>
      <c r="E2106" t="s">
        <v>34</v>
      </c>
      <c r="F2106">
        <v>17380</v>
      </c>
    </row>
    <row r="2107" spans="1:6">
      <c r="A2107" s="171">
        <v>44260</v>
      </c>
      <c r="B2107" t="s">
        <v>164</v>
      </c>
      <c r="C2107">
        <v>226049.79</v>
      </c>
      <c r="D2107" t="s">
        <v>35</v>
      </c>
      <c r="E2107" t="s">
        <v>35</v>
      </c>
      <c r="F2107">
        <v>0</v>
      </c>
    </row>
    <row r="2108" spans="1:6">
      <c r="A2108" s="171">
        <v>44260</v>
      </c>
      <c r="B2108" t="s">
        <v>164</v>
      </c>
      <c r="C2108">
        <v>226049.79</v>
      </c>
      <c r="D2108" t="s">
        <v>36</v>
      </c>
      <c r="E2108" t="s">
        <v>36</v>
      </c>
      <c r="F2108">
        <v>0</v>
      </c>
    </row>
    <row r="2109" spans="1:6">
      <c r="A2109" s="171">
        <v>44260</v>
      </c>
      <c r="B2109" t="s">
        <v>164</v>
      </c>
      <c r="C2109">
        <v>226049.79</v>
      </c>
      <c r="D2109" t="s">
        <v>37</v>
      </c>
      <c r="E2109" t="s">
        <v>37</v>
      </c>
      <c r="F2109">
        <v>0</v>
      </c>
    </row>
    <row r="2110" spans="1:6">
      <c r="A2110" s="171">
        <v>44260</v>
      </c>
      <c r="B2110" t="s">
        <v>164</v>
      </c>
      <c r="C2110">
        <v>226049.79</v>
      </c>
      <c r="D2110" t="s">
        <v>38</v>
      </c>
      <c r="E2110" t="s">
        <v>38</v>
      </c>
      <c r="F2110">
        <v>0</v>
      </c>
    </row>
    <row r="2111" spans="1:6">
      <c r="A2111" s="171">
        <v>44260</v>
      </c>
      <c r="B2111" t="s">
        <v>164</v>
      </c>
      <c r="C2111">
        <v>226049.79</v>
      </c>
      <c r="D2111" t="s">
        <v>39</v>
      </c>
      <c r="E2111" t="s">
        <v>39</v>
      </c>
      <c r="F2111">
        <v>0</v>
      </c>
    </row>
    <row r="2112" spans="1:6">
      <c r="A2112" s="171">
        <v>44260</v>
      </c>
      <c r="B2112" t="s">
        <v>164</v>
      </c>
      <c r="C2112">
        <v>226049.79</v>
      </c>
      <c r="D2112" t="s">
        <v>40</v>
      </c>
      <c r="E2112" t="s">
        <v>40</v>
      </c>
      <c r="F2112">
        <v>0</v>
      </c>
    </row>
    <row r="2113" spans="1:6">
      <c r="A2113" s="171">
        <v>44260</v>
      </c>
      <c r="B2113" t="s">
        <v>164</v>
      </c>
      <c r="C2113">
        <v>226049.79</v>
      </c>
      <c r="D2113" t="s">
        <v>41</v>
      </c>
      <c r="E2113" t="s">
        <v>41</v>
      </c>
      <c r="F2113">
        <v>0</v>
      </c>
    </row>
    <row r="2114" spans="1:6">
      <c r="A2114" s="171">
        <v>44261</v>
      </c>
      <c r="B2114" t="s">
        <v>164</v>
      </c>
      <c r="C2114">
        <v>176138.42</v>
      </c>
      <c r="D2114" t="s">
        <v>9</v>
      </c>
      <c r="E2114" t="s">
        <v>9</v>
      </c>
      <c r="F2114">
        <v>634191</v>
      </c>
    </row>
    <row r="2115" spans="1:6">
      <c r="A2115" s="171">
        <v>44261</v>
      </c>
      <c r="B2115" t="s">
        <v>164</v>
      </c>
      <c r="C2115">
        <v>176138.42</v>
      </c>
      <c r="D2115" t="s">
        <v>9</v>
      </c>
      <c r="E2115" t="s">
        <v>10</v>
      </c>
      <c r="F2115">
        <v>609694</v>
      </c>
    </row>
    <row r="2116" spans="1:6">
      <c r="A2116" s="171">
        <v>44261</v>
      </c>
      <c r="B2116" t="s">
        <v>164</v>
      </c>
      <c r="C2116">
        <v>176138.42</v>
      </c>
      <c r="D2116" t="s">
        <v>9</v>
      </c>
      <c r="E2116" t="s">
        <v>11</v>
      </c>
      <c r="F2116">
        <v>17135</v>
      </c>
    </row>
    <row r="2117" spans="1:6">
      <c r="A2117" s="171">
        <v>44261</v>
      </c>
      <c r="B2117" t="s">
        <v>164</v>
      </c>
      <c r="C2117">
        <v>176138.42</v>
      </c>
      <c r="D2117" t="s">
        <v>9</v>
      </c>
      <c r="E2117" t="s">
        <v>12</v>
      </c>
      <c r="F2117">
        <v>0</v>
      </c>
    </row>
    <row r="2118" spans="1:6">
      <c r="A2118" s="171">
        <v>44261</v>
      </c>
      <c r="B2118" t="s">
        <v>164</v>
      </c>
      <c r="C2118">
        <v>176138.42</v>
      </c>
      <c r="D2118" t="s">
        <v>9</v>
      </c>
      <c r="E2118" t="s">
        <v>13</v>
      </c>
      <c r="F2118">
        <v>7362</v>
      </c>
    </row>
    <row r="2119" spans="1:6">
      <c r="A2119" s="171">
        <v>44261</v>
      </c>
      <c r="B2119" t="s">
        <v>164</v>
      </c>
      <c r="C2119">
        <v>176138.42</v>
      </c>
      <c r="D2119" t="s">
        <v>14</v>
      </c>
      <c r="E2119" t="s">
        <v>14</v>
      </c>
      <c r="F2119">
        <v>97364</v>
      </c>
    </row>
    <row r="2120" spans="1:6">
      <c r="A2120" s="171">
        <v>44261</v>
      </c>
      <c r="B2120" t="s">
        <v>164</v>
      </c>
      <c r="C2120">
        <v>176138.42</v>
      </c>
      <c r="D2120" t="s">
        <v>14</v>
      </c>
      <c r="E2120" t="s">
        <v>15</v>
      </c>
      <c r="F2120">
        <v>96479</v>
      </c>
    </row>
    <row r="2121" spans="1:6">
      <c r="A2121" s="171">
        <v>44261</v>
      </c>
      <c r="B2121" t="s">
        <v>164</v>
      </c>
      <c r="C2121">
        <v>176138.42</v>
      </c>
      <c r="D2121" t="s">
        <v>14</v>
      </c>
      <c r="E2121" t="s">
        <v>16</v>
      </c>
      <c r="F2121">
        <v>308</v>
      </c>
    </row>
    <row r="2122" spans="1:6">
      <c r="A2122" s="171">
        <v>44261</v>
      </c>
      <c r="B2122" t="s">
        <v>164</v>
      </c>
      <c r="C2122">
        <v>176138.42</v>
      </c>
      <c r="D2122" t="s">
        <v>14</v>
      </c>
      <c r="E2122" t="s">
        <v>17</v>
      </c>
      <c r="F2122">
        <v>577</v>
      </c>
    </row>
    <row r="2123" spans="1:6">
      <c r="A2123" s="171">
        <v>44261</v>
      </c>
      <c r="B2123" t="s">
        <v>164</v>
      </c>
      <c r="C2123">
        <v>176138.42</v>
      </c>
      <c r="D2123" t="s">
        <v>14</v>
      </c>
      <c r="E2123" t="s">
        <v>18</v>
      </c>
      <c r="F2123">
        <v>0</v>
      </c>
    </row>
    <row r="2124" spans="1:6">
      <c r="A2124" s="171">
        <v>44261</v>
      </c>
      <c r="B2124" t="s">
        <v>164</v>
      </c>
      <c r="C2124">
        <v>176138.42</v>
      </c>
      <c r="D2124" t="s">
        <v>19</v>
      </c>
      <c r="E2124" t="s">
        <v>19</v>
      </c>
      <c r="F2124">
        <v>16550</v>
      </c>
    </row>
    <row r="2125" spans="1:6">
      <c r="A2125" s="171">
        <v>44261</v>
      </c>
      <c r="B2125" t="s">
        <v>164</v>
      </c>
      <c r="C2125">
        <v>176138.42</v>
      </c>
      <c r="D2125" t="s">
        <v>19</v>
      </c>
      <c r="E2125" t="s">
        <v>20</v>
      </c>
      <c r="F2125">
        <v>15658</v>
      </c>
    </row>
    <row r="2126" spans="1:6">
      <c r="A2126" s="171">
        <v>44261</v>
      </c>
      <c r="B2126" t="s">
        <v>164</v>
      </c>
      <c r="C2126">
        <v>176138.42</v>
      </c>
      <c r="D2126" t="s">
        <v>19</v>
      </c>
      <c r="E2126" t="s">
        <v>21</v>
      </c>
      <c r="F2126">
        <v>892</v>
      </c>
    </row>
    <row r="2127" spans="1:6">
      <c r="A2127" s="171">
        <v>44261</v>
      </c>
      <c r="B2127" t="s">
        <v>164</v>
      </c>
      <c r="C2127">
        <v>176138.42</v>
      </c>
      <c r="D2127" t="s">
        <v>19</v>
      </c>
      <c r="E2127" t="s">
        <v>22</v>
      </c>
      <c r="F2127">
        <v>0</v>
      </c>
    </row>
    <row r="2128" spans="1:6">
      <c r="A2128" s="171">
        <v>44261</v>
      </c>
      <c r="B2128" t="s">
        <v>164</v>
      </c>
      <c r="C2128">
        <v>176138.42</v>
      </c>
      <c r="D2128" t="s">
        <v>23</v>
      </c>
      <c r="E2128" t="s">
        <v>23</v>
      </c>
      <c r="F2128">
        <v>0</v>
      </c>
    </row>
    <row r="2129" spans="1:6">
      <c r="A2129" s="171">
        <v>44261</v>
      </c>
      <c r="B2129" t="s">
        <v>164</v>
      </c>
      <c r="C2129">
        <v>176138.42</v>
      </c>
      <c r="D2129" t="s">
        <v>24</v>
      </c>
      <c r="E2129" t="s">
        <v>24</v>
      </c>
      <c r="F2129">
        <v>93182</v>
      </c>
    </row>
    <row r="2130" spans="1:6">
      <c r="A2130" s="171">
        <v>44261</v>
      </c>
      <c r="B2130" t="s">
        <v>164</v>
      </c>
      <c r="C2130">
        <v>176138.42</v>
      </c>
      <c r="D2130" t="s">
        <v>25</v>
      </c>
      <c r="E2130" t="s">
        <v>25</v>
      </c>
      <c r="F2130">
        <v>803239</v>
      </c>
    </row>
    <row r="2131" spans="1:6">
      <c r="A2131" s="171">
        <v>44261</v>
      </c>
      <c r="B2131" t="s">
        <v>164</v>
      </c>
      <c r="C2131">
        <v>176138.42</v>
      </c>
      <c r="D2131" t="s">
        <v>26</v>
      </c>
      <c r="E2131" t="s">
        <v>26</v>
      </c>
      <c r="F2131">
        <v>691555</v>
      </c>
    </row>
    <row r="2132" spans="1:6">
      <c r="A2132" s="171">
        <v>44261</v>
      </c>
      <c r="B2132" t="s">
        <v>164</v>
      </c>
      <c r="C2132">
        <v>176138.42</v>
      </c>
      <c r="D2132" t="s">
        <v>27</v>
      </c>
      <c r="E2132" t="s">
        <v>27</v>
      </c>
      <c r="F2132">
        <v>8639</v>
      </c>
    </row>
    <row r="2133" spans="1:6">
      <c r="A2133" s="171">
        <v>44261</v>
      </c>
      <c r="B2133" t="s">
        <v>164</v>
      </c>
      <c r="C2133">
        <v>176138.42</v>
      </c>
      <c r="D2133" t="s">
        <v>28</v>
      </c>
      <c r="E2133" t="s">
        <v>28</v>
      </c>
      <c r="F2133">
        <v>0</v>
      </c>
    </row>
    <row r="2134" spans="1:6">
      <c r="A2134" s="171">
        <v>44261</v>
      </c>
      <c r="B2134" t="s">
        <v>164</v>
      </c>
      <c r="C2134">
        <v>176138.42</v>
      </c>
      <c r="D2134" t="s">
        <v>29</v>
      </c>
      <c r="E2134" t="s">
        <v>29</v>
      </c>
      <c r="F2134">
        <v>1383324</v>
      </c>
    </row>
    <row r="2135" spans="1:6">
      <c r="A2135" s="171">
        <v>44261</v>
      </c>
      <c r="B2135" t="s">
        <v>164</v>
      </c>
      <c r="C2135">
        <v>176138.42</v>
      </c>
      <c r="D2135" t="s">
        <v>30</v>
      </c>
      <c r="E2135" t="s">
        <v>30</v>
      </c>
      <c r="F2135">
        <v>0</v>
      </c>
    </row>
    <row r="2136" spans="1:6">
      <c r="A2136" s="171">
        <v>44261</v>
      </c>
      <c r="B2136" t="s">
        <v>164</v>
      </c>
      <c r="C2136">
        <v>176138.42</v>
      </c>
      <c r="D2136" t="s">
        <v>31</v>
      </c>
      <c r="E2136" t="s">
        <v>31</v>
      </c>
      <c r="F2136">
        <v>0</v>
      </c>
    </row>
    <row r="2137" spans="1:6">
      <c r="A2137" s="171">
        <v>44261</v>
      </c>
      <c r="B2137" t="s">
        <v>164</v>
      </c>
      <c r="C2137">
        <v>176138.42</v>
      </c>
      <c r="D2137" t="s">
        <v>32</v>
      </c>
      <c r="E2137" t="s">
        <v>32</v>
      </c>
      <c r="F2137">
        <v>30527</v>
      </c>
    </row>
    <row r="2138" spans="1:6">
      <c r="A2138" s="171">
        <v>44261</v>
      </c>
      <c r="B2138" t="s">
        <v>164</v>
      </c>
      <c r="C2138">
        <v>176138.42</v>
      </c>
      <c r="D2138" t="s">
        <v>33</v>
      </c>
      <c r="E2138" t="s">
        <v>33</v>
      </c>
      <c r="F2138">
        <v>0</v>
      </c>
    </row>
    <row r="2139" spans="1:6">
      <c r="A2139" s="171">
        <v>44261</v>
      </c>
      <c r="B2139" t="s">
        <v>164</v>
      </c>
      <c r="C2139">
        <v>176138.42</v>
      </c>
      <c r="D2139" t="s">
        <v>34</v>
      </c>
      <c r="E2139" t="s">
        <v>34</v>
      </c>
      <c r="F2139">
        <v>35212</v>
      </c>
    </row>
    <row r="2140" spans="1:6">
      <c r="A2140" s="171">
        <v>44261</v>
      </c>
      <c r="B2140" t="s">
        <v>164</v>
      </c>
      <c r="C2140">
        <v>176138.42</v>
      </c>
      <c r="D2140" t="s">
        <v>35</v>
      </c>
      <c r="E2140" t="s">
        <v>35</v>
      </c>
      <c r="F2140">
        <v>0</v>
      </c>
    </row>
    <row r="2141" spans="1:6">
      <c r="A2141" s="171">
        <v>44261</v>
      </c>
      <c r="B2141" t="s">
        <v>164</v>
      </c>
      <c r="C2141">
        <v>176138.42</v>
      </c>
      <c r="D2141" t="s">
        <v>36</v>
      </c>
      <c r="E2141" t="s">
        <v>36</v>
      </c>
      <c r="F2141">
        <v>0</v>
      </c>
    </row>
    <row r="2142" spans="1:6">
      <c r="A2142" s="171">
        <v>44261</v>
      </c>
      <c r="B2142" t="s">
        <v>164</v>
      </c>
      <c r="C2142">
        <v>176138.42</v>
      </c>
      <c r="D2142" t="s">
        <v>37</v>
      </c>
      <c r="E2142" t="s">
        <v>37</v>
      </c>
      <c r="F2142">
        <v>0</v>
      </c>
    </row>
    <row r="2143" spans="1:6">
      <c r="A2143" s="171">
        <v>44261</v>
      </c>
      <c r="B2143" t="s">
        <v>164</v>
      </c>
      <c r="C2143">
        <v>176138.42</v>
      </c>
      <c r="D2143" t="s">
        <v>38</v>
      </c>
      <c r="E2143" t="s">
        <v>38</v>
      </c>
      <c r="F2143">
        <v>0</v>
      </c>
    </row>
    <row r="2144" spans="1:6">
      <c r="A2144" s="171">
        <v>44261</v>
      </c>
      <c r="B2144" t="s">
        <v>164</v>
      </c>
      <c r="C2144">
        <v>176138.42</v>
      </c>
      <c r="D2144" t="s">
        <v>39</v>
      </c>
      <c r="E2144" t="s">
        <v>39</v>
      </c>
      <c r="F2144">
        <v>0</v>
      </c>
    </row>
    <row r="2145" spans="1:6">
      <c r="A2145" s="171">
        <v>44261</v>
      </c>
      <c r="B2145" t="s">
        <v>164</v>
      </c>
      <c r="C2145">
        <v>176138.42</v>
      </c>
      <c r="D2145" t="s">
        <v>40</v>
      </c>
      <c r="E2145" t="s">
        <v>40</v>
      </c>
      <c r="F2145">
        <v>0</v>
      </c>
    </row>
    <row r="2146" spans="1:6">
      <c r="A2146" s="171">
        <v>44261</v>
      </c>
      <c r="B2146" t="s">
        <v>164</v>
      </c>
      <c r="C2146">
        <v>176138.42</v>
      </c>
      <c r="D2146" t="s">
        <v>41</v>
      </c>
      <c r="E2146" t="s">
        <v>41</v>
      </c>
      <c r="F2146">
        <v>0</v>
      </c>
    </row>
    <row r="2147" spans="1:6">
      <c r="A2147" s="171">
        <v>44262</v>
      </c>
      <c r="B2147" t="s">
        <v>164</v>
      </c>
      <c r="C2147">
        <v>161686.64000000001</v>
      </c>
      <c r="D2147" t="s">
        <v>9</v>
      </c>
      <c r="E2147" t="s">
        <v>9</v>
      </c>
      <c r="F2147">
        <v>545146</v>
      </c>
    </row>
    <row r="2148" spans="1:6">
      <c r="A2148" s="171">
        <v>44262</v>
      </c>
      <c r="B2148" t="s">
        <v>164</v>
      </c>
      <c r="C2148">
        <v>161686.64000000001</v>
      </c>
      <c r="D2148" t="s">
        <v>9</v>
      </c>
      <c r="E2148" t="s">
        <v>10</v>
      </c>
      <c r="F2148">
        <v>519056</v>
      </c>
    </row>
    <row r="2149" spans="1:6">
      <c r="A2149" s="171">
        <v>44262</v>
      </c>
      <c r="B2149" t="s">
        <v>164</v>
      </c>
      <c r="C2149">
        <v>161686.64000000001</v>
      </c>
      <c r="D2149" t="s">
        <v>9</v>
      </c>
      <c r="E2149" t="s">
        <v>11</v>
      </c>
      <c r="F2149">
        <v>15920</v>
      </c>
    </row>
    <row r="2150" spans="1:6">
      <c r="A2150" s="171">
        <v>44262</v>
      </c>
      <c r="B2150" t="s">
        <v>164</v>
      </c>
      <c r="C2150">
        <v>161686.64000000001</v>
      </c>
      <c r="D2150" t="s">
        <v>9</v>
      </c>
      <c r="E2150" t="s">
        <v>12</v>
      </c>
      <c r="F2150">
        <v>0</v>
      </c>
    </row>
    <row r="2151" spans="1:6">
      <c r="A2151" s="171">
        <v>44262</v>
      </c>
      <c r="B2151" t="s">
        <v>164</v>
      </c>
      <c r="C2151">
        <v>161686.64000000001</v>
      </c>
      <c r="D2151" t="s">
        <v>9</v>
      </c>
      <c r="E2151" t="s">
        <v>13</v>
      </c>
      <c r="F2151">
        <v>10170</v>
      </c>
    </row>
    <row r="2152" spans="1:6">
      <c r="A2152" s="171">
        <v>44262</v>
      </c>
      <c r="B2152" t="s">
        <v>164</v>
      </c>
      <c r="C2152">
        <v>161686.64000000001</v>
      </c>
      <c r="D2152" t="s">
        <v>14</v>
      </c>
      <c r="E2152" t="s">
        <v>14</v>
      </c>
      <c r="F2152">
        <v>55696</v>
      </c>
    </row>
    <row r="2153" spans="1:6">
      <c r="A2153" s="171">
        <v>44262</v>
      </c>
      <c r="B2153" t="s">
        <v>164</v>
      </c>
      <c r="C2153">
        <v>161686.64000000001</v>
      </c>
      <c r="D2153" t="s">
        <v>14</v>
      </c>
      <c r="E2153" t="s">
        <v>15</v>
      </c>
      <c r="F2153">
        <v>54553</v>
      </c>
    </row>
    <row r="2154" spans="1:6">
      <c r="A2154" s="171">
        <v>44262</v>
      </c>
      <c r="B2154" t="s">
        <v>164</v>
      </c>
      <c r="C2154">
        <v>161686.64000000001</v>
      </c>
      <c r="D2154" t="s">
        <v>14</v>
      </c>
      <c r="E2154" t="s">
        <v>16</v>
      </c>
      <c r="F2154">
        <v>404</v>
      </c>
    </row>
    <row r="2155" spans="1:6">
      <c r="A2155" s="171">
        <v>44262</v>
      </c>
      <c r="B2155" t="s">
        <v>164</v>
      </c>
      <c r="C2155">
        <v>161686.64000000001</v>
      </c>
      <c r="D2155" t="s">
        <v>14</v>
      </c>
      <c r="E2155" t="s">
        <v>17</v>
      </c>
      <c r="F2155">
        <v>739</v>
      </c>
    </row>
    <row r="2156" spans="1:6">
      <c r="A2156" s="171">
        <v>44262</v>
      </c>
      <c r="B2156" t="s">
        <v>164</v>
      </c>
      <c r="C2156">
        <v>161686.64000000001</v>
      </c>
      <c r="D2156" t="s">
        <v>14</v>
      </c>
      <c r="E2156" t="s">
        <v>18</v>
      </c>
      <c r="F2156">
        <v>0</v>
      </c>
    </row>
    <row r="2157" spans="1:6">
      <c r="A2157" s="171">
        <v>44262</v>
      </c>
      <c r="B2157" t="s">
        <v>164</v>
      </c>
      <c r="C2157">
        <v>161686.64000000001</v>
      </c>
      <c r="D2157" t="s">
        <v>19</v>
      </c>
      <c r="E2157" t="s">
        <v>19</v>
      </c>
      <c r="F2157">
        <v>21941</v>
      </c>
    </row>
    <row r="2158" spans="1:6">
      <c r="A2158" s="171">
        <v>44262</v>
      </c>
      <c r="B2158" t="s">
        <v>164</v>
      </c>
      <c r="C2158">
        <v>161686.64000000001</v>
      </c>
      <c r="D2158" t="s">
        <v>19</v>
      </c>
      <c r="E2158" t="s">
        <v>20</v>
      </c>
      <c r="F2158">
        <v>8594</v>
      </c>
    </row>
    <row r="2159" spans="1:6">
      <c r="A2159" s="171">
        <v>44262</v>
      </c>
      <c r="B2159" t="s">
        <v>164</v>
      </c>
      <c r="C2159">
        <v>161686.64000000001</v>
      </c>
      <c r="D2159" t="s">
        <v>19</v>
      </c>
      <c r="E2159" t="s">
        <v>21</v>
      </c>
      <c r="F2159">
        <v>13347</v>
      </c>
    </row>
    <row r="2160" spans="1:6">
      <c r="A2160" s="171">
        <v>44262</v>
      </c>
      <c r="B2160" t="s">
        <v>164</v>
      </c>
      <c r="C2160">
        <v>161686.64000000001</v>
      </c>
      <c r="D2160" t="s">
        <v>19</v>
      </c>
      <c r="E2160" t="s">
        <v>22</v>
      </c>
      <c r="F2160">
        <v>0</v>
      </c>
    </row>
    <row r="2161" spans="1:6">
      <c r="A2161" s="171">
        <v>44262</v>
      </c>
      <c r="B2161" t="s">
        <v>164</v>
      </c>
      <c r="C2161">
        <v>161686.64000000001</v>
      </c>
      <c r="D2161" t="s">
        <v>23</v>
      </c>
      <c r="E2161" t="s">
        <v>23</v>
      </c>
      <c r="F2161">
        <v>0</v>
      </c>
    </row>
    <row r="2162" spans="1:6">
      <c r="A2162" s="171">
        <v>44262</v>
      </c>
      <c r="B2162" t="s">
        <v>164</v>
      </c>
      <c r="C2162">
        <v>161686.64000000001</v>
      </c>
      <c r="D2162" t="s">
        <v>24</v>
      </c>
      <c r="E2162" t="s">
        <v>24</v>
      </c>
      <c r="F2162">
        <v>92944</v>
      </c>
    </row>
    <row r="2163" spans="1:6">
      <c r="A2163" s="171">
        <v>44262</v>
      </c>
      <c r="B2163" t="s">
        <v>164</v>
      </c>
      <c r="C2163">
        <v>161686.64000000001</v>
      </c>
      <c r="D2163" t="s">
        <v>25</v>
      </c>
      <c r="E2163" t="s">
        <v>25</v>
      </c>
      <c r="F2163">
        <v>627327</v>
      </c>
    </row>
    <row r="2164" spans="1:6">
      <c r="A2164" s="171">
        <v>44262</v>
      </c>
      <c r="B2164" t="s">
        <v>164</v>
      </c>
      <c r="C2164">
        <v>161686.64000000001</v>
      </c>
      <c r="D2164" t="s">
        <v>26</v>
      </c>
      <c r="E2164" t="s">
        <v>26</v>
      </c>
      <c r="F2164">
        <v>1087796</v>
      </c>
    </row>
    <row r="2165" spans="1:6">
      <c r="A2165" s="171">
        <v>44262</v>
      </c>
      <c r="B2165" t="s">
        <v>164</v>
      </c>
      <c r="C2165">
        <v>161686.64000000001</v>
      </c>
      <c r="D2165" t="s">
        <v>27</v>
      </c>
      <c r="E2165" t="s">
        <v>27</v>
      </c>
      <c r="F2165">
        <v>9389</v>
      </c>
    </row>
    <row r="2166" spans="1:6">
      <c r="A2166" s="171">
        <v>44262</v>
      </c>
      <c r="B2166" t="s">
        <v>164</v>
      </c>
      <c r="C2166">
        <v>161686.64000000001</v>
      </c>
      <c r="D2166" t="s">
        <v>28</v>
      </c>
      <c r="E2166" t="s">
        <v>28</v>
      </c>
      <c r="F2166">
        <v>0</v>
      </c>
    </row>
    <row r="2167" spans="1:6">
      <c r="A2167" s="171">
        <v>44262</v>
      </c>
      <c r="B2167" t="s">
        <v>164</v>
      </c>
      <c r="C2167">
        <v>161686.64000000001</v>
      </c>
      <c r="D2167" t="s">
        <v>29</v>
      </c>
      <c r="E2167" t="s">
        <v>29</v>
      </c>
      <c r="F2167">
        <v>1038133</v>
      </c>
    </row>
    <row r="2168" spans="1:6">
      <c r="A2168" s="171">
        <v>44262</v>
      </c>
      <c r="B2168" t="s">
        <v>164</v>
      </c>
      <c r="C2168">
        <v>161686.64000000001</v>
      </c>
      <c r="D2168" t="s">
        <v>30</v>
      </c>
      <c r="E2168" t="s">
        <v>30</v>
      </c>
      <c r="F2168">
        <v>0</v>
      </c>
    </row>
    <row r="2169" spans="1:6">
      <c r="A2169" s="171">
        <v>44262</v>
      </c>
      <c r="B2169" t="s">
        <v>164</v>
      </c>
      <c r="C2169">
        <v>161686.64000000001</v>
      </c>
      <c r="D2169" t="s">
        <v>31</v>
      </c>
      <c r="E2169" t="s">
        <v>31</v>
      </c>
      <c r="F2169">
        <v>0</v>
      </c>
    </row>
    <row r="2170" spans="1:6">
      <c r="A2170" s="171">
        <v>44262</v>
      </c>
      <c r="B2170" t="s">
        <v>164</v>
      </c>
      <c r="C2170">
        <v>161686.64000000001</v>
      </c>
      <c r="D2170" t="s">
        <v>32</v>
      </c>
      <c r="E2170" t="s">
        <v>32</v>
      </c>
      <c r="F2170">
        <v>15830</v>
      </c>
    </row>
    <row r="2171" spans="1:6">
      <c r="A2171" s="171">
        <v>44262</v>
      </c>
      <c r="B2171" t="s">
        <v>164</v>
      </c>
      <c r="C2171">
        <v>161686.64000000001</v>
      </c>
      <c r="D2171" t="s">
        <v>33</v>
      </c>
      <c r="E2171" t="s">
        <v>33</v>
      </c>
      <c r="F2171">
        <v>0</v>
      </c>
    </row>
    <row r="2172" spans="1:6">
      <c r="A2172" s="171">
        <v>44262</v>
      </c>
      <c r="B2172" t="s">
        <v>164</v>
      </c>
      <c r="C2172">
        <v>161686.64000000001</v>
      </c>
      <c r="D2172" t="s">
        <v>34</v>
      </c>
      <c r="E2172" t="s">
        <v>34</v>
      </c>
      <c r="F2172">
        <v>27821</v>
      </c>
    </row>
    <row r="2173" spans="1:6">
      <c r="A2173" s="171">
        <v>44262</v>
      </c>
      <c r="B2173" t="s">
        <v>164</v>
      </c>
      <c r="C2173">
        <v>161686.64000000001</v>
      </c>
      <c r="D2173" t="s">
        <v>35</v>
      </c>
      <c r="E2173" t="s">
        <v>35</v>
      </c>
      <c r="F2173">
        <v>0</v>
      </c>
    </row>
    <row r="2174" spans="1:6">
      <c r="A2174" s="171">
        <v>44262</v>
      </c>
      <c r="B2174" t="s">
        <v>164</v>
      </c>
      <c r="C2174">
        <v>161686.64000000001</v>
      </c>
      <c r="D2174" t="s">
        <v>36</v>
      </c>
      <c r="E2174" t="s">
        <v>36</v>
      </c>
      <c r="F2174">
        <v>0</v>
      </c>
    </row>
    <row r="2175" spans="1:6">
      <c r="A2175" s="171">
        <v>44262</v>
      </c>
      <c r="B2175" t="s">
        <v>164</v>
      </c>
      <c r="C2175">
        <v>161686.64000000001</v>
      </c>
      <c r="D2175" t="s">
        <v>37</v>
      </c>
      <c r="E2175" t="s">
        <v>37</v>
      </c>
      <c r="F2175">
        <v>0</v>
      </c>
    </row>
    <row r="2176" spans="1:6">
      <c r="A2176" s="171">
        <v>44262</v>
      </c>
      <c r="B2176" t="s">
        <v>164</v>
      </c>
      <c r="C2176">
        <v>161686.64000000001</v>
      </c>
      <c r="D2176" t="s">
        <v>38</v>
      </c>
      <c r="E2176" t="s">
        <v>38</v>
      </c>
      <c r="F2176">
        <v>0</v>
      </c>
    </row>
    <row r="2177" spans="1:6">
      <c r="A2177" s="171">
        <v>44262</v>
      </c>
      <c r="B2177" t="s">
        <v>164</v>
      </c>
      <c r="C2177">
        <v>161686.64000000001</v>
      </c>
      <c r="D2177" t="s">
        <v>39</v>
      </c>
      <c r="E2177" t="s">
        <v>39</v>
      </c>
      <c r="F2177">
        <v>0</v>
      </c>
    </row>
    <row r="2178" spans="1:6">
      <c r="A2178" s="171">
        <v>44262</v>
      </c>
      <c r="B2178" t="s">
        <v>164</v>
      </c>
      <c r="C2178">
        <v>161686.64000000001</v>
      </c>
      <c r="D2178" t="s">
        <v>40</v>
      </c>
      <c r="E2178" t="s">
        <v>40</v>
      </c>
      <c r="F2178">
        <v>0</v>
      </c>
    </row>
    <row r="2179" spans="1:6">
      <c r="A2179" s="171">
        <v>44262</v>
      </c>
      <c r="B2179" t="s">
        <v>164</v>
      </c>
      <c r="C2179">
        <v>161686.64000000001</v>
      </c>
      <c r="D2179" t="s">
        <v>41</v>
      </c>
      <c r="E2179" t="s">
        <v>41</v>
      </c>
      <c r="F2179">
        <v>0</v>
      </c>
    </row>
    <row r="2180" spans="1:6">
      <c r="A2180" s="171">
        <v>44263</v>
      </c>
      <c r="B2180" t="s">
        <v>164</v>
      </c>
      <c r="C2180">
        <v>120854.85</v>
      </c>
      <c r="D2180" t="s">
        <v>9</v>
      </c>
      <c r="E2180" t="s">
        <v>9</v>
      </c>
      <c r="F2180">
        <v>448923</v>
      </c>
    </row>
    <row r="2181" spans="1:6">
      <c r="A2181" s="171">
        <v>44263</v>
      </c>
      <c r="B2181" t="s">
        <v>164</v>
      </c>
      <c r="C2181">
        <v>120854.85</v>
      </c>
      <c r="D2181" t="s">
        <v>9</v>
      </c>
      <c r="E2181" t="s">
        <v>10</v>
      </c>
      <c r="F2181">
        <v>423646</v>
      </c>
    </row>
    <row r="2182" spans="1:6">
      <c r="A2182" s="171">
        <v>44263</v>
      </c>
      <c r="B2182" t="s">
        <v>164</v>
      </c>
      <c r="C2182">
        <v>120854.85</v>
      </c>
      <c r="D2182" t="s">
        <v>9</v>
      </c>
      <c r="E2182" t="s">
        <v>11</v>
      </c>
      <c r="F2182">
        <v>24895</v>
      </c>
    </row>
    <row r="2183" spans="1:6">
      <c r="A2183" s="171">
        <v>44263</v>
      </c>
      <c r="B2183" t="s">
        <v>164</v>
      </c>
      <c r="C2183">
        <v>120854.85</v>
      </c>
      <c r="D2183" t="s">
        <v>9</v>
      </c>
      <c r="E2183" t="s">
        <v>12</v>
      </c>
      <c r="F2183">
        <v>0</v>
      </c>
    </row>
    <row r="2184" spans="1:6">
      <c r="A2184" s="171">
        <v>44263</v>
      </c>
      <c r="B2184" t="s">
        <v>164</v>
      </c>
      <c r="C2184">
        <v>120854.85</v>
      </c>
      <c r="D2184" t="s">
        <v>9</v>
      </c>
      <c r="E2184" t="s">
        <v>13</v>
      </c>
      <c r="F2184">
        <v>382</v>
      </c>
    </row>
    <row r="2185" spans="1:6">
      <c r="A2185" s="171">
        <v>44263</v>
      </c>
      <c r="B2185" t="s">
        <v>164</v>
      </c>
      <c r="C2185">
        <v>120854.85</v>
      </c>
      <c r="D2185" t="s">
        <v>14</v>
      </c>
      <c r="E2185" t="s">
        <v>14</v>
      </c>
      <c r="F2185">
        <v>39416</v>
      </c>
    </row>
    <row r="2186" spans="1:6">
      <c r="A2186" s="171">
        <v>44263</v>
      </c>
      <c r="B2186" t="s">
        <v>164</v>
      </c>
      <c r="C2186">
        <v>120854.85</v>
      </c>
      <c r="D2186" t="s">
        <v>14</v>
      </c>
      <c r="E2186" t="s">
        <v>15</v>
      </c>
      <c r="F2186">
        <v>38313</v>
      </c>
    </row>
    <row r="2187" spans="1:6">
      <c r="A2187" s="171">
        <v>44263</v>
      </c>
      <c r="B2187" t="s">
        <v>164</v>
      </c>
      <c r="C2187">
        <v>120854.85</v>
      </c>
      <c r="D2187" t="s">
        <v>14</v>
      </c>
      <c r="E2187" t="s">
        <v>16</v>
      </c>
      <c r="F2187">
        <v>1080</v>
      </c>
    </row>
    <row r="2188" spans="1:6">
      <c r="A2188" s="171">
        <v>44263</v>
      </c>
      <c r="B2188" t="s">
        <v>164</v>
      </c>
      <c r="C2188">
        <v>120854.85</v>
      </c>
      <c r="D2188" t="s">
        <v>14</v>
      </c>
      <c r="E2188" t="s">
        <v>17</v>
      </c>
      <c r="F2188">
        <v>23</v>
      </c>
    </row>
    <row r="2189" spans="1:6">
      <c r="A2189" s="171">
        <v>44263</v>
      </c>
      <c r="B2189" t="s">
        <v>164</v>
      </c>
      <c r="C2189">
        <v>120854.85</v>
      </c>
      <c r="D2189" t="s">
        <v>14</v>
      </c>
      <c r="E2189" t="s">
        <v>18</v>
      </c>
      <c r="F2189">
        <v>0</v>
      </c>
    </row>
    <row r="2190" spans="1:6">
      <c r="A2190" s="171">
        <v>44263</v>
      </c>
      <c r="B2190" t="s">
        <v>164</v>
      </c>
      <c r="C2190">
        <v>120854.85</v>
      </c>
      <c r="D2190" t="s">
        <v>19</v>
      </c>
      <c r="E2190" t="s">
        <v>19</v>
      </c>
      <c r="F2190">
        <v>47220</v>
      </c>
    </row>
    <row r="2191" spans="1:6">
      <c r="A2191" s="171">
        <v>44263</v>
      </c>
      <c r="B2191" t="s">
        <v>164</v>
      </c>
      <c r="C2191">
        <v>120854.85</v>
      </c>
      <c r="D2191" t="s">
        <v>19</v>
      </c>
      <c r="E2191" t="s">
        <v>20</v>
      </c>
      <c r="F2191">
        <v>8270</v>
      </c>
    </row>
    <row r="2192" spans="1:6">
      <c r="A2192" s="171">
        <v>44263</v>
      </c>
      <c r="B2192" t="s">
        <v>164</v>
      </c>
      <c r="C2192">
        <v>120854.85</v>
      </c>
      <c r="D2192" t="s">
        <v>19</v>
      </c>
      <c r="E2192" t="s">
        <v>21</v>
      </c>
      <c r="F2192">
        <v>38950</v>
      </c>
    </row>
    <row r="2193" spans="1:6">
      <c r="A2193" s="171">
        <v>44263</v>
      </c>
      <c r="B2193" t="s">
        <v>164</v>
      </c>
      <c r="C2193">
        <v>120854.85</v>
      </c>
      <c r="D2193" t="s">
        <v>19</v>
      </c>
      <c r="E2193" t="s">
        <v>22</v>
      </c>
      <c r="F2193">
        <v>0</v>
      </c>
    </row>
    <row r="2194" spans="1:6">
      <c r="A2194" s="171">
        <v>44263</v>
      </c>
      <c r="B2194" t="s">
        <v>164</v>
      </c>
      <c r="C2194">
        <v>120854.85</v>
      </c>
      <c r="D2194" t="s">
        <v>23</v>
      </c>
      <c r="E2194" t="s">
        <v>23</v>
      </c>
      <c r="F2194">
        <v>0</v>
      </c>
    </row>
    <row r="2195" spans="1:6">
      <c r="A2195" s="171">
        <v>44263</v>
      </c>
      <c r="B2195" t="s">
        <v>164</v>
      </c>
      <c r="C2195">
        <v>120854.85</v>
      </c>
      <c r="D2195" t="s">
        <v>24</v>
      </c>
      <c r="E2195" t="s">
        <v>24</v>
      </c>
      <c r="F2195">
        <v>74674</v>
      </c>
    </row>
    <row r="2196" spans="1:6">
      <c r="A2196" s="171">
        <v>44263</v>
      </c>
      <c r="B2196" t="s">
        <v>164</v>
      </c>
      <c r="C2196">
        <v>120854.85</v>
      </c>
      <c r="D2196" t="s">
        <v>25</v>
      </c>
      <c r="E2196" t="s">
        <v>25</v>
      </c>
      <c r="F2196">
        <v>429231</v>
      </c>
    </row>
    <row r="2197" spans="1:6">
      <c r="A2197" s="171">
        <v>44263</v>
      </c>
      <c r="B2197" t="s">
        <v>164</v>
      </c>
      <c r="C2197">
        <v>120854.85</v>
      </c>
      <c r="D2197" t="s">
        <v>26</v>
      </c>
      <c r="E2197" t="s">
        <v>26</v>
      </c>
      <c r="F2197">
        <v>1059087</v>
      </c>
    </row>
    <row r="2198" spans="1:6">
      <c r="A2198" s="171">
        <v>44263</v>
      </c>
      <c r="B2198" t="s">
        <v>164</v>
      </c>
      <c r="C2198">
        <v>120854.85</v>
      </c>
      <c r="D2198" t="s">
        <v>27</v>
      </c>
      <c r="E2198" t="s">
        <v>27</v>
      </c>
      <c r="F2198">
        <v>10486</v>
      </c>
    </row>
    <row r="2199" spans="1:6">
      <c r="A2199" s="171">
        <v>44263</v>
      </c>
      <c r="B2199" t="s">
        <v>164</v>
      </c>
      <c r="C2199">
        <v>120854.85</v>
      </c>
      <c r="D2199" t="s">
        <v>28</v>
      </c>
      <c r="E2199" t="s">
        <v>28</v>
      </c>
      <c r="F2199">
        <v>0</v>
      </c>
    </row>
    <row r="2200" spans="1:6">
      <c r="A2200" s="171">
        <v>44263</v>
      </c>
      <c r="B2200" t="s">
        <v>164</v>
      </c>
      <c r="C2200">
        <v>120854.85</v>
      </c>
      <c r="D2200" t="s">
        <v>29</v>
      </c>
      <c r="E2200" t="s">
        <v>29</v>
      </c>
      <c r="F2200">
        <v>1026426</v>
      </c>
    </row>
    <row r="2201" spans="1:6">
      <c r="A2201" s="171">
        <v>44263</v>
      </c>
      <c r="B2201" t="s">
        <v>164</v>
      </c>
      <c r="C2201">
        <v>120854.85</v>
      </c>
      <c r="D2201" t="s">
        <v>30</v>
      </c>
      <c r="E2201" t="s">
        <v>30</v>
      </c>
      <c r="F2201">
        <v>0</v>
      </c>
    </row>
    <row r="2202" spans="1:6">
      <c r="A2202" s="171">
        <v>44263</v>
      </c>
      <c r="B2202" t="s">
        <v>164</v>
      </c>
      <c r="C2202">
        <v>120854.85</v>
      </c>
      <c r="D2202" t="s">
        <v>31</v>
      </c>
      <c r="E2202" t="s">
        <v>31</v>
      </c>
      <c r="F2202">
        <v>0</v>
      </c>
    </row>
    <row r="2203" spans="1:6">
      <c r="A2203" s="171">
        <v>44263</v>
      </c>
      <c r="B2203" t="s">
        <v>164</v>
      </c>
      <c r="C2203">
        <v>120854.85</v>
      </c>
      <c r="D2203" t="s">
        <v>32</v>
      </c>
      <c r="E2203" t="s">
        <v>32</v>
      </c>
      <c r="F2203">
        <v>8663</v>
      </c>
    </row>
    <row r="2204" spans="1:6">
      <c r="A2204" s="171">
        <v>44263</v>
      </c>
      <c r="B2204" t="s">
        <v>164</v>
      </c>
      <c r="C2204">
        <v>120854.85</v>
      </c>
      <c r="D2204" t="s">
        <v>33</v>
      </c>
      <c r="E2204" t="s">
        <v>33</v>
      </c>
      <c r="F2204">
        <v>0</v>
      </c>
    </row>
    <row r="2205" spans="1:6">
      <c r="A2205" s="171">
        <v>44263</v>
      </c>
      <c r="B2205" t="s">
        <v>164</v>
      </c>
      <c r="C2205">
        <v>120854.85</v>
      </c>
      <c r="D2205" t="s">
        <v>34</v>
      </c>
      <c r="E2205" t="s">
        <v>34</v>
      </c>
      <c r="F2205">
        <v>25651</v>
      </c>
    </row>
    <row r="2206" spans="1:6">
      <c r="A2206" s="171">
        <v>44263</v>
      </c>
      <c r="B2206" t="s">
        <v>164</v>
      </c>
      <c r="C2206">
        <v>120854.85</v>
      </c>
      <c r="D2206" t="s">
        <v>35</v>
      </c>
      <c r="E2206" t="s">
        <v>35</v>
      </c>
      <c r="F2206">
        <v>0</v>
      </c>
    </row>
    <row r="2207" spans="1:6">
      <c r="A2207" s="171">
        <v>44263</v>
      </c>
      <c r="B2207" t="s">
        <v>164</v>
      </c>
      <c r="C2207">
        <v>120854.85</v>
      </c>
      <c r="D2207" t="s">
        <v>36</v>
      </c>
      <c r="E2207" t="s">
        <v>36</v>
      </c>
      <c r="F2207">
        <v>0</v>
      </c>
    </row>
    <row r="2208" spans="1:6">
      <c r="A2208" s="171">
        <v>44263</v>
      </c>
      <c r="B2208" t="s">
        <v>164</v>
      </c>
      <c r="C2208">
        <v>120854.85</v>
      </c>
      <c r="D2208" t="s">
        <v>37</v>
      </c>
      <c r="E2208" t="s">
        <v>37</v>
      </c>
      <c r="F2208">
        <v>0</v>
      </c>
    </row>
    <row r="2209" spans="1:6">
      <c r="A2209" s="171">
        <v>44263</v>
      </c>
      <c r="B2209" t="s">
        <v>164</v>
      </c>
      <c r="C2209">
        <v>120854.85</v>
      </c>
      <c r="D2209" t="s">
        <v>38</v>
      </c>
      <c r="E2209" t="s">
        <v>38</v>
      </c>
      <c r="F2209">
        <v>0</v>
      </c>
    </row>
    <row r="2210" spans="1:6">
      <c r="A2210" s="171">
        <v>44263</v>
      </c>
      <c r="B2210" t="s">
        <v>164</v>
      </c>
      <c r="C2210">
        <v>120854.85</v>
      </c>
      <c r="D2210" t="s">
        <v>39</v>
      </c>
      <c r="E2210" t="s">
        <v>39</v>
      </c>
      <c r="F2210">
        <v>0</v>
      </c>
    </row>
    <row r="2211" spans="1:6">
      <c r="A2211" s="171">
        <v>44263</v>
      </c>
      <c r="B2211" t="s">
        <v>164</v>
      </c>
      <c r="C2211">
        <v>120854.85</v>
      </c>
      <c r="D2211" t="s">
        <v>40</v>
      </c>
      <c r="E2211" t="s">
        <v>40</v>
      </c>
      <c r="F2211">
        <v>0</v>
      </c>
    </row>
    <row r="2212" spans="1:6">
      <c r="A2212" s="171">
        <v>44263</v>
      </c>
      <c r="B2212" t="s">
        <v>164</v>
      </c>
      <c r="C2212">
        <v>120854.85</v>
      </c>
      <c r="D2212" t="s">
        <v>41</v>
      </c>
      <c r="E2212" t="s">
        <v>41</v>
      </c>
      <c r="F2212">
        <v>0</v>
      </c>
    </row>
    <row r="2213" spans="1:6">
      <c r="A2213" s="171">
        <v>44264</v>
      </c>
      <c r="B2213" t="s">
        <v>164</v>
      </c>
      <c r="C2213">
        <v>91516.5</v>
      </c>
      <c r="D2213" t="s">
        <v>9</v>
      </c>
      <c r="E2213" t="s">
        <v>9</v>
      </c>
      <c r="F2213">
        <v>552104</v>
      </c>
    </row>
    <row r="2214" spans="1:6">
      <c r="A2214" s="171">
        <v>44264</v>
      </c>
      <c r="B2214" t="s">
        <v>164</v>
      </c>
      <c r="C2214">
        <v>91516.5</v>
      </c>
      <c r="D2214" t="s">
        <v>9</v>
      </c>
      <c r="E2214" t="s">
        <v>10</v>
      </c>
      <c r="F2214">
        <v>523650</v>
      </c>
    </row>
    <row r="2215" spans="1:6">
      <c r="A2215" s="171">
        <v>44264</v>
      </c>
      <c r="B2215" t="s">
        <v>164</v>
      </c>
      <c r="C2215">
        <v>91516.5</v>
      </c>
      <c r="D2215" t="s">
        <v>9</v>
      </c>
      <c r="E2215" t="s">
        <v>11</v>
      </c>
      <c r="F2215">
        <v>28118</v>
      </c>
    </row>
    <row r="2216" spans="1:6">
      <c r="A2216" s="171">
        <v>44264</v>
      </c>
      <c r="B2216" t="s">
        <v>164</v>
      </c>
      <c r="C2216">
        <v>91516.5</v>
      </c>
      <c r="D2216" t="s">
        <v>9</v>
      </c>
      <c r="E2216" t="s">
        <v>12</v>
      </c>
      <c r="F2216">
        <v>0</v>
      </c>
    </row>
    <row r="2217" spans="1:6">
      <c r="A2217" s="171">
        <v>44264</v>
      </c>
      <c r="B2217" t="s">
        <v>164</v>
      </c>
      <c r="C2217">
        <v>91516.5</v>
      </c>
      <c r="D2217" t="s">
        <v>9</v>
      </c>
      <c r="E2217" t="s">
        <v>13</v>
      </c>
      <c r="F2217">
        <v>336</v>
      </c>
    </row>
    <row r="2218" spans="1:6">
      <c r="A2218" s="171">
        <v>44264</v>
      </c>
      <c r="B2218" t="s">
        <v>164</v>
      </c>
      <c r="C2218">
        <v>91516.5</v>
      </c>
      <c r="D2218" t="s">
        <v>14</v>
      </c>
      <c r="E2218" t="s">
        <v>14</v>
      </c>
      <c r="F2218">
        <v>45413</v>
      </c>
    </row>
    <row r="2219" spans="1:6">
      <c r="A2219" s="171">
        <v>44264</v>
      </c>
      <c r="B2219" t="s">
        <v>164</v>
      </c>
      <c r="C2219">
        <v>91516.5</v>
      </c>
      <c r="D2219" t="s">
        <v>14</v>
      </c>
      <c r="E2219" t="s">
        <v>15</v>
      </c>
      <c r="F2219">
        <v>43497</v>
      </c>
    </row>
    <row r="2220" spans="1:6">
      <c r="A2220" s="171">
        <v>44264</v>
      </c>
      <c r="B2220" t="s">
        <v>164</v>
      </c>
      <c r="C2220">
        <v>91516.5</v>
      </c>
      <c r="D2220" t="s">
        <v>14</v>
      </c>
      <c r="E2220" t="s">
        <v>16</v>
      </c>
      <c r="F2220">
        <v>1903</v>
      </c>
    </row>
    <row r="2221" spans="1:6">
      <c r="A2221" s="171">
        <v>44264</v>
      </c>
      <c r="B2221" t="s">
        <v>164</v>
      </c>
      <c r="C2221">
        <v>91516.5</v>
      </c>
      <c r="D2221" t="s">
        <v>14</v>
      </c>
      <c r="E2221" t="s">
        <v>17</v>
      </c>
      <c r="F2221">
        <v>13</v>
      </c>
    </row>
    <row r="2222" spans="1:6">
      <c r="A2222" s="171">
        <v>44264</v>
      </c>
      <c r="B2222" t="s">
        <v>164</v>
      </c>
      <c r="C2222">
        <v>91516.5</v>
      </c>
      <c r="D2222" t="s">
        <v>14</v>
      </c>
      <c r="E2222" t="s">
        <v>18</v>
      </c>
      <c r="F2222">
        <v>0</v>
      </c>
    </row>
    <row r="2223" spans="1:6">
      <c r="A2223" s="171">
        <v>44264</v>
      </c>
      <c r="B2223" t="s">
        <v>164</v>
      </c>
      <c r="C2223">
        <v>91516.5</v>
      </c>
      <c r="D2223" t="s">
        <v>19</v>
      </c>
      <c r="E2223" t="s">
        <v>19</v>
      </c>
      <c r="F2223">
        <v>20558</v>
      </c>
    </row>
    <row r="2224" spans="1:6">
      <c r="A2224" s="171">
        <v>44264</v>
      </c>
      <c r="B2224" t="s">
        <v>164</v>
      </c>
      <c r="C2224">
        <v>91516.5</v>
      </c>
      <c r="D2224" t="s">
        <v>19</v>
      </c>
      <c r="E2224" t="s">
        <v>20</v>
      </c>
      <c r="F2224">
        <v>573</v>
      </c>
    </row>
    <row r="2225" spans="1:6">
      <c r="A2225" s="171">
        <v>44264</v>
      </c>
      <c r="B2225" t="s">
        <v>164</v>
      </c>
      <c r="C2225">
        <v>91516.5</v>
      </c>
      <c r="D2225" t="s">
        <v>19</v>
      </c>
      <c r="E2225" t="s">
        <v>21</v>
      </c>
      <c r="F2225">
        <v>19985</v>
      </c>
    </row>
    <row r="2226" spans="1:6">
      <c r="A2226" s="171">
        <v>44264</v>
      </c>
      <c r="B2226" t="s">
        <v>164</v>
      </c>
      <c r="C2226">
        <v>91516.5</v>
      </c>
      <c r="D2226" t="s">
        <v>19</v>
      </c>
      <c r="E2226" t="s">
        <v>22</v>
      </c>
      <c r="F2226">
        <v>0</v>
      </c>
    </row>
    <row r="2227" spans="1:6">
      <c r="A2227" s="171">
        <v>44264</v>
      </c>
      <c r="B2227" t="s">
        <v>164</v>
      </c>
      <c r="C2227">
        <v>91516.5</v>
      </c>
      <c r="D2227" t="s">
        <v>23</v>
      </c>
      <c r="E2227" t="s">
        <v>23</v>
      </c>
      <c r="F2227">
        <v>0</v>
      </c>
    </row>
    <row r="2228" spans="1:6">
      <c r="A2228" s="171">
        <v>44264</v>
      </c>
      <c r="B2228" t="s">
        <v>164</v>
      </c>
      <c r="C2228">
        <v>91516.5</v>
      </c>
      <c r="D2228" t="s">
        <v>24</v>
      </c>
      <c r="E2228" t="s">
        <v>24</v>
      </c>
      <c r="F2228">
        <v>107757</v>
      </c>
    </row>
    <row r="2229" spans="1:6">
      <c r="A2229" s="171">
        <v>44264</v>
      </c>
      <c r="B2229" t="s">
        <v>164</v>
      </c>
      <c r="C2229">
        <v>91516.5</v>
      </c>
      <c r="D2229" t="s">
        <v>25</v>
      </c>
      <c r="E2229" t="s">
        <v>25</v>
      </c>
      <c r="F2229">
        <v>160266</v>
      </c>
    </row>
    <row r="2230" spans="1:6">
      <c r="A2230" s="171">
        <v>44264</v>
      </c>
      <c r="B2230" t="s">
        <v>164</v>
      </c>
      <c r="C2230">
        <v>91516.5</v>
      </c>
      <c r="D2230" t="s">
        <v>26</v>
      </c>
      <c r="E2230" t="s">
        <v>26</v>
      </c>
      <c r="F2230">
        <v>338791</v>
      </c>
    </row>
    <row r="2231" spans="1:6">
      <c r="A2231" s="171">
        <v>44264</v>
      </c>
      <c r="B2231" t="s">
        <v>164</v>
      </c>
      <c r="C2231">
        <v>91516.5</v>
      </c>
      <c r="D2231" t="s">
        <v>27</v>
      </c>
      <c r="E2231" t="s">
        <v>27</v>
      </c>
      <c r="F2231">
        <v>6699</v>
      </c>
    </row>
    <row r="2232" spans="1:6">
      <c r="A2232" s="171">
        <v>44264</v>
      </c>
      <c r="B2232" t="s">
        <v>164</v>
      </c>
      <c r="C2232">
        <v>91516.5</v>
      </c>
      <c r="D2232" t="s">
        <v>28</v>
      </c>
      <c r="E2232" t="s">
        <v>28</v>
      </c>
      <c r="F2232">
        <v>0</v>
      </c>
    </row>
    <row r="2233" spans="1:6">
      <c r="A2233" s="171">
        <v>44264</v>
      </c>
      <c r="B2233" t="s">
        <v>164</v>
      </c>
      <c r="C2233">
        <v>91516.5</v>
      </c>
      <c r="D2233" t="s">
        <v>29</v>
      </c>
      <c r="E2233" t="s">
        <v>29</v>
      </c>
      <c r="F2233">
        <v>890769</v>
      </c>
    </row>
    <row r="2234" spans="1:6">
      <c r="A2234" s="171">
        <v>44264</v>
      </c>
      <c r="B2234" t="s">
        <v>164</v>
      </c>
      <c r="C2234">
        <v>91516.5</v>
      </c>
      <c r="D2234" t="s">
        <v>30</v>
      </c>
      <c r="E2234" t="s">
        <v>30</v>
      </c>
      <c r="F2234">
        <v>0</v>
      </c>
    </row>
    <row r="2235" spans="1:6">
      <c r="A2235" s="171">
        <v>44264</v>
      </c>
      <c r="B2235" t="s">
        <v>164</v>
      </c>
      <c r="C2235">
        <v>91516.5</v>
      </c>
      <c r="D2235" t="s">
        <v>31</v>
      </c>
      <c r="E2235" t="s">
        <v>31</v>
      </c>
      <c r="F2235">
        <v>0</v>
      </c>
    </row>
    <row r="2236" spans="1:6">
      <c r="A2236" s="171">
        <v>44264</v>
      </c>
      <c r="B2236" t="s">
        <v>164</v>
      </c>
      <c r="C2236">
        <v>91516.5</v>
      </c>
      <c r="D2236" t="s">
        <v>32</v>
      </c>
      <c r="E2236" t="s">
        <v>32</v>
      </c>
      <c r="F2236">
        <v>9633</v>
      </c>
    </row>
    <row r="2237" spans="1:6">
      <c r="A2237" s="171">
        <v>44264</v>
      </c>
      <c r="B2237" t="s">
        <v>164</v>
      </c>
      <c r="C2237">
        <v>91516.5</v>
      </c>
      <c r="D2237" t="s">
        <v>33</v>
      </c>
      <c r="E2237" t="s">
        <v>33</v>
      </c>
      <c r="F2237">
        <v>0</v>
      </c>
    </row>
    <row r="2238" spans="1:6">
      <c r="A2238" s="171">
        <v>44264</v>
      </c>
      <c r="B2238" t="s">
        <v>164</v>
      </c>
      <c r="C2238">
        <v>91516.5</v>
      </c>
      <c r="D2238" t="s">
        <v>34</v>
      </c>
      <c r="E2238" t="s">
        <v>34</v>
      </c>
      <c r="F2238">
        <v>22355</v>
      </c>
    </row>
    <row r="2239" spans="1:6">
      <c r="A2239" s="171">
        <v>44264</v>
      </c>
      <c r="B2239" t="s">
        <v>164</v>
      </c>
      <c r="C2239">
        <v>91516.5</v>
      </c>
      <c r="D2239" t="s">
        <v>35</v>
      </c>
      <c r="E2239" t="s">
        <v>35</v>
      </c>
      <c r="F2239">
        <v>0</v>
      </c>
    </row>
    <row r="2240" spans="1:6">
      <c r="A2240" s="171">
        <v>44264</v>
      </c>
      <c r="B2240" t="s">
        <v>164</v>
      </c>
      <c r="C2240">
        <v>91516.5</v>
      </c>
      <c r="D2240" t="s">
        <v>36</v>
      </c>
      <c r="E2240" t="s">
        <v>36</v>
      </c>
      <c r="F2240">
        <v>0</v>
      </c>
    </row>
    <row r="2241" spans="1:6">
      <c r="A2241" s="171">
        <v>44264</v>
      </c>
      <c r="B2241" t="s">
        <v>164</v>
      </c>
      <c r="C2241">
        <v>91516.5</v>
      </c>
      <c r="D2241" t="s">
        <v>37</v>
      </c>
      <c r="E2241" t="s">
        <v>37</v>
      </c>
      <c r="F2241">
        <v>0</v>
      </c>
    </row>
    <row r="2242" spans="1:6">
      <c r="A2242" s="171">
        <v>44264</v>
      </c>
      <c r="B2242" t="s">
        <v>164</v>
      </c>
      <c r="C2242">
        <v>91516.5</v>
      </c>
      <c r="D2242" t="s">
        <v>38</v>
      </c>
      <c r="E2242" t="s">
        <v>38</v>
      </c>
      <c r="F2242">
        <v>0</v>
      </c>
    </row>
    <row r="2243" spans="1:6">
      <c r="A2243" s="171">
        <v>44264</v>
      </c>
      <c r="B2243" t="s">
        <v>164</v>
      </c>
      <c r="C2243">
        <v>91516.5</v>
      </c>
      <c r="D2243" t="s">
        <v>39</v>
      </c>
      <c r="E2243" t="s">
        <v>39</v>
      </c>
      <c r="F2243">
        <v>0</v>
      </c>
    </row>
    <row r="2244" spans="1:6">
      <c r="A2244" s="171">
        <v>44264</v>
      </c>
      <c r="B2244" t="s">
        <v>164</v>
      </c>
      <c r="C2244">
        <v>91516.5</v>
      </c>
      <c r="D2244" t="s">
        <v>40</v>
      </c>
      <c r="E2244" t="s">
        <v>40</v>
      </c>
      <c r="F2244">
        <v>0</v>
      </c>
    </row>
    <row r="2245" spans="1:6">
      <c r="A2245" s="171">
        <v>44264</v>
      </c>
      <c r="B2245" t="s">
        <v>164</v>
      </c>
      <c r="C2245">
        <v>91516.5</v>
      </c>
      <c r="D2245" t="s">
        <v>41</v>
      </c>
      <c r="E2245" t="s">
        <v>41</v>
      </c>
      <c r="F2245">
        <v>0</v>
      </c>
    </row>
    <row r="2246" spans="1:6">
      <c r="A2246" s="171">
        <v>44265</v>
      </c>
      <c r="B2246" t="s">
        <v>164</v>
      </c>
      <c r="C2246">
        <v>100384.49</v>
      </c>
      <c r="D2246" t="s">
        <v>9</v>
      </c>
      <c r="E2246" t="s">
        <v>9</v>
      </c>
      <c r="F2246">
        <v>457211</v>
      </c>
    </row>
    <row r="2247" spans="1:6">
      <c r="A2247" s="171">
        <v>44265</v>
      </c>
      <c r="B2247" t="s">
        <v>164</v>
      </c>
      <c r="C2247">
        <v>100384.49</v>
      </c>
      <c r="D2247" t="s">
        <v>9</v>
      </c>
      <c r="E2247" t="s">
        <v>10</v>
      </c>
      <c r="F2247">
        <v>437783</v>
      </c>
    </row>
    <row r="2248" spans="1:6">
      <c r="A2248" s="171">
        <v>44265</v>
      </c>
      <c r="B2248" t="s">
        <v>164</v>
      </c>
      <c r="C2248">
        <v>100384.49</v>
      </c>
      <c r="D2248" t="s">
        <v>9</v>
      </c>
      <c r="E2248" t="s">
        <v>11</v>
      </c>
      <c r="F2248">
        <v>19132</v>
      </c>
    </row>
    <row r="2249" spans="1:6">
      <c r="A2249" s="171">
        <v>44265</v>
      </c>
      <c r="B2249" t="s">
        <v>164</v>
      </c>
      <c r="C2249">
        <v>100384.49</v>
      </c>
      <c r="D2249" t="s">
        <v>9</v>
      </c>
      <c r="E2249" t="s">
        <v>12</v>
      </c>
      <c r="F2249">
        <v>0</v>
      </c>
    </row>
    <row r="2250" spans="1:6">
      <c r="A2250" s="171">
        <v>44265</v>
      </c>
      <c r="B2250" t="s">
        <v>164</v>
      </c>
      <c r="C2250">
        <v>100384.49</v>
      </c>
      <c r="D2250" t="s">
        <v>9</v>
      </c>
      <c r="E2250" t="s">
        <v>13</v>
      </c>
      <c r="F2250">
        <v>296</v>
      </c>
    </row>
    <row r="2251" spans="1:6">
      <c r="A2251" s="171">
        <v>44265</v>
      </c>
      <c r="B2251" t="s">
        <v>164</v>
      </c>
      <c r="C2251">
        <v>100384.49</v>
      </c>
      <c r="D2251" t="s">
        <v>14</v>
      </c>
      <c r="E2251" t="s">
        <v>14</v>
      </c>
      <c r="F2251">
        <v>27109</v>
      </c>
    </row>
    <row r="2252" spans="1:6">
      <c r="A2252" s="171">
        <v>44265</v>
      </c>
      <c r="B2252" t="s">
        <v>164</v>
      </c>
      <c r="C2252">
        <v>100384.49</v>
      </c>
      <c r="D2252" t="s">
        <v>14</v>
      </c>
      <c r="E2252" t="s">
        <v>15</v>
      </c>
      <c r="F2252">
        <v>26052</v>
      </c>
    </row>
    <row r="2253" spans="1:6">
      <c r="A2253" s="171">
        <v>44265</v>
      </c>
      <c r="B2253" t="s">
        <v>164</v>
      </c>
      <c r="C2253">
        <v>100384.49</v>
      </c>
      <c r="D2253" t="s">
        <v>14</v>
      </c>
      <c r="E2253" t="s">
        <v>16</v>
      </c>
      <c r="F2253">
        <v>1041</v>
      </c>
    </row>
    <row r="2254" spans="1:6">
      <c r="A2254" s="171">
        <v>44265</v>
      </c>
      <c r="B2254" t="s">
        <v>164</v>
      </c>
      <c r="C2254">
        <v>100384.49</v>
      </c>
      <c r="D2254" t="s">
        <v>14</v>
      </c>
      <c r="E2254" t="s">
        <v>17</v>
      </c>
      <c r="F2254">
        <v>15</v>
      </c>
    </row>
    <row r="2255" spans="1:6">
      <c r="A2255" s="171">
        <v>44265</v>
      </c>
      <c r="B2255" t="s">
        <v>164</v>
      </c>
      <c r="C2255">
        <v>100384.49</v>
      </c>
      <c r="D2255" t="s">
        <v>14</v>
      </c>
      <c r="E2255" t="s">
        <v>18</v>
      </c>
      <c r="F2255">
        <v>0</v>
      </c>
    </row>
    <row r="2256" spans="1:6">
      <c r="A2256" s="171">
        <v>44265</v>
      </c>
      <c r="B2256" t="s">
        <v>164</v>
      </c>
      <c r="C2256">
        <v>100384.49</v>
      </c>
      <c r="D2256" t="s">
        <v>19</v>
      </c>
      <c r="E2256" t="s">
        <v>19</v>
      </c>
      <c r="F2256">
        <v>6558</v>
      </c>
    </row>
    <row r="2257" spans="1:6">
      <c r="A2257" s="171">
        <v>44265</v>
      </c>
      <c r="B2257" t="s">
        <v>164</v>
      </c>
      <c r="C2257">
        <v>100384.49</v>
      </c>
      <c r="D2257" t="s">
        <v>19</v>
      </c>
      <c r="E2257" t="s">
        <v>20</v>
      </c>
      <c r="F2257">
        <v>65</v>
      </c>
    </row>
    <row r="2258" spans="1:6">
      <c r="A2258" s="171">
        <v>44265</v>
      </c>
      <c r="B2258" t="s">
        <v>164</v>
      </c>
      <c r="C2258">
        <v>100384.49</v>
      </c>
      <c r="D2258" t="s">
        <v>19</v>
      </c>
      <c r="E2258" t="s">
        <v>21</v>
      </c>
      <c r="F2258">
        <v>6493</v>
      </c>
    </row>
    <row r="2259" spans="1:6">
      <c r="A2259" s="171">
        <v>44265</v>
      </c>
      <c r="B2259" t="s">
        <v>164</v>
      </c>
      <c r="C2259">
        <v>100384.49</v>
      </c>
      <c r="D2259" t="s">
        <v>19</v>
      </c>
      <c r="E2259" t="s">
        <v>22</v>
      </c>
      <c r="F2259">
        <v>0</v>
      </c>
    </row>
    <row r="2260" spans="1:6">
      <c r="A2260" s="171">
        <v>44265</v>
      </c>
      <c r="B2260" t="s">
        <v>164</v>
      </c>
      <c r="C2260">
        <v>100384.49</v>
      </c>
      <c r="D2260" t="s">
        <v>23</v>
      </c>
      <c r="E2260" t="s">
        <v>23</v>
      </c>
      <c r="F2260">
        <v>0</v>
      </c>
    </row>
    <row r="2261" spans="1:6">
      <c r="A2261" s="171">
        <v>44265</v>
      </c>
      <c r="B2261" t="s">
        <v>164</v>
      </c>
      <c r="C2261">
        <v>100384.49</v>
      </c>
      <c r="D2261" t="s">
        <v>24</v>
      </c>
      <c r="E2261" t="s">
        <v>24</v>
      </c>
      <c r="F2261">
        <v>87038</v>
      </c>
    </row>
    <row r="2262" spans="1:6">
      <c r="A2262" s="171">
        <v>44265</v>
      </c>
      <c r="B2262" t="s">
        <v>164</v>
      </c>
      <c r="C2262">
        <v>100384.49</v>
      </c>
      <c r="D2262" t="s">
        <v>25</v>
      </c>
      <c r="E2262" t="s">
        <v>25</v>
      </c>
      <c r="F2262">
        <v>236145</v>
      </c>
    </row>
    <row r="2263" spans="1:6">
      <c r="A2263" s="171">
        <v>44265</v>
      </c>
      <c r="B2263" t="s">
        <v>164</v>
      </c>
      <c r="C2263">
        <v>100384.49</v>
      </c>
      <c r="D2263" t="s">
        <v>26</v>
      </c>
      <c r="E2263" t="s">
        <v>26</v>
      </c>
      <c r="F2263">
        <v>96634</v>
      </c>
    </row>
    <row r="2264" spans="1:6">
      <c r="A2264" s="171">
        <v>44265</v>
      </c>
      <c r="B2264" t="s">
        <v>164</v>
      </c>
      <c r="C2264">
        <v>100384.49</v>
      </c>
      <c r="D2264" t="s">
        <v>27</v>
      </c>
      <c r="E2264" t="s">
        <v>27</v>
      </c>
      <c r="F2264">
        <v>6358</v>
      </c>
    </row>
    <row r="2265" spans="1:6">
      <c r="A2265" s="171">
        <v>44265</v>
      </c>
      <c r="B2265" t="s">
        <v>164</v>
      </c>
      <c r="C2265">
        <v>100384.49</v>
      </c>
      <c r="D2265" t="s">
        <v>28</v>
      </c>
      <c r="E2265" t="s">
        <v>28</v>
      </c>
      <c r="F2265">
        <v>0</v>
      </c>
    </row>
    <row r="2266" spans="1:6">
      <c r="A2266" s="171">
        <v>44265</v>
      </c>
      <c r="B2266" t="s">
        <v>164</v>
      </c>
      <c r="C2266">
        <v>100384.49</v>
      </c>
      <c r="D2266" t="s">
        <v>29</v>
      </c>
      <c r="E2266" t="s">
        <v>29</v>
      </c>
      <c r="F2266">
        <v>565015</v>
      </c>
    </row>
    <row r="2267" spans="1:6">
      <c r="A2267" s="171">
        <v>44265</v>
      </c>
      <c r="B2267" t="s">
        <v>164</v>
      </c>
      <c r="C2267">
        <v>100384.49</v>
      </c>
      <c r="D2267" t="s">
        <v>30</v>
      </c>
      <c r="E2267" t="s">
        <v>30</v>
      </c>
      <c r="F2267">
        <v>0</v>
      </c>
    </row>
    <row r="2268" spans="1:6">
      <c r="A2268" s="171">
        <v>44265</v>
      </c>
      <c r="B2268" t="s">
        <v>164</v>
      </c>
      <c r="C2268">
        <v>100384.49</v>
      </c>
      <c r="D2268" t="s">
        <v>31</v>
      </c>
      <c r="E2268" t="s">
        <v>31</v>
      </c>
      <c r="F2268">
        <v>0</v>
      </c>
    </row>
    <row r="2269" spans="1:6">
      <c r="A2269" s="171">
        <v>44265</v>
      </c>
      <c r="B2269" t="s">
        <v>164</v>
      </c>
      <c r="C2269">
        <v>100384.49</v>
      </c>
      <c r="D2269" t="s">
        <v>32</v>
      </c>
      <c r="E2269" t="s">
        <v>32</v>
      </c>
      <c r="F2269">
        <v>19245</v>
      </c>
    </row>
    <row r="2270" spans="1:6">
      <c r="A2270" s="171">
        <v>44265</v>
      </c>
      <c r="B2270" t="s">
        <v>164</v>
      </c>
      <c r="C2270">
        <v>100384.49</v>
      </c>
      <c r="D2270" t="s">
        <v>33</v>
      </c>
      <c r="E2270" t="s">
        <v>33</v>
      </c>
      <c r="F2270">
        <v>0</v>
      </c>
    </row>
    <row r="2271" spans="1:6">
      <c r="A2271" s="171">
        <v>44265</v>
      </c>
      <c r="B2271" t="s">
        <v>164</v>
      </c>
      <c r="C2271">
        <v>100384.49</v>
      </c>
      <c r="D2271" t="s">
        <v>34</v>
      </c>
      <c r="E2271" t="s">
        <v>34</v>
      </c>
      <c r="F2271">
        <v>25782</v>
      </c>
    </row>
    <row r="2272" spans="1:6">
      <c r="A2272" s="171">
        <v>44265</v>
      </c>
      <c r="B2272" t="s">
        <v>164</v>
      </c>
      <c r="C2272">
        <v>100384.49</v>
      </c>
      <c r="D2272" t="s">
        <v>35</v>
      </c>
      <c r="E2272" t="s">
        <v>35</v>
      </c>
      <c r="F2272">
        <v>0</v>
      </c>
    </row>
    <row r="2273" spans="1:6">
      <c r="A2273" s="171">
        <v>44265</v>
      </c>
      <c r="B2273" t="s">
        <v>164</v>
      </c>
      <c r="C2273">
        <v>100384.49</v>
      </c>
      <c r="D2273" t="s">
        <v>36</v>
      </c>
      <c r="E2273" t="s">
        <v>36</v>
      </c>
      <c r="F2273">
        <v>0</v>
      </c>
    </row>
    <row r="2274" spans="1:6">
      <c r="A2274" s="171">
        <v>44265</v>
      </c>
      <c r="B2274" t="s">
        <v>164</v>
      </c>
      <c r="C2274">
        <v>100384.49</v>
      </c>
      <c r="D2274" t="s">
        <v>37</v>
      </c>
      <c r="E2274" t="s">
        <v>37</v>
      </c>
      <c r="F2274">
        <v>0</v>
      </c>
    </row>
    <row r="2275" spans="1:6">
      <c r="A2275" s="171">
        <v>44265</v>
      </c>
      <c r="B2275" t="s">
        <v>164</v>
      </c>
      <c r="C2275">
        <v>100384.49</v>
      </c>
      <c r="D2275" t="s">
        <v>38</v>
      </c>
      <c r="E2275" t="s">
        <v>38</v>
      </c>
      <c r="F2275">
        <v>0</v>
      </c>
    </row>
    <row r="2276" spans="1:6">
      <c r="A2276" s="171">
        <v>44265</v>
      </c>
      <c r="B2276" t="s">
        <v>164</v>
      </c>
      <c r="C2276">
        <v>100384.49</v>
      </c>
      <c r="D2276" t="s">
        <v>39</v>
      </c>
      <c r="E2276" t="s">
        <v>39</v>
      </c>
      <c r="F2276">
        <v>0</v>
      </c>
    </row>
    <row r="2277" spans="1:6">
      <c r="A2277" s="171">
        <v>44265</v>
      </c>
      <c r="B2277" t="s">
        <v>164</v>
      </c>
      <c r="C2277">
        <v>100384.49</v>
      </c>
      <c r="D2277" t="s">
        <v>40</v>
      </c>
      <c r="E2277" t="s">
        <v>40</v>
      </c>
      <c r="F2277">
        <v>0</v>
      </c>
    </row>
    <row r="2278" spans="1:6">
      <c r="A2278" s="171">
        <v>44265</v>
      </c>
      <c r="B2278" t="s">
        <v>164</v>
      </c>
      <c r="C2278">
        <v>100384.49</v>
      </c>
      <c r="D2278" t="s">
        <v>41</v>
      </c>
      <c r="E2278" t="s">
        <v>41</v>
      </c>
      <c r="F2278">
        <v>0</v>
      </c>
    </row>
    <row r="2279" spans="1:6">
      <c r="A2279" s="171">
        <v>44266</v>
      </c>
      <c r="B2279" t="s">
        <v>164</v>
      </c>
      <c r="C2279">
        <v>99392.8</v>
      </c>
      <c r="D2279" t="s">
        <v>9</v>
      </c>
      <c r="E2279" t="s">
        <v>9</v>
      </c>
      <c r="F2279">
        <v>399028</v>
      </c>
    </row>
    <row r="2280" spans="1:6">
      <c r="A2280" s="171">
        <v>44266</v>
      </c>
      <c r="B2280" t="s">
        <v>164</v>
      </c>
      <c r="C2280">
        <v>99392.8</v>
      </c>
      <c r="D2280" t="s">
        <v>9</v>
      </c>
      <c r="E2280" t="s">
        <v>10</v>
      </c>
      <c r="F2280">
        <v>380770</v>
      </c>
    </row>
    <row r="2281" spans="1:6">
      <c r="A2281" s="171">
        <v>44266</v>
      </c>
      <c r="B2281" t="s">
        <v>164</v>
      </c>
      <c r="C2281">
        <v>99392.8</v>
      </c>
      <c r="D2281" t="s">
        <v>9</v>
      </c>
      <c r="E2281" t="s">
        <v>11</v>
      </c>
      <c r="F2281">
        <v>18121</v>
      </c>
    </row>
    <row r="2282" spans="1:6">
      <c r="A2282" s="171">
        <v>44266</v>
      </c>
      <c r="B2282" t="s">
        <v>164</v>
      </c>
      <c r="C2282">
        <v>99392.8</v>
      </c>
      <c r="D2282" t="s">
        <v>9</v>
      </c>
      <c r="E2282" t="s">
        <v>12</v>
      </c>
      <c r="F2282">
        <v>0</v>
      </c>
    </row>
    <row r="2283" spans="1:6">
      <c r="A2283" s="171">
        <v>44266</v>
      </c>
      <c r="B2283" t="s">
        <v>164</v>
      </c>
      <c r="C2283">
        <v>99392.8</v>
      </c>
      <c r="D2283" t="s">
        <v>9</v>
      </c>
      <c r="E2283" t="s">
        <v>13</v>
      </c>
      <c r="F2283">
        <v>137</v>
      </c>
    </row>
    <row r="2284" spans="1:6">
      <c r="A2284" s="171">
        <v>44266</v>
      </c>
      <c r="B2284" t="s">
        <v>164</v>
      </c>
      <c r="C2284">
        <v>99392.8</v>
      </c>
      <c r="D2284" t="s">
        <v>14</v>
      </c>
      <c r="E2284" t="s">
        <v>14</v>
      </c>
      <c r="F2284">
        <v>22719</v>
      </c>
    </row>
    <row r="2285" spans="1:6">
      <c r="A2285" s="171">
        <v>44266</v>
      </c>
      <c r="B2285" t="s">
        <v>164</v>
      </c>
      <c r="C2285">
        <v>99392.8</v>
      </c>
      <c r="D2285" t="s">
        <v>14</v>
      </c>
      <c r="E2285" t="s">
        <v>15</v>
      </c>
      <c r="F2285">
        <v>22013</v>
      </c>
    </row>
    <row r="2286" spans="1:6">
      <c r="A2286" s="171">
        <v>44266</v>
      </c>
      <c r="B2286" t="s">
        <v>164</v>
      </c>
      <c r="C2286">
        <v>99392.8</v>
      </c>
      <c r="D2286" t="s">
        <v>14</v>
      </c>
      <c r="E2286" t="s">
        <v>16</v>
      </c>
      <c r="F2286">
        <v>696</v>
      </c>
    </row>
    <row r="2287" spans="1:6">
      <c r="A2287" s="171">
        <v>44266</v>
      </c>
      <c r="B2287" t="s">
        <v>164</v>
      </c>
      <c r="C2287">
        <v>99392.8</v>
      </c>
      <c r="D2287" t="s">
        <v>14</v>
      </c>
      <c r="E2287" t="s">
        <v>17</v>
      </c>
      <c r="F2287">
        <v>9</v>
      </c>
    </row>
    <row r="2288" spans="1:6">
      <c r="A2288" s="171">
        <v>44266</v>
      </c>
      <c r="B2288" t="s">
        <v>164</v>
      </c>
      <c r="C2288">
        <v>99392.8</v>
      </c>
      <c r="D2288" t="s">
        <v>14</v>
      </c>
      <c r="E2288" t="s">
        <v>18</v>
      </c>
      <c r="F2288">
        <v>0</v>
      </c>
    </row>
    <row r="2289" spans="1:6">
      <c r="A2289" s="171">
        <v>44266</v>
      </c>
      <c r="B2289" t="s">
        <v>164</v>
      </c>
      <c r="C2289">
        <v>99392.8</v>
      </c>
      <c r="D2289" t="s">
        <v>19</v>
      </c>
      <c r="E2289" t="s">
        <v>19</v>
      </c>
      <c r="F2289">
        <v>298</v>
      </c>
    </row>
    <row r="2290" spans="1:6">
      <c r="A2290" s="171">
        <v>44266</v>
      </c>
      <c r="B2290" t="s">
        <v>164</v>
      </c>
      <c r="C2290">
        <v>99392.8</v>
      </c>
      <c r="D2290" t="s">
        <v>19</v>
      </c>
      <c r="E2290" t="s">
        <v>20</v>
      </c>
      <c r="F2290">
        <v>23</v>
      </c>
    </row>
    <row r="2291" spans="1:6">
      <c r="A2291" s="171">
        <v>44266</v>
      </c>
      <c r="B2291" t="s">
        <v>164</v>
      </c>
      <c r="C2291">
        <v>99392.8</v>
      </c>
      <c r="D2291" t="s">
        <v>19</v>
      </c>
      <c r="E2291" t="s">
        <v>21</v>
      </c>
      <c r="F2291">
        <v>275</v>
      </c>
    </row>
    <row r="2292" spans="1:6">
      <c r="A2292" s="171">
        <v>44266</v>
      </c>
      <c r="B2292" t="s">
        <v>164</v>
      </c>
      <c r="C2292">
        <v>99392.8</v>
      </c>
      <c r="D2292" t="s">
        <v>19</v>
      </c>
      <c r="E2292" t="s">
        <v>22</v>
      </c>
      <c r="F2292">
        <v>0</v>
      </c>
    </row>
    <row r="2293" spans="1:6">
      <c r="A2293" s="171">
        <v>44266</v>
      </c>
      <c r="B2293" t="s">
        <v>164</v>
      </c>
      <c r="C2293">
        <v>99392.8</v>
      </c>
      <c r="D2293" t="s">
        <v>23</v>
      </c>
      <c r="E2293" t="s">
        <v>23</v>
      </c>
      <c r="F2293">
        <v>0</v>
      </c>
    </row>
    <row r="2294" spans="1:6">
      <c r="A2294" s="171">
        <v>44266</v>
      </c>
      <c r="B2294" t="s">
        <v>164</v>
      </c>
      <c r="C2294">
        <v>99392.8</v>
      </c>
      <c r="D2294" t="s">
        <v>24</v>
      </c>
      <c r="E2294" t="s">
        <v>24</v>
      </c>
      <c r="F2294">
        <v>49992</v>
      </c>
    </row>
    <row r="2295" spans="1:6">
      <c r="A2295" s="171">
        <v>44266</v>
      </c>
      <c r="B2295" t="s">
        <v>164</v>
      </c>
      <c r="C2295">
        <v>99392.8</v>
      </c>
      <c r="D2295" t="s">
        <v>25</v>
      </c>
      <c r="E2295" t="s">
        <v>25</v>
      </c>
      <c r="F2295">
        <v>242531</v>
      </c>
    </row>
    <row r="2296" spans="1:6">
      <c r="A2296" s="171">
        <v>44266</v>
      </c>
      <c r="B2296" t="s">
        <v>164</v>
      </c>
      <c r="C2296">
        <v>99392.8</v>
      </c>
      <c r="D2296" t="s">
        <v>26</v>
      </c>
      <c r="E2296" t="s">
        <v>26</v>
      </c>
      <c r="F2296">
        <v>23045</v>
      </c>
    </row>
    <row r="2297" spans="1:6">
      <c r="A2297" s="171">
        <v>44266</v>
      </c>
      <c r="B2297" t="s">
        <v>164</v>
      </c>
      <c r="C2297">
        <v>99392.8</v>
      </c>
      <c r="D2297" t="s">
        <v>27</v>
      </c>
      <c r="E2297" t="s">
        <v>27</v>
      </c>
      <c r="F2297">
        <v>7240</v>
      </c>
    </row>
    <row r="2298" spans="1:6">
      <c r="A2298" s="171">
        <v>44266</v>
      </c>
      <c r="B2298" t="s">
        <v>164</v>
      </c>
      <c r="C2298">
        <v>99392.8</v>
      </c>
      <c r="D2298" t="s">
        <v>28</v>
      </c>
      <c r="E2298" t="s">
        <v>28</v>
      </c>
      <c r="F2298">
        <v>0</v>
      </c>
    </row>
    <row r="2299" spans="1:6">
      <c r="A2299" s="171">
        <v>44266</v>
      </c>
      <c r="B2299" t="s">
        <v>164</v>
      </c>
      <c r="C2299">
        <v>99392.8</v>
      </c>
      <c r="D2299" t="s">
        <v>29</v>
      </c>
      <c r="E2299" t="s">
        <v>29</v>
      </c>
      <c r="F2299">
        <v>686688</v>
      </c>
    </row>
    <row r="2300" spans="1:6">
      <c r="A2300" s="171">
        <v>44266</v>
      </c>
      <c r="B2300" t="s">
        <v>164</v>
      </c>
      <c r="C2300">
        <v>99392.8</v>
      </c>
      <c r="D2300" t="s">
        <v>30</v>
      </c>
      <c r="E2300" t="s">
        <v>30</v>
      </c>
      <c r="F2300">
        <v>0</v>
      </c>
    </row>
    <row r="2301" spans="1:6">
      <c r="A2301" s="171">
        <v>44266</v>
      </c>
      <c r="B2301" t="s">
        <v>164</v>
      </c>
      <c r="C2301">
        <v>99392.8</v>
      </c>
      <c r="D2301" t="s">
        <v>31</v>
      </c>
      <c r="E2301" t="s">
        <v>31</v>
      </c>
      <c r="F2301">
        <v>0</v>
      </c>
    </row>
    <row r="2302" spans="1:6">
      <c r="A2302" s="171">
        <v>44266</v>
      </c>
      <c r="B2302" t="s">
        <v>164</v>
      </c>
      <c r="C2302">
        <v>99392.8</v>
      </c>
      <c r="D2302" t="s">
        <v>32</v>
      </c>
      <c r="E2302" t="s">
        <v>32</v>
      </c>
      <c r="F2302">
        <v>28649</v>
      </c>
    </row>
    <row r="2303" spans="1:6">
      <c r="A2303" s="171">
        <v>44266</v>
      </c>
      <c r="B2303" t="s">
        <v>164</v>
      </c>
      <c r="C2303">
        <v>99392.8</v>
      </c>
      <c r="D2303" t="s">
        <v>33</v>
      </c>
      <c r="E2303" t="s">
        <v>33</v>
      </c>
      <c r="F2303">
        <v>0</v>
      </c>
    </row>
    <row r="2304" spans="1:6">
      <c r="A2304" s="171">
        <v>44266</v>
      </c>
      <c r="B2304" t="s">
        <v>164</v>
      </c>
      <c r="C2304">
        <v>99392.8</v>
      </c>
      <c r="D2304" t="s">
        <v>34</v>
      </c>
      <c r="E2304" t="s">
        <v>34</v>
      </c>
      <c r="F2304">
        <v>24218</v>
      </c>
    </row>
    <row r="2305" spans="1:6">
      <c r="A2305" s="171">
        <v>44266</v>
      </c>
      <c r="B2305" t="s">
        <v>164</v>
      </c>
      <c r="C2305">
        <v>99392.8</v>
      </c>
      <c r="D2305" t="s">
        <v>35</v>
      </c>
      <c r="E2305" t="s">
        <v>35</v>
      </c>
      <c r="F2305">
        <v>0</v>
      </c>
    </row>
    <row r="2306" spans="1:6">
      <c r="A2306" s="171">
        <v>44266</v>
      </c>
      <c r="B2306" t="s">
        <v>164</v>
      </c>
      <c r="C2306">
        <v>99392.8</v>
      </c>
      <c r="D2306" t="s">
        <v>36</v>
      </c>
      <c r="E2306" t="s">
        <v>36</v>
      </c>
      <c r="F2306">
        <v>0</v>
      </c>
    </row>
    <row r="2307" spans="1:6">
      <c r="A2307" s="171">
        <v>44266</v>
      </c>
      <c r="B2307" t="s">
        <v>164</v>
      </c>
      <c r="C2307">
        <v>99392.8</v>
      </c>
      <c r="D2307" t="s">
        <v>37</v>
      </c>
      <c r="E2307" t="s">
        <v>37</v>
      </c>
      <c r="F2307">
        <v>0</v>
      </c>
    </row>
    <row r="2308" spans="1:6">
      <c r="A2308" s="171">
        <v>44266</v>
      </c>
      <c r="B2308" t="s">
        <v>164</v>
      </c>
      <c r="C2308">
        <v>99392.8</v>
      </c>
      <c r="D2308" t="s">
        <v>38</v>
      </c>
      <c r="E2308" t="s">
        <v>38</v>
      </c>
      <c r="F2308">
        <v>0</v>
      </c>
    </row>
    <row r="2309" spans="1:6">
      <c r="A2309" s="171">
        <v>44266</v>
      </c>
      <c r="B2309" t="s">
        <v>164</v>
      </c>
      <c r="C2309">
        <v>99392.8</v>
      </c>
      <c r="D2309" t="s">
        <v>39</v>
      </c>
      <c r="E2309" t="s">
        <v>39</v>
      </c>
      <c r="F2309">
        <v>0</v>
      </c>
    </row>
    <row r="2310" spans="1:6">
      <c r="A2310" s="171">
        <v>44266</v>
      </c>
      <c r="B2310" t="s">
        <v>164</v>
      </c>
      <c r="C2310">
        <v>99392.8</v>
      </c>
      <c r="D2310" t="s">
        <v>40</v>
      </c>
      <c r="E2310" t="s">
        <v>40</v>
      </c>
      <c r="F2310">
        <v>0</v>
      </c>
    </row>
    <row r="2311" spans="1:6">
      <c r="A2311" s="171">
        <v>44266</v>
      </c>
      <c r="B2311" t="s">
        <v>164</v>
      </c>
      <c r="C2311">
        <v>99392.8</v>
      </c>
      <c r="D2311" t="s">
        <v>41</v>
      </c>
      <c r="E2311" t="s">
        <v>41</v>
      </c>
      <c r="F2311">
        <v>0</v>
      </c>
    </row>
    <row r="2312" spans="1:6">
      <c r="A2312" s="171">
        <v>44267</v>
      </c>
      <c r="B2312" t="s">
        <v>164</v>
      </c>
      <c r="C2312">
        <v>273070.7</v>
      </c>
      <c r="D2312" t="s">
        <v>9</v>
      </c>
      <c r="E2312" t="s">
        <v>9</v>
      </c>
      <c r="F2312">
        <v>402328</v>
      </c>
    </row>
    <row r="2313" spans="1:6">
      <c r="A2313" s="171">
        <v>44267</v>
      </c>
      <c r="B2313" t="s">
        <v>164</v>
      </c>
      <c r="C2313">
        <v>273070.7</v>
      </c>
      <c r="D2313" t="s">
        <v>9</v>
      </c>
      <c r="E2313" t="s">
        <v>10</v>
      </c>
      <c r="F2313">
        <v>375006</v>
      </c>
    </row>
    <row r="2314" spans="1:6">
      <c r="A2314" s="171">
        <v>44267</v>
      </c>
      <c r="B2314" t="s">
        <v>164</v>
      </c>
      <c r="C2314">
        <v>273070.7</v>
      </c>
      <c r="D2314" t="s">
        <v>9</v>
      </c>
      <c r="E2314" t="s">
        <v>11</v>
      </c>
      <c r="F2314">
        <v>27258</v>
      </c>
    </row>
    <row r="2315" spans="1:6">
      <c r="A2315" s="171">
        <v>44267</v>
      </c>
      <c r="B2315" t="s">
        <v>164</v>
      </c>
      <c r="C2315">
        <v>273070.7</v>
      </c>
      <c r="D2315" t="s">
        <v>9</v>
      </c>
      <c r="E2315" t="s">
        <v>12</v>
      </c>
      <c r="F2315">
        <v>0</v>
      </c>
    </row>
    <row r="2316" spans="1:6">
      <c r="A2316" s="171">
        <v>44267</v>
      </c>
      <c r="B2316" t="s">
        <v>164</v>
      </c>
      <c r="C2316">
        <v>273070.7</v>
      </c>
      <c r="D2316" t="s">
        <v>9</v>
      </c>
      <c r="E2316" t="s">
        <v>13</v>
      </c>
      <c r="F2316">
        <v>64</v>
      </c>
    </row>
    <row r="2317" spans="1:6">
      <c r="A2317" s="171">
        <v>44267</v>
      </c>
      <c r="B2317" t="s">
        <v>164</v>
      </c>
      <c r="C2317">
        <v>273070.7</v>
      </c>
      <c r="D2317" t="s">
        <v>14</v>
      </c>
      <c r="E2317" t="s">
        <v>14</v>
      </c>
      <c r="F2317">
        <v>39578</v>
      </c>
    </row>
    <row r="2318" spans="1:6">
      <c r="A2318" s="171">
        <v>44267</v>
      </c>
      <c r="B2318" t="s">
        <v>164</v>
      </c>
      <c r="C2318">
        <v>273070.7</v>
      </c>
      <c r="D2318" t="s">
        <v>14</v>
      </c>
      <c r="E2318" t="s">
        <v>15</v>
      </c>
      <c r="F2318">
        <v>36621</v>
      </c>
    </row>
    <row r="2319" spans="1:6">
      <c r="A2319" s="171">
        <v>44267</v>
      </c>
      <c r="B2319" t="s">
        <v>164</v>
      </c>
      <c r="C2319">
        <v>273070.7</v>
      </c>
      <c r="D2319" t="s">
        <v>14</v>
      </c>
      <c r="E2319" t="s">
        <v>16</v>
      </c>
      <c r="F2319">
        <v>2951</v>
      </c>
    </row>
    <row r="2320" spans="1:6">
      <c r="A2320" s="171">
        <v>44267</v>
      </c>
      <c r="B2320" t="s">
        <v>164</v>
      </c>
      <c r="C2320">
        <v>273070.7</v>
      </c>
      <c r="D2320" t="s">
        <v>14</v>
      </c>
      <c r="E2320" t="s">
        <v>17</v>
      </c>
      <c r="F2320">
        <v>6</v>
      </c>
    </row>
    <row r="2321" spans="1:6">
      <c r="A2321" s="171">
        <v>44267</v>
      </c>
      <c r="B2321" t="s">
        <v>164</v>
      </c>
      <c r="C2321">
        <v>273070.7</v>
      </c>
      <c r="D2321" t="s">
        <v>14</v>
      </c>
      <c r="E2321" t="s">
        <v>18</v>
      </c>
      <c r="F2321">
        <v>0</v>
      </c>
    </row>
    <row r="2322" spans="1:6">
      <c r="A2322" s="171">
        <v>44267</v>
      </c>
      <c r="B2322" t="s">
        <v>164</v>
      </c>
      <c r="C2322">
        <v>273070.7</v>
      </c>
      <c r="D2322" t="s">
        <v>19</v>
      </c>
      <c r="E2322" t="s">
        <v>19</v>
      </c>
      <c r="F2322">
        <v>10</v>
      </c>
    </row>
    <row r="2323" spans="1:6">
      <c r="A2323" s="171">
        <v>44267</v>
      </c>
      <c r="B2323" t="s">
        <v>164</v>
      </c>
      <c r="C2323">
        <v>273070.7</v>
      </c>
      <c r="D2323" t="s">
        <v>19</v>
      </c>
      <c r="E2323" t="s">
        <v>20</v>
      </c>
      <c r="F2323">
        <v>6</v>
      </c>
    </row>
    <row r="2324" spans="1:6">
      <c r="A2324" s="171">
        <v>44267</v>
      </c>
      <c r="B2324" t="s">
        <v>164</v>
      </c>
      <c r="C2324">
        <v>273070.7</v>
      </c>
      <c r="D2324" t="s">
        <v>19</v>
      </c>
      <c r="E2324" t="s">
        <v>21</v>
      </c>
      <c r="F2324">
        <v>4</v>
      </c>
    </row>
    <row r="2325" spans="1:6">
      <c r="A2325" s="171">
        <v>44267</v>
      </c>
      <c r="B2325" t="s">
        <v>164</v>
      </c>
      <c r="C2325">
        <v>273070.7</v>
      </c>
      <c r="D2325" t="s">
        <v>19</v>
      </c>
      <c r="E2325" t="s">
        <v>22</v>
      </c>
      <c r="F2325">
        <v>0</v>
      </c>
    </row>
    <row r="2326" spans="1:6">
      <c r="A2326" s="171">
        <v>44267</v>
      </c>
      <c r="B2326" t="s">
        <v>164</v>
      </c>
      <c r="C2326">
        <v>273070.7</v>
      </c>
      <c r="D2326" t="s">
        <v>23</v>
      </c>
      <c r="E2326" t="s">
        <v>23</v>
      </c>
      <c r="F2326">
        <v>0</v>
      </c>
    </row>
    <row r="2327" spans="1:6">
      <c r="A2327" s="171">
        <v>44267</v>
      </c>
      <c r="B2327" t="s">
        <v>164</v>
      </c>
      <c r="C2327">
        <v>273070.7</v>
      </c>
      <c r="D2327" t="s">
        <v>24</v>
      </c>
      <c r="E2327" t="s">
        <v>24</v>
      </c>
      <c r="F2327">
        <v>37490</v>
      </c>
    </row>
    <row r="2328" spans="1:6">
      <c r="A2328" s="171">
        <v>44267</v>
      </c>
      <c r="B2328" t="s">
        <v>164</v>
      </c>
      <c r="C2328">
        <v>273070.7</v>
      </c>
      <c r="D2328" t="s">
        <v>25</v>
      </c>
      <c r="E2328" t="s">
        <v>25</v>
      </c>
      <c r="F2328">
        <v>289130</v>
      </c>
    </row>
    <row r="2329" spans="1:6">
      <c r="A2329" s="171">
        <v>44267</v>
      </c>
      <c r="B2329" t="s">
        <v>164</v>
      </c>
      <c r="C2329">
        <v>273070.7</v>
      </c>
      <c r="D2329" t="s">
        <v>26</v>
      </c>
      <c r="E2329" t="s">
        <v>26</v>
      </c>
      <c r="F2329">
        <v>19420</v>
      </c>
    </row>
    <row r="2330" spans="1:6">
      <c r="A2330" s="171">
        <v>44267</v>
      </c>
      <c r="B2330" t="s">
        <v>164</v>
      </c>
      <c r="C2330">
        <v>273070.7</v>
      </c>
      <c r="D2330" t="s">
        <v>27</v>
      </c>
      <c r="E2330" t="s">
        <v>27</v>
      </c>
      <c r="F2330">
        <v>10289</v>
      </c>
    </row>
    <row r="2331" spans="1:6">
      <c r="A2331" s="171">
        <v>44267</v>
      </c>
      <c r="B2331" t="s">
        <v>164</v>
      </c>
      <c r="C2331">
        <v>273070.7</v>
      </c>
      <c r="D2331" t="s">
        <v>28</v>
      </c>
      <c r="E2331" t="s">
        <v>28</v>
      </c>
      <c r="F2331">
        <v>0</v>
      </c>
    </row>
    <row r="2332" spans="1:6">
      <c r="A2332" s="171">
        <v>44267</v>
      </c>
      <c r="B2332" t="s">
        <v>164</v>
      </c>
      <c r="C2332">
        <v>273070.7</v>
      </c>
      <c r="D2332" t="s">
        <v>29</v>
      </c>
      <c r="E2332" t="s">
        <v>29</v>
      </c>
      <c r="F2332">
        <v>868570</v>
      </c>
    </row>
    <row r="2333" spans="1:6">
      <c r="A2333" s="171">
        <v>44267</v>
      </c>
      <c r="B2333" t="s">
        <v>164</v>
      </c>
      <c r="C2333">
        <v>273070.7</v>
      </c>
      <c r="D2333" t="s">
        <v>30</v>
      </c>
      <c r="E2333" t="s">
        <v>30</v>
      </c>
      <c r="F2333">
        <v>0</v>
      </c>
    </row>
    <row r="2334" spans="1:6">
      <c r="A2334" s="171">
        <v>44267</v>
      </c>
      <c r="B2334" t="s">
        <v>164</v>
      </c>
      <c r="C2334">
        <v>273070.7</v>
      </c>
      <c r="D2334" t="s">
        <v>31</v>
      </c>
      <c r="E2334" t="s">
        <v>31</v>
      </c>
      <c r="F2334">
        <v>0</v>
      </c>
    </row>
    <row r="2335" spans="1:6">
      <c r="A2335" s="171">
        <v>44267</v>
      </c>
      <c r="B2335" t="s">
        <v>164</v>
      </c>
      <c r="C2335">
        <v>273070.7</v>
      </c>
      <c r="D2335" t="s">
        <v>32</v>
      </c>
      <c r="E2335" t="s">
        <v>32</v>
      </c>
      <c r="F2335">
        <v>51694</v>
      </c>
    </row>
    <row r="2336" spans="1:6">
      <c r="A2336" s="171">
        <v>44267</v>
      </c>
      <c r="B2336" t="s">
        <v>164</v>
      </c>
      <c r="C2336">
        <v>273070.7</v>
      </c>
      <c r="D2336" t="s">
        <v>33</v>
      </c>
      <c r="E2336" t="s">
        <v>33</v>
      </c>
      <c r="F2336">
        <v>0</v>
      </c>
    </row>
    <row r="2337" spans="1:6">
      <c r="A2337" s="171">
        <v>44267</v>
      </c>
      <c r="B2337" t="s">
        <v>164</v>
      </c>
      <c r="C2337">
        <v>273070.7</v>
      </c>
      <c r="D2337" t="s">
        <v>34</v>
      </c>
      <c r="E2337" t="s">
        <v>34</v>
      </c>
      <c r="F2337">
        <v>28848</v>
      </c>
    </row>
    <row r="2338" spans="1:6">
      <c r="A2338" s="171">
        <v>44267</v>
      </c>
      <c r="B2338" t="s">
        <v>164</v>
      </c>
      <c r="C2338">
        <v>273070.7</v>
      </c>
      <c r="D2338" t="s">
        <v>35</v>
      </c>
      <c r="E2338" t="s">
        <v>35</v>
      </c>
      <c r="F2338">
        <v>0</v>
      </c>
    </row>
    <row r="2339" spans="1:6">
      <c r="A2339" s="171">
        <v>44267</v>
      </c>
      <c r="B2339" t="s">
        <v>164</v>
      </c>
      <c r="C2339">
        <v>273070.7</v>
      </c>
      <c r="D2339" t="s">
        <v>36</v>
      </c>
      <c r="E2339" t="s">
        <v>36</v>
      </c>
      <c r="F2339">
        <v>0</v>
      </c>
    </row>
    <row r="2340" spans="1:6">
      <c r="A2340" s="171">
        <v>44267</v>
      </c>
      <c r="B2340" t="s">
        <v>164</v>
      </c>
      <c r="C2340">
        <v>273070.7</v>
      </c>
      <c r="D2340" t="s">
        <v>37</v>
      </c>
      <c r="E2340" t="s">
        <v>37</v>
      </c>
      <c r="F2340">
        <v>0</v>
      </c>
    </row>
    <row r="2341" spans="1:6">
      <c r="A2341" s="171">
        <v>44267</v>
      </c>
      <c r="B2341" t="s">
        <v>164</v>
      </c>
      <c r="C2341">
        <v>273070.7</v>
      </c>
      <c r="D2341" t="s">
        <v>38</v>
      </c>
      <c r="E2341" t="s">
        <v>38</v>
      </c>
      <c r="F2341">
        <v>0</v>
      </c>
    </row>
    <row r="2342" spans="1:6">
      <c r="A2342" s="171">
        <v>44267</v>
      </c>
      <c r="B2342" t="s">
        <v>164</v>
      </c>
      <c r="C2342">
        <v>273070.7</v>
      </c>
      <c r="D2342" t="s">
        <v>39</v>
      </c>
      <c r="E2342" t="s">
        <v>39</v>
      </c>
      <c r="F2342">
        <v>0</v>
      </c>
    </row>
    <row r="2343" spans="1:6">
      <c r="A2343" s="171">
        <v>44267</v>
      </c>
      <c r="B2343" t="s">
        <v>164</v>
      </c>
      <c r="C2343">
        <v>273070.7</v>
      </c>
      <c r="D2343" t="s">
        <v>40</v>
      </c>
      <c r="E2343" t="s">
        <v>40</v>
      </c>
      <c r="F2343">
        <v>0</v>
      </c>
    </row>
    <row r="2344" spans="1:6">
      <c r="A2344" s="171">
        <v>44267</v>
      </c>
      <c r="B2344" t="s">
        <v>164</v>
      </c>
      <c r="C2344">
        <v>273070.7</v>
      </c>
      <c r="D2344" t="s">
        <v>41</v>
      </c>
      <c r="E2344" t="s">
        <v>41</v>
      </c>
      <c r="F2344">
        <v>0</v>
      </c>
    </row>
    <row r="2345" spans="1:6">
      <c r="A2345" s="171">
        <v>44268</v>
      </c>
      <c r="B2345" t="s">
        <v>164</v>
      </c>
      <c r="C2345">
        <v>210558.69</v>
      </c>
      <c r="D2345" t="s">
        <v>9</v>
      </c>
      <c r="E2345" t="s">
        <v>9</v>
      </c>
      <c r="F2345">
        <v>435885</v>
      </c>
    </row>
    <row r="2346" spans="1:6">
      <c r="A2346" s="171">
        <v>44268</v>
      </c>
      <c r="B2346" t="s">
        <v>164</v>
      </c>
      <c r="C2346">
        <v>210558.69</v>
      </c>
      <c r="D2346" t="s">
        <v>9</v>
      </c>
      <c r="E2346" t="s">
        <v>10</v>
      </c>
      <c r="F2346">
        <v>411161</v>
      </c>
    </row>
    <row r="2347" spans="1:6">
      <c r="A2347" s="171">
        <v>44268</v>
      </c>
      <c r="B2347" t="s">
        <v>164</v>
      </c>
      <c r="C2347">
        <v>210558.69</v>
      </c>
      <c r="D2347" t="s">
        <v>9</v>
      </c>
      <c r="E2347" t="s">
        <v>11</v>
      </c>
      <c r="F2347">
        <v>24689</v>
      </c>
    </row>
    <row r="2348" spans="1:6">
      <c r="A2348" s="171">
        <v>44268</v>
      </c>
      <c r="B2348" t="s">
        <v>164</v>
      </c>
      <c r="C2348">
        <v>210558.69</v>
      </c>
      <c r="D2348" t="s">
        <v>9</v>
      </c>
      <c r="E2348" t="s">
        <v>12</v>
      </c>
      <c r="F2348">
        <v>0</v>
      </c>
    </row>
    <row r="2349" spans="1:6">
      <c r="A2349" s="171">
        <v>44268</v>
      </c>
      <c r="B2349" t="s">
        <v>164</v>
      </c>
      <c r="C2349">
        <v>210558.69</v>
      </c>
      <c r="D2349" t="s">
        <v>9</v>
      </c>
      <c r="E2349" t="s">
        <v>13</v>
      </c>
      <c r="F2349">
        <v>35</v>
      </c>
    </row>
    <row r="2350" spans="1:6">
      <c r="A2350" s="171">
        <v>44268</v>
      </c>
      <c r="B2350" t="s">
        <v>164</v>
      </c>
      <c r="C2350">
        <v>210558.69</v>
      </c>
      <c r="D2350" t="s">
        <v>14</v>
      </c>
      <c r="E2350" t="s">
        <v>14</v>
      </c>
      <c r="F2350">
        <v>46291</v>
      </c>
    </row>
    <row r="2351" spans="1:6">
      <c r="A2351" s="171">
        <v>44268</v>
      </c>
      <c r="B2351" t="s">
        <v>164</v>
      </c>
      <c r="C2351">
        <v>210558.69</v>
      </c>
      <c r="D2351" t="s">
        <v>14</v>
      </c>
      <c r="E2351" t="s">
        <v>15</v>
      </c>
      <c r="F2351">
        <v>44233</v>
      </c>
    </row>
    <row r="2352" spans="1:6">
      <c r="A2352" s="171">
        <v>44268</v>
      </c>
      <c r="B2352" t="s">
        <v>164</v>
      </c>
      <c r="C2352">
        <v>210558.69</v>
      </c>
      <c r="D2352" t="s">
        <v>14</v>
      </c>
      <c r="E2352" t="s">
        <v>16</v>
      </c>
      <c r="F2352">
        <v>2055</v>
      </c>
    </row>
    <row r="2353" spans="1:6">
      <c r="A2353" s="171">
        <v>44268</v>
      </c>
      <c r="B2353" t="s">
        <v>164</v>
      </c>
      <c r="C2353">
        <v>210558.69</v>
      </c>
      <c r="D2353" t="s">
        <v>14</v>
      </c>
      <c r="E2353" t="s">
        <v>17</v>
      </c>
      <c r="F2353">
        <v>3</v>
      </c>
    </row>
    <row r="2354" spans="1:6">
      <c r="A2354" s="171">
        <v>44268</v>
      </c>
      <c r="B2354" t="s">
        <v>164</v>
      </c>
      <c r="C2354">
        <v>210558.69</v>
      </c>
      <c r="D2354" t="s">
        <v>14</v>
      </c>
      <c r="E2354" t="s">
        <v>18</v>
      </c>
      <c r="F2354">
        <v>0</v>
      </c>
    </row>
    <row r="2355" spans="1:6">
      <c r="A2355" s="171">
        <v>44268</v>
      </c>
      <c r="B2355" t="s">
        <v>164</v>
      </c>
      <c r="C2355">
        <v>210558.69</v>
      </c>
      <c r="D2355" t="s">
        <v>19</v>
      </c>
      <c r="E2355" t="s">
        <v>19</v>
      </c>
      <c r="F2355">
        <v>0</v>
      </c>
    </row>
    <row r="2356" spans="1:6">
      <c r="A2356" s="171">
        <v>44268</v>
      </c>
      <c r="B2356" t="s">
        <v>164</v>
      </c>
      <c r="C2356">
        <v>210558.69</v>
      </c>
      <c r="D2356" t="s">
        <v>19</v>
      </c>
      <c r="E2356" t="s">
        <v>20</v>
      </c>
      <c r="F2356">
        <v>0</v>
      </c>
    </row>
    <row r="2357" spans="1:6">
      <c r="A2357" s="171">
        <v>44268</v>
      </c>
      <c r="B2357" t="s">
        <v>164</v>
      </c>
      <c r="C2357">
        <v>210558.69</v>
      </c>
      <c r="D2357" t="s">
        <v>19</v>
      </c>
      <c r="E2357" t="s">
        <v>21</v>
      </c>
      <c r="F2357">
        <v>0</v>
      </c>
    </row>
    <row r="2358" spans="1:6">
      <c r="A2358" s="171">
        <v>44268</v>
      </c>
      <c r="B2358" t="s">
        <v>164</v>
      </c>
      <c r="C2358">
        <v>210558.69</v>
      </c>
      <c r="D2358" t="s">
        <v>19</v>
      </c>
      <c r="E2358" t="s">
        <v>22</v>
      </c>
      <c r="F2358">
        <v>0</v>
      </c>
    </row>
    <row r="2359" spans="1:6">
      <c r="A2359" s="171">
        <v>44268</v>
      </c>
      <c r="B2359" t="s">
        <v>164</v>
      </c>
      <c r="C2359">
        <v>210558.69</v>
      </c>
      <c r="D2359" t="s">
        <v>23</v>
      </c>
      <c r="E2359" t="s">
        <v>23</v>
      </c>
      <c r="F2359">
        <v>0</v>
      </c>
    </row>
    <row r="2360" spans="1:6">
      <c r="A2360" s="171">
        <v>44268</v>
      </c>
      <c r="B2360" t="s">
        <v>164</v>
      </c>
      <c r="C2360">
        <v>210558.69</v>
      </c>
      <c r="D2360" t="s">
        <v>24</v>
      </c>
      <c r="E2360" t="s">
        <v>24</v>
      </c>
      <c r="F2360">
        <v>32528</v>
      </c>
    </row>
    <row r="2361" spans="1:6">
      <c r="A2361" s="171">
        <v>44268</v>
      </c>
      <c r="B2361" t="s">
        <v>164</v>
      </c>
      <c r="C2361">
        <v>210558.69</v>
      </c>
      <c r="D2361" t="s">
        <v>25</v>
      </c>
      <c r="E2361" t="s">
        <v>25</v>
      </c>
      <c r="F2361">
        <v>253945</v>
      </c>
    </row>
    <row r="2362" spans="1:6">
      <c r="A2362" s="171">
        <v>44268</v>
      </c>
      <c r="B2362" t="s">
        <v>164</v>
      </c>
      <c r="C2362">
        <v>210558.69</v>
      </c>
      <c r="D2362" t="s">
        <v>26</v>
      </c>
      <c r="E2362" t="s">
        <v>26</v>
      </c>
      <c r="F2362">
        <v>269</v>
      </c>
    </row>
    <row r="2363" spans="1:6">
      <c r="A2363" s="171">
        <v>44268</v>
      </c>
      <c r="B2363" t="s">
        <v>164</v>
      </c>
      <c r="C2363">
        <v>210558.69</v>
      </c>
      <c r="D2363" t="s">
        <v>27</v>
      </c>
      <c r="E2363" t="s">
        <v>27</v>
      </c>
      <c r="F2363">
        <v>12597</v>
      </c>
    </row>
    <row r="2364" spans="1:6">
      <c r="A2364" s="171">
        <v>44268</v>
      </c>
      <c r="B2364" t="s">
        <v>164</v>
      </c>
      <c r="C2364">
        <v>210558.69</v>
      </c>
      <c r="D2364" t="s">
        <v>28</v>
      </c>
      <c r="E2364" t="s">
        <v>28</v>
      </c>
      <c r="F2364">
        <v>0</v>
      </c>
    </row>
    <row r="2365" spans="1:6">
      <c r="A2365" s="171">
        <v>44268</v>
      </c>
      <c r="B2365" t="s">
        <v>164</v>
      </c>
      <c r="C2365">
        <v>210558.69</v>
      </c>
      <c r="D2365" t="s">
        <v>29</v>
      </c>
      <c r="E2365" t="s">
        <v>29</v>
      </c>
      <c r="F2365">
        <v>739027</v>
      </c>
    </row>
    <row r="2366" spans="1:6">
      <c r="A2366" s="171">
        <v>44268</v>
      </c>
      <c r="B2366" t="s">
        <v>164</v>
      </c>
      <c r="C2366">
        <v>210558.69</v>
      </c>
      <c r="D2366" t="s">
        <v>30</v>
      </c>
      <c r="E2366" t="s">
        <v>30</v>
      </c>
      <c r="F2366">
        <v>0</v>
      </c>
    </row>
    <row r="2367" spans="1:6">
      <c r="A2367" s="171">
        <v>44268</v>
      </c>
      <c r="B2367" t="s">
        <v>164</v>
      </c>
      <c r="C2367">
        <v>210558.69</v>
      </c>
      <c r="D2367" t="s">
        <v>31</v>
      </c>
      <c r="E2367" t="s">
        <v>31</v>
      </c>
      <c r="F2367">
        <v>0</v>
      </c>
    </row>
    <row r="2368" spans="1:6">
      <c r="A2368" s="171">
        <v>44268</v>
      </c>
      <c r="B2368" t="s">
        <v>164</v>
      </c>
      <c r="C2368">
        <v>210558.69</v>
      </c>
      <c r="D2368" t="s">
        <v>32</v>
      </c>
      <c r="E2368" t="s">
        <v>32</v>
      </c>
      <c r="F2368">
        <v>71199</v>
      </c>
    </row>
    <row r="2369" spans="1:6">
      <c r="A2369" s="171">
        <v>44268</v>
      </c>
      <c r="B2369" t="s">
        <v>164</v>
      </c>
      <c r="C2369">
        <v>210558.69</v>
      </c>
      <c r="D2369" t="s">
        <v>33</v>
      </c>
      <c r="E2369" t="s">
        <v>33</v>
      </c>
      <c r="F2369">
        <v>0</v>
      </c>
    </row>
    <row r="2370" spans="1:6">
      <c r="A2370" s="171">
        <v>44268</v>
      </c>
      <c r="B2370" t="s">
        <v>164</v>
      </c>
      <c r="C2370">
        <v>210558.69</v>
      </c>
      <c r="D2370" t="s">
        <v>34</v>
      </c>
      <c r="E2370" t="s">
        <v>34</v>
      </c>
      <c r="F2370">
        <v>38092</v>
      </c>
    </row>
    <row r="2371" spans="1:6">
      <c r="A2371" s="171">
        <v>44268</v>
      </c>
      <c r="B2371" t="s">
        <v>164</v>
      </c>
      <c r="C2371">
        <v>210558.69</v>
      </c>
      <c r="D2371" t="s">
        <v>35</v>
      </c>
      <c r="E2371" t="s">
        <v>35</v>
      </c>
      <c r="F2371">
        <v>0</v>
      </c>
    </row>
    <row r="2372" spans="1:6">
      <c r="A2372" s="171">
        <v>44268</v>
      </c>
      <c r="B2372" t="s">
        <v>164</v>
      </c>
      <c r="C2372">
        <v>210558.69</v>
      </c>
      <c r="D2372" t="s">
        <v>36</v>
      </c>
      <c r="E2372" t="s">
        <v>36</v>
      </c>
      <c r="F2372">
        <v>0</v>
      </c>
    </row>
    <row r="2373" spans="1:6">
      <c r="A2373" s="171">
        <v>44268</v>
      </c>
      <c r="B2373" t="s">
        <v>164</v>
      </c>
      <c r="C2373">
        <v>210558.69</v>
      </c>
      <c r="D2373" t="s">
        <v>37</v>
      </c>
      <c r="E2373" t="s">
        <v>37</v>
      </c>
      <c r="F2373">
        <v>0</v>
      </c>
    </row>
    <row r="2374" spans="1:6">
      <c r="A2374" s="171">
        <v>44268</v>
      </c>
      <c r="B2374" t="s">
        <v>164</v>
      </c>
      <c r="C2374">
        <v>210558.69</v>
      </c>
      <c r="D2374" t="s">
        <v>38</v>
      </c>
      <c r="E2374" t="s">
        <v>38</v>
      </c>
      <c r="F2374">
        <v>0</v>
      </c>
    </row>
    <row r="2375" spans="1:6">
      <c r="A2375" s="171">
        <v>44268</v>
      </c>
      <c r="B2375" t="s">
        <v>164</v>
      </c>
      <c r="C2375">
        <v>210558.69</v>
      </c>
      <c r="D2375" t="s">
        <v>39</v>
      </c>
      <c r="E2375" t="s">
        <v>39</v>
      </c>
      <c r="F2375">
        <v>0</v>
      </c>
    </row>
    <row r="2376" spans="1:6">
      <c r="A2376" s="171">
        <v>44268</v>
      </c>
      <c r="B2376" t="s">
        <v>164</v>
      </c>
      <c r="C2376">
        <v>210558.69</v>
      </c>
      <c r="D2376" t="s">
        <v>40</v>
      </c>
      <c r="E2376" t="s">
        <v>40</v>
      </c>
      <c r="F2376">
        <v>0</v>
      </c>
    </row>
    <row r="2377" spans="1:6">
      <c r="A2377" s="171">
        <v>44268</v>
      </c>
      <c r="B2377" t="s">
        <v>164</v>
      </c>
      <c r="C2377">
        <v>210558.69</v>
      </c>
      <c r="D2377" t="s">
        <v>41</v>
      </c>
      <c r="E2377" t="s">
        <v>41</v>
      </c>
      <c r="F2377">
        <v>0</v>
      </c>
    </row>
    <row r="2378" spans="1:6">
      <c r="A2378" s="171">
        <v>44269</v>
      </c>
      <c r="B2378" t="s">
        <v>164</v>
      </c>
      <c r="C2378">
        <v>170634.35</v>
      </c>
      <c r="D2378" t="s">
        <v>9</v>
      </c>
      <c r="E2378" t="s">
        <v>9</v>
      </c>
      <c r="F2378">
        <v>420617</v>
      </c>
    </row>
    <row r="2379" spans="1:6">
      <c r="A2379" s="171">
        <v>44269</v>
      </c>
      <c r="B2379" t="s">
        <v>164</v>
      </c>
      <c r="C2379">
        <v>170634.35</v>
      </c>
      <c r="D2379" t="s">
        <v>9</v>
      </c>
      <c r="E2379" t="s">
        <v>10</v>
      </c>
      <c r="F2379">
        <v>404598</v>
      </c>
    </row>
    <row r="2380" spans="1:6">
      <c r="A2380" s="171">
        <v>44269</v>
      </c>
      <c r="B2380" t="s">
        <v>164</v>
      </c>
      <c r="C2380">
        <v>170634.35</v>
      </c>
      <c r="D2380" t="s">
        <v>9</v>
      </c>
      <c r="E2380" t="s">
        <v>11</v>
      </c>
      <c r="F2380">
        <v>16002</v>
      </c>
    </row>
    <row r="2381" spans="1:6">
      <c r="A2381" s="171">
        <v>44269</v>
      </c>
      <c r="B2381" t="s">
        <v>164</v>
      </c>
      <c r="C2381">
        <v>170634.35</v>
      </c>
      <c r="D2381" t="s">
        <v>9</v>
      </c>
      <c r="E2381" t="s">
        <v>12</v>
      </c>
      <c r="F2381">
        <v>0</v>
      </c>
    </row>
    <row r="2382" spans="1:6">
      <c r="A2382" s="171">
        <v>44269</v>
      </c>
      <c r="B2382" t="s">
        <v>164</v>
      </c>
      <c r="C2382">
        <v>170634.35</v>
      </c>
      <c r="D2382" t="s">
        <v>9</v>
      </c>
      <c r="E2382" t="s">
        <v>13</v>
      </c>
      <c r="F2382">
        <v>17</v>
      </c>
    </row>
    <row r="2383" spans="1:6">
      <c r="A2383" s="171">
        <v>44269</v>
      </c>
      <c r="B2383" t="s">
        <v>164</v>
      </c>
      <c r="C2383">
        <v>170634.35</v>
      </c>
      <c r="D2383" t="s">
        <v>14</v>
      </c>
      <c r="E2383" t="s">
        <v>14</v>
      </c>
      <c r="F2383">
        <v>50034</v>
      </c>
    </row>
    <row r="2384" spans="1:6">
      <c r="A2384" s="171">
        <v>44269</v>
      </c>
      <c r="B2384" t="s">
        <v>164</v>
      </c>
      <c r="C2384">
        <v>170634.35</v>
      </c>
      <c r="D2384" t="s">
        <v>14</v>
      </c>
      <c r="E2384" t="s">
        <v>15</v>
      </c>
      <c r="F2384">
        <v>48646</v>
      </c>
    </row>
    <row r="2385" spans="1:6">
      <c r="A2385" s="171">
        <v>44269</v>
      </c>
      <c r="B2385" t="s">
        <v>164</v>
      </c>
      <c r="C2385">
        <v>170634.35</v>
      </c>
      <c r="D2385" t="s">
        <v>14</v>
      </c>
      <c r="E2385" t="s">
        <v>16</v>
      </c>
      <c r="F2385">
        <v>1387</v>
      </c>
    </row>
    <row r="2386" spans="1:6">
      <c r="A2386" s="171">
        <v>44269</v>
      </c>
      <c r="B2386" t="s">
        <v>164</v>
      </c>
      <c r="C2386">
        <v>170634.35</v>
      </c>
      <c r="D2386" t="s">
        <v>14</v>
      </c>
      <c r="E2386" t="s">
        <v>17</v>
      </c>
      <c r="F2386">
        <v>1</v>
      </c>
    </row>
    <row r="2387" spans="1:6">
      <c r="A2387" s="171">
        <v>44269</v>
      </c>
      <c r="B2387" t="s">
        <v>164</v>
      </c>
      <c r="C2387">
        <v>170634.35</v>
      </c>
      <c r="D2387" t="s">
        <v>14</v>
      </c>
      <c r="E2387" t="s">
        <v>18</v>
      </c>
      <c r="F2387">
        <v>0</v>
      </c>
    </row>
    <row r="2388" spans="1:6">
      <c r="A2388" s="171">
        <v>44269</v>
      </c>
      <c r="B2388" t="s">
        <v>164</v>
      </c>
      <c r="C2388">
        <v>170634.35</v>
      </c>
      <c r="D2388" t="s">
        <v>19</v>
      </c>
      <c r="E2388" t="s">
        <v>19</v>
      </c>
      <c r="F2388">
        <v>0</v>
      </c>
    </row>
    <row r="2389" spans="1:6">
      <c r="A2389" s="171">
        <v>44269</v>
      </c>
      <c r="B2389" t="s">
        <v>164</v>
      </c>
      <c r="C2389">
        <v>170634.35</v>
      </c>
      <c r="D2389" t="s">
        <v>19</v>
      </c>
      <c r="E2389" t="s">
        <v>20</v>
      </c>
      <c r="F2389">
        <v>0</v>
      </c>
    </row>
    <row r="2390" spans="1:6">
      <c r="A2390" s="171">
        <v>44269</v>
      </c>
      <c r="B2390" t="s">
        <v>164</v>
      </c>
      <c r="C2390">
        <v>170634.35</v>
      </c>
      <c r="D2390" t="s">
        <v>19</v>
      </c>
      <c r="E2390" t="s">
        <v>21</v>
      </c>
      <c r="F2390">
        <v>0</v>
      </c>
    </row>
    <row r="2391" spans="1:6">
      <c r="A2391" s="171">
        <v>44269</v>
      </c>
      <c r="B2391" t="s">
        <v>164</v>
      </c>
      <c r="C2391">
        <v>170634.35</v>
      </c>
      <c r="D2391" t="s">
        <v>19</v>
      </c>
      <c r="E2391" t="s">
        <v>22</v>
      </c>
      <c r="F2391">
        <v>0</v>
      </c>
    </row>
    <row r="2392" spans="1:6">
      <c r="A2392" s="171">
        <v>44269</v>
      </c>
      <c r="B2392" t="s">
        <v>164</v>
      </c>
      <c r="C2392">
        <v>170634.35</v>
      </c>
      <c r="D2392" t="s">
        <v>23</v>
      </c>
      <c r="E2392" t="s">
        <v>23</v>
      </c>
      <c r="F2392">
        <v>0</v>
      </c>
    </row>
    <row r="2393" spans="1:6">
      <c r="A2393" s="171">
        <v>44269</v>
      </c>
      <c r="B2393" t="s">
        <v>164</v>
      </c>
      <c r="C2393">
        <v>170634.35</v>
      </c>
      <c r="D2393" t="s">
        <v>24</v>
      </c>
      <c r="E2393" t="s">
        <v>24</v>
      </c>
      <c r="F2393">
        <v>1740</v>
      </c>
    </row>
    <row r="2394" spans="1:6">
      <c r="A2394" s="171">
        <v>44269</v>
      </c>
      <c r="B2394" t="s">
        <v>164</v>
      </c>
      <c r="C2394">
        <v>170634.35</v>
      </c>
      <c r="D2394" t="s">
        <v>25</v>
      </c>
      <c r="E2394" t="s">
        <v>25</v>
      </c>
      <c r="F2394">
        <v>275691</v>
      </c>
    </row>
    <row r="2395" spans="1:6">
      <c r="A2395" s="171">
        <v>44269</v>
      </c>
      <c r="B2395" t="s">
        <v>164</v>
      </c>
      <c r="C2395">
        <v>170634.35</v>
      </c>
      <c r="D2395" t="s">
        <v>26</v>
      </c>
      <c r="E2395" t="s">
        <v>26</v>
      </c>
      <c r="F2395">
        <v>319</v>
      </c>
    </row>
    <row r="2396" spans="1:6">
      <c r="A2396" s="171">
        <v>44269</v>
      </c>
      <c r="B2396" t="s">
        <v>164</v>
      </c>
      <c r="C2396">
        <v>170634.35</v>
      </c>
      <c r="D2396" t="s">
        <v>27</v>
      </c>
      <c r="E2396" t="s">
        <v>27</v>
      </c>
      <c r="F2396">
        <v>0</v>
      </c>
    </row>
    <row r="2397" spans="1:6">
      <c r="A2397" s="171">
        <v>44269</v>
      </c>
      <c r="B2397" t="s">
        <v>164</v>
      </c>
      <c r="C2397">
        <v>170634.35</v>
      </c>
      <c r="D2397" t="s">
        <v>28</v>
      </c>
      <c r="E2397" t="s">
        <v>28</v>
      </c>
      <c r="F2397">
        <v>0</v>
      </c>
    </row>
    <row r="2398" spans="1:6">
      <c r="A2398" s="171">
        <v>44269</v>
      </c>
      <c r="B2398" t="s">
        <v>164</v>
      </c>
      <c r="C2398">
        <v>170634.35</v>
      </c>
      <c r="D2398" t="s">
        <v>29</v>
      </c>
      <c r="E2398" t="s">
        <v>29</v>
      </c>
      <c r="F2398">
        <v>1039625</v>
      </c>
    </row>
    <row r="2399" spans="1:6">
      <c r="A2399" s="171">
        <v>44269</v>
      </c>
      <c r="B2399" t="s">
        <v>164</v>
      </c>
      <c r="C2399">
        <v>170634.35</v>
      </c>
      <c r="D2399" t="s">
        <v>30</v>
      </c>
      <c r="E2399" t="s">
        <v>30</v>
      </c>
      <c r="F2399">
        <v>0</v>
      </c>
    </row>
    <row r="2400" spans="1:6">
      <c r="A2400" s="171">
        <v>44269</v>
      </c>
      <c r="B2400" t="s">
        <v>164</v>
      </c>
      <c r="C2400">
        <v>170634.35</v>
      </c>
      <c r="D2400" t="s">
        <v>31</v>
      </c>
      <c r="E2400" t="s">
        <v>31</v>
      </c>
      <c r="F2400">
        <v>0</v>
      </c>
    </row>
    <row r="2401" spans="1:6">
      <c r="A2401" s="171">
        <v>44269</v>
      </c>
      <c r="B2401" t="s">
        <v>164</v>
      </c>
      <c r="C2401">
        <v>170634.35</v>
      </c>
      <c r="D2401" t="s">
        <v>32</v>
      </c>
      <c r="E2401" t="s">
        <v>32</v>
      </c>
      <c r="F2401">
        <v>41573</v>
      </c>
    </row>
    <row r="2402" spans="1:6">
      <c r="A2402" s="171">
        <v>44269</v>
      </c>
      <c r="B2402" t="s">
        <v>164</v>
      </c>
      <c r="C2402">
        <v>170634.35</v>
      </c>
      <c r="D2402" t="s">
        <v>33</v>
      </c>
      <c r="E2402" t="s">
        <v>33</v>
      </c>
      <c r="F2402">
        <v>0</v>
      </c>
    </row>
    <row r="2403" spans="1:6">
      <c r="A2403" s="171">
        <v>44269</v>
      </c>
      <c r="B2403" t="s">
        <v>164</v>
      </c>
      <c r="C2403">
        <v>170634.35</v>
      </c>
      <c r="D2403" t="s">
        <v>34</v>
      </c>
      <c r="E2403" t="s">
        <v>34</v>
      </c>
      <c r="F2403">
        <v>4411</v>
      </c>
    </row>
    <row r="2404" spans="1:6">
      <c r="A2404" s="171">
        <v>44269</v>
      </c>
      <c r="B2404" t="s">
        <v>164</v>
      </c>
      <c r="C2404">
        <v>170634.35</v>
      </c>
      <c r="D2404" t="s">
        <v>35</v>
      </c>
      <c r="E2404" t="s">
        <v>35</v>
      </c>
      <c r="F2404">
        <v>0</v>
      </c>
    </row>
    <row r="2405" spans="1:6">
      <c r="A2405" s="171">
        <v>44269</v>
      </c>
      <c r="B2405" t="s">
        <v>164</v>
      </c>
      <c r="C2405">
        <v>170634.35</v>
      </c>
      <c r="D2405" t="s">
        <v>36</v>
      </c>
      <c r="E2405" t="s">
        <v>36</v>
      </c>
      <c r="F2405">
        <v>0</v>
      </c>
    </row>
    <row r="2406" spans="1:6">
      <c r="A2406" s="171">
        <v>44269</v>
      </c>
      <c r="B2406" t="s">
        <v>164</v>
      </c>
      <c r="C2406">
        <v>170634.35</v>
      </c>
      <c r="D2406" t="s">
        <v>37</v>
      </c>
      <c r="E2406" t="s">
        <v>37</v>
      </c>
      <c r="F2406">
        <v>0</v>
      </c>
    </row>
    <row r="2407" spans="1:6">
      <c r="A2407" s="171">
        <v>44269</v>
      </c>
      <c r="B2407" t="s">
        <v>164</v>
      </c>
      <c r="C2407">
        <v>170634.35</v>
      </c>
      <c r="D2407" t="s">
        <v>38</v>
      </c>
      <c r="E2407" t="s">
        <v>38</v>
      </c>
      <c r="F2407">
        <v>0</v>
      </c>
    </row>
    <row r="2408" spans="1:6">
      <c r="A2408" s="171">
        <v>44269</v>
      </c>
      <c r="B2408" t="s">
        <v>164</v>
      </c>
      <c r="C2408">
        <v>170634.35</v>
      </c>
      <c r="D2408" t="s">
        <v>39</v>
      </c>
      <c r="E2408" t="s">
        <v>39</v>
      </c>
      <c r="F2408">
        <v>0</v>
      </c>
    </row>
    <row r="2409" spans="1:6">
      <c r="A2409" s="171">
        <v>44269</v>
      </c>
      <c r="B2409" t="s">
        <v>164</v>
      </c>
      <c r="C2409">
        <v>170634.35</v>
      </c>
      <c r="D2409" t="s">
        <v>40</v>
      </c>
      <c r="E2409" t="s">
        <v>40</v>
      </c>
      <c r="F2409">
        <v>0</v>
      </c>
    </row>
    <row r="2410" spans="1:6">
      <c r="A2410" s="171">
        <v>44269</v>
      </c>
      <c r="B2410" t="s">
        <v>164</v>
      </c>
      <c r="C2410">
        <v>170634.35</v>
      </c>
      <c r="D2410" t="s">
        <v>41</v>
      </c>
      <c r="E2410" t="s">
        <v>41</v>
      </c>
      <c r="F2410">
        <v>0</v>
      </c>
    </row>
    <row r="2411" spans="1:6">
      <c r="A2411" s="171">
        <v>44270</v>
      </c>
      <c r="B2411" t="s">
        <v>164</v>
      </c>
      <c r="C2411">
        <v>133506.15</v>
      </c>
      <c r="D2411" t="s">
        <v>9</v>
      </c>
      <c r="E2411" t="s">
        <v>9</v>
      </c>
      <c r="F2411">
        <v>339016</v>
      </c>
    </row>
    <row r="2412" spans="1:6">
      <c r="A2412" s="171">
        <v>44270</v>
      </c>
      <c r="B2412" t="s">
        <v>164</v>
      </c>
      <c r="C2412">
        <v>133506.15</v>
      </c>
      <c r="D2412" t="s">
        <v>9</v>
      </c>
      <c r="E2412" t="s">
        <v>10</v>
      </c>
      <c r="F2412">
        <v>328710</v>
      </c>
    </row>
    <row r="2413" spans="1:6">
      <c r="A2413" s="171">
        <v>44270</v>
      </c>
      <c r="B2413" t="s">
        <v>164</v>
      </c>
      <c r="C2413">
        <v>133506.15</v>
      </c>
      <c r="D2413" t="s">
        <v>9</v>
      </c>
      <c r="E2413" t="s">
        <v>11</v>
      </c>
      <c r="F2413">
        <v>10292</v>
      </c>
    </row>
    <row r="2414" spans="1:6">
      <c r="A2414" s="171">
        <v>44270</v>
      </c>
      <c r="B2414" t="s">
        <v>164</v>
      </c>
      <c r="C2414">
        <v>133506.15</v>
      </c>
      <c r="D2414" t="s">
        <v>9</v>
      </c>
      <c r="E2414" t="s">
        <v>12</v>
      </c>
      <c r="F2414">
        <v>0</v>
      </c>
    </row>
    <row r="2415" spans="1:6">
      <c r="A2415" s="171">
        <v>44270</v>
      </c>
      <c r="B2415" t="s">
        <v>164</v>
      </c>
      <c r="C2415">
        <v>133506.15</v>
      </c>
      <c r="D2415" t="s">
        <v>9</v>
      </c>
      <c r="E2415" t="s">
        <v>13</v>
      </c>
      <c r="F2415">
        <v>14</v>
      </c>
    </row>
    <row r="2416" spans="1:6">
      <c r="A2416" s="171">
        <v>44270</v>
      </c>
      <c r="B2416" t="s">
        <v>164</v>
      </c>
      <c r="C2416">
        <v>133506.15</v>
      </c>
      <c r="D2416" t="s">
        <v>14</v>
      </c>
      <c r="E2416" t="s">
        <v>14</v>
      </c>
      <c r="F2416">
        <v>38445</v>
      </c>
    </row>
    <row r="2417" spans="1:6">
      <c r="A2417" s="171">
        <v>44270</v>
      </c>
      <c r="B2417" t="s">
        <v>164</v>
      </c>
      <c r="C2417">
        <v>133506.15</v>
      </c>
      <c r="D2417" t="s">
        <v>14</v>
      </c>
      <c r="E2417" t="s">
        <v>15</v>
      </c>
      <c r="F2417">
        <v>37450</v>
      </c>
    </row>
    <row r="2418" spans="1:6">
      <c r="A2418" s="171">
        <v>44270</v>
      </c>
      <c r="B2418" t="s">
        <v>164</v>
      </c>
      <c r="C2418">
        <v>133506.15</v>
      </c>
      <c r="D2418" t="s">
        <v>14</v>
      </c>
      <c r="E2418" t="s">
        <v>16</v>
      </c>
      <c r="F2418">
        <v>993</v>
      </c>
    </row>
    <row r="2419" spans="1:6">
      <c r="A2419" s="171">
        <v>44270</v>
      </c>
      <c r="B2419" t="s">
        <v>164</v>
      </c>
      <c r="C2419">
        <v>133506.15</v>
      </c>
      <c r="D2419" t="s">
        <v>14</v>
      </c>
      <c r="E2419" t="s">
        <v>17</v>
      </c>
      <c r="F2419">
        <v>2</v>
      </c>
    </row>
    <row r="2420" spans="1:6">
      <c r="A2420" s="171">
        <v>44270</v>
      </c>
      <c r="B2420" t="s">
        <v>164</v>
      </c>
      <c r="C2420">
        <v>133506.15</v>
      </c>
      <c r="D2420" t="s">
        <v>14</v>
      </c>
      <c r="E2420" t="s">
        <v>18</v>
      </c>
      <c r="F2420">
        <v>0</v>
      </c>
    </row>
    <row r="2421" spans="1:6">
      <c r="A2421" s="171">
        <v>44270</v>
      </c>
      <c r="B2421" t="s">
        <v>164</v>
      </c>
      <c r="C2421">
        <v>133506.15</v>
      </c>
      <c r="D2421" t="s">
        <v>19</v>
      </c>
      <c r="E2421" t="s">
        <v>19</v>
      </c>
      <c r="F2421">
        <v>719292</v>
      </c>
    </row>
    <row r="2422" spans="1:6">
      <c r="A2422" s="171">
        <v>44270</v>
      </c>
      <c r="B2422" t="s">
        <v>164</v>
      </c>
      <c r="C2422">
        <v>133506.15</v>
      </c>
      <c r="D2422" t="s">
        <v>19</v>
      </c>
      <c r="E2422" t="s">
        <v>20</v>
      </c>
      <c r="F2422">
        <v>719292</v>
      </c>
    </row>
    <row r="2423" spans="1:6">
      <c r="A2423" s="171">
        <v>44270</v>
      </c>
      <c r="B2423" t="s">
        <v>164</v>
      </c>
      <c r="C2423">
        <v>133506.15</v>
      </c>
      <c r="D2423" t="s">
        <v>19</v>
      </c>
      <c r="E2423" t="s">
        <v>21</v>
      </c>
      <c r="F2423">
        <v>0</v>
      </c>
    </row>
    <row r="2424" spans="1:6">
      <c r="A2424" s="171">
        <v>44270</v>
      </c>
      <c r="B2424" t="s">
        <v>164</v>
      </c>
      <c r="C2424">
        <v>133506.15</v>
      </c>
      <c r="D2424" t="s">
        <v>19</v>
      </c>
      <c r="E2424" t="s">
        <v>22</v>
      </c>
      <c r="F2424">
        <v>0</v>
      </c>
    </row>
    <row r="2425" spans="1:6">
      <c r="A2425" s="171">
        <v>44270</v>
      </c>
      <c r="B2425" t="s">
        <v>164</v>
      </c>
      <c r="C2425">
        <v>133506.15</v>
      </c>
      <c r="D2425" t="s">
        <v>23</v>
      </c>
      <c r="E2425" t="s">
        <v>23</v>
      </c>
      <c r="F2425">
        <v>0</v>
      </c>
    </row>
    <row r="2426" spans="1:6">
      <c r="A2426" s="171">
        <v>44270</v>
      </c>
      <c r="B2426" t="s">
        <v>164</v>
      </c>
      <c r="C2426">
        <v>133506.15</v>
      </c>
      <c r="D2426" t="s">
        <v>24</v>
      </c>
      <c r="E2426" t="s">
        <v>24</v>
      </c>
      <c r="F2426">
        <v>144434</v>
      </c>
    </row>
    <row r="2427" spans="1:6">
      <c r="A2427" s="171">
        <v>44270</v>
      </c>
      <c r="B2427" t="s">
        <v>164</v>
      </c>
      <c r="C2427">
        <v>133506.15</v>
      </c>
      <c r="D2427" t="s">
        <v>25</v>
      </c>
      <c r="E2427" t="s">
        <v>25</v>
      </c>
      <c r="F2427">
        <v>347405</v>
      </c>
    </row>
    <row r="2428" spans="1:6">
      <c r="A2428" s="171">
        <v>44270</v>
      </c>
      <c r="B2428" t="s">
        <v>164</v>
      </c>
      <c r="C2428">
        <v>133506.15</v>
      </c>
      <c r="D2428" t="s">
        <v>26</v>
      </c>
      <c r="E2428" t="s">
        <v>26</v>
      </c>
      <c r="F2428">
        <v>931717</v>
      </c>
    </row>
    <row r="2429" spans="1:6">
      <c r="A2429" s="171">
        <v>44270</v>
      </c>
      <c r="B2429" t="s">
        <v>164</v>
      </c>
      <c r="C2429">
        <v>133506.15</v>
      </c>
      <c r="D2429" t="s">
        <v>27</v>
      </c>
      <c r="E2429" t="s">
        <v>27</v>
      </c>
      <c r="F2429">
        <v>17132</v>
      </c>
    </row>
    <row r="2430" spans="1:6">
      <c r="A2430" s="171">
        <v>44270</v>
      </c>
      <c r="B2430" t="s">
        <v>164</v>
      </c>
      <c r="C2430">
        <v>133506.15</v>
      </c>
      <c r="D2430" t="s">
        <v>28</v>
      </c>
      <c r="E2430" t="s">
        <v>28</v>
      </c>
      <c r="F2430">
        <v>0</v>
      </c>
    </row>
    <row r="2431" spans="1:6">
      <c r="A2431" s="171">
        <v>44270</v>
      </c>
      <c r="B2431" t="s">
        <v>164</v>
      </c>
      <c r="C2431">
        <v>133506.15</v>
      </c>
      <c r="D2431" t="s">
        <v>29</v>
      </c>
      <c r="E2431" t="s">
        <v>29</v>
      </c>
      <c r="F2431">
        <v>1060666</v>
      </c>
    </row>
    <row r="2432" spans="1:6">
      <c r="A2432" s="171">
        <v>44270</v>
      </c>
      <c r="B2432" t="s">
        <v>164</v>
      </c>
      <c r="C2432">
        <v>133506.15</v>
      </c>
      <c r="D2432" t="s">
        <v>30</v>
      </c>
      <c r="E2432" t="s">
        <v>30</v>
      </c>
      <c r="F2432">
        <v>0</v>
      </c>
    </row>
    <row r="2433" spans="1:6">
      <c r="A2433" s="171">
        <v>44270</v>
      </c>
      <c r="B2433" t="s">
        <v>164</v>
      </c>
      <c r="C2433">
        <v>133506.15</v>
      </c>
      <c r="D2433" t="s">
        <v>31</v>
      </c>
      <c r="E2433" t="s">
        <v>31</v>
      </c>
      <c r="F2433">
        <v>0</v>
      </c>
    </row>
    <row r="2434" spans="1:6">
      <c r="A2434" s="171">
        <v>44270</v>
      </c>
      <c r="B2434" t="s">
        <v>164</v>
      </c>
      <c r="C2434">
        <v>133506.15</v>
      </c>
      <c r="D2434" t="s">
        <v>32</v>
      </c>
      <c r="E2434" t="s">
        <v>32</v>
      </c>
      <c r="F2434">
        <v>25243</v>
      </c>
    </row>
    <row r="2435" spans="1:6">
      <c r="A2435" s="171">
        <v>44270</v>
      </c>
      <c r="B2435" t="s">
        <v>164</v>
      </c>
      <c r="C2435">
        <v>133506.15</v>
      </c>
      <c r="D2435" t="s">
        <v>33</v>
      </c>
      <c r="E2435" t="s">
        <v>33</v>
      </c>
      <c r="F2435">
        <v>0</v>
      </c>
    </row>
    <row r="2436" spans="1:6">
      <c r="A2436" s="171">
        <v>44270</v>
      </c>
      <c r="B2436" t="s">
        <v>164</v>
      </c>
      <c r="C2436">
        <v>133506.15</v>
      </c>
      <c r="D2436" t="s">
        <v>34</v>
      </c>
      <c r="E2436" t="s">
        <v>34</v>
      </c>
      <c r="F2436">
        <v>227</v>
      </c>
    </row>
    <row r="2437" spans="1:6">
      <c r="A2437" s="171">
        <v>44270</v>
      </c>
      <c r="B2437" t="s">
        <v>164</v>
      </c>
      <c r="C2437">
        <v>133506.15</v>
      </c>
      <c r="D2437" t="s">
        <v>35</v>
      </c>
      <c r="E2437" t="s">
        <v>35</v>
      </c>
      <c r="F2437">
        <v>0</v>
      </c>
    </row>
    <row r="2438" spans="1:6">
      <c r="A2438" s="171">
        <v>44270</v>
      </c>
      <c r="B2438" t="s">
        <v>164</v>
      </c>
      <c r="C2438">
        <v>133506.15</v>
      </c>
      <c r="D2438" t="s">
        <v>36</v>
      </c>
      <c r="E2438" t="s">
        <v>36</v>
      </c>
      <c r="F2438">
        <v>0</v>
      </c>
    </row>
    <row r="2439" spans="1:6">
      <c r="A2439" s="171">
        <v>44270</v>
      </c>
      <c r="B2439" t="s">
        <v>164</v>
      </c>
      <c r="C2439">
        <v>133506.15</v>
      </c>
      <c r="D2439" t="s">
        <v>37</v>
      </c>
      <c r="E2439" t="s">
        <v>37</v>
      </c>
      <c r="F2439">
        <v>0</v>
      </c>
    </row>
    <row r="2440" spans="1:6">
      <c r="A2440" s="171">
        <v>44270</v>
      </c>
      <c r="B2440" t="s">
        <v>164</v>
      </c>
      <c r="C2440">
        <v>133506.15</v>
      </c>
      <c r="D2440" t="s">
        <v>38</v>
      </c>
      <c r="E2440" t="s">
        <v>38</v>
      </c>
      <c r="F2440">
        <v>0</v>
      </c>
    </row>
    <row r="2441" spans="1:6">
      <c r="A2441" s="171">
        <v>44270</v>
      </c>
      <c r="B2441" t="s">
        <v>164</v>
      </c>
      <c r="C2441">
        <v>133506.15</v>
      </c>
      <c r="D2441" t="s">
        <v>39</v>
      </c>
      <c r="E2441" t="s">
        <v>39</v>
      </c>
      <c r="F2441">
        <v>0</v>
      </c>
    </row>
    <row r="2442" spans="1:6">
      <c r="A2442" s="171">
        <v>44270</v>
      </c>
      <c r="B2442" t="s">
        <v>164</v>
      </c>
      <c r="C2442">
        <v>133506.15</v>
      </c>
      <c r="D2442" t="s">
        <v>40</v>
      </c>
      <c r="E2442" t="s">
        <v>40</v>
      </c>
      <c r="F2442">
        <v>0</v>
      </c>
    </row>
    <row r="2443" spans="1:6">
      <c r="A2443" s="171">
        <v>44270</v>
      </c>
      <c r="B2443" t="s">
        <v>164</v>
      </c>
      <c r="C2443">
        <v>133506.15</v>
      </c>
      <c r="D2443" t="s">
        <v>41</v>
      </c>
      <c r="E2443" t="s">
        <v>41</v>
      </c>
      <c r="F2443">
        <v>0</v>
      </c>
    </row>
    <row r="2444" spans="1:6">
      <c r="A2444" s="171">
        <v>44271</v>
      </c>
      <c r="B2444" t="s">
        <v>164</v>
      </c>
      <c r="C2444">
        <v>158362.35999999999</v>
      </c>
      <c r="D2444" t="s">
        <v>9</v>
      </c>
      <c r="E2444" t="s">
        <v>9</v>
      </c>
      <c r="F2444">
        <v>315786</v>
      </c>
    </row>
    <row r="2445" spans="1:6">
      <c r="A2445" s="171">
        <v>44271</v>
      </c>
      <c r="B2445" t="s">
        <v>164</v>
      </c>
      <c r="C2445">
        <v>158362.35999999999</v>
      </c>
      <c r="D2445" t="s">
        <v>9</v>
      </c>
      <c r="E2445" t="s">
        <v>10</v>
      </c>
      <c r="F2445">
        <v>308498</v>
      </c>
    </row>
    <row r="2446" spans="1:6">
      <c r="A2446" s="171">
        <v>44271</v>
      </c>
      <c r="B2446" t="s">
        <v>164</v>
      </c>
      <c r="C2446">
        <v>158362.35999999999</v>
      </c>
      <c r="D2446" t="s">
        <v>9</v>
      </c>
      <c r="E2446" t="s">
        <v>11</v>
      </c>
      <c r="F2446">
        <v>7272</v>
      </c>
    </row>
    <row r="2447" spans="1:6">
      <c r="A2447" s="171">
        <v>44271</v>
      </c>
      <c r="B2447" t="s">
        <v>164</v>
      </c>
      <c r="C2447">
        <v>158362.35999999999</v>
      </c>
      <c r="D2447" t="s">
        <v>9</v>
      </c>
      <c r="E2447" t="s">
        <v>12</v>
      </c>
      <c r="F2447">
        <v>0</v>
      </c>
    </row>
    <row r="2448" spans="1:6">
      <c r="A2448" s="171">
        <v>44271</v>
      </c>
      <c r="B2448" t="s">
        <v>164</v>
      </c>
      <c r="C2448">
        <v>158362.35999999999</v>
      </c>
      <c r="D2448" t="s">
        <v>9</v>
      </c>
      <c r="E2448" t="s">
        <v>13</v>
      </c>
      <c r="F2448">
        <v>16</v>
      </c>
    </row>
    <row r="2449" spans="1:6">
      <c r="A2449" s="171">
        <v>44271</v>
      </c>
      <c r="B2449" t="s">
        <v>164</v>
      </c>
      <c r="C2449">
        <v>158362.35999999999</v>
      </c>
      <c r="D2449" t="s">
        <v>14</v>
      </c>
      <c r="E2449" t="s">
        <v>14</v>
      </c>
      <c r="F2449">
        <v>42640</v>
      </c>
    </row>
    <row r="2450" spans="1:6">
      <c r="A2450" s="171">
        <v>44271</v>
      </c>
      <c r="B2450" t="s">
        <v>164</v>
      </c>
      <c r="C2450">
        <v>158362.35999999999</v>
      </c>
      <c r="D2450" t="s">
        <v>14</v>
      </c>
      <c r="E2450" t="s">
        <v>15</v>
      </c>
      <c r="F2450">
        <v>41711</v>
      </c>
    </row>
    <row r="2451" spans="1:6">
      <c r="A2451" s="171">
        <v>44271</v>
      </c>
      <c r="B2451" t="s">
        <v>164</v>
      </c>
      <c r="C2451">
        <v>158362.35999999999</v>
      </c>
      <c r="D2451" t="s">
        <v>14</v>
      </c>
      <c r="E2451" t="s">
        <v>16</v>
      </c>
      <c r="F2451">
        <v>928</v>
      </c>
    </row>
    <row r="2452" spans="1:6">
      <c r="A2452" s="171">
        <v>44271</v>
      </c>
      <c r="B2452" t="s">
        <v>164</v>
      </c>
      <c r="C2452">
        <v>158362.35999999999</v>
      </c>
      <c r="D2452" t="s">
        <v>14</v>
      </c>
      <c r="E2452" t="s">
        <v>17</v>
      </c>
      <c r="F2452">
        <v>2</v>
      </c>
    </row>
    <row r="2453" spans="1:6">
      <c r="A2453" s="171">
        <v>44271</v>
      </c>
      <c r="B2453" t="s">
        <v>164</v>
      </c>
      <c r="C2453">
        <v>158362.35999999999</v>
      </c>
      <c r="D2453" t="s">
        <v>14</v>
      </c>
      <c r="E2453" t="s">
        <v>18</v>
      </c>
      <c r="F2453">
        <v>0</v>
      </c>
    </row>
    <row r="2454" spans="1:6">
      <c r="A2454" s="171">
        <v>44271</v>
      </c>
      <c r="B2454" t="s">
        <v>164</v>
      </c>
      <c r="C2454">
        <v>158362.35999999999</v>
      </c>
      <c r="D2454" t="s">
        <v>19</v>
      </c>
      <c r="E2454" t="s">
        <v>19</v>
      </c>
      <c r="F2454">
        <v>696507</v>
      </c>
    </row>
    <row r="2455" spans="1:6">
      <c r="A2455" s="171">
        <v>44271</v>
      </c>
      <c r="B2455" t="s">
        <v>164</v>
      </c>
      <c r="C2455">
        <v>158362.35999999999</v>
      </c>
      <c r="D2455" t="s">
        <v>19</v>
      </c>
      <c r="E2455" t="s">
        <v>20</v>
      </c>
      <c r="F2455">
        <v>696507</v>
      </c>
    </row>
    <row r="2456" spans="1:6">
      <c r="A2456" s="171">
        <v>44271</v>
      </c>
      <c r="B2456" t="s">
        <v>164</v>
      </c>
      <c r="C2456">
        <v>158362.35999999999</v>
      </c>
      <c r="D2456" t="s">
        <v>19</v>
      </c>
      <c r="E2456" t="s">
        <v>21</v>
      </c>
      <c r="F2456">
        <v>0</v>
      </c>
    </row>
    <row r="2457" spans="1:6">
      <c r="A2457" s="171">
        <v>44271</v>
      </c>
      <c r="B2457" t="s">
        <v>164</v>
      </c>
      <c r="C2457">
        <v>158362.35999999999</v>
      </c>
      <c r="D2457" t="s">
        <v>19</v>
      </c>
      <c r="E2457" t="s">
        <v>22</v>
      </c>
      <c r="F2457">
        <v>0</v>
      </c>
    </row>
    <row r="2458" spans="1:6">
      <c r="A2458" s="171">
        <v>44271</v>
      </c>
      <c r="B2458" t="s">
        <v>164</v>
      </c>
      <c r="C2458">
        <v>158362.35999999999</v>
      </c>
      <c r="D2458" t="s">
        <v>23</v>
      </c>
      <c r="E2458" t="s">
        <v>23</v>
      </c>
      <c r="F2458">
        <v>0</v>
      </c>
    </row>
    <row r="2459" spans="1:6">
      <c r="A2459" s="171">
        <v>44271</v>
      </c>
      <c r="B2459" t="s">
        <v>164</v>
      </c>
      <c r="C2459">
        <v>158362.35999999999</v>
      </c>
      <c r="D2459" t="s">
        <v>24</v>
      </c>
      <c r="E2459" t="s">
        <v>24</v>
      </c>
      <c r="F2459">
        <v>69115</v>
      </c>
    </row>
    <row r="2460" spans="1:6">
      <c r="A2460" s="171">
        <v>44271</v>
      </c>
      <c r="B2460" t="s">
        <v>164</v>
      </c>
      <c r="C2460">
        <v>158362.35999999999</v>
      </c>
      <c r="D2460" t="s">
        <v>25</v>
      </c>
      <c r="E2460" t="s">
        <v>25</v>
      </c>
      <c r="F2460">
        <v>282403</v>
      </c>
    </row>
    <row r="2461" spans="1:6">
      <c r="A2461" s="171">
        <v>44271</v>
      </c>
      <c r="B2461" t="s">
        <v>164</v>
      </c>
      <c r="C2461">
        <v>158362.35999999999</v>
      </c>
      <c r="D2461" t="s">
        <v>26</v>
      </c>
      <c r="E2461" t="s">
        <v>26</v>
      </c>
      <c r="F2461">
        <v>739530</v>
      </c>
    </row>
    <row r="2462" spans="1:6">
      <c r="A2462" s="171">
        <v>44271</v>
      </c>
      <c r="B2462" t="s">
        <v>164</v>
      </c>
      <c r="C2462">
        <v>158362.35999999999</v>
      </c>
      <c r="D2462" t="s">
        <v>27</v>
      </c>
      <c r="E2462" t="s">
        <v>27</v>
      </c>
      <c r="F2462">
        <v>20340</v>
      </c>
    </row>
    <row r="2463" spans="1:6">
      <c r="A2463" s="171">
        <v>44271</v>
      </c>
      <c r="B2463" t="s">
        <v>164</v>
      </c>
      <c r="C2463">
        <v>158362.35999999999</v>
      </c>
      <c r="D2463" t="s">
        <v>28</v>
      </c>
      <c r="E2463" t="s">
        <v>28</v>
      </c>
      <c r="F2463">
        <v>0</v>
      </c>
    </row>
    <row r="2464" spans="1:6">
      <c r="A2464" s="171">
        <v>44271</v>
      </c>
      <c r="B2464" t="s">
        <v>164</v>
      </c>
      <c r="C2464">
        <v>158362.35999999999</v>
      </c>
      <c r="D2464" t="s">
        <v>29</v>
      </c>
      <c r="E2464" t="s">
        <v>29</v>
      </c>
      <c r="F2464">
        <v>1180669</v>
      </c>
    </row>
    <row r="2465" spans="1:6">
      <c r="A2465" s="171">
        <v>44271</v>
      </c>
      <c r="B2465" t="s">
        <v>164</v>
      </c>
      <c r="C2465">
        <v>158362.35999999999</v>
      </c>
      <c r="D2465" t="s">
        <v>30</v>
      </c>
      <c r="E2465" t="s">
        <v>30</v>
      </c>
      <c r="F2465">
        <v>0</v>
      </c>
    </row>
    <row r="2466" spans="1:6">
      <c r="A2466" s="171">
        <v>44271</v>
      </c>
      <c r="B2466" t="s">
        <v>164</v>
      </c>
      <c r="C2466">
        <v>158362.35999999999</v>
      </c>
      <c r="D2466" t="s">
        <v>31</v>
      </c>
      <c r="E2466" t="s">
        <v>31</v>
      </c>
      <c r="F2466">
        <v>0</v>
      </c>
    </row>
    <row r="2467" spans="1:6">
      <c r="A2467" s="171">
        <v>44271</v>
      </c>
      <c r="B2467" t="s">
        <v>164</v>
      </c>
      <c r="C2467">
        <v>158362.35999999999</v>
      </c>
      <c r="D2467" t="s">
        <v>32</v>
      </c>
      <c r="E2467" t="s">
        <v>32</v>
      </c>
      <c r="F2467">
        <v>24727</v>
      </c>
    </row>
    <row r="2468" spans="1:6">
      <c r="A2468" s="171">
        <v>44271</v>
      </c>
      <c r="B2468" t="s">
        <v>164</v>
      </c>
      <c r="C2468">
        <v>158362.35999999999</v>
      </c>
      <c r="D2468" t="s">
        <v>33</v>
      </c>
      <c r="E2468" t="s">
        <v>33</v>
      </c>
      <c r="F2468">
        <v>0</v>
      </c>
    </row>
    <row r="2469" spans="1:6">
      <c r="A2469" s="171">
        <v>44271</v>
      </c>
      <c r="B2469" t="s">
        <v>164</v>
      </c>
      <c r="C2469">
        <v>158362.35999999999</v>
      </c>
      <c r="D2469" t="s">
        <v>34</v>
      </c>
      <c r="E2469" t="s">
        <v>34</v>
      </c>
      <c r="F2469">
        <v>172</v>
      </c>
    </row>
    <row r="2470" spans="1:6">
      <c r="A2470" s="171">
        <v>44271</v>
      </c>
      <c r="B2470" t="s">
        <v>164</v>
      </c>
      <c r="C2470">
        <v>158362.35999999999</v>
      </c>
      <c r="D2470" t="s">
        <v>35</v>
      </c>
      <c r="E2470" t="s">
        <v>35</v>
      </c>
      <c r="F2470">
        <v>0</v>
      </c>
    </row>
    <row r="2471" spans="1:6">
      <c r="A2471" s="171">
        <v>44271</v>
      </c>
      <c r="B2471" t="s">
        <v>164</v>
      </c>
      <c r="C2471">
        <v>158362.35999999999</v>
      </c>
      <c r="D2471" t="s">
        <v>36</v>
      </c>
      <c r="E2471" t="s">
        <v>36</v>
      </c>
      <c r="F2471">
        <v>0</v>
      </c>
    </row>
    <row r="2472" spans="1:6">
      <c r="A2472" s="171">
        <v>44271</v>
      </c>
      <c r="B2472" t="s">
        <v>164</v>
      </c>
      <c r="C2472">
        <v>158362.35999999999</v>
      </c>
      <c r="D2472" t="s">
        <v>37</v>
      </c>
      <c r="E2472" t="s">
        <v>37</v>
      </c>
      <c r="F2472">
        <v>0</v>
      </c>
    </row>
    <row r="2473" spans="1:6">
      <c r="A2473" s="171">
        <v>44271</v>
      </c>
      <c r="B2473" t="s">
        <v>164</v>
      </c>
      <c r="C2473">
        <v>158362.35999999999</v>
      </c>
      <c r="D2473" t="s">
        <v>38</v>
      </c>
      <c r="E2473" t="s">
        <v>38</v>
      </c>
      <c r="F2473">
        <v>0</v>
      </c>
    </row>
    <row r="2474" spans="1:6">
      <c r="A2474" s="171">
        <v>44271</v>
      </c>
      <c r="B2474" t="s">
        <v>164</v>
      </c>
      <c r="C2474">
        <v>158362.35999999999</v>
      </c>
      <c r="D2474" t="s">
        <v>39</v>
      </c>
      <c r="E2474" t="s">
        <v>39</v>
      </c>
      <c r="F2474">
        <v>0</v>
      </c>
    </row>
    <row r="2475" spans="1:6">
      <c r="A2475" s="171">
        <v>44271</v>
      </c>
      <c r="B2475" t="s">
        <v>164</v>
      </c>
      <c r="C2475">
        <v>158362.35999999999</v>
      </c>
      <c r="D2475" t="s">
        <v>40</v>
      </c>
      <c r="E2475" t="s">
        <v>40</v>
      </c>
      <c r="F2475">
        <v>0</v>
      </c>
    </row>
    <row r="2476" spans="1:6">
      <c r="A2476" s="171">
        <v>44271</v>
      </c>
      <c r="B2476" t="s">
        <v>164</v>
      </c>
      <c r="C2476">
        <v>158362.35999999999</v>
      </c>
      <c r="D2476" t="s">
        <v>41</v>
      </c>
      <c r="E2476" t="s">
        <v>41</v>
      </c>
      <c r="F2476">
        <v>0</v>
      </c>
    </row>
    <row r="2477" spans="1:6">
      <c r="A2477" s="171">
        <v>44272</v>
      </c>
      <c r="B2477" t="s">
        <v>164</v>
      </c>
      <c r="C2477">
        <v>206725.78</v>
      </c>
      <c r="D2477" t="s">
        <v>9</v>
      </c>
      <c r="E2477" t="s">
        <v>9</v>
      </c>
      <c r="F2477">
        <v>525678</v>
      </c>
    </row>
    <row r="2478" spans="1:6">
      <c r="A2478" s="171">
        <v>44272</v>
      </c>
      <c r="B2478" t="s">
        <v>164</v>
      </c>
      <c r="C2478">
        <v>206725.78</v>
      </c>
      <c r="D2478" t="s">
        <v>9</v>
      </c>
      <c r="E2478" t="s">
        <v>10</v>
      </c>
      <c r="F2478">
        <v>491667</v>
      </c>
    </row>
    <row r="2479" spans="1:6">
      <c r="A2479" s="171">
        <v>44272</v>
      </c>
      <c r="B2479" t="s">
        <v>164</v>
      </c>
      <c r="C2479">
        <v>206725.78</v>
      </c>
      <c r="D2479" t="s">
        <v>9</v>
      </c>
      <c r="E2479" t="s">
        <v>11</v>
      </c>
      <c r="F2479">
        <v>33984</v>
      </c>
    </row>
    <row r="2480" spans="1:6">
      <c r="A2480" s="171">
        <v>44272</v>
      </c>
      <c r="B2480" t="s">
        <v>164</v>
      </c>
      <c r="C2480">
        <v>206725.78</v>
      </c>
      <c r="D2480" t="s">
        <v>9</v>
      </c>
      <c r="E2480" t="s">
        <v>12</v>
      </c>
      <c r="F2480">
        <v>0</v>
      </c>
    </row>
    <row r="2481" spans="1:6">
      <c r="A2481" s="171">
        <v>44272</v>
      </c>
      <c r="B2481" t="s">
        <v>164</v>
      </c>
      <c r="C2481">
        <v>206725.78</v>
      </c>
      <c r="D2481" t="s">
        <v>9</v>
      </c>
      <c r="E2481" t="s">
        <v>13</v>
      </c>
      <c r="F2481">
        <v>27</v>
      </c>
    </row>
    <row r="2482" spans="1:6">
      <c r="A2482" s="171">
        <v>44272</v>
      </c>
      <c r="B2482" t="s">
        <v>164</v>
      </c>
      <c r="C2482">
        <v>206725.78</v>
      </c>
      <c r="D2482" t="s">
        <v>14</v>
      </c>
      <c r="E2482" t="s">
        <v>14</v>
      </c>
      <c r="F2482">
        <v>72817</v>
      </c>
    </row>
    <row r="2483" spans="1:6">
      <c r="A2483" s="171">
        <v>44272</v>
      </c>
      <c r="B2483" t="s">
        <v>164</v>
      </c>
      <c r="C2483">
        <v>206725.78</v>
      </c>
      <c r="D2483" t="s">
        <v>14</v>
      </c>
      <c r="E2483" t="s">
        <v>15</v>
      </c>
      <c r="F2483">
        <v>61580</v>
      </c>
    </row>
    <row r="2484" spans="1:6">
      <c r="A2484" s="171">
        <v>44272</v>
      </c>
      <c r="B2484" t="s">
        <v>164</v>
      </c>
      <c r="C2484">
        <v>206725.78</v>
      </c>
      <c r="D2484" t="s">
        <v>14</v>
      </c>
      <c r="E2484" t="s">
        <v>16</v>
      </c>
      <c r="F2484">
        <v>11233</v>
      </c>
    </row>
    <row r="2485" spans="1:6">
      <c r="A2485" s="171">
        <v>44272</v>
      </c>
      <c r="B2485" t="s">
        <v>164</v>
      </c>
      <c r="C2485">
        <v>206725.78</v>
      </c>
      <c r="D2485" t="s">
        <v>14</v>
      </c>
      <c r="E2485" t="s">
        <v>17</v>
      </c>
      <c r="F2485">
        <v>4</v>
      </c>
    </row>
    <row r="2486" spans="1:6">
      <c r="A2486" s="171">
        <v>44272</v>
      </c>
      <c r="B2486" t="s">
        <v>164</v>
      </c>
      <c r="C2486">
        <v>206725.78</v>
      </c>
      <c r="D2486" t="s">
        <v>14</v>
      </c>
      <c r="E2486" t="s">
        <v>18</v>
      </c>
      <c r="F2486">
        <v>0</v>
      </c>
    </row>
    <row r="2487" spans="1:6">
      <c r="A2487" s="171">
        <v>44272</v>
      </c>
      <c r="B2487" t="s">
        <v>164</v>
      </c>
      <c r="C2487">
        <v>206725.78</v>
      </c>
      <c r="D2487" t="s">
        <v>19</v>
      </c>
      <c r="E2487" t="s">
        <v>19</v>
      </c>
      <c r="F2487">
        <v>614121</v>
      </c>
    </row>
    <row r="2488" spans="1:6">
      <c r="A2488" s="171">
        <v>44272</v>
      </c>
      <c r="B2488" t="s">
        <v>164</v>
      </c>
      <c r="C2488">
        <v>206725.78</v>
      </c>
      <c r="D2488" t="s">
        <v>19</v>
      </c>
      <c r="E2488" t="s">
        <v>20</v>
      </c>
      <c r="F2488">
        <v>614121</v>
      </c>
    </row>
    <row r="2489" spans="1:6">
      <c r="A2489" s="171">
        <v>44272</v>
      </c>
      <c r="B2489" t="s">
        <v>164</v>
      </c>
      <c r="C2489">
        <v>206725.78</v>
      </c>
      <c r="D2489" t="s">
        <v>19</v>
      </c>
      <c r="E2489" t="s">
        <v>21</v>
      </c>
      <c r="F2489">
        <v>0</v>
      </c>
    </row>
    <row r="2490" spans="1:6">
      <c r="A2490" s="171">
        <v>44272</v>
      </c>
      <c r="B2490" t="s">
        <v>164</v>
      </c>
      <c r="C2490">
        <v>206725.78</v>
      </c>
      <c r="D2490" t="s">
        <v>19</v>
      </c>
      <c r="E2490" t="s">
        <v>22</v>
      </c>
      <c r="F2490">
        <v>0</v>
      </c>
    </row>
    <row r="2491" spans="1:6">
      <c r="A2491" s="171">
        <v>44272</v>
      </c>
      <c r="B2491" t="s">
        <v>164</v>
      </c>
      <c r="C2491">
        <v>206725.78</v>
      </c>
      <c r="D2491" t="s">
        <v>23</v>
      </c>
      <c r="E2491" t="s">
        <v>23</v>
      </c>
      <c r="F2491">
        <v>0</v>
      </c>
    </row>
    <row r="2492" spans="1:6">
      <c r="A2492" s="171">
        <v>44272</v>
      </c>
      <c r="B2492" t="s">
        <v>164</v>
      </c>
      <c r="C2492">
        <v>206725.78</v>
      </c>
      <c r="D2492" t="s">
        <v>24</v>
      </c>
      <c r="E2492" t="s">
        <v>24</v>
      </c>
      <c r="F2492">
        <v>161062</v>
      </c>
    </row>
    <row r="2493" spans="1:6">
      <c r="A2493" s="171">
        <v>44272</v>
      </c>
      <c r="B2493" t="s">
        <v>164</v>
      </c>
      <c r="C2493">
        <v>206725.78</v>
      </c>
      <c r="D2493" t="s">
        <v>25</v>
      </c>
      <c r="E2493" t="s">
        <v>25</v>
      </c>
      <c r="F2493">
        <v>479412</v>
      </c>
    </row>
    <row r="2494" spans="1:6">
      <c r="A2494" s="171">
        <v>44272</v>
      </c>
      <c r="B2494" t="s">
        <v>164</v>
      </c>
      <c r="C2494">
        <v>206725.78</v>
      </c>
      <c r="D2494" t="s">
        <v>26</v>
      </c>
      <c r="E2494" t="s">
        <v>26</v>
      </c>
      <c r="F2494">
        <v>648115</v>
      </c>
    </row>
    <row r="2495" spans="1:6">
      <c r="A2495" s="171">
        <v>44272</v>
      </c>
      <c r="B2495" t="s">
        <v>164</v>
      </c>
      <c r="C2495">
        <v>206725.78</v>
      </c>
      <c r="D2495" t="s">
        <v>27</v>
      </c>
      <c r="E2495" t="s">
        <v>27</v>
      </c>
      <c r="F2495">
        <v>13658</v>
      </c>
    </row>
    <row r="2496" spans="1:6">
      <c r="A2496" s="171">
        <v>44272</v>
      </c>
      <c r="B2496" t="s">
        <v>164</v>
      </c>
      <c r="C2496">
        <v>206725.78</v>
      </c>
      <c r="D2496" t="s">
        <v>28</v>
      </c>
      <c r="E2496" t="s">
        <v>28</v>
      </c>
      <c r="F2496">
        <v>0</v>
      </c>
    </row>
    <row r="2497" spans="1:6">
      <c r="A2497" s="171">
        <v>44272</v>
      </c>
      <c r="B2497" t="s">
        <v>164</v>
      </c>
      <c r="C2497">
        <v>206725.78</v>
      </c>
      <c r="D2497" t="s">
        <v>29</v>
      </c>
      <c r="E2497" t="s">
        <v>29</v>
      </c>
      <c r="F2497">
        <v>1696558</v>
      </c>
    </row>
    <row r="2498" spans="1:6">
      <c r="A2498" s="171">
        <v>44272</v>
      </c>
      <c r="B2498" t="s">
        <v>164</v>
      </c>
      <c r="C2498">
        <v>206725.78</v>
      </c>
      <c r="D2498" t="s">
        <v>30</v>
      </c>
      <c r="E2498" t="s">
        <v>30</v>
      </c>
      <c r="F2498">
        <v>0</v>
      </c>
    </row>
    <row r="2499" spans="1:6">
      <c r="A2499" s="171">
        <v>44272</v>
      </c>
      <c r="B2499" t="s">
        <v>164</v>
      </c>
      <c r="C2499">
        <v>206725.78</v>
      </c>
      <c r="D2499" t="s">
        <v>31</v>
      </c>
      <c r="E2499" t="s">
        <v>31</v>
      </c>
      <c r="F2499">
        <v>0</v>
      </c>
    </row>
    <row r="2500" spans="1:6">
      <c r="A2500" s="171">
        <v>44272</v>
      </c>
      <c r="B2500" t="s">
        <v>164</v>
      </c>
      <c r="C2500">
        <v>206725.78</v>
      </c>
      <c r="D2500" t="s">
        <v>32</v>
      </c>
      <c r="E2500" t="s">
        <v>32</v>
      </c>
      <c r="F2500">
        <v>26748</v>
      </c>
    </row>
    <row r="2501" spans="1:6">
      <c r="A2501" s="171">
        <v>44272</v>
      </c>
      <c r="B2501" t="s">
        <v>164</v>
      </c>
      <c r="C2501">
        <v>206725.78</v>
      </c>
      <c r="D2501" t="s">
        <v>33</v>
      </c>
      <c r="E2501" t="s">
        <v>33</v>
      </c>
      <c r="F2501">
        <v>0</v>
      </c>
    </row>
    <row r="2502" spans="1:6">
      <c r="A2502" s="171">
        <v>44272</v>
      </c>
      <c r="B2502" t="s">
        <v>164</v>
      </c>
      <c r="C2502">
        <v>206725.78</v>
      </c>
      <c r="D2502" t="s">
        <v>34</v>
      </c>
      <c r="E2502" t="s">
        <v>34</v>
      </c>
      <c r="F2502">
        <v>72</v>
      </c>
    </row>
    <row r="2503" spans="1:6">
      <c r="A2503" s="171">
        <v>44272</v>
      </c>
      <c r="B2503" t="s">
        <v>164</v>
      </c>
      <c r="C2503">
        <v>206725.78</v>
      </c>
      <c r="D2503" t="s">
        <v>35</v>
      </c>
      <c r="E2503" t="s">
        <v>35</v>
      </c>
      <c r="F2503">
        <v>0</v>
      </c>
    </row>
    <row r="2504" spans="1:6">
      <c r="A2504" s="171">
        <v>44272</v>
      </c>
      <c r="B2504" t="s">
        <v>164</v>
      </c>
      <c r="C2504">
        <v>206725.78</v>
      </c>
      <c r="D2504" t="s">
        <v>36</v>
      </c>
      <c r="E2504" t="s">
        <v>36</v>
      </c>
      <c r="F2504">
        <v>0</v>
      </c>
    </row>
    <row r="2505" spans="1:6">
      <c r="A2505" s="171">
        <v>44272</v>
      </c>
      <c r="B2505" t="s">
        <v>164</v>
      </c>
      <c r="C2505">
        <v>206725.78</v>
      </c>
      <c r="D2505" t="s">
        <v>37</v>
      </c>
      <c r="E2505" t="s">
        <v>37</v>
      </c>
      <c r="F2505">
        <v>0</v>
      </c>
    </row>
    <row r="2506" spans="1:6">
      <c r="A2506" s="171">
        <v>44272</v>
      </c>
      <c r="B2506" t="s">
        <v>164</v>
      </c>
      <c r="C2506">
        <v>206725.78</v>
      </c>
      <c r="D2506" t="s">
        <v>38</v>
      </c>
      <c r="E2506" t="s">
        <v>38</v>
      </c>
      <c r="F2506">
        <v>0</v>
      </c>
    </row>
    <row r="2507" spans="1:6">
      <c r="A2507" s="171">
        <v>44272</v>
      </c>
      <c r="B2507" t="s">
        <v>164</v>
      </c>
      <c r="C2507">
        <v>206725.78</v>
      </c>
      <c r="D2507" t="s">
        <v>39</v>
      </c>
      <c r="E2507" t="s">
        <v>39</v>
      </c>
      <c r="F2507">
        <v>0</v>
      </c>
    </row>
    <row r="2508" spans="1:6">
      <c r="A2508" s="171">
        <v>44272</v>
      </c>
      <c r="B2508" t="s">
        <v>164</v>
      </c>
      <c r="C2508">
        <v>206725.78</v>
      </c>
      <c r="D2508" t="s">
        <v>40</v>
      </c>
      <c r="E2508" t="s">
        <v>40</v>
      </c>
      <c r="F2508">
        <v>0</v>
      </c>
    </row>
    <row r="2509" spans="1:6">
      <c r="A2509" s="171">
        <v>44272</v>
      </c>
      <c r="B2509" t="s">
        <v>164</v>
      </c>
      <c r="C2509">
        <v>206725.78</v>
      </c>
      <c r="D2509" t="s">
        <v>41</v>
      </c>
      <c r="E2509" t="s">
        <v>41</v>
      </c>
      <c r="F2509">
        <v>0</v>
      </c>
    </row>
    <row r="2510" spans="1:6">
      <c r="A2510" s="171">
        <v>44273</v>
      </c>
      <c r="B2510" t="s">
        <v>164</v>
      </c>
      <c r="C2510">
        <v>188391.45</v>
      </c>
      <c r="D2510" t="s">
        <v>9</v>
      </c>
      <c r="E2510" t="s">
        <v>9</v>
      </c>
      <c r="F2510">
        <v>814476</v>
      </c>
    </row>
    <row r="2511" spans="1:6">
      <c r="A2511" s="171">
        <v>44273</v>
      </c>
      <c r="B2511" t="s">
        <v>164</v>
      </c>
      <c r="C2511">
        <v>188391.45</v>
      </c>
      <c r="D2511" t="s">
        <v>9</v>
      </c>
      <c r="E2511" t="s">
        <v>10</v>
      </c>
      <c r="F2511">
        <v>764266</v>
      </c>
    </row>
    <row r="2512" spans="1:6">
      <c r="A2512" s="171">
        <v>44273</v>
      </c>
      <c r="B2512" t="s">
        <v>164</v>
      </c>
      <c r="C2512">
        <v>188391.45</v>
      </c>
      <c r="D2512" t="s">
        <v>9</v>
      </c>
      <c r="E2512" t="s">
        <v>11</v>
      </c>
      <c r="F2512">
        <v>50188</v>
      </c>
    </row>
    <row r="2513" spans="1:6">
      <c r="A2513" s="171">
        <v>44273</v>
      </c>
      <c r="B2513" t="s">
        <v>164</v>
      </c>
      <c r="C2513">
        <v>188391.45</v>
      </c>
      <c r="D2513" t="s">
        <v>9</v>
      </c>
      <c r="E2513" t="s">
        <v>12</v>
      </c>
      <c r="F2513">
        <v>0</v>
      </c>
    </row>
    <row r="2514" spans="1:6">
      <c r="A2514" s="171">
        <v>44273</v>
      </c>
      <c r="B2514" t="s">
        <v>164</v>
      </c>
      <c r="C2514">
        <v>188391.45</v>
      </c>
      <c r="D2514" t="s">
        <v>9</v>
      </c>
      <c r="E2514" t="s">
        <v>13</v>
      </c>
      <c r="F2514">
        <v>22</v>
      </c>
    </row>
    <row r="2515" spans="1:6">
      <c r="A2515" s="171">
        <v>44273</v>
      </c>
      <c r="B2515" t="s">
        <v>164</v>
      </c>
      <c r="C2515">
        <v>188391.45</v>
      </c>
      <c r="D2515" t="s">
        <v>14</v>
      </c>
      <c r="E2515" t="s">
        <v>14</v>
      </c>
      <c r="F2515">
        <v>89373</v>
      </c>
    </row>
    <row r="2516" spans="1:6">
      <c r="A2516" s="171">
        <v>44273</v>
      </c>
      <c r="B2516" t="s">
        <v>164</v>
      </c>
      <c r="C2516">
        <v>188391.45</v>
      </c>
      <c r="D2516" t="s">
        <v>14</v>
      </c>
      <c r="E2516" t="s">
        <v>15</v>
      </c>
      <c r="F2516">
        <v>74012</v>
      </c>
    </row>
    <row r="2517" spans="1:6">
      <c r="A2517" s="171">
        <v>44273</v>
      </c>
      <c r="B2517" t="s">
        <v>164</v>
      </c>
      <c r="C2517">
        <v>188391.45</v>
      </c>
      <c r="D2517" t="s">
        <v>14</v>
      </c>
      <c r="E2517" t="s">
        <v>16</v>
      </c>
      <c r="F2517">
        <v>15357</v>
      </c>
    </row>
    <row r="2518" spans="1:6">
      <c r="A2518" s="171">
        <v>44273</v>
      </c>
      <c r="B2518" t="s">
        <v>164</v>
      </c>
      <c r="C2518">
        <v>188391.45</v>
      </c>
      <c r="D2518" t="s">
        <v>14</v>
      </c>
      <c r="E2518" t="s">
        <v>17</v>
      </c>
      <c r="F2518">
        <v>4</v>
      </c>
    </row>
    <row r="2519" spans="1:6">
      <c r="A2519" s="171">
        <v>44273</v>
      </c>
      <c r="B2519" t="s">
        <v>164</v>
      </c>
      <c r="C2519">
        <v>188391.45</v>
      </c>
      <c r="D2519" t="s">
        <v>14</v>
      </c>
      <c r="E2519" t="s">
        <v>18</v>
      </c>
      <c r="F2519">
        <v>0</v>
      </c>
    </row>
    <row r="2520" spans="1:6">
      <c r="A2520" s="171">
        <v>44273</v>
      </c>
      <c r="B2520" t="s">
        <v>164</v>
      </c>
      <c r="C2520">
        <v>188391.45</v>
      </c>
      <c r="D2520" t="s">
        <v>19</v>
      </c>
      <c r="E2520" t="s">
        <v>19</v>
      </c>
      <c r="F2520">
        <v>656966</v>
      </c>
    </row>
    <row r="2521" spans="1:6">
      <c r="A2521" s="171">
        <v>44273</v>
      </c>
      <c r="B2521" t="s">
        <v>164</v>
      </c>
      <c r="C2521">
        <v>188391.45</v>
      </c>
      <c r="D2521" t="s">
        <v>19</v>
      </c>
      <c r="E2521" t="s">
        <v>20</v>
      </c>
      <c r="F2521">
        <v>656966</v>
      </c>
    </row>
    <row r="2522" spans="1:6">
      <c r="A2522" s="171">
        <v>44273</v>
      </c>
      <c r="B2522" t="s">
        <v>164</v>
      </c>
      <c r="C2522">
        <v>188391.45</v>
      </c>
      <c r="D2522" t="s">
        <v>19</v>
      </c>
      <c r="E2522" t="s">
        <v>21</v>
      </c>
      <c r="F2522">
        <v>0</v>
      </c>
    </row>
    <row r="2523" spans="1:6">
      <c r="A2523" s="171">
        <v>44273</v>
      </c>
      <c r="B2523" t="s">
        <v>164</v>
      </c>
      <c r="C2523">
        <v>188391.45</v>
      </c>
      <c r="D2523" t="s">
        <v>19</v>
      </c>
      <c r="E2523" t="s">
        <v>22</v>
      </c>
      <c r="F2523">
        <v>0</v>
      </c>
    </row>
    <row r="2524" spans="1:6">
      <c r="A2524" s="171">
        <v>44273</v>
      </c>
      <c r="B2524" t="s">
        <v>164</v>
      </c>
      <c r="C2524">
        <v>188391.45</v>
      </c>
      <c r="D2524" t="s">
        <v>23</v>
      </c>
      <c r="E2524" t="s">
        <v>23</v>
      </c>
      <c r="F2524">
        <v>0</v>
      </c>
    </row>
    <row r="2525" spans="1:6">
      <c r="A2525" s="171">
        <v>44273</v>
      </c>
      <c r="B2525" t="s">
        <v>164</v>
      </c>
      <c r="C2525">
        <v>188391.45</v>
      </c>
      <c r="D2525" t="s">
        <v>24</v>
      </c>
      <c r="E2525" t="s">
        <v>24</v>
      </c>
      <c r="F2525">
        <v>183584</v>
      </c>
    </row>
    <row r="2526" spans="1:6">
      <c r="A2526" s="171">
        <v>44273</v>
      </c>
      <c r="B2526" t="s">
        <v>164</v>
      </c>
      <c r="C2526">
        <v>188391.45</v>
      </c>
      <c r="D2526" t="s">
        <v>25</v>
      </c>
      <c r="E2526" t="s">
        <v>25</v>
      </c>
      <c r="F2526">
        <v>536906</v>
      </c>
    </row>
    <row r="2527" spans="1:6">
      <c r="A2527" s="171">
        <v>44273</v>
      </c>
      <c r="B2527" t="s">
        <v>164</v>
      </c>
      <c r="C2527">
        <v>188391.45</v>
      </c>
      <c r="D2527" t="s">
        <v>26</v>
      </c>
      <c r="E2527" t="s">
        <v>26</v>
      </c>
      <c r="F2527">
        <v>683978</v>
      </c>
    </row>
    <row r="2528" spans="1:6">
      <c r="A2528" s="171">
        <v>44273</v>
      </c>
      <c r="B2528" t="s">
        <v>164</v>
      </c>
      <c r="C2528">
        <v>188391.45</v>
      </c>
      <c r="D2528" t="s">
        <v>27</v>
      </c>
      <c r="E2528" t="s">
        <v>27</v>
      </c>
      <c r="F2528">
        <v>10997</v>
      </c>
    </row>
    <row r="2529" spans="1:6">
      <c r="A2529" s="171">
        <v>44273</v>
      </c>
      <c r="B2529" t="s">
        <v>164</v>
      </c>
      <c r="C2529">
        <v>188391.45</v>
      </c>
      <c r="D2529" t="s">
        <v>28</v>
      </c>
      <c r="E2529" t="s">
        <v>28</v>
      </c>
      <c r="F2529">
        <v>0</v>
      </c>
    </row>
    <row r="2530" spans="1:6">
      <c r="A2530" s="171">
        <v>44273</v>
      </c>
      <c r="B2530" t="s">
        <v>164</v>
      </c>
      <c r="C2530">
        <v>188391.45</v>
      </c>
      <c r="D2530" t="s">
        <v>29</v>
      </c>
      <c r="E2530" t="s">
        <v>29</v>
      </c>
      <c r="F2530">
        <v>1689190</v>
      </c>
    </row>
    <row r="2531" spans="1:6">
      <c r="A2531" s="171">
        <v>44273</v>
      </c>
      <c r="B2531" t="s">
        <v>164</v>
      </c>
      <c r="C2531">
        <v>188391.45</v>
      </c>
      <c r="D2531" t="s">
        <v>30</v>
      </c>
      <c r="E2531" t="s">
        <v>30</v>
      </c>
      <c r="F2531">
        <v>0</v>
      </c>
    </row>
    <row r="2532" spans="1:6">
      <c r="A2532" s="171">
        <v>44273</v>
      </c>
      <c r="B2532" t="s">
        <v>164</v>
      </c>
      <c r="C2532">
        <v>188391.45</v>
      </c>
      <c r="D2532" t="s">
        <v>31</v>
      </c>
      <c r="E2532" t="s">
        <v>31</v>
      </c>
      <c r="F2532">
        <v>0</v>
      </c>
    </row>
    <row r="2533" spans="1:6">
      <c r="A2533" s="171">
        <v>44273</v>
      </c>
      <c r="B2533" t="s">
        <v>164</v>
      </c>
      <c r="C2533">
        <v>188391.45</v>
      </c>
      <c r="D2533" t="s">
        <v>32</v>
      </c>
      <c r="E2533" t="s">
        <v>32</v>
      </c>
      <c r="F2533">
        <v>27995</v>
      </c>
    </row>
    <row r="2534" spans="1:6">
      <c r="A2534" s="171">
        <v>44273</v>
      </c>
      <c r="B2534" t="s">
        <v>164</v>
      </c>
      <c r="C2534">
        <v>188391.45</v>
      </c>
      <c r="D2534" t="s">
        <v>33</v>
      </c>
      <c r="E2534" t="s">
        <v>33</v>
      </c>
      <c r="F2534">
        <v>0</v>
      </c>
    </row>
    <row r="2535" spans="1:6">
      <c r="A2535" s="171">
        <v>44273</v>
      </c>
      <c r="B2535" t="s">
        <v>164</v>
      </c>
      <c r="C2535">
        <v>188391.45</v>
      </c>
      <c r="D2535" t="s">
        <v>34</v>
      </c>
      <c r="E2535" t="s">
        <v>34</v>
      </c>
      <c r="F2535">
        <v>283</v>
      </c>
    </row>
    <row r="2536" spans="1:6">
      <c r="A2536" s="171">
        <v>44273</v>
      </c>
      <c r="B2536" t="s">
        <v>164</v>
      </c>
      <c r="C2536">
        <v>188391.45</v>
      </c>
      <c r="D2536" t="s">
        <v>35</v>
      </c>
      <c r="E2536" t="s">
        <v>35</v>
      </c>
      <c r="F2536">
        <v>0</v>
      </c>
    </row>
    <row r="2537" spans="1:6">
      <c r="A2537" s="171">
        <v>44273</v>
      </c>
      <c r="B2537" t="s">
        <v>164</v>
      </c>
      <c r="C2537">
        <v>188391.45</v>
      </c>
      <c r="D2537" t="s">
        <v>36</v>
      </c>
      <c r="E2537" t="s">
        <v>36</v>
      </c>
      <c r="F2537">
        <v>0</v>
      </c>
    </row>
    <row r="2538" spans="1:6">
      <c r="A2538" s="171">
        <v>44273</v>
      </c>
      <c r="B2538" t="s">
        <v>164</v>
      </c>
      <c r="C2538">
        <v>188391.45</v>
      </c>
      <c r="D2538" t="s">
        <v>37</v>
      </c>
      <c r="E2538" t="s">
        <v>37</v>
      </c>
      <c r="F2538">
        <v>0</v>
      </c>
    </row>
    <row r="2539" spans="1:6">
      <c r="A2539" s="171">
        <v>44273</v>
      </c>
      <c r="B2539" t="s">
        <v>164</v>
      </c>
      <c r="C2539">
        <v>188391.45</v>
      </c>
      <c r="D2539" t="s">
        <v>38</v>
      </c>
      <c r="E2539" t="s">
        <v>38</v>
      </c>
      <c r="F2539">
        <v>0</v>
      </c>
    </row>
    <row r="2540" spans="1:6">
      <c r="A2540" s="171">
        <v>44273</v>
      </c>
      <c r="B2540" t="s">
        <v>164</v>
      </c>
      <c r="C2540">
        <v>188391.45</v>
      </c>
      <c r="D2540" t="s">
        <v>39</v>
      </c>
      <c r="E2540" t="s">
        <v>39</v>
      </c>
      <c r="F2540">
        <v>0</v>
      </c>
    </row>
    <row r="2541" spans="1:6">
      <c r="A2541" s="171">
        <v>44273</v>
      </c>
      <c r="B2541" t="s">
        <v>164</v>
      </c>
      <c r="C2541">
        <v>188391.45</v>
      </c>
      <c r="D2541" t="s">
        <v>40</v>
      </c>
      <c r="E2541" t="s">
        <v>40</v>
      </c>
      <c r="F2541">
        <v>0</v>
      </c>
    </row>
    <row r="2542" spans="1:6">
      <c r="A2542" s="171">
        <v>44273</v>
      </c>
      <c r="B2542" t="s">
        <v>164</v>
      </c>
      <c r="C2542">
        <v>188391.45</v>
      </c>
      <c r="D2542" t="s">
        <v>41</v>
      </c>
      <c r="E2542" t="s">
        <v>41</v>
      </c>
      <c r="F2542">
        <v>0</v>
      </c>
    </row>
    <row r="2543" spans="1:6">
      <c r="A2543" s="171">
        <v>44274</v>
      </c>
      <c r="B2543" t="s">
        <v>164</v>
      </c>
      <c r="C2543">
        <v>275882.59000000003</v>
      </c>
      <c r="D2543" t="s">
        <v>9</v>
      </c>
      <c r="E2543" t="s">
        <v>9</v>
      </c>
      <c r="F2543">
        <v>884833</v>
      </c>
    </row>
    <row r="2544" spans="1:6">
      <c r="A2544" s="171">
        <v>44274</v>
      </c>
      <c r="B2544" t="s">
        <v>164</v>
      </c>
      <c r="C2544">
        <v>275882.59000000003</v>
      </c>
      <c r="D2544" t="s">
        <v>9</v>
      </c>
      <c r="E2544" t="s">
        <v>10</v>
      </c>
      <c r="F2544">
        <v>817773</v>
      </c>
    </row>
    <row r="2545" spans="1:6">
      <c r="A2545" s="171">
        <v>44274</v>
      </c>
      <c r="B2545" t="s">
        <v>164</v>
      </c>
      <c r="C2545">
        <v>275882.59000000003</v>
      </c>
      <c r="D2545" t="s">
        <v>9</v>
      </c>
      <c r="E2545" t="s">
        <v>11</v>
      </c>
      <c r="F2545">
        <v>67047</v>
      </c>
    </row>
    <row r="2546" spans="1:6">
      <c r="A2546" s="171">
        <v>44274</v>
      </c>
      <c r="B2546" t="s">
        <v>164</v>
      </c>
      <c r="C2546">
        <v>275882.59000000003</v>
      </c>
      <c r="D2546" t="s">
        <v>9</v>
      </c>
      <c r="E2546" t="s">
        <v>12</v>
      </c>
      <c r="F2546">
        <v>0</v>
      </c>
    </row>
    <row r="2547" spans="1:6">
      <c r="A2547" s="171">
        <v>44274</v>
      </c>
      <c r="B2547" t="s">
        <v>164</v>
      </c>
      <c r="C2547">
        <v>275882.59000000003</v>
      </c>
      <c r="D2547" t="s">
        <v>9</v>
      </c>
      <c r="E2547" t="s">
        <v>13</v>
      </c>
      <c r="F2547">
        <v>13</v>
      </c>
    </row>
    <row r="2548" spans="1:6">
      <c r="A2548" s="171">
        <v>44274</v>
      </c>
      <c r="B2548" t="s">
        <v>164</v>
      </c>
      <c r="C2548">
        <v>275882.59000000003</v>
      </c>
      <c r="D2548" t="s">
        <v>14</v>
      </c>
      <c r="E2548" t="s">
        <v>14</v>
      </c>
      <c r="F2548">
        <v>105940</v>
      </c>
    </row>
    <row r="2549" spans="1:6">
      <c r="A2549" s="171">
        <v>44274</v>
      </c>
      <c r="B2549" t="s">
        <v>164</v>
      </c>
      <c r="C2549">
        <v>275882.59000000003</v>
      </c>
      <c r="D2549" t="s">
        <v>14</v>
      </c>
      <c r="E2549" t="s">
        <v>15</v>
      </c>
      <c r="F2549">
        <v>93959</v>
      </c>
    </row>
    <row r="2550" spans="1:6">
      <c r="A2550" s="171">
        <v>44274</v>
      </c>
      <c r="B2550" t="s">
        <v>164</v>
      </c>
      <c r="C2550">
        <v>275882.59000000003</v>
      </c>
      <c r="D2550" t="s">
        <v>14</v>
      </c>
      <c r="E2550" t="s">
        <v>16</v>
      </c>
      <c r="F2550">
        <v>11979</v>
      </c>
    </row>
    <row r="2551" spans="1:6">
      <c r="A2551" s="171">
        <v>44274</v>
      </c>
      <c r="B2551" t="s">
        <v>164</v>
      </c>
      <c r="C2551">
        <v>275882.59000000003</v>
      </c>
      <c r="D2551" t="s">
        <v>14</v>
      </c>
      <c r="E2551" t="s">
        <v>17</v>
      </c>
      <c r="F2551">
        <v>2</v>
      </c>
    </row>
    <row r="2552" spans="1:6">
      <c r="A2552" s="171">
        <v>44274</v>
      </c>
      <c r="B2552" t="s">
        <v>164</v>
      </c>
      <c r="C2552">
        <v>275882.59000000003</v>
      </c>
      <c r="D2552" t="s">
        <v>14</v>
      </c>
      <c r="E2552" t="s">
        <v>18</v>
      </c>
      <c r="F2552">
        <v>0</v>
      </c>
    </row>
    <row r="2553" spans="1:6">
      <c r="A2553" s="171">
        <v>44274</v>
      </c>
      <c r="B2553" t="s">
        <v>164</v>
      </c>
      <c r="C2553">
        <v>275882.59000000003</v>
      </c>
      <c r="D2553" t="s">
        <v>19</v>
      </c>
      <c r="E2553" t="s">
        <v>19</v>
      </c>
      <c r="F2553">
        <v>245474</v>
      </c>
    </row>
    <row r="2554" spans="1:6">
      <c r="A2554" s="171">
        <v>44274</v>
      </c>
      <c r="B2554" t="s">
        <v>164</v>
      </c>
      <c r="C2554">
        <v>275882.59000000003</v>
      </c>
      <c r="D2554" t="s">
        <v>19</v>
      </c>
      <c r="E2554" t="s">
        <v>20</v>
      </c>
      <c r="F2554">
        <v>245474</v>
      </c>
    </row>
    <row r="2555" spans="1:6">
      <c r="A2555" s="171">
        <v>44274</v>
      </c>
      <c r="B2555" t="s">
        <v>164</v>
      </c>
      <c r="C2555">
        <v>275882.59000000003</v>
      </c>
      <c r="D2555" t="s">
        <v>19</v>
      </c>
      <c r="E2555" t="s">
        <v>21</v>
      </c>
      <c r="F2555">
        <v>0</v>
      </c>
    </row>
    <row r="2556" spans="1:6">
      <c r="A2556" s="171">
        <v>44274</v>
      </c>
      <c r="B2556" t="s">
        <v>164</v>
      </c>
      <c r="C2556">
        <v>275882.59000000003</v>
      </c>
      <c r="D2556" t="s">
        <v>19</v>
      </c>
      <c r="E2556" t="s">
        <v>22</v>
      </c>
      <c r="F2556">
        <v>0</v>
      </c>
    </row>
    <row r="2557" spans="1:6">
      <c r="A2557" s="171">
        <v>44274</v>
      </c>
      <c r="B2557" t="s">
        <v>164</v>
      </c>
      <c r="C2557">
        <v>275882.59000000003</v>
      </c>
      <c r="D2557" t="s">
        <v>23</v>
      </c>
      <c r="E2557" t="s">
        <v>23</v>
      </c>
      <c r="F2557">
        <v>0</v>
      </c>
    </row>
    <row r="2558" spans="1:6">
      <c r="A2558" s="171">
        <v>44274</v>
      </c>
      <c r="B2558" t="s">
        <v>164</v>
      </c>
      <c r="C2558">
        <v>275882.59000000003</v>
      </c>
      <c r="D2558" t="s">
        <v>24</v>
      </c>
      <c r="E2558" t="s">
        <v>24</v>
      </c>
      <c r="F2558">
        <v>192781</v>
      </c>
    </row>
    <row r="2559" spans="1:6">
      <c r="A2559" s="171">
        <v>44274</v>
      </c>
      <c r="B2559" t="s">
        <v>164</v>
      </c>
      <c r="C2559">
        <v>275882.59000000003</v>
      </c>
      <c r="D2559" t="s">
        <v>25</v>
      </c>
      <c r="E2559" t="s">
        <v>25</v>
      </c>
      <c r="F2559">
        <v>390697</v>
      </c>
    </row>
    <row r="2560" spans="1:6">
      <c r="A2560" s="171">
        <v>44274</v>
      </c>
      <c r="B2560" t="s">
        <v>164</v>
      </c>
      <c r="C2560">
        <v>275882.59000000003</v>
      </c>
      <c r="D2560" t="s">
        <v>26</v>
      </c>
      <c r="E2560" t="s">
        <v>26</v>
      </c>
      <c r="F2560">
        <v>255299</v>
      </c>
    </row>
    <row r="2561" spans="1:6">
      <c r="A2561" s="171">
        <v>44274</v>
      </c>
      <c r="B2561" t="s">
        <v>164</v>
      </c>
      <c r="C2561">
        <v>275882.59000000003</v>
      </c>
      <c r="D2561" t="s">
        <v>27</v>
      </c>
      <c r="E2561" t="s">
        <v>27</v>
      </c>
      <c r="F2561">
        <v>2506</v>
      </c>
    </row>
    <row r="2562" spans="1:6">
      <c r="A2562" s="171">
        <v>44274</v>
      </c>
      <c r="B2562" t="s">
        <v>164</v>
      </c>
      <c r="C2562">
        <v>275882.59000000003</v>
      </c>
      <c r="D2562" t="s">
        <v>28</v>
      </c>
      <c r="E2562" t="s">
        <v>28</v>
      </c>
      <c r="F2562">
        <v>0</v>
      </c>
    </row>
    <row r="2563" spans="1:6">
      <c r="A2563" s="171">
        <v>44274</v>
      </c>
      <c r="B2563" t="s">
        <v>164</v>
      </c>
      <c r="C2563">
        <v>275882.59000000003</v>
      </c>
      <c r="D2563" t="s">
        <v>29</v>
      </c>
      <c r="E2563" t="s">
        <v>29</v>
      </c>
      <c r="F2563">
        <v>1428563</v>
      </c>
    </row>
    <row r="2564" spans="1:6">
      <c r="A2564" s="171">
        <v>44274</v>
      </c>
      <c r="B2564" t="s">
        <v>164</v>
      </c>
      <c r="C2564">
        <v>275882.59000000003</v>
      </c>
      <c r="D2564" t="s">
        <v>30</v>
      </c>
      <c r="E2564" t="s">
        <v>30</v>
      </c>
      <c r="F2564">
        <v>0</v>
      </c>
    </row>
    <row r="2565" spans="1:6">
      <c r="A2565" s="171">
        <v>44274</v>
      </c>
      <c r="B2565" t="s">
        <v>164</v>
      </c>
      <c r="C2565">
        <v>275882.59000000003</v>
      </c>
      <c r="D2565" t="s">
        <v>31</v>
      </c>
      <c r="E2565" t="s">
        <v>31</v>
      </c>
      <c r="F2565">
        <v>0</v>
      </c>
    </row>
    <row r="2566" spans="1:6">
      <c r="A2566" s="171">
        <v>44274</v>
      </c>
      <c r="B2566" t="s">
        <v>164</v>
      </c>
      <c r="C2566">
        <v>275882.59000000003</v>
      </c>
      <c r="D2566" t="s">
        <v>32</v>
      </c>
      <c r="E2566" t="s">
        <v>32</v>
      </c>
      <c r="F2566">
        <v>60609</v>
      </c>
    </row>
    <row r="2567" spans="1:6">
      <c r="A2567" s="171">
        <v>44274</v>
      </c>
      <c r="B2567" t="s">
        <v>164</v>
      </c>
      <c r="C2567">
        <v>275882.59000000003</v>
      </c>
      <c r="D2567" t="s">
        <v>33</v>
      </c>
      <c r="E2567" t="s">
        <v>33</v>
      </c>
      <c r="F2567">
        <v>0</v>
      </c>
    </row>
    <row r="2568" spans="1:6">
      <c r="A2568" s="171">
        <v>44274</v>
      </c>
      <c r="B2568" t="s">
        <v>164</v>
      </c>
      <c r="C2568">
        <v>275882.59000000003</v>
      </c>
      <c r="D2568" t="s">
        <v>34</v>
      </c>
      <c r="E2568" t="s">
        <v>34</v>
      </c>
      <c r="F2568">
        <v>114</v>
      </c>
    </row>
    <row r="2569" spans="1:6">
      <c r="A2569" s="171">
        <v>44274</v>
      </c>
      <c r="B2569" t="s">
        <v>164</v>
      </c>
      <c r="C2569">
        <v>275882.59000000003</v>
      </c>
      <c r="D2569" t="s">
        <v>35</v>
      </c>
      <c r="E2569" t="s">
        <v>35</v>
      </c>
      <c r="F2569">
        <v>0</v>
      </c>
    </row>
    <row r="2570" spans="1:6">
      <c r="A2570" s="171">
        <v>44274</v>
      </c>
      <c r="B2570" t="s">
        <v>164</v>
      </c>
      <c r="C2570">
        <v>275882.59000000003</v>
      </c>
      <c r="D2570" t="s">
        <v>36</v>
      </c>
      <c r="E2570" t="s">
        <v>36</v>
      </c>
      <c r="F2570">
        <v>0</v>
      </c>
    </row>
    <row r="2571" spans="1:6">
      <c r="A2571" s="171">
        <v>44274</v>
      </c>
      <c r="B2571" t="s">
        <v>164</v>
      </c>
      <c r="C2571">
        <v>275882.59000000003</v>
      </c>
      <c r="D2571" t="s">
        <v>37</v>
      </c>
      <c r="E2571" t="s">
        <v>37</v>
      </c>
      <c r="F2571">
        <v>0</v>
      </c>
    </row>
    <row r="2572" spans="1:6">
      <c r="A2572" s="171">
        <v>44274</v>
      </c>
      <c r="B2572" t="s">
        <v>164</v>
      </c>
      <c r="C2572">
        <v>275882.59000000003</v>
      </c>
      <c r="D2572" t="s">
        <v>38</v>
      </c>
      <c r="E2572" t="s">
        <v>38</v>
      </c>
      <c r="F2572">
        <v>0</v>
      </c>
    </row>
    <row r="2573" spans="1:6">
      <c r="A2573" s="171">
        <v>44274</v>
      </c>
      <c r="B2573" t="s">
        <v>164</v>
      </c>
      <c r="C2573">
        <v>275882.59000000003</v>
      </c>
      <c r="D2573" t="s">
        <v>39</v>
      </c>
      <c r="E2573" t="s">
        <v>39</v>
      </c>
      <c r="F2573">
        <v>0</v>
      </c>
    </row>
    <row r="2574" spans="1:6">
      <c r="A2574" s="171">
        <v>44274</v>
      </c>
      <c r="B2574" t="s">
        <v>164</v>
      </c>
      <c r="C2574">
        <v>275882.59000000003</v>
      </c>
      <c r="D2574" t="s">
        <v>40</v>
      </c>
      <c r="E2574" t="s">
        <v>40</v>
      </c>
      <c r="F2574">
        <v>0</v>
      </c>
    </row>
    <row r="2575" spans="1:6">
      <c r="A2575" s="171">
        <v>44274</v>
      </c>
      <c r="B2575" t="s">
        <v>164</v>
      </c>
      <c r="C2575">
        <v>275882.59000000003</v>
      </c>
      <c r="D2575" t="s">
        <v>41</v>
      </c>
      <c r="E2575" t="s">
        <v>41</v>
      </c>
      <c r="F2575">
        <v>0</v>
      </c>
    </row>
    <row r="2576" spans="1:6">
      <c r="A2576" s="171">
        <v>44275</v>
      </c>
      <c r="B2576" t="s">
        <v>164</v>
      </c>
      <c r="C2576">
        <v>204895.39</v>
      </c>
      <c r="D2576" t="s">
        <v>9</v>
      </c>
      <c r="E2576" t="s">
        <v>9</v>
      </c>
      <c r="F2576">
        <v>1147111</v>
      </c>
    </row>
    <row r="2577" spans="1:6">
      <c r="A2577" s="171">
        <v>44275</v>
      </c>
      <c r="B2577" t="s">
        <v>164</v>
      </c>
      <c r="C2577">
        <v>204895.39</v>
      </c>
      <c r="D2577" t="s">
        <v>9</v>
      </c>
      <c r="E2577" t="s">
        <v>10</v>
      </c>
      <c r="F2577">
        <v>992417</v>
      </c>
    </row>
    <row r="2578" spans="1:6">
      <c r="A2578" s="171">
        <v>44275</v>
      </c>
      <c r="B2578" t="s">
        <v>164</v>
      </c>
      <c r="C2578">
        <v>204895.39</v>
      </c>
      <c r="D2578" t="s">
        <v>9</v>
      </c>
      <c r="E2578" t="s">
        <v>11</v>
      </c>
      <c r="F2578">
        <v>154679</v>
      </c>
    </row>
    <row r="2579" spans="1:6">
      <c r="A2579" s="171">
        <v>44275</v>
      </c>
      <c r="B2579" t="s">
        <v>164</v>
      </c>
      <c r="C2579">
        <v>204895.39</v>
      </c>
      <c r="D2579" t="s">
        <v>9</v>
      </c>
      <c r="E2579" t="s">
        <v>12</v>
      </c>
      <c r="F2579">
        <v>0</v>
      </c>
    </row>
    <row r="2580" spans="1:6">
      <c r="A2580" s="171">
        <v>44275</v>
      </c>
      <c r="B2580" t="s">
        <v>164</v>
      </c>
      <c r="C2580">
        <v>204895.39</v>
      </c>
      <c r="D2580" t="s">
        <v>9</v>
      </c>
      <c r="E2580" t="s">
        <v>13</v>
      </c>
      <c r="F2580">
        <v>15</v>
      </c>
    </row>
    <row r="2581" spans="1:6">
      <c r="A2581" s="171">
        <v>44275</v>
      </c>
      <c r="B2581" t="s">
        <v>164</v>
      </c>
      <c r="C2581">
        <v>204895.39</v>
      </c>
      <c r="D2581" t="s">
        <v>14</v>
      </c>
      <c r="E2581" t="s">
        <v>14</v>
      </c>
      <c r="F2581">
        <v>143094</v>
      </c>
    </row>
    <row r="2582" spans="1:6">
      <c r="A2582" s="171">
        <v>44275</v>
      </c>
      <c r="B2582" t="s">
        <v>164</v>
      </c>
      <c r="C2582">
        <v>204895.39</v>
      </c>
      <c r="D2582" t="s">
        <v>14</v>
      </c>
      <c r="E2582" t="s">
        <v>15</v>
      </c>
      <c r="F2582">
        <v>124316</v>
      </c>
    </row>
    <row r="2583" spans="1:6">
      <c r="A2583" s="171">
        <v>44275</v>
      </c>
      <c r="B2583" t="s">
        <v>164</v>
      </c>
      <c r="C2583">
        <v>204895.39</v>
      </c>
      <c r="D2583" t="s">
        <v>14</v>
      </c>
      <c r="E2583" t="s">
        <v>16</v>
      </c>
      <c r="F2583">
        <v>18777</v>
      </c>
    </row>
    <row r="2584" spans="1:6">
      <c r="A2584" s="171">
        <v>44275</v>
      </c>
      <c r="B2584" t="s">
        <v>164</v>
      </c>
      <c r="C2584">
        <v>204895.39</v>
      </c>
      <c r="D2584" t="s">
        <v>14</v>
      </c>
      <c r="E2584" t="s">
        <v>17</v>
      </c>
      <c r="F2584">
        <v>2</v>
      </c>
    </row>
    <row r="2585" spans="1:6">
      <c r="A2585" s="171">
        <v>44275</v>
      </c>
      <c r="B2585" t="s">
        <v>164</v>
      </c>
      <c r="C2585">
        <v>204895.39</v>
      </c>
      <c r="D2585" t="s">
        <v>14</v>
      </c>
      <c r="E2585" t="s">
        <v>18</v>
      </c>
      <c r="F2585">
        <v>0</v>
      </c>
    </row>
    <row r="2586" spans="1:6">
      <c r="A2586" s="171">
        <v>44275</v>
      </c>
      <c r="B2586" t="s">
        <v>164</v>
      </c>
      <c r="C2586">
        <v>204895.39</v>
      </c>
      <c r="D2586" t="s">
        <v>19</v>
      </c>
      <c r="E2586" t="s">
        <v>19</v>
      </c>
      <c r="F2586">
        <v>136036</v>
      </c>
    </row>
    <row r="2587" spans="1:6">
      <c r="A2587" s="171">
        <v>44275</v>
      </c>
      <c r="B2587" t="s">
        <v>164</v>
      </c>
      <c r="C2587">
        <v>204895.39</v>
      </c>
      <c r="D2587" t="s">
        <v>19</v>
      </c>
      <c r="E2587" t="s">
        <v>20</v>
      </c>
      <c r="F2587">
        <v>136036</v>
      </c>
    </row>
    <row r="2588" spans="1:6">
      <c r="A2588" s="171">
        <v>44275</v>
      </c>
      <c r="B2588" t="s">
        <v>164</v>
      </c>
      <c r="C2588">
        <v>204895.39</v>
      </c>
      <c r="D2588" t="s">
        <v>19</v>
      </c>
      <c r="E2588" t="s">
        <v>21</v>
      </c>
      <c r="F2588">
        <v>0</v>
      </c>
    </row>
    <row r="2589" spans="1:6">
      <c r="A2589" s="171">
        <v>44275</v>
      </c>
      <c r="B2589" t="s">
        <v>164</v>
      </c>
      <c r="C2589">
        <v>204895.39</v>
      </c>
      <c r="D2589" t="s">
        <v>19</v>
      </c>
      <c r="E2589" t="s">
        <v>22</v>
      </c>
      <c r="F2589">
        <v>0</v>
      </c>
    </row>
    <row r="2590" spans="1:6">
      <c r="A2590" s="171">
        <v>44275</v>
      </c>
      <c r="B2590" t="s">
        <v>164</v>
      </c>
      <c r="C2590">
        <v>204895.39</v>
      </c>
      <c r="D2590" t="s">
        <v>23</v>
      </c>
      <c r="E2590" t="s">
        <v>23</v>
      </c>
      <c r="F2590">
        <v>0</v>
      </c>
    </row>
    <row r="2591" spans="1:6">
      <c r="A2591" s="171">
        <v>44275</v>
      </c>
      <c r="B2591" t="s">
        <v>164</v>
      </c>
      <c r="C2591">
        <v>204895.39</v>
      </c>
      <c r="D2591" t="s">
        <v>24</v>
      </c>
      <c r="E2591" t="s">
        <v>24</v>
      </c>
      <c r="F2591">
        <v>227578</v>
      </c>
    </row>
    <row r="2592" spans="1:6">
      <c r="A2592" s="171">
        <v>44275</v>
      </c>
      <c r="B2592" t="s">
        <v>164</v>
      </c>
      <c r="C2592">
        <v>204895.39</v>
      </c>
      <c r="D2592" t="s">
        <v>25</v>
      </c>
      <c r="E2592" t="s">
        <v>25</v>
      </c>
      <c r="F2592">
        <v>562257</v>
      </c>
    </row>
    <row r="2593" spans="1:6">
      <c r="A2593" s="171">
        <v>44275</v>
      </c>
      <c r="B2593" t="s">
        <v>164</v>
      </c>
      <c r="C2593">
        <v>204895.39</v>
      </c>
      <c r="D2593" t="s">
        <v>26</v>
      </c>
      <c r="E2593" t="s">
        <v>26</v>
      </c>
      <c r="F2593">
        <v>156131</v>
      </c>
    </row>
    <row r="2594" spans="1:6">
      <c r="A2594" s="171">
        <v>44275</v>
      </c>
      <c r="B2594" t="s">
        <v>164</v>
      </c>
      <c r="C2594">
        <v>204895.39</v>
      </c>
      <c r="D2594" t="s">
        <v>27</v>
      </c>
      <c r="E2594" t="s">
        <v>27</v>
      </c>
      <c r="F2594">
        <v>2243</v>
      </c>
    </row>
    <row r="2595" spans="1:6">
      <c r="A2595" s="171">
        <v>44275</v>
      </c>
      <c r="B2595" t="s">
        <v>164</v>
      </c>
      <c r="C2595">
        <v>204895.39</v>
      </c>
      <c r="D2595" t="s">
        <v>28</v>
      </c>
      <c r="E2595" t="s">
        <v>28</v>
      </c>
      <c r="F2595">
        <v>0</v>
      </c>
    </row>
    <row r="2596" spans="1:6">
      <c r="A2596" s="171">
        <v>44275</v>
      </c>
      <c r="B2596" t="s">
        <v>164</v>
      </c>
      <c r="C2596">
        <v>204895.39</v>
      </c>
      <c r="D2596" t="s">
        <v>29</v>
      </c>
      <c r="E2596" t="s">
        <v>29</v>
      </c>
      <c r="F2596">
        <v>710909</v>
      </c>
    </row>
    <row r="2597" spans="1:6">
      <c r="A2597" s="171">
        <v>44275</v>
      </c>
      <c r="B2597" t="s">
        <v>164</v>
      </c>
      <c r="C2597">
        <v>204895.39</v>
      </c>
      <c r="D2597" t="s">
        <v>30</v>
      </c>
      <c r="E2597" t="s">
        <v>30</v>
      </c>
      <c r="F2597">
        <v>0</v>
      </c>
    </row>
    <row r="2598" spans="1:6">
      <c r="A2598" s="171">
        <v>44275</v>
      </c>
      <c r="B2598" t="s">
        <v>164</v>
      </c>
      <c r="C2598">
        <v>204895.39</v>
      </c>
      <c r="D2598" t="s">
        <v>31</v>
      </c>
      <c r="E2598" t="s">
        <v>31</v>
      </c>
      <c r="F2598">
        <v>0</v>
      </c>
    </row>
    <row r="2599" spans="1:6">
      <c r="A2599" s="171">
        <v>44275</v>
      </c>
      <c r="B2599" t="s">
        <v>164</v>
      </c>
      <c r="C2599">
        <v>204895.39</v>
      </c>
      <c r="D2599" t="s">
        <v>32</v>
      </c>
      <c r="E2599" t="s">
        <v>32</v>
      </c>
      <c r="F2599">
        <v>59129</v>
      </c>
    </row>
    <row r="2600" spans="1:6">
      <c r="A2600" s="171">
        <v>44275</v>
      </c>
      <c r="B2600" t="s">
        <v>164</v>
      </c>
      <c r="C2600">
        <v>204895.39</v>
      </c>
      <c r="D2600" t="s">
        <v>33</v>
      </c>
      <c r="E2600" t="s">
        <v>33</v>
      </c>
      <c r="F2600">
        <v>0</v>
      </c>
    </row>
    <row r="2601" spans="1:6">
      <c r="A2601" s="171">
        <v>44275</v>
      </c>
      <c r="B2601" t="s">
        <v>164</v>
      </c>
      <c r="C2601">
        <v>204895.39</v>
      </c>
      <c r="D2601" t="s">
        <v>34</v>
      </c>
      <c r="E2601" t="s">
        <v>34</v>
      </c>
      <c r="F2601">
        <v>216</v>
      </c>
    </row>
    <row r="2602" spans="1:6">
      <c r="A2602" s="171">
        <v>44275</v>
      </c>
      <c r="B2602" t="s">
        <v>164</v>
      </c>
      <c r="C2602">
        <v>204895.39</v>
      </c>
      <c r="D2602" t="s">
        <v>35</v>
      </c>
      <c r="E2602" t="s">
        <v>35</v>
      </c>
      <c r="F2602">
        <v>0</v>
      </c>
    </row>
    <row r="2603" spans="1:6">
      <c r="A2603" s="171">
        <v>44275</v>
      </c>
      <c r="B2603" t="s">
        <v>164</v>
      </c>
      <c r="C2603">
        <v>204895.39</v>
      </c>
      <c r="D2603" t="s">
        <v>36</v>
      </c>
      <c r="E2603" t="s">
        <v>36</v>
      </c>
      <c r="F2603">
        <v>0</v>
      </c>
    </row>
    <row r="2604" spans="1:6">
      <c r="A2604" s="171">
        <v>44275</v>
      </c>
      <c r="B2604" t="s">
        <v>164</v>
      </c>
      <c r="C2604">
        <v>204895.39</v>
      </c>
      <c r="D2604" t="s">
        <v>37</v>
      </c>
      <c r="E2604" t="s">
        <v>37</v>
      </c>
      <c r="F2604">
        <v>0</v>
      </c>
    </row>
    <row r="2605" spans="1:6">
      <c r="A2605" s="171">
        <v>44275</v>
      </c>
      <c r="B2605" t="s">
        <v>164</v>
      </c>
      <c r="C2605">
        <v>204895.39</v>
      </c>
      <c r="D2605" t="s">
        <v>38</v>
      </c>
      <c r="E2605" t="s">
        <v>38</v>
      </c>
      <c r="F2605">
        <v>0</v>
      </c>
    </row>
    <row r="2606" spans="1:6">
      <c r="A2606" s="171">
        <v>44275</v>
      </c>
      <c r="B2606" t="s">
        <v>164</v>
      </c>
      <c r="C2606">
        <v>204895.39</v>
      </c>
      <c r="D2606" t="s">
        <v>39</v>
      </c>
      <c r="E2606" t="s">
        <v>39</v>
      </c>
      <c r="F2606">
        <v>0</v>
      </c>
    </row>
    <row r="2607" spans="1:6">
      <c r="A2607" s="171">
        <v>44275</v>
      </c>
      <c r="B2607" t="s">
        <v>164</v>
      </c>
      <c r="C2607">
        <v>204895.39</v>
      </c>
      <c r="D2607" t="s">
        <v>40</v>
      </c>
      <c r="E2607" t="s">
        <v>40</v>
      </c>
      <c r="F2607">
        <v>0</v>
      </c>
    </row>
    <row r="2608" spans="1:6">
      <c r="A2608" s="171">
        <v>44275</v>
      </c>
      <c r="B2608" t="s">
        <v>164</v>
      </c>
      <c r="C2608">
        <v>204895.39</v>
      </c>
      <c r="D2608" t="s">
        <v>41</v>
      </c>
      <c r="E2608" t="s">
        <v>41</v>
      </c>
      <c r="F2608">
        <v>0</v>
      </c>
    </row>
    <row r="2609" spans="1:6">
      <c r="A2609" s="171">
        <v>44276</v>
      </c>
      <c r="B2609" t="s">
        <v>164</v>
      </c>
      <c r="C2609">
        <v>209583.56</v>
      </c>
      <c r="D2609" t="s">
        <v>9</v>
      </c>
      <c r="E2609" t="s">
        <v>9</v>
      </c>
      <c r="F2609">
        <v>549745</v>
      </c>
    </row>
    <row r="2610" spans="1:6">
      <c r="A2610" s="171">
        <v>44276</v>
      </c>
      <c r="B2610" t="s">
        <v>164</v>
      </c>
      <c r="C2610">
        <v>209583.56</v>
      </c>
      <c r="D2610" t="s">
        <v>9</v>
      </c>
      <c r="E2610" t="s">
        <v>10</v>
      </c>
      <c r="F2610">
        <v>493310</v>
      </c>
    </row>
    <row r="2611" spans="1:6">
      <c r="A2611" s="171">
        <v>44276</v>
      </c>
      <c r="B2611" t="s">
        <v>164</v>
      </c>
      <c r="C2611">
        <v>209583.56</v>
      </c>
      <c r="D2611" t="s">
        <v>9</v>
      </c>
      <c r="E2611" t="s">
        <v>11</v>
      </c>
      <c r="F2611">
        <v>56407</v>
      </c>
    </row>
    <row r="2612" spans="1:6">
      <c r="A2612" s="171">
        <v>44276</v>
      </c>
      <c r="B2612" t="s">
        <v>164</v>
      </c>
      <c r="C2612">
        <v>209583.56</v>
      </c>
      <c r="D2612" t="s">
        <v>9</v>
      </c>
      <c r="E2612" t="s">
        <v>12</v>
      </c>
      <c r="F2612">
        <v>0</v>
      </c>
    </row>
    <row r="2613" spans="1:6">
      <c r="A2613" s="171">
        <v>44276</v>
      </c>
      <c r="B2613" t="s">
        <v>164</v>
      </c>
      <c r="C2613">
        <v>209583.56</v>
      </c>
      <c r="D2613" t="s">
        <v>9</v>
      </c>
      <c r="E2613" t="s">
        <v>13</v>
      </c>
      <c r="F2613">
        <v>28</v>
      </c>
    </row>
    <row r="2614" spans="1:6">
      <c r="A2614" s="171">
        <v>44276</v>
      </c>
      <c r="B2614" t="s">
        <v>164</v>
      </c>
      <c r="C2614">
        <v>209583.56</v>
      </c>
      <c r="D2614" t="s">
        <v>14</v>
      </c>
      <c r="E2614" t="s">
        <v>14</v>
      </c>
      <c r="F2614">
        <v>44811</v>
      </c>
    </row>
    <row r="2615" spans="1:6">
      <c r="A2615" s="171">
        <v>44276</v>
      </c>
      <c r="B2615" t="s">
        <v>164</v>
      </c>
      <c r="C2615">
        <v>209583.56</v>
      </c>
      <c r="D2615" t="s">
        <v>14</v>
      </c>
      <c r="E2615" t="s">
        <v>15</v>
      </c>
      <c r="F2615">
        <v>40771</v>
      </c>
    </row>
    <row r="2616" spans="1:6">
      <c r="A2616" s="171">
        <v>44276</v>
      </c>
      <c r="B2616" t="s">
        <v>164</v>
      </c>
      <c r="C2616">
        <v>209583.56</v>
      </c>
      <c r="D2616" t="s">
        <v>14</v>
      </c>
      <c r="E2616" t="s">
        <v>16</v>
      </c>
      <c r="F2616">
        <v>4037</v>
      </c>
    </row>
    <row r="2617" spans="1:6">
      <c r="A2617" s="171">
        <v>44276</v>
      </c>
      <c r="B2617" t="s">
        <v>164</v>
      </c>
      <c r="C2617">
        <v>209583.56</v>
      </c>
      <c r="D2617" t="s">
        <v>14</v>
      </c>
      <c r="E2617" t="s">
        <v>17</v>
      </c>
      <c r="F2617">
        <v>3</v>
      </c>
    </row>
    <row r="2618" spans="1:6">
      <c r="A2618" s="171">
        <v>44276</v>
      </c>
      <c r="B2618" t="s">
        <v>164</v>
      </c>
      <c r="C2618">
        <v>209583.56</v>
      </c>
      <c r="D2618" t="s">
        <v>14</v>
      </c>
      <c r="E2618" t="s">
        <v>18</v>
      </c>
      <c r="F2618">
        <v>0</v>
      </c>
    </row>
    <row r="2619" spans="1:6">
      <c r="A2619" s="171">
        <v>44276</v>
      </c>
      <c r="B2619" t="s">
        <v>164</v>
      </c>
      <c r="C2619">
        <v>209583.56</v>
      </c>
      <c r="D2619" t="s">
        <v>19</v>
      </c>
      <c r="E2619" t="s">
        <v>19</v>
      </c>
      <c r="F2619">
        <v>96771</v>
      </c>
    </row>
    <row r="2620" spans="1:6">
      <c r="A2620" s="171">
        <v>44276</v>
      </c>
      <c r="B2620" t="s">
        <v>164</v>
      </c>
      <c r="C2620">
        <v>209583.56</v>
      </c>
      <c r="D2620" t="s">
        <v>19</v>
      </c>
      <c r="E2620" t="s">
        <v>20</v>
      </c>
      <c r="F2620">
        <v>96771</v>
      </c>
    </row>
    <row r="2621" spans="1:6">
      <c r="A2621" s="171">
        <v>44276</v>
      </c>
      <c r="B2621" t="s">
        <v>164</v>
      </c>
      <c r="C2621">
        <v>209583.56</v>
      </c>
      <c r="D2621" t="s">
        <v>19</v>
      </c>
      <c r="E2621" t="s">
        <v>21</v>
      </c>
      <c r="F2621">
        <v>0</v>
      </c>
    </row>
    <row r="2622" spans="1:6">
      <c r="A2622" s="171">
        <v>44276</v>
      </c>
      <c r="B2622" t="s">
        <v>164</v>
      </c>
      <c r="C2622">
        <v>209583.56</v>
      </c>
      <c r="D2622" t="s">
        <v>19</v>
      </c>
      <c r="E2622" t="s">
        <v>22</v>
      </c>
      <c r="F2622">
        <v>0</v>
      </c>
    </row>
    <row r="2623" spans="1:6">
      <c r="A2623" s="171">
        <v>44276</v>
      </c>
      <c r="B2623" t="s">
        <v>164</v>
      </c>
      <c r="C2623">
        <v>209583.56</v>
      </c>
      <c r="D2623" t="s">
        <v>23</v>
      </c>
      <c r="E2623" t="s">
        <v>23</v>
      </c>
      <c r="F2623">
        <v>0</v>
      </c>
    </row>
    <row r="2624" spans="1:6">
      <c r="A2624" s="171">
        <v>44276</v>
      </c>
      <c r="B2624" t="s">
        <v>164</v>
      </c>
      <c r="C2624">
        <v>209583.56</v>
      </c>
      <c r="D2624" t="s">
        <v>24</v>
      </c>
      <c r="E2624" t="s">
        <v>24</v>
      </c>
      <c r="F2624">
        <v>146725</v>
      </c>
    </row>
    <row r="2625" spans="1:6">
      <c r="A2625" s="171">
        <v>44276</v>
      </c>
      <c r="B2625" t="s">
        <v>164</v>
      </c>
      <c r="C2625">
        <v>209583.56</v>
      </c>
      <c r="D2625" t="s">
        <v>25</v>
      </c>
      <c r="E2625" t="s">
        <v>25</v>
      </c>
      <c r="F2625">
        <v>714756</v>
      </c>
    </row>
    <row r="2626" spans="1:6">
      <c r="A2626" s="171">
        <v>44276</v>
      </c>
      <c r="B2626" t="s">
        <v>164</v>
      </c>
      <c r="C2626">
        <v>209583.56</v>
      </c>
      <c r="D2626" t="s">
        <v>26</v>
      </c>
      <c r="E2626" t="s">
        <v>26</v>
      </c>
      <c r="F2626">
        <v>118837</v>
      </c>
    </row>
    <row r="2627" spans="1:6">
      <c r="A2627" s="171">
        <v>44276</v>
      </c>
      <c r="B2627" t="s">
        <v>164</v>
      </c>
      <c r="C2627">
        <v>209583.56</v>
      </c>
      <c r="D2627" t="s">
        <v>27</v>
      </c>
      <c r="E2627" t="s">
        <v>27</v>
      </c>
      <c r="F2627">
        <v>1818</v>
      </c>
    </row>
    <row r="2628" spans="1:6">
      <c r="A2628" s="171">
        <v>44276</v>
      </c>
      <c r="B2628" t="s">
        <v>164</v>
      </c>
      <c r="C2628">
        <v>209583.56</v>
      </c>
      <c r="D2628" t="s">
        <v>28</v>
      </c>
      <c r="E2628" t="s">
        <v>28</v>
      </c>
      <c r="F2628">
        <v>0</v>
      </c>
    </row>
    <row r="2629" spans="1:6">
      <c r="A2629" s="171">
        <v>44276</v>
      </c>
      <c r="B2629" t="s">
        <v>164</v>
      </c>
      <c r="C2629">
        <v>209583.56</v>
      </c>
      <c r="D2629" t="s">
        <v>29</v>
      </c>
      <c r="E2629" t="s">
        <v>29</v>
      </c>
      <c r="F2629">
        <v>586683</v>
      </c>
    </row>
    <row r="2630" spans="1:6">
      <c r="A2630" s="171">
        <v>44276</v>
      </c>
      <c r="B2630" t="s">
        <v>164</v>
      </c>
      <c r="C2630">
        <v>209583.56</v>
      </c>
      <c r="D2630" t="s">
        <v>30</v>
      </c>
      <c r="E2630" t="s">
        <v>30</v>
      </c>
      <c r="F2630">
        <v>0</v>
      </c>
    </row>
    <row r="2631" spans="1:6">
      <c r="A2631" s="171">
        <v>44276</v>
      </c>
      <c r="B2631" t="s">
        <v>164</v>
      </c>
      <c r="C2631">
        <v>209583.56</v>
      </c>
      <c r="D2631" t="s">
        <v>31</v>
      </c>
      <c r="E2631" t="s">
        <v>31</v>
      </c>
      <c r="F2631">
        <v>0</v>
      </c>
    </row>
    <row r="2632" spans="1:6">
      <c r="A2632" s="171">
        <v>44276</v>
      </c>
      <c r="B2632" t="s">
        <v>164</v>
      </c>
      <c r="C2632">
        <v>209583.56</v>
      </c>
      <c r="D2632" t="s">
        <v>32</v>
      </c>
      <c r="E2632" t="s">
        <v>32</v>
      </c>
      <c r="F2632">
        <v>26764</v>
      </c>
    </row>
    <row r="2633" spans="1:6">
      <c r="A2633" s="171">
        <v>44276</v>
      </c>
      <c r="B2633" t="s">
        <v>164</v>
      </c>
      <c r="C2633">
        <v>209583.56</v>
      </c>
      <c r="D2633" t="s">
        <v>33</v>
      </c>
      <c r="E2633" t="s">
        <v>33</v>
      </c>
      <c r="F2633">
        <v>0</v>
      </c>
    </row>
    <row r="2634" spans="1:6">
      <c r="A2634" s="171">
        <v>44276</v>
      </c>
      <c r="B2634" t="s">
        <v>164</v>
      </c>
      <c r="C2634">
        <v>209583.56</v>
      </c>
      <c r="D2634" t="s">
        <v>34</v>
      </c>
      <c r="E2634" t="s">
        <v>34</v>
      </c>
      <c r="F2634">
        <v>292</v>
      </c>
    </row>
    <row r="2635" spans="1:6">
      <c r="A2635" s="171">
        <v>44276</v>
      </c>
      <c r="B2635" t="s">
        <v>164</v>
      </c>
      <c r="C2635">
        <v>209583.56</v>
      </c>
      <c r="D2635" t="s">
        <v>35</v>
      </c>
      <c r="E2635" t="s">
        <v>35</v>
      </c>
      <c r="F2635">
        <v>0</v>
      </c>
    </row>
    <row r="2636" spans="1:6">
      <c r="A2636" s="171">
        <v>44276</v>
      </c>
      <c r="B2636" t="s">
        <v>164</v>
      </c>
      <c r="C2636">
        <v>209583.56</v>
      </c>
      <c r="D2636" t="s">
        <v>36</v>
      </c>
      <c r="E2636" t="s">
        <v>36</v>
      </c>
      <c r="F2636">
        <v>0</v>
      </c>
    </row>
    <row r="2637" spans="1:6">
      <c r="A2637" s="171">
        <v>44276</v>
      </c>
      <c r="B2637" t="s">
        <v>164</v>
      </c>
      <c r="C2637">
        <v>209583.56</v>
      </c>
      <c r="D2637" t="s">
        <v>37</v>
      </c>
      <c r="E2637" t="s">
        <v>37</v>
      </c>
      <c r="F2637">
        <v>0</v>
      </c>
    </row>
    <row r="2638" spans="1:6">
      <c r="A2638" s="171">
        <v>44276</v>
      </c>
      <c r="B2638" t="s">
        <v>164</v>
      </c>
      <c r="C2638">
        <v>209583.56</v>
      </c>
      <c r="D2638" t="s">
        <v>38</v>
      </c>
      <c r="E2638" t="s">
        <v>38</v>
      </c>
      <c r="F2638">
        <v>0</v>
      </c>
    </row>
    <row r="2639" spans="1:6">
      <c r="A2639" s="171">
        <v>44276</v>
      </c>
      <c r="B2639" t="s">
        <v>164</v>
      </c>
      <c r="C2639">
        <v>209583.56</v>
      </c>
      <c r="D2639" t="s">
        <v>39</v>
      </c>
      <c r="E2639" t="s">
        <v>39</v>
      </c>
      <c r="F2639">
        <v>0</v>
      </c>
    </row>
    <row r="2640" spans="1:6">
      <c r="A2640" s="171">
        <v>44276</v>
      </c>
      <c r="B2640" t="s">
        <v>164</v>
      </c>
      <c r="C2640">
        <v>209583.56</v>
      </c>
      <c r="D2640" t="s">
        <v>40</v>
      </c>
      <c r="E2640" t="s">
        <v>40</v>
      </c>
      <c r="F2640">
        <v>0</v>
      </c>
    </row>
    <row r="2641" spans="1:6">
      <c r="A2641" s="171">
        <v>44276</v>
      </c>
      <c r="B2641" t="s">
        <v>164</v>
      </c>
      <c r="C2641">
        <v>209583.56</v>
      </c>
      <c r="D2641" t="s">
        <v>41</v>
      </c>
      <c r="E2641" t="s">
        <v>41</v>
      </c>
      <c r="F2641">
        <v>0</v>
      </c>
    </row>
    <row r="2642" spans="1:6">
      <c r="A2642" s="171">
        <v>44277</v>
      </c>
      <c r="B2642" t="s">
        <v>164</v>
      </c>
      <c r="C2642">
        <v>100464.6</v>
      </c>
      <c r="D2642" t="s">
        <v>9</v>
      </c>
      <c r="E2642" t="s">
        <v>9</v>
      </c>
      <c r="F2642">
        <v>673066</v>
      </c>
    </row>
    <row r="2643" spans="1:6">
      <c r="A2643" s="171">
        <v>44277</v>
      </c>
      <c r="B2643" t="s">
        <v>164</v>
      </c>
      <c r="C2643">
        <v>100464.6</v>
      </c>
      <c r="D2643" t="s">
        <v>9</v>
      </c>
      <c r="E2643" t="s">
        <v>10</v>
      </c>
      <c r="F2643">
        <v>629717</v>
      </c>
    </row>
    <row r="2644" spans="1:6">
      <c r="A2644" s="171">
        <v>44277</v>
      </c>
      <c r="B2644" t="s">
        <v>164</v>
      </c>
      <c r="C2644">
        <v>100464.6</v>
      </c>
      <c r="D2644" t="s">
        <v>9</v>
      </c>
      <c r="E2644" t="s">
        <v>11</v>
      </c>
      <c r="F2644">
        <v>43330</v>
      </c>
    </row>
    <row r="2645" spans="1:6">
      <c r="A2645" s="171">
        <v>44277</v>
      </c>
      <c r="B2645" t="s">
        <v>164</v>
      </c>
      <c r="C2645">
        <v>100464.6</v>
      </c>
      <c r="D2645" t="s">
        <v>9</v>
      </c>
      <c r="E2645" t="s">
        <v>12</v>
      </c>
      <c r="F2645">
        <v>0</v>
      </c>
    </row>
    <row r="2646" spans="1:6">
      <c r="A2646" s="171">
        <v>44277</v>
      </c>
      <c r="B2646" t="s">
        <v>164</v>
      </c>
      <c r="C2646">
        <v>100464.6</v>
      </c>
      <c r="D2646" t="s">
        <v>9</v>
      </c>
      <c r="E2646" t="s">
        <v>13</v>
      </c>
      <c r="F2646">
        <v>19</v>
      </c>
    </row>
    <row r="2647" spans="1:6">
      <c r="A2647" s="171">
        <v>44277</v>
      </c>
      <c r="B2647" t="s">
        <v>164</v>
      </c>
      <c r="C2647">
        <v>100464.6</v>
      </c>
      <c r="D2647" t="s">
        <v>14</v>
      </c>
      <c r="E2647" t="s">
        <v>14</v>
      </c>
      <c r="F2647">
        <v>84553</v>
      </c>
    </row>
    <row r="2648" spans="1:6">
      <c r="A2648" s="171">
        <v>44277</v>
      </c>
      <c r="B2648" t="s">
        <v>164</v>
      </c>
      <c r="C2648">
        <v>100464.6</v>
      </c>
      <c r="D2648" t="s">
        <v>14</v>
      </c>
      <c r="E2648" t="s">
        <v>15</v>
      </c>
      <c r="F2648">
        <v>83260</v>
      </c>
    </row>
    <row r="2649" spans="1:6">
      <c r="A2649" s="171">
        <v>44277</v>
      </c>
      <c r="B2649" t="s">
        <v>164</v>
      </c>
      <c r="C2649">
        <v>100464.6</v>
      </c>
      <c r="D2649" t="s">
        <v>14</v>
      </c>
      <c r="E2649" t="s">
        <v>16</v>
      </c>
      <c r="F2649">
        <v>1291</v>
      </c>
    </row>
    <row r="2650" spans="1:6">
      <c r="A2650" s="171">
        <v>44277</v>
      </c>
      <c r="B2650" t="s">
        <v>164</v>
      </c>
      <c r="C2650">
        <v>100464.6</v>
      </c>
      <c r="D2650" t="s">
        <v>14</v>
      </c>
      <c r="E2650" t="s">
        <v>17</v>
      </c>
      <c r="F2650">
        <v>2</v>
      </c>
    </row>
    <row r="2651" spans="1:6">
      <c r="A2651" s="171">
        <v>44277</v>
      </c>
      <c r="B2651" t="s">
        <v>164</v>
      </c>
      <c r="C2651">
        <v>100464.6</v>
      </c>
      <c r="D2651" t="s">
        <v>14</v>
      </c>
      <c r="E2651" t="s">
        <v>18</v>
      </c>
      <c r="F2651">
        <v>0</v>
      </c>
    </row>
    <row r="2652" spans="1:6">
      <c r="A2652" s="171">
        <v>44277</v>
      </c>
      <c r="B2652" t="s">
        <v>164</v>
      </c>
      <c r="C2652">
        <v>100464.6</v>
      </c>
      <c r="D2652" t="s">
        <v>19</v>
      </c>
      <c r="E2652" t="s">
        <v>19</v>
      </c>
      <c r="F2652">
        <v>14623</v>
      </c>
    </row>
    <row r="2653" spans="1:6">
      <c r="A2653" s="171">
        <v>44277</v>
      </c>
      <c r="B2653" t="s">
        <v>164</v>
      </c>
      <c r="C2653">
        <v>100464.6</v>
      </c>
      <c r="D2653" t="s">
        <v>19</v>
      </c>
      <c r="E2653" t="s">
        <v>20</v>
      </c>
      <c r="F2653">
        <v>14623</v>
      </c>
    </row>
    <row r="2654" spans="1:6">
      <c r="A2654" s="171">
        <v>44277</v>
      </c>
      <c r="B2654" t="s">
        <v>164</v>
      </c>
      <c r="C2654">
        <v>100464.6</v>
      </c>
      <c r="D2654" t="s">
        <v>19</v>
      </c>
      <c r="E2654" t="s">
        <v>21</v>
      </c>
      <c r="F2654">
        <v>0</v>
      </c>
    </row>
    <row r="2655" spans="1:6">
      <c r="A2655" s="171">
        <v>44277</v>
      </c>
      <c r="B2655" t="s">
        <v>164</v>
      </c>
      <c r="C2655">
        <v>100464.6</v>
      </c>
      <c r="D2655" t="s">
        <v>19</v>
      </c>
      <c r="E2655" t="s">
        <v>22</v>
      </c>
      <c r="F2655">
        <v>0</v>
      </c>
    </row>
    <row r="2656" spans="1:6">
      <c r="A2656" s="171">
        <v>44277</v>
      </c>
      <c r="B2656" t="s">
        <v>164</v>
      </c>
      <c r="C2656">
        <v>100464.6</v>
      </c>
      <c r="D2656" t="s">
        <v>23</v>
      </c>
      <c r="E2656" t="s">
        <v>23</v>
      </c>
      <c r="F2656">
        <v>0</v>
      </c>
    </row>
    <row r="2657" spans="1:6">
      <c r="A2657" s="171">
        <v>44277</v>
      </c>
      <c r="B2657" t="s">
        <v>164</v>
      </c>
      <c r="C2657">
        <v>100464.6</v>
      </c>
      <c r="D2657" t="s">
        <v>24</v>
      </c>
      <c r="E2657" t="s">
        <v>24</v>
      </c>
      <c r="F2657">
        <v>189496</v>
      </c>
    </row>
    <row r="2658" spans="1:6">
      <c r="A2658" s="171">
        <v>44277</v>
      </c>
      <c r="B2658" t="s">
        <v>164</v>
      </c>
      <c r="C2658">
        <v>100464.6</v>
      </c>
      <c r="D2658" t="s">
        <v>25</v>
      </c>
      <c r="E2658" t="s">
        <v>25</v>
      </c>
      <c r="F2658">
        <v>770277</v>
      </c>
    </row>
    <row r="2659" spans="1:6">
      <c r="A2659" s="171">
        <v>44277</v>
      </c>
      <c r="B2659" t="s">
        <v>164</v>
      </c>
      <c r="C2659">
        <v>100464.6</v>
      </c>
      <c r="D2659" t="s">
        <v>26</v>
      </c>
      <c r="E2659" t="s">
        <v>26</v>
      </c>
      <c r="F2659">
        <v>27242</v>
      </c>
    </row>
    <row r="2660" spans="1:6">
      <c r="A2660" s="171">
        <v>44277</v>
      </c>
      <c r="B2660" t="s">
        <v>164</v>
      </c>
      <c r="C2660">
        <v>100464.6</v>
      </c>
      <c r="D2660" t="s">
        <v>27</v>
      </c>
      <c r="E2660" t="s">
        <v>27</v>
      </c>
      <c r="F2660">
        <v>10113</v>
      </c>
    </row>
    <row r="2661" spans="1:6">
      <c r="A2661" s="171">
        <v>44277</v>
      </c>
      <c r="B2661" t="s">
        <v>164</v>
      </c>
      <c r="C2661">
        <v>100464.6</v>
      </c>
      <c r="D2661" t="s">
        <v>28</v>
      </c>
      <c r="E2661" t="s">
        <v>28</v>
      </c>
      <c r="F2661">
        <v>0</v>
      </c>
    </row>
    <row r="2662" spans="1:6">
      <c r="A2662" s="171">
        <v>44277</v>
      </c>
      <c r="B2662" t="s">
        <v>164</v>
      </c>
      <c r="C2662">
        <v>100464.6</v>
      </c>
      <c r="D2662" t="s">
        <v>29</v>
      </c>
      <c r="E2662" t="s">
        <v>29</v>
      </c>
      <c r="F2662">
        <v>479952</v>
      </c>
    </row>
    <row r="2663" spans="1:6">
      <c r="A2663" s="171">
        <v>44277</v>
      </c>
      <c r="B2663" t="s">
        <v>164</v>
      </c>
      <c r="C2663">
        <v>100464.6</v>
      </c>
      <c r="D2663" t="s">
        <v>30</v>
      </c>
      <c r="E2663" t="s">
        <v>30</v>
      </c>
      <c r="F2663">
        <v>0</v>
      </c>
    </row>
    <row r="2664" spans="1:6">
      <c r="A2664" s="171">
        <v>44277</v>
      </c>
      <c r="B2664" t="s">
        <v>164</v>
      </c>
      <c r="C2664">
        <v>100464.6</v>
      </c>
      <c r="D2664" t="s">
        <v>31</v>
      </c>
      <c r="E2664" t="s">
        <v>31</v>
      </c>
      <c r="F2664">
        <v>0</v>
      </c>
    </row>
    <row r="2665" spans="1:6">
      <c r="A2665" s="171">
        <v>44277</v>
      </c>
      <c r="B2665" t="s">
        <v>164</v>
      </c>
      <c r="C2665">
        <v>100464.6</v>
      </c>
      <c r="D2665" t="s">
        <v>32</v>
      </c>
      <c r="E2665" t="s">
        <v>32</v>
      </c>
      <c r="F2665">
        <v>10129</v>
      </c>
    </row>
    <row r="2666" spans="1:6">
      <c r="A2666" s="171">
        <v>44277</v>
      </c>
      <c r="B2666" t="s">
        <v>164</v>
      </c>
      <c r="C2666">
        <v>100464.6</v>
      </c>
      <c r="D2666" t="s">
        <v>33</v>
      </c>
      <c r="E2666" t="s">
        <v>33</v>
      </c>
      <c r="F2666">
        <v>0</v>
      </c>
    </row>
    <row r="2667" spans="1:6">
      <c r="A2667" s="171">
        <v>44277</v>
      </c>
      <c r="B2667" t="s">
        <v>164</v>
      </c>
      <c r="C2667">
        <v>100464.6</v>
      </c>
      <c r="D2667" t="s">
        <v>34</v>
      </c>
      <c r="E2667" t="s">
        <v>34</v>
      </c>
      <c r="F2667">
        <v>331</v>
      </c>
    </row>
    <row r="2668" spans="1:6">
      <c r="A2668" s="171">
        <v>44277</v>
      </c>
      <c r="B2668" t="s">
        <v>164</v>
      </c>
      <c r="C2668">
        <v>100464.6</v>
      </c>
      <c r="D2668" t="s">
        <v>35</v>
      </c>
      <c r="E2668" t="s">
        <v>35</v>
      </c>
      <c r="F2668">
        <v>0</v>
      </c>
    </row>
    <row r="2669" spans="1:6">
      <c r="A2669" s="171">
        <v>44277</v>
      </c>
      <c r="B2669" t="s">
        <v>164</v>
      </c>
      <c r="C2669">
        <v>100464.6</v>
      </c>
      <c r="D2669" t="s">
        <v>36</v>
      </c>
      <c r="E2669" t="s">
        <v>36</v>
      </c>
      <c r="F2669">
        <v>0</v>
      </c>
    </row>
    <row r="2670" spans="1:6">
      <c r="A2670" s="171">
        <v>44277</v>
      </c>
      <c r="B2670" t="s">
        <v>164</v>
      </c>
      <c r="C2670">
        <v>100464.6</v>
      </c>
      <c r="D2670" t="s">
        <v>37</v>
      </c>
      <c r="E2670" t="s">
        <v>37</v>
      </c>
      <c r="F2670">
        <v>0</v>
      </c>
    </row>
    <row r="2671" spans="1:6">
      <c r="A2671" s="171">
        <v>44277</v>
      </c>
      <c r="B2671" t="s">
        <v>164</v>
      </c>
      <c r="C2671">
        <v>100464.6</v>
      </c>
      <c r="D2671" t="s">
        <v>38</v>
      </c>
      <c r="E2671" t="s">
        <v>38</v>
      </c>
      <c r="F2671">
        <v>0</v>
      </c>
    </row>
    <row r="2672" spans="1:6">
      <c r="A2672" s="171">
        <v>44277</v>
      </c>
      <c r="B2672" t="s">
        <v>164</v>
      </c>
      <c r="C2672">
        <v>100464.6</v>
      </c>
      <c r="D2672" t="s">
        <v>39</v>
      </c>
      <c r="E2672" t="s">
        <v>39</v>
      </c>
      <c r="F2672">
        <v>0</v>
      </c>
    </row>
    <row r="2673" spans="1:6">
      <c r="A2673" s="171">
        <v>44277</v>
      </c>
      <c r="B2673" t="s">
        <v>164</v>
      </c>
      <c r="C2673">
        <v>100464.6</v>
      </c>
      <c r="D2673" t="s">
        <v>40</v>
      </c>
      <c r="E2673" t="s">
        <v>40</v>
      </c>
      <c r="F2673">
        <v>0</v>
      </c>
    </row>
    <row r="2674" spans="1:6">
      <c r="A2674" s="171">
        <v>44277</v>
      </c>
      <c r="B2674" t="s">
        <v>164</v>
      </c>
      <c r="C2674">
        <v>100464.6</v>
      </c>
      <c r="D2674" t="s">
        <v>41</v>
      </c>
      <c r="E2674" t="s">
        <v>41</v>
      </c>
      <c r="F2674">
        <v>0</v>
      </c>
    </row>
    <row r="2675" spans="1:6">
      <c r="A2675" s="171">
        <v>44278</v>
      </c>
      <c r="B2675" t="s">
        <v>164</v>
      </c>
      <c r="C2675">
        <v>99618.12</v>
      </c>
      <c r="D2675" t="s">
        <v>9</v>
      </c>
      <c r="E2675" t="s">
        <v>9</v>
      </c>
      <c r="F2675">
        <v>348636</v>
      </c>
    </row>
    <row r="2676" spans="1:6">
      <c r="A2676" s="171">
        <v>44278</v>
      </c>
      <c r="B2676" t="s">
        <v>164</v>
      </c>
      <c r="C2676">
        <v>99618.12</v>
      </c>
      <c r="D2676" t="s">
        <v>9</v>
      </c>
      <c r="E2676" t="s">
        <v>10</v>
      </c>
      <c r="F2676">
        <v>301627</v>
      </c>
    </row>
    <row r="2677" spans="1:6">
      <c r="A2677" s="171">
        <v>44278</v>
      </c>
      <c r="B2677" t="s">
        <v>164</v>
      </c>
      <c r="C2677">
        <v>99618.12</v>
      </c>
      <c r="D2677" t="s">
        <v>9</v>
      </c>
      <c r="E2677" t="s">
        <v>11</v>
      </c>
      <c r="F2677">
        <v>39941</v>
      </c>
    </row>
    <row r="2678" spans="1:6">
      <c r="A2678" s="171">
        <v>44278</v>
      </c>
      <c r="B2678" t="s">
        <v>164</v>
      </c>
      <c r="C2678">
        <v>99618.12</v>
      </c>
      <c r="D2678" t="s">
        <v>9</v>
      </c>
      <c r="E2678" t="s">
        <v>12</v>
      </c>
      <c r="F2678">
        <v>0</v>
      </c>
    </row>
    <row r="2679" spans="1:6">
      <c r="A2679" s="171">
        <v>44278</v>
      </c>
      <c r="B2679" t="s">
        <v>164</v>
      </c>
      <c r="C2679">
        <v>99618.12</v>
      </c>
      <c r="D2679" t="s">
        <v>9</v>
      </c>
      <c r="E2679" t="s">
        <v>13</v>
      </c>
      <c r="F2679">
        <v>7068</v>
      </c>
    </row>
    <row r="2680" spans="1:6">
      <c r="A2680" s="171">
        <v>44278</v>
      </c>
      <c r="B2680" t="s">
        <v>164</v>
      </c>
      <c r="C2680">
        <v>99618.12</v>
      </c>
      <c r="D2680" t="s">
        <v>14</v>
      </c>
      <c r="E2680" t="s">
        <v>14</v>
      </c>
      <c r="F2680">
        <v>48849</v>
      </c>
    </row>
    <row r="2681" spans="1:6">
      <c r="A2681" s="171">
        <v>44278</v>
      </c>
      <c r="B2681" t="s">
        <v>164</v>
      </c>
      <c r="C2681">
        <v>99618.12</v>
      </c>
      <c r="D2681" t="s">
        <v>14</v>
      </c>
      <c r="E2681" t="s">
        <v>15</v>
      </c>
      <c r="F2681">
        <v>46634</v>
      </c>
    </row>
    <row r="2682" spans="1:6">
      <c r="A2682" s="171">
        <v>44278</v>
      </c>
      <c r="B2682" t="s">
        <v>164</v>
      </c>
      <c r="C2682">
        <v>99618.12</v>
      </c>
      <c r="D2682" t="s">
        <v>14</v>
      </c>
      <c r="E2682" t="s">
        <v>16</v>
      </c>
      <c r="F2682">
        <v>1481</v>
      </c>
    </row>
    <row r="2683" spans="1:6">
      <c r="A2683" s="171">
        <v>44278</v>
      </c>
      <c r="B2683" t="s">
        <v>164</v>
      </c>
      <c r="C2683">
        <v>99618.12</v>
      </c>
      <c r="D2683" t="s">
        <v>14</v>
      </c>
      <c r="E2683" t="s">
        <v>17</v>
      </c>
      <c r="F2683">
        <v>733</v>
      </c>
    </row>
    <row r="2684" spans="1:6">
      <c r="A2684" s="171">
        <v>44278</v>
      </c>
      <c r="B2684" t="s">
        <v>164</v>
      </c>
      <c r="C2684">
        <v>99618.12</v>
      </c>
      <c r="D2684" t="s">
        <v>14</v>
      </c>
      <c r="E2684" t="s">
        <v>18</v>
      </c>
      <c r="F2684">
        <v>0</v>
      </c>
    </row>
    <row r="2685" spans="1:6">
      <c r="A2685" s="171">
        <v>44278</v>
      </c>
      <c r="B2685" t="s">
        <v>164</v>
      </c>
      <c r="C2685">
        <v>99618.12</v>
      </c>
      <c r="D2685" t="s">
        <v>19</v>
      </c>
      <c r="E2685" t="s">
        <v>19</v>
      </c>
      <c r="F2685">
        <v>16823</v>
      </c>
    </row>
    <row r="2686" spans="1:6">
      <c r="A2686" s="171">
        <v>44278</v>
      </c>
      <c r="B2686" t="s">
        <v>164</v>
      </c>
      <c r="C2686">
        <v>99618.12</v>
      </c>
      <c r="D2686" t="s">
        <v>19</v>
      </c>
      <c r="E2686" t="s">
        <v>20</v>
      </c>
      <c r="F2686">
        <v>16823</v>
      </c>
    </row>
    <row r="2687" spans="1:6">
      <c r="A2687" s="171">
        <v>44278</v>
      </c>
      <c r="B2687" t="s">
        <v>164</v>
      </c>
      <c r="C2687">
        <v>99618.12</v>
      </c>
      <c r="D2687" t="s">
        <v>19</v>
      </c>
      <c r="E2687" t="s">
        <v>21</v>
      </c>
      <c r="F2687">
        <v>0</v>
      </c>
    </row>
    <row r="2688" spans="1:6">
      <c r="A2688" s="171">
        <v>44278</v>
      </c>
      <c r="B2688" t="s">
        <v>164</v>
      </c>
      <c r="C2688">
        <v>99618.12</v>
      </c>
      <c r="D2688" t="s">
        <v>19</v>
      </c>
      <c r="E2688" t="s">
        <v>22</v>
      </c>
      <c r="F2688">
        <v>0</v>
      </c>
    </row>
    <row r="2689" spans="1:6">
      <c r="A2689" s="171">
        <v>44278</v>
      </c>
      <c r="B2689" t="s">
        <v>164</v>
      </c>
      <c r="C2689">
        <v>99618.12</v>
      </c>
      <c r="D2689" t="s">
        <v>23</v>
      </c>
      <c r="E2689" t="s">
        <v>23</v>
      </c>
      <c r="F2689">
        <v>0</v>
      </c>
    </row>
    <row r="2690" spans="1:6">
      <c r="A2690" s="171">
        <v>44278</v>
      </c>
      <c r="B2690" t="s">
        <v>164</v>
      </c>
      <c r="C2690">
        <v>99618.12</v>
      </c>
      <c r="D2690" t="s">
        <v>24</v>
      </c>
      <c r="E2690" t="s">
        <v>24</v>
      </c>
      <c r="F2690">
        <v>154502</v>
      </c>
    </row>
    <row r="2691" spans="1:6">
      <c r="A2691" s="171">
        <v>44278</v>
      </c>
      <c r="B2691" t="s">
        <v>164</v>
      </c>
      <c r="C2691">
        <v>99618.12</v>
      </c>
      <c r="D2691" t="s">
        <v>25</v>
      </c>
      <c r="E2691" t="s">
        <v>25</v>
      </c>
      <c r="F2691">
        <v>415868</v>
      </c>
    </row>
    <row r="2692" spans="1:6">
      <c r="A2692" s="171">
        <v>44278</v>
      </c>
      <c r="B2692" t="s">
        <v>164</v>
      </c>
      <c r="C2692">
        <v>99618.12</v>
      </c>
      <c r="D2692" t="s">
        <v>26</v>
      </c>
      <c r="E2692" t="s">
        <v>26</v>
      </c>
      <c r="F2692">
        <v>30310</v>
      </c>
    </row>
    <row r="2693" spans="1:6">
      <c r="A2693" s="171">
        <v>44278</v>
      </c>
      <c r="B2693" t="s">
        <v>164</v>
      </c>
      <c r="C2693">
        <v>99618.12</v>
      </c>
      <c r="D2693" t="s">
        <v>27</v>
      </c>
      <c r="E2693" t="s">
        <v>27</v>
      </c>
      <c r="F2693">
        <v>8949</v>
      </c>
    </row>
    <row r="2694" spans="1:6">
      <c r="A2694" s="171">
        <v>44278</v>
      </c>
      <c r="B2694" t="s">
        <v>164</v>
      </c>
      <c r="C2694">
        <v>99618.12</v>
      </c>
      <c r="D2694" t="s">
        <v>28</v>
      </c>
      <c r="E2694" t="s">
        <v>28</v>
      </c>
      <c r="F2694">
        <v>0</v>
      </c>
    </row>
    <row r="2695" spans="1:6">
      <c r="A2695" s="171">
        <v>44278</v>
      </c>
      <c r="B2695" t="s">
        <v>164</v>
      </c>
      <c r="C2695">
        <v>99618.12</v>
      </c>
      <c r="D2695" t="s">
        <v>29</v>
      </c>
      <c r="E2695" t="s">
        <v>29</v>
      </c>
      <c r="F2695">
        <v>578580</v>
      </c>
    </row>
    <row r="2696" spans="1:6">
      <c r="A2696" s="171">
        <v>44278</v>
      </c>
      <c r="B2696" t="s">
        <v>164</v>
      </c>
      <c r="C2696">
        <v>99618.12</v>
      </c>
      <c r="D2696" t="s">
        <v>30</v>
      </c>
      <c r="E2696" t="s">
        <v>30</v>
      </c>
      <c r="F2696">
        <v>0</v>
      </c>
    </row>
    <row r="2697" spans="1:6">
      <c r="A2697" s="171">
        <v>44278</v>
      </c>
      <c r="B2697" t="s">
        <v>164</v>
      </c>
      <c r="C2697">
        <v>99618.12</v>
      </c>
      <c r="D2697" t="s">
        <v>31</v>
      </c>
      <c r="E2697" t="s">
        <v>31</v>
      </c>
      <c r="F2697">
        <v>0</v>
      </c>
    </row>
    <row r="2698" spans="1:6">
      <c r="A2698" s="171">
        <v>44278</v>
      </c>
      <c r="B2698" t="s">
        <v>164</v>
      </c>
      <c r="C2698">
        <v>99618.12</v>
      </c>
      <c r="D2698" t="s">
        <v>32</v>
      </c>
      <c r="E2698" t="s">
        <v>32</v>
      </c>
      <c r="F2698">
        <v>6959</v>
      </c>
    </row>
    <row r="2699" spans="1:6">
      <c r="A2699" s="171">
        <v>44278</v>
      </c>
      <c r="B2699" t="s">
        <v>164</v>
      </c>
      <c r="C2699">
        <v>99618.12</v>
      </c>
      <c r="D2699" t="s">
        <v>33</v>
      </c>
      <c r="E2699" t="s">
        <v>33</v>
      </c>
      <c r="F2699">
        <v>0</v>
      </c>
    </row>
    <row r="2700" spans="1:6">
      <c r="A2700" s="171">
        <v>44278</v>
      </c>
      <c r="B2700" t="s">
        <v>164</v>
      </c>
      <c r="C2700">
        <v>99618.12</v>
      </c>
      <c r="D2700" t="s">
        <v>34</v>
      </c>
      <c r="E2700" t="s">
        <v>34</v>
      </c>
      <c r="F2700">
        <v>292</v>
      </c>
    </row>
    <row r="2701" spans="1:6">
      <c r="A2701" s="171">
        <v>44278</v>
      </c>
      <c r="B2701" t="s">
        <v>164</v>
      </c>
      <c r="C2701">
        <v>99618.12</v>
      </c>
      <c r="D2701" t="s">
        <v>35</v>
      </c>
      <c r="E2701" t="s">
        <v>35</v>
      </c>
      <c r="F2701">
        <v>0</v>
      </c>
    </row>
    <row r="2702" spans="1:6">
      <c r="A2702" s="171">
        <v>44278</v>
      </c>
      <c r="B2702" t="s">
        <v>164</v>
      </c>
      <c r="C2702">
        <v>99618.12</v>
      </c>
      <c r="D2702" t="s">
        <v>36</v>
      </c>
      <c r="E2702" t="s">
        <v>36</v>
      </c>
      <c r="F2702">
        <v>0</v>
      </c>
    </row>
    <row r="2703" spans="1:6">
      <c r="A2703" s="171">
        <v>44278</v>
      </c>
      <c r="B2703" t="s">
        <v>164</v>
      </c>
      <c r="C2703">
        <v>99618.12</v>
      </c>
      <c r="D2703" t="s">
        <v>37</v>
      </c>
      <c r="E2703" t="s">
        <v>37</v>
      </c>
      <c r="F2703">
        <v>0</v>
      </c>
    </row>
    <row r="2704" spans="1:6">
      <c r="A2704" s="171">
        <v>44278</v>
      </c>
      <c r="B2704" t="s">
        <v>164</v>
      </c>
      <c r="C2704">
        <v>99618.12</v>
      </c>
      <c r="D2704" t="s">
        <v>38</v>
      </c>
      <c r="E2704" t="s">
        <v>38</v>
      </c>
      <c r="F2704">
        <v>0</v>
      </c>
    </row>
    <row r="2705" spans="1:6">
      <c r="A2705" s="171">
        <v>44278</v>
      </c>
      <c r="B2705" t="s">
        <v>164</v>
      </c>
      <c r="C2705">
        <v>99618.12</v>
      </c>
      <c r="D2705" t="s">
        <v>39</v>
      </c>
      <c r="E2705" t="s">
        <v>39</v>
      </c>
      <c r="F2705">
        <v>0</v>
      </c>
    </row>
    <row r="2706" spans="1:6">
      <c r="A2706" s="171">
        <v>44278</v>
      </c>
      <c r="B2706" t="s">
        <v>164</v>
      </c>
      <c r="C2706">
        <v>99618.12</v>
      </c>
      <c r="D2706" t="s">
        <v>40</v>
      </c>
      <c r="E2706" t="s">
        <v>40</v>
      </c>
      <c r="F2706">
        <v>0</v>
      </c>
    </row>
    <row r="2707" spans="1:6">
      <c r="A2707" s="171">
        <v>44278</v>
      </c>
      <c r="B2707" t="s">
        <v>164</v>
      </c>
      <c r="C2707">
        <v>99618.12</v>
      </c>
      <c r="D2707" t="s">
        <v>41</v>
      </c>
      <c r="E2707" t="s">
        <v>41</v>
      </c>
      <c r="F2707">
        <v>0</v>
      </c>
    </row>
    <row r="2708" spans="1:6">
      <c r="A2708" s="171">
        <v>44279</v>
      </c>
      <c r="B2708" t="s">
        <v>164</v>
      </c>
      <c r="C2708">
        <v>111789.73</v>
      </c>
      <c r="D2708" t="s">
        <v>9</v>
      </c>
      <c r="E2708" t="s">
        <v>9</v>
      </c>
      <c r="F2708">
        <v>457917</v>
      </c>
    </row>
    <row r="2709" spans="1:6">
      <c r="A2709" s="171">
        <v>44279</v>
      </c>
      <c r="B2709" t="s">
        <v>164</v>
      </c>
      <c r="C2709">
        <v>111789.73</v>
      </c>
      <c r="D2709" t="s">
        <v>9</v>
      </c>
      <c r="E2709" t="s">
        <v>10</v>
      </c>
      <c r="F2709">
        <v>311472</v>
      </c>
    </row>
    <row r="2710" spans="1:6">
      <c r="A2710" s="171">
        <v>44279</v>
      </c>
      <c r="B2710" t="s">
        <v>164</v>
      </c>
      <c r="C2710">
        <v>111789.73</v>
      </c>
      <c r="D2710" t="s">
        <v>9</v>
      </c>
      <c r="E2710" t="s">
        <v>11</v>
      </c>
      <c r="F2710">
        <v>134214</v>
      </c>
    </row>
    <row r="2711" spans="1:6">
      <c r="A2711" s="171">
        <v>44279</v>
      </c>
      <c r="B2711" t="s">
        <v>164</v>
      </c>
      <c r="C2711">
        <v>111789.73</v>
      </c>
      <c r="D2711" t="s">
        <v>9</v>
      </c>
      <c r="E2711" t="s">
        <v>12</v>
      </c>
      <c r="F2711">
        <v>0</v>
      </c>
    </row>
    <row r="2712" spans="1:6">
      <c r="A2712" s="171">
        <v>44279</v>
      </c>
      <c r="B2712" t="s">
        <v>164</v>
      </c>
      <c r="C2712">
        <v>111789.73</v>
      </c>
      <c r="D2712" t="s">
        <v>9</v>
      </c>
      <c r="E2712" t="s">
        <v>13</v>
      </c>
      <c r="F2712">
        <v>12231</v>
      </c>
    </row>
    <row r="2713" spans="1:6">
      <c r="A2713" s="171">
        <v>44279</v>
      </c>
      <c r="B2713" t="s">
        <v>164</v>
      </c>
      <c r="C2713">
        <v>111789.73</v>
      </c>
      <c r="D2713" t="s">
        <v>14</v>
      </c>
      <c r="E2713" t="s">
        <v>14</v>
      </c>
      <c r="F2713">
        <v>51850</v>
      </c>
    </row>
    <row r="2714" spans="1:6">
      <c r="A2714" s="171">
        <v>44279</v>
      </c>
      <c r="B2714" t="s">
        <v>164</v>
      </c>
      <c r="C2714">
        <v>111789.73</v>
      </c>
      <c r="D2714" t="s">
        <v>14</v>
      </c>
      <c r="E2714" t="s">
        <v>15</v>
      </c>
      <c r="F2714">
        <v>39542</v>
      </c>
    </row>
    <row r="2715" spans="1:6">
      <c r="A2715" s="171">
        <v>44279</v>
      </c>
      <c r="B2715" t="s">
        <v>164</v>
      </c>
      <c r="C2715">
        <v>111789.73</v>
      </c>
      <c r="D2715" t="s">
        <v>14</v>
      </c>
      <c r="E2715" t="s">
        <v>16</v>
      </c>
      <c r="F2715">
        <v>10707</v>
      </c>
    </row>
    <row r="2716" spans="1:6">
      <c r="A2716" s="171">
        <v>44279</v>
      </c>
      <c r="B2716" t="s">
        <v>164</v>
      </c>
      <c r="C2716">
        <v>111789.73</v>
      </c>
      <c r="D2716" t="s">
        <v>14</v>
      </c>
      <c r="E2716" t="s">
        <v>17</v>
      </c>
      <c r="F2716">
        <v>1600</v>
      </c>
    </row>
    <row r="2717" spans="1:6">
      <c r="A2717" s="171">
        <v>44279</v>
      </c>
      <c r="B2717" t="s">
        <v>164</v>
      </c>
      <c r="C2717">
        <v>111789.73</v>
      </c>
      <c r="D2717" t="s">
        <v>14</v>
      </c>
      <c r="E2717" t="s">
        <v>18</v>
      </c>
      <c r="F2717">
        <v>0</v>
      </c>
    </row>
    <row r="2718" spans="1:6">
      <c r="A2718" s="171">
        <v>44279</v>
      </c>
      <c r="B2718" t="s">
        <v>164</v>
      </c>
      <c r="C2718">
        <v>111789.73</v>
      </c>
      <c r="D2718" t="s">
        <v>19</v>
      </c>
      <c r="E2718" t="s">
        <v>19</v>
      </c>
      <c r="F2718">
        <v>12786</v>
      </c>
    </row>
    <row r="2719" spans="1:6">
      <c r="A2719" s="171">
        <v>44279</v>
      </c>
      <c r="B2719" t="s">
        <v>164</v>
      </c>
      <c r="C2719">
        <v>111789.73</v>
      </c>
      <c r="D2719" t="s">
        <v>19</v>
      </c>
      <c r="E2719" t="s">
        <v>20</v>
      </c>
      <c r="F2719">
        <v>12786</v>
      </c>
    </row>
    <row r="2720" spans="1:6">
      <c r="A2720" s="171">
        <v>44279</v>
      </c>
      <c r="B2720" t="s">
        <v>164</v>
      </c>
      <c r="C2720">
        <v>111789.73</v>
      </c>
      <c r="D2720" t="s">
        <v>19</v>
      </c>
      <c r="E2720" t="s">
        <v>21</v>
      </c>
      <c r="F2720">
        <v>0</v>
      </c>
    </row>
    <row r="2721" spans="1:6">
      <c r="A2721" s="171">
        <v>44279</v>
      </c>
      <c r="B2721" t="s">
        <v>164</v>
      </c>
      <c r="C2721">
        <v>111789.73</v>
      </c>
      <c r="D2721" t="s">
        <v>19</v>
      </c>
      <c r="E2721" t="s">
        <v>22</v>
      </c>
      <c r="F2721">
        <v>0</v>
      </c>
    </row>
    <row r="2722" spans="1:6">
      <c r="A2722" s="171">
        <v>44279</v>
      </c>
      <c r="B2722" t="s">
        <v>164</v>
      </c>
      <c r="C2722">
        <v>111789.73</v>
      </c>
      <c r="D2722" t="s">
        <v>23</v>
      </c>
      <c r="E2722" t="s">
        <v>23</v>
      </c>
      <c r="F2722">
        <v>0</v>
      </c>
    </row>
    <row r="2723" spans="1:6">
      <c r="A2723" s="171">
        <v>44279</v>
      </c>
      <c r="B2723" t="s">
        <v>164</v>
      </c>
      <c r="C2723">
        <v>111789.73</v>
      </c>
      <c r="D2723" t="s">
        <v>24</v>
      </c>
      <c r="E2723" t="s">
        <v>24</v>
      </c>
      <c r="F2723">
        <v>54930</v>
      </c>
    </row>
    <row r="2724" spans="1:6">
      <c r="A2724" s="171">
        <v>44279</v>
      </c>
      <c r="B2724" t="s">
        <v>164</v>
      </c>
      <c r="C2724">
        <v>111789.73</v>
      </c>
      <c r="D2724" t="s">
        <v>25</v>
      </c>
      <c r="E2724" t="s">
        <v>25</v>
      </c>
      <c r="F2724">
        <v>570606</v>
      </c>
    </row>
    <row r="2725" spans="1:6">
      <c r="A2725" s="171">
        <v>44279</v>
      </c>
      <c r="B2725" t="s">
        <v>164</v>
      </c>
      <c r="C2725">
        <v>111789.73</v>
      </c>
      <c r="D2725" t="s">
        <v>26</v>
      </c>
      <c r="E2725" t="s">
        <v>26</v>
      </c>
      <c r="F2725">
        <v>26542</v>
      </c>
    </row>
    <row r="2726" spans="1:6">
      <c r="A2726" s="171">
        <v>44279</v>
      </c>
      <c r="B2726" t="s">
        <v>164</v>
      </c>
      <c r="C2726">
        <v>111789.73</v>
      </c>
      <c r="D2726" t="s">
        <v>27</v>
      </c>
      <c r="E2726" t="s">
        <v>27</v>
      </c>
      <c r="F2726">
        <v>7492</v>
      </c>
    </row>
    <row r="2727" spans="1:6">
      <c r="A2727" s="171">
        <v>44279</v>
      </c>
      <c r="B2727" t="s">
        <v>164</v>
      </c>
      <c r="C2727">
        <v>111789.73</v>
      </c>
      <c r="D2727" t="s">
        <v>28</v>
      </c>
      <c r="E2727" t="s">
        <v>28</v>
      </c>
      <c r="F2727">
        <v>0</v>
      </c>
    </row>
    <row r="2728" spans="1:6">
      <c r="A2728" s="171">
        <v>44279</v>
      </c>
      <c r="B2728" t="s">
        <v>164</v>
      </c>
      <c r="C2728">
        <v>111789.73</v>
      </c>
      <c r="D2728" t="s">
        <v>29</v>
      </c>
      <c r="E2728" t="s">
        <v>29</v>
      </c>
      <c r="F2728">
        <v>768869</v>
      </c>
    </row>
    <row r="2729" spans="1:6">
      <c r="A2729" s="171">
        <v>44279</v>
      </c>
      <c r="B2729" t="s">
        <v>164</v>
      </c>
      <c r="C2729">
        <v>111789.73</v>
      </c>
      <c r="D2729" t="s">
        <v>30</v>
      </c>
      <c r="E2729" t="s">
        <v>30</v>
      </c>
      <c r="F2729">
        <v>0</v>
      </c>
    </row>
    <row r="2730" spans="1:6">
      <c r="A2730" s="171">
        <v>44279</v>
      </c>
      <c r="B2730" t="s">
        <v>164</v>
      </c>
      <c r="C2730">
        <v>111789.73</v>
      </c>
      <c r="D2730" t="s">
        <v>31</v>
      </c>
      <c r="E2730" t="s">
        <v>31</v>
      </c>
      <c r="F2730">
        <v>0</v>
      </c>
    </row>
    <row r="2731" spans="1:6">
      <c r="A2731" s="171">
        <v>44279</v>
      </c>
      <c r="B2731" t="s">
        <v>164</v>
      </c>
      <c r="C2731">
        <v>111789.73</v>
      </c>
      <c r="D2731" t="s">
        <v>32</v>
      </c>
      <c r="E2731" t="s">
        <v>32</v>
      </c>
      <c r="F2731">
        <v>7613</v>
      </c>
    </row>
    <row r="2732" spans="1:6">
      <c r="A2732" s="171">
        <v>44279</v>
      </c>
      <c r="B2732" t="s">
        <v>164</v>
      </c>
      <c r="C2732">
        <v>111789.73</v>
      </c>
      <c r="D2732" t="s">
        <v>33</v>
      </c>
      <c r="E2732" t="s">
        <v>33</v>
      </c>
      <c r="F2732">
        <v>0</v>
      </c>
    </row>
    <row r="2733" spans="1:6">
      <c r="A2733" s="171">
        <v>44279</v>
      </c>
      <c r="B2733" t="s">
        <v>164</v>
      </c>
      <c r="C2733">
        <v>111789.73</v>
      </c>
      <c r="D2733" t="s">
        <v>34</v>
      </c>
      <c r="E2733" t="s">
        <v>34</v>
      </c>
      <c r="F2733">
        <v>306</v>
      </c>
    </row>
    <row r="2734" spans="1:6">
      <c r="A2734" s="171">
        <v>44279</v>
      </c>
      <c r="B2734" t="s">
        <v>164</v>
      </c>
      <c r="C2734">
        <v>111789.73</v>
      </c>
      <c r="D2734" t="s">
        <v>35</v>
      </c>
      <c r="E2734" t="s">
        <v>35</v>
      </c>
      <c r="F2734">
        <v>0</v>
      </c>
    </row>
    <row r="2735" spans="1:6">
      <c r="A2735" s="171">
        <v>44279</v>
      </c>
      <c r="B2735" t="s">
        <v>164</v>
      </c>
      <c r="C2735">
        <v>111789.73</v>
      </c>
      <c r="D2735" t="s">
        <v>36</v>
      </c>
      <c r="E2735" t="s">
        <v>36</v>
      </c>
      <c r="F2735">
        <v>0</v>
      </c>
    </row>
    <row r="2736" spans="1:6">
      <c r="A2736" s="171">
        <v>44279</v>
      </c>
      <c r="B2736" t="s">
        <v>164</v>
      </c>
      <c r="C2736">
        <v>111789.73</v>
      </c>
      <c r="D2736" t="s">
        <v>37</v>
      </c>
      <c r="E2736" t="s">
        <v>37</v>
      </c>
      <c r="F2736">
        <v>0</v>
      </c>
    </row>
    <row r="2737" spans="1:6">
      <c r="A2737" s="171">
        <v>44279</v>
      </c>
      <c r="B2737" t="s">
        <v>164</v>
      </c>
      <c r="C2737">
        <v>111789.73</v>
      </c>
      <c r="D2737" t="s">
        <v>38</v>
      </c>
      <c r="E2737" t="s">
        <v>38</v>
      </c>
      <c r="F2737">
        <v>0</v>
      </c>
    </row>
    <row r="2738" spans="1:6">
      <c r="A2738" s="171">
        <v>44279</v>
      </c>
      <c r="B2738" t="s">
        <v>164</v>
      </c>
      <c r="C2738">
        <v>111789.73</v>
      </c>
      <c r="D2738" t="s">
        <v>39</v>
      </c>
      <c r="E2738" t="s">
        <v>39</v>
      </c>
      <c r="F2738">
        <v>0</v>
      </c>
    </row>
    <row r="2739" spans="1:6">
      <c r="A2739" s="171">
        <v>44279</v>
      </c>
      <c r="B2739" t="s">
        <v>164</v>
      </c>
      <c r="C2739">
        <v>111789.73</v>
      </c>
      <c r="D2739" t="s">
        <v>40</v>
      </c>
      <c r="E2739" t="s">
        <v>40</v>
      </c>
      <c r="F2739">
        <v>0</v>
      </c>
    </row>
    <row r="2740" spans="1:6">
      <c r="A2740" s="171">
        <v>44279</v>
      </c>
      <c r="B2740" t="s">
        <v>164</v>
      </c>
      <c r="C2740">
        <v>111789.73</v>
      </c>
      <c r="D2740" t="s">
        <v>41</v>
      </c>
      <c r="E2740" t="s">
        <v>41</v>
      </c>
      <c r="F2740">
        <v>0</v>
      </c>
    </row>
    <row r="2741" spans="1:6">
      <c r="A2741" s="171">
        <v>44280</v>
      </c>
      <c r="B2741" t="s">
        <v>164</v>
      </c>
      <c r="C2741">
        <v>99785.25</v>
      </c>
      <c r="D2741" t="s">
        <v>9</v>
      </c>
      <c r="E2741" t="s">
        <v>9</v>
      </c>
      <c r="F2741">
        <v>436258</v>
      </c>
    </row>
    <row r="2742" spans="1:6">
      <c r="A2742" s="171">
        <v>44280</v>
      </c>
      <c r="B2742" t="s">
        <v>164</v>
      </c>
      <c r="C2742">
        <v>99785.25</v>
      </c>
      <c r="D2742" t="s">
        <v>9</v>
      </c>
      <c r="E2742" t="s">
        <v>10</v>
      </c>
      <c r="F2742">
        <v>291814</v>
      </c>
    </row>
    <row r="2743" spans="1:6">
      <c r="A2743" s="171">
        <v>44280</v>
      </c>
      <c r="B2743" t="s">
        <v>164</v>
      </c>
      <c r="C2743">
        <v>99785.25</v>
      </c>
      <c r="D2743" t="s">
        <v>9</v>
      </c>
      <c r="E2743" t="s">
        <v>11</v>
      </c>
      <c r="F2743">
        <v>133785</v>
      </c>
    </row>
    <row r="2744" spans="1:6">
      <c r="A2744" s="171">
        <v>44280</v>
      </c>
      <c r="B2744" t="s">
        <v>164</v>
      </c>
      <c r="C2744">
        <v>99785.25</v>
      </c>
      <c r="D2744" t="s">
        <v>9</v>
      </c>
      <c r="E2744" t="s">
        <v>12</v>
      </c>
      <c r="F2744">
        <v>0</v>
      </c>
    </row>
    <row r="2745" spans="1:6">
      <c r="A2745" s="171">
        <v>44280</v>
      </c>
      <c r="B2745" t="s">
        <v>164</v>
      </c>
      <c r="C2745">
        <v>99785.25</v>
      </c>
      <c r="D2745" t="s">
        <v>9</v>
      </c>
      <c r="E2745" t="s">
        <v>13</v>
      </c>
      <c r="F2745">
        <v>10659</v>
      </c>
    </row>
    <row r="2746" spans="1:6">
      <c r="A2746" s="171">
        <v>44280</v>
      </c>
      <c r="B2746" t="s">
        <v>164</v>
      </c>
      <c r="C2746">
        <v>99785.25</v>
      </c>
      <c r="D2746" t="s">
        <v>14</v>
      </c>
      <c r="E2746" t="s">
        <v>14</v>
      </c>
      <c r="F2746">
        <v>62818</v>
      </c>
    </row>
    <row r="2747" spans="1:6">
      <c r="A2747" s="171">
        <v>44280</v>
      </c>
      <c r="B2747" t="s">
        <v>164</v>
      </c>
      <c r="C2747">
        <v>99785.25</v>
      </c>
      <c r="D2747" t="s">
        <v>14</v>
      </c>
      <c r="E2747" t="s">
        <v>15</v>
      </c>
      <c r="F2747">
        <v>48578</v>
      </c>
    </row>
    <row r="2748" spans="1:6">
      <c r="A2748" s="171">
        <v>44280</v>
      </c>
      <c r="B2748" t="s">
        <v>164</v>
      </c>
      <c r="C2748">
        <v>99785.25</v>
      </c>
      <c r="D2748" t="s">
        <v>14</v>
      </c>
      <c r="E2748" t="s">
        <v>16</v>
      </c>
      <c r="F2748">
        <v>12933</v>
      </c>
    </row>
    <row r="2749" spans="1:6">
      <c r="A2749" s="171">
        <v>44280</v>
      </c>
      <c r="B2749" t="s">
        <v>164</v>
      </c>
      <c r="C2749">
        <v>99785.25</v>
      </c>
      <c r="D2749" t="s">
        <v>14</v>
      </c>
      <c r="E2749" t="s">
        <v>17</v>
      </c>
      <c r="F2749">
        <v>1307</v>
      </c>
    </row>
    <row r="2750" spans="1:6">
      <c r="A2750" s="171">
        <v>44280</v>
      </c>
      <c r="B2750" t="s">
        <v>164</v>
      </c>
      <c r="C2750">
        <v>99785.25</v>
      </c>
      <c r="D2750" t="s">
        <v>14</v>
      </c>
      <c r="E2750" t="s">
        <v>18</v>
      </c>
      <c r="F2750">
        <v>0</v>
      </c>
    </row>
    <row r="2751" spans="1:6">
      <c r="A2751" s="171">
        <v>44280</v>
      </c>
      <c r="B2751" t="s">
        <v>164</v>
      </c>
      <c r="C2751">
        <v>99785.25</v>
      </c>
      <c r="D2751" t="s">
        <v>19</v>
      </c>
      <c r="E2751" t="s">
        <v>19</v>
      </c>
      <c r="F2751">
        <v>334936</v>
      </c>
    </row>
    <row r="2752" spans="1:6">
      <c r="A2752" s="171">
        <v>44280</v>
      </c>
      <c r="B2752" t="s">
        <v>164</v>
      </c>
      <c r="C2752">
        <v>99785.25</v>
      </c>
      <c r="D2752" t="s">
        <v>19</v>
      </c>
      <c r="E2752" t="s">
        <v>20</v>
      </c>
      <c r="F2752">
        <v>334936</v>
      </c>
    </row>
    <row r="2753" spans="1:6">
      <c r="A2753" s="171">
        <v>44280</v>
      </c>
      <c r="B2753" t="s">
        <v>164</v>
      </c>
      <c r="C2753">
        <v>99785.25</v>
      </c>
      <c r="D2753" t="s">
        <v>19</v>
      </c>
      <c r="E2753" t="s">
        <v>21</v>
      </c>
      <c r="F2753">
        <v>0</v>
      </c>
    </row>
    <row r="2754" spans="1:6">
      <c r="A2754" s="171">
        <v>44280</v>
      </c>
      <c r="B2754" t="s">
        <v>164</v>
      </c>
      <c r="C2754">
        <v>99785.25</v>
      </c>
      <c r="D2754" t="s">
        <v>19</v>
      </c>
      <c r="E2754" t="s">
        <v>22</v>
      </c>
      <c r="F2754">
        <v>0</v>
      </c>
    </row>
    <row r="2755" spans="1:6">
      <c r="A2755" s="171">
        <v>44280</v>
      </c>
      <c r="B2755" t="s">
        <v>164</v>
      </c>
      <c r="C2755">
        <v>99785.25</v>
      </c>
      <c r="D2755" t="s">
        <v>23</v>
      </c>
      <c r="E2755" t="s">
        <v>23</v>
      </c>
      <c r="F2755">
        <v>0</v>
      </c>
    </row>
    <row r="2756" spans="1:6">
      <c r="A2756" s="171">
        <v>44280</v>
      </c>
      <c r="B2756" t="s">
        <v>164</v>
      </c>
      <c r="C2756">
        <v>99785.25</v>
      </c>
      <c r="D2756" t="s">
        <v>24</v>
      </c>
      <c r="E2756" t="s">
        <v>24</v>
      </c>
      <c r="F2756">
        <v>0</v>
      </c>
    </row>
    <row r="2757" spans="1:6">
      <c r="A2757" s="171">
        <v>44280</v>
      </c>
      <c r="B2757" t="s">
        <v>164</v>
      </c>
      <c r="C2757">
        <v>99785.25</v>
      </c>
      <c r="D2757" t="s">
        <v>25</v>
      </c>
      <c r="E2757" t="s">
        <v>25</v>
      </c>
      <c r="F2757">
        <v>814193</v>
      </c>
    </row>
    <row r="2758" spans="1:6">
      <c r="A2758" s="171">
        <v>44280</v>
      </c>
      <c r="B2758" t="s">
        <v>164</v>
      </c>
      <c r="C2758">
        <v>99785.25</v>
      </c>
      <c r="D2758" t="s">
        <v>26</v>
      </c>
      <c r="E2758" t="s">
        <v>26</v>
      </c>
      <c r="F2758">
        <v>376142</v>
      </c>
    </row>
    <row r="2759" spans="1:6">
      <c r="A2759" s="171">
        <v>44280</v>
      </c>
      <c r="B2759" t="s">
        <v>164</v>
      </c>
      <c r="C2759">
        <v>99785.25</v>
      </c>
      <c r="D2759" t="s">
        <v>27</v>
      </c>
      <c r="E2759" t="s">
        <v>27</v>
      </c>
      <c r="F2759">
        <v>10964</v>
      </c>
    </row>
    <row r="2760" spans="1:6">
      <c r="A2760" s="171">
        <v>44280</v>
      </c>
      <c r="B2760" t="s">
        <v>164</v>
      </c>
      <c r="C2760">
        <v>99785.25</v>
      </c>
      <c r="D2760" t="s">
        <v>28</v>
      </c>
      <c r="E2760" t="s">
        <v>28</v>
      </c>
      <c r="F2760">
        <v>0</v>
      </c>
    </row>
    <row r="2761" spans="1:6">
      <c r="A2761" s="171">
        <v>44280</v>
      </c>
      <c r="B2761" t="s">
        <v>164</v>
      </c>
      <c r="C2761">
        <v>99785.25</v>
      </c>
      <c r="D2761" t="s">
        <v>29</v>
      </c>
      <c r="E2761" t="s">
        <v>29</v>
      </c>
      <c r="F2761">
        <v>2281019</v>
      </c>
    </row>
    <row r="2762" spans="1:6">
      <c r="A2762" s="171">
        <v>44280</v>
      </c>
      <c r="B2762" t="s">
        <v>164</v>
      </c>
      <c r="C2762">
        <v>99785.25</v>
      </c>
      <c r="D2762" t="s">
        <v>30</v>
      </c>
      <c r="E2762" t="s">
        <v>30</v>
      </c>
      <c r="F2762">
        <v>0</v>
      </c>
    </row>
    <row r="2763" spans="1:6">
      <c r="A2763" s="171">
        <v>44280</v>
      </c>
      <c r="B2763" t="s">
        <v>164</v>
      </c>
      <c r="C2763">
        <v>99785.25</v>
      </c>
      <c r="D2763" t="s">
        <v>31</v>
      </c>
      <c r="E2763" t="s">
        <v>31</v>
      </c>
      <c r="F2763">
        <v>0</v>
      </c>
    </row>
    <row r="2764" spans="1:6">
      <c r="A2764" s="171">
        <v>44280</v>
      </c>
      <c r="B2764" t="s">
        <v>164</v>
      </c>
      <c r="C2764">
        <v>99785.25</v>
      </c>
      <c r="D2764" t="s">
        <v>32</v>
      </c>
      <c r="E2764" t="s">
        <v>32</v>
      </c>
      <c r="F2764">
        <v>10675</v>
      </c>
    </row>
    <row r="2765" spans="1:6">
      <c r="A2765" s="171">
        <v>44280</v>
      </c>
      <c r="B2765" t="s">
        <v>164</v>
      </c>
      <c r="C2765">
        <v>99785.25</v>
      </c>
      <c r="D2765" t="s">
        <v>33</v>
      </c>
      <c r="E2765" t="s">
        <v>33</v>
      </c>
      <c r="F2765">
        <v>0</v>
      </c>
    </row>
    <row r="2766" spans="1:6">
      <c r="A2766" s="171">
        <v>44280</v>
      </c>
      <c r="B2766" t="s">
        <v>164</v>
      </c>
      <c r="C2766">
        <v>99785.25</v>
      </c>
      <c r="D2766" t="s">
        <v>34</v>
      </c>
      <c r="E2766" t="s">
        <v>34</v>
      </c>
      <c r="F2766">
        <v>397</v>
      </c>
    </row>
    <row r="2767" spans="1:6">
      <c r="A2767" s="171">
        <v>44280</v>
      </c>
      <c r="B2767" t="s">
        <v>164</v>
      </c>
      <c r="C2767">
        <v>99785.25</v>
      </c>
      <c r="D2767" t="s">
        <v>35</v>
      </c>
      <c r="E2767" t="s">
        <v>35</v>
      </c>
      <c r="F2767">
        <v>0</v>
      </c>
    </row>
    <row r="2768" spans="1:6">
      <c r="A2768" s="171">
        <v>44280</v>
      </c>
      <c r="B2768" t="s">
        <v>164</v>
      </c>
      <c r="C2768">
        <v>99785.25</v>
      </c>
      <c r="D2768" t="s">
        <v>36</v>
      </c>
      <c r="E2768" t="s">
        <v>36</v>
      </c>
      <c r="F2768">
        <v>0</v>
      </c>
    </row>
    <row r="2769" spans="1:6">
      <c r="A2769" s="171">
        <v>44280</v>
      </c>
      <c r="B2769" t="s">
        <v>164</v>
      </c>
      <c r="C2769">
        <v>99785.25</v>
      </c>
      <c r="D2769" t="s">
        <v>37</v>
      </c>
      <c r="E2769" t="s">
        <v>37</v>
      </c>
      <c r="F2769">
        <v>0</v>
      </c>
    </row>
    <row r="2770" spans="1:6">
      <c r="A2770" s="171">
        <v>44280</v>
      </c>
      <c r="B2770" t="s">
        <v>164</v>
      </c>
      <c r="C2770">
        <v>99785.25</v>
      </c>
      <c r="D2770" t="s">
        <v>38</v>
      </c>
      <c r="E2770" t="s">
        <v>38</v>
      </c>
      <c r="F2770">
        <v>0</v>
      </c>
    </row>
    <row r="2771" spans="1:6">
      <c r="A2771" s="171">
        <v>44280</v>
      </c>
      <c r="B2771" t="s">
        <v>164</v>
      </c>
      <c r="C2771">
        <v>99785.25</v>
      </c>
      <c r="D2771" t="s">
        <v>39</v>
      </c>
      <c r="E2771" t="s">
        <v>39</v>
      </c>
      <c r="F2771">
        <v>0</v>
      </c>
    </row>
    <row r="2772" spans="1:6">
      <c r="A2772" s="171">
        <v>44280</v>
      </c>
      <c r="B2772" t="s">
        <v>164</v>
      </c>
      <c r="C2772">
        <v>99785.25</v>
      </c>
      <c r="D2772" t="s">
        <v>40</v>
      </c>
      <c r="E2772" t="s">
        <v>40</v>
      </c>
      <c r="F2772">
        <v>0</v>
      </c>
    </row>
    <row r="2773" spans="1:6">
      <c r="A2773" s="171">
        <v>44280</v>
      </c>
      <c r="B2773" t="s">
        <v>164</v>
      </c>
      <c r="C2773">
        <v>99785.25</v>
      </c>
      <c r="D2773" t="s">
        <v>41</v>
      </c>
      <c r="E2773" t="s">
        <v>41</v>
      </c>
      <c r="F2773">
        <v>0</v>
      </c>
    </row>
    <row r="2774" spans="1:6">
      <c r="A2774" s="171">
        <v>44281</v>
      </c>
      <c r="B2774" t="s">
        <v>164</v>
      </c>
      <c r="C2774">
        <v>298148.59999999998</v>
      </c>
      <c r="D2774" t="s">
        <v>9</v>
      </c>
      <c r="E2774" t="s">
        <v>9</v>
      </c>
      <c r="F2774">
        <v>778726</v>
      </c>
    </row>
    <row r="2775" spans="1:6">
      <c r="A2775" s="171">
        <v>44281</v>
      </c>
      <c r="B2775" t="s">
        <v>164</v>
      </c>
      <c r="C2775">
        <v>298148.59999999998</v>
      </c>
      <c r="D2775" t="s">
        <v>9</v>
      </c>
      <c r="E2775" t="s">
        <v>10</v>
      </c>
      <c r="F2775">
        <v>517689</v>
      </c>
    </row>
    <row r="2776" spans="1:6">
      <c r="A2776" s="171">
        <v>44281</v>
      </c>
      <c r="B2776" t="s">
        <v>164</v>
      </c>
      <c r="C2776">
        <v>298148.59999999998</v>
      </c>
      <c r="D2776" t="s">
        <v>9</v>
      </c>
      <c r="E2776" t="s">
        <v>11</v>
      </c>
      <c r="F2776">
        <v>250348</v>
      </c>
    </row>
    <row r="2777" spans="1:6">
      <c r="A2777" s="171">
        <v>44281</v>
      </c>
      <c r="B2777" t="s">
        <v>164</v>
      </c>
      <c r="C2777">
        <v>298148.59999999998</v>
      </c>
      <c r="D2777" t="s">
        <v>9</v>
      </c>
      <c r="E2777" t="s">
        <v>12</v>
      </c>
      <c r="F2777">
        <v>0</v>
      </c>
    </row>
    <row r="2778" spans="1:6">
      <c r="A2778" s="171">
        <v>44281</v>
      </c>
      <c r="B2778" t="s">
        <v>164</v>
      </c>
      <c r="C2778">
        <v>298148.59999999998</v>
      </c>
      <c r="D2778" t="s">
        <v>9</v>
      </c>
      <c r="E2778" t="s">
        <v>13</v>
      </c>
      <c r="F2778">
        <v>10689</v>
      </c>
    </row>
    <row r="2779" spans="1:6">
      <c r="A2779" s="171">
        <v>44281</v>
      </c>
      <c r="B2779" t="s">
        <v>164</v>
      </c>
      <c r="C2779">
        <v>298148.59999999998</v>
      </c>
      <c r="D2779" t="s">
        <v>14</v>
      </c>
      <c r="E2779" t="s">
        <v>14</v>
      </c>
      <c r="F2779">
        <v>153227</v>
      </c>
    </row>
    <row r="2780" spans="1:6">
      <c r="A2780" s="171">
        <v>44281</v>
      </c>
      <c r="B2780" t="s">
        <v>164</v>
      </c>
      <c r="C2780">
        <v>298148.59999999998</v>
      </c>
      <c r="D2780" t="s">
        <v>14</v>
      </c>
      <c r="E2780" t="s">
        <v>15</v>
      </c>
      <c r="F2780">
        <v>109183</v>
      </c>
    </row>
    <row r="2781" spans="1:6">
      <c r="A2781" s="171">
        <v>44281</v>
      </c>
      <c r="B2781" t="s">
        <v>164</v>
      </c>
      <c r="C2781">
        <v>298148.59999999998</v>
      </c>
      <c r="D2781" t="s">
        <v>14</v>
      </c>
      <c r="E2781" t="s">
        <v>16</v>
      </c>
      <c r="F2781">
        <v>42787</v>
      </c>
    </row>
    <row r="2782" spans="1:6">
      <c r="A2782" s="171">
        <v>44281</v>
      </c>
      <c r="B2782" t="s">
        <v>164</v>
      </c>
      <c r="C2782">
        <v>298148.59999999998</v>
      </c>
      <c r="D2782" t="s">
        <v>14</v>
      </c>
      <c r="E2782" t="s">
        <v>17</v>
      </c>
      <c r="F2782">
        <v>1257</v>
      </c>
    </row>
    <row r="2783" spans="1:6">
      <c r="A2783" s="171">
        <v>44281</v>
      </c>
      <c r="B2783" t="s">
        <v>164</v>
      </c>
      <c r="C2783">
        <v>298148.59999999998</v>
      </c>
      <c r="D2783" t="s">
        <v>14</v>
      </c>
      <c r="E2783" t="s">
        <v>18</v>
      </c>
      <c r="F2783">
        <v>0</v>
      </c>
    </row>
    <row r="2784" spans="1:6">
      <c r="A2784" s="171">
        <v>44281</v>
      </c>
      <c r="B2784" t="s">
        <v>164</v>
      </c>
      <c r="C2784">
        <v>298148.59999999998</v>
      </c>
      <c r="D2784" t="s">
        <v>19</v>
      </c>
      <c r="E2784" t="s">
        <v>19</v>
      </c>
      <c r="F2784">
        <v>762740</v>
      </c>
    </row>
    <row r="2785" spans="1:6">
      <c r="A2785" s="171">
        <v>44281</v>
      </c>
      <c r="B2785" t="s">
        <v>164</v>
      </c>
      <c r="C2785">
        <v>298148.59999999998</v>
      </c>
      <c r="D2785" t="s">
        <v>19</v>
      </c>
      <c r="E2785" t="s">
        <v>20</v>
      </c>
      <c r="F2785">
        <v>762740</v>
      </c>
    </row>
    <row r="2786" spans="1:6">
      <c r="A2786" s="171">
        <v>44281</v>
      </c>
      <c r="B2786" t="s">
        <v>164</v>
      </c>
      <c r="C2786">
        <v>298148.59999999998</v>
      </c>
      <c r="D2786" t="s">
        <v>19</v>
      </c>
      <c r="E2786" t="s">
        <v>21</v>
      </c>
      <c r="F2786">
        <v>0</v>
      </c>
    </row>
    <row r="2787" spans="1:6">
      <c r="A2787" s="171">
        <v>44281</v>
      </c>
      <c r="B2787" t="s">
        <v>164</v>
      </c>
      <c r="C2787">
        <v>298148.59999999998</v>
      </c>
      <c r="D2787" t="s">
        <v>19</v>
      </c>
      <c r="E2787" t="s">
        <v>22</v>
      </c>
      <c r="F2787">
        <v>0</v>
      </c>
    </row>
    <row r="2788" spans="1:6">
      <c r="A2788" s="171">
        <v>44281</v>
      </c>
      <c r="B2788" t="s">
        <v>164</v>
      </c>
      <c r="C2788">
        <v>298148.59999999998</v>
      </c>
      <c r="D2788" t="s">
        <v>23</v>
      </c>
      <c r="E2788" t="s">
        <v>23</v>
      </c>
      <c r="F2788">
        <v>0</v>
      </c>
    </row>
    <row r="2789" spans="1:6">
      <c r="A2789" s="171">
        <v>44281</v>
      </c>
      <c r="B2789" t="s">
        <v>164</v>
      </c>
      <c r="C2789">
        <v>298148.59999999998</v>
      </c>
      <c r="D2789" t="s">
        <v>24</v>
      </c>
      <c r="E2789" t="s">
        <v>24</v>
      </c>
      <c r="F2789">
        <v>0</v>
      </c>
    </row>
    <row r="2790" spans="1:6">
      <c r="A2790" s="171">
        <v>44281</v>
      </c>
      <c r="B2790" t="s">
        <v>164</v>
      </c>
      <c r="C2790">
        <v>298148.59999999998</v>
      </c>
      <c r="D2790" t="s">
        <v>25</v>
      </c>
      <c r="E2790" t="s">
        <v>25</v>
      </c>
      <c r="F2790">
        <v>672364</v>
      </c>
    </row>
    <row r="2791" spans="1:6">
      <c r="A2791" s="171">
        <v>44281</v>
      </c>
      <c r="B2791" t="s">
        <v>164</v>
      </c>
      <c r="C2791">
        <v>298148.59999999998</v>
      </c>
      <c r="D2791" t="s">
        <v>26</v>
      </c>
      <c r="E2791" t="s">
        <v>26</v>
      </c>
      <c r="F2791">
        <v>801982</v>
      </c>
    </row>
    <row r="2792" spans="1:6">
      <c r="A2792" s="171">
        <v>44281</v>
      </c>
      <c r="B2792" t="s">
        <v>164</v>
      </c>
      <c r="C2792">
        <v>298148.59999999998</v>
      </c>
      <c r="D2792" t="s">
        <v>27</v>
      </c>
      <c r="E2792" t="s">
        <v>27</v>
      </c>
      <c r="F2792">
        <v>9714</v>
      </c>
    </row>
    <row r="2793" spans="1:6">
      <c r="A2793" s="171">
        <v>44281</v>
      </c>
      <c r="B2793" t="s">
        <v>164</v>
      </c>
      <c r="C2793">
        <v>298148.59999999998</v>
      </c>
      <c r="D2793" t="s">
        <v>28</v>
      </c>
      <c r="E2793" t="s">
        <v>28</v>
      </c>
      <c r="F2793">
        <v>0</v>
      </c>
    </row>
    <row r="2794" spans="1:6">
      <c r="A2794" s="171">
        <v>44281</v>
      </c>
      <c r="B2794" t="s">
        <v>164</v>
      </c>
      <c r="C2794">
        <v>298148.59999999998</v>
      </c>
      <c r="D2794" t="s">
        <v>29</v>
      </c>
      <c r="E2794" t="s">
        <v>29</v>
      </c>
      <c r="F2794">
        <v>3463614</v>
      </c>
    </row>
    <row r="2795" spans="1:6">
      <c r="A2795" s="171">
        <v>44281</v>
      </c>
      <c r="B2795" t="s">
        <v>164</v>
      </c>
      <c r="C2795">
        <v>298148.59999999998</v>
      </c>
      <c r="D2795" t="s">
        <v>30</v>
      </c>
      <c r="E2795" t="s">
        <v>30</v>
      </c>
      <c r="F2795">
        <v>0</v>
      </c>
    </row>
    <row r="2796" spans="1:6">
      <c r="A2796" s="171">
        <v>44281</v>
      </c>
      <c r="B2796" t="s">
        <v>164</v>
      </c>
      <c r="C2796">
        <v>298148.59999999998</v>
      </c>
      <c r="D2796" t="s">
        <v>31</v>
      </c>
      <c r="E2796" t="s">
        <v>31</v>
      </c>
      <c r="F2796">
        <v>0</v>
      </c>
    </row>
    <row r="2797" spans="1:6">
      <c r="A2797" s="171">
        <v>44281</v>
      </c>
      <c r="B2797" t="s">
        <v>164</v>
      </c>
      <c r="C2797">
        <v>298148.59999999998</v>
      </c>
      <c r="D2797" t="s">
        <v>32</v>
      </c>
      <c r="E2797" t="s">
        <v>32</v>
      </c>
      <c r="F2797">
        <v>10952</v>
      </c>
    </row>
    <row r="2798" spans="1:6">
      <c r="A2798" s="171">
        <v>44281</v>
      </c>
      <c r="B2798" t="s">
        <v>164</v>
      </c>
      <c r="C2798">
        <v>298148.59999999998</v>
      </c>
      <c r="D2798" t="s">
        <v>33</v>
      </c>
      <c r="E2798" t="s">
        <v>33</v>
      </c>
      <c r="F2798">
        <v>0</v>
      </c>
    </row>
    <row r="2799" spans="1:6">
      <c r="A2799" s="171">
        <v>44281</v>
      </c>
      <c r="B2799" t="s">
        <v>164</v>
      </c>
      <c r="C2799">
        <v>298148.59999999998</v>
      </c>
      <c r="D2799" t="s">
        <v>34</v>
      </c>
      <c r="E2799" t="s">
        <v>34</v>
      </c>
      <c r="F2799">
        <v>1119</v>
      </c>
    </row>
    <row r="2800" spans="1:6">
      <c r="A2800" s="171">
        <v>44281</v>
      </c>
      <c r="B2800" t="s">
        <v>164</v>
      </c>
      <c r="C2800">
        <v>298148.59999999998</v>
      </c>
      <c r="D2800" t="s">
        <v>35</v>
      </c>
      <c r="E2800" t="s">
        <v>35</v>
      </c>
      <c r="F2800">
        <v>0</v>
      </c>
    </row>
    <row r="2801" spans="1:6">
      <c r="A2801" s="171">
        <v>44281</v>
      </c>
      <c r="B2801" t="s">
        <v>164</v>
      </c>
      <c r="C2801">
        <v>298148.59999999998</v>
      </c>
      <c r="D2801" t="s">
        <v>36</v>
      </c>
      <c r="E2801" t="s">
        <v>36</v>
      </c>
      <c r="F2801">
        <v>0</v>
      </c>
    </row>
    <row r="2802" spans="1:6">
      <c r="A2802" s="171">
        <v>44281</v>
      </c>
      <c r="B2802" t="s">
        <v>164</v>
      </c>
      <c r="C2802">
        <v>298148.59999999998</v>
      </c>
      <c r="D2802" t="s">
        <v>37</v>
      </c>
      <c r="E2802" t="s">
        <v>37</v>
      </c>
      <c r="F2802">
        <v>0</v>
      </c>
    </row>
    <row r="2803" spans="1:6">
      <c r="A2803" s="171">
        <v>44281</v>
      </c>
      <c r="B2803" t="s">
        <v>164</v>
      </c>
      <c r="C2803">
        <v>298148.59999999998</v>
      </c>
      <c r="D2803" t="s">
        <v>38</v>
      </c>
      <c r="E2803" t="s">
        <v>38</v>
      </c>
      <c r="F2803">
        <v>0</v>
      </c>
    </row>
    <row r="2804" spans="1:6">
      <c r="A2804" s="171">
        <v>44281</v>
      </c>
      <c r="B2804" t="s">
        <v>164</v>
      </c>
      <c r="C2804">
        <v>298148.59999999998</v>
      </c>
      <c r="D2804" t="s">
        <v>39</v>
      </c>
      <c r="E2804" t="s">
        <v>39</v>
      </c>
      <c r="F2804">
        <v>0</v>
      </c>
    </row>
    <row r="2805" spans="1:6">
      <c r="A2805" s="171">
        <v>44281</v>
      </c>
      <c r="B2805" t="s">
        <v>164</v>
      </c>
      <c r="C2805">
        <v>298148.59999999998</v>
      </c>
      <c r="D2805" t="s">
        <v>40</v>
      </c>
      <c r="E2805" t="s">
        <v>40</v>
      </c>
      <c r="F2805">
        <v>0</v>
      </c>
    </row>
    <row r="2806" spans="1:6">
      <c r="A2806" s="171">
        <v>44281</v>
      </c>
      <c r="B2806" t="s">
        <v>164</v>
      </c>
      <c r="C2806">
        <v>298148.59999999998</v>
      </c>
      <c r="D2806" t="s">
        <v>41</v>
      </c>
      <c r="E2806" t="s">
        <v>41</v>
      </c>
      <c r="F2806">
        <v>0</v>
      </c>
    </row>
    <row r="2807" spans="1:6">
      <c r="A2807" s="171">
        <v>44282</v>
      </c>
      <c r="B2807" t="s">
        <v>164</v>
      </c>
      <c r="C2807">
        <v>203252.53</v>
      </c>
      <c r="D2807" t="s">
        <v>9</v>
      </c>
      <c r="E2807" t="s">
        <v>9</v>
      </c>
      <c r="F2807">
        <v>659693</v>
      </c>
    </row>
    <row r="2808" spans="1:6">
      <c r="A2808" s="171">
        <v>44282</v>
      </c>
      <c r="B2808" t="s">
        <v>164</v>
      </c>
      <c r="C2808">
        <v>203252.53</v>
      </c>
      <c r="D2808" t="s">
        <v>9</v>
      </c>
      <c r="E2808" t="s">
        <v>10</v>
      </c>
      <c r="F2808">
        <v>439062</v>
      </c>
    </row>
    <row r="2809" spans="1:6">
      <c r="A2809" s="171">
        <v>44282</v>
      </c>
      <c r="B2809" t="s">
        <v>164</v>
      </c>
      <c r="C2809">
        <v>203252.53</v>
      </c>
      <c r="D2809" t="s">
        <v>9</v>
      </c>
      <c r="E2809" t="s">
        <v>11</v>
      </c>
      <c r="F2809">
        <v>215623</v>
      </c>
    </row>
    <row r="2810" spans="1:6">
      <c r="A2810" s="171">
        <v>44282</v>
      </c>
      <c r="B2810" t="s">
        <v>164</v>
      </c>
      <c r="C2810">
        <v>203252.53</v>
      </c>
      <c r="D2810" t="s">
        <v>9</v>
      </c>
      <c r="E2810" t="s">
        <v>12</v>
      </c>
      <c r="F2810">
        <v>0</v>
      </c>
    </row>
    <row r="2811" spans="1:6">
      <c r="A2811" s="171">
        <v>44282</v>
      </c>
      <c r="B2811" t="s">
        <v>164</v>
      </c>
      <c r="C2811">
        <v>203252.53</v>
      </c>
      <c r="D2811" t="s">
        <v>9</v>
      </c>
      <c r="E2811" t="s">
        <v>13</v>
      </c>
      <c r="F2811">
        <v>5008</v>
      </c>
    </row>
    <row r="2812" spans="1:6">
      <c r="A2812" s="171">
        <v>44282</v>
      </c>
      <c r="B2812" t="s">
        <v>164</v>
      </c>
      <c r="C2812">
        <v>203252.53</v>
      </c>
      <c r="D2812" t="s">
        <v>14</v>
      </c>
      <c r="E2812" t="s">
        <v>14</v>
      </c>
      <c r="F2812">
        <v>116492</v>
      </c>
    </row>
    <row r="2813" spans="1:6">
      <c r="A2813" s="171">
        <v>44282</v>
      </c>
      <c r="B2813" t="s">
        <v>164</v>
      </c>
      <c r="C2813">
        <v>203252.53</v>
      </c>
      <c r="D2813" t="s">
        <v>14</v>
      </c>
      <c r="E2813" t="s">
        <v>15</v>
      </c>
      <c r="F2813">
        <v>78553</v>
      </c>
    </row>
    <row r="2814" spans="1:6">
      <c r="A2814" s="171">
        <v>44282</v>
      </c>
      <c r="B2814" t="s">
        <v>164</v>
      </c>
      <c r="C2814">
        <v>203252.53</v>
      </c>
      <c r="D2814" t="s">
        <v>14</v>
      </c>
      <c r="E2814" t="s">
        <v>16</v>
      </c>
      <c r="F2814">
        <v>37251</v>
      </c>
    </row>
    <row r="2815" spans="1:6">
      <c r="A2815" s="171">
        <v>44282</v>
      </c>
      <c r="B2815" t="s">
        <v>164</v>
      </c>
      <c r="C2815">
        <v>203252.53</v>
      </c>
      <c r="D2815" t="s">
        <v>14</v>
      </c>
      <c r="E2815" t="s">
        <v>17</v>
      </c>
      <c r="F2815">
        <v>688</v>
      </c>
    </row>
    <row r="2816" spans="1:6">
      <c r="A2816" s="171">
        <v>44282</v>
      </c>
      <c r="B2816" t="s">
        <v>164</v>
      </c>
      <c r="C2816">
        <v>203252.53</v>
      </c>
      <c r="D2816" t="s">
        <v>14</v>
      </c>
      <c r="E2816" t="s">
        <v>18</v>
      </c>
      <c r="F2816">
        <v>0</v>
      </c>
    </row>
    <row r="2817" spans="1:6">
      <c r="A2817" s="171">
        <v>44282</v>
      </c>
      <c r="B2817" t="s">
        <v>164</v>
      </c>
      <c r="C2817">
        <v>203252.53</v>
      </c>
      <c r="D2817" t="s">
        <v>19</v>
      </c>
      <c r="E2817" t="s">
        <v>19</v>
      </c>
      <c r="F2817">
        <v>650659</v>
      </c>
    </row>
    <row r="2818" spans="1:6">
      <c r="A2818" s="171">
        <v>44282</v>
      </c>
      <c r="B2818" t="s">
        <v>164</v>
      </c>
      <c r="C2818">
        <v>203252.53</v>
      </c>
      <c r="D2818" t="s">
        <v>19</v>
      </c>
      <c r="E2818" t="s">
        <v>20</v>
      </c>
      <c r="F2818">
        <v>650659</v>
      </c>
    </row>
    <row r="2819" spans="1:6">
      <c r="A2819" s="171">
        <v>44282</v>
      </c>
      <c r="B2819" t="s">
        <v>164</v>
      </c>
      <c r="C2819">
        <v>203252.53</v>
      </c>
      <c r="D2819" t="s">
        <v>19</v>
      </c>
      <c r="E2819" t="s">
        <v>21</v>
      </c>
      <c r="F2819">
        <v>0</v>
      </c>
    </row>
    <row r="2820" spans="1:6">
      <c r="A2820" s="171">
        <v>44282</v>
      </c>
      <c r="B2820" t="s">
        <v>164</v>
      </c>
      <c r="C2820">
        <v>203252.53</v>
      </c>
      <c r="D2820" t="s">
        <v>19</v>
      </c>
      <c r="E2820" t="s">
        <v>22</v>
      </c>
      <c r="F2820">
        <v>0</v>
      </c>
    </row>
    <row r="2821" spans="1:6">
      <c r="A2821" s="171">
        <v>44282</v>
      </c>
      <c r="B2821" t="s">
        <v>164</v>
      </c>
      <c r="C2821">
        <v>203252.53</v>
      </c>
      <c r="D2821" t="s">
        <v>23</v>
      </c>
      <c r="E2821" t="s">
        <v>23</v>
      </c>
      <c r="F2821">
        <v>0</v>
      </c>
    </row>
    <row r="2822" spans="1:6">
      <c r="A2822" s="171">
        <v>44282</v>
      </c>
      <c r="B2822" t="s">
        <v>164</v>
      </c>
      <c r="C2822">
        <v>203252.53</v>
      </c>
      <c r="D2822" t="s">
        <v>24</v>
      </c>
      <c r="E2822" t="s">
        <v>24</v>
      </c>
      <c r="F2822">
        <v>0</v>
      </c>
    </row>
    <row r="2823" spans="1:6">
      <c r="A2823" s="171">
        <v>44282</v>
      </c>
      <c r="B2823" t="s">
        <v>164</v>
      </c>
      <c r="C2823">
        <v>203252.53</v>
      </c>
      <c r="D2823" t="s">
        <v>25</v>
      </c>
      <c r="E2823" t="s">
        <v>25</v>
      </c>
      <c r="F2823">
        <v>561067</v>
      </c>
    </row>
    <row r="2824" spans="1:6">
      <c r="A2824" s="171">
        <v>44282</v>
      </c>
      <c r="B2824" t="s">
        <v>164</v>
      </c>
      <c r="C2824">
        <v>203252.53</v>
      </c>
      <c r="D2824" t="s">
        <v>26</v>
      </c>
      <c r="E2824" t="s">
        <v>26</v>
      </c>
      <c r="F2824">
        <v>693490</v>
      </c>
    </row>
    <row r="2825" spans="1:6">
      <c r="A2825" s="171">
        <v>44282</v>
      </c>
      <c r="B2825" t="s">
        <v>164</v>
      </c>
      <c r="C2825">
        <v>203252.53</v>
      </c>
      <c r="D2825" t="s">
        <v>27</v>
      </c>
      <c r="E2825" t="s">
        <v>27</v>
      </c>
      <c r="F2825">
        <v>8106</v>
      </c>
    </row>
    <row r="2826" spans="1:6">
      <c r="A2826" s="171">
        <v>44282</v>
      </c>
      <c r="B2826" t="s">
        <v>164</v>
      </c>
      <c r="C2826">
        <v>203252.53</v>
      </c>
      <c r="D2826" t="s">
        <v>28</v>
      </c>
      <c r="E2826" t="s">
        <v>28</v>
      </c>
      <c r="F2826">
        <v>0</v>
      </c>
    </row>
    <row r="2827" spans="1:6">
      <c r="A2827" s="171">
        <v>44282</v>
      </c>
      <c r="B2827" t="s">
        <v>164</v>
      </c>
      <c r="C2827">
        <v>203252.53</v>
      </c>
      <c r="D2827" t="s">
        <v>29</v>
      </c>
      <c r="E2827" t="s">
        <v>29</v>
      </c>
      <c r="F2827">
        <v>3544026</v>
      </c>
    </row>
    <row r="2828" spans="1:6">
      <c r="A2828" s="171">
        <v>44282</v>
      </c>
      <c r="B2828" t="s">
        <v>164</v>
      </c>
      <c r="C2828">
        <v>203252.53</v>
      </c>
      <c r="D2828" t="s">
        <v>30</v>
      </c>
      <c r="E2828" t="s">
        <v>30</v>
      </c>
      <c r="F2828">
        <v>0</v>
      </c>
    </row>
    <row r="2829" spans="1:6">
      <c r="A2829" s="171">
        <v>44282</v>
      </c>
      <c r="B2829" t="s">
        <v>164</v>
      </c>
      <c r="C2829">
        <v>203252.53</v>
      </c>
      <c r="D2829" t="s">
        <v>31</v>
      </c>
      <c r="E2829" t="s">
        <v>31</v>
      </c>
      <c r="F2829">
        <v>0</v>
      </c>
    </row>
    <row r="2830" spans="1:6">
      <c r="A2830" s="171">
        <v>44282</v>
      </c>
      <c r="B2830" t="s">
        <v>164</v>
      </c>
      <c r="C2830">
        <v>203252.53</v>
      </c>
      <c r="D2830" t="s">
        <v>32</v>
      </c>
      <c r="E2830" t="s">
        <v>32</v>
      </c>
      <c r="F2830">
        <v>3507</v>
      </c>
    </row>
    <row r="2831" spans="1:6">
      <c r="A2831" s="171">
        <v>44282</v>
      </c>
      <c r="B2831" t="s">
        <v>164</v>
      </c>
      <c r="C2831">
        <v>203252.53</v>
      </c>
      <c r="D2831" t="s">
        <v>33</v>
      </c>
      <c r="E2831" t="s">
        <v>33</v>
      </c>
      <c r="F2831">
        <v>0</v>
      </c>
    </row>
    <row r="2832" spans="1:6">
      <c r="A2832" s="171">
        <v>44282</v>
      </c>
      <c r="B2832" t="s">
        <v>164</v>
      </c>
      <c r="C2832">
        <v>203252.53</v>
      </c>
      <c r="D2832" t="s">
        <v>34</v>
      </c>
      <c r="E2832" t="s">
        <v>34</v>
      </c>
      <c r="F2832">
        <v>1602</v>
      </c>
    </row>
    <row r="2833" spans="1:6">
      <c r="A2833" s="171">
        <v>44282</v>
      </c>
      <c r="B2833" t="s">
        <v>164</v>
      </c>
      <c r="C2833">
        <v>203252.53</v>
      </c>
      <c r="D2833" t="s">
        <v>35</v>
      </c>
      <c r="E2833" t="s">
        <v>35</v>
      </c>
      <c r="F2833">
        <v>0</v>
      </c>
    </row>
    <row r="2834" spans="1:6">
      <c r="A2834" s="171">
        <v>44282</v>
      </c>
      <c r="B2834" t="s">
        <v>164</v>
      </c>
      <c r="C2834">
        <v>203252.53</v>
      </c>
      <c r="D2834" t="s">
        <v>36</v>
      </c>
      <c r="E2834" t="s">
        <v>36</v>
      </c>
      <c r="F2834">
        <v>0</v>
      </c>
    </row>
    <row r="2835" spans="1:6">
      <c r="A2835" s="171">
        <v>44282</v>
      </c>
      <c r="B2835" t="s">
        <v>164</v>
      </c>
      <c r="C2835">
        <v>203252.53</v>
      </c>
      <c r="D2835" t="s">
        <v>37</v>
      </c>
      <c r="E2835" t="s">
        <v>37</v>
      </c>
      <c r="F2835">
        <v>0</v>
      </c>
    </row>
    <row r="2836" spans="1:6">
      <c r="A2836" s="171">
        <v>44282</v>
      </c>
      <c r="B2836" t="s">
        <v>164</v>
      </c>
      <c r="C2836">
        <v>203252.53</v>
      </c>
      <c r="D2836" t="s">
        <v>38</v>
      </c>
      <c r="E2836" t="s">
        <v>38</v>
      </c>
      <c r="F2836">
        <v>0</v>
      </c>
    </row>
    <row r="2837" spans="1:6">
      <c r="A2837" s="171">
        <v>44282</v>
      </c>
      <c r="B2837" t="s">
        <v>164</v>
      </c>
      <c r="C2837">
        <v>203252.53</v>
      </c>
      <c r="D2837" t="s">
        <v>39</v>
      </c>
      <c r="E2837" t="s">
        <v>39</v>
      </c>
      <c r="F2837">
        <v>0</v>
      </c>
    </row>
    <row r="2838" spans="1:6">
      <c r="A2838" s="171">
        <v>44282</v>
      </c>
      <c r="B2838" t="s">
        <v>164</v>
      </c>
      <c r="C2838">
        <v>203252.53</v>
      </c>
      <c r="D2838" t="s">
        <v>40</v>
      </c>
      <c r="E2838" t="s">
        <v>40</v>
      </c>
      <c r="F2838">
        <v>0</v>
      </c>
    </row>
    <row r="2839" spans="1:6">
      <c r="A2839" s="171">
        <v>44282</v>
      </c>
      <c r="B2839" t="s">
        <v>164</v>
      </c>
      <c r="C2839">
        <v>203252.53</v>
      </c>
      <c r="D2839" t="s">
        <v>41</v>
      </c>
      <c r="E2839" t="s">
        <v>41</v>
      </c>
      <c r="F2839">
        <v>0</v>
      </c>
    </row>
    <row r="2840" spans="1:6">
      <c r="A2840" s="171">
        <v>44283</v>
      </c>
      <c r="B2840" t="s">
        <v>164</v>
      </c>
      <c r="C2840">
        <v>181676.89</v>
      </c>
      <c r="D2840" t="s">
        <v>9</v>
      </c>
      <c r="E2840" t="s">
        <v>9</v>
      </c>
      <c r="F2840">
        <v>735661</v>
      </c>
    </row>
    <row r="2841" spans="1:6">
      <c r="A2841" s="171">
        <v>44283</v>
      </c>
      <c r="B2841" t="s">
        <v>164</v>
      </c>
      <c r="C2841">
        <v>181676.89</v>
      </c>
      <c r="D2841" t="s">
        <v>9</v>
      </c>
      <c r="E2841" t="s">
        <v>10</v>
      </c>
      <c r="F2841">
        <v>528761</v>
      </c>
    </row>
    <row r="2842" spans="1:6">
      <c r="A2842" s="171">
        <v>44283</v>
      </c>
      <c r="B2842" t="s">
        <v>164</v>
      </c>
      <c r="C2842">
        <v>181676.89</v>
      </c>
      <c r="D2842" t="s">
        <v>9</v>
      </c>
      <c r="E2842" t="s">
        <v>11</v>
      </c>
      <c r="F2842">
        <v>113292</v>
      </c>
    </row>
    <row r="2843" spans="1:6">
      <c r="A2843" s="171">
        <v>44283</v>
      </c>
      <c r="B2843" t="s">
        <v>164</v>
      </c>
      <c r="C2843">
        <v>181676.89</v>
      </c>
      <c r="D2843" t="s">
        <v>9</v>
      </c>
      <c r="E2843" t="s">
        <v>12</v>
      </c>
      <c r="F2843">
        <v>0</v>
      </c>
    </row>
    <row r="2844" spans="1:6">
      <c r="A2844" s="171">
        <v>44283</v>
      </c>
      <c r="B2844" t="s">
        <v>164</v>
      </c>
      <c r="C2844">
        <v>181676.89</v>
      </c>
      <c r="D2844" t="s">
        <v>9</v>
      </c>
      <c r="E2844" t="s">
        <v>13</v>
      </c>
      <c r="F2844">
        <v>93608</v>
      </c>
    </row>
    <row r="2845" spans="1:6">
      <c r="A2845" s="171">
        <v>44283</v>
      </c>
      <c r="B2845" t="s">
        <v>164</v>
      </c>
      <c r="C2845">
        <v>181676.89</v>
      </c>
      <c r="D2845" t="s">
        <v>14</v>
      </c>
      <c r="E2845" t="s">
        <v>14</v>
      </c>
      <c r="F2845">
        <v>177022</v>
      </c>
    </row>
    <row r="2846" spans="1:6">
      <c r="A2846" s="171">
        <v>44283</v>
      </c>
      <c r="B2846" t="s">
        <v>164</v>
      </c>
      <c r="C2846">
        <v>181676.89</v>
      </c>
      <c r="D2846" t="s">
        <v>14</v>
      </c>
      <c r="E2846" t="s">
        <v>15</v>
      </c>
      <c r="F2846">
        <v>116809</v>
      </c>
    </row>
    <row r="2847" spans="1:6">
      <c r="A2847" s="171">
        <v>44283</v>
      </c>
      <c r="B2847" t="s">
        <v>164</v>
      </c>
      <c r="C2847">
        <v>181676.89</v>
      </c>
      <c r="D2847" t="s">
        <v>14</v>
      </c>
      <c r="E2847" t="s">
        <v>16</v>
      </c>
      <c r="F2847">
        <v>39897</v>
      </c>
    </row>
    <row r="2848" spans="1:6">
      <c r="A2848" s="171">
        <v>44283</v>
      </c>
      <c r="B2848" t="s">
        <v>164</v>
      </c>
      <c r="C2848">
        <v>181676.89</v>
      </c>
      <c r="D2848" t="s">
        <v>14</v>
      </c>
      <c r="E2848" t="s">
        <v>17</v>
      </c>
      <c r="F2848">
        <v>20316</v>
      </c>
    </row>
    <row r="2849" spans="1:6">
      <c r="A2849" s="171">
        <v>44283</v>
      </c>
      <c r="B2849" t="s">
        <v>164</v>
      </c>
      <c r="C2849">
        <v>181676.89</v>
      </c>
      <c r="D2849" t="s">
        <v>14</v>
      </c>
      <c r="E2849" t="s">
        <v>18</v>
      </c>
      <c r="F2849">
        <v>0</v>
      </c>
    </row>
    <row r="2850" spans="1:6">
      <c r="A2850" s="171">
        <v>44283</v>
      </c>
      <c r="B2850" t="s">
        <v>164</v>
      </c>
      <c r="C2850">
        <v>181676.89</v>
      </c>
      <c r="D2850" t="s">
        <v>19</v>
      </c>
      <c r="E2850" t="s">
        <v>19</v>
      </c>
      <c r="F2850">
        <v>468715</v>
      </c>
    </row>
    <row r="2851" spans="1:6">
      <c r="A2851" s="171">
        <v>44283</v>
      </c>
      <c r="B2851" t="s">
        <v>164</v>
      </c>
      <c r="C2851">
        <v>181676.89</v>
      </c>
      <c r="D2851" t="s">
        <v>19</v>
      </c>
      <c r="E2851" t="s">
        <v>20</v>
      </c>
      <c r="F2851">
        <v>468715</v>
      </c>
    </row>
    <row r="2852" spans="1:6">
      <c r="A2852" s="171">
        <v>44283</v>
      </c>
      <c r="B2852" t="s">
        <v>164</v>
      </c>
      <c r="C2852">
        <v>181676.89</v>
      </c>
      <c r="D2852" t="s">
        <v>19</v>
      </c>
      <c r="E2852" t="s">
        <v>21</v>
      </c>
      <c r="F2852">
        <v>0</v>
      </c>
    </row>
    <row r="2853" spans="1:6">
      <c r="A2853" s="171">
        <v>44283</v>
      </c>
      <c r="B2853" t="s">
        <v>164</v>
      </c>
      <c r="C2853">
        <v>181676.89</v>
      </c>
      <c r="D2853" t="s">
        <v>19</v>
      </c>
      <c r="E2853" t="s">
        <v>22</v>
      </c>
      <c r="F2853">
        <v>0</v>
      </c>
    </row>
    <row r="2854" spans="1:6">
      <c r="A2854" s="171">
        <v>44283</v>
      </c>
      <c r="B2854" t="s">
        <v>164</v>
      </c>
      <c r="C2854">
        <v>181676.89</v>
      </c>
      <c r="D2854" t="s">
        <v>23</v>
      </c>
      <c r="E2854" t="s">
        <v>23</v>
      </c>
      <c r="F2854">
        <v>0</v>
      </c>
    </row>
    <row r="2855" spans="1:6">
      <c r="A2855" s="171">
        <v>44283</v>
      </c>
      <c r="B2855" t="s">
        <v>164</v>
      </c>
      <c r="C2855">
        <v>181676.89</v>
      </c>
      <c r="D2855" t="s">
        <v>24</v>
      </c>
      <c r="E2855" t="s">
        <v>24</v>
      </c>
      <c r="F2855">
        <v>0</v>
      </c>
    </row>
    <row r="2856" spans="1:6">
      <c r="A2856" s="171">
        <v>44283</v>
      </c>
      <c r="B2856" t="s">
        <v>164</v>
      </c>
      <c r="C2856">
        <v>181676.89</v>
      </c>
      <c r="D2856" t="s">
        <v>25</v>
      </c>
      <c r="E2856" t="s">
        <v>25</v>
      </c>
      <c r="F2856">
        <v>444979</v>
      </c>
    </row>
    <row r="2857" spans="1:6">
      <c r="A2857" s="171">
        <v>44283</v>
      </c>
      <c r="B2857" t="s">
        <v>164</v>
      </c>
      <c r="C2857">
        <v>181676.89</v>
      </c>
      <c r="D2857" t="s">
        <v>26</v>
      </c>
      <c r="E2857" t="s">
        <v>26</v>
      </c>
      <c r="F2857">
        <v>536359</v>
      </c>
    </row>
    <row r="2858" spans="1:6">
      <c r="A2858" s="171">
        <v>44283</v>
      </c>
      <c r="B2858" t="s">
        <v>164</v>
      </c>
      <c r="C2858">
        <v>181676.89</v>
      </c>
      <c r="D2858" t="s">
        <v>27</v>
      </c>
      <c r="E2858" t="s">
        <v>27</v>
      </c>
      <c r="F2858">
        <v>4866</v>
      </c>
    </row>
    <row r="2859" spans="1:6">
      <c r="A2859" s="171">
        <v>44283</v>
      </c>
      <c r="B2859" t="s">
        <v>164</v>
      </c>
      <c r="C2859">
        <v>181676.89</v>
      </c>
      <c r="D2859" t="s">
        <v>28</v>
      </c>
      <c r="E2859" t="s">
        <v>28</v>
      </c>
      <c r="F2859">
        <v>0</v>
      </c>
    </row>
    <row r="2860" spans="1:6">
      <c r="A2860" s="171">
        <v>44283</v>
      </c>
      <c r="B2860" t="s">
        <v>164</v>
      </c>
      <c r="C2860">
        <v>181676.89</v>
      </c>
      <c r="D2860" t="s">
        <v>29</v>
      </c>
      <c r="E2860" t="s">
        <v>29</v>
      </c>
      <c r="F2860">
        <v>3098438</v>
      </c>
    </row>
    <row r="2861" spans="1:6">
      <c r="A2861" s="171">
        <v>44283</v>
      </c>
      <c r="B2861" t="s">
        <v>164</v>
      </c>
      <c r="C2861">
        <v>181676.89</v>
      </c>
      <c r="D2861" t="s">
        <v>30</v>
      </c>
      <c r="E2861" t="s">
        <v>30</v>
      </c>
      <c r="F2861">
        <v>0</v>
      </c>
    </row>
    <row r="2862" spans="1:6">
      <c r="A2862" s="171">
        <v>44283</v>
      </c>
      <c r="B2862" t="s">
        <v>164</v>
      </c>
      <c r="C2862">
        <v>181676.89</v>
      </c>
      <c r="D2862" t="s">
        <v>31</v>
      </c>
      <c r="E2862" t="s">
        <v>31</v>
      </c>
      <c r="F2862">
        <v>0</v>
      </c>
    </row>
    <row r="2863" spans="1:6">
      <c r="A2863" s="171">
        <v>44283</v>
      </c>
      <c r="B2863" t="s">
        <v>164</v>
      </c>
      <c r="C2863">
        <v>181676.89</v>
      </c>
      <c r="D2863" t="s">
        <v>32</v>
      </c>
      <c r="E2863" t="s">
        <v>32</v>
      </c>
      <c r="F2863">
        <v>0</v>
      </c>
    </row>
    <row r="2864" spans="1:6">
      <c r="A2864" s="171">
        <v>44283</v>
      </c>
      <c r="B2864" t="s">
        <v>164</v>
      </c>
      <c r="C2864">
        <v>181676.89</v>
      </c>
      <c r="D2864" t="s">
        <v>33</v>
      </c>
      <c r="E2864" t="s">
        <v>33</v>
      </c>
      <c r="F2864">
        <v>0</v>
      </c>
    </row>
    <row r="2865" spans="1:6">
      <c r="A2865" s="171">
        <v>44283</v>
      </c>
      <c r="B2865" t="s">
        <v>164</v>
      </c>
      <c r="C2865">
        <v>181676.89</v>
      </c>
      <c r="D2865" t="s">
        <v>34</v>
      </c>
      <c r="E2865" t="s">
        <v>34</v>
      </c>
      <c r="F2865">
        <v>1655</v>
      </c>
    </row>
    <row r="2866" spans="1:6">
      <c r="A2866" s="171">
        <v>44283</v>
      </c>
      <c r="B2866" t="s">
        <v>164</v>
      </c>
      <c r="C2866">
        <v>181676.89</v>
      </c>
      <c r="D2866" t="s">
        <v>35</v>
      </c>
      <c r="E2866" t="s">
        <v>35</v>
      </c>
      <c r="F2866">
        <v>0</v>
      </c>
    </row>
    <row r="2867" spans="1:6">
      <c r="A2867" s="171">
        <v>44283</v>
      </c>
      <c r="B2867" t="s">
        <v>164</v>
      </c>
      <c r="C2867">
        <v>181676.89</v>
      </c>
      <c r="D2867" t="s">
        <v>36</v>
      </c>
      <c r="E2867" t="s">
        <v>36</v>
      </c>
      <c r="F2867">
        <v>0</v>
      </c>
    </row>
    <row r="2868" spans="1:6">
      <c r="A2868" s="171">
        <v>44283</v>
      </c>
      <c r="B2868" t="s">
        <v>164</v>
      </c>
      <c r="C2868">
        <v>181676.89</v>
      </c>
      <c r="D2868" t="s">
        <v>37</v>
      </c>
      <c r="E2868" t="s">
        <v>37</v>
      </c>
      <c r="F2868">
        <v>0</v>
      </c>
    </row>
    <row r="2869" spans="1:6">
      <c r="A2869" s="171">
        <v>44283</v>
      </c>
      <c r="B2869" t="s">
        <v>164</v>
      </c>
      <c r="C2869">
        <v>181676.89</v>
      </c>
      <c r="D2869" t="s">
        <v>38</v>
      </c>
      <c r="E2869" t="s">
        <v>38</v>
      </c>
      <c r="F2869">
        <v>0</v>
      </c>
    </row>
    <row r="2870" spans="1:6">
      <c r="A2870" s="171">
        <v>44283</v>
      </c>
      <c r="B2870" t="s">
        <v>164</v>
      </c>
      <c r="C2870">
        <v>181676.89</v>
      </c>
      <c r="D2870" t="s">
        <v>39</v>
      </c>
      <c r="E2870" t="s">
        <v>39</v>
      </c>
      <c r="F2870">
        <v>0</v>
      </c>
    </row>
    <row r="2871" spans="1:6">
      <c r="A2871" s="171">
        <v>44283</v>
      </c>
      <c r="B2871" t="s">
        <v>164</v>
      </c>
      <c r="C2871">
        <v>181676.89</v>
      </c>
      <c r="D2871" t="s">
        <v>40</v>
      </c>
      <c r="E2871" t="s">
        <v>40</v>
      </c>
      <c r="F2871">
        <v>0</v>
      </c>
    </row>
    <row r="2872" spans="1:6">
      <c r="A2872" s="171">
        <v>44283</v>
      </c>
      <c r="B2872" t="s">
        <v>164</v>
      </c>
      <c r="C2872">
        <v>181676.89</v>
      </c>
      <c r="D2872" t="s">
        <v>41</v>
      </c>
      <c r="E2872" t="s">
        <v>41</v>
      </c>
      <c r="F2872">
        <v>0</v>
      </c>
    </row>
    <row r="2873" spans="1:6">
      <c r="A2873" s="171">
        <v>44284</v>
      </c>
      <c r="B2873" t="s">
        <v>164</v>
      </c>
      <c r="C2873">
        <v>135261.32999999999</v>
      </c>
      <c r="D2873" t="s">
        <v>9</v>
      </c>
      <c r="E2873" t="s">
        <v>9</v>
      </c>
      <c r="F2873">
        <v>1143618</v>
      </c>
    </row>
    <row r="2874" spans="1:6">
      <c r="A2874" s="171">
        <v>44284</v>
      </c>
      <c r="B2874" t="s">
        <v>164</v>
      </c>
      <c r="C2874">
        <v>135261.32999999999</v>
      </c>
      <c r="D2874" t="s">
        <v>9</v>
      </c>
      <c r="E2874" t="s">
        <v>10</v>
      </c>
      <c r="F2874">
        <v>477455</v>
      </c>
    </row>
    <row r="2875" spans="1:6">
      <c r="A2875" s="171">
        <v>44284</v>
      </c>
      <c r="B2875" t="s">
        <v>164</v>
      </c>
      <c r="C2875">
        <v>135261.32999999999</v>
      </c>
      <c r="D2875" t="s">
        <v>9</v>
      </c>
      <c r="E2875" t="s">
        <v>11</v>
      </c>
      <c r="F2875">
        <v>556000</v>
      </c>
    </row>
    <row r="2876" spans="1:6">
      <c r="A2876" s="171">
        <v>44284</v>
      </c>
      <c r="B2876" t="s">
        <v>164</v>
      </c>
      <c r="C2876">
        <v>135261.32999999999</v>
      </c>
      <c r="D2876" t="s">
        <v>9</v>
      </c>
      <c r="E2876" t="s">
        <v>12</v>
      </c>
      <c r="F2876">
        <v>0</v>
      </c>
    </row>
    <row r="2877" spans="1:6">
      <c r="A2877" s="171">
        <v>44284</v>
      </c>
      <c r="B2877" t="s">
        <v>164</v>
      </c>
      <c r="C2877">
        <v>135261.32999999999</v>
      </c>
      <c r="D2877" t="s">
        <v>9</v>
      </c>
      <c r="E2877" t="s">
        <v>13</v>
      </c>
      <c r="F2877">
        <v>110163</v>
      </c>
    </row>
    <row r="2878" spans="1:6">
      <c r="A2878" s="171">
        <v>44284</v>
      </c>
      <c r="B2878" t="s">
        <v>164</v>
      </c>
      <c r="C2878">
        <v>135261.32999999999</v>
      </c>
      <c r="D2878" t="s">
        <v>14</v>
      </c>
      <c r="E2878" t="s">
        <v>14</v>
      </c>
      <c r="F2878">
        <v>281855</v>
      </c>
    </row>
    <row r="2879" spans="1:6">
      <c r="A2879" s="171">
        <v>44284</v>
      </c>
      <c r="B2879" t="s">
        <v>164</v>
      </c>
      <c r="C2879">
        <v>135261.32999999999</v>
      </c>
      <c r="D2879" t="s">
        <v>14</v>
      </c>
      <c r="E2879" t="s">
        <v>15</v>
      </c>
      <c r="F2879">
        <v>112178</v>
      </c>
    </row>
    <row r="2880" spans="1:6">
      <c r="A2880" s="171">
        <v>44284</v>
      </c>
      <c r="B2880" t="s">
        <v>164</v>
      </c>
      <c r="C2880">
        <v>135261.32999999999</v>
      </c>
      <c r="D2880" t="s">
        <v>14</v>
      </c>
      <c r="E2880" t="s">
        <v>16</v>
      </c>
      <c r="F2880">
        <v>148802</v>
      </c>
    </row>
    <row r="2881" spans="1:6">
      <c r="A2881" s="171">
        <v>44284</v>
      </c>
      <c r="B2881" t="s">
        <v>164</v>
      </c>
      <c r="C2881">
        <v>135261.32999999999</v>
      </c>
      <c r="D2881" t="s">
        <v>14</v>
      </c>
      <c r="E2881" t="s">
        <v>17</v>
      </c>
      <c r="F2881">
        <v>20875</v>
      </c>
    </row>
    <row r="2882" spans="1:6">
      <c r="A2882" s="171">
        <v>44284</v>
      </c>
      <c r="B2882" t="s">
        <v>164</v>
      </c>
      <c r="C2882">
        <v>135261.32999999999</v>
      </c>
      <c r="D2882" t="s">
        <v>14</v>
      </c>
      <c r="E2882" t="s">
        <v>18</v>
      </c>
      <c r="F2882">
        <v>0</v>
      </c>
    </row>
    <row r="2883" spans="1:6">
      <c r="A2883" s="171">
        <v>44284</v>
      </c>
      <c r="B2883" t="s">
        <v>164</v>
      </c>
      <c r="C2883">
        <v>135261.32999999999</v>
      </c>
      <c r="D2883" t="s">
        <v>19</v>
      </c>
      <c r="E2883" t="s">
        <v>19</v>
      </c>
      <c r="F2883">
        <v>279788</v>
      </c>
    </row>
    <row r="2884" spans="1:6">
      <c r="A2884" s="171">
        <v>44284</v>
      </c>
      <c r="B2884" t="s">
        <v>164</v>
      </c>
      <c r="C2884">
        <v>135261.32999999999</v>
      </c>
      <c r="D2884" t="s">
        <v>19</v>
      </c>
      <c r="E2884" t="s">
        <v>20</v>
      </c>
      <c r="F2884">
        <v>279788</v>
      </c>
    </row>
    <row r="2885" spans="1:6">
      <c r="A2885" s="171">
        <v>44284</v>
      </c>
      <c r="B2885" t="s">
        <v>164</v>
      </c>
      <c r="C2885">
        <v>135261.32999999999</v>
      </c>
      <c r="D2885" t="s">
        <v>19</v>
      </c>
      <c r="E2885" t="s">
        <v>21</v>
      </c>
      <c r="F2885">
        <v>0</v>
      </c>
    </row>
    <row r="2886" spans="1:6">
      <c r="A2886" s="171">
        <v>44284</v>
      </c>
      <c r="B2886" t="s">
        <v>164</v>
      </c>
      <c r="C2886">
        <v>135261.32999999999</v>
      </c>
      <c r="D2886" t="s">
        <v>19</v>
      </c>
      <c r="E2886" t="s">
        <v>22</v>
      </c>
      <c r="F2886">
        <v>0</v>
      </c>
    </row>
    <row r="2887" spans="1:6">
      <c r="A2887" s="171">
        <v>44284</v>
      </c>
      <c r="B2887" t="s">
        <v>164</v>
      </c>
      <c r="C2887">
        <v>135261.32999999999</v>
      </c>
      <c r="D2887" t="s">
        <v>23</v>
      </c>
      <c r="E2887" t="s">
        <v>23</v>
      </c>
      <c r="F2887">
        <v>0</v>
      </c>
    </row>
    <row r="2888" spans="1:6">
      <c r="A2888" s="171">
        <v>44284</v>
      </c>
      <c r="B2888" t="s">
        <v>164</v>
      </c>
      <c r="C2888">
        <v>135261.32999999999</v>
      </c>
      <c r="D2888" t="s">
        <v>24</v>
      </c>
      <c r="E2888" t="s">
        <v>24</v>
      </c>
      <c r="F2888">
        <v>0</v>
      </c>
    </row>
    <row r="2889" spans="1:6">
      <c r="A2889" s="171">
        <v>44284</v>
      </c>
      <c r="B2889" t="s">
        <v>164</v>
      </c>
      <c r="C2889">
        <v>135261.32999999999</v>
      </c>
      <c r="D2889" t="s">
        <v>25</v>
      </c>
      <c r="E2889" t="s">
        <v>25</v>
      </c>
      <c r="F2889">
        <v>804545</v>
      </c>
    </row>
    <row r="2890" spans="1:6">
      <c r="A2890" s="171">
        <v>44284</v>
      </c>
      <c r="B2890" t="s">
        <v>164</v>
      </c>
      <c r="C2890">
        <v>135261.32999999999</v>
      </c>
      <c r="D2890" t="s">
        <v>26</v>
      </c>
      <c r="E2890" t="s">
        <v>26</v>
      </c>
      <c r="F2890">
        <v>347819</v>
      </c>
    </row>
    <row r="2891" spans="1:6">
      <c r="A2891" s="171">
        <v>44284</v>
      </c>
      <c r="B2891" t="s">
        <v>164</v>
      </c>
      <c r="C2891">
        <v>135261.32999999999</v>
      </c>
      <c r="D2891" t="s">
        <v>27</v>
      </c>
      <c r="E2891" t="s">
        <v>27</v>
      </c>
      <c r="F2891">
        <v>9461</v>
      </c>
    </row>
    <row r="2892" spans="1:6">
      <c r="A2892" s="171">
        <v>44284</v>
      </c>
      <c r="B2892" t="s">
        <v>164</v>
      </c>
      <c r="C2892">
        <v>135261.32999999999</v>
      </c>
      <c r="D2892" t="s">
        <v>28</v>
      </c>
      <c r="E2892" t="s">
        <v>28</v>
      </c>
      <c r="F2892">
        <v>0</v>
      </c>
    </row>
    <row r="2893" spans="1:6">
      <c r="A2893" s="171">
        <v>44284</v>
      </c>
      <c r="B2893" t="s">
        <v>164</v>
      </c>
      <c r="C2893">
        <v>135261.32999999999</v>
      </c>
      <c r="D2893" t="s">
        <v>29</v>
      </c>
      <c r="E2893" t="s">
        <v>29</v>
      </c>
      <c r="F2893">
        <v>3767771</v>
      </c>
    </row>
    <row r="2894" spans="1:6">
      <c r="A2894" s="171">
        <v>44284</v>
      </c>
      <c r="B2894" t="s">
        <v>164</v>
      </c>
      <c r="C2894">
        <v>135261.32999999999</v>
      </c>
      <c r="D2894" t="s">
        <v>30</v>
      </c>
      <c r="E2894" t="s">
        <v>30</v>
      </c>
      <c r="F2894">
        <v>0</v>
      </c>
    </row>
    <row r="2895" spans="1:6">
      <c r="A2895" s="171">
        <v>44284</v>
      </c>
      <c r="B2895" t="s">
        <v>164</v>
      </c>
      <c r="C2895">
        <v>135261.32999999999</v>
      </c>
      <c r="D2895" t="s">
        <v>31</v>
      </c>
      <c r="E2895" t="s">
        <v>31</v>
      </c>
      <c r="F2895">
        <v>0</v>
      </c>
    </row>
    <row r="2896" spans="1:6">
      <c r="A2896" s="171">
        <v>44284</v>
      </c>
      <c r="B2896" t="s">
        <v>164</v>
      </c>
      <c r="C2896">
        <v>135261.32999999999</v>
      </c>
      <c r="D2896" t="s">
        <v>32</v>
      </c>
      <c r="E2896" t="s">
        <v>32</v>
      </c>
      <c r="F2896">
        <v>0</v>
      </c>
    </row>
    <row r="2897" spans="1:6">
      <c r="A2897" s="171">
        <v>44284</v>
      </c>
      <c r="B2897" t="s">
        <v>164</v>
      </c>
      <c r="C2897">
        <v>135261.32999999999</v>
      </c>
      <c r="D2897" t="s">
        <v>33</v>
      </c>
      <c r="E2897" t="s">
        <v>33</v>
      </c>
      <c r="F2897">
        <v>0</v>
      </c>
    </row>
    <row r="2898" spans="1:6">
      <c r="A2898" s="171">
        <v>44284</v>
      </c>
      <c r="B2898" t="s">
        <v>164</v>
      </c>
      <c r="C2898">
        <v>135261.32999999999</v>
      </c>
      <c r="D2898" t="s">
        <v>34</v>
      </c>
      <c r="E2898" t="s">
        <v>34</v>
      </c>
      <c r="F2898">
        <v>45930</v>
      </c>
    </row>
    <row r="2899" spans="1:6">
      <c r="A2899" s="171">
        <v>44284</v>
      </c>
      <c r="B2899" t="s">
        <v>164</v>
      </c>
      <c r="C2899">
        <v>135261.32999999999</v>
      </c>
      <c r="D2899" t="s">
        <v>35</v>
      </c>
      <c r="E2899" t="s">
        <v>35</v>
      </c>
      <c r="F2899">
        <v>0</v>
      </c>
    </row>
    <row r="2900" spans="1:6">
      <c r="A2900" s="171">
        <v>44284</v>
      </c>
      <c r="B2900" t="s">
        <v>164</v>
      </c>
      <c r="C2900">
        <v>135261.32999999999</v>
      </c>
      <c r="D2900" t="s">
        <v>36</v>
      </c>
      <c r="E2900" t="s">
        <v>36</v>
      </c>
      <c r="F2900">
        <v>0</v>
      </c>
    </row>
    <row r="2901" spans="1:6">
      <c r="A2901" s="171">
        <v>44284</v>
      </c>
      <c r="B2901" t="s">
        <v>164</v>
      </c>
      <c r="C2901">
        <v>135261.32999999999</v>
      </c>
      <c r="D2901" t="s">
        <v>37</v>
      </c>
      <c r="E2901" t="s">
        <v>37</v>
      </c>
      <c r="F2901">
        <v>0</v>
      </c>
    </row>
    <row r="2902" spans="1:6">
      <c r="A2902" s="171">
        <v>44284</v>
      </c>
      <c r="B2902" t="s">
        <v>164</v>
      </c>
      <c r="C2902">
        <v>135261.32999999999</v>
      </c>
      <c r="D2902" t="s">
        <v>38</v>
      </c>
      <c r="E2902" t="s">
        <v>38</v>
      </c>
      <c r="F2902">
        <v>0</v>
      </c>
    </row>
    <row r="2903" spans="1:6">
      <c r="A2903" s="171">
        <v>44284</v>
      </c>
      <c r="B2903" t="s">
        <v>164</v>
      </c>
      <c r="C2903">
        <v>135261.32999999999</v>
      </c>
      <c r="D2903" t="s">
        <v>39</v>
      </c>
      <c r="E2903" t="s">
        <v>39</v>
      </c>
      <c r="F2903">
        <v>0</v>
      </c>
    </row>
    <row r="2904" spans="1:6">
      <c r="A2904" s="171">
        <v>44284</v>
      </c>
      <c r="B2904" t="s">
        <v>164</v>
      </c>
      <c r="C2904">
        <v>135261.32999999999</v>
      </c>
      <c r="D2904" t="s">
        <v>40</v>
      </c>
      <c r="E2904" t="s">
        <v>40</v>
      </c>
      <c r="F2904">
        <v>0</v>
      </c>
    </row>
    <row r="2905" spans="1:6">
      <c r="A2905" s="171">
        <v>44284</v>
      </c>
      <c r="B2905" t="s">
        <v>164</v>
      </c>
      <c r="C2905">
        <v>135261.32999999999</v>
      </c>
      <c r="D2905" t="s">
        <v>41</v>
      </c>
      <c r="E2905" t="s">
        <v>41</v>
      </c>
      <c r="F2905">
        <v>0</v>
      </c>
    </row>
    <row r="2906" spans="1:6">
      <c r="A2906" s="171">
        <v>44285</v>
      </c>
      <c r="B2906" t="s">
        <v>164</v>
      </c>
      <c r="C2906">
        <v>130169.33</v>
      </c>
      <c r="D2906" t="s">
        <v>9</v>
      </c>
      <c r="E2906" t="s">
        <v>9</v>
      </c>
      <c r="F2906">
        <v>1334252</v>
      </c>
    </row>
    <row r="2907" spans="1:6">
      <c r="A2907" s="171">
        <v>44285</v>
      </c>
      <c r="B2907" t="s">
        <v>164</v>
      </c>
      <c r="C2907">
        <v>130169.33</v>
      </c>
      <c r="D2907" t="s">
        <v>9</v>
      </c>
      <c r="E2907" t="s">
        <v>10</v>
      </c>
      <c r="F2907">
        <v>777850</v>
      </c>
    </row>
    <row r="2908" spans="1:6">
      <c r="A2908" s="171">
        <v>44285</v>
      </c>
      <c r="B2908" t="s">
        <v>164</v>
      </c>
      <c r="C2908">
        <v>130169.33</v>
      </c>
      <c r="D2908" t="s">
        <v>9</v>
      </c>
      <c r="E2908" t="s">
        <v>11</v>
      </c>
      <c r="F2908">
        <v>91833</v>
      </c>
    </row>
    <row r="2909" spans="1:6">
      <c r="A2909" s="171">
        <v>44285</v>
      </c>
      <c r="B2909" t="s">
        <v>164</v>
      </c>
      <c r="C2909">
        <v>130169.33</v>
      </c>
      <c r="D2909" t="s">
        <v>9</v>
      </c>
      <c r="E2909" t="s">
        <v>12</v>
      </c>
      <c r="F2909">
        <v>0</v>
      </c>
    </row>
    <row r="2910" spans="1:6">
      <c r="A2910" s="171">
        <v>44285</v>
      </c>
      <c r="B2910" t="s">
        <v>164</v>
      </c>
      <c r="C2910">
        <v>130169.33</v>
      </c>
      <c r="D2910" t="s">
        <v>9</v>
      </c>
      <c r="E2910" t="s">
        <v>13</v>
      </c>
      <c r="F2910">
        <v>464569</v>
      </c>
    </row>
    <row r="2911" spans="1:6">
      <c r="A2911" s="171">
        <v>44285</v>
      </c>
      <c r="B2911" t="s">
        <v>164</v>
      </c>
      <c r="C2911">
        <v>130169.33</v>
      </c>
      <c r="D2911" t="s">
        <v>14</v>
      </c>
      <c r="E2911" t="s">
        <v>14</v>
      </c>
      <c r="F2911">
        <v>325380</v>
      </c>
    </row>
    <row r="2912" spans="1:6">
      <c r="A2912" s="171">
        <v>44285</v>
      </c>
      <c r="B2912" t="s">
        <v>164</v>
      </c>
      <c r="C2912">
        <v>130169.33</v>
      </c>
      <c r="D2912" t="s">
        <v>14</v>
      </c>
      <c r="E2912" t="s">
        <v>15</v>
      </c>
      <c r="F2912">
        <v>212515</v>
      </c>
    </row>
    <row r="2913" spans="1:6">
      <c r="A2913" s="171">
        <v>44285</v>
      </c>
      <c r="B2913" t="s">
        <v>164</v>
      </c>
      <c r="C2913">
        <v>130169.33</v>
      </c>
      <c r="D2913" t="s">
        <v>14</v>
      </c>
      <c r="E2913" t="s">
        <v>16</v>
      </c>
      <c r="F2913">
        <v>22463</v>
      </c>
    </row>
    <row r="2914" spans="1:6">
      <c r="A2914" s="171">
        <v>44285</v>
      </c>
      <c r="B2914" t="s">
        <v>164</v>
      </c>
      <c r="C2914">
        <v>130169.33</v>
      </c>
      <c r="D2914" t="s">
        <v>14</v>
      </c>
      <c r="E2914" t="s">
        <v>17</v>
      </c>
      <c r="F2914">
        <v>90402</v>
      </c>
    </row>
    <row r="2915" spans="1:6">
      <c r="A2915" s="171">
        <v>44285</v>
      </c>
      <c r="B2915" t="s">
        <v>164</v>
      </c>
      <c r="C2915">
        <v>130169.33</v>
      </c>
      <c r="D2915" t="s">
        <v>14</v>
      </c>
      <c r="E2915" t="s">
        <v>18</v>
      </c>
      <c r="F2915">
        <v>0</v>
      </c>
    </row>
    <row r="2916" spans="1:6">
      <c r="A2916" s="171">
        <v>44285</v>
      </c>
      <c r="B2916" t="s">
        <v>164</v>
      </c>
      <c r="C2916">
        <v>130169.33</v>
      </c>
      <c r="D2916" t="s">
        <v>19</v>
      </c>
      <c r="E2916" t="s">
        <v>19</v>
      </c>
      <c r="F2916">
        <v>1910491</v>
      </c>
    </row>
    <row r="2917" spans="1:6">
      <c r="A2917" s="171">
        <v>44285</v>
      </c>
      <c r="B2917" t="s">
        <v>164</v>
      </c>
      <c r="C2917">
        <v>130169.33</v>
      </c>
      <c r="D2917" t="s">
        <v>19</v>
      </c>
      <c r="E2917" t="s">
        <v>20</v>
      </c>
      <c r="F2917">
        <v>1910491</v>
      </c>
    </row>
    <row r="2918" spans="1:6">
      <c r="A2918" s="171">
        <v>44285</v>
      </c>
      <c r="B2918" t="s">
        <v>164</v>
      </c>
      <c r="C2918">
        <v>130169.33</v>
      </c>
      <c r="D2918" t="s">
        <v>19</v>
      </c>
      <c r="E2918" t="s">
        <v>21</v>
      </c>
      <c r="F2918">
        <v>0</v>
      </c>
    </row>
    <row r="2919" spans="1:6">
      <c r="A2919" s="171">
        <v>44285</v>
      </c>
      <c r="B2919" t="s">
        <v>164</v>
      </c>
      <c r="C2919">
        <v>130169.33</v>
      </c>
      <c r="D2919" t="s">
        <v>19</v>
      </c>
      <c r="E2919" t="s">
        <v>22</v>
      </c>
      <c r="F2919">
        <v>0</v>
      </c>
    </row>
    <row r="2920" spans="1:6">
      <c r="A2920" s="171">
        <v>44285</v>
      </c>
      <c r="B2920" t="s">
        <v>164</v>
      </c>
      <c r="C2920">
        <v>130169.33</v>
      </c>
      <c r="D2920" t="s">
        <v>23</v>
      </c>
      <c r="E2920" t="s">
        <v>23</v>
      </c>
      <c r="F2920">
        <v>0</v>
      </c>
    </row>
    <row r="2921" spans="1:6">
      <c r="A2921" s="171">
        <v>44285</v>
      </c>
      <c r="B2921" t="s">
        <v>164</v>
      </c>
      <c r="C2921">
        <v>130169.33</v>
      </c>
      <c r="D2921" t="s">
        <v>24</v>
      </c>
      <c r="E2921" t="s">
        <v>24</v>
      </c>
      <c r="F2921">
        <v>0</v>
      </c>
    </row>
    <row r="2922" spans="1:6">
      <c r="A2922" s="171">
        <v>44285</v>
      </c>
      <c r="B2922" t="s">
        <v>164</v>
      </c>
      <c r="C2922">
        <v>130169.33</v>
      </c>
      <c r="D2922" t="s">
        <v>25</v>
      </c>
      <c r="E2922" t="s">
        <v>25</v>
      </c>
      <c r="F2922">
        <v>1123502</v>
      </c>
    </row>
    <row r="2923" spans="1:6">
      <c r="A2923" s="171">
        <v>44285</v>
      </c>
      <c r="B2923" t="s">
        <v>164</v>
      </c>
      <c r="C2923">
        <v>130169.33</v>
      </c>
      <c r="D2923" t="s">
        <v>26</v>
      </c>
      <c r="E2923" t="s">
        <v>26</v>
      </c>
      <c r="F2923">
        <v>1957833</v>
      </c>
    </row>
    <row r="2924" spans="1:6">
      <c r="A2924" s="171">
        <v>44285</v>
      </c>
      <c r="B2924" t="s">
        <v>164</v>
      </c>
      <c r="C2924">
        <v>130169.33</v>
      </c>
      <c r="D2924" t="s">
        <v>27</v>
      </c>
      <c r="E2924" t="s">
        <v>27</v>
      </c>
      <c r="F2924">
        <v>7107</v>
      </c>
    </row>
    <row r="2925" spans="1:6">
      <c r="A2925" s="171">
        <v>44285</v>
      </c>
      <c r="B2925" t="s">
        <v>164</v>
      </c>
      <c r="C2925">
        <v>130169.33</v>
      </c>
      <c r="D2925" t="s">
        <v>28</v>
      </c>
      <c r="E2925" t="s">
        <v>28</v>
      </c>
      <c r="F2925">
        <v>0</v>
      </c>
    </row>
    <row r="2926" spans="1:6">
      <c r="A2926" s="171">
        <v>44285</v>
      </c>
      <c r="B2926" t="s">
        <v>164</v>
      </c>
      <c r="C2926">
        <v>130169.33</v>
      </c>
      <c r="D2926" t="s">
        <v>29</v>
      </c>
      <c r="E2926" t="s">
        <v>29</v>
      </c>
      <c r="F2926">
        <v>3332393</v>
      </c>
    </row>
    <row r="2927" spans="1:6">
      <c r="A2927" s="171">
        <v>44285</v>
      </c>
      <c r="B2927" t="s">
        <v>164</v>
      </c>
      <c r="C2927">
        <v>130169.33</v>
      </c>
      <c r="D2927" t="s">
        <v>30</v>
      </c>
      <c r="E2927" t="s">
        <v>30</v>
      </c>
      <c r="F2927">
        <v>0</v>
      </c>
    </row>
    <row r="2928" spans="1:6">
      <c r="A2928" s="171">
        <v>44285</v>
      </c>
      <c r="B2928" t="s">
        <v>164</v>
      </c>
      <c r="C2928">
        <v>130169.33</v>
      </c>
      <c r="D2928" t="s">
        <v>31</v>
      </c>
      <c r="E2928" t="s">
        <v>31</v>
      </c>
      <c r="F2928">
        <v>0</v>
      </c>
    </row>
    <row r="2929" spans="1:6">
      <c r="A2929" s="171">
        <v>44285</v>
      </c>
      <c r="B2929" t="s">
        <v>164</v>
      </c>
      <c r="C2929">
        <v>130169.33</v>
      </c>
      <c r="D2929" t="s">
        <v>32</v>
      </c>
      <c r="E2929" t="s">
        <v>32</v>
      </c>
      <c r="F2929">
        <v>0</v>
      </c>
    </row>
    <row r="2930" spans="1:6">
      <c r="A2930" s="171">
        <v>44285</v>
      </c>
      <c r="B2930" t="s">
        <v>164</v>
      </c>
      <c r="C2930">
        <v>130169.33</v>
      </c>
      <c r="D2930" t="s">
        <v>33</v>
      </c>
      <c r="E2930" t="s">
        <v>33</v>
      </c>
      <c r="F2930">
        <v>0</v>
      </c>
    </row>
    <row r="2931" spans="1:6">
      <c r="A2931" s="171">
        <v>44285</v>
      </c>
      <c r="B2931" t="s">
        <v>164</v>
      </c>
      <c r="C2931">
        <v>130169.33</v>
      </c>
      <c r="D2931" t="s">
        <v>34</v>
      </c>
      <c r="E2931" t="s">
        <v>34</v>
      </c>
      <c r="F2931">
        <v>25258</v>
      </c>
    </row>
    <row r="2932" spans="1:6">
      <c r="A2932" s="171">
        <v>44285</v>
      </c>
      <c r="B2932" t="s">
        <v>164</v>
      </c>
      <c r="C2932">
        <v>130169.33</v>
      </c>
      <c r="D2932" t="s">
        <v>35</v>
      </c>
      <c r="E2932" t="s">
        <v>35</v>
      </c>
      <c r="F2932">
        <v>0</v>
      </c>
    </row>
    <row r="2933" spans="1:6">
      <c r="A2933" s="171">
        <v>44285</v>
      </c>
      <c r="B2933" t="s">
        <v>164</v>
      </c>
      <c r="C2933">
        <v>130169.33</v>
      </c>
      <c r="D2933" t="s">
        <v>36</v>
      </c>
      <c r="E2933" t="s">
        <v>36</v>
      </c>
      <c r="F2933">
        <v>0</v>
      </c>
    </row>
    <row r="2934" spans="1:6">
      <c r="A2934" s="171">
        <v>44285</v>
      </c>
      <c r="B2934" t="s">
        <v>164</v>
      </c>
      <c r="C2934">
        <v>130169.33</v>
      </c>
      <c r="D2934" t="s">
        <v>37</v>
      </c>
      <c r="E2934" t="s">
        <v>37</v>
      </c>
      <c r="F2934">
        <v>0</v>
      </c>
    </row>
    <row r="2935" spans="1:6">
      <c r="A2935" s="171">
        <v>44285</v>
      </c>
      <c r="B2935" t="s">
        <v>164</v>
      </c>
      <c r="C2935">
        <v>130169.33</v>
      </c>
      <c r="D2935" t="s">
        <v>38</v>
      </c>
      <c r="E2935" t="s">
        <v>38</v>
      </c>
      <c r="F2935">
        <v>0</v>
      </c>
    </row>
    <row r="2936" spans="1:6">
      <c r="A2936" s="171">
        <v>44285</v>
      </c>
      <c r="B2936" t="s">
        <v>164</v>
      </c>
      <c r="C2936">
        <v>130169.33</v>
      </c>
      <c r="D2936" t="s">
        <v>39</v>
      </c>
      <c r="E2936" t="s">
        <v>39</v>
      </c>
      <c r="F2936">
        <v>0</v>
      </c>
    </row>
    <row r="2937" spans="1:6">
      <c r="A2937" s="171">
        <v>44285</v>
      </c>
      <c r="B2937" t="s">
        <v>164</v>
      </c>
      <c r="C2937">
        <v>130169.33</v>
      </c>
      <c r="D2937" t="s">
        <v>40</v>
      </c>
      <c r="E2937" t="s">
        <v>40</v>
      </c>
      <c r="F2937">
        <v>0</v>
      </c>
    </row>
    <row r="2938" spans="1:6">
      <c r="A2938" s="171">
        <v>44285</v>
      </c>
      <c r="B2938" t="s">
        <v>164</v>
      </c>
      <c r="C2938">
        <v>130169.33</v>
      </c>
      <c r="D2938" t="s">
        <v>41</v>
      </c>
      <c r="E2938" t="s">
        <v>41</v>
      </c>
      <c r="F2938">
        <v>0</v>
      </c>
    </row>
    <row r="2939" spans="1:6">
      <c r="A2939" s="171">
        <v>44286</v>
      </c>
      <c r="B2939" t="s">
        <v>164</v>
      </c>
      <c r="C2939">
        <v>163542.6</v>
      </c>
      <c r="D2939" t="s">
        <v>9</v>
      </c>
      <c r="E2939" t="s">
        <v>9</v>
      </c>
      <c r="F2939">
        <v>1548021</v>
      </c>
    </row>
    <row r="2940" spans="1:6">
      <c r="A2940" s="171">
        <v>44286</v>
      </c>
      <c r="B2940" t="s">
        <v>164</v>
      </c>
      <c r="C2940">
        <v>163542.6</v>
      </c>
      <c r="D2940" t="s">
        <v>9</v>
      </c>
      <c r="E2940" t="s">
        <v>10</v>
      </c>
      <c r="F2940">
        <v>1002446</v>
      </c>
    </row>
    <row r="2941" spans="1:6">
      <c r="A2941" s="171">
        <v>44286</v>
      </c>
      <c r="B2941" t="s">
        <v>164</v>
      </c>
      <c r="C2941">
        <v>163542.6</v>
      </c>
      <c r="D2941" t="s">
        <v>9</v>
      </c>
      <c r="E2941" t="s">
        <v>11</v>
      </c>
      <c r="F2941">
        <v>0</v>
      </c>
    </row>
    <row r="2942" spans="1:6">
      <c r="A2942" s="171">
        <v>44286</v>
      </c>
      <c r="B2942" t="s">
        <v>164</v>
      </c>
      <c r="C2942">
        <v>163542.6</v>
      </c>
      <c r="D2942" t="s">
        <v>9</v>
      </c>
      <c r="E2942" t="s">
        <v>12</v>
      </c>
      <c r="F2942">
        <v>0</v>
      </c>
    </row>
    <row r="2943" spans="1:6">
      <c r="A2943" s="171">
        <v>44286</v>
      </c>
      <c r="B2943" t="s">
        <v>164</v>
      </c>
      <c r="C2943">
        <v>163542.6</v>
      </c>
      <c r="D2943" t="s">
        <v>9</v>
      </c>
      <c r="E2943" t="s">
        <v>13</v>
      </c>
      <c r="F2943">
        <v>545575</v>
      </c>
    </row>
    <row r="2944" spans="1:6">
      <c r="A2944" s="171">
        <v>44286</v>
      </c>
      <c r="B2944" t="s">
        <v>164</v>
      </c>
      <c r="C2944">
        <v>163542.6</v>
      </c>
      <c r="D2944" t="s">
        <v>14</v>
      </c>
      <c r="E2944" t="s">
        <v>14</v>
      </c>
      <c r="F2944">
        <v>379167</v>
      </c>
    </row>
    <row r="2945" spans="1:6">
      <c r="A2945" s="171">
        <v>44286</v>
      </c>
      <c r="B2945" t="s">
        <v>164</v>
      </c>
      <c r="C2945">
        <v>163542.6</v>
      </c>
      <c r="D2945" t="s">
        <v>14</v>
      </c>
      <c r="E2945" t="s">
        <v>15</v>
      </c>
      <c r="F2945">
        <v>283726</v>
      </c>
    </row>
    <row r="2946" spans="1:6">
      <c r="A2946" s="171">
        <v>44286</v>
      </c>
      <c r="B2946" t="s">
        <v>164</v>
      </c>
      <c r="C2946">
        <v>163542.6</v>
      </c>
      <c r="D2946" t="s">
        <v>14</v>
      </c>
      <c r="E2946" t="s">
        <v>16</v>
      </c>
      <c r="F2946">
        <v>0</v>
      </c>
    </row>
    <row r="2947" spans="1:6">
      <c r="A2947" s="171">
        <v>44286</v>
      </c>
      <c r="B2947" t="s">
        <v>164</v>
      </c>
      <c r="C2947">
        <v>163542.6</v>
      </c>
      <c r="D2947" t="s">
        <v>14</v>
      </c>
      <c r="E2947" t="s">
        <v>17</v>
      </c>
      <c r="F2947">
        <v>95441</v>
      </c>
    </row>
    <row r="2948" spans="1:6">
      <c r="A2948" s="171">
        <v>44286</v>
      </c>
      <c r="B2948" t="s">
        <v>164</v>
      </c>
      <c r="C2948">
        <v>163542.6</v>
      </c>
      <c r="D2948" t="s">
        <v>14</v>
      </c>
      <c r="E2948" t="s">
        <v>18</v>
      </c>
      <c r="F2948">
        <v>0</v>
      </c>
    </row>
    <row r="2949" spans="1:6">
      <c r="A2949" s="171">
        <v>44286</v>
      </c>
      <c r="B2949" t="s">
        <v>164</v>
      </c>
      <c r="C2949">
        <v>163542.6</v>
      </c>
      <c r="D2949" t="s">
        <v>19</v>
      </c>
      <c r="E2949" t="s">
        <v>19</v>
      </c>
      <c r="F2949">
        <v>2469132</v>
      </c>
    </row>
    <row r="2950" spans="1:6">
      <c r="A2950" s="171">
        <v>44286</v>
      </c>
      <c r="B2950" t="s">
        <v>164</v>
      </c>
      <c r="C2950">
        <v>163542.6</v>
      </c>
      <c r="D2950" t="s">
        <v>19</v>
      </c>
      <c r="E2950" t="s">
        <v>20</v>
      </c>
      <c r="F2950">
        <v>2469132</v>
      </c>
    </row>
    <row r="2951" spans="1:6">
      <c r="A2951" s="171">
        <v>44286</v>
      </c>
      <c r="B2951" t="s">
        <v>164</v>
      </c>
      <c r="C2951">
        <v>163542.6</v>
      </c>
      <c r="D2951" t="s">
        <v>19</v>
      </c>
      <c r="E2951" t="s">
        <v>21</v>
      </c>
      <c r="F2951">
        <v>0</v>
      </c>
    </row>
    <row r="2952" spans="1:6">
      <c r="A2952" s="171">
        <v>44286</v>
      </c>
      <c r="B2952" t="s">
        <v>164</v>
      </c>
      <c r="C2952">
        <v>163542.6</v>
      </c>
      <c r="D2952" t="s">
        <v>19</v>
      </c>
      <c r="E2952" t="s">
        <v>22</v>
      </c>
      <c r="F2952">
        <v>0</v>
      </c>
    </row>
    <row r="2953" spans="1:6">
      <c r="A2953" s="171">
        <v>44286</v>
      </c>
      <c r="B2953" t="s">
        <v>164</v>
      </c>
      <c r="C2953">
        <v>163542.6</v>
      </c>
      <c r="D2953" t="s">
        <v>23</v>
      </c>
      <c r="E2953" t="s">
        <v>23</v>
      </c>
      <c r="F2953">
        <v>0</v>
      </c>
    </row>
    <row r="2954" spans="1:6">
      <c r="A2954" s="171">
        <v>44286</v>
      </c>
      <c r="B2954" t="s">
        <v>164</v>
      </c>
      <c r="C2954">
        <v>163542.6</v>
      </c>
      <c r="D2954" t="s">
        <v>24</v>
      </c>
      <c r="E2954" t="s">
        <v>24</v>
      </c>
      <c r="F2954">
        <v>0</v>
      </c>
    </row>
    <row r="2955" spans="1:6">
      <c r="A2955" s="171">
        <v>44286</v>
      </c>
      <c r="B2955" t="s">
        <v>164</v>
      </c>
      <c r="C2955">
        <v>163542.6</v>
      </c>
      <c r="D2955" t="s">
        <v>25</v>
      </c>
      <c r="E2955" t="s">
        <v>25</v>
      </c>
      <c r="F2955">
        <v>1118976</v>
      </c>
    </row>
    <row r="2956" spans="1:6">
      <c r="A2956" s="171">
        <v>44286</v>
      </c>
      <c r="B2956" t="s">
        <v>164</v>
      </c>
      <c r="C2956">
        <v>163542.6</v>
      </c>
      <c r="D2956" t="s">
        <v>26</v>
      </c>
      <c r="E2956" t="s">
        <v>26</v>
      </c>
      <c r="F2956">
        <v>2542289</v>
      </c>
    </row>
    <row r="2957" spans="1:6">
      <c r="A2957" s="171">
        <v>44286</v>
      </c>
      <c r="B2957" t="s">
        <v>164</v>
      </c>
      <c r="C2957">
        <v>163542.6</v>
      </c>
      <c r="D2957" t="s">
        <v>27</v>
      </c>
      <c r="E2957" t="s">
        <v>27</v>
      </c>
      <c r="F2957">
        <v>7484</v>
      </c>
    </row>
    <row r="2958" spans="1:6">
      <c r="A2958" s="171">
        <v>44286</v>
      </c>
      <c r="B2958" t="s">
        <v>164</v>
      </c>
      <c r="C2958">
        <v>163542.6</v>
      </c>
      <c r="D2958" t="s">
        <v>28</v>
      </c>
      <c r="E2958" t="s">
        <v>28</v>
      </c>
      <c r="F2958">
        <v>0</v>
      </c>
    </row>
    <row r="2959" spans="1:6">
      <c r="A2959" s="171">
        <v>44286</v>
      </c>
      <c r="B2959" t="s">
        <v>164</v>
      </c>
      <c r="C2959">
        <v>163542.6</v>
      </c>
      <c r="D2959" t="s">
        <v>29</v>
      </c>
      <c r="E2959" t="s">
        <v>29</v>
      </c>
      <c r="F2959">
        <v>586613</v>
      </c>
    </row>
    <row r="2960" spans="1:6">
      <c r="A2960" s="171">
        <v>44286</v>
      </c>
      <c r="B2960" t="s">
        <v>164</v>
      </c>
      <c r="C2960">
        <v>163542.6</v>
      </c>
      <c r="D2960" t="s">
        <v>30</v>
      </c>
      <c r="E2960" t="s">
        <v>30</v>
      </c>
      <c r="F2960">
        <v>0</v>
      </c>
    </row>
    <row r="2961" spans="1:6">
      <c r="A2961" s="171">
        <v>44286</v>
      </c>
      <c r="B2961" t="s">
        <v>164</v>
      </c>
      <c r="C2961">
        <v>163542.6</v>
      </c>
      <c r="D2961" t="s">
        <v>31</v>
      </c>
      <c r="E2961" t="s">
        <v>31</v>
      </c>
      <c r="F2961">
        <v>0</v>
      </c>
    </row>
    <row r="2962" spans="1:6">
      <c r="A2962" s="171">
        <v>44286</v>
      </c>
      <c r="B2962" t="s">
        <v>164</v>
      </c>
      <c r="C2962">
        <v>163542.6</v>
      </c>
      <c r="D2962" t="s">
        <v>32</v>
      </c>
      <c r="E2962" t="s">
        <v>32</v>
      </c>
      <c r="F2962">
        <v>0</v>
      </c>
    </row>
    <row r="2963" spans="1:6">
      <c r="A2963" s="171">
        <v>44286</v>
      </c>
      <c r="B2963" t="s">
        <v>164</v>
      </c>
      <c r="C2963">
        <v>163542.6</v>
      </c>
      <c r="D2963" t="s">
        <v>33</v>
      </c>
      <c r="E2963" t="s">
        <v>33</v>
      </c>
      <c r="F2963">
        <v>0</v>
      </c>
    </row>
    <row r="2964" spans="1:6">
      <c r="A2964" s="171">
        <v>44286</v>
      </c>
      <c r="B2964" t="s">
        <v>164</v>
      </c>
      <c r="C2964">
        <v>163542.6</v>
      </c>
      <c r="D2964" t="s">
        <v>34</v>
      </c>
      <c r="E2964" t="s">
        <v>34</v>
      </c>
      <c r="F2964">
        <v>2484</v>
      </c>
    </row>
    <row r="2965" spans="1:6">
      <c r="A2965" s="171">
        <v>44286</v>
      </c>
      <c r="B2965" t="s">
        <v>164</v>
      </c>
      <c r="C2965">
        <v>163542.6</v>
      </c>
      <c r="D2965" t="s">
        <v>35</v>
      </c>
      <c r="E2965" t="s">
        <v>35</v>
      </c>
      <c r="F2965">
        <v>0</v>
      </c>
    </row>
    <row r="2966" spans="1:6">
      <c r="A2966" s="171">
        <v>44286</v>
      </c>
      <c r="B2966" t="s">
        <v>164</v>
      </c>
      <c r="C2966">
        <v>163542.6</v>
      </c>
      <c r="D2966" t="s">
        <v>36</v>
      </c>
      <c r="E2966" t="s">
        <v>36</v>
      </c>
      <c r="F2966">
        <v>0</v>
      </c>
    </row>
    <row r="2967" spans="1:6">
      <c r="A2967" s="171">
        <v>44286</v>
      </c>
      <c r="B2967" t="s">
        <v>164</v>
      </c>
      <c r="C2967">
        <v>163542.6</v>
      </c>
      <c r="D2967" t="s">
        <v>37</v>
      </c>
      <c r="E2967" t="s">
        <v>37</v>
      </c>
      <c r="F2967">
        <v>0</v>
      </c>
    </row>
    <row r="2968" spans="1:6">
      <c r="A2968" s="171">
        <v>44286</v>
      </c>
      <c r="B2968" t="s">
        <v>164</v>
      </c>
      <c r="C2968">
        <v>163542.6</v>
      </c>
      <c r="D2968" t="s">
        <v>38</v>
      </c>
      <c r="E2968" t="s">
        <v>38</v>
      </c>
      <c r="F2968">
        <v>0</v>
      </c>
    </row>
    <row r="2969" spans="1:6">
      <c r="A2969" s="171">
        <v>44286</v>
      </c>
      <c r="B2969" t="s">
        <v>164</v>
      </c>
      <c r="C2969">
        <v>163542.6</v>
      </c>
      <c r="D2969" t="s">
        <v>39</v>
      </c>
      <c r="E2969" t="s">
        <v>39</v>
      </c>
      <c r="F2969">
        <v>0</v>
      </c>
    </row>
    <row r="2970" spans="1:6">
      <c r="A2970" s="171">
        <v>44286</v>
      </c>
      <c r="B2970" t="s">
        <v>164</v>
      </c>
      <c r="C2970">
        <v>163542.6</v>
      </c>
      <c r="D2970" t="s">
        <v>40</v>
      </c>
      <c r="E2970" t="s">
        <v>40</v>
      </c>
      <c r="F2970">
        <v>0</v>
      </c>
    </row>
    <row r="2971" spans="1:6">
      <c r="A2971" s="171">
        <v>44286</v>
      </c>
      <c r="B2971" t="s">
        <v>164</v>
      </c>
      <c r="C2971">
        <v>163542.6</v>
      </c>
      <c r="D2971" t="s">
        <v>41</v>
      </c>
      <c r="E2971" t="s">
        <v>41</v>
      </c>
      <c r="F2971">
        <v>0</v>
      </c>
    </row>
    <row r="2972" spans="1:6">
      <c r="A2972" s="171">
        <v>44287</v>
      </c>
      <c r="B2972" t="s">
        <v>164</v>
      </c>
      <c r="C2972">
        <v>155430.96</v>
      </c>
      <c r="D2972" t="s">
        <v>9</v>
      </c>
      <c r="E2972" t="s">
        <v>9</v>
      </c>
      <c r="F2972">
        <v>908856</v>
      </c>
    </row>
    <row r="2973" spans="1:6">
      <c r="A2973" s="171">
        <v>44287</v>
      </c>
      <c r="B2973" t="s">
        <v>164</v>
      </c>
      <c r="C2973">
        <v>155430.96</v>
      </c>
      <c r="D2973" t="s">
        <v>9</v>
      </c>
      <c r="E2973" t="s">
        <v>10</v>
      </c>
      <c r="F2973">
        <v>481330</v>
      </c>
    </row>
    <row r="2974" spans="1:6">
      <c r="A2974" s="171">
        <v>44287</v>
      </c>
      <c r="B2974" t="s">
        <v>164</v>
      </c>
      <c r="C2974">
        <v>155430.96</v>
      </c>
      <c r="D2974" t="s">
        <v>9</v>
      </c>
      <c r="E2974" t="s">
        <v>11</v>
      </c>
      <c r="F2974">
        <v>0</v>
      </c>
    </row>
    <row r="2975" spans="1:6">
      <c r="A2975" s="171">
        <v>44287</v>
      </c>
      <c r="B2975" t="s">
        <v>164</v>
      </c>
      <c r="C2975">
        <v>155430.96</v>
      </c>
      <c r="D2975" t="s">
        <v>9</v>
      </c>
      <c r="E2975" t="s">
        <v>12</v>
      </c>
      <c r="F2975">
        <v>0</v>
      </c>
    </row>
    <row r="2976" spans="1:6">
      <c r="A2976" s="171">
        <v>44287</v>
      </c>
      <c r="B2976" t="s">
        <v>164</v>
      </c>
      <c r="C2976">
        <v>155430.96</v>
      </c>
      <c r="D2976" t="s">
        <v>9</v>
      </c>
      <c r="E2976" t="s">
        <v>13</v>
      </c>
      <c r="F2976">
        <v>427526</v>
      </c>
    </row>
    <row r="2977" spans="1:6">
      <c r="A2977" s="171">
        <v>44287</v>
      </c>
      <c r="B2977" t="s">
        <v>164</v>
      </c>
      <c r="C2977">
        <v>155430.96</v>
      </c>
      <c r="D2977" t="s">
        <v>14</v>
      </c>
      <c r="E2977" t="s">
        <v>14</v>
      </c>
      <c r="F2977">
        <v>115635</v>
      </c>
    </row>
    <row r="2978" spans="1:6">
      <c r="A2978" s="171">
        <v>44287</v>
      </c>
      <c r="B2978" t="s">
        <v>164</v>
      </c>
      <c r="C2978">
        <v>155430.96</v>
      </c>
      <c r="D2978" t="s">
        <v>14</v>
      </c>
      <c r="E2978" t="s">
        <v>15</v>
      </c>
      <c r="F2978">
        <v>67670</v>
      </c>
    </row>
    <row r="2979" spans="1:6">
      <c r="A2979" s="171">
        <v>44287</v>
      </c>
      <c r="B2979" t="s">
        <v>164</v>
      </c>
      <c r="C2979">
        <v>155430.96</v>
      </c>
      <c r="D2979" t="s">
        <v>14</v>
      </c>
      <c r="E2979" t="s">
        <v>16</v>
      </c>
      <c r="F2979">
        <v>0</v>
      </c>
    </row>
    <row r="2980" spans="1:6">
      <c r="A2980" s="171">
        <v>44287</v>
      </c>
      <c r="B2980" t="s">
        <v>164</v>
      </c>
      <c r="C2980">
        <v>155430.96</v>
      </c>
      <c r="D2980" t="s">
        <v>14</v>
      </c>
      <c r="E2980" t="s">
        <v>17</v>
      </c>
      <c r="F2980">
        <v>47965</v>
      </c>
    </row>
    <row r="2981" spans="1:6">
      <c r="A2981" s="171">
        <v>44287</v>
      </c>
      <c r="B2981" t="s">
        <v>164</v>
      </c>
      <c r="C2981">
        <v>155430.96</v>
      </c>
      <c r="D2981" t="s">
        <v>14</v>
      </c>
      <c r="E2981" t="s">
        <v>18</v>
      </c>
      <c r="F2981">
        <v>0</v>
      </c>
    </row>
    <row r="2982" spans="1:6">
      <c r="A2982" s="171">
        <v>44287</v>
      </c>
      <c r="B2982" t="s">
        <v>164</v>
      </c>
      <c r="C2982">
        <v>155430.96</v>
      </c>
      <c r="D2982" t="s">
        <v>19</v>
      </c>
      <c r="E2982" t="s">
        <v>19</v>
      </c>
      <c r="F2982">
        <v>2150641</v>
      </c>
    </row>
    <row r="2983" spans="1:6">
      <c r="A2983" s="171">
        <v>44287</v>
      </c>
      <c r="B2983" t="s">
        <v>164</v>
      </c>
      <c r="C2983">
        <v>155430.96</v>
      </c>
      <c r="D2983" t="s">
        <v>19</v>
      </c>
      <c r="E2983" t="s">
        <v>20</v>
      </c>
      <c r="F2983">
        <v>2150641</v>
      </c>
    </row>
    <row r="2984" spans="1:6">
      <c r="A2984" s="171">
        <v>44287</v>
      </c>
      <c r="B2984" t="s">
        <v>164</v>
      </c>
      <c r="C2984">
        <v>155430.96</v>
      </c>
      <c r="D2984" t="s">
        <v>19</v>
      </c>
      <c r="E2984" t="s">
        <v>21</v>
      </c>
      <c r="F2984">
        <v>0</v>
      </c>
    </row>
    <row r="2985" spans="1:6">
      <c r="A2985" s="171">
        <v>44287</v>
      </c>
      <c r="B2985" t="s">
        <v>164</v>
      </c>
      <c r="C2985">
        <v>155430.96</v>
      </c>
      <c r="D2985" t="s">
        <v>19</v>
      </c>
      <c r="E2985" t="s">
        <v>22</v>
      </c>
      <c r="F2985">
        <v>0</v>
      </c>
    </row>
    <row r="2986" spans="1:6">
      <c r="A2986" s="171">
        <v>44287</v>
      </c>
      <c r="B2986" t="s">
        <v>164</v>
      </c>
      <c r="C2986">
        <v>155430.96</v>
      </c>
      <c r="D2986" t="s">
        <v>23</v>
      </c>
      <c r="E2986" t="s">
        <v>23</v>
      </c>
      <c r="F2986">
        <v>0</v>
      </c>
    </row>
    <row r="2987" spans="1:6">
      <c r="A2987" s="171">
        <v>44287</v>
      </c>
      <c r="B2987" t="s">
        <v>164</v>
      </c>
      <c r="C2987">
        <v>155430.96</v>
      </c>
      <c r="D2987" t="s">
        <v>24</v>
      </c>
      <c r="E2987" t="s">
        <v>24</v>
      </c>
      <c r="F2987">
        <v>276565</v>
      </c>
    </row>
    <row r="2988" spans="1:6">
      <c r="A2988" s="171">
        <v>44287</v>
      </c>
      <c r="B2988" t="s">
        <v>164</v>
      </c>
      <c r="C2988">
        <v>155430.96</v>
      </c>
      <c r="D2988" t="s">
        <v>25</v>
      </c>
      <c r="E2988" t="s">
        <v>25</v>
      </c>
      <c r="F2988">
        <v>1236503</v>
      </c>
    </row>
    <row r="2989" spans="1:6">
      <c r="A2989" s="171">
        <v>44287</v>
      </c>
      <c r="B2989" t="s">
        <v>164</v>
      </c>
      <c r="C2989">
        <v>155430.96</v>
      </c>
      <c r="D2989" t="s">
        <v>26</v>
      </c>
      <c r="E2989" t="s">
        <v>26</v>
      </c>
      <c r="F2989">
        <v>2221039</v>
      </c>
    </row>
    <row r="2990" spans="1:6">
      <c r="A2990" s="171">
        <v>44287</v>
      </c>
      <c r="B2990" t="s">
        <v>164</v>
      </c>
      <c r="C2990">
        <v>155430.96</v>
      </c>
      <c r="D2990" t="s">
        <v>27</v>
      </c>
      <c r="E2990" t="s">
        <v>27</v>
      </c>
      <c r="F2990">
        <v>8024</v>
      </c>
    </row>
    <row r="2991" spans="1:6">
      <c r="A2991" s="171">
        <v>44287</v>
      </c>
      <c r="B2991" t="s">
        <v>164</v>
      </c>
      <c r="C2991">
        <v>155430.96</v>
      </c>
      <c r="D2991" t="s">
        <v>28</v>
      </c>
      <c r="E2991" t="s">
        <v>28</v>
      </c>
      <c r="F2991">
        <v>0</v>
      </c>
    </row>
    <row r="2992" spans="1:6">
      <c r="A2992" s="171">
        <v>44287</v>
      </c>
      <c r="B2992" t="s">
        <v>164</v>
      </c>
      <c r="C2992">
        <v>155430.96</v>
      </c>
      <c r="D2992" t="s">
        <v>29</v>
      </c>
      <c r="E2992" t="s">
        <v>29</v>
      </c>
      <c r="F2992">
        <v>1017073</v>
      </c>
    </row>
    <row r="2993" spans="1:6">
      <c r="A2993" s="171">
        <v>44287</v>
      </c>
      <c r="B2993" t="s">
        <v>164</v>
      </c>
      <c r="C2993">
        <v>155430.96</v>
      </c>
      <c r="D2993" t="s">
        <v>30</v>
      </c>
      <c r="E2993" t="s">
        <v>30</v>
      </c>
      <c r="F2993">
        <v>0</v>
      </c>
    </row>
    <row r="2994" spans="1:6">
      <c r="A2994" s="171">
        <v>44287</v>
      </c>
      <c r="B2994" t="s">
        <v>164</v>
      </c>
      <c r="C2994">
        <v>155430.96</v>
      </c>
      <c r="D2994" t="s">
        <v>31</v>
      </c>
      <c r="E2994" t="s">
        <v>31</v>
      </c>
      <c r="F2994">
        <v>0</v>
      </c>
    </row>
    <row r="2995" spans="1:6">
      <c r="A2995" s="171">
        <v>44287</v>
      </c>
      <c r="B2995" t="s">
        <v>164</v>
      </c>
      <c r="C2995">
        <v>155430.96</v>
      </c>
      <c r="D2995" t="s">
        <v>32</v>
      </c>
      <c r="E2995" t="s">
        <v>32</v>
      </c>
      <c r="F2995">
        <v>0</v>
      </c>
    </row>
    <row r="2996" spans="1:6">
      <c r="A2996" s="171">
        <v>44287</v>
      </c>
      <c r="B2996" t="s">
        <v>164</v>
      </c>
      <c r="C2996">
        <v>155430.96</v>
      </c>
      <c r="D2996" t="s">
        <v>33</v>
      </c>
      <c r="E2996" t="s">
        <v>33</v>
      </c>
      <c r="F2996">
        <v>0</v>
      </c>
    </row>
    <row r="2997" spans="1:6">
      <c r="A2997" s="171">
        <v>44287</v>
      </c>
      <c r="B2997" t="s">
        <v>164</v>
      </c>
      <c r="C2997">
        <v>155430.96</v>
      </c>
      <c r="D2997" t="s">
        <v>34</v>
      </c>
      <c r="E2997" t="s">
        <v>34</v>
      </c>
      <c r="F2997">
        <v>1283</v>
      </c>
    </row>
    <row r="2998" spans="1:6">
      <c r="A2998" s="171">
        <v>44287</v>
      </c>
      <c r="B2998" t="s">
        <v>164</v>
      </c>
      <c r="C2998">
        <v>155430.96</v>
      </c>
      <c r="D2998" t="s">
        <v>35</v>
      </c>
      <c r="E2998" t="s">
        <v>35</v>
      </c>
      <c r="F2998">
        <v>0</v>
      </c>
    </row>
    <row r="2999" spans="1:6">
      <c r="A2999" s="171">
        <v>44287</v>
      </c>
      <c r="B2999" t="s">
        <v>164</v>
      </c>
      <c r="C2999">
        <v>155430.96</v>
      </c>
      <c r="D2999" t="s">
        <v>36</v>
      </c>
      <c r="E2999" t="s">
        <v>36</v>
      </c>
      <c r="F2999">
        <v>0</v>
      </c>
    </row>
    <row r="3000" spans="1:6">
      <c r="A3000" s="171">
        <v>44287</v>
      </c>
      <c r="B3000" t="s">
        <v>164</v>
      </c>
      <c r="C3000">
        <v>155430.96</v>
      </c>
      <c r="D3000" t="s">
        <v>37</v>
      </c>
      <c r="E3000" t="s">
        <v>37</v>
      </c>
      <c r="F3000">
        <v>0</v>
      </c>
    </row>
    <row r="3001" spans="1:6">
      <c r="A3001" s="171">
        <v>44287</v>
      </c>
      <c r="B3001" t="s">
        <v>164</v>
      </c>
      <c r="C3001">
        <v>155430.96</v>
      </c>
      <c r="D3001" t="s">
        <v>38</v>
      </c>
      <c r="E3001" t="s">
        <v>38</v>
      </c>
      <c r="F3001">
        <v>0</v>
      </c>
    </row>
    <row r="3002" spans="1:6">
      <c r="A3002" s="171">
        <v>44287</v>
      </c>
      <c r="B3002" t="s">
        <v>164</v>
      </c>
      <c r="C3002">
        <v>155430.96</v>
      </c>
      <c r="D3002" t="s">
        <v>39</v>
      </c>
      <c r="E3002" t="s">
        <v>39</v>
      </c>
      <c r="F3002">
        <v>0</v>
      </c>
    </row>
    <row r="3003" spans="1:6">
      <c r="A3003" s="171">
        <v>44287</v>
      </c>
      <c r="B3003" t="s">
        <v>164</v>
      </c>
      <c r="C3003">
        <v>155430.96</v>
      </c>
      <c r="D3003" t="s">
        <v>40</v>
      </c>
      <c r="E3003" t="s">
        <v>40</v>
      </c>
      <c r="F3003">
        <v>0</v>
      </c>
    </row>
    <row r="3004" spans="1:6">
      <c r="A3004" s="171">
        <v>44287</v>
      </c>
      <c r="B3004" t="s">
        <v>164</v>
      </c>
      <c r="C3004">
        <v>155430.96</v>
      </c>
      <c r="D3004" t="s">
        <v>41</v>
      </c>
      <c r="E3004" t="s">
        <v>41</v>
      </c>
      <c r="F3004">
        <v>0</v>
      </c>
    </row>
    <row r="3005" spans="1:6">
      <c r="A3005" s="171">
        <v>44288</v>
      </c>
      <c r="B3005" t="s">
        <v>164</v>
      </c>
      <c r="C3005">
        <v>264040.40000000002</v>
      </c>
      <c r="D3005" t="s">
        <v>9</v>
      </c>
      <c r="E3005" t="s">
        <v>9</v>
      </c>
      <c r="F3005">
        <v>1179824</v>
      </c>
    </row>
    <row r="3006" spans="1:6">
      <c r="A3006" s="171">
        <v>44288</v>
      </c>
      <c r="B3006" t="s">
        <v>164</v>
      </c>
      <c r="C3006">
        <v>264040.40000000002</v>
      </c>
      <c r="D3006" t="s">
        <v>9</v>
      </c>
      <c r="E3006" t="s">
        <v>10</v>
      </c>
      <c r="F3006">
        <v>600121</v>
      </c>
    </row>
    <row r="3007" spans="1:6">
      <c r="A3007" s="171">
        <v>44288</v>
      </c>
      <c r="B3007" t="s">
        <v>164</v>
      </c>
      <c r="C3007">
        <v>264040.40000000002</v>
      </c>
      <c r="D3007" t="s">
        <v>9</v>
      </c>
      <c r="E3007" t="s">
        <v>11</v>
      </c>
      <c r="F3007">
        <v>127252</v>
      </c>
    </row>
    <row r="3008" spans="1:6">
      <c r="A3008" s="171">
        <v>44288</v>
      </c>
      <c r="B3008" t="s">
        <v>164</v>
      </c>
      <c r="C3008">
        <v>264040.40000000002</v>
      </c>
      <c r="D3008" t="s">
        <v>9</v>
      </c>
      <c r="E3008" t="s">
        <v>12</v>
      </c>
      <c r="F3008">
        <v>0</v>
      </c>
    </row>
    <row r="3009" spans="1:6">
      <c r="A3009" s="171">
        <v>44288</v>
      </c>
      <c r="B3009" t="s">
        <v>164</v>
      </c>
      <c r="C3009">
        <v>264040.40000000002</v>
      </c>
      <c r="D3009" t="s">
        <v>9</v>
      </c>
      <c r="E3009" t="s">
        <v>13</v>
      </c>
      <c r="F3009">
        <v>452451</v>
      </c>
    </row>
    <row r="3010" spans="1:6">
      <c r="A3010" s="171">
        <v>44288</v>
      </c>
      <c r="B3010" t="s">
        <v>164</v>
      </c>
      <c r="C3010">
        <v>264040.40000000002</v>
      </c>
      <c r="D3010" t="s">
        <v>14</v>
      </c>
      <c r="E3010" t="s">
        <v>14</v>
      </c>
      <c r="F3010">
        <v>221767</v>
      </c>
    </row>
    <row r="3011" spans="1:6">
      <c r="A3011" s="171">
        <v>44288</v>
      </c>
      <c r="B3011" t="s">
        <v>164</v>
      </c>
      <c r="C3011">
        <v>264040.40000000002</v>
      </c>
      <c r="D3011" t="s">
        <v>14</v>
      </c>
      <c r="E3011" t="s">
        <v>15</v>
      </c>
      <c r="F3011">
        <v>144695</v>
      </c>
    </row>
    <row r="3012" spans="1:6">
      <c r="A3012" s="171">
        <v>44288</v>
      </c>
      <c r="B3012" t="s">
        <v>164</v>
      </c>
      <c r="C3012">
        <v>264040.40000000002</v>
      </c>
      <c r="D3012" t="s">
        <v>14</v>
      </c>
      <c r="E3012" t="s">
        <v>16</v>
      </c>
      <c r="F3012">
        <v>33691</v>
      </c>
    </row>
    <row r="3013" spans="1:6">
      <c r="A3013" s="171">
        <v>44288</v>
      </c>
      <c r="B3013" t="s">
        <v>164</v>
      </c>
      <c r="C3013">
        <v>264040.40000000002</v>
      </c>
      <c r="D3013" t="s">
        <v>14</v>
      </c>
      <c r="E3013" t="s">
        <v>17</v>
      </c>
      <c r="F3013">
        <v>43381</v>
      </c>
    </row>
    <row r="3014" spans="1:6">
      <c r="A3014" s="171">
        <v>44288</v>
      </c>
      <c r="B3014" t="s">
        <v>164</v>
      </c>
      <c r="C3014">
        <v>264040.40000000002</v>
      </c>
      <c r="D3014" t="s">
        <v>14</v>
      </c>
      <c r="E3014" t="s">
        <v>18</v>
      </c>
      <c r="F3014">
        <v>0</v>
      </c>
    </row>
    <row r="3015" spans="1:6">
      <c r="A3015" s="171">
        <v>44288</v>
      </c>
      <c r="B3015" t="s">
        <v>164</v>
      </c>
      <c r="C3015">
        <v>264040.40000000002</v>
      </c>
      <c r="D3015" t="s">
        <v>19</v>
      </c>
      <c r="E3015" t="s">
        <v>19</v>
      </c>
      <c r="F3015">
        <v>1680834</v>
      </c>
    </row>
    <row r="3016" spans="1:6">
      <c r="A3016" s="171">
        <v>44288</v>
      </c>
      <c r="B3016" t="s">
        <v>164</v>
      </c>
      <c r="C3016">
        <v>264040.40000000002</v>
      </c>
      <c r="D3016" t="s">
        <v>19</v>
      </c>
      <c r="E3016" t="s">
        <v>20</v>
      </c>
      <c r="F3016">
        <v>1680834</v>
      </c>
    </row>
    <row r="3017" spans="1:6">
      <c r="A3017" s="171">
        <v>44288</v>
      </c>
      <c r="B3017" t="s">
        <v>164</v>
      </c>
      <c r="C3017">
        <v>264040.40000000002</v>
      </c>
      <c r="D3017" t="s">
        <v>19</v>
      </c>
      <c r="E3017" t="s">
        <v>21</v>
      </c>
      <c r="F3017">
        <v>0</v>
      </c>
    </row>
    <row r="3018" spans="1:6">
      <c r="A3018" s="171">
        <v>44288</v>
      </c>
      <c r="B3018" t="s">
        <v>164</v>
      </c>
      <c r="C3018">
        <v>264040.40000000002</v>
      </c>
      <c r="D3018" t="s">
        <v>19</v>
      </c>
      <c r="E3018" t="s">
        <v>22</v>
      </c>
      <c r="F3018">
        <v>0</v>
      </c>
    </row>
    <row r="3019" spans="1:6">
      <c r="A3019" s="171">
        <v>44288</v>
      </c>
      <c r="B3019" t="s">
        <v>164</v>
      </c>
      <c r="C3019">
        <v>264040.40000000002</v>
      </c>
      <c r="D3019" t="s">
        <v>23</v>
      </c>
      <c r="E3019" t="s">
        <v>23</v>
      </c>
      <c r="F3019">
        <v>0</v>
      </c>
    </row>
    <row r="3020" spans="1:6">
      <c r="A3020" s="171">
        <v>44288</v>
      </c>
      <c r="B3020" t="s">
        <v>164</v>
      </c>
      <c r="C3020">
        <v>264040.40000000002</v>
      </c>
      <c r="D3020" t="s">
        <v>24</v>
      </c>
      <c r="E3020" t="s">
        <v>24</v>
      </c>
      <c r="F3020">
        <v>362809</v>
      </c>
    </row>
    <row r="3021" spans="1:6">
      <c r="A3021" s="171">
        <v>44288</v>
      </c>
      <c r="B3021" t="s">
        <v>164</v>
      </c>
      <c r="C3021">
        <v>264040.40000000002</v>
      </c>
      <c r="D3021" t="s">
        <v>25</v>
      </c>
      <c r="E3021" t="s">
        <v>25</v>
      </c>
      <c r="F3021">
        <v>1021635</v>
      </c>
    </row>
    <row r="3022" spans="1:6">
      <c r="A3022" s="171">
        <v>44288</v>
      </c>
      <c r="B3022" t="s">
        <v>164</v>
      </c>
      <c r="C3022">
        <v>264040.40000000002</v>
      </c>
      <c r="D3022" t="s">
        <v>26</v>
      </c>
      <c r="E3022" t="s">
        <v>26</v>
      </c>
      <c r="F3022">
        <v>1734350</v>
      </c>
    </row>
    <row r="3023" spans="1:6">
      <c r="A3023" s="171">
        <v>44288</v>
      </c>
      <c r="B3023" t="s">
        <v>164</v>
      </c>
      <c r="C3023">
        <v>264040.40000000002</v>
      </c>
      <c r="D3023" t="s">
        <v>27</v>
      </c>
      <c r="E3023" t="s">
        <v>27</v>
      </c>
      <c r="F3023">
        <v>6760</v>
      </c>
    </row>
    <row r="3024" spans="1:6">
      <c r="A3024" s="171">
        <v>44288</v>
      </c>
      <c r="B3024" t="s">
        <v>164</v>
      </c>
      <c r="C3024">
        <v>264040.40000000002</v>
      </c>
      <c r="D3024" t="s">
        <v>28</v>
      </c>
      <c r="E3024" t="s">
        <v>28</v>
      </c>
      <c r="F3024">
        <v>0</v>
      </c>
    </row>
    <row r="3025" spans="1:6">
      <c r="A3025" s="171">
        <v>44288</v>
      </c>
      <c r="B3025" t="s">
        <v>164</v>
      </c>
      <c r="C3025">
        <v>264040.40000000002</v>
      </c>
      <c r="D3025" t="s">
        <v>29</v>
      </c>
      <c r="E3025" t="s">
        <v>29</v>
      </c>
      <c r="F3025">
        <v>853338</v>
      </c>
    </row>
    <row r="3026" spans="1:6">
      <c r="A3026" s="171">
        <v>44288</v>
      </c>
      <c r="B3026" t="s">
        <v>164</v>
      </c>
      <c r="C3026">
        <v>264040.40000000002</v>
      </c>
      <c r="D3026" t="s">
        <v>30</v>
      </c>
      <c r="E3026" t="s">
        <v>30</v>
      </c>
      <c r="F3026">
        <v>0</v>
      </c>
    </row>
    <row r="3027" spans="1:6">
      <c r="A3027" s="171">
        <v>44288</v>
      </c>
      <c r="B3027" t="s">
        <v>164</v>
      </c>
      <c r="C3027">
        <v>264040.40000000002</v>
      </c>
      <c r="D3027" t="s">
        <v>31</v>
      </c>
      <c r="E3027" t="s">
        <v>31</v>
      </c>
      <c r="F3027">
        <v>0</v>
      </c>
    </row>
    <row r="3028" spans="1:6">
      <c r="A3028" s="171">
        <v>44288</v>
      </c>
      <c r="B3028" t="s">
        <v>164</v>
      </c>
      <c r="C3028">
        <v>264040.40000000002</v>
      </c>
      <c r="D3028" t="s">
        <v>32</v>
      </c>
      <c r="E3028" t="s">
        <v>32</v>
      </c>
      <c r="F3028">
        <v>0</v>
      </c>
    </row>
    <row r="3029" spans="1:6">
      <c r="A3029" s="171">
        <v>44288</v>
      </c>
      <c r="B3029" t="s">
        <v>164</v>
      </c>
      <c r="C3029">
        <v>264040.40000000002</v>
      </c>
      <c r="D3029" t="s">
        <v>33</v>
      </c>
      <c r="E3029" t="s">
        <v>33</v>
      </c>
      <c r="F3029">
        <v>0</v>
      </c>
    </row>
    <row r="3030" spans="1:6">
      <c r="A3030" s="171">
        <v>44288</v>
      </c>
      <c r="B3030" t="s">
        <v>164</v>
      </c>
      <c r="C3030">
        <v>264040.40000000002</v>
      </c>
      <c r="D3030" t="s">
        <v>34</v>
      </c>
      <c r="E3030" t="s">
        <v>34</v>
      </c>
      <c r="F3030">
        <v>1156</v>
      </c>
    </row>
    <row r="3031" spans="1:6">
      <c r="A3031" s="171">
        <v>44288</v>
      </c>
      <c r="B3031" t="s">
        <v>164</v>
      </c>
      <c r="C3031">
        <v>264040.40000000002</v>
      </c>
      <c r="D3031" t="s">
        <v>35</v>
      </c>
      <c r="E3031" t="s">
        <v>35</v>
      </c>
      <c r="F3031">
        <v>0</v>
      </c>
    </row>
    <row r="3032" spans="1:6">
      <c r="A3032" s="171">
        <v>44288</v>
      </c>
      <c r="B3032" t="s">
        <v>164</v>
      </c>
      <c r="C3032">
        <v>264040.40000000002</v>
      </c>
      <c r="D3032" t="s">
        <v>36</v>
      </c>
      <c r="E3032" t="s">
        <v>36</v>
      </c>
      <c r="F3032">
        <v>0</v>
      </c>
    </row>
    <row r="3033" spans="1:6">
      <c r="A3033" s="171">
        <v>44288</v>
      </c>
      <c r="B3033" t="s">
        <v>164</v>
      </c>
      <c r="C3033">
        <v>264040.40000000002</v>
      </c>
      <c r="D3033" t="s">
        <v>37</v>
      </c>
      <c r="E3033" t="s">
        <v>37</v>
      </c>
      <c r="F3033">
        <v>0</v>
      </c>
    </row>
    <row r="3034" spans="1:6">
      <c r="A3034" s="171">
        <v>44288</v>
      </c>
      <c r="B3034" t="s">
        <v>164</v>
      </c>
      <c r="C3034">
        <v>264040.40000000002</v>
      </c>
      <c r="D3034" t="s">
        <v>38</v>
      </c>
      <c r="E3034" t="s">
        <v>38</v>
      </c>
      <c r="F3034">
        <v>0</v>
      </c>
    </row>
    <row r="3035" spans="1:6">
      <c r="A3035" s="171">
        <v>44288</v>
      </c>
      <c r="B3035" t="s">
        <v>164</v>
      </c>
      <c r="C3035">
        <v>264040.40000000002</v>
      </c>
      <c r="D3035" t="s">
        <v>39</v>
      </c>
      <c r="E3035" t="s">
        <v>39</v>
      </c>
      <c r="F3035">
        <v>0</v>
      </c>
    </row>
    <row r="3036" spans="1:6">
      <c r="A3036" s="171">
        <v>44288</v>
      </c>
      <c r="B3036" t="s">
        <v>164</v>
      </c>
      <c r="C3036">
        <v>264040.40000000002</v>
      </c>
      <c r="D3036" t="s">
        <v>40</v>
      </c>
      <c r="E3036" t="s">
        <v>40</v>
      </c>
      <c r="F3036">
        <v>0</v>
      </c>
    </row>
    <row r="3037" spans="1:6">
      <c r="A3037" s="171">
        <v>44288</v>
      </c>
      <c r="B3037" t="s">
        <v>164</v>
      </c>
      <c r="C3037">
        <v>264040.40000000002</v>
      </c>
      <c r="D3037" t="s">
        <v>41</v>
      </c>
      <c r="E3037" t="s">
        <v>41</v>
      </c>
      <c r="F3037">
        <v>0</v>
      </c>
    </row>
    <row r="3038" spans="1:6">
      <c r="A3038" s="171">
        <v>44289</v>
      </c>
      <c r="B3038" t="s">
        <v>164</v>
      </c>
      <c r="C3038">
        <v>179424.5</v>
      </c>
      <c r="D3038" t="s">
        <v>9</v>
      </c>
      <c r="E3038" t="s">
        <v>9</v>
      </c>
      <c r="F3038">
        <v>1268568</v>
      </c>
    </row>
    <row r="3039" spans="1:6">
      <c r="A3039" s="171">
        <v>44289</v>
      </c>
      <c r="B3039" t="s">
        <v>164</v>
      </c>
      <c r="C3039">
        <v>179424.5</v>
      </c>
      <c r="D3039" t="s">
        <v>9</v>
      </c>
      <c r="E3039" t="s">
        <v>10</v>
      </c>
      <c r="F3039">
        <v>706776</v>
      </c>
    </row>
    <row r="3040" spans="1:6">
      <c r="A3040" s="171">
        <v>44289</v>
      </c>
      <c r="B3040" t="s">
        <v>164</v>
      </c>
      <c r="C3040">
        <v>179424.5</v>
      </c>
      <c r="D3040" t="s">
        <v>9</v>
      </c>
      <c r="E3040" t="s">
        <v>11</v>
      </c>
      <c r="F3040">
        <v>137493</v>
      </c>
    </row>
    <row r="3041" spans="1:6">
      <c r="A3041" s="171">
        <v>44289</v>
      </c>
      <c r="B3041" t="s">
        <v>164</v>
      </c>
      <c r="C3041">
        <v>179424.5</v>
      </c>
      <c r="D3041" t="s">
        <v>9</v>
      </c>
      <c r="E3041" t="s">
        <v>12</v>
      </c>
      <c r="F3041">
        <v>0</v>
      </c>
    </row>
    <row r="3042" spans="1:6">
      <c r="A3042" s="171">
        <v>44289</v>
      </c>
      <c r="B3042" t="s">
        <v>164</v>
      </c>
      <c r="C3042">
        <v>179424.5</v>
      </c>
      <c r="D3042" t="s">
        <v>9</v>
      </c>
      <c r="E3042" t="s">
        <v>13</v>
      </c>
      <c r="F3042">
        <v>424299</v>
      </c>
    </row>
    <row r="3043" spans="1:6">
      <c r="A3043" s="171">
        <v>44289</v>
      </c>
      <c r="B3043" t="s">
        <v>164</v>
      </c>
      <c r="C3043">
        <v>179424.5</v>
      </c>
      <c r="D3043" t="s">
        <v>14</v>
      </c>
      <c r="E3043" t="s">
        <v>14</v>
      </c>
      <c r="F3043">
        <v>201721</v>
      </c>
    </row>
    <row r="3044" spans="1:6">
      <c r="A3044" s="171">
        <v>44289</v>
      </c>
      <c r="B3044" t="s">
        <v>164</v>
      </c>
      <c r="C3044">
        <v>179424.5</v>
      </c>
      <c r="D3044" t="s">
        <v>14</v>
      </c>
      <c r="E3044" t="s">
        <v>15</v>
      </c>
      <c r="F3044">
        <v>157818</v>
      </c>
    </row>
    <row r="3045" spans="1:6">
      <c r="A3045" s="171">
        <v>44289</v>
      </c>
      <c r="B3045" t="s">
        <v>164</v>
      </c>
      <c r="C3045">
        <v>179424.5</v>
      </c>
      <c r="D3045" t="s">
        <v>14</v>
      </c>
      <c r="E3045" t="s">
        <v>16</v>
      </c>
      <c r="F3045">
        <v>10184</v>
      </c>
    </row>
    <row r="3046" spans="1:6">
      <c r="A3046" s="171">
        <v>44289</v>
      </c>
      <c r="B3046" t="s">
        <v>164</v>
      </c>
      <c r="C3046">
        <v>179424.5</v>
      </c>
      <c r="D3046" t="s">
        <v>14</v>
      </c>
      <c r="E3046" t="s">
        <v>17</v>
      </c>
      <c r="F3046">
        <v>33719</v>
      </c>
    </row>
    <row r="3047" spans="1:6">
      <c r="A3047" s="171">
        <v>44289</v>
      </c>
      <c r="B3047" t="s">
        <v>164</v>
      </c>
      <c r="C3047">
        <v>179424.5</v>
      </c>
      <c r="D3047" t="s">
        <v>14</v>
      </c>
      <c r="E3047" t="s">
        <v>18</v>
      </c>
      <c r="F3047">
        <v>0</v>
      </c>
    </row>
    <row r="3048" spans="1:6">
      <c r="A3048" s="171">
        <v>44289</v>
      </c>
      <c r="B3048" t="s">
        <v>164</v>
      </c>
      <c r="C3048">
        <v>179424.5</v>
      </c>
      <c r="D3048" t="s">
        <v>19</v>
      </c>
      <c r="E3048" t="s">
        <v>19</v>
      </c>
      <c r="F3048">
        <v>1440902</v>
      </c>
    </row>
    <row r="3049" spans="1:6">
      <c r="A3049" s="171">
        <v>44289</v>
      </c>
      <c r="B3049" t="s">
        <v>164</v>
      </c>
      <c r="C3049">
        <v>179424.5</v>
      </c>
      <c r="D3049" t="s">
        <v>19</v>
      </c>
      <c r="E3049" t="s">
        <v>20</v>
      </c>
      <c r="F3049">
        <v>1440902</v>
      </c>
    </row>
    <row r="3050" spans="1:6">
      <c r="A3050" s="171">
        <v>44289</v>
      </c>
      <c r="B3050" t="s">
        <v>164</v>
      </c>
      <c r="C3050">
        <v>179424.5</v>
      </c>
      <c r="D3050" t="s">
        <v>19</v>
      </c>
      <c r="E3050" t="s">
        <v>21</v>
      </c>
      <c r="F3050">
        <v>0</v>
      </c>
    </row>
    <row r="3051" spans="1:6">
      <c r="A3051" s="171">
        <v>44289</v>
      </c>
      <c r="B3051" t="s">
        <v>164</v>
      </c>
      <c r="C3051">
        <v>179424.5</v>
      </c>
      <c r="D3051" t="s">
        <v>19</v>
      </c>
      <c r="E3051" t="s">
        <v>22</v>
      </c>
      <c r="F3051">
        <v>0</v>
      </c>
    </row>
    <row r="3052" spans="1:6">
      <c r="A3052" s="171">
        <v>44289</v>
      </c>
      <c r="B3052" t="s">
        <v>164</v>
      </c>
      <c r="C3052">
        <v>179424.5</v>
      </c>
      <c r="D3052" t="s">
        <v>23</v>
      </c>
      <c r="E3052" t="s">
        <v>23</v>
      </c>
      <c r="F3052">
        <v>0</v>
      </c>
    </row>
    <row r="3053" spans="1:6">
      <c r="A3053" s="171">
        <v>44289</v>
      </c>
      <c r="B3053" t="s">
        <v>164</v>
      </c>
      <c r="C3053">
        <v>179424.5</v>
      </c>
      <c r="D3053" t="s">
        <v>24</v>
      </c>
      <c r="E3053" t="s">
        <v>24</v>
      </c>
      <c r="F3053">
        <v>476929</v>
      </c>
    </row>
    <row r="3054" spans="1:6">
      <c r="A3054" s="171">
        <v>44289</v>
      </c>
      <c r="B3054" t="s">
        <v>164</v>
      </c>
      <c r="C3054">
        <v>179424.5</v>
      </c>
      <c r="D3054" t="s">
        <v>25</v>
      </c>
      <c r="E3054" t="s">
        <v>25</v>
      </c>
      <c r="F3054">
        <v>813394</v>
      </c>
    </row>
    <row r="3055" spans="1:6">
      <c r="A3055" s="171">
        <v>44289</v>
      </c>
      <c r="B3055" t="s">
        <v>164</v>
      </c>
      <c r="C3055">
        <v>179424.5</v>
      </c>
      <c r="D3055" t="s">
        <v>26</v>
      </c>
      <c r="E3055" t="s">
        <v>26</v>
      </c>
      <c r="F3055">
        <v>1473391</v>
      </c>
    </row>
    <row r="3056" spans="1:6">
      <c r="A3056" s="171">
        <v>44289</v>
      </c>
      <c r="B3056" t="s">
        <v>164</v>
      </c>
      <c r="C3056">
        <v>179424.5</v>
      </c>
      <c r="D3056" t="s">
        <v>27</v>
      </c>
      <c r="E3056" t="s">
        <v>27</v>
      </c>
      <c r="F3056">
        <v>6672</v>
      </c>
    </row>
    <row r="3057" spans="1:6">
      <c r="A3057" s="171">
        <v>44289</v>
      </c>
      <c r="B3057" t="s">
        <v>164</v>
      </c>
      <c r="C3057">
        <v>179424.5</v>
      </c>
      <c r="D3057" t="s">
        <v>28</v>
      </c>
      <c r="E3057" t="s">
        <v>28</v>
      </c>
      <c r="F3057">
        <v>0</v>
      </c>
    </row>
    <row r="3058" spans="1:6">
      <c r="A3058" s="171">
        <v>44289</v>
      </c>
      <c r="B3058" t="s">
        <v>164</v>
      </c>
      <c r="C3058">
        <v>179424.5</v>
      </c>
      <c r="D3058" t="s">
        <v>29</v>
      </c>
      <c r="E3058" t="s">
        <v>29</v>
      </c>
      <c r="F3058">
        <v>901793</v>
      </c>
    </row>
    <row r="3059" spans="1:6">
      <c r="A3059" s="171">
        <v>44289</v>
      </c>
      <c r="B3059" t="s">
        <v>164</v>
      </c>
      <c r="C3059">
        <v>179424.5</v>
      </c>
      <c r="D3059" t="s">
        <v>30</v>
      </c>
      <c r="E3059" t="s">
        <v>30</v>
      </c>
      <c r="F3059">
        <v>0</v>
      </c>
    </row>
    <row r="3060" spans="1:6">
      <c r="A3060" s="171">
        <v>44289</v>
      </c>
      <c r="B3060" t="s">
        <v>164</v>
      </c>
      <c r="C3060">
        <v>179424.5</v>
      </c>
      <c r="D3060" t="s">
        <v>31</v>
      </c>
      <c r="E3060" t="s">
        <v>31</v>
      </c>
      <c r="F3060">
        <v>0</v>
      </c>
    </row>
    <row r="3061" spans="1:6">
      <c r="A3061" s="171">
        <v>44289</v>
      </c>
      <c r="B3061" t="s">
        <v>164</v>
      </c>
      <c r="C3061">
        <v>179424.5</v>
      </c>
      <c r="D3061" t="s">
        <v>32</v>
      </c>
      <c r="E3061" t="s">
        <v>32</v>
      </c>
      <c r="F3061">
        <v>0</v>
      </c>
    </row>
    <row r="3062" spans="1:6">
      <c r="A3062" s="171">
        <v>44289</v>
      </c>
      <c r="B3062" t="s">
        <v>164</v>
      </c>
      <c r="C3062">
        <v>179424.5</v>
      </c>
      <c r="D3062" t="s">
        <v>33</v>
      </c>
      <c r="E3062" t="s">
        <v>33</v>
      </c>
      <c r="F3062">
        <v>0</v>
      </c>
    </row>
    <row r="3063" spans="1:6">
      <c r="A3063" s="171">
        <v>44289</v>
      </c>
      <c r="B3063" t="s">
        <v>164</v>
      </c>
      <c r="C3063">
        <v>179424.5</v>
      </c>
      <c r="D3063" t="s">
        <v>34</v>
      </c>
      <c r="E3063" t="s">
        <v>34</v>
      </c>
      <c r="F3063">
        <v>1732</v>
      </c>
    </row>
    <row r="3064" spans="1:6">
      <c r="A3064" s="171">
        <v>44289</v>
      </c>
      <c r="B3064" t="s">
        <v>164</v>
      </c>
      <c r="C3064">
        <v>179424.5</v>
      </c>
      <c r="D3064" t="s">
        <v>35</v>
      </c>
      <c r="E3064" t="s">
        <v>35</v>
      </c>
      <c r="F3064">
        <v>0</v>
      </c>
    </row>
    <row r="3065" spans="1:6">
      <c r="A3065" s="171">
        <v>44289</v>
      </c>
      <c r="B3065" t="s">
        <v>164</v>
      </c>
      <c r="C3065">
        <v>179424.5</v>
      </c>
      <c r="D3065" t="s">
        <v>36</v>
      </c>
      <c r="E3065" t="s">
        <v>36</v>
      </c>
      <c r="F3065">
        <v>0</v>
      </c>
    </row>
    <row r="3066" spans="1:6">
      <c r="A3066" s="171">
        <v>44289</v>
      </c>
      <c r="B3066" t="s">
        <v>164</v>
      </c>
      <c r="C3066">
        <v>179424.5</v>
      </c>
      <c r="D3066" t="s">
        <v>37</v>
      </c>
      <c r="E3066" t="s">
        <v>37</v>
      </c>
      <c r="F3066">
        <v>0</v>
      </c>
    </row>
    <row r="3067" spans="1:6">
      <c r="A3067" s="171">
        <v>44289</v>
      </c>
      <c r="B3067" t="s">
        <v>164</v>
      </c>
      <c r="C3067">
        <v>179424.5</v>
      </c>
      <c r="D3067" t="s">
        <v>38</v>
      </c>
      <c r="E3067" t="s">
        <v>38</v>
      </c>
      <c r="F3067">
        <v>0</v>
      </c>
    </row>
    <row r="3068" spans="1:6">
      <c r="A3068" s="171">
        <v>44289</v>
      </c>
      <c r="B3068" t="s">
        <v>164</v>
      </c>
      <c r="C3068">
        <v>179424.5</v>
      </c>
      <c r="D3068" t="s">
        <v>39</v>
      </c>
      <c r="E3068" t="s">
        <v>39</v>
      </c>
      <c r="F3068">
        <v>0</v>
      </c>
    </row>
    <row r="3069" spans="1:6">
      <c r="A3069" s="171">
        <v>44289</v>
      </c>
      <c r="B3069" t="s">
        <v>164</v>
      </c>
      <c r="C3069">
        <v>179424.5</v>
      </c>
      <c r="D3069" t="s">
        <v>40</v>
      </c>
      <c r="E3069" t="s">
        <v>40</v>
      </c>
      <c r="F3069">
        <v>0</v>
      </c>
    </row>
    <row r="3070" spans="1:6">
      <c r="A3070" s="171">
        <v>44289</v>
      </c>
      <c r="B3070" t="s">
        <v>164</v>
      </c>
      <c r="C3070">
        <v>179424.5</v>
      </c>
      <c r="D3070" t="s">
        <v>41</v>
      </c>
      <c r="E3070" t="s">
        <v>41</v>
      </c>
      <c r="F3070">
        <v>0</v>
      </c>
    </row>
    <row r="3071" spans="1:6">
      <c r="A3071" s="171">
        <v>44290</v>
      </c>
      <c r="B3071" t="s">
        <v>164</v>
      </c>
      <c r="C3071">
        <v>154376.16</v>
      </c>
      <c r="D3071" t="s">
        <v>9</v>
      </c>
      <c r="E3071" t="s">
        <v>9</v>
      </c>
      <c r="F3071">
        <v>1321017</v>
      </c>
    </row>
    <row r="3072" spans="1:6">
      <c r="A3072" s="171">
        <v>44290</v>
      </c>
      <c r="B3072" t="s">
        <v>164</v>
      </c>
      <c r="C3072">
        <v>154376.16</v>
      </c>
      <c r="D3072" t="s">
        <v>9</v>
      </c>
      <c r="E3072" t="s">
        <v>10</v>
      </c>
      <c r="F3072">
        <v>902155</v>
      </c>
    </row>
    <row r="3073" spans="1:6">
      <c r="A3073" s="171">
        <v>44290</v>
      </c>
      <c r="B3073" t="s">
        <v>164</v>
      </c>
      <c r="C3073">
        <v>154376.16</v>
      </c>
      <c r="D3073" t="s">
        <v>9</v>
      </c>
      <c r="E3073" t="s">
        <v>11</v>
      </c>
      <c r="F3073">
        <v>172537</v>
      </c>
    </row>
    <row r="3074" spans="1:6">
      <c r="A3074" s="171">
        <v>44290</v>
      </c>
      <c r="B3074" t="s">
        <v>164</v>
      </c>
      <c r="C3074">
        <v>154376.16</v>
      </c>
      <c r="D3074" t="s">
        <v>9</v>
      </c>
      <c r="E3074" t="s">
        <v>12</v>
      </c>
      <c r="F3074">
        <v>0</v>
      </c>
    </row>
    <row r="3075" spans="1:6">
      <c r="A3075" s="171">
        <v>44290</v>
      </c>
      <c r="B3075" t="s">
        <v>164</v>
      </c>
      <c r="C3075">
        <v>154376.16</v>
      </c>
      <c r="D3075" t="s">
        <v>9</v>
      </c>
      <c r="E3075" t="s">
        <v>13</v>
      </c>
      <c r="F3075">
        <v>246325</v>
      </c>
    </row>
    <row r="3076" spans="1:6">
      <c r="A3076" s="171">
        <v>44290</v>
      </c>
      <c r="B3076" t="s">
        <v>164</v>
      </c>
      <c r="C3076">
        <v>154376.16</v>
      </c>
      <c r="D3076" t="s">
        <v>14</v>
      </c>
      <c r="E3076" t="s">
        <v>14</v>
      </c>
      <c r="F3076">
        <v>305554</v>
      </c>
    </row>
    <row r="3077" spans="1:6">
      <c r="A3077" s="171">
        <v>44290</v>
      </c>
      <c r="B3077" t="s">
        <v>164</v>
      </c>
      <c r="C3077">
        <v>154376.16</v>
      </c>
      <c r="D3077" t="s">
        <v>14</v>
      </c>
      <c r="E3077" t="s">
        <v>15</v>
      </c>
      <c r="F3077">
        <v>264630</v>
      </c>
    </row>
    <row r="3078" spans="1:6">
      <c r="A3078" s="171">
        <v>44290</v>
      </c>
      <c r="B3078" t="s">
        <v>164</v>
      </c>
      <c r="C3078">
        <v>154376.16</v>
      </c>
      <c r="D3078" t="s">
        <v>14</v>
      </c>
      <c r="E3078" t="s">
        <v>16</v>
      </c>
      <c r="F3078">
        <v>21922</v>
      </c>
    </row>
    <row r="3079" spans="1:6">
      <c r="A3079" s="171">
        <v>44290</v>
      </c>
      <c r="B3079" t="s">
        <v>164</v>
      </c>
      <c r="C3079">
        <v>154376.16</v>
      </c>
      <c r="D3079" t="s">
        <v>14</v>
      </c>
      <c r="E3079" t="s">
        <v>17</v>
      </c>
      <c r="F3079">
        <v>19002</v>
      </c>
    </row>
    <row r="3080" spans="1:6">
      <c r="A3080" s="171">
        <v>44290</v>
      </c>
      <c r="B3080" t="s">
        <v>164</v>
      </c>
      <c r="C3080">
        <v>154376.16</v>
      </c>
      <c r="D3080" t="s">
        <v>14</v>
      </c>
      <c r="E3080" t="s">
        <v>18</v>
      </c>
      <c r="F3080">
        <v>0</v>
      </c>
    </row>
    <row r="3081" spans="1:6">
      <c r="A3081" s="171">
        <v>44290</v>
      </c>
      <c r="B3081" t="s">
        <v>164</v>
      </c>
      <c r="C3081">
        <v>154376.16</v>
      </c>
      <c r="D3081" t="s">
        <v>19</v>
      </c>
      <c r="E3081" t="s">
        <v>19</v>
      </c>
      <c r="F3081">
        <v>114447</v>
      </c>
    </row>
    <row r="3082" spans="1:6">
      <c r="A3082" s="171">
        <v>44290</v>
      </c>
      <c r="B3082" t="s">
        <v>164</v>
      </c>
      <c r="C3082">
        <v>154376.16</v>
      </c>
      <c r="D3082" t="s">
        <v>19</v>
      </c>
      <c r="E3082" t="s">
        <v>20</v>
      </c>
      <c r="F3082">
        <v>114447</v>
      </c>
    </row>
    <row r="3083" spans="1:6">
      <c r="A3083" s="171">
        <v>44290</v>
      </c>
      <c r="B3083" t="s">
        <v>164</v>
      </c>
      <c r="C3083">
        <v>154376.16</v>
      </c>
      <c r="D3083" t="s">
        <v>19</v>
      </c>
      <c r="E3083" t="s">
        <v>21</v>
      </c>
      <c r="F3083">
        <v>0</v>
      </c>
    </row>
    <row r="3084" spans="1:6">
      <c r="A3084" s="171">
        <v>44290</v>
      </c>
      <c r="B3084" t="s">
        <v>164</v>
      </c>
      <c r="C3084">
        <v>154376.16</v>
      </c>
      <c r="D3084" t="s">
        <v>19</v>
      </c>
      <c r="E3084" t="s">
        <v>22</v>
      </c>
      <c r="F3084">
        <v>0</v>
      </c>
    </row>
    <row r="3085" spans="1:6">
      <c r="A3085" s="171">
        <v>44290</v>
      </c>
      <c r="B3085" t="s">
        <v>164</v>
      </c>
      <c r="C3085">
        <v>154376.16</v>
      </c>
      <c r="D3085" t="s">
        <v>23</v>
      </c>
      <c r="E3085" t="s">
        <v>23</v>
      </c>
      <c r="F3085">
        <v>0</v>
      </c>
    </row>
    <row r="3086" spans="1:6">
      <c r="A3086" s="171">
        <v>44290</v>
      </c>
      <c r="B3086" t="s">
        <v>164</v>
      </c>
      <c r="C3086">
        <v>154376.16</v>
      </c>
      <c r="D3086" t="s">
        <v>24</v>
      </c>
      <c r="E3086" t="s">
        <v>24</v>
      </c>
      <c r="F3086">
        <v>649171</v>
      </c>
    </row>
    <row r="3087" spans="1:6">
      <c r="A3087" s="171">
        <v>44290</v>
      </c>
      <c r="B3087" t="s">
        <v>164</v>
      </c>
      <c r="C3087">
        <v>154376.16</v>
      </c>
      <c r="D3087" t="s">
        <v>25</v>
      </c>
      <c r="E3087" t="s">
        <v>25</v>
      </c>
      <c r="F3087">
        <v>739728</v>
      </c>
    </row>
    <row r="3088" spans="1:6">
      <c r="A3088" s="171">
        <v>44290</v>
      </c>
      <c r="B3088" t="s">
        <v>164</v>
      </c>
      <c r="C3088">
        <v>154376.16</v>
      </c>
      <c r="D3088" t="s">
        <v>26</v>
      </c>
      <c r="E3088" t="s">
        <v>26</v>
      </c>
      <c r="F3088">
        <v>152784</v>
      </c>
    </row>
    <row r="3089" spans="1:6">
      <c r="A3089" s="171">
        <v>44290</v>
      </c>
      <c r="B3089" t="s">
        <v>164</v>
      </c>
      <c r="C3089">
        <v>154376.16</v>
      </c>
      <c r="D3089" t="s">
        <v>27</v>
      </c>
      <c r="E3089" t="s">
        <v>27</v>
      </c>
      <c r="F3089">
        <v>6148</v>
      </c>
    </row>
    <row r="3090" spans="1:6">
      <c r="A3090" s="171">
        <v>44290</v>
      </c>
      <c r="B3090" t="s">
        <v>164</v>
      </c>
      <c r="C3090">
        <v>154376.16</v>
      </c>
      <c r="D3090" t="s">
        <v>28</v>
      </c>
      <c r="E3090" t="s">
        <v>28</v>
      </c>
      <c r="F3090">
        <v>0</v>
      </c>
    </row>
    <row r="3091" spans="1:6">
      <c r="A3091" s="171">
        <v>44290</v>
      </c>
      <c r="B3091" t="s">
        <v>164</v>
      </c>
      <c r="C3091">
        <v>154376.16</v>
      </c>
      <c r="D3091" t="s">
        <v>29</v>
      </c>
      <c r="E3091" t="s">
        <v>29</v>
      </c>
      <c r="F3091">
        <v>568022</v>
      </c>
    </row>
    <row r="3092" spans="1:6">
      <c r="A3092" s="171">
        <v>44290</v>
      </c>
      <c r="B3092" t="s">
        <v>164</v>
      </c>
      <c r="C3092">
        <v>154376.16</v>
      </c>
      <c r="D3092" t="s">
        <v>30</v>
      </c>
      <c r="E3092" t="s">
        <v>30</v>
      </c>
      <c r="F3092">
        <v>0</v>
      </c>
    </row>
    <row r="3093" spans="1:6">
      <c r="A3093" s="171">
        <v>44290</v>
      </c>
      <c r="B3093" t="s">
        <v>164</v>
      </c>
      <c r="C3093">
        <v>154376.16</v>
      </c>
      <c r="D3093" t="s">
        <v>31</v>
      </c>
      <c r="E3093" t="s">
        <v>31</v>
      </c>
      <c r="F3093">
        <v>0</v>
      </c>
    </row>
    <row r="3094" spans="1:6">
      <c r="A3094" s="171">
        <v>44290</v>
      </c>
      <c r="B3094" t="s">
        <v>164</v>
      </c>
      <c r="C3094">
        <v>154376.16</v>
      </c>
      <c r="D3094" t="s">
        <v>32</v>
      </c>
      <c r="E3094" t="s">
        <v>32</v>
      </c>
      <c r="F3094">
        <v>0</v>
      </c>
    </row>
    <row r="3095" spans="1:6">
      <c r="A3095" s="171">
        <v>44290</v>
      </c>
      <c r="B3095" t="s">
        <v>164</v>
      </c>
      <c r="C3095">
        <v>154376.16</v>
      </c>
      <c r="D3095" t="s">
        <v>33</v>
      </c>
      <c r="E3095" t="s">
        <v>33</v>
      </c>
      <c r="F3095">
        <v>0</v>
      </c>
    </row>
    <row r="3096" spans="1:6">
      <c r="A3096" s="171">
        <v>44290</v>
      </c>
      <c r="B3096" t="s">
        <v>164</v>
      </c>
      <c r="C3096">
        <v>154376.16</v>
      </c>
      <c r="D3096" t="s">
        <v>34</v>
      </c>
      <c r="E3096" t="s">
        <v>34</v>
      </c>
      <c r="F3096">
        <v>1044</v>
      </c>
    </row>
    <row r="3097" spans="1:6">
      <c r="A3097" s="171">
        <v>44290</v>
      </c>
      <c r="B3097" t="s">
        <v>164</v>
      </c>
      <c r="C3097">
        <v>154376.16</v>
      </c>
      <c r="D3097" t="s">
        <v>35</v>
      </c>
      <c r="E3097" t="s">
        <v>35</v>
      </c>
      <c r="F3097">
        <v>0</v>
      </c>
    </row>
    <row r="3098" spans="1:6">
      <c r="A3098" s="171">
        <v>44290</v>
      </c>
      <c r="B3098" t="s">
        <v>164</v>
      </c>
      <c r="C3098">
        <v>154376.16</v>
      </c>
      <c r="D3098" t="s">
        <v>36</v>
      </c>
      <c r="E3098" t="s">
        <v>36</v>
      </c>
      <c r="F3098">
        <v>0</v>
      </c>
    </row>
    <row r="3099" spans="1:6">
      <c r="A3099" s="171">
        <v>44290</v>
      </c>
      <c r="B3099" t="s">
        <v>164</v>
      </c>
      <c r="C3099">
        <v>154376.16</v>
      </c>
      <c r="D3099" t="s">
        <v>37</v>
      </c>
      <c r="E3099" t="s">
        <v>37</v>
      </c>
      <c r="F3099">
        <v>0</v>
      </c>
    </row>
    <row r="3100" spans="1:6">
      <c r="A3100" s="171">
        <v>44290</v>
      </c>
      <c r="B3100" t="s">
        <v>164</v>
      </c>
      <c r="C3100">
        <v>154376.16</v>
      </c>
      <c r="D3100" t="s">
        <v>38</v>
      </c>
      <c r="E3100" t="s">
        <v>38</v>
      </c>
      <c r="F3100">
        <v>0</v>
      </c>
    </row>
    <row r="3101" spans="1:6">
      <c r="A3101" s="171">
        <v>44290</v>
      </c>
      <c r="B3101" t="s">
        <v>164</v>
      </c>
      <c r="C3101">
        <v>154376.16</v>
      </c>
      <c r="D3101" t="s">
        <v>39</v>
      </c>
      <c r="E3101" t="s">
        <v>39</v>
      </c>
      <c r="F3101">
        <v>0</v>
      </c>
    </row>
    <row r="3102" spans="1:6">
      <c r="A3102" s="171">
        <v>44290</v>
      </c>
      <c r="B3102" t="s">
        <v>164</v>
      </c>
      <c r="C3102">
        <v>154376.16</v>
      </c>
      <c r="D3102" t="s">
        <v>40</v>
      </c>
      <c r="E3102" t="s">
        <v>40</v>
      </c>
      <c r="F3102">
        <v>0</v>
      </c>
    </row>
    <row r="3103" spans="1:6">
      <c r="A3103" s="171">
        <v>44290</v>
      </c>
      <c r="B3103" t="s">
        <v>164</v>
      </c>
      <c r="C3103">
        <v>154376.16</v>
      </c>
      <c r="D3103" t="s">
        <v>41</v>
      </c>
      <c r="E3103" t="s">
        <v>41</v>
      </c>
      <c r="F3103">
        <v>0</v>
      </c>
    </row>
    <row r="3104" spans="1:6">
      <c r="A3104" s="171">
        <v>44291</v>
      </c>
      <c r="B3104" t="s">
        <v>164</v>
      </c>
      <c r="C3104">
        <v>113817.89</v>
      </c>
      <c r="D3104" t="s">
        <v>9</v>
      </c>
      <c r="E3104" t="s">
        <v>9</v>
      </c>
      <c r="F3104">
        <v>1449115</v>
      </c>
    </row>
    <row r="3105" spans="1:6">
      <c r="A3105" s="171">
        <v>44291</v>
      </c>
      <c r="B3105" t="s">
        <v>164</v>
      </c>
      <c r="C3105">
        <v>113817.89</v>
      </c>
      <c r="D3105" t="s">
        <v>9</v>
      </c>
      <c r="E3105" t="s">
        <v>10</v>
      </c>
      <c r="F3105">
        <v>1017727</v>
      </c>
    </row>
    <row r="3106" spans="1:6">
      <c r="A3106" s="171">
        <v>44291</v>
      </c>
      <c r="B3106" t="s">
        <v>164</v>
      </c>
      <c r="C3106">
        <v>113817.89</v>
      </c>
      <c r="D3106" t="s">
        <v>9</v>
      </c>
      <c r="E3106" t="s">
        <v>11</v>
      </c>
      <c r="F3106">
        <v>187093</v>
      </c>
    </row>
    <row r="3107" spans="1:6">
      <c r="A3107" s="171">
        <v>44291</v>
      </c>
      <c r="B3107" t="s">
        <v>164</v>
      </c>
      <c r="C3107">
        <v>113817.89</v>
      </c>
      <c r="D3107" t="s">
        <v>9</v>
      </c>
      <c r="E3107" t="s">
        <v>12</v>
      </c>
      <c r="F3107">
        <v>0</v>
      </c>
    </row>
    <row r="3108" spans="1:6">
      <c r="A3108" s="171">
        <v>44291</v>
      </c>
      <c r="B3108" t="s">
        <v>164</v>
      </c>
      <c r="C3108">
        <v>113817.89</v>
      </c>
      <c r="D3108" t="s">
        <v>9</v>
      </c>
      <c r="E3108" t="s">
        <v>13</v>
      </c>
      <c r="F3108">
        <v>244295</v>
      </c>
    </row>
    <row r="3109" spans="1:6">
      <c r="A3109" s="171">
        <v>44291</v>
      </c>
      <c r="B3109" t="s">
        <v>164</v>
      </c>
      <c r="C3109">
        <v>113817.89</v>
      </c>
      <c r="D3109" t="s">
        <v>14</v>
      </c>
      <c r="E3109" t="s">
        <v>14</v>
      </c>
      <c r="F3109">
        <v>359326</v>
      </c>
    </row>
    <row r="3110" spans="1:6">
      <c r="A3110" s="171">
        <v>44291</v>
      </c>
      <c r="B3110" t="s">
        <v>164</v>
      </c>
      <c r="C3110">
        <v>113817.89</v>
      </c>
      <c r="D3110" t="s">
        <v>14</v>
      </c>
      <c r="E3110" t="s">
        <v>15</v>
      </c>
      <c r="F3110">
        <v>303790</v>
      </c>
    </row>
    <row r="3111" spans="1:6">
      <c r="A3111" s="171">
        <v>44291</v>
      </c>
      <c r="B3111" t="s">
        <v>164</v>
      </c>
      <c r="C3111">
        <v>113817.89</v>
      </c>
      <c r="D3111" t="s">
        <v>14</v>
      </c>
      <c r="E3111" t="s">
        <v>16</v>
      </c>
      <c r="F3111">
        <v>28962</v>
      </c>
    </row>
    <row r="3112" spans="1:6">
      <c r="A3112" s="171">
        <v>44291</v>
      </c>
      <c r="B3112" t="s">
        <v>164</v>
      </c>
      <c r="C3112">
        <v>113817.89</v>
      </c>
      <c r="D3112" t="s">
        <v>14</v>
      </c>
      <c r="E3112" t="s">
        <v>17</v>
      </c>
      <c r="F3112">
        <v>26574</v>
      </c>
    </row>
    <row r="3113" spans="1:6">
      <c r="A3113" s="171">
        <v>44291</v>
      </c>
      <c r="B3113" t="s">
        <v>164</v>
      </c>
      <c r="C3113">
        <v>113817.89</v>
      </c>
      <c r="D3113" t="s">
        <v>14</v>
      </c>
      <c r="E3113" t="s">
        <v>18</v>
      </c>
      <c r="F3113">
        <v>0</v>
      </c>
    </row>
    <row r="3114" spans="1:6">
      <c r="A3114" s="171">
        <v>44291</v>
      </c>
      <c r="B3114" t="s">
        <v>164</v>
      </c>
      <c r="C3114">
        <v>113817.89</v>
      </c>
      <c r="D3114" t="s">
        <v>19</v>
      </c>
      <c r="E3114" t="s">
        <v>19</v>
      </c>
      <c r="F3114">
        <v>460378</v>
      </c>
    </row>
    <row r="3115" spans="1:6">
      <c r="A3115" s="171">
        <v>44291</v>
      </c>
      <c r="B3115" t="s">
        <v>164</v>
      </c>
      <c r="C3115">
        <v>113817.89</v>
      </c>
      <c r="D3115" t="s">
        <v>19</v>
      </c>
      <c r="E3115" t="s">
        <v>20</v>
      </c>
      <c r="F3115">
        <v>460378</v>
      </c>
    </row>
    <row r="3116" spans="1:6">
      <c r="A3116" s="171">
        <v>44291</v>
      </c>
      <c r="B3116" t="s">
        <v>164</v>
      </c>
      <c r="C3116">
        <v>113817.89</v>
      </c>
      <c r="D3116" t="s">
        <v>19</v>
      </c>
      <c r="E3116" t="s">
        <v>21</v>
      </c>
      <c r="F3116">
        <v>0</v>
      </c>
    </row>
    <row r="3117" spans="1:6">
      <c r="A3117" s="171">
        <v>44291</v>
      </c>
      <c r="B3117" t="s">
        <v>164</v>
      </c>
      <c r="C3117">
        <v>113817.89</v>
      </c>
      <c r="D3117" t="s">
        <v>19</v>
      </c>
      <c r="E3117" t="s">
        <v>22</v>
      </c>
      <c r="F3117">
        <v>0</v>
      </c>
    </row>
    <row r="3118" spans="1:6">
      <c r="A3118" s="171">
        <v>44291</v>
      </c>
      <c r="B3118" t="s">
        <v>164</v>
      </c>
      <c r="C3118">
        <v>113817.89</v>
      </c>
      <c r="D3118" t="s">
        <v>23</v>
      </c>
      <c r="E3118" t="s">
        <v>23</v>
      </c>
      <c r="F3118">
        <v>0</v>
      </c>
    </row>
    <row r="3119" spans="1:6">
      <c r="A3119" s="171">
        <v>44291</v>
      </c>
      <c r="B3119" t="s">
        <v>164</v>
      </c>
      <c r="C3119">
        <v>113817.89</v>
      </c>
      <c r="D3119" t="s">
        <v>24</v>
      </c>
      <c r="E3119" t="s">
        <v>24</v>
      </c>
      <c r="F3119">
        <v>716151</v>
      </c>
    </row>
    <row r="3120" spans="1:6">
      <c r="A3120" s="171">
        <v>44291</v>
      </c>
      <c r="B3120" t="s">
        <v>164</v>
      </c>
      <c r="C3120">
        <v>113817.89</v>
      </c>
      <c r="D3120" t="s">
        <v>25</v>
      </c>
      <c r="E3120" t="s">
        <v>25</v>
      </c>
      <c r="F3120">
        <v>1204733</v>
      </c>
    </row>
    <row r="3121" spans="1:6">
      <c r="A3121" s="171">
        <v>44291</v>
      </c>
      <c r="B3121" t="s">
        <v>164</v>
      </c>
      <c r="C3121">
        <v>113817.89</v>
      </c>
      <c r="D3121" t="s">
        <v>26</v>
      </c>
      <c r="E3121" t="s">
        <v>26</v>
      </c>
      <c r="F3121">
        <v>509052</v>
      </c>
    </row>
    <row r="3122" spans="1:6">
      <c r="A3122" s="171">
        <v>44291</v>
      </c>
      <c r="B3122" t="s">
        <v>164</v>
      </c>
      <c r="C3122">
        <v>113817.89</v>
      </c>
      <c r="D3122" t="s">
        <v>27</v>
      </c>
      <c r="E3122" t="s">
        <v>27</v>
      </c>
      <c r="F3122">
        <v>7559</v>
      </c>
    </row>
    <row r="3123" spans="1:6">
      <c r="A3123" s="171">
        <v>44291</v>
      </c>
      <c r="B3123" t="s">
        <v>164</v>
      </c>
      <c r="C3123">
        <v>113817.89</v>
      </c>
      <c r="D3123" t="s">
        <v>28</v>
      </c>
      <c r="E3123" t="s">
        <v>28</v>
      </c>
      <c r="F3123">
        <v>0</v>
      </c>
    </row>
    <row r="3124" spans="1:6">
      <c r="A3124" s="171">
        <v>44291</v>
      </c>
      <c r="B3124" t="s">
        <v>164</v>
      </c>
      <c r="C3124">
        <v>113817.89</v>
      </c>
      <c r="D3124" t="s">
        <v>29</v>
      </c>
      <c r="E3124" t="s">
        <v>29</v>
      </c>
      <c r="F3124">
        <v>587071</v>
      </c>
    </row>
    <row r="3125" spans="1:6">
      <c r="A3125" s="171">
        <v>44291</v>
      </c>
      <c r="B3125" t="s">
        <v>164</v>
      </c>
      <c r="C3125">
        <v>113817.89</v>
      </c>
      <c r="D3125" t="s">
        <v>30</v>
      </c>
      <c r="E3125" t="s">
        <v>30</v>
      </c>
      <c r="F3125">
        <v>0</v>
      </c>
    </row>
    <row r="3126" spans="1:6">
      <c r="A3126" s="171">
        <v>44291</v>
      </c>
      <c r="B3126" t="s">
        <v>164</v>
      </c>
      <c r="C3126">
        <v>113817.89</v>
      </c>
      <c r="D3126" t="s">
        <v>31</v>
      </c>
      <c r="E3126" t="s">
        <v>31</v>
      </c>
      <c r="F3126">
        <v>0</v>
      </c>
    </row>
    <row r="3127" spans="1:6">
      <c r="A3127" s="171">
        <v>44291</v>
      </c>
      <c r="B3127" t="s">
        <v>164</v>
      </c>
      <c r="C3127">
        <v>113817.89</v>
      </c>
      <c r="D3127" t="s">
        <v>32</v>
      </c>
      <c r="E3127" t="s">
        <v>32</v>
      </c>
      <c r="F3127">
        <v>0</v>
      </c>
    </row>
    <row r="3128" spans="1:6">
      <c r="A3128" s="171">
        <v>44291</v>
      </c>
      <c r="B3128" t="s">
        <v>164</v>
      </c>
      <c r="C3128">
        <v>113817.89</v>
      </c>
      <c r="D3128" t="s">
        <v>33</v>
      </c>
      <c r="E3128" t="s">
        <v>33</v>
      </c>
      <c r="F3128">
        <v>0</v>
      </c>
    </row>
    <row r="3129" spans="1:6">
      <c r="A3129" s="171">
        <v>44291</v>
      </c>
      <c r="B3129" t="s">
        <v>164</v>
      </c>
      <c r="C3129">
        <v>113817.89</v>
      </c>
      <c r="D3129" t="s">
        <v>34</v>
      </c>
      <c r="E3129" t="s">
        <v>34</v>
      </c>
      <c r="F3129">
        <v>1520</v>
      </c>
    </row>
    <row r="3130" spans="1:6">
      <c r="A3130" s="171">
        <v>44291</v>
      </c>
      <c r="B3130" t="s">
        <v>164</v>
      </c>
      <c r="C3130">
        <v>113817.89</v>
      </c>
      <c r="D3130" t="s">
        <v>35</v>
      </c>
      <c r="E3130" t="s">
        <v>35</v>
      </c>
      <c r="F3130">
        <v>0</v>
      </c>
    </row>
    <row r="3131" spans="1:6">
      <c r="A3131" s="171">
        <v>44291</v>
      </c>
      <c r="B3131" t="s">
        <v>164</v>
      </c>
      <c r="C3131">
        <v>113817.89</v>
      </c>
      <c r="D3131" t="s">
        <v>36</v>
      </c>
      <c r="E3131" t="s">
        <v>36</v>
      </c>
      <c r="F3131">
        <v>0</v>
      </c>
    </row>
    <row r="3132" spans="1:6">
      <c r="A3132" s="171">
        <v>44291</v>
      </c>
      <c r="B3132" t="s">
        <v>164</v>
      </c>
      <c r="C3132">
        <v>113817.89</v>
      </c>
      <c r="D3132" t="s">
        <v>37</v>
      </c>
      <c r="E3132" t="s">
        <v>37</v>
      </c>
      <c r="F3132">
        <v>0</v>
      </c>
    </row>
    <row r="3133" spans="1:6">
      <c r="A3133" s="171">
        <v>44291</v>
      </c>
      <c r="B3133" t="s">
        <v>164</v>
      </c>
      <c r="C3133">
        <v>113817.89</v>
      </c>
      <c r="D3133" t="s">
        <v>38</v>
      </c>
      <c r="E3133" t="s">
        <v>38</v>
      </c>
      <c r="F3133">
        <v>0</v>
      </c>
    </row>
    <row r="3134" spans="1:6">
      <c r="A3134" s="171">
        <v>44291</v>
      </c>
      <c r="B3134" t="s">
        <v>164</v>
      </c>
      <c r="C3134">
        <v>113817.89</v>
      </c>
      <c r="D3134" t="s">
        <v>39</v>
      </c>
      <c r="E3134" t="s">
        <v>39</v>
      </c>
      <c r="F3134">
        <v>0</v>
      </c>
    </row>
    <row r="3135" spans="1:6">
      <c r="A3135" s="171">
        <v>44291</v>
      </c>
      <c r="B3135" t="s">
        <v>164</v>
      </c>
      <c r="C3135">
        <v>113817.89</v>
      </c>
      <c r="D3135" t="s">
        <v>40</v>
      </c>
      <c r="E3135" t="s">
        <v>40</v>
      </c>
      <c r="F3135">
        <v>0</v>
      </c>
    </row>
    <row r="3136" spans="1:6">
      <c r="A3136" s="171">
        <v>44291</v>
      </c>
      <c r="B3136" t="s">
        <v>164</v>
      </c>
      <c r="C3136">
        <v>113817.89</v>
      </c>
      <c r="D3136" t="s">
        <v>41</v>
      </c>
      <c r="E3136" t="s">
        <v>41</v>
      </c>
      <c r="F3136">
        <v>0</v>
      </c>
    </row>
    <row r="3137" spans="1:6">
      <c r="A3137" s="171">
        <v>44292</v>
      </c>
      <c r="B3137" t="s">
        <v>164</v>
      </c>
      <c r="C3137">
        <v>126147.58</v>
      </c>
      <c r="D3137" t="s">
        <v>9</v>
      </c>
      <c r="E3137" t="s">
        <v>9</v>
      </c>
      <c r="F3137">
        <v>1620657</v>
      </c>
    </row>
    <row r="3138" spans="1:6">
      <c r="A3138" s="171">
        <v>44292</v>
      </c>
      <c r="B3138" t="s">
        <v>164</v>
      </c>
      <c r="C3138">
        <v>126147.58</v>
      </c>
      <c r="D3138" t="s">
        <v>9</v>
      </c>
      <c r="E3138" t="s">
        <v>10</v>
      </c>
      <c r="F3138">
        <v>1178350</v>
      </c>
    </row>
    <row r="3139" spans="1:6">
      <c r="A3139" s="171">
        <v>44292</v>
      </c>
      <c r="B3139" t="s">
        <v>164</v>
      </c>
      <c r="C3139">
        <v>126147.58</v>
      </c>
      <c r="D3139" t="s">
        <v>9</v>
      </c>
      <c r="E3139" t="s">
        <v>11</v>
      </c>
      <c r="F3139">
        <v>202920</v>
      </c>
    </row>
    <row r="3140" spans="1:6">
      <c r="A3140" s="171">
        <v>44292</v>
      </c>
      <c r="B3140" t="s">
        <v>164</v>
      </c>
      <c r="C3140">
        <v>126147.58</v>
      </c>
      <c r="D3140" t="s">
        <v>9</v>
      </c>
      <c r="E3140" t="s">
        <v>12</v>
      </c>
      <c r="F3140">
        <v>0</v>
      </c>
    </row>
    <row r="3141" spans="1:6">
      <c r="A3141" s="171">
        <v>44292</v>
      </c>
      <c r="B3141" t="s">
        <v>164</v>
      </c>
      <c r="C3141">
        <v>126147.58</v>
      </c>
      <c r="D3141" t="s">
        <v>9</v>
      </c>
      <c r="E3141" t="s">
        <v>13</v>
      </c>
      <c r="F3141">
        <v>239387</v>
      </c>
    </row>
    <row r="3142" spans="1:6">
      <c r="A3142" s="171">
        <v>44292</v>
      </c>
      <c r="B3142" t="s">
        <v>164</v>
      </c>
      <c r="C3142">
        <v>126147.58</v>
      </c>
      <c r="D3142" t="s">
        <v>14</v>
      </c>
      <c r="E3142" t="s">
        <v>14</v>
      </c>
      <c r="F3142">
        <v>439258</v>
      </c>
    </row>
    <row r="3143" spans="1:6">
      <c r="A3143" s="171">
        <v>44292</v>
      </c>
      <c r="B3143" t="s">
        <v>164</v>
      </c>
      <c r="C3143">
        <v>126147.58</v>
      </c>
      <c r="D3143" t="s">
        <v>14</v>
      </c>
      <c r="E3143" t="s">
        <v>15</v>
      </c>
      <c r="F3143">
        <v>377469</v>
      </c>
    </row>
    <row r="3144" spans="1:6">
      <c r="A3144" s="171">
        <v>44292</v>
      </c>
      <c r="B3144" t="s">
        <v>164</v>
      </c>
      <c r="C3144">
        <v>126147.58</v>
      </c>
      <c r="D3144" t="s">
        <v>14</v>
      </c>
      <c r="E3144" t="s">
        <v>16</v>
      </c>
      <c r="F3144">
        <v>35720</v>
      </c>
    </row>
    <row r="3145" spans="1:6">
      <c r="A3145" s="171">
        <v>44292</v>
      </c>
      <c r="B3145" t="s">
        <v>164</v>
      </c>
      <c r="C3145">
        <v>126147.58</v>
      </c>
      <c r="D3145" t="s">
        <v>14</v>
      </c>
      <c r="E3145" t="s">
        <v>17</v>
      </c>
      <c r="F3145">
        <v>26069</v>
      </c>
    </row>
    <row r="3146" spans="1:6">
      <c r="A3146" s="171">
        <v>44292</v>
      </c>
      <c r="B3146" t="s">
        <v>164</v>
      </c>
      <c r="C3146">
        <v>126147.58</v>
      </c>
      <c r="D3146" t="s">
        <v>14</v>
      </c>
      <c r="E3146" t="s">
        <v>18</v>
      </c>
      <c r="F3146">
        <v>0</v>
      </c>
    </row>
    <row r="3147" spans="1:6">
      <c r="A3147" s="171">
        <v>44292</v>
      </c>
      <c r="B3147" t="s">
        <v>164</v>
      </c>
      <c r="C3147">
        <v>126147.58</v>
      </c>
      <c r="D3147" t="s">
        <v>19</v>
      </c>
      <c r="E3147" t="s">
        <v>19</v>
      </c>
      <c r="F3147">
        <v>367292</v>
      </c>
    </row>
    <row r="3148" spans="1:6">
      <c r="A3148" s="171">
        <v>44292</v>
      </c>
      <c r="B3148" t="s">
        <v>164</v>
      </c>
      <c r="C3148">
        <v>126147.58</v>
      </c>
      <c r="D3148" t="s">
        <v>19</v>
      </c>
      <c r="E3148" t="s">
        <v>20</v>
      </c>
      <c r="F3148">
        <v>367292</v>
      </c>
    </row>
    <row r="3149" spans="1:6">
      <c r="A3149" s="171">
        <v>44292</v>
      </c>
      <c r="B3149" t="s">
        <v>164</v>
      </c>
      <c r="C3149">
        <v>126147.58</v>
      </c>
      <c r="D3149" t="s">
        <v>19</v>
      </c>
      <c r="E3149" t="s">
        <v>21</v>
      </c>
      <c r="F3149">
        <v>0</v>
      </c>
    </row>
    <row r="3150" spans="1:6">
      <c r="A3150" s="171">
        <v>44292</v>
      </c>
      <c r="B3150" t="s">
        <v>164</v>
      </c>
      <c r="C3150">
        <v>126147.58</v>
      </c>
      <c r="D3150" t="s">
        <v>19</v>
      </c>
      <c r="E3150" t="s">
        <v>22</v>
      </c>
      <c r="F3150">
        <v>0</v>
      </c>
    </row>
    <row r="3151" spans="1:6">
      <c r="A3151" s="171">
        <v>44292</v>
      </c>
      <c r="B3151" t="s">
        <v>164</v>
      </c>
      <c r="C3151">
        <v>126147.58</v>
      </c>
      <c r="D3151" t="s">
        <v>23</v>
      </c>
      <c r="E3151" t="s">
        <v>23</v>
      </c>
      <c r="F3151">
        <v>0</v>
      </c>
    </row>
    <row r="3152" spans="1:6">
      <c r="A3152" s="171">
        <v>44292</v>
      </c>
      <c r="B3152" t="s">
        <v>164</v>
      </c>
      <c r="C3152">
        <v>126147.58</v>
      </c>
      <c r="D3152" t="s">
        <v>24</v>
      </c>
      <c r="E3152" t="s">
        <v>24</v>
      </c>
      <c r="F3152">
        <v>591032</v>
      </c>
    </row>
    <row r="3153" spans="1:6">
      <c r="A3153" s="171">
        <v>44292</v>
      </c>
      <c r="B3153" t="s">
        <v>164</v>
      </c>
      <c r="C3153">
        <v>126147.58</v>
      </c>
      <c r="D3153" t="s">
        <v>25</v>
      </c>
      <c r="E3153" t="s">
        <v>25</v>
      </c>
      <c r="F3153">
        <v>1615027</v>
      </c>
    </row>
    <row r="3154" spans="1:6">
      <c r="A3154" s="171">
        <v>44292</v>
      </c>
      <c r="B3154" t="s">
        <v>164</v>
      </c>
      <c r="C3154">
        <v>126147.58</v>
      </c>
      <c r="D3154" t="s">
        <v>26</v>
      </c>
      <c r="E3154" t="s">
        <v>26</v>
      </c>
      <c r="F3154">
        <v>416479</v>
      </c>
    </row>
    <row r="3155" spans="1:6">
      <c r="A3155" s="171">
        <v>44292</v>
      </c>
      <c r="B3155" t="s">
        <v>164</v>
      </c>
      <c r="C3155">
        <v>126147.58</v>
      </c>
      <c r="D3155" t="s">
        <v>27</v>
      </c>
      <c r="E3155" t="s">
        <v>27</v>
      </c>
      <c r="F3155">
        <v>5606</v>
      </c>
    </row>
    <row r="3156" spans="1:6">
      <c r="A3156" s="171">
        <v>44292</v>
      </c>
      <c r="B3156" t="s">
        <v>164</v>
      </c>
      <c r="C3156">
        <v>126147.58</v>
      </c>
      <c r="D3156" t="s">
        <v>28</v>
      </c>
      <c r="E3156" t="s">
        <v>28</v>
      </c>
      <c r="F3156">
        <v>0</v>
      </c>
    </row>
    <row r="3157" spans="1:6">
      <c r="A3157" s="171">
        <v>44292</v>
      </c>
      <c r="B3157" t="s">
        <v>164</v>
      </c>
      <c r="C3157">
        <v>126147.58</v>
      </c>
      <c r="D3157" t="s">
        <v>29</v>
      </c>
      <c r="E3157" t="s">
        <v>29</v>
      </c>
      <c r="F3157">
        <v>507183</v>
      </c>
    </row>
    <row r="3158" spans="1:6">
      <c r="A3158" s="171">
        <v>44292</v>
      </c>
      <c r="B3158" t="s">
        <v>164</v>
      </c>
      <c r="C3158">
        <v>126147.58</v>
      </c>
      <c r="D3158" t="s">
        <v>30</v>
      </c>
      <c r="E3158" t="s">
        <v>30</v>
      </c>
      <c r="F3158">
        <v>0</v>
      </c>
    </row>
    <row r="3159" spans="1:6">
      <c r="A3159" s="171">
        <v>44292</v>
      </c>
      <c r="B3159" t="s">
        <v>164</v>
      </c>
      <c r="C3159">
        <v>126147.58</v>
      </c>
      <c r="D3159" t="s">
        <v>31</v>
      </c>
      <c r="E3159" t="s">
        <v>31</v>
      </c>
      <c r="F3159">
        <v>0</v>
      </c>
    </row>
    <row r="3160" spans="1:6">
      <c r="A3160" s="171">
        <v>44292</v>
      </c>
      <c r="B3160" t="s">
        <v>164</v>
      </c>
      <c r="C3160">
        <v>126147.58</v>
      </c>
      <c r="D3160" t="s">
        <v>32</v>
      </c>
      <c r="E3160" t="s">
        <v>32</v>
      </c>
      <c r="F3160">
        <v>0</v>
      </c>
    </row>
    <row r="3161" spans="1:6">
      <c r="A3161" s="171">
        <v>44292</v>
      </c>
      <c r="B3161" t="s">
        <v>164</v>
      </c>
      <c r="C3161">
        <v>126147.58</v>
      </c>
      <c r="D3161" t="s">
        <v>33</v>
      </c>
      <c r="E3161" t="s">
        <v>33</v>
      </c>
      <c r="F3161">
        <v>0</v>
      </c>
    </row>
    <row r="3162" spans="1:6">
      <c r="A3162" s="171">
        <v>44292</v>
      </c>
      <c r="B3162" t="s">
        <v>164</v>
      </c>
      <c r="C3162">
        <v>126147.58</v>
      </c>
      <c r="D3162" t="s">
        <v>34</v>
      </c>
      <c r="E3162" t="s">
        <v>34</v>
      </c>
      <c r="F3162">
        <v>1245</v>
      </c>
    </row>
    <row r="3163" spans="1:6">
      <c r="A3163" s="171">
        <v>44292</v>
      </c>
      <c r="B3163" t="s">
        <v>164</v>
      </c>
      <c r="C3163">
        <v>126147.58</v>
      </c>
      <c r="D3163" t="s">
        <v>35</v>
      </c>
      <c r="E3163" t="s">
        <v>35</v>
      </c>
      <c r="F3163">
        <v>0</v>
      </c>
    </row>
    <row r="3164" spans="1:6">
      <c r="A3164" s="171">
        <v>44292</v>
      </c>
      <c r="B3164" t="s">
        <v>164</v>
      </c>
      <c r="C3164">
        <v>126147.58</v>
      </c>
      <c r="D3164" t="s">
        <v>36</v>
      </c>
      <c r="E3164" t="s">
        <v>36</v>
      </c>
      <c r="F3164">
        <v>0</v>
      </c>
    </row>
    <row r="3165" spans="1:6">
      <c r="A3165" s="171">
        <v>44292</v>
      </c>
      <c r="B3165" t="s">
        <v>164</v>
      </c>
      <c r="C3165">
        <v>126147.58</v>
      </c>
      <c r="D3165" t="s">
        <v>37</v>
      </c>
      <c r="E3165" t="s">
        <v>37</v>
      </c>
      <c r="F3165">
        <v>0</v>
      </c>
    </row>
    <row r="3166" spans="1:6">
      <c r="A3166" s="171">
        <v>44292</v>
      </c>
      <c r="B3166" t="s">
        <v>164</v>
      </c>
      <c r="C3166">
        <v>126147.58</v>
      </c>
      <c r="D3166" t="s">
        <v>38</v>
      </c>
      <c r="E3166" t="s">
        <v>38</v>
      </c>
      <c r="F3166">
        <v>0</v>
      </c>
    </row>
    <row r="3167" spans="1:6">
      <c r="A3167" s="171">
        <v>44292</v>
      </c>
      <c r="B3167" t="s">
        <v>164</v>
      </c>
      <c r="C3167">
        <v>126147.58</v>
      </c>
      <c r="D3167" t="s">
        <v>39</v>
      </c>
      <c r="E3167" t="s">
        <v>39</v>
      </c>
      <c r="F3167">
        <v>0</v>
      </c>
    </row>
    <row r="3168" spans="1:6">
      <c r="A3168" s="171">
        <v>44292</v>
      </c>
      <c r="B3168" t="s">
        <v>164</v>
      </c>
      <c r="C3168">
        <v>126147.58</v>
      </c>
      <c r="D3168" t="s">
        <v>40</v>
      </c>
      <c r="E3168" t="s">
        <v>40</v>
      </c>
      <c r="F3168">
        <v>0</v>
      </c>
    </row>
    <row r="3169" spans="1:6">
      <c r="A3169" s="171">
        <v>44292</v>
      </c>
      <c r="B3169" t="s">
        <v>164</v>
      </c>
      <c r="C3169">
        <v>126147.58</v>
      </c>
      <c r="D3169" t="s">
        <v>41</v>
      </c>
      <c r="E3169" t="s">
        <v>41</v>
      </c>
      <c r="F3169">
        <v>0</v>
      </c>
    </row>
    <row r="3170" spans="1:6">
      <c r="A3170" s="171">
        <v>44293</v>
      </c>
      <c r="B3170" t="s">
        <v>164</v>
      </c>
      <c r="C3170">
        <v>142847.91</v>
      </c>
      <c r="D3170" t="s">
        <v>9</v>
      </c>
      <c r="E3170" t="s">
        <v>9</v>
      </c>
      <c r="F3170">
        <v>1478675</v>
      </c>
    </row>
    <row r="3171" spans="1:6">
      <c r="A3171" s="171">
        <v>44293</v>
      </c>
      <c r="B3171" t="s">
        <v>164</v>
      </c>
      <c r="C3171">
        <v>142847.91</v>
      </c>
      <c r="D3171" t="s">
        <v>9</v>
      </c>
      <c r="E3171" t="s">
        <v>10</v>
      </c>
      <c r="F3171">
        <v>1033832</v>
      </c>
    </row>
    <row r="3172" spans="1:6">
      <c r="A3172" s="171">
        <v>44293</v>
      </c>
      <c r="B3172" t="s">
        <v>164</v>
      </c>
      <c r="C3172">
        <v>142847.91</v>
      </c>
      <c r="D3172" t="s">
        <v>9</v>
      </c>
      <c r="E3172" t="s">
        <v>11</v>
      </c>
      <c r="F3172">
        <v>204360</v>
      </c>
    </row>
    <row r="3173" spans="1:6">
      <c r="A3173" s="171">
        <v>44293</v>
      </c>
      <c r="B3173" t="s">
        <v>164</v>
      </c>
      <c r="C3173">
        <v>142847.91</v>
      </c>
      <c r="D3173" t="s">
        <v>9</v>
      </c>
      <c r="E3173" t="s">
        <v>12</v>
      </c>
      <c r="F3173">
        <v>0</v>
      </c>
    </row>
    <row r="3174" spans="1:6">
      <c r="A3174" s="171">
        <v>44293</v>
      </c>
      <c r="B3174" t="s">
        <v>164</v>
      </c>
      <c r="C3174">
        <v>142847.91</v>
      </c>
      <c r="D3174" t="s">
        <v>9</v>
      </c>
      <c r="E3174" t="s">
        <v>13</v>
      </c>
      <c r="F3174">
        <v>240483</v>
      </c>
    </row>
    <row r="3175" spans="1:6">
      <c r="A3175" s="171">
        <v>44293</v>
      </c>
      <c r="B3175" t="s">
        <v>164</v>
      </c>
      <c r="C3175">
        <v>142847.91</v>
      </c>
      <c r="D3175" t="s">
        <v>14</v>
      </c>
      <c r="E3175" t="s">
        <v>14</v>
      </c>
      <c r="F3175">
        <v>386743</v>
      </c>
    </row>
    <row r="3176" spans="1:6">
      <c r="A3176" s="171">
        <v>44293</v>
      </c>
      <c r="B3176" t="s">
        <v>164</v>
      </c>
      <c r="C3176">
        <v>142847.91</v>
      </c>
      <c r="D3176" t="s">
        <v>14</v>
      </c>
      <c r="E3176" t="s">
        <v>15</v>
      </c>
      <c r="F3176">
        <v>328092</v>
      </c>
    </row>
    <row r="3177" spans="1:6">
      <c r="A3177" s="171">
        <v>44293</v>
      </c>
      <c r="B3177" t="s">
        <v>164</v>
      </c>
      <c r="C3177">
        <v>142847.91</v>
      </c>
      <c r="D3177" t="s">
        <v>14</v>
      </c>
      <c r="E3177" t="s">
        <v>16</v>
      </c>
      <c r="F3177">
        <v>37284</v>
      </c>
    </row>
    <row r="3178" spans="1:6">
      <c r="A3178" s="171">
        <v>44293</v>
      </c>
      <c r="B3178" t="s">
        <v>164</v>
      </c>
      <c r="C3178">
        <v>142847.91</v>
      </c>
      <c r="D3178" t="s">
        <v>14</v>
      </c>
      <c r="E3178" t="s">
        <v>17</v>
      </c>
      <c r="F3178">
        <v>21367</v>
      </c>
    </row>
    <row r="3179" spans="1:6">
      <c r="A3179" s="171">
        <v>44293</v>
      </c>
      <c r="B3179" t="s">
        <v>164</v>
      </c>
      <c r="C3179">
        <v>142847.91</v>
      </c>
      <c r="D3179" t="s">
        <v>14</v>
      </c>
      <c r="E3179" t="s">
        <v>18</v>
      </c>
      <c r="F3179">
        <v>0</v>
      </c>
    </row>
    <row r="3180" spans="1:6">
      <c r="A3180" s="171">
        <v>44293</v>
      </c>
      <c r="B3180" t="s">
        <v>164</v>
      </c>
      <c r="C3180">
        <v>142847.91</v>
      </c>
      <c r="D3180" t="s">
        <v>19</v>
      </c>
      <c r="E3180" t="s">
        <v>19</v>
      </c>
      <c r="F3180">
        <v>136169</v>
      </c>
    </row>
    <row r="3181" spans="1:6">
      <c r="A3181" s="171">
        <v>44293</v>
      </c>
      <c r="B3181" t="s">
        <v>164</v>
      </c>
      <c r="C3181">
        <v>142847.91</v>
      </c>
      <c r="D3181" t="s">
        <v>19</v>
      </c>
      <c r="E3181" t="s">
        <v>20</v>
      </c>
      <c r="F3181">
        <v>136169</v>
      </c>
    </row>
    <row r="3182" spans="1:6">
      <c r="A3182" s="171">
        <v>44293</v>
      </c>
      <c r="B3182" t="s">
        <v>164</v>
      </c>
      <c r="C3182">
        <v>142847.91</v>
      </c>
      <c r="D3182" t="s">
        <v>19</v>
      </c>
      <c r="E3182" t="s">
        <v>21</v>
      </c>
      <c r="F3182">
        <v>0</v>
      </c>
    </row>
    <row r="3183" spans="1:6">
      <c r="A3183" s="171">
        <v>44293</v>
      </c>
      <c r="B3183" t="s">
        <v>164</v>
      </c>
      <c r="C3183">
        <v>142847.91</v>
      </c>
      <c r="D3183" t="s">
        <v>19</v>
      </c>
      <c r="E3183" t="s">
        <v>22</v>
      </c>
      <c r="F3183">
        <v>0</v>
      </c>
    </row>
    <row r="3184" spans="1:6">
      <c r="A3184" s="171">
        <v>44293</v>
      </c>
      <c r="B3184" t="s">
        <v>164</v>
      </c>
      <c r="C3184">
        <v>142847.91</v>
      </c>
      <c r="D3184" t="s">
        <v>23</v>
      </c>
      <c r="E3184" t="s">
        <v>23</v>
      </c>
      <c r="F3184">
        <v>0</v>
      </c>
    </row>
    <row r="3185" spans="1:6">
      <c r="A3185" s="171">
        <v>44293</v>
      </c>
      <c r="B3185" t="s">
        <v>164</v>
      </c>
      <c r="C3185">
        <v>142847.91</v>
      </c>
      <c r="D3185" t="s">
        <v>24</v>
      </c>
      <c r="E3185" t="s">
        <v>24</v>
      </c>
      <c r="F3185">
        <v>832840</v>
      </c>
    </row>
    <row r="3186" spans="1:6">
      <c r="A3186" s="171">
        <v>44293</v>
      </c>
      <c r="B3186" t="s">
        <v>164</v>
      </c>
      <c r="C3186">
        <v>142847.91</v>
      </c>
      <c r="D3186" t="s">
        <v>25</v>
      </c>
      <c r="E3186" t="s">
        <v>25</v>
      </c>
      <c r="F3186">
        <v>1215951</v>
      </c>
    </row>
    <row r="3187" spans="1:6">
      <c r="A3187" s="171">
        <v>44293</v>
      </c>
      <c r="B3187" t="s">
        <v>164</v>
      </c>
      <c r="C3187">
        <v>142847.91</v>
      </c>
      <c r="D3187" t="s">
        <v>26</v>
      </c>
      <c r="E3187" t="s">
        <v>26</v>
      </c>
      <c r="F3187">
        <v>158286</v>
      </c>
    </row>
    <row r="3188" spans="1:6">
      <c r="A3188" s="171">
        <v>44293</v>
      </c>
      <c r="B3188" t="s">
        <v>164</v>
      </c>
      <c r="C3188">
        <v>142847.91</v>
      </c>
      <c r="D3188" t="s">
        <v>27</v>
      </c>
      <c r="E3188" t="s">
        <v>27</v>
      </c>
      <c r="F3188">
        <v>8787</v>
      </c>
    </row>
    <row r="3189" spans="1:6">
      <c r="A3189" s="171">
        <v>44293</v>
      </c>
      <c r="B3189" t="s">
        <v>164</v>
      </c>
      <c r="C3189">
        <v>142847.91</v>
      </c>
      <c r="D3189" t="s">
        <v>28</v>
      </c>
      <c r="E3189" t="s">
        <v>28</v>
      </c>
      <c r="F3189">
        <v>0</v>
      </c>
    </row>
    <row r="3190" spans="1:6">
      <c r="A3190" s="171">
        <v>44293</v>
      </c>
      <c r="B3190" t="s">
        <v>164</v>
      </c>
      <c r="C3190">
        <v>142847.91</v>
      </c>
      <c r="D3190" t="s">
        <v>29</v>
      </c>
      <c r="E3190" t="s">
        <v>29</v>
      </c>
      <c r="F3190">
        <v>677499</v>
      </c>
    </row>
    <row r="3191" spans="1:6">
      <c r="A3191" s="171">
        <v>44293</v>
      </c>
      <c r="B3191" t="s">
        <v>164</v>
      </c>
      <c r="C3191">
        <v>142847.91</v>
      </c>
      <c r="D3191" t="s">
        <v>30</v>
      </c>
      <c r="E3191" t="s">
        <v>30</v>
      </c>
      <c r="F3191">
        <v>0</v>
      </c>
    </row>
    <row r="3192" spans="1:6">
      <c r="A3192" s="171">
        <v>44293</v>
      </c>
      <c r="B3192" t="s">
        <v>164</v>
      </c>
      <c r="C3192">
        <v>142847.91</v>
      </c>
      <c r="D3192" t="s">
        <v>31</v>
      </c>
      <c r="E3192" t="s">
        <v>31</v>
      </c>
      <c r="F3192">
        <v>0</v>
      </c>
    </row>
    <row r="3193" spans="1:6">
      <c r="A3193" s="171">
        <v>44293</v>
      </c>
      <c r="B3193" t="s">
        <v>164</v>
      </c>
      <c r="C3193">
        <v>142847.91</v>
      </c>
      <c r="D3193" t="s">
        <v>32</v>
      </c>
      <c r="E3193" t="s">
        <v>32</v>
      </c>
      <c r="F3193">
        <v>0</v>
      </c>
    </row>
    <row r="3194" spans="1:6">
      <c r="A3194" s="171">
        <v>44293</v>
      </c>
      <c r="B3194" t="s">
        <v>164</v>
      </c>
      <c r="C3194">
        <v>142847.91</v>
      </c>
      <c r="D3194" t="s">
        <v>33</v>
      </c>
      <c r="E3194" t="s">
        <v>33</v>
      </c>
      <c r="F3194">
        <v>0</v>
      </c>
    </row>
    <row r="3195" spans="1:6">
      <c r="A3195" s="171">
        <v>44293</v>
      </c>
      <c r="B3195" t="s">
        <v>164</v>
      </c>
      <c r="C3195">
        <v>142847.91</v>
      </c>
      <c r="D3195" t="s">
        <v>34</v>
      </c>
      <c r="E3195" t="s">
        <v>34</v>
      </c>
      <c r="F3195">
        <v>26804</v>
      </c>
    </row>
    <row r="3196" spans="1:6">
      <c r="A3196" s="171">
        <v>44293</v>
      </c>
      <c r="B3196" t="s">
        <v>164</v>
      </c>
      <c r="C3196">
        <v>142847.91</v>
      </c>
      <c r="D3196" t="s">
        <v>35</v>
      </c>
      <c r="E3196" t="s">
        <v>35</v>
      </c>
      <c r="F3196">
        <v>0</v>
      </c>
    </row>
    <row r="3197" spans="1:6">
      <c r="A3197" s="171">
        <v>44293</v>
      </c>
      <c r="B3197" t="s">
        <v>164</v>
      </c>
      <c r="C3197">
        <v>142847.91</v>
      </c>
      <c r="D3197" t="s">
        <v>36</v>
      </c>
      <c r="E3197" t="s">
        <v>36</v>
      </c>
      <c r="F3197">
        <v>0</v>
      </c>
    </row>
    <row r="3198" spans="1:6">
      <c r="A3198" s="171">
        <v>44293</v>
      </c>
      <c r="B3198" t="s">
        <v>164</v>
      </c>
      <c r="C3198">
        <v>142847.91</v>
      </c>
      <c r="D3198" t="s">
        <v>37</v>
      </c>
      <c r="E3198" t="s">
        <v>37</v>
      </c>
      <c r="F3198">
        <v>0</v>
      </c>
    </row>
    <row r="3199" spans="1:6">
      <c r="A3199" s="171">
        <v>44293</v>
      </c>
      <c r="B3199" t="s">
        <v>164</v>
      </c>
      <c r="C3199">
        <v>142847.91</v>
      </c>
      <c r="D3199" t="s">
        <v>38</v>
      </c>
      <c r="E3199" t="s">
        <v>38</v>
      </c>
      <c r="F3199">
        <v>0</v>
      </c>
    </row>
    <row r="3200" spans="1:6">
      <c r="A3200" s="171">
        <v>44293</v>
      </c>
      <c r="B3200" t="s">
        <v>164</v>
      </c>
      <c r="C3200">
        <v>142847.91</v>
      </c>
      <c r="D3200" t="s">
        <v>39</v>
      </c>
      <c r="E3200" t="s">
        <v>39</v>
      </c>
      <c r="F3200">
        <v>0</v>
      </c>
    </row>
    <row r="3201" spans="1:6">
      <c r="A3201" s="171">
        <v>44293</v>
      </c>
      <c r="B3201" t="s">
        <v>164</v>
      </c>
      <c r="C3201">
        <v>142847.91</v>
      </c>
      <c r="D3201" t="s">
        <v>40</v>
      </c>
      <c r="E3201" t="s">
        <v>40</v>
      </c>
      <c r="F3201">
        <v>0</v>
      </c>
    </row>
    <row r="3202" spans="1:6">
      <c r="A3202" s="171">
        <v>44293</v>
      </c>
      <c r="B3202" t="s">
        <v>164</v>
      </c>
      <c r="C3202">
        <v>142847.91</v>
      </c>
      <c r="D3202" t="s">
        <v>41</v>
      </c>
      <c r="E3202" t="s">
        <v>41</v>
      </c>
      <c r="F3202">
        <v>0</v>
      </c>
    </row>
    <row r="3203" spans="1:6">
      <c r="A3203" s="171">
        <v>44294</v>
      </c>
      <c r="B3203" t="s">
        <v>164</v>
      </c>
      <c r="C3203">
        <v>138278.9</v>
      </c>
      <c r="D3203" t="s">
        <v>9</v>
      </c>
      <c r="E3203" t="s">
        <v>9</v>
      </c>
      <c r="F3203">
        <v>1315808</v>
      </c>
    </row>
    <row r="3204" spans="1:6">
      <c r="A3204" s="171">
        <v>44294</v>
      </c>
      <c r="B3204" t="s">
        <v>164</v>
      </c>
      <c r="C3204">
        <v>138278.9</v>
      </c>
      <c r="D3204" t="s">
        <v>9</v>
      </c>
      <c r="E3204" t="s">
        <v>10</v>
      </c>
      <c r="F3204">
        <v>908339</v>
      </c>
    </row>
    <row r="3205" spans="1:6">
      <c r="A3205" s="171">
        <v>44294</v>
      </c>
      <c r="B3205" t="s">
        <v>164</v>
      </c>
      <c r="C3205">
        <v>138278.9</v>
      </c>
      <c r="D3205" t="s">
        <v>9</v>
      </c>
      <c r="E3205" t="s">
        <v>11</v>
      </c>
      <c r="F3205">
        <v>175145</v>
      </c>
    </row>
    <row r="3206" spans="1:6">
      <c r="A3206" s="171">
        <v>44294</v>
      </c>
      <c r="B3206" t="s">
        <v>164</v>
      </c>
      <c r="C3206">
        <v>138278.9</v>
      </c>
      <c r="D3206" t="s">
        <v>9</v>
      </c>
      <c r="E3206" t="s">
        <v>12</v>
      </c>
      <c r="F3206">
        <v>0</v>
      </c>
    </row>
    <row r="3207" spans="1:6">
      <c r="A3207" s="171">
        <v>44294</v>
      </c>
      <c r="B3207" t="s">
        <v>164</v>
      </c>
      <c r="C3207">
        <v>138278.9</v>
      </c>
      <c r="D3207" t="s">
        <v>9</v>
      </c>
      <c r="E3207" t="s">
        <v>13</v>
      </c>
      <c r="F3207">
        <v>232324</v>
      </c>
    </row>
    <row r="3208" spans="1:6">
      <c r="A3208" s="171">
        <v>44294</v>
      </c>
      <c r="B3208" t="s">
        <v>164</v>
      </c>
      <c r="C3208">
        <v>138278.9</v>
      </c>
      <c r="D3208" t="s">
        <v>14</v>
      </c>
      <c r="E3208" t="s">
        <v>14</v>
      </c>
      <c r="F3208">
        <v>267950</v>
      </c>
    </row>
    <row r="3209" spans="1:6">
      <c r="A3209" s="171">
        <v>44294</v>
      </c>
      <c r="B3209" t="s">
        <v>164</v>
      </c>
      <c r="C3209">
        <v>138278.9</v>
      </c>
      <c r="D3209" t="s">
        <v>14</v>
      </c>
      <c r="E3209" t="s">
        <v>15</v>
      </c>
      <c r="F3209">
        <v>241807</v>
      </c>
    </row>
    <row r="3210" spans="1:6">
      <c r="A3210" s="171">
        <v>44294</v>
      </c>
      <c r="B3210" t="s">
        <v>164</v>
      </c>
      <c r="C3210">
        <v>138278.9</v>
      </c>
      <c r="D3210" t="s">
        <v>14</v>
      </c>
      <c r="E3210" t="s">
        <v>16</v>
      </c>
      <c r="F3210">
        <v>16022</v>
      </c>
    </row>
    <row r="3211" spans="1:6">
      <c r="A3211" s="171">
        <v>44294</v>
      </c>
      <c r="B3211" t="s">
        <v>164</v>
      </c>
      <c r="C3211">
        <v>138278.9</v>
      </c>
      <c r="D3211" t="s">
        <v>14</v>
      </c>
      <c r="E3211" t="s">
        <v>17</v>
      </c>
      <c r="F3211">
        <v>10121</v>
      </c>
    </row>
    <row r="3212" spans="1:6">
      <c r="A3212" s="171">
        <v>44294</v>
      </c>
      <c r="B3212" t="s">
        <v>164</v>
      </c>
      <c r="C3212">
        <v>138278.9</v>
      </c>
      <c r="D3212" t="s">
        <v>14</v>
      </c>
      <c r="E3212" t="s">
        <v>18</v>
      </c>
      <c r="F3212">
        <v>0</v>
      </c>
    </row>
    <row r="3213" spans="1:6">
      <c r="A3213" s="171">
        <v>44294</v>
      </c>
      <c r="B3213" t="s">
        <v>164</v>
      </c>
      <c r="C3213">
        <v>138278.9</v>
      </c>
      <c r="D3213" t="s">
        <v>19</v>
      </c>
      <c r="E3213" t="s">
        <v>19</v>
      </c>
      <c r="F3213">
        <v>148330</v>
      </c>
    </row>
    <row r="3214" spans="1:6">
      <c r="A3214" s="171">
        <v>44294</v>
      </c>
      <c r="B3214" t="s">
        <v>164</v>
      </c>
      <c r="C3214">
        <v>138278.9</v>
      </c>
      <c r="D3214" t="s">
        <v>19</v>
      </c>
      <c r="E3214" t="s">
        <v>20</v>
      </c>
      <c r="F3214">
        <v>148330</v>
      </c>
    </row>
    <row r="3215" spans="1:6">
      <c r="A3215" s="171">
        <v>44294</v>
      </c>
      <c r="B3215" t="s">
        <v>164</v>
      </c>
      <c r="C3215">
        <v>138278.9</v>
      </c>
      <c r="D3215" t="s">
        <v>19</v>
      </c>
      <c r="E3215" t="s">
        <v>21</v>
      </c>
      <c r="F3215">
        <v>0</v>
      </c>
    </row>
    <row r="3216" spans="1:6">
      <c r="A3216" s="171">
        <v>44294</v>
      </c>
      <c r="B3216" t="s">
        <v>164</v>
      </c>
      <c r="C3216">
        <v>138278.9</v>
      </c>
      <c r="D3216" t="s">
        <v>19</v>
      </c>
      <c r="E3216" t="s">
        <v>22</v>
      </c>
      <c r="F3216">
        <v>0</v>
      </c>
    </row>
    <row r="3217" spans="1:6">
      <c r="A3217" s="171">
        <v>44294</v>
      </c>
      <c r="B3217" t="s">
        <v>164</v>
      </c>
      <c r="C3217">
        <v>138278.9</v>
      </c>
      <c r="D3217" t="s">
        <v>23</v>
      </c>
      <c r="E3217" t="s">
        <v>23</v>
      </c>
      <c r="F3217">
        <v>0</v>
      </c>
    </row>
    <row r="3218" spans="1:6">
      <c r="A3218" s="171">
        <v>44294</v>
      </c>
      <c r="B3218" t="s">
        <v>164</v>
      </c>
      <c r="C3218">
        <v>138278.9</v>
      </c>
      <c r="D3218" t="s">
        <v>24</v>
      </c>
      <c r="E3218" t="s">
        <v>24</v>
      </c>
      <c r="F3218">
        <v>578170</v>
      </c>
    </row>
    <row r="3219" spans="1:6">
      <c r="A3219" s="171">
        <v>44294</v>
      </c>
      <c r="B3219" t="s">
        <v>164</v>
      </c>
      <c r="C3219">
        <v>138278.9</v>
      </c>
      <c r="D3219" t="s">
        <v>25</v>
      </c>
      <c r="E3219" t="s">
        <v>25</v>
      </c>
      <c r="F3219">
        <v>1385302</v>
      </c>
    </row>
    <row r="3220" spans="1:6">
      <c r="A3220" s="171">
        <v>44294</v>
      </c>
      <c r="B3220" t="s">
        <v>164</v>
      </c>
      <c r="C3220">
        <v>138278.9</v>
      </c>
      <c r="D3220" t="s">
        <v>26</v>
      </c>
      <c r="E3220" t="s">
        <v>26</v>
      </c>
      <c r="F3220">
        <v>167846</v>
      </c>
    </row>
    <row r="3221" spans="1:6">
      <c r="A3221" s="171">
        <v>44294</v>
      </c>
      <c r="B3221" t="s">
        <v>164</v>
      </c>
      <c r="C3221">
        <v>138278.9</v>
      </c>
      <c r="D3221" t="s">
        <v>27</v>
      </c>
      <c r="E3221" t="s">
        <v>27</v>
      </c>
      <c r="F3221">
        <v>5983</v>
      </c>
    </row>
    <row r="3222" spans="1:6">
      <c r="A3222" s="171">
        <v>44294</v>
      </c>
      <c r="B3222" t="s">
        <v>164</v>
      </c>
      <c r="C3222">
        <v>138278.9</v>
      </c>
      <c r="D3222" t="s">
        <v>28</v>
      </c>
      <c r="E3222" t="s">
        <v>28</v>
      </c>
      <c r="F3222">
        <v>0</v>
      </c>
    </row>
    <row r="3223" spans="1:6">
      <c r="A3223" s="171">
        <v>44294</v>
      </c>
      <c r="B3223" t="s">
        <v>164</v>
      </c>
      <c r="C3223">
        <v>138278.9</v>
      </c>
      <c r="D3223" t="s">
        <v>29</v>
      </c>
      <c r="E3223" t="s">
        <v>29</v>
      </c>
      <c r="F3223">
        <v>661772</v>
      </c>
    </row>
    <row r="3224" spans="1:6">
      <c r="A3224" s="171">
        <v>44294</v>
      </c>
      <c r="B3224" t="s">
        <v>164</v>
      </c>
      <c r="C3224">
        <v>138278.9</v>
      </c>
      <c r="D3224" t="s">
        <v>30</v>
      </c>
      <c r="E3224" t="s">
        <v>30</v>
      </c>
      <c r="F3224">
        <v>0</v>
      </c>
    </row>
    <row r="3225" spans="1:6">
      <c r="A3225" s="171">
        <v>44294</v>
      </c>
      <c r="B3225" t="s">
        <v>164</v>
      </c>
      <c r="C3225">
        <v>138278.9</v>
      </c>
      <c r="D3225" t="s">
        <v>31</v>
      </c>
      <c r="E3225" t="s">
        <v>31</v>
      </c>
      <c r="F3225">
        <v>0</v>
      </c>
    </row>
    <row r="3226" spans="1:6">
      <c r="A3226" s="171">
        <v>44294</v>
      </c>
      <c r="B3226" t="s">
        <v>164</v>
      </c>
      <c r="C3226">
        <v>138278.9</v>
      </c>
      <c r="D3226" t="s">
        <v>32</v>
      </c>
      <c r="E3226" t="s">
        <v>32</v>
      </c>
      <c r="F3226">
        <v>0</v>
      </c>
    </row>
    <row r="3227" spans="1:6">
      <c r="A3227" s="171">
        <v>44294</v>
      </c>
      <c r="B3227" t="s">
        <v>164</v>
      </c>
      <c r="C3227">
        <v>138278.9</v>
      </c>
      <c r="D3227" t="s">
        <v>33</v>
      </c>
      <c r="E3227" t="s">
        <v>33</v>
      </c>
      <c r="F3227">
        <v>49871131</v>
      </c>
    </row>
    <row r="3228" spans="1:6">
      <c r="A3228" s="171">
        <v>44294</v>
      </c>
      <c r="B3228" t="s">
        <v>164</v>
      </c>
      <c r="C3228">
        <v>138278.9</v>
      </c>
      <c r="D3228" t="s">
        <v>34</v>
      </c>
      <c r="E3228" t="s">
        <v>34</v>
      </c>
      <c r="F3228">
        <v>18025</v>
      </c>
    </row>
    <row r="3229" spans="1:6">
      <c r="A3229" s="171">
        <v>44294</v>
      </c>
      <c r="B3229" t="s">
        <v>164</v>
      </c>
      <c r="C3229">
        <v>138278.9</v>
      </c>
      <c r="D3229" t="s">
        <v>35</v>
      </c>
      <c r="E3229" t="s">
        <v>35</v>
      </c>
      <c r="F3229">
        <v>0</v>
      </c>
    </row>
    <row r="3230" spans="1:6">
      <c r="A3230" s="171">
        <v>44294</v>
      </c>
      <c r="B3230" t="s">
        <v>164</v>
      </c>
      <c r="C3230">
        <v>138278.9</v>
      </c>
      <c r="D3230" t="s">
        <v>36</v>
      </c>
      <c r="E3230" t="s">
        <v>36</v>
      </c>
      <c r="F3230">
        <v>0</v>
      </c>
    </row>
    <row r="3231" spans="1:6">
      <c r="A3231" s="171">
        <v>44294</v>
      </c>
      <c r="B3231" t="s">
        <v>164</v>
      </c>
      <c r="C3231">
        <v>138278.9</v>
      </c>
      <c r="D3231" t="s">
        <v>37</v>
      </c>
      <c r="E3231" t="s">
        <v>37</v>
      </c>
      <c r="F3231">
        <v>0</v>
      </c>
    </row>
    <row r="3232" spans="1:6">
      <c r="A3232" s="171">
        <v>44294</v>
      </c>
      <c r="B3232" t="s">
        <v>164</v>
      </c>
      <c r="C3232">
        <v>138278.9</v>
      </c>
      <c r="D3232" t="s">
        <v>38</v>
      </c>
      <c r="E3232" t="s">
        <v>38</v>
      </c>
      <c r="F3232">
        <v>0</v>
      </c>
    </row>
    <row r="3233" spans="1:6">
      <c r="A3233" s="171">
        <v>44294</v>
      </c>
      <c r="B3233" t="s">
        <v>164</v>
      </c>
      <c r="C3233">
        <v>138278.9</v>
      </c>
      <c r="D3233" t="s">
        <v>39</v>
      </c>
      <c r="E3233" t="s">
        <v>39</v>
      </c>
      <c r="F3233">
        <v>0</v>
      </c>
    </row>
    <row r="3234" spans="1:6">
      <c r="A3234" s="171">
        <v>44294</v>
      </c>
      <c r="B3234" t="s">
        <v>164</v>
      </c>
      <c r="C3234">
        <v>138278.9</v>
      </c>
      <c r="D3234" t="s">
        <v>40</v>
      </c>
      <c r="E3234" t="s">
        <v>40</v>
      </c>
      <c r="F3234">
        <v>0</v>
      </c>
    </row>
    <row r="3235" spans="1:6">
      <c r="A3235" s="171">
        <v>44294</v>
      </c>
      <c r="B3235" t="s">
        <v>164</v>
      </c>
      <c r="C3235">
        <v>138278.9</v>
      </c>
      <c r="D3235" t="s">
        <v>41</v>
      </c>
      <c r="E3235" t="s">
        <v>41</v>
      </c>
      <c r="F3235">
        <v>0</v>
      </c>
    </row>
    <row r="3236" spans="1:6">
      <c r="A3236" s="171">
        <v>44295</v>
      </c>
      <c r="B3236" t="s">
        <v>164</v>
      </c>
      <c r="C3236">
        <v>217000.57</v>
      </c>
      <c r="D3236" t="s">
        <v>9</v>
      </c>
      <c r="E3236" t="s">
        <v>9</v>
      </c>
      <c r="F3236">
        <v>1404373</v>
      </c>
    </row>
    <row r="3237" spans="1:6">
      <c r="A3237" s="171">
        <v>44295</v>
      </c>
      <c r="B3237" t="s">
        <v>164</v>
      </c>
      <c r="C3237">
        <v>217000.57</v>
      </c>
      <c r="D3237" t="s">
        <v>9</v>
      </c>
      <c r="E3237" t="s">
        <v>10</v>
      </c>
      <c r="F3237">
        <v>980426</v>
      </c>
    </row>
    <row r="3238" spans="1:6">
      <c r="A3238" s="171">
        <v>44295</v>
      </c>
      <c r="B3238" t="s">
        <v>164</v>
      </c>
      <c r="C3238">
        <v>217000.57</v>
      </c>
      <c r="D3238" t="s">
        <v>9</v>
      </c>
      <c r="E3238" t="s">
        <v>11</v>
      </c>
      <c r="F3238">
        <v>197031</v>
      </c>
    </row>
    <row r="3239" spans="1:6">
      <c r="A3239" s="171">
        <v>44295</v>
      </c>
      <c r="B3239" t="s">
        <v>164</v>
      </c>
      <c r="C3239">
        <v>217000.57</v>
      </c>
      <c r="D3239" t="s">
        <v>9</v>
      </c>
      <c r="E3239" t="s">
        <v>12</v>
      </c>
      <c r="F3239">
        <v>0</v>
      </c>
    </row>
    <row r="3240" spans="1:6">
      <c r="A3240" s="171">
        <v>44295</v>
      </c>
      <c r="B3240" t="s">
        <v>164</v>
      </c>
      <c r="C3240">
        <v>217000.57</v>
      </c>
      <c r="D3240" t="s">
        <v>9</v>
      </c>
      <c r="E3240" t="s">
        <v>13</v>
      </c>
      <c r="F3240">
        <v>226916</v>
      </c>
    </row>
    <row r="3241" spans="1:6">
      <c r="A3241" s="171">
        <v>44295</v>
      </c>
      <c r="B3241" t="s">
        <v>164</v>
      </c>
      <c r="C3241">
        <v>217000.57</v>
      </c>
      <c r="D3241" t="s">
        <v>14</v>
      </c>
      <c r="E3241" t="s">
        <v>14</v>
      </c>
      <c r="F3241">
        <v>326396</v>
      </c>
    </row>
    <row r="3242" spans="1:6">
      <c r="A3242" s="171">
        <v>44295</v>
      </c>
      <c r="B3242" t="s">
        <v>164</v>
      </c>
      <c r="C3242">
        <v>217000.57</v>
      </c>
      <c r="D3242" t="s">
        <v>14</v>
      </c>
      <c r="E3242" t="s">
        <v>15</v>
      </c>
      <c r="F3242">
        <v>289054</v>
      </c>
    </row>
    <row r="3243" spans="1:6">
      <c r="A3243" s="171">
        <v>44295</v>
      </c>
      <c r="B3243" t="s">
        <v>164</v>
      </c>
      <c r="C3243">
        <v>217000.57</v>
      </c>
      <c r="D3243" t="s">
        <v>14</v>
      </c>
      <c r="E3243" t="s">
        <v>16</v>
      </c>
      <c r="F3243">
        <v>21115</v>
      </c>
    </row>
    <row r="3244" spans="1:6">
      <c r="A3244" s="171">
        <v>44295</v>
      </c>
      <c r="B3244" t="s">
        <v>164</v>
      </c>
      <c r="C3244">
        <v>217000.57</v>
      </c>
      <c r="D3244" t="s">
        <v>14</v>
      </c>
      <c r="E3244" t="s">
        <v>17</v>
      </c>
      <c r="F3244">
        <v>16227</v>
      </c>
    </row>
    <row r="3245" spans="1:6">
      <c r="A3245" s="171">
        <v>44295</v>
      </c>
      <c r="B3245" t="s">
        <v>164</v>
      </c>
      <c r="C3245">
        <v>217000.57</v>
      </c>
      <c r="D3245" t="s">
        <v>14</v>
      </c>
      <c r="E3245" t="s">
        <v>18</v>
      </c>
      <c r="F3245">
        <v>0</v>
      </c>
    </row>
    <row r="3246" spans="1:6">
      <c r="A3246" s="171">
        <v>44295</v>
      </c>
      <c r="B3246" t="s">
        <v>164</v>
      </c>
      <c r="C3246">
        <v>217000.57</v>
      </c>
      <c r="D3246" t="s">
        <v>19</v>
      </c>
      <c r="E3246" t="s">
        <v>19</v>
      </c>
      <c r="F3246">
        <v>2673310</v>
      </c>
    </row>
    <row r="3247" spans="1:6">
      <c r="A3247" s="171">
        <v>44295</v>
      </c>
      <c r="B3247" t="s">
        <v>164</v>
      </c>
      <c r="C3247">
        <v>217000.57</v>
      </c>
      <c r="D3247" t="s">
        <v>19</v>
      </c>
      <c r="E3247" t="s">
        <v>20</v>
      </c>
      <c r="F3247">
        <v>2673310</v>
      </c>
    </row>
    <row r="3248" spans="1:6">
      <c r="A3248" s="171">
        <v>44295</v>
      </c>
      <c r="B3248" t="s">
        <v>164</v>
      </c>
      <c r="C3248">
        <v>217000.57</v>
      </c>
      <c r="D3248" t="s">
        <v>19</v>
      </c>
      <c r="E3248" t="s">
        <v>21</v>
      </c>
      <c r="F3248">
        <v>0</v>
      </c>
    </row>
    <row r="3249" spans="1:6">
      <c r="A3249" s="171">
        <v>44295</v>
      </c>
      <c r="B3249" t="s">
        <v>164</v>
      </c>
      <c r="C3249">
        <v>217000.57</v>
      </c>
      <c r="D3249" t="s">
        <v>19</v>
      </c>
      <c r="E3249" t="s">
        <v>22</v>
      </c>
      <c r="F3249">
        <v>0</v>
      </c>
    </row>
    <row r="3250" spans="1:6">
      <c r="A3250" s="171">
        <v>44295</v>
      </c>
      <c r="B3250" t="s">
        <v>164</v>
      </c>
      <c r="C3250">
        <v>217000.57</v>
      </c>
      <c r="D3250" t="s">
        <v>23</v>
      </c>
      <c r="E3250" t="s">
        <v>23</v>
      </c>
      <c r="F3250">
        <v>0</v>
      </c>
    </row>
    <row r="3251" spans="1:6">
      <c r="A3251" s="171">
        <v>44295</v>
      </c>
      <c r="B3251" t="s">
        <v>164</v>
      </c>
      <c r="C3251">
        <v>217000.57</v>
      </c>
      <c r="D3251" t="s">
        <v>24</v>
      </c>
      <c r="E3251" t="s">
        <v>24</v>
      </c>
      <c r="F3251">
        <v>926193</v>
      </c>
    </row>
    <row r="3252" spans="1:6">
      <c r="A3252" s="171">
        <v>44295</v>
      </c>
      <c r="B3252" t="s">
        <v>164</v>
      </c>
      <c r="C3252">
        <v>217000.57</v>
      </c>
      <c r="D3252" t="s">
        <v>25</v>
      </c>
      <c r="E3252" t="s">
        <v>25</v>
      </c>
      <c r="F3252">
        <v>1804390</v>
      </c>
    </row>
    <row r="3253" spans="1:6">
      <c r="A3253" s="171">
        <v>44295</v>
      </c>
      <c r="B3253" t="s">
        <v>164</v>
      </c>
      <c r="C3253">
        <v>217000.57</v>
      </c>
      <c r="D3253" t="s">
        <v>26</v>
      </c>
      <c r="E3253" t="s">
        <v>26</v>
      </c>
      <c r="F3253">
        <v>2901911</v>
      </c>
    </row>
    <row r="3254" spans="1:6">
      <c r="A3254" s="171">
        <v>44295</v>
      </c>
      <c r="B3254" t="s">
        <v>164</v>
      </c>
      <c r="C3254">
        <v>217000.57</v>
      </c>
      <c r="D3254" t="s">
        <v>27</v>
      </c>
      <c r="E3254" t="s">
        <v>27</v>
      </c>
      <c r="F3254">
        <v>15107</v>
      </c>
    </row>
    <row r="3255" spans="1:6">
      <c r="A3255" s="171">
        <v>44295</v>
      </c>
      <c r="B3255" t="s">
        <v>164</v>
      </c>
      <c r="C3255">
        <v>217000.57</v>
      </c>
      <c r="D3255" t="s">
        <v>28</v>
      </c>
      <c r="E3255" t="s">
        <v>28</v>
      </c>
      <c r="F3255">
        <v>0</v>
      </c>
    </row>
    <row r="3256" spans="1:6">
      <c r="A3256" s="171">
        <v>44295</v>
      </c>
      <c r="B3256" t="s">
        <v>164</v>
      </c>
      <c r="C3256">
        <v>217000.57</v>
      </c>
      <c r="D3256" t="s">
        <v>29</v>
      </c>
      <c r="E3256" t="s">
        <v>29</v>
      </c>
      <c r="F3256">
        <v>943386</v>
      </c>
    </row>
    <row r="3257" spans="1:6">
      <c r="A3257" s="171">
        <v>44295</v>
      </c>
      <c r="B3257" t="s">
        <v>164</v>
      </c>
      <c r="C3257">
        <v>217000.57</v>
      </c>
      <c r="D3257" t="s">
        <v>30</v>
      </c>
      <c r="E3257" t="s">
        <v>30</v>
      </c>
      <c r="F3257">
        <v>0</v>
      </c>
    </row>
    <row r="3258" spans="1:6">
      <c r="A3258" s="171">
        <v>44295</v>
      </c>
      <c r="B3258" t="s">
        <v>164</v>
      </c>
      <c r="C3258">
        <v>217000.57</v>
      </c>
      <c r="D3258" t="s">
        <v>31</v>
      </c>
      <c r="E3258" t="s">
        <v>31</v>
      </c>
      <c r="F3258">
        <v>0</v>
      </c>
    </row>
    <row r="3259" spans="1:6">
      <c r="A3259" s="171">
        <v>44295</v>
      </c>
      <c r="B3259" t="s">
        <v>164</v>
      </c>
      <c r="C3259">
        <v>217000.57</v>
      </c>
      <c r="D3259" t="s">
        <v>32</v>
      </c>
      <c r="E3259" t="s">
        <v>32</v>
      </c>
      <c r="F3259">
        <v>0</v>
      </c>
    </row>
    <row r="3260" spans="1:6">
      <c r="A3260" s="171">
        <v>44295</v>
      </c>
      <c r="B3260" t="s">
        <v>164</v>
      </c>
      <c r="C3260">
        <v>217000.57</v>
      </c>
      <c r="D3260" t="s">
        <v>33</v>
      </c>
      <c r="E3260" t="s">
        <v>33</v>
      </c>
      <c r="F3260">
        <v>49996781</v>
      </c>
    </row>
    <row r="3261" spans="1:6">
      <c r="A3261" s="171">
        <v>44295</v>
      </c>
      <c r="B3261" t="s">
        <v>164</v>
      </c>
      <c r="C3261">
        <v>217000.57</v>
      </c>
      <c r="D3261" t="s">
        <v>34</v>
      </c>
      <c r="E3261" t="s">
        <v>34</v>
      </c>
      <c r="F3261">
        <v>25575</v>
      </c>
    </row>
    <row r="3262" spans="1:6">
      <c r="A3262" s="171">
        <v>44295</v>
      </c>
      <c r="B3262" t="s">
        <v>164</v>
      </c>
      <c r="C3262">
        <v>217000.57</v>
      </c>
      <c r="D3262" t="s">
        <v>35</v>
      </c>
      <c r="E3262" t="s">
        <v>35</v>
      </c>
      <c r="F3262">
        <v>0</v>
      </c>
    </row>
    <row r="3263" spans="1:6">
      <c r="A3263" s="171">
        <v>44295</v>
      </c>
      <c r="B3263" t="s">
        <v>164</v>
      </c>
      <c r="C3263">
        <v>217000.57</v>
      </c>
      <c r="D3263" t="s">
        <v>36</v>
      </c>
      <c r="E3263" t="s">
        <v>36</v>
      </c>
      <c r="F3263">
        <v>0</v>
      </c>
    </row>
    <row r="3264" spans="1:6">
      <c r="A3264" s="171">
        <v>44295</v>
      </c>
      <c r="B3264" t="s">
        <v>164</v>
      </c>
      <c r="C3264">
        <v>217000.57</v>
      </c>
      <c r="D3264" t="s">
        <v>37</v>
      </c>
      <c r="E3264" t="s">
        <v>37</v>
      </c>
      <c r="F3264">
        <v>0</v>
      </c>
    </row>
    <row r="3265" spans="1:6">
      <c r="A3265" s="171">
        <v>44295</v>
      </c>
      <c r="B3265" t="s">
        <v>164</v>
      </c>
      <c r="C3265">
        <v>217000.57</v>
      </c>
      <c r="D3265" t="s">
        <v>38</v>
      </c>
      <c r="E3265" t="s">
        <v>38</v>
      </c>
      <c r="F3265">
        <v>0</v>
      </c>
    </row>
    <row r="3266" spans="1:6">
      <c r="A3266" s="171">
        <v>44295</v>
      </c>
      <c r="B3266" t="s">
        <v>164</v>
      </c>
      <c r="C3266">
        <v>217000.57</v>
      </c>
      <c r="D3266" t="s">
        <v>39</v>
      </c>
      <c r="E3266" t="s">
        <v>39</v>
      </c>
      <c r="F3266">
        <v>0</v>
      </c>
    </row>
    <row r="3267" spans="1:6">
      <c r="A3267" s="171">
        <v>44295</v>
      </c>
      <c r="B3267" t="s">
        <v>164</v>
      </c>
      <c r="C3267">
        <v>217000.57</v>
      </c>
      <c r="D3267" t="s">
        <v>40</v>
      </c>
      <c r="E3267" t="s">
        <v>40</v>
      </c>
      <c r="F3267">
        <v>0</v>
      </c>
    </row>
    <row r="3268" spans="1:6">
      <c r="A3268" s="171">
        <v>44295</v>
      </c>
      <c r="B3268" t="s">
        <v>164</v>
      </c>
      <c r="C3268">
        <v>217000.57</v>
      </c>
      <c r="D3268" t="s">
        <v>41</v>
      </c>
      <c r="E3268" t="s">
        <v>41</v>
      </c>
      <c r="F3268">
        <v>0</v>
      </c>
    </row>
    <row r="3269" spans="1:6">
      <c r="A3269" s="171">
        <v>44296</v>
      </c>
      <c r="B3269" t="s">
        <v>164</v>
      </c>
      <c r="C3269">
        <v>208171.03</v>
      </c>
      <c r="D3269" t="s">
        <v>9</v>
      </c>
      <c r="E3269" t="s">
        <v>9</v>
      </c>
      <c r="F3269">
        <v>1486964</v>
      </c>
    </row>
    <row r="3270" spans="1:6">
      <c r="A3270" s="171">
        <v>44296</v>
      </c>
      <c r="B3270" t="s">
        <v>164</v>
      </c>
      <c r="C3270">
        <v>208171.03</v>
      </c>
      <c r="D3270" t="s">
        <v>9</v>
      </c>
      <c r="E3270" t="s">
        <v>10</v>
      </c>
      <c r="F3270">
        <v>1041500</v>
      </c>
    </row>
    <row r="3271" spans="1:6">
      <c r="A3271" s="171">
        <v>44296</v>
      </c>
      <c r="B3271" t="s">
        <v>164</v>
      </c>
      <c r="C3271">
        <v>208171.03</v>
      </c>
      <c r="D3271" t="s">
        <v>9</v>
      </c>
      <c r="E3271" t="s">
        <v>11</v>
      </c>
      <c r="F3271">
        <v>213420</v>
      </c>
    </row>
    <row r="3272" spans="1:6">
      <c r="A3272" s="171">
        <v>44296</v>
      </c>
      <c r="B3272" t="s">
        <v>164</v>
      </c>
      <c r="C3272">
        <v>208171.03</v>
      </c>
      <c r="D3272" t="s">
        <v>9</v>
      </c>
      <c r="E3272" t="s">
        <v>12</v>
      </c>
      <c r="F3272">
        <v>0</v>
      </c>
    </row>
    <row r="3273" spans="1:6">
      <c r="A3273" s="171">
        <v>44296</v>
      </c>
      <c r="B3273" t="s">
        <v>164</v>
      </c>
      <c r="C3273">
        <v>208171.03</v>
      </c>
      <c r="D3273" t="s">
        <v>9</v>
      </c>
      <c r="E3273" t="s">
        <v>13</v>
      </c>
      <c r="F3273">
        <v>232044</v>
      </c>
    </row>
    <row r="3274" spans="1:6">
      <c r="A3274" s="171">
        <v>44296</v>
      </c>
      <c r="B3274" t="s">
        <v>164</v>
      </c>
      <c r="C3274">
        <v>208171.03</v>
      </c>
      <c r="D3274" t="s">
        <v>14</v>
      </c>
      <c r="E3274" t="s">
        <v>14</v>
      </c>
      <c r="F3274">
        <v>306952</v>
      </c>
    </row>
    <row r="3275" spans="1:6">
      <c r="A3275" s="171">
        <v>44296</v>
      </c>
      <c r="B3275" t="s">
        <v>164</v>
      </c>
      <c r="C3275">
        <v>208171.03</v>
      </c>
      <c r="D3275" t="s">
        <v>14</v>
      </c>
      <c r="E3275" t="s">
        <v>15</v>
      </c>
      <c r="F3275">
        <v>269515</v>
      </c>
    </row>
    <row r="3276" spans="1:6">
      <c r="A3276" s="171">
        <v>44296</v>
      </c>
      <c r="B3276" t="s">
        <v>164</v>
      </c>
      <c r="C3276">
        <v>208171.03</v>
      </c>
      <c r="D3276" t="s">
        <v>14</v>
      </c>
      <c r="E3276" t="s">
        <v>16</v>
      </c>
      <c r="F3276">
        <v>21031</v>
      </c>
    </row>
    <row r="3277" spans="1:6">
      <c r="A3277" s="171">
        <v>44296</v>
      </c>
      <c r="B3277" t="s">
        <v>164</v>
      </c>
      <c r="C3277">
        <v>208171.03</v>
      </c>
      <c r="D3277" t="s">
        <v>14</v>
      </c>
      <c r="E3277" t="s">
        <v>17</v>
      </c>
      <c r="F3277">
        <v>16406</v>
      </c>
    </row>
    <row r="3278" spans="1:6">
      <c r="A3278" s="171">
        <v>44296</v>
      </c>
      <c r="B3278" t="s">
        <v>164</v>
      </c>
      <c r="C3278">
        <v>208171.03</v>
      </c>
      <c r="D3278" t="s">
        <v>14</v>
      </c>
      <c r="E3278" t="s">
        <v>18</v>
      </c>
      <c r="F3278">
        <v>0</v>
      </c>
    </row>
    <row r="3279" spans="1:6">
      <c r="A3279" s="171">
        <v>44296</v>
      </c>
      <c r="B3279" t="s">
        <v>164</v>
      </c>
      <c r="C3279">
        <v>208171.03</v>
      </c>
      <c r="D3279" t="s">
        <v>19</v>
      </c>
      <c r="E3279" t="s">
        <v>19</v>
      </c>
      <c r="F3279">
        <v>1438381</v>
      </c>
    </row>
    <row r="3280" spans="1:6">
      <c r="A3280" s="171">
        <v>44296</v>
      </c>
      <c r="B3280" t="s">
        <v>164</v>
      </c>
      <c r="C3280">
        <v>208171.03</v>
      </c>
      <c r="D3280" t="s">
        <v>19</v>
      </c>
      <c r="E3280" t="s">
        <v>20</v>
      </c>
      <c r="F3280">
        <v>1438381</v>
      </c>
    </row>
    <row r="3281" spans="1:6">
      <c r="A3281" s="171">
        <v>44296</v>
      </c>
      <c r="B3281" t="s">
        <v>164</v>
      </c>
      <c r="C3281">
        <v>208171.03</v>
      </c>
      <c r="D3281" t="s">
        <v>19</v>
      </c>
      <c r="E3281" t="s">
        <v>21</v>
      </c>
      <c r="F3281">
        <v>0</v>
      </c>
    </row>
    <row r="3282" spans="1:6">
      <c r="A3282" s="171">
        <v>44296</v>
      </c>
      <c r="B3282" t="s">
        <v>164</v>
      </c>
      <c r="C3282">
        <v>208171.03</v>
      </c>
      <c r="D3282" t="s">
        <v>19</v>
      </c>
      <c r="E3282" t="s">
        <v>22</v>
      </c>
      <c r="F3282">
        <v>0</v>
      </c>
    </row>
    <row r="3283" spans="1:6">
      <c r="A3283" s="171">
        <v>44296</v>
      </c>
      <c r="B3283" t="s">
        <v>164</v>
      </c>
      <c r="C3283">
        <v>208171.03</v>
      </c>
      <c r="D3283" t="s">
        <v>23</v>
      </c>
      <c r="E3283" t="s">
        <v>23</v>
      </c>
      <c r="F3283">
        <v>0</v>
      </c>
    </row>
    <row r="3284" spans="1:6">
      <c r="A3284" s="171">
        <v>44296</v>
      </c>
      <c r="B3284" t="s">
        <v>164</v>
      </c>
      <c r="C3284">
        <v>208171.03</v>
      </c>
      <c r="D3284" t="s">
        <v>24</v>
      </c>
      <c r="E3284" t="s">
        <v>24</v>
      </c>
      <c r="F3284">
        <v>935965</v>
      </c>
    </row>
    <row r="3285" spans="1:6">
      <c r="A3285" s="171">
        <v>44296</v>
      </c>
      <c r="B3285" t="s">
        <v>164</v>
      </c>
      <c r="C3285">
        <v>208171.03</v>
      </c>
      <c r="D3285" t="s">
        <v>25</v>
      </c>
      <c r="E3285" t="s">
        <v>25</v>
      </c>
      <c r="F3285">
        <v>1815579</v>
      </c>
    </row>
    <row r="3286" spans="1:6">
      <c r="A3286" s="171">
        <v>44296</v>
      </c>
      <c r="B3286" t="s">
        <v>164</v>
      </c>
      <c r="C3286">
        <v>208171.03</v>
      </c>
      <c r="D3286" t="s">
        <v>26</v>
      </c>
      <c r="E3286" t="s">
        <v>26</v>
      </c>
      <c r="F3286">
        <v>1487485</v>
      </c>
    </row>
    <row r="3287" spans="1:6">
      <c r="A3287" s="171">
        <v>44296</v>
      </c>
      <c r="B3287" t="s">
        <v>164</v>
      </c>
      <c r="C3287">
        <v>208171.03</v>
      </c>
      <c r="D3287" t="s">
        <v>27</v>
      </c>
      <c r="E3287" t="s">
        <v>27</v>
      </c>
      <c r="F3287">
        <v>26492</v>
      </c>
    </row>
    <row r="3288" spans="1:6">
      <c r="A3288" s="171">
        <v>44296</v>
      </c>
      <c r="B3288" t="s">
        <v>164</v>
      </c>
      <c r="C3288">
        <v>208171.03</v>
      </c>
      <c r="D3288" t="s">
        <v>28</v>
      </c>
      <c r="E3288" t="s">
        <v>28</v>
      </c>
      <c r="F3288">
        <v>0</v>
      </c>
    </row>
    <row r="3289" spans="1:6">
      <c r="A3289" s="171">
        <v>44296</v>
      </c>
      <c r="B3289" t="s">
        <v>164</v>
      </c>
      <c r="C3289">
        <v>208171.03</v>
      </c>
      <c r="D3289" t="s">
        <v>29</v>
      </c>
      <c r="E3289" t="s">
        <v>29</v>
      </c>
      <c r="F3289">
        <v>1872610</v>
      </c>
    </row>
    <row r="3290" spans="1:6">
      <c r="A3290" s="171">
        <v>44296</v>
      </c>
      <c r="B3290" t="s">
        <v>164</v>
      </c>
      <c r="C3290">
        <v>208171.03</v>
      </c>
      <c r="D3290" t="s">
        <v>30</v>
      </c>
      <c r="E3290" t="s">
        <v>30</v>
      </c>
      <c r="F3290">
        <v>0</v>
      </c>
    </row>
    <row r="3291" spans="1:6">
      <c r="A3291" s="171">
        <v>44296</v>
      </c>
      <c r="B3291" t="s">
        <v>164</v>
      </c>
      <c r="C3291">
        <v>208171.03</v>
      </c>
      <c r="D3291" t="s">
        <v>31</v>
      </c>
      <c r="E3291" t="s">
        <v>31</v>
      </c>
      <c r="F3291">
        <v>0</v>
      </c>
    </row>
    <row r="3292" spans="1:6">
      <c r="A3292" s="171">
        <v>44296</v>
      </c>
      <c r="B3292" t="s">
        <v>164</v>
      </c>
      <c r="C3292">
        <v>208171.03</v>
      </c>
      <c r="D3292" t="s">
        <v>32</v>
      </c>
      <c r="E3292" t="s">
        <v>32</v>
      </c>
      <c r="F3292">
        <v>0</v>
      </c>
    </row>
    <row r="3293" spans="1:6">
      <c r="A3293" s="171">
        <v>44296</v>
      </c>
      <c r="B3293" t="s">
        <v>164</v>
      </c>
      <c r="C3293">
        <v>208171.03</v>
      </c>
      <c r="D3293" t="s">
        <v>33</v>
      </c>
      <c r="E3293" t="s">
        <v>33</v>
      </c>
      <c r="F3293">
        <v>49875864</v>
      </c>
    </row>
    <row r="3294" spans="1:6">
      <c r="A3294" s="171">
        <v>44296</v>
      </c>
      <c r="B3294" t="s">
        <v>164</v>
      </c>
      <c r="C3294">
        <v>208171.03</v>
      </c>
      <c r="D3294" t="s">
        <v>34</v>
      </c>
      <c r="E3294" t="s">
        <v>34</v>
      </c>
      <c r="F3294">
        <v>51807</v>
      </c>
    </row>
    <row r="3295" spans="1:6">
      <c r="A3295" s="171">
        <v>44296</v>
      </c>
      <c r="B3295" t="s">
        <v>164</v>
      </c>
      <c r="C3295">
        <v>208171.03</v>
      </c>
      <c r="D3295" t="s">
        <v>35</v>
      </c>
      <c r="E3295" t="s">
        <v>35</v>
      </c>
      <c r="F3295">
        <v>0</v>
      </c>
    </row>
    <row r="3296" spans="1:6">
      <c r="A3296" s="171">
        <v>44296</v>
      </c>
      <c r="B3296" t="s">
        <v>164</v>
      </c>
      <c r="C3296">
        <v>208171.03</v>
      </c>
      <c r="D3296" t="s">
        <v>36</v>
      </c>
      <c r="E3296" t="s">
        <v>36</v>
      </c>
      <c r="F3296">
        <v>0</v>
      </c>
    </row>
    <row r="3297" spans="1:6">
      <c r="A3297" s="171">
        <v>44296</v>
      </c>
      <c r="B3297" t="s">
        <v>164</v>
      </c>
      <c r="C3297">
        <v>208171.03</v>
      </c>
      <c r="D3297" t="s">
        <v>37</v>
      </c>
      <c r="E3297" t="s">
        <v>37</v>
      </c>
      <c r="F3297">
        <v>0</v>
      </c>
    </row>
    <row r="3298" spans="1:6">
      <c r="A3298" s="171">
        <v>44296</v>
      </c>
      <c r="B3298" t="s">
        <v>164</v>
      </c>
      <c r="C3298">
        <v>208171.03</v>
      </c>
      <c r="D3298" t="s">
        <v>38</v>
      </c>
      <c r="E3298" t="s">
        <v>38</v>
      </c>
      <c r="F3298">
        <v>0</v>
      </c>
    </row>
    <row r="3299" spans="1:6">
      <c r="A3299" s="171">
        <v>44296</v>
      </c>
      <c r="B3299" t="s">
        <v>164</v>
      </c>
      <c r="C3299">
        <v>208171.03</v>
      </c>
      <c r="D3299" t="s">
        <v>39</v>
      </c>
      <c r="E3299" t="s">
        <v>39</v>
      </c>
      <c r="F3299">
        <v>0</v>
      </c>
    </row>
    <row r="3300" spans="1:6">
      <c r="A3300" s="171">
        <v>44296</v>
      </c>
      <c r="B3300" t="s">
        <v>164</v>
      </c>
      <c r="C3300">
        <v>208171.03</v>
      </c>
      <c r="D3300" t="s">
        <v>40</v>
      </c>
      <c r="E3300" t="s">
        <v>40</v>
      </c>
      <c r="F3300">
        <v>0</v>
      </c>
    </row>
    <row r="3301" spans="1:6">
      <c r="A3301" s="171">
        <v>44296</v>
      </c>
      <c r="B3301" t="s">
        <v>164</v>
      </c>
      <c r="C3301">
        <v>208171.03</v>
      </c>
      <c r="D3301" t="s">
        <v>41</v>
      </c>
      <c r="E3301" t="s">
        <v>41</v>
      </c>
      <c r="F3301">
        <v>0</v>
      </c>
    </row>
    <row r="3302" spans="1:6">
      <c r="A3302" s="171">
        <v>44297</v>
      </c>
      <c r="B3302" t="s">
        <v>164</v>
      </c>
      <c r="C3302">
        <v>195143.42</v>
      </c>
      <c r="D3302" t="s">
        <v>9</v>
      </c>
      <c r="E3302" t="s">
        <v>9</v>
      </c>
      <c r="F3302">
        <v>1466598</v>
      </c>
    </row>
    <row r="3303" spans="1:6">
      <c r="A3303" s="171">
        <v>44297</v>
      </c>
      <c r="B3303" t="s">
        <v>164</v>
      </c>
      <c r="C3303">
        <v>195143.42</v>
      </c>
      <c r="D3303" t="s">
        <v>9</v>
      </c>
      <c r="E3303" t="s">
        <v>10</v>
      </c>
      <c r="F3303">
        <v>1030844</v>
      </c>
    </row>
    <row r="3304" spans="1:6">
      <c r="A3304" s="171">
        <v>44297</v>
      </c>
      <c r="B3304" t="s">
        <v>164</v>
      </c>
      <c r="C3304">
        <v>195143.42</v>
      </c>
      <c r="D3304" t="s">
        <v>9</v>
      </c>
      <c r="E3304" t="s">
        <v>11</v>
      </c>
      <c r="F3304">
        <v>197897</v>
      </c>
    </row>
    <row r="3305" spans="1:6">
      <c r="A3305" s="171">
        <v>44297</v>
      </c>
      <c r="B3305" t="s">
        <v>164</v>
      </c>
      <c r="C3305">
        <v>195143.42</v>
      </c>
      <c r="D3305" t="s">
        <v>9</v>
      </c>
      <c r="E3305" t="s">
        <v>12</v>
      </c>
      <c r="F3305">
        <v>0</v>
      </c>
    </row>
    <row r="3306" spans="1:6">
      <c r="A3306" s="171">
        <v>44297</v>
      </c>
      <c r="B3306" t="s">
        <v>164</v>
      </c>
      <c r="C3306">
        <v>195143.42</v>
      </c>
      <c r="D3306" t="s">
        <v>9</v>
      </c>
      <c r="E3306" t="s">
        <v>13</v>
      </c>
      <c r="F3306">
        <v>237857</v>
      </c>
    </row>
    <row r="3307" spans="1:6">
      <c r="A3307" s="171">
        <v>44297</v>
      </c>
      <c r="B3307" t="s">
        <v>164</v>
      </c>
      <c r="C3307">
        <v>195143.42</v>
      </c>
      <c r="D3307" t="s">
        <v>14</v>
      </c>
      <c r="E3307" t="s">
        <v>14</v>
      </c>
      <c r="F3307">
        <v>305006</v>
      </c>
    </row>
    <row r="3308" spans="1:6">
      <c r="A3308" s="171">
        <v>44297</v>
      </c>
      <c r="B3308" t="s">
        <v>164</v>
      </c>
      <c r="C3308">
        <v>195143.42</v>
      </c>
      <c r="D3308" t="s">
        <v>14</v>
      </c>
      <c r="E3308" t="s">
        <v>15</v>
      </c>
      <c r="F3308">
        <v>268046</v>
      </c>
    </row>
    <row r="3309" spans="1:6">
      <c r="A3309" s="171">
        <v>44297</v>
      </c>
      <c r="B3309" t="s">
        <v>164</v>
      </c>
      <c r="C3309">
        <v>195143.42</v>
      </c>
      <c r="D3309" t="s">
        <v>14</v>
      </c>
      <c r="E3309" t="s">
        <v>16</v>
      </c>
      <c r="F3309">
        <v>17490</v>
      </c>
    </row>
    <row r="3310" spans="1:6">
      <c r="A3310" s="171">
        <v>44297</v>
      </c>
      <c r="B3310" t="s">
        <v>164</v>
      </c>
      <c r="C3310">
        <v>195143.42</v>
      </c>
      <c r="D3310" t="s">
        <v>14</v>
      </c>
      <c r="E3310" t="s">
        <v>17</v>
      </c>
      <c r="F3310">
        <v>19470</v>
      </c>
    </row>
    <row r="3311" spans="1:6">
      <c r="A3311" s="171">
        <v>44297</v>
      </c>
      <c r="B3311" t="s">
        <v>164</v>
      </c>
      <c r="C3311">
        <v>195143.42</v>
      </c>
      <c r="D3311" t="s">
        <v>14</v>
      </c>
      <c r="E3311" t="s">
        <v>18</v>
      </c>
      <c r="F3311">
        <v>0</v>
      </c>
    </row>
    <row r="3312" spans="1:6">
      <c r="A3312" s="171">
        <v>44297</v>
      </c>
      <c r="B3312" t="s">
        <v>164</v>
      </c>
      <c r="C3312">
        <v>195143.42</v>
      </c>
      <c r="D3312" t="s">
        <v>19</v>
      </c>
      <c r="E3312" t="s">
        <v>19</v>
      </c>
      <c r="F3312">
        <v>1097025</v>
      </c>
    </row>
    <row r="3313" spans="1:6">
      <c r="A3313" s="171">
        <v>44297</v>
      </c>
      <c r="B3313" t="s">
        <v>164</v>
      </c>
      <c r="C3313">
        <v>195143.42</v>
      </c>
      <c r="D3313" t="s">
        <v>19</v>
      </c>
      <c r="E3313" t="s">
        <v>20</v>
      </c>
      <c r="F3313">
        <v>1097025</v>
      </c>
    </row>
    <row r="3314" spans="1:6">
      <c r="A3314" s="171">
        <v>44297</v>
      </c>
      <c r="B3314" t="s">
        <v>164</v>
      </c>
      <c r="C3314">
        <v>195143.42</v>
      </c>
      <c r="D3314" t="s">
        <v>19</v>
      </c>
      <c r="E3314" t="s">
        <v>21</v>
      </c>
      <c r="F3314">
        <v>0</v>
      </c>
    </row>
    <row r="3315" spans="1:6">
      <c r="A3315" s="171">
        <v>44297</v>
      </c>
      <c r="B3315" t="s">
        <v>164</v>
      </c>
      <c r="C3315">
        <v>195143.42</v>
      </c>
      <c r="D3315" t="s">
        <v>19</v>
      </c>
      <c r="E3315" t="s">
        <v>22</v>
      </c>
      <c r="F3315">
        <v>0</v>
      </c>
    </row>
    <row r="3316" spans="1:6">
      <c r="A3316" s="171">
        <v>44297</v>
      </c>
      <c r="B3316" t="s">
        <v>164</v>
      </c>
      <c r="C3316">
        <v>195143.42</v>
      </c>
      <c r="D3316" t="s">
        <v>23</v>
      </c>
      <c r="E3316" t="s">
        <v>23</v>
      </c>
      <c r="F3316">
        <v>0</v>
      </c>
    </row>
    <row r="3317" spans="1:6">
      <c r="A3317" s="171">
        <v>44297</v>
      </c>
      <c r="B3317" t="s">
        <v>164</v>
      </c>
      <c r="C3317">
        <v>195143.42</v>
      </c>
      <c r="D3317" t="s">
        <v>24</v>
      </c>
      <c r="E3317" t="s">
        <v>24</v>
      </c>
      <c r="F3317">
        <v>906457</v>
      </c>
    </row>
    <row r="3318" spans="1:6">
      <c r="A3318" s="171">
        <v>44297</v>
      </c>
      <c r="B3318" t="s">
        <v>164</v>
      </c>
      <c r="C3318">
        <v>195143.42</v>
      </c>
      <c r="D3318" t="s">
        <v>25</v>
      </c>
      <c r="E3318" t="s">
        <v>25</v>
      </c>
      <c r="F3318">
        <v>2214830</v>
      </c>
    </row>
    <row r="3319" spans="1:6">
      <c r="A3319" s="171">
        <v>44297</v>
      </c>
      <c r="B3319" t="s">
        <v>164</v>
      </c>
      <c r="C3319">
        <v>195143.42</v>
      </c>
      <c r="D3319" t="s">
        <v>26</v>
      </c>
      <c r="E3319" t="s">
        <v>26</v>
      </c>
      <c r="F3319">
        <v>1149843</v>
      </c>
    </row>
    <row r="3320" spans="1:6">
      <c r="A3320" s="171">
        <v>44297</v>
      </c>
      <c r="B3320" t="s">
        <v>164</v>
      </c>
      <c r="C3320">
        <v>195143.42</v>
      </c>
      <c r="D3320" t="s">
        <v>27</v>
      </c>
      <c r="E3320" t="s">
        <v>27</v>
      </c>
      <c r="F3320">
        <v>21968</v>
      </c>
    </row>
    <row r="3321" spans="1:6">
      <c r="A3321" s="171">
        <v>44297</v>
      </c>
      <c r="B3321" t="s">
        <v>164</v>
      </c>
      <c r="C3321">
        <v>195143.42</v>
      </c>
      <c r="D3321" t="s">
        <v>28</v>
      </c>
      <c r="E3321" t="s">
        <v>28</v>
      </c>
      <c r="F3321">
        <v>0</v>
      </c>
    </row>
    <row r="3322" spans="1:6">
      <c r="A3322" s="171">
        <v>44297</v>
      </c>
      <c r="B3322" t="s">
        <v>164</v>
      </c>
      <c r="C3322">
        <v>195143.42</v>
      </c>
      <c r="D3322" t="s">
        <v>29</v>
      </c>
      <c r="E3322" t="s">
        <v>29</v>
      </c>
      <c r="F3322">
        <v>982024</v>
      </c>
    </row>
    <row r="3323" spans="1:6">
      <c r="A3323" s="171">
        <v>44297</v>
      </c>
      <c r="B3323" t="s">
        <v>164</v>
      </c>
      <c r="C3323">
        <v>195143.42</v>
      </c>
      <c r="D3323" t="s">
        <v>30</v>
      </c>
      <c r="E3323" t="s">
        <v>30</v>
      </c>
      <c r="F3323">
        <v>0</v>
      </c>
    </row>
    <row r="3324" spans="1:6">
      <c r="A3324" s="171">
        <v>44297</v>
      </c>
      <c r="B3324" t="s">
        <v>164</v>
      </c>
      <c r="C3324">
        <v>195143.42</v>
      </c>
      <c r="D3324" t="s">
        <v>31</v>
      </c>
      <c r="E3324" t="s">
        <v>31</v>
      </c>
      <c r="F3324">
        <v>0</v>
      </c>
    </row>
    <row r="3325" spans="1:6">
      <c r="A3325" s="171">
        <v>44297</v>
      </c>
      <c r="B3325" t="s">
        <v>164</v>
      </c>
      <c r="C3325">
        <v>195143.42</v>
      </c>
      <c r="D3325" t="s">
        <v>32</v>
      </c>
      <c r="E3325" t="s">
        <v>32</v>
      </c>
      <c r="F3325">
        <v>0</v>
      </c>
    </row>
    <row r="3326" spans="1:6">
      <c r="A3326" s="171">
        <v>44297</v>
      </c>
      <c r="B3326" t="s">
        <v>164</v>
      </c>
      <c r="C3326">
        <v>195143.42</v>
      </c>
      <c r="D3326" t="s">
        <v>33</v>
      </c>
      <c r="E3326" t="s">
        <v>33</v>
      </c>
      <c r="F3326">
        <v>49997943</v>
      </c>
    </row>
    <row r="3327" spans="1:6">
      <c r="A3327" s="171">
        <v>44297</v>
      </c>
      <c r="B3327" t="s">
        <v>164</v>
      </c>
      <c r="C3327">
        <v>195143.42</v>
      </c>
      <c r="D3327" t="s">
        <v>34</v>
      </c>
      <c r="E3327" t="s">
        <v>34</v>
      </c>
      <c r="F3327">
        <v>23823</v>
      </c>
    </row>
    <row r="3328" spans="1:6">
      <c r="A3328" s="171">
        <v>44297</v>
      </c>
      <c r="B3328" t="s">
        <v>164</v>
      </c>
      <c r="C3328">
        <v>195143.42</v>
      </c>
      <c r="D3328" t="s">
        <v>35</v>
      </c>
      <c r="E3328" t="s">
        <v>35</v>
      </c>
      <c r="F3328">
        <v>0</v>
      </c>
    </row>
    <row r="3329" spans="1:6">
      <c r="A3329" s="171">
        <v>44297</v>
      </c>
      <c r="B3329" t="s">
        <v>164</v>
      </c>
      <c r="C3329">
        <v>195143.42</v>
      </c>
      <c r="D3329" t="s">
        <v>36</v>
      </c>
      <c r="E3329" t="s">
        <v>36</v>
      </c>
      <c r="F3329">
        <v>0</v>
      </c>
    </row>
    <row r="3330" spans="1:6">
      <c r="A3330" s="171">
        <v>44297</v>
      </c>
      <c r="B3330" t="s">
        <v>164</v>
      </c>
      <c r="C3330">
        <v>195143.42</v>
      </c>
      <c r="D3330" t="s">
        <v>37</v>
      </c>
      <c r="E3330" t="s">
        <v>37</v>
      </c>
      <c r="F3330">
        <v>0</v>
      </c>
    </row>
    <row r="3331" spans="1:6">
      <c r="A3331" s="171">
        <v>44297</v>
      </c>
      <c r="B3331" t="s">
        <v>164</v>
      </c>
      <c r="C3331">
        <v>195143.42</v>
      </c>
      <c r="D3331" t="s">
        <v>38</v>
      </c>
      <c r="E3331" t="s">
        <v>38</v>
      </c>
      <c r="F3331">
        <v>0</v>
      </c>
    </row>
    <row r="3332" spans="1:6">
      <c r="A3332" s="171">
        <v>44297</v>
      </c>
      <c r="B3332" t="s">
        <v>164</v>
      </c>
      <c r="C3332">
        <v>195143.42</v>
      </c>
      <c r="D3332" t="s">
        <v>39</v>
      </c>
      <c r="E3332" t="s">
        <v>39</v>
      </c>
      <c r="F3332">
        <v>0</v>
      </c>
    </row>
    <row r="3333" spans="1:6">
      <c r="A3333" s="171">
        <v>44297</v>
      </c>
      <c r="B3333" t="s">
        <v>164</v>
      </c>
      <c r="C3333">
        <v>195143.42</v>
      </c>
      <c r="D3333" t="s">
        <v>40</v>
      </c>
      <c r="E3333" t="s">
        <v>40</v>
      </c>
      <c r="F3333">
        <v>0</v>
      </c>
    </row>
    <row r="3334" spans="1:6">
      <c r="A3334" s="171">
        <v>44297</v>
      </c>
      <c r="B3334" t="s">
        <v>164</v>
      </c>
      <c r="C3334">
        <v>195143.42</v>
      </c>
      <c r="D3334" t="s">
        <v>41</v>
      </c>
      <c r="E3334" t="s">
        <v>41</v>
      </c>
      <c r="F3334">
        <v>0</v>
      </c>
    </row>
    <row r="3335" spans="1:6">
      <c r="A3335" s="171">
        <v>44298</v>
      </c>
      <c r="B3335" t="s">
        <v>164</v>
      </c>
      <c r="C3335">
        <v>112479.55</v>
      </c>
      <c r="D3335" t="s">
        <v>9</v>
      </c>
      <c r="E3335" t="s">
        <v>9</v>
      </c>
      <c r="F3335">
        <v>1146438</v>
      </c>
    </row>
    <row r="3336" spans="1:6">
      <c r="A3336" s="171">
        <v>44298</v>
      </c>
      <c r="B3336" t="s">
        <v>164</v>
      </c>
      <c r="C3336">
        <v>112479.55</v>
      </c>
      <c r="D3336" t="s">
        <v>9</v>
      </c>
      <c r="E3336" t="s">
        <v>10</v>
      </c>
      <c r="F3336">
        <v>810438</v>
      </c>
    </row>
    <row r="3337" spans="1:6">
      <c r="A3337" s="171">
        <v>44298</v>
      </c>
      <c r="B3337" t="s">
        <v>164</v>
      </c>
      <c r="C3337">
        <v>112479.55</v>
      </c>
      <c r="D3337" t="s">
        <v>9</v>
      </c>
      <c r="E3337" t="s">
        <v>11</v>
      </c>
      <c r="F3337">
        <v>141455</v>
      </c>
    </row>
    <row r="3338" spans="1:6">
      <c r="A3338" s="171">
        <v>44298</v>
      </c>
      <c r="B3338" t="s">
        <v>164</v>
      </c>
      <c r="C3338">
        <v>112479.55</v>
      </c>
      <c r="D3338" t="s">
        <v>9</v>
      </c>
      <c r="E3338" t="s">
        <v>12</v>
      </c>
      <c r="F3338">
        <v>0</v>
      </c>
    </row>
    <row r="3339" spans="1:6">
      <c r="A3339" s="171">
        <v>44298</v>
      </c>
      <c r="B3339" t="s">
        <v>164</v>
      </c>
      <c r="C3339">
        <v>112479.55</v>
      </c>
      <c r="D3339" t="s">
        <v>9</v>
      </c>
      <c r="E3339" t="s">
        <v>13</v>
      </c>
      <c r="F3339">
        <v>194545</v>
      </c>
    </row>
    <row r="3340" spans="1:6">
      <c r="A3340" s="171">
        <v>44298</v>
      </c>
      <c r="B3340" t="s">
        <v>164</v>
      </c>
      <c r="C3340">
        <v>112479.55</v>
      </c>
      <c r="D3340" t="s">
        <v>14</v>
      </c>
      <c r="E3340" t="s">
        <v>14</v>
      </c>
      <c r="F3340">
        <v>311935</v>
      </c>
    </row>
    <row r="3341" spans="1:6">
      <c r="A3341" s="171">
        <v>44298</v>
      </c>
      <c r="B3341" t="s">
        <v>164</v>
      </c>
      <c r="C3341">
        <v>112479.55</v>
      </c>
      <c r="D3341" t="s">
        <v>14</v>
      </c>
      <c r="E3341" t="s">
        <v>15</v>
      </c>
      <c r="F3341">
        <v>274550</v>
      </c>
    </row>
    <row r="3342" spans="1:6">
      <c r="A3342" s="171">
        <v>44298</v>
      </c>
      <c r="B3342" t="s">
        <v>164</v>
      </c>
      <c r="C3342">
        <v>112479.55</v>
      </c>
      <c r="D3342" t="s">
        <v>14</v>
      </c>
      <c r="E3342" t="s">
        <v>16</v>
      </c>
      <c r="F3342">
        <v>16102</v>
      </c>
    </row>
    <row r="3343" spans="1:6">
      <c r="A3343" s="171">
        <v>44298</v>
      </c>
      <c r="B3343" t="s">
        <v>164</v>
      </c>
      <c r="C3343">
        <v>112479.55</v>
      </c>
      <c r="D3343" t="s">
        <v>14</v>
      </c>
      <c r="E3343" t="s">
        <v>17</v>
      </c>
      <c r="F3343">
        <v>21283</v>
      </c>
    </row>
    <row r="3344" spans="1:6">
      <c r="A3344" s="171">
        <v>44298</v>
      </c>
      <c r="B3344" t="s">
        <v>164</v>
      </c>
      <c r="C3344">
        <v>112479.55</v>
      </c>
      <c r="D3344" t="s">
        <v>14</v>
      </c>
      <c r="E3344" t="s">
        <v>18</v>
      </c>
      <c r="F3344">
        <v>0</v>
      </c>
    </row>
    <row r="3345" spans="1:6">
      <c r="A3345" s="171">
        <v>44298</v>
      </c>
      <c r="B3345" t="s">
        <v>164</v>
      </c>
      <c r="C3345">
        <v>112479.55</v>
      </c>
      <c r="D3345" t="s">
        <v>19</v>
      </c>
      <c r="E3345" t="s">
        <v>19</v>
      </c>
      <c r="F3345">
        <v>801089</v>
      </c>
    </row>
    <row r="3346" spans="1:6">
      <c r="A3346" s="171">
        <v>44298</v>
      </c>
      <c r="B3346" t="s">
        <v>164</v>
      </c>
      <c r="C3346">
        <v>112479.55</v>
      </c>
      <c r="D3346" t="s">
        <v>19</v>
      </c>
      <c r="E3346" t="s">
        <v>20</v>
      </c>
      <c r="F3346">
        <v>801089</v>
      </c>
    </row>
    <row r="3347" spans="1:6">
      <c r="A3347" s="171">
        <v>44298</v>
      </c>
      <c r="B3347" t="s">
        <v>164</v>
      </c>
      <c r="C3347">
        <v>112479.55</v>
      </c>
      <c r="D3347" t="s">
        <v>19</v>
      </c>
      <c r="E3347" t="s">
        <v>21</v>
      </c>
      <c r="F3347">
        <v>0</v>
      </c>
    </row>
    <row r="3348" spans="1:6">
      <c r="A3348" s="171">
        <v>44298</v>
      </c>
      <c r="B3348" t="s">
        <v>164</v>
      </c>
      <c r="C3348">
        <v>112479.55</v>
      </c>
      <c r="D3348" t="s">
        <v>19</v>
      </c>
      <c r="E3348" t="s">
        <v>22</v>
      </c>
      <c r="F3348">
        <v>0</v>
      </c>
    </row>
    <row r="3349" spans="1:6">
      <c r="A3349" s="171">
        <v>44298</v>
      </c>
      <c r="B3349" t="s">
        <v>164</v>
      </c>
      <c r="C3349">
        <v>112479.55</v>
      </c>
      <c r="D3349" t="s">
        <v>23</v>
      </c>
      <c r="E3349" t="s">
        <v>23</v>
      </c>
      <c r="F3349">
        <v>0</v>
      </c>
    </row>
    <row r="3350" spans="1:6">
      <c r="A3350" s="171">
        <v>44298</v>
      </c>
      <c r="B3350" t="s">
        <v>164</v>
      </c>
      <c r="C3350">
        <v>112479.55</v>
      </c>
      <c r="D3350" t="s">
        <v>24</v>
      </c>
      <c r="E3350" t="s">
        <v>24</v>
      </c>
      <c r="F3350">
        <v>675285</v>
      </c>
    </row>
    <row r="3351" spans="1:6">
      <c r="A3351" s="171">
        <v>44298</v>
      </c>
      <c r="B3351" t="s">
        <v>164</v>
      </c>
      <c r="C3351">
        <v>112479.55</v>
      </c>
      <c r="D3351" t="s">
        <v>25</v>
      </c>
      <c r="E3351" t="s">
        <v>25</v>
      </c>
      <c r="F3351">
        <v>2486892</v>
      </c>
    </row>
    <row r="3352" spans="1:6">
      <c r="A3352" s="171">
        <v>44298</v>
      </c>
      <c r="B3352" t="s">
        <v>164</v>
      </c>
      <c r="C3352">
        <v>112479.55</v>
      </c>
      <c r="D3352" t="s">
        <v>26</v>
      </c>
      <c r="E3352" t="s">
        <v>26</v>
      </c>
      <c r="F3352">
        <v>822671</v>
      </c>
    </row>
    <row r="3353" spans="1:6">
      <c r="A3353" s="171">
        <v>44298</v>
      </c>
      <c r="B3353" t="s">
        <v>164</v>
      </c>
      <c r="C3353">
        <v>112479.55</v>
      </c>
      <c r="D3353" t="s">
        <v>27</v>
      </c>
      <c r="E3353" t="s">
        <v>27</v>
      </c>
      <c r="F3353">
        <v>56511</v>
      </c>
    </row>
    <row r="3354" spans="1:6">
      <c r="A3354" s="171">
        <v>44298</v>
      </c>
      <c r="B3354" t="s">
        <v>164</v>
      </c>
      <c r="C3354">
        <v>112479.55</v>
      </c>
      <c r="D3354" t="s">
        <v>28</v>
      </c>
      <c r="E3354" t="s">
        <v>28</v>
      </c>
      <c r="F3354">
        <v>0</v>
      </c>
    </row>
    <row r="3355" spans="1:6">
      <c r="A3355" s="171">
        <v>44298</v>
      </c>
      <c r="B3355" t="s">
        <v>164</v>
      </c>
      <c r="C3355">
        <v>112479.55</v>
      </c>
      <c r="D3355" t="s">
        <v>29</v>
      </c>
      <c r="E3355" t="s">
        <v>29</v>
      </c>
      <c r="F3355">
        <v>925588</v>
      </c>
    </row>
    <row r="3356" spans="1:6">
      <c r="A3356" s="171">
        <v>44298</v>
      </c>
      <c r="B3356" t="s">
        <v>164</v>
      </c>
      <c r="C3356">
        <v>112479.55</v>
      </c>
      <c r="D3356" t="s">
        <v>30</v>
      </c>
      <c r="E3356" t="s">
        <v>30</v>
      </c>
      <c r="F3356">
        <v>0</v>
      </c>
    </row>
    <row r="3357" spans="1:6">
      <c r="A3357" s="171">
        <v>44298</v>
      </c>
      <c r="B3357" t="s">
        <v>164</v>
      </c>
      <c r="C3357">
        <v>112479.55</v>
      </c>
      <c r="D3357" t="s">
        <v>31</v>
      </c>
      <c r="E3357" t="s">
        <v>31</v>
      </c>
      <c r="F3357">
        <v>0</v>
      </c>
    </row>
    <row r="3358" spans="1:6">
      <c r="A3358" s="171">
        <v>44298</v>
      </c>
      <c r="B3358" t="s">
        <v>164</v>
      </c>
      <c r="C3358">
        <v>112479.55</v>
      </c>
      <c r="D3358" t="s">
        <v>32</v>
      </c>
      <c r="E3358" t="s">
        <v>32</v>
      </c>
      <c r="F3358">
        <v>0</v>
      </c>
    </row>
    <row r="3359" spans="1:6">
      <c r="A3359" s="171">
        <v>44298</v>
      </c>
      <c r="B3359" t="s">
        <v>164</v>
      </c>
      <c r="C3359">
        <v>112479.55</v>
      </c>
      <c r="D3359" t="s">
        <v>33</v>
      </c>
      <c r="E3359" t="s">
        <v>33</v>
      </c>
      <c r="F3359">
        <v>49997334</v>
      </c>
    </row>
    <row r="3360" spans="1:6">
      <c r="A3360" s="171">
        <v>44298</v>
      </c>
      <c r="B3360" t="s">
        <v>164</v>
      </c>
      <c r="C3360">
        <v>112479.55</v>
      </c>
      <c r="D3360" t="s">
        <v>34</v>
      </c>
      <c r="E3360" t="s">
        <v>34</v>
      </c>
      <c r="F3360">
        <v>56680</v>
      </c>
    </row>
    <row r="3361" spans="1:6">
      <c r="A3361" s="171">
        <v>44298</v>
      </c>
      <c r="B3361" t="s">
        <v>164</v>
      </c>
      <c r="C3361">
        <v>112479.55</v>
      </c>
      <c r="D3361" t="s">
        <v>35</v>
      </c>
      <c r="E3361" t="s">
        <v>35</v>
      </c>
      <c r="F3361">
        <v>0</v>
      </c>
    </row>
    <row r="3362" spans="1:6">
      <c r="A3362" s="171">
        <v>44298</v>
      </c>
      <c r="B3362" t="s">
        <v>164</v>
      </c>
      <c r="C3362">
        <v>112479.55</v>
      </c>
      <c r="D3362" t="s">
        <v>36</v>
      </c>
      <c r="E3362" t="s">
        <v>36</v>
      </c>
      <c r="F3362">
        <v>0</v>
      </c>
    </row>
    <row r="3363" spans="1:6">
      <c r="A3363" s="171">
        <v>44298</v>
      </c>
      <c r="B3363" t="s">
        <v>164</v>
      </c>
      <c r="C3363">
        <v>112479.55</v>
      </c>
      <c r="D3363" t="s">
        <v>37</v>
      </c>
      <c r="E3363" t="s">
        <v>37</v>
      </c>
      <c r="F3363">
        <v>0</v>
      </c>
    </row>
    <row r="3364" spans="1:6">
      <c r="A3364" s="171">
        <v>44298</v>
      </c>
      <c r="B3364" t="s">
        <v>164</v>
      </c>
      <c r="C3364">
        <v>112479.55</v>
      </c>
      <c r="D3364" t="s">
        <v>38</v>
      </c>
      <c r="E3364" t="s">
        <v>38</v>
      </c>
      <c r="F3364">
        <v>0</v>
      </c>
    </row>
    <row r="3365" spans="1:6">
      <c r="A3365" s="171">
        <v>44298</v>
      </c>
      <c r="B3365" t="s">
        <v>164</v>
      </c>
      <c r="C3365">
        <v>112479.55</v>
      </c>
      <c r="D3365" t="s">
        <v>39</v>
      </c>
      <c r="E3365" t="s">
        <v>39</v>
      </c>
      <c r="F3365">
        <v>0</v>
      </c>
    </row>
    <row r="3366" spans="1:6">
      <c r="A3366" s="171">
        <v>44298</v>
      </c>
      <c r="B3366" t="s">
        <v>164</v>
      </c>
      <c r="C3366">
        <v>112479.55</v>
      </c>
      <c r="D3366" t="s">
        <v>40</v>
      </c>
      <c r="E3366" t="s">
        <v>40</v>
      </c>
      <c r="F3366">
        <v>0</v>
      </c>
    </row>
    <row r="3367" spans="1:6">
      <c r="A3367" s="171">
        <v>44298</v>
      </c>
      <c r="B3367" t="s">
        <v>164</v>
      </c>
      <c r="C3367">
        <v>112479.55</v>
      </c>
      <c r="D3367" t="s">
        <v>41</v>
      </c>
      <c r="E3367" t="s">
        <v>41</v>
      </c>
      <c r="F3367">
        <v>0</v>
      </c>
    </row>
    <row r="3368" spans="1:6">
      <c r="A3368" s="171">
        <v>44299</v>
      </c>
      <c r="B3368" t="s">
        <v>164</v>
      </c>
      <c r="C3368">
        <v>122253.8</v>
      </c>
      <c r="D3368" t="s">
        <v>9</v>
      </c>
      <c r="E3368" t="s">
        <v>9</v>
      </c>
      <c r="F3368">
        <v>0</v>
      </c>
    </row>
    <row r="3369" spans="1:6">
      <c r="A3369" s="171">
        <v>44299</v>
      </c>
      <c r="B3369" t="s">
        <v>164</v>
      </c>
      <c r="C3369">
        <v>122253.8</v>
      </c>
      <c r="D3369" t="s">
        <v>9</v>
      </c>
      <c r="E3369" t="s">
        <v>10</v>
      </c>
      <c r="F3369">
        <v>0</v>
      </c>
    </row>
    <row r="3370" spans="1:6">
      <c r="A3370" s="171">
        <v>44299</v>
      </c>
      <c r="B3370" t="s">
        <v>164</v>
      </c>
      <c r="C3370">
        <v>122253.8</v>
      </c>
      <c r="D3370" t="s">
        <v>9</v>
      </c>
      <c r="E3370" t="s">
        <v>11</v>
      </c>
      <c r="F3370">
        <v>0</v>
      </c>
    </row>
    <row r="3371" spans="1:6">
      <c r="A3371" s="171">
        <v>44299</v>
      </c>
      <c r="B3371" t="s">
        <v>164</v>
      </c>
      <c r="C3371">
        <v>122253.8</v>
      </c>
      <c r="D3371" t="s">
        <v>9</v>
      </c>
      <c r="E3371" t="s">
        <v>12</v>
      </c>
      <c r="F3371">
        <v>0</v>
      </c>
    </row>
    <row r="3372" spans="1:6">
      <c r="A3372" s="171">
        <v>44299</v>
      </c>
      <c r="B3372" t="s">
        <v>164</v>
      </c>
      <c r="C3372">
        <v>122253.8</v>
      </c>
      <c r="D3372" t="s">
        <v>9</v>
      </c>
      <c r="E3372" t="s">
        <v>13</v>
      </c>
      <c r="F3372">
        <v>0</v>
      </c>
    </row>
    <row r="3373" spans="1:6">
      <c r="A3373" s="171">
        <v>44299</v>
      </c>
      <c r="B3373" t="s">
        <v>164</v>
      </c>
      <c r="C3373">
        <v>122253.8</v>
      </c>
      <c r="D3373" t="s">
        <v>14</v>
      </c>
      <c r="E3373" t="s">
        <v>14</v>
      </c>
      <c r="F3373">
        <v>0</v>
      </c>
    </row>
    <row r="3374" spans="1:6">
      <c r="A3374" s="171">
        <v>44299</v>
      </c>
      <c r="B3374" t="s">
        <v>164</v>
      </c>
      <c r="C3374">
        <v>122253.8</v>
      </c>
      <c r="D3374" t="s">
        <v>14</v>
      </c>
      <c r="E3374" t="s">
        <v>15</v>
      </c>
      <c r="F3374">
        <v>0</v>
      </c>
    </row>
    <row r="3375" spans="1:6">
      <c r="A3375" s="171">
        <v>44299</v>
      </c>
      <c r="B3375" t="s">
        <v>164</v>
      </c>
      <c r="C3375">
        <v>122253.8</v>
      </c>
      <c r="D3375" t="s">
        <v>14</v>
      </c>
      <c r="E3375" t="s">
        <v>16</v>
      </c>
      <c r="F3375">
        <v>0</v>
      </c>
    </row>
    <row r="3376" spans="1:6">
      <c r="A3376" s="171">
        <v>44299</v>
      </c>
      <c r="B3376" t="s">
        <v>164</v>
      </c>
      <c r="C3376">
        <v>122253.8</v>
      </c>
      <c r="D3376" t="s">
        <v>14</v>
      </c>
      <c r="E3376" t="s">
        <v>17</v>
      </c>
      <c r="F3376">
        <v>0</v>
      </c>
    </row>
    <row r="3377" spans="1:6">
      <c r="A3377" s="171">
        <v>44299</v>
      </c>
      <c r="B3377" t="s">
        <v>164</v>
      </c>
      <c r="C3377">
        <v>122253.8</v>
      </c>
      <c r="D3377" t="s">
        <v>14</v>
      </c>
      <c r="E3377" t="s">
        <v>18</v>
      </c>
      <c r="F3377">
        <v>0</v>
      </c>
    </row>
    <row r="3378" spans="1:6">
      <c r="A3378" s="171">
        <v>44299</v>
      </c>
      <c r="B3378" t="s">
        <v>164</v>
      </c>
      <c r="C3378">
        <v>122253.8</v>
      </c>
      <c r="D3378" t="s">
        <v>19</v>
      </c>
      <c r="E3378" t="s">
        <v>19</v>
      </c>
      <c r="F3378">
        <v>41376</v>
      </c>
    </row>
    <row r="3379" spans="1:6">
      <c r="A3379" s="171">
        <v>44299</v>
      </c>
      <c r="B3379" t="s">
        <v>164</v>
      </c>
      <c r="C3379">
        <v>122253.8</v>
      </c>
      <c r="D3379" t="s">
        <v>19</v>
      </c>
      <c r="E3379" t="s">
        <v>20</v>
      </c>
      <c r="F3379">
        <v>41334</v>
      </c>
    </row>
    <row r="3380" spans="1:6">
      <c r="A3380" s="171">
        <v>44299</v>
      </c>
      <c r="B3380" t="s">
        <v>164</v>
      </c>
      <c r="C3380">
        <v>122253.8</v>
      </c>
      <c r="D3380" t="s">
        <v>19</v>
      </c>
      <c r="E3380" t="s">
        <v>21</v>
      </c>
      <c r="F3380">
        <v>0</v>
      </c>
    </row>
    <row r="3381" spans="1:6">
      <c r="A3381" s="171">
        <v>44299</v>
      </c>
      <c r="B3381" t="s">
        <v>164</v>
      </c>
      <c r="C3381">
        <v>122253.8</v>
      </c>
      <c r="D3381" t="s">
        <v>19</v>
      </c>
      <c r="E3381" t="s">
        <v>22</v>
      </c>
      <c r="F3381">
        <v>42</v>
      </c>
    </row>
    <row r="3382" spans="1:6">
      <c r="A3382" s="171">
        <v>44299</v>
      </c>
      <c r="B3382" t="s">
        <v>164</v>
      </c>
      <c r="C3382">
        <v>122253.8</v>
      </c>
      <c r="D3382" t="s">
        <v>23</v>
      </c>
      <c r="E3382" t="s">
        <v>23</v>
      </c>
      <c r="F3382">
        <v>0</v>
      </c>
    </row>
    <row r="3383" spans="1:6">
      <c r="A3383" s="171">
        <v>44299</v>
      </c>
      <c r="B3383" t="s">
        <v>164</v>
      </c>
      <c r="C3383">
        <v>122253.8</v>
      </c>
      <c r="D3383" t="s">
        <v>24</v>
      </c>
      <c r="E3383" t="s">
        <v>24</v>
      </c>
      <c r="F3383">
        <v>1825072</v>
      </c>
    </row>
    <row r="3384" spans="1:6">
      <c r="A3384" s="171">
        <v>44299</v>
      </c>
      <c r="B3384" t="s">
        <v>164</v>
      </c>
      <c r="C3384">
        <v>122253.8</v>
      </c>
      <c r="D3384" t="s">
        <v>25</v>
      </c>
      <c r="E3384" t="s">
        <v>25</v>
      </c>
      <c r="F3384">
        <v>2851554</v>
      </c>
    </row>
    <row r="3385" spans="1:6">
      <c r="A3385" s="171">
        <v>44299</v>
      </c>
      <c r="B3385" t="s">
        <v>164</v>
      </c>
      <c r="C3385">
        <v>122253.8</v>
      </c>
      <c r="D3385" t="s">
        <v>26</v>
      </c>
      <c r="E3385" t="s">
        <v>26</v>
      </c>
      <c r="F3385">
        <v>51610</v>
      </c>
    </row>
    <row r="3386" spans="1:6">
      <c r="A3386" s="171">
        <v>44299</v>
      </c>
      <c r="B3386" t="s">
        <v>164</v>
      </c>
      <c r="C3386">
        <v>122253.8</v>
      </c>
      <c r="D3386" t="s">
        <v>27</v>
      </c>
      <c r="E3386" t="s">
        <v>27</v>
      </c>
      <c r="F3386">
        <v>36462</v>
      </c>
    </row>
    <row r="3387" spans="1:6">
      <c r="A3387" s="171">
        <v>44299</v>
      </c>
      <c r="B3387" t="s">
        <v>164</v>
      </c>
      <c r="C3387">
        <v>122253.8</v>
      </c>
      <c r="D3387" t="s">
        <v>28</v>
      </c>
      <c r="E3387" t="s">
        <v>28</v>
      </c>
      <c r="F3387">
        <v>0</v>
      </c>
    </row>
    <row r="3388" spans="1:6">
      <c r="A3388" s="171">
        <v>44299</v>
      </c>
      <c r="B3388" t="s">
        <v>164</v>
      </c>
      <c r="C3388">
        <v>122253.8</v>
      </c>
      <c r="D3388" t="s">
        <v>29</v>
      </c>
      <c r="E3388" t="s">
        <v>29</v>
      </c>
      <c r="F3388">
        <v>1080343</v>
      </c>
    </row>
    <row r="3389" spans="1:6">
      <c r="A3389" s="171">
        <v>44299</v>
      </c>
      <c r="B3389" t="s">
        <v>164</v>
      </c>
      <c r="C3389">
        <v>122253.8</v>
      </c>
      <c r="D3389" t="s">
        <v>30</v>
      </c>
      <c r="E3389" t="s">
        <v>30</v>
      </c>
      <c r="F3389">
        <v>0</v>
      </c>
    </row>
    <row r="3390" spans="1:6">
      <c r="A3390" s="171">
        <v>44299</v>
      </c>
      <c r="B3390" t="s">
        <v>164</v>
      </c>
      <c r="C3390">
        <v>122253.8</v>
      </c>
      <c r="D3390" t="s">
        <v>31</v>
      </c>
      <c r="E3390" t="s">
        <v>31</v>
      </c>
      <c r="F3390">
        <v>0</v>
      </c>
    </row>
    <row r="3391" spans="1:6">
      <c r="A3391" s="171">
        <v>44299</v>
      </c>
      <c r="B3391" t="s">
        <v>164</v>
      </c>
      <c r="C3391">
        <v>122253.8</v>
      </c>
      <c r="D3391" t="s">
        <v>32</v>
      </c>
      <c r="E3391" t="s">
        <v>32</v>
      </c>
      <c r="F3391">
        <v>0</v>
      </c>
    </row>
    <row r="3392" spans="1:6">
      <c r="A3392" s="171">
        <v>44299</v>
      </c>
      <c r="B3392" t="s">
        <v>164</v>
      </c>
      <c r="C3392">
        <v>122253.8</v>
      </c>
      <c r="D3392" t="s">
        <v>33</v>
      </c>
      <c r="E3392" t="s">
        <v>33</v>
      </c>
      <c r="F3392">
        <v>49998213</v>
      </c>
    </row>
    <row r="3393" spans="1:6">
      <c r="A3393" s="171">
        <v>44299</v>
      </c>
      <c r="B3393" t="s">
        <v>164</v>
      </c>
      <c r="C3393">
        <v>122253.8</v>
      </c>
      <c r="D3393" t="s">
        <v>34</v>
      </c>
      <c r="E3393" t="s">
        <v>34</v>
      </c>
      <c r="F3393">
        <v>36484</v>
      </c>
    </row>
    <row r="3394" spans="1:6">
      <c r="A3394" s="171">
        <v>44299</v>
      </c>
      <c r="B3394" t="s">
        <v>164</v>
      </c>
      <c r="C3394">
        <v>122253.8</v>
      </c>
      <c r="D3394" t="s">
        <v>35</v>
      </c>
      <c r="E3394" t="s">
        <v>35</v>
      </c>
      <c r="F3394">
        <v>0</v>
      </c>
    </row>
    <row r="3395" spans="1:6">
      <c r="A3395" s="171">
        <v>44299</v>
      </c>
      <c r="B3395" t="s">
        <v>164</v>
      </c>
      <c r="C3395">
        <v>122253.8</v>
      </c>
      <c r="D3395" t="s">
        <v>36</v>
      </c>
      <c r="E3395" t="s">
        <v>36</v>
      </c>
      <c r="F3395">
        <v>0</v>
      </c>
    </row>
    <row r="3396" spans="1:6">
      <c r="A3396" s="171">
        <v>44299</v>
      </c>
      <c r="B3396" t="s">
        <v>164</v>
      </c>
      <c r="C3396">
        <v>122253.8</v>
      </c>
      <c r="D3396" t="s">
        <v>37</v>
      </c>
      <c r="E3396" t="s">
        <v>37</v>
      </c>
      <c r="F3396">
        <v>0</v>
      </c>
    </row>
    <row r="3397" spans="1:6">
      <c r="A3397" s="171">
        <v>44299</v>
      </c>
      <c r="B3397" t="s">
        <v>164</v>
      </c>
      <c r="C3397">
        <v>122253.8</v>
      </c>
      <c r="D3397" t="s">
        <v>38</v>
      </c>
      <c r="E3397" t="s">
        <v>38</v>
      </c>
      <c r="F3397">
        <v>0</v>
      </c>
    </row>
    <row r="3398" spans="1:6">
      <c r="A3398" s="171">
        <v>44299</v>
      </c>
      <c r="B3398" t="s">
        <v>164</v>
      </c>
      <c r="C3398">
        <v>122253.8</v>
      </c>
      <c r="D3398" t="s">
        <v>39</v>
      </c>
      <c r="E3398" t="s">
        <v>39</v>
      </c>
      <c r="F3398">
        <v>0</v>
      </c>
    </row>
    <row r="3399" spans="1:6">
      <c r="A3399" s="171">
        <v>44299</v>
      </c>
      <c r="B3399" t="s">
        <v>164</v>
      </c>
      <c r="C3399">
        <v>122253.8</v>
      </c>
      <c r="D3399" t="s">
        <v>40</v>
      </c>
      <c r="E3399" t="s">
        <v>40</v>
      </c>
      <c r="F3399">
        <v>0</v>
      </c>
    </row>
    <row r="3400" spans="1:6">
      <c r="A3400" s="171">
        <v>44299</v>
      </c>
      <c r="B3400" t="s">
        <v>164</v>
      </c>
      <c r="C3400">
        <v>122253.8</v>
      </c>
      <c r="D3400" t="s">
        <v>41</v>
      </c>
      <c r="E3400" t="s">
        <v>41</v>
      </c>
      <c r="F3400">
        <v>0</v>
      </c>
    </row>
    <row r="3401" spans="1:6">
      <c r="A3401" s="171">
        <v>44300</v>
      </c>
      <c r="B3401" t="s">
        <v>164</v>
      </c>
      <c r="C3401">
        <v>138642</v>
      </c>
      <c r="D3401" t="s">
        <v>9</v>
      </c>
      <c r="E3401" t="s">
        <v>9</v>
      </c>
      <c r="F3401">
        <v>1682440</v>
      </c>
    </row>
    <row r="3402" spans="1:6">
      <c r="A3402" s="171">
        <v>44300</v>
      </c>
      <c r="B3402" t="s">
        <v>164</v>
      </c>
      <c r="C3402">
        <v>138642</v>
      </c>
      <c r="D3402" t="s">
        <v>9</v>
      </c>
      <c r="E3402" t="s">
        <v>10</v>
      </c>
      <c r="F3402">
        <v>1175527</v>
      </c>
    </row>
    <row r="3403" spans="1:6">
      <c r="A3403" s="171">
        <v>44300</v>
      </c>
      <c r="B3403" t="s">
        <v>164</v>
      </c>
      <c r="C3403">
        <v>138642</v>
      </c>
      <c r="D3403" t="s">
        <v>9</v>
      </c>
      <c r="E3403" t="s">
        <v>11</v>
      </c>
      <c r="F3403">
        <v>205170</v>
      </c>
    </row>
    <row r="3404" spans="1:6">
      <c r="A3404" s="171">
        <v>44300</v>
      </c>
      <c r="B3404" t="s">
        <v>164</v>
      </c>
      <c r="C3404">
        <v>138642</v>
      </c>
      <c r="D3404" t="s">
        <v>9</v>
      </c>
      <c r="E3404" t="s">
        <v>12</v>
      </c>
      <c r="F3404">
        <v>0</v>
      </c>
    </row>
    <row r="3405" spans="1:6">
      <c r="A3405" s="171">
        <v>44300</v>
      </c>
      <c r="B3405" t="s">
        <v>164</v>
      </c>
      <c r="C3405">
        <v>138642</v>
      </c>
      <c r="D3405" t="s">
        <v>9</v>
      </c>
      <c r="E3405" t="s">
        <v>13</v>
      </c>
      <c r="F3405">
        <v>301743</v>
      </c>
    </row>
    <row r="3406" spans="1:6">
      <c r="A3406" s="171">
        <v>44300</v>
      </c>
      <c r="B3406" t="s">
        <v>164</v>
      </c>
      <c r="C3406">
        <v>138642</v>
      </c>
      <c r="D3406" t="s">
        <v>14</v>
      </c>
      <c r="E3406" t="s">
        <v>14</v>
      </c>
      <c r="F3406">
        <v>395725</v>
      </c>
    </row>
    <row r="3407" spans="1:6">
      <c r="A3407" s="171">
        <v>44300</v>
      </c>
      <c r="B3407" t="s">
        <v>164</v>
      </c>
      <c r="C3407">
        <v>138642</v>
      </c>
      <c r="D3407" t="s">
        <v>14</v>
      </c>
      <c r="E3407" t="s">
        <v>15</v>
      </c>
      <c r="F3407">
        <v>360178</v>
      </c>
    </row>
    <row r="3408" spans="1:6">
      <c r="A3408" s="171">
        <v>44300</v>
      </c>
      <c r="B3408" t="s">
        <v>164</v>
      </c>
      <c r="C3408">
        <v>138642</v>
      </c>
      <c r="D3408" t="s">
        <v>14</v>
      </c>
      <c r="E3408" t="s">
        <v>16</v>
      </c>
      <c r="F3408">
        <v>20801</v>
      </c>
    </row>
    <row r="3409" spans="1:6">
      <c r="A3409" s="171">
        <v>44300</v>
      </c>
      <c r="B3409" t="s">
        <v>164</v>
      </c>
      <c r="C3409">
        <v>138642</v>
      </c>
      <c r="D3409" t="s">
        <v>14</v>
      </c>
      <c r="E3409" t="s">
        <v>17</v>
      </c>
      <c r="F3409">
        <v>14746</v>
      </c>
    </row>
    <row r="3410" spans="1:6">
      <c r="A3410" s="171">
        <v>44300</v>
      </c>
      <c r="B3410" t="s">
        <v>164</v>
      </c>
      <c r="C3410">
        <v>138642</v>
      </c>
      <c r="D3410" t="s">
        <v>14</v>
      </c>
      <c r="E3410" t="s">
        <v>18</v>
      </c>
      <c r="F3410">
        <v>0</v>
      </c>
    </row>
    <row r="3411" spans="1:6">
      <c r="A3411" s="171">
        <v>44300</v>
      </c>
      <c r="B3411" t="s">
        <v>164</v>
      </c>
      <c r="C3411">
        <v>138642</v>
      </c>
      <c r="D3411" t="s">
        <v>19</v>
      </c>
      <c r="E3411" t="s">
        <v>19</v>
      </c>
      <c r="F3411">
        <v>75420</v>
      </c>
    </row>
    <row r="3412" spans="1:6">
      <c r="A3412" s="171">
        <v>44300</v>
      </c>
      <c r="B3412" t="s">
        <v>164</v>
      </c>
      <c r="C3412">
        <v>138642</v>
      </c>
      <c r="D3412" t="s">
        <v>19</v>
      </c>
      <c r="E3412" t="s">
        <v>20</v>
      </c>
      <c r="F3412">
        <v>23589</v>
      </c>
    </row>
    <row r="3413" spans="1:6">
      <c r="A3413" s="171">
        <v>44300</v>
      </c>
      <c r="B3413" t="s">
        <v>164</v>
      </c>
      <c r="C3413">
        <v>138642</v>
      </c>
      <c r="D3413" t="s">
        <v>19</v>
      </c>
      <c r="E3413" t="s">
        <v>21</v>
      </c>
      <c r="F3413">
        <v>0</v>
      </c>
    </row>
    <row r="3414" spans="1:6">
      <c r="A3414" s="171">
        <v>44300</v>
      </c>
      <c r="B3414" t="s">
        <v>164</v>
      </c>
      <c r="C3414">
        <v>138642</v>
      </c>
      <c r="D3414" t="s">
        <v>19</v>
      </c>
      <c r="E3414" t="s">
        <v>22</v>
      </c>
      <c r="F3414">
        <v>51831</v>
      </c>
    </row>
    <row r="3415" spans="1:6">
      <c r="A3415" s="171">
        <v>44300</v>
      </c>
      <c r="B3415" t="s">
        <v>164</v>
      </c>
      <c r="C3415">
        <v>138642</v>
      </c>
      <c r="D3415" t="s">
        <v>23</v>
      </c>
      <c r="E3415" t="s">
        <v>23</v>
      </c>
      <c r="F3415">
        <v>0</v>
      </c>
    </row>
    <row r="3416" spans="1:6">
      <c r="A3416" s="171">
        <v>44300</v>
      </c>
      <c r="B3416" t="s">
        <v>164</v>
      </c>
      <c r="C3416">
        <v>138642</v>
      </c>
      <c r="D3416" t="s">
        <v>24</v>
      </c>
      <c r="E3416" t="s">
        <v>24</v>
      </c>
      <c r="F3416">
        <v>1401298</v>
      </c>
    </row>
    <row r="3417" spans="1:6">
      <c r="A3417" s="171">
        <v>44300</v>
      </c>
      <c r="B3417" t="s">
        <v>164</v>
      </c>
      <c r="C3417">
        <v>138642</v>
      </c>
      <c r="D3417" t="s">
        <v>25</v>
      </c>
      <c r="E3417" t="s">
        <v>25</v>
      </c>
      <c r="F3417">
        <v>3604655</v>
      </c>
    </row>
    <row r="3418" spans="1:6">
      <c r="A3418" s="171">
        <v>44300</v>
      </c>
      <c r="B3418" t="s">
        <v>164</v>
      </c>
      <c r="C3418">
        <v>138642</v>
      </c>
      <c r="D3418" t="s">
        <v>26</v>
      </c>
      <c r="E3418" t="s">
        <v>26</v>
      </c>
      <c r="F3418">
        <v>159247</v>
      </c>
    </row>
    <row r="3419" spans="1:6">
      <c r="A3419" s="171">
        <v>44300</v>
      </c>
      <c r="B3419" t="s">
        <v>164</v>
      </c>
      <c r="C3419">
        <v>138642</v>
      </c>
      <c r="D3419" t="s">
        <v>27</v>
      </c>
      <c r="E3419" t="s">
        <v>27</v>
      </c>
      <c r="F3419">
        <v>36519</v>
      </c>
    </row>
    <row r="3420" spans="1:6">
      <c r="A3420" s="171">
        <v>44300</v>
      </c>
      <c r="B3420" t="s">
        <v>164</v>
      </c>
      <c r="C3420">
        <v>138642</v>
      </c>
      <c r="D3420" t="s">
        <v>28</v>
      </c>
      <c r="E3420" t="s">
        <v>28</v>
      </c>
      <c r="F3420">
        <v>0</v>
      </c>
    </row>
    <row r="3421" spans="1:6">
      <c r="A3421" s="171">
        <v>44300</v>
      </c>
      <c r="B3421" t="s">
        <v>164</v>
      </c>
      <c r="C3421">
        <v>138642</v>
      </c>
      <c r="D3421" t="s">
        <v>29</v>
      </c>
      <c r="E3421" t="s">
        <v>29</v>
      </c>
      <c r="F3421">
        <v>1026672</v>
      </c>
    </row>
    <row r="3422" spans="1:6">
      <c r="A3422" s="171">
        <v>44300</v>
      </c>
      <c r="B3422" t="s">
        <v>164</v>
      </c>
      <c r="C3422">
        <v>138642</v>
      </c>
      <c r="D3422" t="s">
        <v>30</v>
      </c>
      <c r="E3422" t="s">
        <v>30</v>
      </c>
      <c r="F3422">
        <v>0</v>
      </c>
    </row>
    <row r="3423" spans="1:6">
      <c r="A3423" s="171">
        <v>44300</v>
      </c>
      <c r="B3423" t="s">
        <v>164</v>
      </c>
      <c r="C3423">
        <v>138642</v>
      </c>
      <c r="D3423" t="s">
        <v>31</v>
      </c>
      <c r="E3423" t="s">
        <v>31</v>
      </c>
      <c r="F3423">
        <v>0</v>
      </c>
    </row>
    <row r="3424" spans="1:6">
      <c r="A3424" s="171">
        <v>44300</v>
      </c>
      <c r="B3424" t="s">
        <v>164</v>
      </c>
      <c r="C3424">
        <v>138642</v>
      </c>
      <c r="D3424" t="s">
        <v>32</v>
      </c>
      <c r="E3424" t="s">
        <v>32</v>
      </c>
      <c r="F3424">
        <v>0</v>
      </c>
    </row>
    <row r="3425" spans="1:6">
      <c r="A3425" s="171">
        <v>44300</v>
      </c>
      <c r="B3425" t="s">
        <v>164</v>
      </c>
      <c r="C3425">
        <v>138642</v>
      </c>
      <c r="D3425" t="s">
        <v>33</v>
      </c>
      <c r="E3425" t="s">
        <v>33</v>
      </c>
      <c r="F3425">
        <v>49998703</v>
      </c>
    </row>
    <row r="3426" spans="1:6">
      <c r="A3426" s="171">
        <v>44300</v>
      </c>
      <c r="B3426" t="s">
        <v>164</v>
      </c>
      <c r="C3426">
        <v>138642</v>
      </c>
      <c r="D3426" t="s">
        <v>34</v>
      </c>
      <c r="E3426" t="s">
        <v>34</v>
      </c>
      <c r="F3426">
        <v>46630</v>
      </c>
    </row>
    <row r="3427" spans="1:6">
      <c r="A3427" s="171">
        <v>44300</v>
      </c>
      <c r="B3427" t="s">
        <v>164</v>
      </c>
      <c r="C3427">
        <v>138642</v>
      </c>
      <c r="D3427" t="s">
        <v>35</v>
      </c>
      <c r="E3427" t="s">
        <v>35</v>
      </c>
      <c r="F3427">
        <v>0</v>
      </c>
    </row>
    <row r="3428" spans="1:6">
      <c r="A3428" s="171">
        <v>44300</v>
      </c>
      <c r="B3428" t="s">
        <v>164</v>
      </c>
      <c r="C3428">
        <v>138642</v>
      </c>
      <c r="D3428" t="s">
        <v>36</v>
      </c>
      <c r="E3428" t="s">
        <v>36</v>
      </c>
      <c r="F3428">
        <v>0</v>
      </c>
    </row>
    <row r="3429" spans="1:6">
      <c r="A3429" s="171">
        <v>44300</v>
      </c>
      <c r="B3429" t="s">
        <v>164</v>
      </c>
      <c r="C3429">
        <v>138642</v>
      </c>
      <c r="D3429" t="s">
        <v>37</v>
      </c>
      <c r="E3429" t="s">
        <v>37</v>
      </c>
      <c r="F3429">
        <v>0</v>
      </c>
    </row>
    <row r="3430" spans="1:6">
      <c r="A3430" s="171">
        <v>44300</v>
      </c>
      <c r="B3430" t="s">
        <v>164</v>
      </c>
      <c r="C3430">
        <v>138642</v>
      </c>
      <c r="D3430" t="s">
        <v>38</v>
      </c>
      <c r="E3430" t="s">
        <v>38</v>
      </c>
      <c r="F3430">
        <v>0</v>
      </c>
    </row>
    <row r="3431" spans="1:6">
      <c r="A3431" s="171">
        <v>44300</v>
      </c>
      <c r="B3431" t="s">
        <v>164</v>
      </c>
      <c r="C3431">
        <v>138642</v>
      </c>
      <c r="D3431" t="s">
        <v>39</v>
      </c>
      <c r="E3431" t="s">
        <v>39</v>
      </c>
      <c r="F3431">
        <v>0</v>
      </c>
    </row>
    <row r="3432" spans="1:6">
      <c r="A3432" s="171">
        <v>44300</v>
      </c>
      <c r="B3432" t="s">
        <v>164</v>
      </c>
      <c r="C3432">
        <v>138642</v>
      </c>
      <c r="D3432" t="s">
        <v>40</v>
      </c>
      <c r="E3432" t="s">
        <v>40</v>
      </c>
      <c r="F3432">
        <v>0</v>
      </c>
    </row>
    <row r="3433" spans="1:6">
      <c r="A3433" s="171">
        <v>44300</v>
      </c>
      <c r="B3433" t="s">
        <v>164</v>
      </c>
      <c r="C3433">
        <v>138642</v>
      </c>
      <c r="D3433" t="s">
        <v>41</v>
      </c>
      <c r="E3433" t="s">
        <v>41</v>
      </c>
      <c r="F3433">
        <v>0</v>
      </c>
    </row>
    <row r="3434" spans="1:6">
      <c r="A3434" s="171">
        <v>44301</v>
      </c>
      <c r="B3434" t="s">
        <v>164</v>
      </c>
      <c r="C3434">
        <v>124439.87</v>
      </c>
      <c r="D3434" t="s">
        <v>9</v>
      </c>
      <c r="E3434" t="s">
        <v>9</v>
      </c>
      <c r="F3434">
        <v>1588110</v>
      </c>
    </row>
    <row r="3435" spans="1:6">
      <c r="A3435" s="171">
        <v>44301</v>
      </c>
      <c r="B3435" t="s">
        <v>164</v>
      </c>
      <c r="C3435">
        <v>124439.87</v>
      </c>
      <c r="D3435" t="s">
        <v>9</v>
      </c>
      <c r="E3435" t="s">
        <v>10</v>
      </c>
      <c r="F3435">
        <v>1115105</v>
      </c>
    </row>
    <row r="3436" spans="1:6">
      <c r="A3436" s="171">
        <v>44301</v>
      </c>
      <c r="B3436" t="s">
        <v>164</v>
      </c>
      <c r="C3436">
        <v>124439.87</v>
      </c>
      <c r="D3436" t="s">
        <v>9</v>
      </c>
      <c r="E3436" t="s">
        <v>11</v>
      </c>
      <c r="F3436">
        <v>195492</v>
      </c>
    </row>
    <row r="3437" spans="1:6">
      <c r="A3437" s="171">
        <v>44301</v>
      </c>
      <c r="B3437" t="s">
        <v>164</v>
      </c>
      <c r="C3437">
        <v>124439.87</v>
      </c>
      <c r="D3437" t="s">
        <v>9</v>
      </c>
      <c r="E3437" t="s">
        <v>12</v>
      </c>
      <c r="F3437">
        <v>0</v>
      </c>
    </row>
    <row r="3438" spans="1:6">
      <c r="A3438" s="171">
        <v>44301</v>
      </c>
      <c r="B3438" t="s">
        <v>164</v>
      </c>
      <c r="C3438">
        <v>124439.87</v>
      </c>
      <c r="D3438" t="s">
        <v>9</v>
      </c>
      <c r="E3438" t="s">
        <v>13</v>
      </c>
      <c r="F3438">
        <v>277513</v>
      </c>
    </row>
    <row r="3439" spans="1:6">
      <c r="A3439" s="171">
        <v>44301</v>
      </c>
      <c r="B3439" t="s">
        <v>164</v>
      </c>
      <c r="C3439">
        <v>124439.87</v>
      </c>
      <c r="D3439" t="s">
        <v>14</v>
      </c>
      <c r="E3439" t="s">
        <v>14</v>
      </c>
      <c r="F3439">
        <v>293837</v>
      </c>
    </row>
    <row r="3440" spans="1:6">
      <c r="A3440" s="171">
        <v>44301</v>
      </c>
      <c r="B3440" t="s">
        <v>164</v>
      </c>
      <c r="C3440">
        <v>124439.87</v>
      </c>
      <c r="D3440" t="s">
        <v>14</v>
      </c>
      <c r="E3440" t="s">
        <v>15</v>
      </c>
      <c r="F3440">
        <v>273794</v>
      </c>
    </row>
    <row r="3441" spans="1:6">
      <c r="A3441" s="171">
        <v>44301</v>
      </c>
      <c r="B3441" t="s">
        <v>164</v>
      </c>
      <c r="C3441">
        <v>124439.87</v>
      </c>
      <c r="D3441" t="s">
        <v>14</v>
      </c>
      <c r="E3441" t="s">
        <v>16</v>
      </c>
      <c r="F3441">
        <v>10307</v>
      </c>
    </row>
    <row r="3442" spans="1:6">
      <c r="A3442" s="171">
        <v>44301</v>
      </c>
      <c r="B3442" t="s">
        <v>164</v>
      </c>
      <c r="C3442">
        <v>124439.87</v>
      </c>
      <c r="D3442" t="s">
        <v>14</v>
      </c>
      <c r="E3442" t="s">
        <v>17</v>
      </c>
      <c r="F3442">
        <v>9736</v>
      </c>
    </row>
    <row r="3443" spans="1:6">
      <c r="A3443" s="171">
        <v>44301</v>
      </c>
      <c r="B3443" t="s">
        <v>164</v>
      </c>
      <c r="C3443">
        <v>124439.87</v>
      </c>
      <c r="D3443" t="s">
        <v>14</v>
      </c>
      <c r="E3443" t="s">
        <v>18</v>
      </c>
      <c r="F3443">
        <v>0</v>
      </c>
    </row>
    <row r="3444" spans="1:6">
      <c r="A3444" s="171">
        <v>44301</v>
      </c>
      <c r="B3444" t="s">
        <v>164</v>
      </c>
      <c r="C3444">
        <v>124439.87</v>
      </c>
      <c r="D3444" t="s">
        <v>19</v>
      </c>
      <c r="E3444" t="s">
        <v>19</v>
      </c>
      <c r="F3444">
        <v>14487</v>
      </c>
    </row>
    <row r="3445" spans="1:6">
      <c r="A3445" s="171">
        <v>44301</v>
      </c>
      <c r="B3445" t="s">
        <v>164</v>
      </c>
      <c r="C3445">
        <v>124439.87</v>
      </c>
      <c r="D3445" t="s">
        <v>19</v>
      </c>
      <c r="E3445" t="s">
        <v>20</v>
      </c>
      <c r="F3445">
        <v>4114</v>
      </c>
    </row>
    <row r="3446" spans="1:6">
      <c r="A3446" s="171">
        <v>44301</v>
      </c>
      <c r="B3446" t="s">
        <v>164</v>
      </c>
      <c r="C3446">
        <v>124439.87</v>
      </c>
      <c r="D3446" t="s">
        <v>19</v>
      </c>
      <c r="E3446" t="s">
        <v>21</v>
      </c>
      <c r="F3446">
        <v>0</v>
      </c>
    </row>
    <row r="3447" spans="1:6">
      <c r="A3447" s="171">
        <v>44301</v>
      </c>
      <c r="B3447" t="s">
        <v>164</v>
      </c>
      <c r="C3447">
        <v>124439.87</v>
      </c>
      <c r="D3447" t="s">
        <v>19</v>
      </c>
      <c r="E3447" t="s">
        <v>22</v>
      </c>
      <c r="F3447">
        <v>10373</v>
      </c>
    </row>
    <row r="3448" spans="1:6">
      <c r="A3448" s="171">
        <v>44301</v>
      </c>
      <c r="B3448" t="s">
        <v>164</v>
      </c>
      <c r="C3448">
        <v>124439.87</v>
      </c>
      <c r="D3448" t="s">
        <v>23</v>
      </c>
      <c r="E3448" t="s">
        <v>23</v>
      </c>
      <c r="F3448">
        <v>0</v>
      </c>
    </row>
    <row r="3449" spans="1:6">
      <c r="A3449" s="171">
        <v>44301</v>
      </c>
      <c r="B3449" t="s">
        <v>164</v>
      </c>
      <c r="C3449">
        <v>124439.87</v>
      </c>
      <c r="D3449" t="s">
        <v>24</v>
      </c>
      <c r="E3449" t="s">
        <v>24</v>
      </c>
      <c r="F3449">
        <v>2018911</v>
      </c>
    </row>
    <row r="3450" spans="1:6">
      <c r="A3450" s="171">
        <v>44301</v>
      </c>
      <c r="B3450" t="s">
        <v>164</v>
      </c>
      <c r="C3450">
        <v>124439.87</v>
      </c>
      <c r="D3450" t="s">
        <v>25</v>
      </c>
      <c r="E3450" t="s">
        <v>25</v>
      </c>
      <c r="F3450">
        <v>3912951</v>
      </c>
    </row>
    <row r="3451" spans="1:6">
      <c r="A3451" s="171">
        <v>44301</v>
      </c>
      <c r="B3451" t="s">
        <v>164</v>
      </c>
      <c r="C3451">
        <v>124439.87</v>
      </c>
      <c r="D3451" t="s">
        <v>26</v>
      </c>
      <c r="E3451" t="s">
        <v>26</v>
      </c>
      <c r="F3451">
        <v>46403</v>
      </c>
    </row>
    <row r="3452" spans="1:6">
      <c r="A3452" s="171">
        <v>44301</v>
      </c>
      <c r="B3452" t="s">
        <v>164</v>
      </c>
      <c r="C3452">
        <v>124439.87</v>
      </c>
      <c r="D3452" t="s">
        <v>27</v>
      </c>
      <c r="E3452" t="s">
        <v>27</v>
      </c>
      <c r="F3452">
        <v>53508</v>
      </c>
    </row>
    <row r="3453" spans="1:6">
      <c r="A3453" s="171">
        <v>44301</v>
      </c>
      <c r="B3453" t="s">
        <v>164</v>
      </c>
      <c r="C3453">
        <v>124439.87</v>
      </c>
      <c r="D3453" t="s">
        <v>28</v>
      </c>
      <c r="E3453" t="s">
        <v>28</v>
      </c>
      <c r="F3453">
        <v>0</v>
      </c>
    </row>
    <row r="3454" spans="1:6">
      <c r="A3454" s="171">
        <v>44301</v>
      </c>
      <c r="B3454" t="s">
        <v>164</v>
      </c>
      <c r="C3454">
        <v>124439.87</v>
      </c>
      <c r="D3454" t="s">
        <v>29</v>
      </c>
      <c r="E3454" t="s">
        <v>29</v>
      </c>
      <c r="F3454">
        <v>942478</v>
      </c>
    </row>
    <row r="3455" spans="1:6">
      <c r="A3455" s="171">
        <v>44301</v>
      </c>
      <c r="B3455" t="s">
        <v>164</v>
      </c>
      <c r="C3455">
        <v>124439.87</v>
      </c>
      <c r="D3455" t="s">
        <v>30</v>
      </c>
      <c r="E3455" t="s">
        <v>30</v>
      </c>
      <c r="F3455">
        <v>0</v>
      </c>
    </row>
    <row r="3456" spans="1:6">
      <c r="A3456" s="171">
        <v>44301</v>
      </c>
      <c r="B3456" t="s">
        <v>164</v>
      </c>
      <c r="C3456">
        <v>124439.87</v>
      </c>
      <c r="D3456" t="s">
        <v>31</v>
      </c>
      <c r="E3456" t="s">
        <v>31</v>
      </c>
      <c r="F3456">
        <v>0</v>
      </c>
    </row>
    <row r="3457" spans="1:6">
      <c r="A3457" s="171">
        <v>44301</v>
      </c>
      <c r="B3457" t="s">
        <v>164</v>
      </c>
      <c r="C3457">
        <v>124439.87</v>
      </c>
      <c r="D3457" t="s">
        <v>32</v>
      </c>
      <c r="E3457" t="s">
        <v>32</v>
      </c>
      <c r="F3457">
        <v>0</v>
      </c>
    </row>
    <row r="3458" spans="1:6">
      <c r="A3458" s="171">
        <v>44301</v>
      </c>
      <c r="B3458" t="s">
        <v>164</v>
      </c>
      <c r="C3458">
        <v>124439.87</v>
      </c>
      <c r="D3458" t="s">
        <v>33</v>
      </c>
      <c r="E3458" t="s">
        <v>33</v>
      </c>
      <c r="F3458">
        <v>42448379</v>
      </c>
    </row>
    <row r="3459" spans="1:6">
      <c r="A3459" s="171">
        <v>44301</v>
      </c>
      <c r="B3459" t="s">
        <v>164</v>
      </c>
      <c r="C3459">
        <v>124439.87</v>
      </c>
      <c r="D3459" t="s">
        <v>34</v>
      </c>
      <c r="E3459" t="s">
        <v>34</v>
      </c>
      <c r="F3459">
        <v>537</v>
      </c>
    </row>
    <row r="3460" spans="1:6">
      <c r="A3460" s="171">
        <v>44301</v>
      </c>
      <c r="B3460" t="s">
        <v>164</v>
      </c>
      <c r="C3460">
        <v>124439.87</v>
      </c>
      <c r="D3460" t="s">
        <v>35</v>
      </c>
      <c r="E3460" t="s">
        <v>35</v>
      </c>
      <c r="F3460">
        <v>0</v>
      </c>
    </row>
    <row r="3461" spans="1:6">
      <c r="A3461" s="171">
        <v>44301</v>
      </c>
      <c r="B3461" t="s">
        <v>164</v>
      </c>
      <c r="C3461">
        <v>124439.87</v>
      </c>
      <c r="D3461" t="s">
        <v>36</v>
      </c>
      <c r="E3461" t="s">
        <v>36</v>
      </c>
      <c r="F3461">
        <v>0</v>
      </c>
    </row>
    <row r="3462" spans="1:6">
      <c r="A3462" s="171">
        <v>44301</v>
      </c>
      <c r="B3462" t="s">
        <v>164</v>
      </c>
      <c r="C3462">
        <v>124439.87</v>
      </c>
      <c r="D3462" t="s">
        <v>37</v>
      </c>
      <c r="E3462" t="s">
        <v>37</v>
      </c>
      <c r="F3462">
        <v>0</v>
      </c>
    </row>
    <row r="3463" spans="1:6">
      <c r="A3463" s="171">
        <v>44301</v>
      </c>
      <c r="B3463" t="s">
        <v>164</v>
      </c>
      <c r="C3463">
        <v>124439.87</v>
      </c>
      <c r="D3463" t="s">
        <v>38</v>
      </c>
      <c r="E3463" t="s">
        <v>38</v>
      </c>
      <c r="F3463">
        <v>0</v>
      </c>
    </row>
    <row r="3464" spans="1:6">
      <c r="A3464" s="171">
        <v>44301</v>
      </c>
      <c r="B3464" t="s">
        <v>164</v>
      </c>
      <c r="C3464">
        <v>124439.87</v>
      </c>
      <c r="D3464" t="s">
        <v>39</v>
      </c>
      <c r="E3464" t="s">
        <v>39</v>
      </c>
      <c r="F3464">
        <v>0</v>
      </c>
    </row>
    <row r="3465" spans="1:6">
      <c r="A3465" s="171">
        <v>44301</v>
      </c>
      <c r="B3465" t="s">
        <v>164</v>
      </c>
      <c r="C3465">
        <v>124439.87</v>
      </c>
      <c r="D3465" t="s">
        <v>40</v>
      </c>
      <c r="E3465" t="s">
        <v>40</v>
      </c>
      <c r="F3465">
        <v>0</v>
      </c>
    </row>
    <row r="3466" spans="1:6">
      <c r="A3466" s="171">
        <v>44301</v>
      </c>
      <c r="B3466" t="s">
        <v>164</v>
      </c>
      <c r="C3466">
        <v>124439.87</v>
      </c>
      <c r="D3466" t="s">
        <v>41</v>
      </c>
      <c r="E3466" t="s">
        <v>41</v>
      </c>
      <c r="F3466">
        <v>0</v>
      </c>
    </row>
    <row r="3467" spans="1:6">
      <c r="A3467" s="171">
        <v>44302</v>
      </c>
      <c r="B3467" t="s">
        <v>164</v>
      </c>
      <c r="C3467">
        <v>342996</v>
      </c>
      <c r="D3467" t="s">
        <v>9</v>
      </c>
      <c r="E3467" t="s">
        <v>9</v>
      </c>
      <c r="F3467">
        <v>1661461</v>
      </c>
    </row>
    <row r="3468" spans="1:6">
      <c r="A3468" s="171">
        <v>44302</v>
      </c>
      <c r="B3468" t="s">
        <v>164</v>
      </c>
      <c r="C3468">
        <v>342996</v>
      </c>
      <c r="D3468" t="s">
        <v>9</v>
      </c>
      <c r="E3468" t="s">
        <v>10</v>
      </c>
      <c r="F3468">
        <v>1214626</v>
      </c>
    </row>
    <row r="3469" spans="1:6">
      <c r="A3469" s="171">
        <v>44302</v>
      </c>
      <c r="B3469" t="s">
        <v>164</v>
      </c>
      <c r="C3469">
        <v>342996</v>
      </c>
      <c r="D3469" t="s">
        <v>9</v>
      </c>
      <c r="E3469" t="s">
        <v>11</v>
      </c>
      <c r="F3469">
        <v>178324</v>
      </c>
    </row>
    <row r="3470" spans="1:6">
      <c r="A3470" s="171">
        <v>44302</v>
      </c>
      <c r="B3470" t="s">
        <v>164</v>
      </c>
      <c r="C3470">
        <v>342996</v>
      </c>
      <c r="D3470" t="s">
        <v>9</v>
      </c>
      <c r="E3470" t="s">
        <v>12</v>
      </c>
      <c r="F3470">
        <v>0</v>
      </c>
    </row>
    <row r="3471" spans="1:6">
      <c r="A3471" s="171">
        <v>44302</v>
      </c>
      <c r="B3471" t="s">
        <v>164</v>
      </c>
      <c r="C3471">
        <v>342996</v>
      </c>
      <c r="D3471" t="s">
        <v>9</v>
      </c>
      <c r="E3471" t="s">
        <v>13</v>
      </c>
      <c r="F3471">
        <v>268511</v>
      </c>
    </row>
    <row r="3472" spans="1:6">
      <c r="A3472" s="171">
        <v>44302</v>
      </c>
      <c r="B3472" t="s">
        <v>164</v>
      </c>
      <c r="C3472">
        <v>342996</v>
      </c>
      <c r="D3472" t="s">
        <v>14</v>
      </c>
      <c r="E3472" t="s">
        <v>14</v>
      </c>
      <c r="F3472">
        <v>378634</v>
      </c>
    </row>
    <row r="3473" spans="1:6">
      <c r="A3473" s="171">
        <v>44302</v>
      </c>
      <c r="B3473" t="s">
        <v>164</v>
      </c>
      <c r="C3473">
        <v>342996</v>
      </c>
      <c r="D3473" t="s">
        <v>14</v>
      </c>
      <c r="E3473" t="s">
        <v>15</v>
      </c>
      <c r="F3473">
        <v>347041</v>
      </c>
    </row>
    <row r="3474" spans="1:6">
      <c r="A3474" s="171">
        <v>44302</v>
      </c>
      <c r="B3474" t="s">
        <v>164</v>
      </c>
      <c r="C3474">
        <v>342996</v>
      </c>
      <c r="D3474" t="s">
        <v>14</v>
      </c>
      <c r="E3474" t="s">
        <v>16</v>
      </c>
      <c r="F3474">
        <v>15367</v>
      </c>
    </row>
    <row r="3475" spans="1:6">
      <c r="A3475" s="171">
        <v>44302</v>
      </c>
      <c r="B3475" t="s">
        <v>164</v>
      </c>
      <c r="C3475">
        <v>342996</v>
      </c>
      <c r="D3475" t="s">
        <v>14</v>
      </c>
      <c r="E3475" t="s">
        <v>17</v>
      </c>
      <c r="F3475">
        <v>16226</v>
      </c>
    </row>
    <row r="3476" spans="1:6">
      <c r="A3476" s="171">
        <v>44302</v>
      </c>
      <c r="B3476" t="s">
        <v>164</v>
      </c>
      <c r="C3476">
        <v>342996</v>
      </c>
      <c r="D3476" t="s">
        <v>14</v>
      </c>
      <c r="E3476" t="s">
        <v>18</v>
      </c>
      <c r="F3476">
        <v>0</v>
      </c>
    </row>
    <row r="3477" spans="1:6">
      <c r="A3477" s="171">
        <v>44302</v>
      </c>
      <c r="B3477" t="s">
        <v>164</v>
      </c>
      <c r="C3477">
        <v>342996</v>
      </c>
      <c r="D3477" t="s">
        <v>19</v>
      </c>
      <c r="E3477" t="s">
        <v>19</v>
      </c>
      <c r="F3477">
        <v>12102</v>
      </c>
    </row>
    <row r="3478" spans="1:6">
      <c r="A3478" s="171">
        <v>44302</v>
      </c>
      <c r="B3478" t="s">
        <v>164</v>
      </c>
      <c r="C3478">
        <v>342996</v>
      </c>
      <c r="D3478" t="s">
        <v>19</v>
      </c>
      <c r="E3478" t="s">
        <v>20</v>
      </c>
      <c r="F3478">
        <v>4048</v>
      </c>
    </row>
    <row r="3479" spans="1:6">
      <c r="A3479" s="171">
        <v>44302</v>
      </c>
      <c r="B3479" t="s">
        <v>164</v>
      </c>
      <c r="C3479">
        <v>342996</v>
      </c>
      <c r="D3479" t="s">
        <v>19</v>
      </c>
      <c r="E3479" t="s">
        <v>21</v>
      </c>
      <c r="F3479">
        <v>0</v>
      </c>
    </row>
    <row r="3480" spans="1:6">
      <c r="A3480" s="171">
        <v>44302</v>
      </c>
      <c r="B3480" t="s">
        <v>164</v>
      </c>
      <c r="C3480">
        <v>342996</v>
      </c>
      <c r="D3480" t="s">
        <v>19</v>
      </c>
      <c r="E3480" t="s">
        <v>22</v>
      </c>
      <c r="F3480">
        <v>8054</v>
      </c>
    </row>
    <row r="3481" spans="1:6">
      <c r="A3481" s="171">
        <v>44302</v>
      </c>
      <c r="B3481" t="s">
        <v>164</v>
      </c>
      <c r="C3481">
        <v>342996</v>
      </c>
      <c r="D3481" t="s">
        <v>23</v>
      </c>
      <c r="E3481" t="s">
        <v>23</v>
      </c>
      <c r="F3481">
        <v>0</v>
      </c>
    </row>
    <row r="3482" spans="1:6">
      <c r="A3482" s="171">
        <v>44302</v>
      </c>
      <c r="B3482" t="s">
        <v>164</v>
      </c>
      <c r="C3482">
        <v>342996</v>
      </c>
      <c r="D3482" t="s">
        <v>24</v>
      </c>
      <c r="E3482" t="s">
        <v>24</v>
      </c>
      <c r="F3482">
        <v>981684</v>
      </c>
    </row>
    <row r="3483" spans="1:6">
      <c r="A3483" s="171">
        <v>44302</v>
      </c>
      <c r="B3483" t="s">
        <v>164</v>
      </c>
      <c r="C3483">
        <v>342996</v>
      </c>
      <c r="D3483" t="s">
        <v>25</v>
      </c>
      <c r="E3483" t="s">
        <v>25</v>
      </c>
      <c r="F3483">
        <v>3619797</v>
      </c>
    </row>
    <row r="3484" spans="1:6">
      <c r="A3484" s="171">
        <v>44302</v>
      </c>
      <c r="B3484" t="s">
        <v>164</v>
      </c>
      <c r="C3484">
        <v>342996</v>
      </c>
      <c r="D3484" t="s">
        <v>26</v>
      </c>
      <c r="E3484" t="s">
        <v>26</v>
      </c>
      <c r="F3484">
        <v>53144</v>
      </c>
    </row>
    <row r="3485" spans="1:6">
      <c r="A3485" s="171">
        <v>44302</v>
      </c>
      <c r="B3485" t="s">
        <v>164</v>
      </c>
      <c r="C3485">
        <v>342996</v>
      </c>
      <c r="D3485" t="s">
        <v>27</v>
      </c>
      <c r="E3485" t="s">
        <v>27</v>
      </c>
      <c r="F3485">
        <v>47062</v>
      </c>
    </row>
    <row r="3486" spans="1:6">
      <c r="A3486" s="171">
        <v>44302</v>
      </c>
      <c r="B3486" t="s">
        <v>164</v>
      </c>
      <c r="C3486">
        <v>342996</v>
      </c>
      <c r="D3486" t="s">
        <v>28</v>
      </c>
      <c r="E3486" t="s">
        <v>28</v>
      </c>
      <c r="F3486">
        <v>0</v>
      </c>
    </row>
    <row r="3487" spans="1:6">
      <c r="A3487" s="171">
        <v>44302</v>
      </c>
      <c r="B3487" t="s">
        <v>164</v>
      </c>
      <c r="C3487">
        <v>342996</v>
      </c>
      <c r="D3487" t="s">
        <v>29</v>
      </c>
      <c r="E3487" t="s">
        <v>29</v>
      </c>
      <c r="F3487">
        <v>934022</v>
      </c>
    </row>
    <row r="3488" spans="1:6">
      <c r="A3488" s="171">
        <v>44302</v>
      </c>
      <c r="B3488" t="s">
        <v>164</v>
      </c>
      <c r="C3488">
        <v>342996</v>
      </c>
      <c r="D3488" t="s">
        <v>30</v>
      </c>
      <c r="E3488" t="s">
        <v>30</v>
      </c>
      <c r="F3488">
        <v>0</v>
      </c>
    </row>
    <row r="3489" spans="1:6">
      <c r="A3489" s="171">
        <v>44302</v>
      </c>
      <c r="B3489" t="s">
        <v>164</v>
      </c>
      <c r="C3489">
        <v>342996</v>
      </c>
      <c r="D3489" t="s">
        <v>31</v>
      </c>
      <c r="E3489" t="s">
        <v>31</v>
      </c>
      <c r="F3489">
        <v>0</v>
      </c>
    </row>
    <row r="3490" spans="1:6">
      <c r="A3490" s="171">
        <v>44302</v>
      </c>
      <c r="B3490" t="s">
        <v>164</v>
      </c>
      <c r="C3490">
        <v>342996</v>
      </c>
      <c r="D3490" t="s">
        <v>32</v>
      </c>
      <c r="E3490" t="s">
        <v>32</v>
      </c>
      <c r="F3490">
        <v>0</v>
      </c>
    </row>
    <row r="3491" spans="1:6">
      <c r="A3491" s="171">
        <v>44302</v>
      </c>
      <c r="B3491" t="s">
        <v>164</v>
      </c>
      <c r="C3491">
        <v>342996</v>
      </c>
      <c r="D3491" t="s">
        <v>33</v>
      </c>
      <c r="E3491" t="s">
        <v>33</v>
      </c>
      <c r="F3491">
        <v>0</v>
      </c>
    </row>
    <row r="3492" spans="1:6">
      <c r="A3492" s="171">
        <v>44302</v>
      </c>
      <c r="B3492" t="s">
        <v>164</v>
      </c>
      <c r="C3492">
        <v>342996</v>
      </c>
      <c r="D3492" t="s">
        <v>34</v>
      </c>
      <c r="E3492" t="s">
        <v>34</v>
      </c>
      <c r="F3492">
        <v>494</v>
      </c>
    </row>
    <row r="3493" spans="1:6">
      <c r="A3493" s="171">
        <v>44302</v>
      </c>
      <c r="B3493" t="s">
        <v>164</v>
      </c>
      <c r="C3493">
        <v>342996</v>
      </c>
      <c r="D3493" t="s">
        <v>35</v>
      </c>
      <c r="E3493" t="s">
        <v>35</v>
      </c>
      <c r="F3493">
        <v>0</v>
      </c>
    </row>
    <row r="3494" spans="1:6">
      <c r="A3494" s="171">
        <v>44302</v>
      </c>
      <c r="B3494" t="s">
        <v>164</v>
      </c>
      <c r="C3494">
        <v>342996</v>
      </c>
      <c r="D3494" t="s">
        <v>36</v>
      </c>
      <c r="E3494" t="s">
        <v>36</v>
      </c>
      <c r="F3494">
        <v>0</v>
      </c>
    </row>
    <row r="3495" spans="1:6">
      <c r="A3495" s="171">
        <v>44302</v>
      </c>
      <c r="B3495" t="s">
        <v>164</v>
      </c>
      <c r="C3495">
        <v>342996</v>
      </c>
      <c r="D3495" t="s">
        <v>37</v>
      </c>
      <c r="E3495" t="s">
        <v>37</v>
      </c>
      <c r="F3495">
        <v>0</v>
      </c>
    </row>
    <row r="3496" spans="1:6">
      <c r="A3496" s="171">
        <v>44302</v>
      </c>
      <c r="B3496" t="s">
        <v>164</v>
      </c>
      <c r="C3496">
        <v>342996</v>
      </c>
      <c r="D3496" t="s">
        <v>38</v>
      </c>
      <c r="E3496" t="s">
        <v>38</v>
      </c>
      <c r="F3496">
        <v>0</v>
      </c>
    </row>
    <row r="3497" spans="1:6">
      <c r="A3497" s="171">
        <v>44302</v>
      </c>
      <c r="B3497" t="s">
        <v>164</v>
      </c>
      <c r="C3497">
        <v>342996</v>
      </c>
      <c r="D3497" t="s">
        <v>39</v>
      </c>
      <c r="E3497" t="s">
        <v>39</v>
      </c>
      <c r="F3497">
        <v>0</v>
      </c>
    </row>
    <row r="3498" spans="1:6">
      <c r="A3498" s="171">
        <v>44302</v>
      </c>
      <c r="B3498" t="s">
        <v>164</v>
      </c>
      <c r="C3498">
        <v>342996</v>
      </c>
      <c r="D3498" t="s">
        <v>40</v>
      </c>
      <c r="E3498" t="s">
        <v>40</v>
      </c>
      <c r="F3498">
        <v>0</v>
      </c>
    </row>
    <row r="3499" spans="1:6">
      <c r="A3499" s="171">
        <v>44302</v>
      </c>
      <c r="B3499" t="s">
        <v>164</v>
      </c>
      <c r="C3499">
        <v>342996</v>
      </c>
      <c r="D3499" t="s">
        <v>41</v>
      </c>
      <c r="E3499" t="s">
        <v>41</v>
      </c>
      <c r="F3499">
        <v>0</v>
      </c>
    </row>
    <row r="3500" spans="1:6">
      <c r="A3500" s="171">
        <v>44303</v>
      </c>
      <c r="B3500" t="s">
        <v>164</v>
      </c>
      <c r="C3500">
        <v>217341.52</v>
      </c>
      <c r="D3500" t="s">
        <v>9</v>
      </c>
      <c r="E3500" t="s">
        <v>9</v>
      </c>
      <c r="F3500">
        <v>1598749</v>
      </c>
    </row>
    <row r="3501" spans="1:6">
      <c r="A3501" s="171">
        <v>44303</v>
      </c>
      <c r="B3501" t="s">
        <v>164</v>
      </c>
      <c r="C3501">
        <v>217341.52</v>
      </c>
      <c r="D3501" t="s">
        <v>9</v>
      </c>
      <c r="E3501" t="s">
        <v>10</v>
      </c>
      <c r="F3501">
        <v>1226789</v>
      </c>
    </row>
    <row r="3502" spans="1:6">
      <c r="A3502" s="171">
        <v>44303</v>
      </c>
      <c r="B3502" t="s">
        <v>164</v>
      </c>
      <c r="C3502">
        <v>217341.52</v>
      </c>
      <c r="D3502" t="s">
        <v>9</v>
      </c>
      <c r="E3502" t="s">
        <v>11</v>
      </c>
      <c r="F3502">
        <v>181756</v>
      </c>
    </row>
    <row r="3503" spans="1:6">
      <c r="A3503" s="171">
        <v>44303</v>
      </c>
      <c r="B3503" t="s">
        <v>164</v>
      </c>
      <c r="C3503">
        <v>217341.52</v>
      </c>
      <c r="D3503" t="s">
        <v>9</v>
      </c>
      <c r="E3503" t="s">
        <v>12</v>
      </c>
      <c r="F3503">
        <v>0</v>
      </c>
    </row>
    <row r="3504" spans="1:6">
      <c r="A3504" s="171">
        <v>44303</v>
      </c>
      <c r="B3504" t="s">
        <v>164</v>
      </c>
      <c r="C3504">
        <v>217341.52</v>
      </c>
      <c r="D3504" t="s">
        <v>9</v>
      </c>
      <c r="E3504" t="s">
        <v>13</v>
      </c>
      <c r="F3504">
        <v>190204</v>
      </c>
    </row>
    <row r="3505" spans="1:6">
      <c r="A3505" s="171">
        <v>44303</v>
      </c>
      <c r="B3505" t="s">
        <v>164</v>
      </c>
      <c r="C3505">
        <v>217341.52</v>
      </c>
      <c r="D3505" t="s">
        <v>14</v>
      </c>
      <c r="E3505" t="s">
        <v>14</v>
      </c>
      <c r="F3505">
        <v>368869</v>
      </c>
    </row>
    <row r="3506" spans="1:6">
      <c r="A3506" s="171">
        <v>44303</v>
      </c>
      <c r="B3506" t="s">
        <v>164</v>
      </c>
      <c r="C3506">
        <v>217341.52</v>
      </c>
      <c r="D3506" t="s">
        <v>14</v>
      </c>
      <c r="E3506" t="s">
        <v>15</v>
      </c>
      <c r="F3506">
        <v>333694</v>
      </c>
    </row>
    <row r="3507" spans="1:6">
      <c r="A3507" s="171">
        <v>44303</v>
      </c>
      <c r="B3507" t="s">
        <v>164</v>
      </c>
      <c r="C3507">
        <v>217341.52</v>
      </c>
      <c r="D3507" t="s">
        <v>14</v>
      </c>
      <c r="E3507" t="s">
        <v>16</v>
      </c>
      <c r="F3507">
        <v>17458</v>
      </c>
    </row>
    <row r="3508" spans="1:6">
      <c r="A3508" s="171">
        <v>44303</v>
      </c>
      <c r="B3508" t="s">
        <v>164</v>
      </c>
      <c r="C3508">
        <v>217341.52</v>
      </c>
      <c r="D3508" t="s">
        <v>14</v>
      </c>
      <c r="E3508" t="s">
        <v>17</v>
      </c>
      <c r="F3508">
        <v>17717</v>
      </c>
    </row>
    <row r="3509" spans="1:6">
      <c r="A3509" s="171">
        <v>44303</v>
      </c>
      <c r="B3509" t="s">
        <v>164</v>
      </c>
      <c r="C3509">
        <v>217341.52</v>
      </c>
      <c r="D3509" t="s">
        <v>14</v>
      </c>
      <c r="E3509" t="s">
        <v>18</v>
      </c>
      <c r="F3509">
        <v>0</v>
      </c>
    </row>
    <row r="3510" spans="1:6">
      <c r="A3510" s="171">
        <v>44303</v>
      </c>
      <c r="B3510" t="s">
        <v>164</v>
      </c>
      <c r="C3510">
        <v>217341.52</v>
      </c>
      <c r="D3510" t="s">
        <v>19</v>
      </c>
      <c r="E3510" t="s">
        <v>19</v>
      </c>
      <c r="F3510">
        <v>14404</v>
      </c>
    </row>
    <row r="3511" spans="1:6">
      <c r="A3511" s="171">
        <v>44303</v>
      </c>
      <c r="B3511" t="s">
        <v>164</v>
      </c>
      <c r="C3511">
        <v>217341.52</v>
      </c>
      <c r="D3511" t="s">
        <v>19</v>
      </c>
      <c r="E3511" t="s">
        <v>20</v>
      </c>
      <c r="F3511">
        <v>11683</v>
      </c>
    </row>
    <row r="3512" spans="1:6">
      <c r="A3512" s="171">
        <v>44303</v>
      </c>
      <c r="B3512" t="s">
        <v>164</v>
      </c>
      <c r="C3512">
        <v>217341.52</v>
      </c>
      <c r="D3512" t="s">
        <v>19</v>
      </c>
      <c r="E3512" t="s">
        <v>21</v>
      </c>
      <c r="F3512">
        <v>0</v>
      </c>
    </row>
    <row r="3513" spans="1:6">
      <c r="A3513" s="171">
        <v>44303</v>
      </c>
      <c r="B3513" t="s">
        <v>164</v>
      </c>
      <c r="C3513">
        <v>217341.52</v>
      </c>
      <c r="D3513" t="s">
        <v>19</v>
      </c>
      <c r="E3513" t="s">
        <v>22</v>
      </c>
      <c r="F3513">
        <v>2721</v>
      </c>
    </row>
    <row r="3514" spans="1:6">
      <c r="A3514" s="171">
        <v>44303</v>
      </c>
      <c r="B3514" t="s">
        <v>164</v>
      </c>
      <c r="C3514">
        <v>217341.52</v>
      </c>
      <c r="D3514" t="s">
        <v>23</v>
      </c>
      <c r="E3514" t="s">
        <v>23</v>
      </c>
      <c r="F3514">
        <v>0</v>
      </c>
    </row>
    <row r="3515" spans="1:6">
      <c r="A3515" s="171">
        <v>44303</v>
      </c>
      <c r="B3515" t="s">
        <v>164</v>
      </c>
      <c r="C3515">
        <v>217341.52</v>
      </c>
      <c r="D3515" t="s">
        <v>24</v>
      </c>
      <c r="E3515" t="s">
        <v>24</v>
      </c>
      <c r="F3515">
        <v>1237508</v>
      </c>
    </row>
    <row r="3516" spans="1:6">
      <c r="A3516" s="171">
        <v>44303</v>
      </c>
      <c r="B3516" t="s">
        <v>164</v>
      </c>
      <c r="C3516">
        <v>217341.52</v>
      </c>
      <c r="D3516" t="s">
        <v>25</v>
      </c>
      <c r="E3516" t="s">
        <v>25</v>
      </c>
      <c r="F3516">
        <v>3430370</v>
      </c>
    </row>
    <row r="3517" spans="1:6">
      <c r="A3517" s="171">
        <v>44303</v>
      </c>
      <c r="B3517" t="s">
        <v>164</v>
      </c>
      <c r="C3517">
        <v>217341.52</v>
      </c>
      <c r="D3517" t="s">
        <v>26</v>
      </c>
      <c r="E3517" t="s">
        <v>26</v>
      </c>
      <c r="F3517">
        <v>125194</v>
      </c>
    </row>
    <row r="3518" spans="1:6">
      <c r="A3518" s="171">
        <v>44303</v>
      </c>
      <c r="B3518" t="s">
        <v>164</v>
      </c>
      <c r="C3518">
        <v>217341.52</v>
      </c>
      <c r="D3518" t="s">
        <v>27</v>
      </c>
      <c r="E3518" t="s">
        <v>27</v>
      </c>
      <c r="F3518">
        <v>34637</v>
      </c>
    </row>
    <row r="3519" spans="1:6">
      <c r="A3519" s="171">
        <v>44303</v>
      </c>
      <c r="B3519" t="s">
        <v>164</v>
      </c>
      <c r="C3519">
        <v>217341.52</v>
      </c>
      <c r="D3519" t="s">
        <v>28</v>
      </c>
      <c r="E3519" t="s">
        <v>28</v>
      </c>
      <c r="F3519">
        <v>0</v>
      </c>
    </row>
    <row r="3520" spans="1:6">
      <c r="A3520" s="171">
        <v>44303</v>
      </c>
      <c r="B3520" t="s">
        <v>164</v>
      </c>
      <c r="C3520">
        <v>217341.52</v>
      </c>
      <c r="D3520" t="s">
        <v>29</v>
      </c>
      <c r="E3520" t="s">
        <v>29</v>
      </c>
      <c r="F3520">
        <v>1448468</v>
      </c>
    </row>
    <row r="3521" spans="1:6">
      <c r="A3521" s="171">
        <v>44303</v>
      </c>
      <c r="B3521" t="s">
        <v>164</v>
      </c>
      <c r="C3521">
        <v>217341.52</v>
      </c>
      <c r="D3521" t="s">
        <v>30</v>
      </c>
      <c r="E3521" t="s">
        <v>30</v>
      </c>
      <c r="F3521">
        <v>0</v>
      </c>
    </row>
    <row r="3522" spans="1:6">
      <c r="A3522" s="171">
        <v>44303</v>
      </c>
      <c r="B3522" t="s">
        <v>164</v>
      </c>
      <c r="C3522">
        <v>217341.52</v>
      </c>
      <c r="D3522" t="s">
        <v>31</v>
      </c>
      <c r="E3522" t="s">
        <v>31</v>
      </c>
      <c r="F3522">
        <v>0</v>
      </c>
    </row>
    <row r="3523" spans="1:6">
      <c r="A3523" s="171">
        <v>44303</v>
      </c>
      <c r="B3523" t="s">
        <v>164</v>
      </c>
      <c r="C3523">
        <v>217341.52</v>
      </c>
      <c r="D3523" t="s">
        <v>32</v>
      </c>
      <c r="E3523" t="s">
        <v>32</v>
      </c>
      <c r="F3523">
        <v>0</v>
      </c>
    </row>
    <row r="3524" spans="1:6">
      <c r="A3524" s="171">
        <v>44303</v>
      </c>
      <c r="B3524" t="s">
        <v>164</v>
      </c>
      <c r="C3524">
        <v>217341.52</v>
      </c>
      <c r="D3524" t="s">
        <v>33</v>
      </c>
      <c r="E3524" t="s">
        <v>33</v>
      </c>
      <c r="F3524">
        <v>0</v>
      </c>
    </row>
    <row r="3525" spans="1:6">
      <c r="A3525" s="171">
        <v>44303</v>
      </c>
      <c r="B3525" t="s">
        <v>164</v>
      </c>
      <c r="C3525">
        <v>217341.52</v>
      </c>
      <c r="D3525" t="s">
        <v>34</v>
      </c>
      <c r="E3525" t="s">
        <v>34</v>
      </c>
      <c r="F3525">
        <v>797</v>
      </c>
    </row>
    <row r="3526" spans="1:6">
      <c r="A3526" s="171">
        <v>44303</v>
      </c>
      <c r="B3526" t="s">
        <v>164</v>
      </c>
      <c r="C3526">
        <v>217341.52</v>
      </c>
      <c r="D3526" t="s">
        <v>35</v>
      </c>
      <c r="E3526" t="s">
        <v>35</v>
      </c>
      <c r="F3526">
        <v>0</v>
      </c>
    </row>
    <row r="3527" spans="1:6">
      <c r="A3527" s="171">
        <v>44303</v>
      </c>
      <c r="B3527" t="s">
        <v>164</v>
      </c>
      <c r="C3527">
        <v>217341.52</v>
      </c>
      <c r="D3527" t="s">
        <v>36</v>
      </c>
      <c r="E3527" t="s">
        <v>36</v>
      </c>
      <c r="F3527">
        <v>0</v>
      </c>
    </row>
    <row r="3528" spans="1:6">
      <c r="A3528" s="171">
        <v>44303</v>
      </c>
      <c r="B3528" t="s">
        <v>164</v>
      </c>
      <c r="C3528">
        <v>217341.52</v>
      </c>
      <c r="D3528" t="s">
        <v>37</v>
      </c>
      <c r="E3528" t="s">
        <v>37</v>
      </c>
      <c r="F3528">
        <v>0</v>
      </c>
    </row>
    <row r="3529" spans="1:6">
      <c r="A3529" s="171">
        <v>44303</v>
      </c>
      <c r="B3529" t="s">
        <v>164</v>
      </c>
      <c r="C3529">
        <v>217341.52</v>
      </c>
      <c r="D3529" t="s">
        <v>38</v>
      </c>
      <c r="E3529" t="s">
        <v>38</v>
      </c>
      <c r="F3529">
        <v>0</v>
      </c>
    </row>
    <row r="3530" spans="1:6">
      <c r="A3530" s="171">
        <v>44303</v>
      </c>
      <c r="B3530" t="s">
        <v>164</v>
      </c>
      <c r="C3530">
        <v>217341.52</v>
      </c>
      <c r="D3530" t="s">
        <v>39</v>
      </c>
      <c r="E3530" t="s">
        <v>39</v>
      </c>
      <c r="F3530">
        <v>0</v>
      </c>
    </row>
    <row r="3531" spans="1:6">
      <c r="A3531" s="171">
        <v>44303</v>
      </c>
      <c r="B3531" t="s">
        <v>164</v>
      </c>
      <c r="C3531">
        <v>217341.52</v>
      </c>
      <c r="D3531" t="s">
        <v>40</v>
      </c>
      <c r="E3531" t="s">
        <v>40</v>
      </c>
      <c r="F3531">
        <v>0</v>
      </c>
    </row>
    <row r="3532" spans="1:6">
      <c r="A3532" s="171">
        <v>44303</v>
      </c>
      <c r="B3532" t="s">
        <v>164</v>
      </c>
      <c r="C3532">
        <v>217341.52</v>
      </c>
      <c r="D3532" t="s">
        <v>41</v>
      </c>
      <c r="E3532" t="s">
        <v>41</v>
      </c>
      <c r="F3532">
        <v>0</v>
      </c>
    </row>
    <row r="3533" spans="1:6">
      <c r="A3533" s="171">
        <v>44304</v>
      </c>
      <c r="B3533" t="s">
        <v>164</v>
      </c>
      <c r="C3533">
        <v>178663.4</v>
      </c>
      <c r="D3533" t="s">
        <v>9</v>
      </c>
      <c r="E3533" t="s">
        <v>9</v>
      </c>
      <c r="F3533">
        <v>1499340</v>
      </c>
    </row>
    <row r="3534" spans="1:6">
      <c r="A3534" s="171">
        <v>44304</v>
      </c>
      <c r="B3534" t="s">
        <v>164</v>
      </c>
      <c r="C3534">
        <v>178663.4</v>
      </c>
      <c r="D3534" t="s">
        <v>9</v>
      </c>
      <c r="E3534" t="s">
        <v>10</v>
      </c>
      <c r="F3534">
        <v>1117294</v>
      </c>
    </row>
    <row r="3535" spans="1:6">
      <c r="A3535" s="171">
        <v>44304</v>
      </c>
      <c r="B3535" t="s">
        <v>164</v>
      </c>
      <c r="C3535">
        <v>178663.4</v>
      </c>
      <c r="D3535" t="s">
        <v>9</v>
      </c>
      <c r="E3535" t="s">
        <v>11</v>
      </c>
      <c r="F3535">
        <v>179888</v>
      </c>
    </row>
    <row r="3536" spans="1:6">
      <c r="A3536" s="171">
        <v>44304</v>
      </c>
      <c r="B3536" t="s">
        <v>164</v>
      </c>
      <c r="C3536">
        <v>178663.4</v>
      </c>
      <c r="D3536" t="s">
        <v>9</v>
      </c>
      <c r="E3536" t="s">
        <v>12</v>
      </c>
      <c r="F3536">
        <v>0</v>
      </c>
    </row>
    <row r="3537" spans="1:6">
      <c r="A3537" s="171">
        <v>44304</v>
      </c>
      <c r="B3537" t="s">
        <v>164</v>
      </c>
      <c r="C3537">
        <v>178663.4</v>
      </c>
      <c r="D3537" t="s">
        <v>9</v>
      </c>
      <c r="E3537" t="s">
        <v>13</v>
      </c>
      <c r="F3537">
        <v>202158</v>
      </c>
    </row>
    <row r="3538" spans="1:6">
      <c r="A3538" s="171">
        <v>44304</v>
      </c>
      <c r="B3538" t="s">
        <v>164</v>
      </c>
      <c r="C3538">
        <v>178663.4</v>
      </c>
      <c r="D3538" t="s">
        <v>14</v>
      </c>
      <c r="E3538" t="s">
        <v>14</v>
      </c>
      <c r="F3538">
        <v>368847</v>
      </c>
    </row>
    <row r="3539" spans="1:6">
      <c r="A3539" s="171">
        <v>44304</v>
      </c>
      <c r="B3539" t="s">
        <v>164</v>
      </c>
      <c r="C3539">
        <v>178663.4</v>
      </c>
      <c r="D3539" t="s">
        <v>14</v>
      </c>
      <c r="E3539" t="s">
        <v>15</v>
      </c>
      <c r="F3539">
        <v>328394</v>
      </c>
    </row>
    <row r="3540" spans="1:6">
      <c r="A3540" s="171">
        <v>44304</v>
      </c>
      <c r="B3540" t="s">
        <v>164</v>
      </c>
      <c r="C3540">
        <v>178663.4</v>
      </c>
      <c r="D3540" t="s">
        <v>14</v>
      </c>
      <c r="E3540" t="s">
        <v>16</v>
      </c>
      <c r="F3540">
        <v>22314</v>
      </c>
    </row>
    <row r="3541" spans="1:6">
      <c r="A3541" s="171">
        <v>44304</v>
      </c>
      <c r="B3541" t="s">
        <v>164</v>
      </c>
      <c r="C3541">
        <v>178663.4</v>
      </c>
      <c r="D3541" t="s">
        <v>14</v>
      </c>
      <c r="E3541" t="s">
        <v>17</v>
      </c>
      <c r="F3541">
        <v>18139</v>
      </c>
    </row>
    <row r="3542" spans="1:6">
      <c r="A3542" s="171">
        <v>44304</v>
      </c>
      <c r="B3542" t="s">
        <v>164</v>
      </c>
      <c r="C3542">
        <v>178663.4</v>
      </c>
      <c r="D3542" t="s">
        <v>14</v>
      </c>
      <c r="E3542" t="s">
        <v>18</v>
      </c>
      <c r="F3542">
        <v>0</v>
      </c>
    </row>
    <row r="3543" spans="1:6">
      <c r="A3543" s="171">
        <v>44304</v>
      </c>
      <c r="B3543" t="s">
        <v>164</v>
      </c>
      <c r="C3543">
        <v>178663.4</v>
      </c>
      <c r="D3543" t="s">
        <v>19</v>
      </c>
      <c r="E3543" t="s">
        <v>19</v>
      </c>
      <c r="F3543">
        <v>151789</v>
      </c>
    </row>
    <row r="3544" spans="1:6">
      <c r="A3544" s="171">
        <v>44304</v>
      </c>
      <c r="B3544" t="s">
        <v>164</v>
      </c>
      <c r="C3544">
        <v>178663.4</v>
      </c>
      <c r="D3544" t="s">
        <v>19</v>
      </c>
      <c r="E3544" t="s">
        <v>20</v>
      </c>
      <c r="F3544">
        <v>151407</v>
      </c>
    </row>
    <row r="3545" spans="1:6">
      <c r="A3545" s="171">
        <v>44304</v>
      </c>
      <c r="B3545" t="s">
        <v>164</v>
      </c>
      <c r="C3545">
        <v>178663.4</v>
      </c>
      <c r="D3545" t="s">
        <v>19</v>
      </c>
      <c r="E3545" t="s">
        <v>21</v>
      </c>
      <c r="F3545">
        <v>0</v>
      </c>
    </row>
    <row r="3546" spans="1:6">
      <c r="A3546" s="171">
        <v>44304</v>
      </c>
      <c r="B3546" t="s">
        <v>164</v>
      </c>
      <c r="C3546">
        <v>178663.4</v>
      </c>
      <c r="D3546" t="s">
        <v>19</v>
      </c>
      <c r="E3546" t="s">
        <v>22</v>
      </c>
      <c r="F3546">
        <v>382</v>
      </c>
    </row>
    <row r="3547" spans="1:6">
      <c r="A3547" s="171">
        <v>44304</v>
      </c>
      <c r="B3547" t="s">
        <v>164</v>
      </c>
      <c r="C3547">
        <v>178663.4</v>
      </c>
      <c r="D3547" t="s">
        <v>23</v>
      </c>
      <c r="E3547" t="s">
        <v>23</v>
      </c>
      <c r="F3547">
        <v>0</v>
      </c>
    </row>
    <row r="3548" spans="1:6">
      <c r="A3548" s="171">
        <v>44304</v>
      </c>
      <c r="B3548" t="s">
        <v>164</v>
      </c>
      <c r="C3548">
        <v>178663.4</v>
      </c>
      <c r="D3548" t="s">
        <v>24</v>
      </c>
      <c r="E3548" t="s">
        <v>24</v>
      </c>
      <c r="F3548">
        <v>1276785</v>
      </c>
    </row>
    <row r="3549" spans="1:6">
      <c r="A3549" s="171">
        <v>44304</v>
      </c>
      <c r="B3549" t="s">
        <v>164</v>
      </c>
      <c r="C3549">
        <v>178663.4</v>
      </c>
      <c r="D3549" t="s">
        <v>25</v>
      </c>
      <c r="E3549" t="s">
        <v>25</v>
      </c>
      <c r="F3549">
        <v>3945385</v>
      </c>
    </row>
    <row r="3550" spans="1:6">
      <c r="A3550" s="171">
        <v>44304</v>
      </c>
      <c r="B3550" t="s">
        <v>164</v>
      </c>
      <c r="C3550">
        <v>178663.4</v>
      </c>
      <c r="D3550" t="s">
        <v>26</v>
      </c>
      <c r="E3550" t="s">
        <v>26</v>
      </c>
      <c r="F3550">
        <v>384482</v>
      </c>
    </row>
    <row r="3551" spans="1:6">
      <c r="A3551" s="171">
        <v>44304</v>
      </c>
      <c r="B3551" t="s">
        <v>164</v>
      </c>
      <c r="C3551">
        <v>178663.4</v>
      </c>
      <c r="D3551" t="s">
        <v>27</v>
      </c>
      <c r="E3551" t="s">
        <v>27</v>
      </c>
      <c r="F3551">
        <v>41814</v>
      </c>
    </row>
    <row r="3552" spans="1:6">
      <c r="A3552" s="171">
        <v>44304</v>
      </c>
      <c r="B3552" t="s">
        <v>164</v>
      </c>
      <c r="C3552">
        <v>178663.4</v>
      </c>
      <c r="D3552" t="s">
        <v>28</v>
      </c>
      <c r="E3552" t="s">
        <v>28</v>
      </c>
      <c r="F3552">
        <v>0</v>
      </c>
    </row>
    <row r="3553" spans="1:6">
      <c r="A3553" s="171">
        <v>44304</v>
      </c>
      <c r="B3553" t="s">
        <v>164</v>
      </c>
      <c r="C3553">
        <v>178663.4</v>
      </c>
      <c r="D3553" t="s">
        <v>29</v>
      </c>
      <c r="E3553" t="s">
        <v>29</v>
      </c>
      <c r="F3553">
        <v>1096654</v>
      </c>
    </row>
    <row r="3554" spans="1:6">
      <c r="A3554" s="171">
        <v>44304</v>
      </c>
      <c r="B3554" t="s">
        <v>164</v>
      </c>
      <c r="C3554">
        <v>178663.4</v>
      </c>
      <c r="D3554" t="s">
        <v>30</v>
      </c>
      <c r="E3554" t="s">
        <v>30</v>
      </c>
      <c r="F3554">
        <v>0</v>
      </c>
    </row>
    <row r="3555" spans="1:6">
      <c r="A3555" s="171">
        <v>44304</v>
      </c>
      <c r="B3555" t="s">
        <v>164</v>
      </c>
      <c r="C3555">
        <v>178663.4</v>
      </c>
      <c r="D3555" t="s">
        <v>31</v>
      </c>
      <c r="E3555" t="s">
        <v>31</v>
      </c>
      <c r="F3555">
        <v>0</v>
      </c>
    </row>
    <row r="3556" spans="1:6">
      <c r="A3556" s="171">
        <v>44304</v>
      </c>
      <c r="B3556" t="s">
        <v>164</v>
      </c>
      <c r="C3556">
        <v>178663.4</v>
      </c>
      <c r="D3556" t="s">
        <v>32</v>
      </c>
      <c r="E3556" t="s">
        <v>32</v>
      </c>
      <c r="F3556">
        <v>0</v>
      </c>
    </row>
    <row r="3557" spans="1:6">
      <c r="A3557" s="171">
        <v>44304</v>
      </c>
      <c r="B3557" t="s">
        <v>164</v>
      </c>
      <c r="C3557">
        <v>178663.4</v>
      </c>
      <c r="D3557" t="s">
        <v>33</v>
      </c>
      <c r="E3557" t="s">
        <v>33</v>
      </c>
      <c r="F3557">
        <v>0</v>
      </c>
    </row>
    <row r="3558" spans="1:6">
      <c r="A3558" s="171">
        <v>44304</v>
      </c>
      <c r="B3558" t="s">
        <v>164</v>
      </c>
      <c r="C3558">
        <v>178663.4</v>
      </c>
      <c r="D3558" t="s">
        <v>34</v>
      </c>
      <c r="E3558" t="s">
        <v>34</v>
      </c>
      <c r="F3558">
        <v>707</v>
      </c>
    </row>
    <row r="3559" spans="1:6">
      <c r="A3559" s="171">
        <v>44304</v>
      </c>
      <c r="B3559" t="s">
        <v>164</v>
      </c>
      <c r="C3559">
        <v>178663.4</v>
      </c>
      <c r="D3559" t="s">
        <v>35</v>
      </c>
      <c r="E3559" t="s">
        <v>35</v>
      </c>
      <c r="F3559">
        <v>0</v>
      </c>
    </row>
    <row r="3560" spans="1:6">
      <c r="A3560" s="171">
        <v>44304</v>
      </c>
      <c r="B3560" t="s">
        <v>164</v>
      </c>
      <c r="C3560">
        <v>178663.4</v>
      </c>
      <c r="D3560" t="s">
        <v>36</v>
      </c>
      <c r="E3560" t="s">
        <v>36</v>
      </c>
      <c r="F3560">
        <v>0</v>
      </c>
    </row>
    <row r="3561" spans="1:6">
      <c r="A3561" s="171">
        <v>44304</v>
      </c>
      <c r="B3561" t="s">
        <v>164</v>
      </c>
      <c r="C3561">
        <v>178663.4</v>
      </c>
      <c r="D3561" t="s">
        <v>37</v>
      </c>
      <c r="E3561" t="s">
        <v>37</v>
      </c>
      <c r="F3561">
        <v>0</v>
      </c>
    </row>
    <row r="3562" spans="1:6">
      <c r="A3562" s="171">
        <v>44304</v>
      </c>
      <c r="B3562" t="s">
        <v>164</v>
      </c>
      <c r="C3562">
        <v>178663.4</v>
      </c>
      <c r="D3562" t="s">
        <v>38</v>
      </c>
      <c r="E3562" t="s">
        <v>38</v>
      </c>
      <c r="F3562">
        <v>0</v>
      </c>
    </row>
    <row r="3563" spans="1:6">
      <c r="A3563" s="171">
        <v>44304</v>
      </c>
      <c r="B3563" t="s">
        <v>164</v>
      </c>
      <c r="C3563">
        <v>178663.4</v>
      </c>
      <c r="D3563" t="s">
        <v>39</v>
      </c>
      <c r="E3563" t="s">
        <v>39</v>
      </c>
      <c r="F3563">
        <v>0</v>
      </c>
    </row>
    <row r="3564" spans="1:6">
      <c r="A3564" s="171">
        <v>44304</v>
      </c>
      <c r="B3564" t="s">
        <v>164</v>
      </c>
      <c r="C3564">
        <v>178663.4</v>
      </c>
      <c r="D3564" t="s">
        <v>40</v>
      </c>
      <c r="E3564" t="s">
        <v>40</v>
      </c>
      <c r="F3564">
        <v>0</v>
      </c>
    </row>
    <row r="3565" spans="1:6">
      <c r="A3565" s="171">
        <v>44304</v>
      </c>
      <c r="B3565" t="s">
        <v>164</v>
      </c>
      <c r="C3565">
        <v>178663.4</v>
      </c>
      <c r="D3565" t="s">
        <v>41</v>
      </c>
      <c r="E3565" t="s">
        <v>41</v>
      </c>
      <c r="F3565">
        <v>0</v>
      </c>
    </row>
    <row r="3566" spans="1:6">
      <c r="A3566" s="171">
        <v>44305</v>
      </c>
      <c r="B3566" t="s">
        <v>164</v>
      </c>
      <c r="C3566">
        <v>128558.45</v>
      </c>
      <c r="D3566" t="s">
        <v>9</v>
      </c>
      <c r="E3566" t="s">
        <v>9</v>
      </c>
      <c r="F3566">
        <v>1530638</v>
      </c>
    </row>
    <row r="3567" spans="1:6">
      <c r="A3567" s="171">
        <v>44305</v>
      </c>
      <c r="B3567" t="s">
        <v>164</v>
      </c>
      <c r="C3567">
        <v>128558.45</v>
      </c>
      <c r="D3567" t="s">
        <v>9</v>
      </c>
      <c r="E3567" t="s">
        <v>10</v>
      </c>
      <c r="F3567">
        <v>1138928</v>
      </c>
    </row>
    <row r="3568" spans="1:6">
      <c r="A3568" s="171">
        <v>44305</v>
      </c>
      <c r="B3568" t="s">
        <v>164</v>
      </c>
      <c r="C3568">
        <v>128558.45</v>
      </c>
      <c r="D3568" t="s">
        <v>9</v>
      </c>
      <c r="E3568" t="s">
        <v>11</v>
      </c>
      <c r="F3568">
        <v>188711</v>
      </c>
    </row>
    <row r="3569" spans="1:6">
      <c r="A3569" s="171">
        <v>44305</v>
      </c>
      <c r="B3569" t="s">
        <v>164</v>
      </c>
      <c r="C3569">
        <v>128558.45</v>
      </c>
      <c r="D3569" t="s">
        <v>9</v>
      </c>
      <c r="E3569" t="s">
        <v>12</v>
      </c>
      <c r="F3569">
        <v>0</v>
      </c>
    </row>
    <row r="3570" spans="1:6">
      <c r="A3570" s="171">
        <v>44305</v>
      </c>
      <c r="B3570" t="s">
        <v>164</v>
      </c>
      <c r="C3570">
        <v>128558.45</v>
      </c>
      <c r="D3570" t="s">
        <v>9</v>
      </c>
      <c r="E3570" t="s">
        <v>13</v>
      </c>
      <c r="F3570">
        <v>202999</v>
      </c>
    </row>
    <row r="3571" spans="1:6">
      <c r="A3571" s="171">
        <v>44305</v>
      </c>
      <c r="B3571" t="s">
        <v>164</v>
      </c>
      <c r="C3571">
        <v>128558.45</v>
      </c>
      <c r="D3571" t="s">
        <v>14</v>
      </c>
      <c r="E3571" t="s">
        <v>14</v>
      </c>
      <c r="F3571">
        <v>371422</v>
      </c>
    </row>
    <row r="3572" spans="1:6">
      <c r="A3572" s="171">
        <v>44305</v>
      </c>
      <c r="B3572" t="s">
        <v>164</v>
      </c>
      <c r="C3572">
        <v>128558.45</v>
      </c>
      <c r="D3572" t="s">
        <v>14</v>
      </c>
      <c r="E3572" t="s">
        <v>15</v>
      </c>
      <c r="F3572">
        <v>332028</v>
      </c>
    </row>
    <row r="3573" spans="1:6">
      <c r="A3573" s="171">
        <v>44305</v>
      </c>
      <c r="B3573" t="s">
        <v>164</v>
      </c>
      <c r="C3573">
        <v>128558.45</v>
      </c>
      <c r="D3573" t="s">
        <v>14</v>
      </c>
      <c r="E3573" t="s">
        <v>16</v>
      </c>
      <c r="F3573">
        <v>19892</v>
      </c>
    </row>
    <row r="3574" spans="1:6">
      <c r="A3574" s="171">
        <v>44305</v>
      </c>
      <c r="B3574" t="s">
        <v>164</v>
      </c>
      <c r="C3574">
        <v>128558.45</v>
      </c>
      <c r="D3574" t="s">
        <v>14</v>
      </c>
      <c r="E3574" t="s">
        <v>17</v>
      </c>
      <c r="F3574">
        <v>19502</v>
      </c>
    </row>
    <row r="3575" spans="1:6">
      <c r="A3575" s="171">
        <v>44305</v>
      </c>
      <c r="B3575" t="s">
        <v>164</v>
      </c>
      <c r="C3575">
        <v>128558.45</v>
      </c>
      <c r="D3575" t="s">
        <v>14</v>
      </c>
      <c r="E3575" t="s">
        <v>18</v>
      </c>
      <c r="F3575">
        <v>0</v>
      </c>
    </row>
    <row r="3576" spans="1:6">
      <c r="A3576" s="171">
        <v>44305</v>
      </c>
      <c r="B3576" t="s">
        <v>164</v>
      </c>
      <c r="C3576">
        <v>128558.45</v>
      </c>
      <c r="D3576" t="s">
        <v>19</v>
      </c>
      <c r="E3576" t="s">
        <v>19</v>
      </c>
      <c r="F3576">
        <v>160437</v>
      </c>
    </row>
    <row r="3577" spans="1:6">
      <c r="A3577" s="171">
        <v>44305</v>
      </c>
      <c r="B3577" t="s">
        <v>164</v>
      </c>
      <c r="C3577">
        <v>128558.45</v>
      </c>
      <c r="D3577" t="s">
        <v>19</v>
      </c>
      <c r="E3577" t="s">
        <v>20</v>
      </c>
      <c r="F3577">
        <v>160437</v>
      </c>
    </row>
    <row r="3578" spans="1:6">
      <c r="A3578" s="171">
        <v>44305</v>
      </c>
      <c r="B3578" t="s">
        <v>164</v>
      </c>
      <c r="C3578">
        <v>128558.45</v>
      </c>
      <c r="D3578" t="s">
        <v>19</v>
      </c>
      <c r="E3578" t="s">
        <v>21</v>
      </c>
      <c r="F3578">
        <v>0</v>
      </c>
    </row>
    <row r="3579" spans="1:6">
      <c r="A3579" s="171">
        <v>44305</v>
      </c>
      <c r="B3579" t="s">
        <v>164</v>
      </c>
      <c r="C3579">
        <v>128558.45</v>
      </c>
      <c r="D3579" t="s">
        <v>19</v>
      </c>
      <c r="E3579" t="s">
        <v>22</v>
      </c>
      <c r="F3579">
        <v>0</v>
      </c>
    </row>
    <row r="3580" spans="1:6">
      <c r="A3580" s="171">
        <v>44305</v>
      </c>
      <c r="B3580" t="s">
        <v>164</v>
      </c>
      <c r="C3580">
        <v>128558.45</v>
      </c>
      <c r="D3580" t="s">
        <v>23</v>
      </c>
      <c r="E3580" t="s">
        <v>23</v>
      </c>
      <c r="F3580">
        <v>0</v>
      </c>
    </row>
    <row r="3581" spans="1:6">
      <c r="A3581" s="171">
        <v>44305</v>
      </c>
      <c r="B3581" t="s">
        <v>164</v>
      </c>
      <c r="C3581">
        <v>128558.45</v>
      </c>
      <c r="D3581" t="s">
        <v>24</v>
      </c>
      <c r="E3581" t="s">
        <v>24</v>
      </c>
      <c r="F3581">
        <v>1352455</v>
      </c>
    </row>
    <row r="3582" spans="1:6">
      <c r="A3582" s="171">
        <v>44305</v>
      </c>
      <c r="B3582" t="s">
        <v>164</v>
      </c>
      <c r="C3582">
        <v>128558.45</v>
      </c>
      <c r="D3582" t="s">
        <v>25</v>
      </c>
      <c r="E3582" t="s">
        <v>25</v>
      </c>
      <c r="F3582">
        <v>4205034</v>
      </c>
    </row>
    <row r="3583" spans="1:6">
      <c r="A3583" s="171">
        <v>44305</v>
      </c>
      <c r="B3583" t="s">
        <v>164</v>
      </c>
      <c r="C3583">
        <v>128558.45</v>
      </c>
      <c r="D3583" t="s">
        <v>26</v>
      </c>
      <c r="E3583" t="s">
        <v>26</v>
      </c>
      <c r="F3583">
        <v>467146</v>
      </c>
    </row>
    <row r="3584" spans="1:6">
      <c r="A3584" s="171">
        <v>44305</v>
      </c>
      <c r="B3584" t="s">
        <v>164</v>
      </c>
      <c r="C3584">
        <v>128558.45</v>
      </c>
      <c r="D3584" t="s">
        <v>27</v>
      </c>
      <c r="E3584" t="s">
        <v>27</v>
      </c>
      <c r="F3584">
        <v>42868</v>
      </c>
    </row>
    <row r="3585" spans="1:6">
      <c r="A3585" s="171">
        <v>44305</v>
      </c>
      <c r="B3585" t="s">
        <v>164</v>
      </c>
      <c r="C3585">
        <v>128558.45</v>
      </c>
      <c r="D3585" t="s">
        <v>28</v>
      </c>
      <c r="E3585" t="s">
        <v>28</v>
      </c>
      <c r="F3585">
        <v>0</v>
      </c>
    </row>
    <row r="3586" spans="1:6">
      <c r="A3586" s="171">
        <v>44305</v>
      </c>
      <c r="B3586" t="s">
        <v>164</v>
      </c>
      <c r="C3586">
        <v>128558.45</v>
      </c>
      <c r="D3586" t="s">
        <v>29</v>
      </c>
      <c r="E3586" t="s">
        <v>29</v>
      </c>
      <c r="F3586">
        <v>1152063</v>
      </c>
    </row>
    <row r="3587" spans="1:6">
      <c r="A3587" s="171">
        <v>44305</v>
      </c>
      <c r="B3587" t="s">
        <v>164</v>
      </c>
      <c r="C3587">
        <v>128558.45</v>
      </c>
      <c r="D3587" t="s">
        <v>30</v>
      </c>
      <c r="E3587" t="s">
        <v>30</v>
      </c>
      <c r="F3587">
        <v>0</v>
      </c>
    </row>
    <row r="3588" spans="1:6">
      <c r="A3588" s="171">
        <v>44305</v>
      </c>
      <c r="B3588" t="s">
        <v>164</v>
      </c>
      <c r="C3588">
        <v>128558.45</v>
      </c>
      <c r="D3588" t="s">
        <v>31</v>
      </c>
      <c r="E3588" t="s">
        <v>31</v>
      </c>
      <c r="F3588">
        <v>0</v>
      </c>
    </row>
    <row r="3589" spans="1:6">
      <c r="A3589" s="171">
        <v>44305</v>
      </c>
      <c r="B3589" t="s">
        <v>164</v>
      </c>
      <c r="C3589">
        <v>128558.45</v>
      </c>
      <c r="D3589" t="s">
        <v>32</v>
      </c>
      <c r="E3589" t="s">
        <v>32</v>
      </c>
      <c r="F3589">
        <v>0</v>
      </c>
    </row>
    <row r="3590" spans="1:6">
      <c r="A3590" s="171">
        <v>44305</v>
      </c>
      <c r="B3590" t="s">
        <v>164</v>
      </c>
      <c r="C3590">
        <v>128558.45</v>
      </c>
      <c r="D3590" t="s">
        <v>33</v>
      </c>
      <c r="E3590" t="s">
        <v>33</v>
      </c>
      <c r="F3590">
        <v>0</v>
      </c>
    </row>
    <row r="3591" spans="1:6">
      <c r="A3591" s="171">
        <v>44305</v>
      </c>
      <c r="B3591" t="s">
        <v>164</v>
      </c>
      <c r="C3591">
        <v>128558.45</v>
      </c>
      <c r="D3591" t="s">
        <v>34</v>
      </c>
      <c r="E3591" t="s">
        <v>34</v>
      </c>
      <c r="F3591">
        <v>659</v>
      </c>
    </row>
    <row r="3592" spans="1:6">
      <c r="A3592" s="171">
        <v>44305</v>
      </c>
      <c r="B3592" t="s">
        <v>164</v>
      </c>
      <c r="C3592">
        <v>128558.45</v>
      </c>
      <c r="D3592" t="s">
        <v>35</v>
      </c>
      <c r="E3592" t="s">
        <v>35</v>
      </c>
      <c r="F3592">
        <v>0</v>
      </c>
    </row>
    <row r="3593" spans="1:6">
      <c r="A3593" s="171">
        <v>44305</v>
      </c>
      <c r="B3593" t="s">
        <v>164</v>
      </c>
      <c r="C3593">
        <v>128558.45</v>
      </c>
      <c r="D3593" t="s">
        <v>36</v>
      </c>
      <c r="E3593" t="s">
        <v>36</v>
      </c>
      <c r="F3593">
        <v>0</v>
      </c>
    </row>
    <row r="3594" spans="1:6">
      <c r="A3594" s="171">
        <v>44305</v>
      </c>
      <c r="B3594" t="s">
        <v>164</v>
      </c>
      <c r="C3594">
        <v>128558.45</v>
      </c>
      <c r="D3594" t="s">
        <v>37</v>
      </c>
      <c r="E3594" t="s">
        <v>37</v>
      </c>
      <c r="F3594">
        <v>0</v>
      </c>
    </row>
    <row r="3595" spans="1:6">
      <c r="A3595" s="171">
        <v>44305</v>
      </c>
      <c r="B3595" t="s">
        <v>164</v>
      </c>
      <c r="C3595">
        <v>128558.45</v>
      </c>
      <c r="D3595" t="s">
        <v>38</v>
      </c>
      <c r="E3595" t="s">
        <v>38</v>
      </c>
      <c r="F3595">
        <v>0</v>
      </c>
    </row>
    <row r="3596" spans="1:6">
      <c r="A3596" s="171">
        <v>44305</v>
      </c>
      <c r="B3596" t="s">
        <v>164</v>
      </c>
      <c r="C3596">
        <v>128558.45</v>
      </c>
      <c r="D3596" t="s">
        <v>39</v>
      </c>
      <c r="E3596" t="s">
        <v>39</v>
      </c>
      <c r="F3596">
        <v>0</v>
      </c>
    </row>
    <row r="3597" spans="1:6">
      <c r="A3597" s="171">
        <v>44305</v>
      </c>
      <c r="B3597" t="s">
        <v>164</v>
      </c>
      <c r="C3597">
        <v>128558.45</v>
      </c>
      <c r="D3597" t="s">
        <v>40</v>
      </c>
      <c r="E3597" t="s">
        <v>40</v>
      </c>
      <c r="F3597">
        <v>0</v>
      </c>
    </row>
    <row r="3598" spans="1:6">
      <c r="A3598" s="171">
        <v>44305</v>
      </c>
      <c r="B3598" t="s">
        <v>164</v>
      </c>
      <c r="C3598">
        <v>128558.45</v>
      </c>
      <c r="D3598" t="s">
        <v>41</v>
      </c>
      <c r="E3598" t="s">
        <v>41</v>
      </c>
      <c r="F3598">
        <v>0</v>
      </c>
    </row>
    <row r="3599" spans="1:6">
      <c r="A3599" s="171">
        <v>44306</v>
      </c>
      <c r="B3599" t="s">
        <v>164</v>
      </c>
      <c r="C3599">
        <v>133755.93</v>
      </c>
      <c r="D3599" t="s">
        <v>9</v>
      </c>
      <c r="E3599" t="s">
        <v>9</v>
      </c>
      <c r="F3599">
        <v>782517</v>
      </c>
    </row>
    <row r="3600" spans="1:6">
      <c r="A3600" s="171">
        <v>44306</v>
      </c>
      <c r="B3600" t="s">
        <v>164</v>
      </c>
      <c r="C3600">
        <v>133755.93</v>
      </c>
      <c r="D3600" t="s">
        <v>9</v>
      </c>
      <c r="E3600" t="s">
        <v>10</v>
      </c>
      <c r="F3600">
        <v>568232</v>
      </c>
    </row>
    <row r="3601" spans="1:6">
      <c r="A3601" s="171">
        <v>44306</v>
      </c>
      <c r="B3601" t="s">
        <v>164</v>
      </c>
      <c r="C3601">
        <v>133755.93</v>
      </c>
      <c r="D3601" t="s">
        <v>9</v>
      </c>
      <c r="E3601" t="s">
        <v>11</v>
      </c>
      <c r="F3601">
        <v>75228</v>
      </c>
    </row>
    <row r="3602" spans="1:6">
      <c r="A3602" s="171">
        <v>44306</v>
      </c>
      <c r="B3602" t="s">
        <v>164</v>
      </c>
      <c r="C3602">
        <v>133755.93</v>
      </c>
      <c r="D3602" t="s">
        <v>9</v>
      </c>
      <c r="E3602" t="s">
        <v>12</v>
      </c>
      <c r="F3602">
        <v>0</v>
      </c>
    </row>
    <row r="3603" spans="1:6">
      <c r="A3603" s="171">
        <v>44306</v>
      </c>
      <c r="B3603" t="s">
        <v>164</v>
      </c>
      <c r="C3603">
        <v>133755.93</v>
      </c>
      <c r="D3603" t="s">
        <v>9</v>
      </c>
      <c r="E3603" t="s">
        <v>13</v>
      </c>
      <c r="F3603">
        <v>139057</v>
      </c>
    </row>
    <row r="3604" spans="1:6">
      <c r="A3604" s="171">
        <v>44306</v>
      </c>
      <c r="B3604" t="s">
        <v>164</v>
      </c>
      <c r="C3604">
        <v>133755.93</v>
      </c>
      <c r="D3604" t="s">
        <v>14</v>
      </c>
      <c r="E3604" t="s">
        <v>14</v>
      </c>
      <c r="F3604">
        <v>212248</v>
      </c>
    </row>
    <row r="3605" spans="1:6">
      <c r="A3605" s="171">
        <v>44306</v>
      </c>
      <c r="B3605" t="s">
        <v>164</v>
      </c>
      <c r="C3605">
        <v>133755.93</v>
      </c>
      <c r="D3605" t="s">
        <v>14</v>
      </c>
      <c r="E3605" t="s">
        <v>15</v>
      </c>
      <c r="F3605">
        <v>176475</v>
      </c>
    </row>
    <row r="3606" spans="1:6">
      <c r="A3606" s="171">
        <v>44306</v>
      </c>
      <c r="B3606" t="s">
        <v>164</v>
      </c>
      <c r="C3606">
        <v>133755.93</v>
      </c>
      <c r="D3606" t="s">
        <v>14</v>
      </c>
      <c r="E3606" t="s">
        <v>16</v>
      </c>
      <c r="F3606">
        <v>8924</v>
      </c>
    </row>
    <row r="3607" spans="1:6">
      <c r="A3607" s="171">
        <v>44306</v>
      </c>
      <c r="B3607" t="s">
        <v>164</v>
      </c>
      <c r="C3607">
        <v>133755.93</v>
      </c>
      <c r="D3607" t="s">
        <v>14</v>
      </c>
      <c r="E3607" t="s">
        <v>17</v>
      </c>
      <c r="F3607">
        <v>26849</v>
      </c>
    </row>
    <row r="3608" spans="1:6">
      <c r="A3608" s="171">
        <v>44306</v>
      </c>
      <c r="B3608" t="s">
        <v>164</v>
      </c>
      <c r="C3608">
        <v>133755.93</v>
      </c>
      <c r="D3608" t="s">
        <v>14</v>
      </c>
      <c r="E3608" t="s">
        <v>18</v>
      </c>
      <c r="F3608">
        <v>0</v>
      </c>
    </row>
    <row r="3609" spans="1:6">
      <c r="A3609" s="171">
        <v>44306</v>
      </c>
      <c r="B3609" t="s">
        <v>164</v>
      </c>
      <c r="C3609">
        <v>133755.93</v>
      </c>
      <c r="D3609" t="s">
        <v>19</v>
      </c>
      <c r="E3609" t="s">
        <v>19</v>
      </c>
      <c r="F3609">
        <v>82826</v>
      </c>
    </row>
    <row r="3610" spans="1:6">
      <c r="A3610" s="171">
        <v>44306</v>
      </c>
      <c r="B3610" t="s">
        <v>164</v>
      </c>
      <c r="C3610">
        <v>133755.93</v>
      </c>
      <c r="D3610" t="s">
        <v>19</v>
      </c>
      <c r="E3610" t="s">
        <v>20</v>
      </c>
      <c r="F3610">
        <v>82826</v>
      </c>
    </row>
    <row r="3611" spans="1:6">
      <c r="A3611" s="171">
        <v>44306</v>
      </c>
      <c r="B3611" t="s">
        <v>164</v>
      </c>
      <c r="C3611">
        <v>133755.93</v>
      </c>
      <c r="D3611" t="s">
        <v>19</v>
      </c>
      <c r="E3611" t="s">
        <v>21</v>
      </c>
      <c r="F3611">
        <v>0</v>
      </c>
    </row>
    <row r="3612" spans="1:6">
      <c r="A3612" s="171">
        <v>44306</v>
      </c>
      <c r="B3612" t="s">
        <v>164</v>
      </c>
      <c r="C3612">
        <v>133755.93</v>
      </c>
      <c r="D3612" t="s">
        <v>19</v>
      </c>
      <c r="E3612" t="s">
        <v>22</v>
      </c>
      <c r="F3612">
        <v>0</v>
      </c>
    </row>
    <row r="3613" spans="1:6">
      <c r="A3613" s="171">
        <v>44306</v>
      </c>
      <c r="B3613" t="s">
        <v>164</v>
      </c>
      <c r="C3613">
        <v>133755.93</v>
      </c>
      <c r="D3613" t="s">
        <v>23</v>
      </c>
      <c r="E3613" t="s">
        <v>23</v>
      </c>
      <c r="F3613">
        <v>0</v>
      </c>
    </row>
    <row r="3614" spans="1:6">
      <c r="A3614" s="171">
        <v>44306</v>
      </c>
      <c r="B3614" t="s">
        <v>164</v>
      </c>
      <c r="C3614">
        <v>133755.93</v>
      </c>
      <c r="D3614" t="s">
        <v>24</v>
      </c>
      <c r="E3614" t="s">
        <v>24</v>
      </c>
      <c r="F3614">
        <v>964979</v>
      </c>
    </row>
    <row r="3615" spans="1:6">
      <c r="A3615" s="171">
        <v>44306</v>
      </c>
      <c r="B3615" t="s">
        <v>164</v>
      </c>
      <c r="C3615">
        <v>133755.93</v>
      </c>
      <c r="D3615" t="s">
        <v>25</v>
      </c>
      <c r="E3615" t="s">
        <v>25</v>
      </c>
      <c r="F3615">
        <v>4553729</v>
      </c>
    </row>
    <row r="3616" spans="1:6">
      <c r="A3616" s="171">
        <v>44306</v>
      </c>
      <c r="B3616" t="s">
        <v>164</v>
      </c>
      <c r="C3616">
        <v>133755.93</v>
      </c>
      <c r="D3616" t="s">
        <v>26</v>
      </c>
      <c r="E3616" t="s">
        <v>26</v>
      </c>
      <c r="F3616">
        <v>730336</v>
      </c>
    </row>
    <row r="3617" spans="1:6">
      <c r="A3617" s="171">
        <v>44306</v>
      </c>
      <c r="B3617" t="s">
        <v>164</v>
      </c>
      <c r="C3617">
        <v>133755.93</v>
      </c>
      <c r="D3617" t="s">
        <v>27</v>
      </c>
      <c r="E3617" t="s">
        <v>27</v>
      </c>
      <c r="F3617">
        <v>44842</v>
      </c>
    </row>
    <row r="3618" spans="1:6">
      <c r="A3618" s="171">
        <v>44306</v>
      </c>
      <c r="B3618" t="s">
        <v>164</v>
      </c>
      <c r="C3618">
        <v>133755.93</v>
      </c>
      <c r="D3618" t="s">
        <v>28</v>
      </c>
      <c r="E3618" t="s">
        <v>28</v>
      </c>
      <c r="F3618">
        <v>0</v>
      </c>
    </row>
    <row r="3619" spans="1:6">
      <c r="A3619" s="171">
        <v>44306</v>
      </c>
      <c r="B3619" t="s">
        <v>164</v>
      </c>
      <c r="C3619">
        <v>133755.93</v>
      </c>
      <c r="D3619" t="s">
        <v>29</v>
      </c>
      <c r="E3619" t="s">
        <v>29</v>
      </c>
      <c r="F3619">
        <v>776305</v>
      </c>
    </row>
    <row r="3620" spans="1:6">
      <c r="A3620" s="171">
        <v>44306</v>
      </c>
      <c r="B3620" t="s">
        <v>164</v>
      </c>
      <c r="C3620">
        <v>133755.93</v>
      </c>
      <c r="D3620" t="s">
        <v>30</v>
      </c>
      <c r="E3620" t="s">
        <v>30</v>
      </c>
      <c r="F3620">
        <v>0</v>
      </c>
    </row>
    <row r="3621" spans="1:6">
      <c r="A3621" s="171">
        <v>44306</v>
      </c>
      <c r="B3621" t="s">
        <v>164</v>
      </c>
      <c r="C3621">
        <v>133755.93</v>
      </c>
      <c r="D3621" t="s">
        <v>31</v>
      </c>
      <c r="E3621" t="s">
        <v>31</v>
      </c>
      <c r="F3621">
        <v>0</v>
      </c>
    </row>
    <row r="3622" spans="1:6">
      <c r="A3622" s="171">
        <v>44306</v>
      </c>
      <c r="B3622" t="s">
        <v>164</v>
      </c>
      <c r="C3622">
        <v>133755.93</v>
      </c>
      <c r="D3622" t="s">
        <v>32</v>
      </c>
      <c r="E3622" t="s">
        <v>32</v>
      </c>
      <c r="F3622">
        <v>0</v>
      </c>
    </row>
    <row r="3623" spans="1:6">
      <c r="A3623" s="171">
        <v>44306</v>
      </c>
      <c r="B3623" t="s">
        <v>164</v>
      </c>
      <c r="C3623">
        <v>133755.93</v>
      </c>
      <c r="D3623" t="s">
        <v>33</v>
      </c>
      <c r="E3623" t="s">
        <v>33</v>
      </c>
      <c r="F3623">
        <v>0</v>
      </c>
    </row>
    <row r="3624" spans="1:6">
      <c r="A3624" s="171">
        <v>44306</v>
      </c>
      <c r="B3624" t="s">
        <v>164</v>
      </c>
      <c r="C3624">
        <v>133755.93</v>
      </c>
      <c r="D3624" t="s">
        <v>34</v>
      </c>
      <c r="E3624" t="s">
        <v>34</v>
      </c>
      <c r="F3624">
        <v>844</v>
      </c>
    </row>
    <row r="3625" spans="1:6">
      <c r="A3625" s="171">
        <v>44306</v>
      </c>
      <c r="B3625" t="s">
        <v>164</v>
      </c>
      <c r="C3625">
        <v>133755.93</v>
      </c>
      <c r="D3625" t="s">
        <v>35</v>
      </c>
      <c r="E3625" t="s">
        <v>35</v>
      </c>
      <c r="F3625">
        <v>0</v>
      </c>
    </row>
    <row r="3626" spans="1:6">
      <c r="A3626" s="171">
        <v>44306</v>
      </c>
      <c r="B3626" t="s">
        <v>164</v>
      </c>
      <c r="C3626">
        <v>133755.93</v>
      </c>
      <c r="D3626" t="s">
        <v>36</v>
      </c>
      <c r="E3626" t="s">
        <v>36</v>
      </c>
      <c r="F3626">
        <v>0</v>
      </c>
    </row>
    <row r="3627" spans="1:6">
      <c r="A3627" s="171">
        <v>44306</v>
      </c>
      <c r="B3627" t="s">
        <v>164</v>
      </c>
      <c r="C3627">
        <v>133755.93</v>
      </c>
      <c r="D3627" t="s">
        <v>37</v>
      </c>
      <c r="E3627" t="s">
        <v>37</v>
      </c>
      <c r="F3627">
        <v>0</v>
      </c>
    </row>
    <row r="3628" spans="1:6">
      <c r="A3628" s="171">
        <v>44306</v>
      </c>
      <c r="B3628" t="s">
        <v>164</v>
      </c>
      <c r="C3628">
        <v>133755.93</v>
      </c>
      <c r="D3628" t="s">
        <v>38</v>
      </c>
      <c r="E3628" t="s">
        <v>38</v>
      </c>
      <c r="F3628">
        <v>0</v>
      </c>
    </row>
    <row r="3629" spans="1:6">
      <c r="A3629" s="171">
        <v>44306</v>
      </c>
      <c r="B3629" t="s">
        <v>164</v>
      </c>
      <c r="C3629">
        <v>133755.93</v>
      </c>
      <c r="D3629" t="s">
        <v>39</v>
      </c>
      <c r="E3629" t="s">
        <v>39</v>
      </c>
      <c r="F3629">
        <v>0</v>
      </c>
    </row>
    <row r="3630" spans="1:6">
      <c r="A3630" s="171">
        <v>44306</v>
      </c>
      <c r="B3630" t="s">
        <v>164</v>
      </c>
      <c r="C3630">
        <v>133755.93</v>
      </c>
      <c r="D3630" t="s">
        <v>40</v>
      </c>
      <c r="E3630" t="s">
        <v>40</v>
      </c>
      <c r="F3630">
        <v>0</v>
      </c>
    </row>
    <row r="3631" spans="1:6">
      <c r="A3631" s="171">
        <v>44306</v>
      </c>
      <c r="B3631" t="s">
        <v>164</v>
      </c>
      <c r="C3631">
        <v>133755.93</v>
      </c>
      <c r="D3631" t="s">
        <v>41</v>
      </c>
      <c r="E3631" t="s">
        <v>41</v>
      </c>
      <c r="F3631">
        <v>0</v>
      </c>
    </row>
    <row r="3632" spans="1:6">
      <c r="A3632" s="171">
        <v>44307</v>
      </c>
      <c r="B3632" t="s">
        <v>164</v>
      </c>
      <c r="C3632">
        <v>152057.28</v>
      </c>
      <c r="D3632" t="s">
        <v>9</v>
      </c>
      <c r="E3632" t="s">
        <v>9</v>
      </c>
      <c r="F3632">
        <v>622879</v>
      </c>
    </row>
    <row r="3633" spans="1:6">
      <c r="A3633" s="171">
        <v>44307</v>
      </c>
      <c r="B3633" t="s">
        <v>164</v>
      </c>
      <c r="C3633">
        <v>152057.28</v>
      </c>
      <c r="D3633" t="s">
        <v>9</v>
      </c>
      <c r="E3633" t="s">
        <v>10</v>
      </c>
      <c r="F3633">
        <v>441536</v>
      </c>
    </row>
    <row r="3634" spans="1:6">
      <c r="A3634" s="171">
        <v>44307</v>
      </c>
      <c r="B3634" t="s">
        <v>164</v>
      </c>
      <c r="C3634">
        <v>152057.28</v>
      </c>
      <c r="D3634" t="s">
        <v>9</v>
      </c>
      <c r="E3634" t="s">
        <v>11</v>
      </c>
      <c r="F3634">
        <v>48551</v>
      </c>
    </row>
    <row r="3635" spans="1:6">
      <c r="A3635" s="171">
        <v>44307</v>
      </c>
      <c r="B3635" t="s">
        <v>164</v>
      </c>
      <c r="C3635">
        <v>152057.28</v>
      </c>
      <c r="D3635" t="s">
        <v>9</v>
      </c>
      <c r="E3635" t="s">
        <v>12</v>
      </c>
      <c r="F3635">
        <v>0</v>
      </c>
    </row>
    <row r="3636" spans="1:6">
      <c r="A3636" s="171">
        <v>44307</v>
      </c>
      <c r="B3636" t="s">
        <v>164</v>
      </c>
      <c r="C3636">
        <v>152057.28</v>
      </c>
      <c r="D3636" t="s">
        <v>9</v>
      </c>
      <c r="E3636" t="s">
        <v>13</v>
      </c>
      <c r="F3636">
        <v>132792</v>
      </c>
    </row>
    <row r="3637" spans="1:6">
      <c r="A3637" s="171">
        <v>44307</v>
      </c>
      <c r="B3637" t="s">
        <v>164</v>
      </c>
      <c r="C3637">
        <v>152057.28</v>
      </c>
      <c r="D3637" t="s">
        <v>14</v>
      </c>
      <c r="E3637" t="s">
        <v>14</v>
      </c>
      <c r="F3637">
        <v>210510</v>
      </c>
    </row>
    <row r="3638" spans="1:6">
      <c r="A3638" s="171">
        <v>44307</v>
      </c>
      <c r="B3638" t="s">
        <v>164</v>
      </c>
      <c r="C3638">
        <v>152057.28</v>
      </c>
      <c r="D3638" t="s">
        <v>14</v>
      </c>
      <c r="E3638" t="s">
        <v>15</v>
      </c>
      <c r="F3638">
        <v>174265</v>
      </c>
    </row>
    <row r="3639" spans="1:6">
      <c r="A3639" s="171">
        <v>44307</v>
      </c>
      <c r="B3639" t="s">
        <v>164</v>
      </c>
      <c r="C3639">
        <v>152057.28</v>
      </c>
      <c r="D3639" t="s">
        <v>14</v>
      </c>
      <c r="E3639" t="s">
        <v>16</v>
      </c>
      <c r="F3639">
        <v>10307</v>
      </c>
    </row>
    <row r="3640" spans="1:6">
      <c r="A3640" s="171">
        <v>44307</v>
      </c>
      <c r="B3640" t="s">
        <v>164</v>
      </c>
      <c r="C3640">
        <v>152057.28</v>
      </c>
      <c r="D3640" t="s">
        <v>14</v>
      </c>
      <c r="E3640" t="s">
        <v>17</v>
      </c>
      <c r="F3640">
        <v>25938</v>
      </c>
    </row>
    <row r="3641" spans="1:6">
      <c r="A3641" s="171">
        <v>44307</v>
      </c>
      <c r="B3641" t="s">
        <v>164</v>
      </c>
      <c r="C3641">
        <v>152057.28</v>
      </c>
      <c r="D3641" t="s">
        <v>14</v>
      </c>
      <c r="E3641" t="s">
        <v>18</v>
      </c>
      <c r="F3641">
        <v>0</v>
      </c>
    </row>
    <row r="3642" spans="1:6">
      <c r="A3642" s="171">
        <v>44307</v>
      </c>
      <c r="B3642" t="s">
        <v>164</v>
      </c>
      <c r="C3642">
        <v>152057.28</v>
      </c>
      <c r="D3642" t="s">
        <v>19</v>
      </c>
      <c r="E3642" t="s">
        <v>19</v>
      </c>
      <c r="F3642">
        <v>26912</v>
      </c>
    </row>
    <row r="3643" spans="1:6">
      <c r="A3643" s="171">
        <v>44307</v>
      </c>
      <c r="B3643" t="s">
        <v>164</v>
      </c>
      <c r="C3643">
        <v>152057.28</v>
      </c>
      <c r="D3643" t="s">
        <v>19</v>
      </c>
      <c r="E3643" t="s">
        <v>20</v>
      </c>
      <c r="F3643">
        <v>26912</v>
      </c>
    </row>
    <row r="3644" spans="1:6">
      <c r="A3644" s="171">
        <v>44307</v>
      </c>
      <c r="B3644" t="s">
        <v>164</v>
      </c>
      <c r="C3644">
        <v>152057.28</v>
      </c>
      <c r="D3644" t="s">
        <v>19</v>
      </c>
      <c r="E3644" t="s">
        <v>21</v>
      </c>
      <c r="F3644">
        <v>0</v>
      </c>
    </row>
    <row r="3645" spans="1:6">
      <c r="A3645" s="171">
        <v>44307</v>
      </c>
      <c r="B3645" t="s">
        <v>164</v>
      </c>
      <c r="C3645">
        <v>152057.28</v>
      </c>
      <c r="D3645" t="s">
        <v>19</v>
      </c>
      <c r="E3645" t="s">
        <v>22</v>
      </c>
      <c r="F3645">
        <v>0</v>
      </c>
    </row>
    <row r="3646" spans="1:6">
      <c r="A3646" s="171">
        <v>44307</v>
      </c>
      <c r="B3646" t="s">
        <v>164</v>
      </c>
      <c r="C3646">
        <v>152057.28</v>
      </c>
      <c r="D3646" t="s">
        <v>23</v>
      </c>
      <c r="E3646" t="s">
        <v>23</v>
      </c>
      <c r="F3646">
        <v>0</v>
      </c>
    </row>
    <row r="3647" spans="1:6">
      <c r="A3647" s="171">
        <v>44307</v>
      </c>
      <c r="B3647" t="s">
        <v>164</v>
      </c>
      <c r="C3647">
        <v>152057.28</v>
      </c>
      <c r="D3647" t="s">
        <v>24</v>
      </c>
      <c r="E3647" t="s">
        <v>24</v>
      </c>
      <c r="F3647">
        <v>1115890</v>
      </c>
    </row>
    <row r="3648" spans="1:6">
      <c r="A3648" s="171">
        <v>44307</v>
      </c>
      <c r="B3648" t="s">
        <v>164</v>
      </c>
      <c r="C3648">
        <v>152057.28</v>
      </c>
      <c r="D3648" t="s">
        <v>25</v>
      </c>
      <c r="E3648" t="s">
        <v>25</v>
      </c>
      <c r="F3648">
        <v>3298039</v>
      </c>
    </row>
    <row r="3649" spans="1:6">
      <c r="A3649" s="171">
        <v>44307</v>
      </c>
      <c r="B3649" t="s">
        <v>164</v>
      </c>
      <c r="C3649">
        <v>152057.28</v>
      </c>
      <c r="D3649" t="s">
        <v>26</v>
      </c>
      <c r="E3649" t="s">
        <v>26</v>
      </c>
      <c r="F3649">
        <v>417648</v>
      </c>
    </row>
    <row r="3650" spans="1:6">
      <c r="A3650" s="171">
        <v>44307</v>
      </c>
      <c r="B3650" t="s">
        <v>164</v>
      </c>
      <c r="C3650">
        <v>152057.28</v>
      </c>
      <c r="D3650" t="s">
        <v>27</v>
      </c>
      <c r="E3650" t="s">
        <v>27</v>
      </c>
      <c r="F3650">
        <v>80284</v>
      </c>
    </row>
    <row r="3651" spans="1:6">
      <c r="A3651" s="171">
        <v>44307</v>
      </c>
      <c r="B3651" t="s">
        <v>164</v>
      </c>
      <c r="C3651">
        <v>152057.28</v>
      </c>
      <c r="D3651" t="s">
        <v>28</v>
      </c>
      <c r="E3651" t="s">
        <v>28</v>
      </c>
      <c r="F3651">
        <v>0</v>
      </c>
    </row>
    <row r="3652" spans="1:6">
      <c r="A3652" s="171">
        <v>44307</v>
      </c>
      <c r="B3652" t="s">
        <v>164</v>
      </c>
      <c r="C3652">
        <v>152057.28</v>
      </c>
      <c r="D3652" t="s">
        <v>29</v>
      </c>
      <c r="E3652" t="s">
        <v>29</v>
      </c>
      <c r="F3652">
        <v>671016</v>
      </c>
    </row>
    <row r="3653" spans="1:6">
      <c r="A3653" s="171">
        <v>44307</v>
      </c>
      <c r="B3653" t="s">
        <v>164</v>
      </c>
      <c r="C3653">
        <v>152057.28</v>
      </c>
      <c r="D3653" t="s">
        <v>30</v>
      </c>
      <c r="E3653" t="s">
        <v>30</v>
      </c>
      <c r="F3653">
        <v>0</v>
      </c>
    </row>
    <row r="3654" spans="1:6">
      <c r="A3654" s="171">
        <v>44307</v>
      </c>
      <c r="B3654" t="s">
        <v>164</v>
      </c>
      <c r="C3654">
        <v>152057.28</v>
      </c>
      <c r="D3654" t="s">
        <v>31</v>
      </c>
      <c r="E3654" t="s">
        <v>31</v>
      </c>
      <c r="F3654">
        <v>0</v>
      </c>
    </row>
    <row r="3655" spans="1:6">
      <c r="A3655" s="171">
        <v>44307</v>
      </c>
      <c r="B3655" t="s">
        <v>164</v>
      </c>
      <c r="C3655">
        <v>152057.28</v>
      </c>
      <c r="D3655" t="s">
        <v>32</v>
      </c>
      <c r="E3655" t="s">
        <v>32</v>
      </c>
      <c r="F3655">
        <v>0</v>
      </c>
    </row>
    <row r="3656" spans="1:6">
      <c r="A3656" s="171">
        <v>44307</v>
      </c>
      <c r="B3656" t="s">
        <v>164</v>
      </c>
      <c r="C3656">
        <v>152057.28</v>
      </c>
      <c r="D3656" t="s">
        <v>33</v>
      </c>
      <c r="E3656" t="s">
        <v>33</v>
      </c>
      <c r="F3656">
        <v>0</v>
      </c>
    </row>
    <row r="3657" spans="1:6">
      <c r="A3657" s="171">
        <v>44307</v>
      </c>
      <c r="B3657" t="s">
        <v>164</v>
      </c>
      <c r="C3657">
        <v>152057.28</v>
      </c>
      <c r="D3657" t="s">
        <v>34</v>
      </c>
      <c r="E3657" t="s">
        <v>34</v>
      </c>
      <c r="F3657">
        <v>84</v>
      </c>
    </row>
    <row r="3658" spans="1:6">
      <c r="A3658" s="171">
        <v>44307</v>
      </c>
      <c r="B3658" t="s">
        <v>164</v>
      </c>
      <c r="C3658">
        <v>152057.28</v>
      </c>
      <c r="D3658" t="s">
        <v>35</v>
      </c>
      <c r="E3658" t="s">
        <v>35</v>
      </c>
      <c r="F3658">
        <v>0</v>
      </c>
    </row>
    <row r="3659" spans="1:6">
      <c r="A3659" s="171">
        <v>44307</v>
      </c>
      <c r="B3659" t="s">
        <v>164</v>
      </c>
      <c r="C3659">
        <v>152057.28</v>
      </c>
      <c r="D3659" t="s">
        <v>36</v>
      </c>
      <c r="E3659" t="s">
        <v>36</v>
      </c>
      <c r="F3659">
        <v>0</v>
      </c>
    </row>
    <row r="3660" spans="1:6">
      <c r="A3660" s="171">
        <v>44307</v>
      </c>
      <c r="B3660" t="s">
        <v>164</v>
      </c>
      <c r="C3660">
        <v>152057.28</v>
      </c>
      <c r="D3660" t="s">
        <v>37</v>
      </c>
      <c r="E3660" t="s">
        <v>37</v>
      </c>
      <c r="F3660">
        <v>0</v>
      </c>
    </row>
    <row r="3661" spans="1:6">
      <c r="A3661" s="171">
        <v>44307</v>
      </c>
      <c r="B3661" t="s">
        <v>164</v>
      </c>
      <c r="C3661">
        <v>152057.28</v>
      </c>
      <c r="D3661" t="s">
        <v>38</v>
      </c>
      <c r="E3661" t="s">
        <v>38</v>
      </c>
      <c r="F3661">
        <v>0</v>
      </c>
    </row>
    <row r="3662" spans="1:6">
      <c r="A3662" s="171">
        <v>44307</v>
      </c>
      <c r="B3662" t="s">
        <v>164</v>
      </c>
      <c r="C3662">
        <v>152057.28</v>
      </c>
      <c r="D3662" t="s">
        <v>39</v>
      </c>
      <c r="E3662" t="s">
        <v>39</v>
      </c>
      <c r="F3662">
        <v>0</v>
      </c>
    </row>
    <row r="3663" spans="1:6">
      <c r="A3663" s="171">
        <v>44307</v>
      </c>
      <c r="B3663" t="s">
        <v>164</v>
      </c>
      <c r="C3663">
        <v>152057.28</v>
      </c>
      <c r="D3663" t="s">
        <v>40</v>
      </c>
      <c r="E3663" t="s">
        <v>40</v>
      </c>
      <c r="F3663">
        <v>0</v>
      </c>
    </row>
    <row r="3664" spans="1:6">
      <c r="A3664" s="171">
        <v>44307</v>
      </c>
      <c r="B3664" t="s">
        <v>164</v>
      </c>
      <c r="C3664">
        <v>152057.28</v>
      </c>
      <c r="D3664" t="s">
        <v>41</v>
      </c>
      <c r="E3664" t="s">
        <v>41</v>
      </c>
      <c r="F3664">
        <v>0</v>
      </c>
    </row>
    <row r="3665" spans="1:6">
      <c r="A3665" s="171">
        <v>44308</v>
      </c>
      <c r="B3665" t="s">
        <v>164</v>
      </c>
      <c r="C3665">
        <v>130210.91</v>
      </c>
      <c r="D3665" t="s">
        <v>9</v>
      </c>
      <c r="E3665" t="s">
        <v>9</v>
      </c>
      <c r="F3665">
        <v>415055</v>
      </c>
    </row>
    <row r="3666" spans="1:6">
      <c r="A3666" s="171">
        <v>44308</v>
      </c>
      <c r="B3666" t="s">
        <v>164</v>
      </c>
      <c r="C3666">
        <v>130210.91</v>
      </c>
      <c r="D3666" t="s">
        <v>9</v>
      </c>
      <c r="E3666" t="s">
        <v>10</v>
      </c>
      <c r="F3666">
        <v>367710</v>
      </c>
    </row>
    <row r="3667" spans="1:6">
      <c r="A3667" s="171">
        <v>44308</v>
      </c>
      <c r="B3667" t="s">
        <v>164</v>
      </c>
      <c r="C3667">
        <v>130210.91</v>
      </c>
      <c r="D3667" t="s">
        <v>9</v>
      </c>
      <c r="E3667" t="s">
        <v>11</v>
      </c>
      <c r="F3667">
        <v>15286</v>
      </c>
    </row>
    <row r="3668" spans="1:6">
      <c r="A3668" s="171">
        <v>44308</v>
      </c>
      <c r="B3668" t="s">
        <v>164</v>
      </c>
      <c r="C3668">
        <v>130210.91</v>
      </c>
      <c r="D3668" t="s">
        <v>9</v>
      </c>
      <c r="E3668" t="s">
        <v>12</v>
      </c>
      <c r="F3668">
        <v>0</v>
      </c>
    </row>
    <row r="3669" spans="1:6">
      <c r="A3669" s="171">
        <v>44308</v>
      </c>
      <c r="B3669" t="s">
        <v>164</v>
      </c>
      <c r="C3669">
        <v>130210.91</v>
      </c>
      <c r="D3669" t="s">
        <v>9</v>
      </c>
      <c r="E3669" t="s">
        <v>13</v>
      </c>
      <c r="F3669">
        <v>32059</v>
      </c>
    </row>
    <row r="3670" spans="1:6">
      <c r="A3670" s="171">
        <v>44308</v>
      </c>
      <c r="B3670" t="s">
        <v>164</v>
      </c>
      <c r="C3670">
        <v>130210.91</v>
      </c>
      <c r="D3670" t="s">
        <v>14</v>
      </c>
      <c r="E3670" t="s">
        <v>14</v>
      </c>
      <c r="F3670">
        <v>147446</v>
      </c>
    </row>
    <row r="3671" spans="1:6">
      <c r="A3671" s="171">
        <v>44308</v>
      </c>
      <c r="B3671" t="s">
        <v>164</v>
      </c>
      <c r="C3671">
        <v>130210.91</v>
      </c>
      <c r="D3671" t="s">
        <v>14</v>
      </c>
      <c r="E3671" t="s">
        <v>15</v>
      </c>
      <c r="F3671">
        <v>139206</v>
      </c>
    </row>
    <row r="3672" spans="1:6">
      <c r="A3672" s="171">
        <v>44308</v>
      </c>
      <c r="B3672" t="s">
        <v>164</v>
      </c>
      <c r="C3672">
        <v>130210.91</v>
      </c>
      <c r="D3672" t="s">
        <v>14</v>
      </c>
      <c r="E3672" t="s">
        <v>16</v>
      </c>
      <c r="F3672">
        <v>3103</v>
      </c>
    </row>
    <row r="3673" spans="1:6">
      <c r="A3673" s="171">
        <v>44308</v>
      </c>
      <c r="B3673" t="s">
        <v>164</v>
      </c>
      <c r="C3673">
        <v>130210.91</v>
      </c>
      <c r="D3673" t="s">
        <v>14</v>
      </c>
      <c r="E3673" t="s">
        <v>17</v>
      </c>
      <c r="F3673">
        <v>5137</v>
      </c>
    </row>
    <row r="3674" spans="1:6">
      <c r="A3674" s="171">
        <v>44308</v>
      </c>
      <c r="B3674" t="s">
        <v>164</v>
      </c>
      <c r="C3674">
        <v>130210.91</v>
      </c>
      <c r="D3674" t="s">
        <v>14</v>
      </c>
      <c r="E3674" t="s">
        <v>18</v>
      </c>
      <c r="F3674">
        <v>0</v>
      </c>
    </row>
    <row r="3675" spans="1:6">
      <c r="A3675" s="171">
        <v>44308</v>
      </c>
      <c r="B3675" t="s">
        <v>164</v>
      </c>
      <c r="C3675">
        <v>130210.91</v>
      </c>
      <c r="D3675" t="s">
        <v>19</v>
      </c>
      <c r="E3675" t="s">
        <v>19</v>
      </c>
      <c r="F3675">
        <v>7556</v>
      </c>
    </row>
    <row r="3676" spans="1:6">
      <c r="A3676" s="171">
        <v>44308</v>
      </c>
      <c r="B3676" t="s">
        <v>164</v>
      </c>
      <c r="C3676">
        <v>130210.91</v>
      </c>
      <c r="D3676" t="s">
        <v>19</v>
      </c>
      <c r="E3676" t="s">
        <v>20</v>
      </c>
      <c r="F3676">
        <v>7556</v>
      </c>
    </row>
    <row r="3677" spans="1:6">
      <c r="A3677" s="171">
        <v>44308</v>
      </c>
      <c r="B3677" t="s">
        <v>164</v>
      </c>
      <c r="C3677">
        <v>130210.91</v>
      </c>
      <c r="D3677" t="s">
        <v>19</v>
      </c>
      <c r="E3677" t="s">
        <v>21</v>
      </c>
      <c r="F3677">
        <v>0</v>
      </c>
    </row>
    <row r="3678" spans="1:6">
      <c r="A3678" s="171">
        <v>44308</v>
      </c>
      <c r="B3678" t="s">
        <v>164</v>
      </c>
      <c r="C3678">
        <v>130210.91</v>
      </c>
      <c r="D3678" t="s">
        <v>19</v>
      </c>
      <c r="E3678" t="s">
        <v>22</v>
      </c>
      <c r="F3678">
        <v>0</v>
      </c>
    </row>
    <row r="3679" spans="1:6">
      <c r="A3679" s="171">
        <v>44308</v>
      </c>
      <c r="B3679" t="s">
        <v>164</v>
      </c>
      <c r="C3679">
        <v>130210.91</v>
      </c>
      <c r="D3679" t="s">
        <v>23</v>
      </c>
      <c r="E3679" t="s">
        <v>23</v>
      </c>
      <c r="F3679">
        <v>0</v>
      </c>
    </row>
    <row r="3680" spans="1:6">
      <c r="A3680" s="171">
        <v>44308</v>
      </c>
      <c r="B3680" t="s">
        <v>164</v>
      </c>
      <c r="C3680">
        <v>130210.91</v>
      </c>
      <c r="D3680" t="s">
        <v>24</v>
      </c>
      <c r="E3680" t="s">
        <v>24</v>
      </c>
      <c r="F3680">
        <v>1003737</v>
      </c>
    </row>
    <row r="3681" spans="1:6">
      <c r="A3681" s="171">
        <v>44308</v>
      </c>
      <c r="B3681" t="s">
        <v>164</v>
      </c>
      <c r="C3681">
        <v>130210.91</v>
      </c>
      <c r="D3681" t="s">
        <v>25</v>
      </c>
      <c r="E3681" t="s">
        <v>25</v>
      </c>
      <c r="F3681">
        <v>2426838</v>
      </c>
    </row>
    <row r="3682" spans="1:6">
      <c r="A3682" s="171">
        <v>44308</v>
      </c>
      <c r="B3682" t="s">
        <v>164</v>
      </c>
      <c r="C3682">
        <v>130210.91</v>
      </c>
      <c r="D3682" t="s">
        <v>26</v>
      </c>
      <c r="E3682" t="s">
        <v>26</v>
      </c>
      <c r="F3682">
        <v>22432</v>
      </c>
    </row>
    <row r="3683" spans="1:6">
      <c r="A3683" s="171">
        <v>44308</v>
      </c>
      <c r="B3683" t="s">
        <v>164</v>
      </c>
      <c r="C3683">
        <v>130210.91</v>
      </c>
      <c r="D3683" t="s">
        <v>27</v>
      </c>
      <c r="E3683" t="s">
        <v>27</v>
      </c>
      <c r="F3683">
        <v>69115</v>
      </c>
    </row>
    <row r="3684" spans="1:6">
      <c r="A3684" s="171">
        <v>44308</v>
      </c>
      <c r="B3684" t="s">
        <v>164</v>
      </c>
      <c r="C3684">
        <v>130210.91</v>
      </c>
      <c r="D3684" t="s">
        <v>28</v>
      </c>
      <c r="E3684" t="s">
        <v>28</v>
      </c>
      <c r="F3684">
        <v>0</v>
      </c>
    </row>
    <row r="3685" spans="1:6">
      <c r="A3685" s="171">
        <v>44308</v>
      </c>
      <c r="B3685" t="s">
        <v>164</v>
      </c>
      <c r="C3685">
        <v>130210.91</v>
      </c>
      <c r="D3685" t="s">
        <v>29</v>
      </c>
      <c r="E3685" t="s">
        <v>29</v>
      </c>
      <c r="F3685">
        <v>648238</v>
      </c>
    </row>
    <row r="3686" spans="1:6">
      <c r="A3686" s="171">
        <v>44308</v>
      </c>
      <c r="B3686" t="s">
        <v>164</v>
      </c>
      <c r="C3686">
        <v>130210.91</v>
      </c>
      <c r="D3686" t="s">
        <v>30</v>
      </c>
      <c r="E3686" t="s">
        <v>30</v>
      </c>
      <c r="F3686">
        <v>0</v>
      </c>
    </row>
    <row r="3687" spans="1:6">
      <c r="A3687" s="171">
        <v>44308</v>
      </c>
      <c r="B3687" t="s">
        <v>164</v>
      </c>
      <c r="C3687">
        <v>130210.91</v>
      </c>
      <c r="D3687" t="s">
        <v>31</v>
      </c>
      <c r="E3687" t="s">
        <v>31</v>
      </c>
      <c r="F3687">
        <v>0</v>
      </c>
    </row>
    <row r="3688" spans="1:6">
      <c r="A3688" s="171">
        <v>44308</v>
      </c>
      <c r="B3688" t="s">
        <v>164</v>
      </c>
      <c r="C3688">
        <v>130210.91</v>
      </c>
      <c r="D3688" t="s">
        <v>32</v>
      </c>
      <c r="E3688" t="s">
        <v>32</v>
      </c>
      <c r="F3688">
        <v>0</v>
      </c>
    </row>
    <row r="3689" spans="1:6">
      <c r="A3689" s="171">
        <v>44308</v>
      </c>
      <c r="B3689" t="s">
        <v>164</v>
      </c>
      <c r="C3689">
        <v>130210.91</v>
      </c>
      <c r="D3689" t="s">
        <v>33</v>
      </c>
      <c r="E3689" t="s">
        <v>33</v>
      </c>
      <c r="F3689">
        <v>0</v>
      </c>
    </row>
    <row r="3690" spans="1:6">
      <c r="A3690" s="171">
        <v>44308</v>
      </c>
      <c r="B3690" t="s">
        <v>164</v>
      </c>
      <c r="C3690">
        <v>130210.91</v>
      </c>
      <c r="D3690" t="s">
        <v>34</v>
      </c>
      <c r="E3690" t="s">
        <v>34</v>
      </c>
      <c r="F3690">
        <v>159</v>
      </c>
    </row>
    <row r="3691" spans="1:6">
      <c r="A3691" s="171">
        <v>44308</v>
      </c>
      <c r="B3691" t="s">
        <v>164</v>
      </c>
      <c r="C3691">
        <v>130210.91</v>
      </c>
      <c r="D3691" t="s">
        <v>35</v>
      </c>
      <c r="E3691" t="s">
        <v>35</v>
      </c>
      <c r="F3691">
        <v>0</v>
      </c>
    </row>
    <row r="3692" spans="1:6">
      <c r="A3692" s="171">
        <v>44308</v>
      </c>
      <c r="B3692" t="s">
        <v>164</v>
      </c>
      <c r="C3692">
        <v>130210.91</v>
      </c>
      <c r="D3692" t="s">
        <v>36</v>
      </c>
      <c r="E3692" t="s">
        <v>36</v>
      </c>
      <c r="F3692">
        <v>0</v>
      </c>
    </row>
    <row r="3693" spans="1:6">
      <c r="A3693" s="171">
        <v>44308</v>
      </c>
      <c r="B3693" t="s">
        <v>164</v>
      </c>
      <c r="C3693">
        <v>130210.91</v>
      </c>
      <c r="D3693" t="s">
        <v>37</v>
      </c>
      <c r="E3693" t="s">
        <v>37</v>
      </c>
      <c r="F3693">
        <v>0</v>
      </c>
    </row>
    <row r="3694" spans="1:6">
      <c r="A3694" s="171">
        <v>44308</v>
      </c>
      <c r="B3694" t="s">
        <v>164</v>
      </c>
      <c r="C3694">
        <v>130210.91</v>
      </c>
      <c r="D3694" t="s">
        <v>38</v>
      </c>
      <c r="E3694" t="s">
        <v>38</v>
      </c>
      <c r="F3694">
        <v>0</v>
      </c>
    </row>
    <row r="3695" spans="1:6">
      <c r="A3695" s="171">
        <v>44308</v>
      </c>
      <c r="B3695" t="s">
        <v>164</v>
      </c>
      <c r="C3695">
        <v>130210.91</v>
      </c>
      <c r="D3695" t="s">
        <v>39</v>
      </c>
      <c r="E3695" t="s">
        <v>39</v>
      </c>
      <c r="F3695">
        <v>0</v>
      </c>
    </row>
    <row r="3696" spans="1:6">
      <c r="A3696" s="171">
        <v>44308</v>
      </c>
      <c r="B3696" t="s">
        <v>164</v>
      </c>
      <c r="C3696">
        <v>130210.91</v>
      </c>
      <c r="D3696" t="s">
        <v>40</v>
      </c>
      <c r="E3696" t="s">
        <v>40</v>
      </c>
      <c r="F3696">
        <v>0</v>
      </c>
    </row>
    <row r="3697" spans="1:6">
      <c r="A3697" s="171">
        <v>44308</v>
      </c>
      <c r="B3697" t="s">
        <v>164</v>
      </c>
      <c r="C3697">
        <v>130210.91</v>
      </c>
      <c r="D3697" t="s">
        <v>41</v>
      </c>
      <c r="E3697" t="s">
        <v>41</v>
      </c>
      <c r="F3697">
        <v>0</v>
      </c>
    </row>
    <row r="3698" spans="1:6">
      <c r="A3698" s="171">
        <v>44309</v>
      </c>
      <c r="B3698" t="s">
        <v>164</v>
      </c>
      <c r="C3698">
        <v>227561.62</v>
      </c>
      <c r="D3698" t="s">
        <v>9</v>
      </c>
      <c r="E3698" t="s">
        <v>9</v>
      </c>
      <c r="F3698">
        <v>615064</v>
      </c>
    </row>
    <row r="3699" spans="1:6">
      <c r="A3699" s="171">
        <v>44309</v>
      </c>
      <c r="B3699" t="s">
        <v>164</v>
      </c>
      <c r="C3699">
        <v>227561.62</v>
      </c>
      <c r="D3699" t="s">
        <v>9</v>
      </c>
      <c r="E3699" t="s">
        <v>10</v>
      </c>
      <c r="F3699">
        <v>491893</v>
      </c>
    </row>
    <row r="3700" spans="1:6">
      <c r="A3700" s="171">
        <v>44309</v>
      </c>
      <c r="B3700" t="s">
        <v>164</v>
      </c>
      <c r="C3700">
        <v>227561.62</v>
      </c>
      <c r="D3700" t="s">
        <v>9</v>
      </c>
      <c r="E3700" t="s">
        <v>11</v>
      </c>
      <c r="F3700">
        <v>28467</v>
      </c>
    </row>
    <row r="3701" spans="1:6">
      <c r="A3701" s="171">
        <v>44309</v>
      </c>
      <c r="B3701" t="s">
        <v>164</v>
      </c>
      <c r="C3701">
        <v>227561.62</v>
      </c>
      <c r="D3701" t="s">
        <v>9</v>
      </c>
      <c r="E3701" t="s">
        <v>12</v>
      </c>
      <c r="F3701">
        <v>0</v>
      </c>
    </row>
    <row r="3702" spans="1:6">
      <c r="A3702" s="171">
        <v>44309</v>
      </c>
      <c r="B3702" t="s">
        <v>164</v>
      </c>
      <c r="C3702">
        <v>227561.62</v>
      </c>
      <c r="D3702" t="s">
        <v>9</v>
      </c>
      <c r="E3702" t="s">
        <v>13</v>
      </c>
      <c r="F3702">
        <v>94704</v>
      </c>
    </row>
    <row r="3703" spans="1:6">
      <c r="A3703" s="171">
        <v>44309</v>
      </c>
      <c r="B3703" t="s">
        <v>164</v>
      </c>
      <c r="C3703">
        <v>227561.62</v>
      </c>
      <c r="D3703" t="s">
        <v>14</v>
      </c>
      <c r="E3703" t="s">
        <v>14</v>
      </c>
      <c r="F3703">
        <v>195208</v>
      </c>
    </row>
    <row r="3704" spans="1:6">
      <c r="A3704" s="171">
        <v>44309</v>
      </c>
      <c r="B3704" t="s">
        <v>164</v>
      </c>
      <c r="C3704">
        <v>227561.62</v>
      </c>
      <c r="D3704" t="s">
        <v>14</v>
      </c>
      <c r="E3704" t="s">
        <v>15</v>
      </c>
      <c r="F3704">
        <v>179167</v>
      </c>
    </row>
    <row r="3705" spans="1:6">
      <c r="A3705" s="171">
        <v>44309</v>
      </c>
      <c r="B3705" t="s">
        <v>164</v>
      </c>
      <c r="C3705">
        <v>227561.62</v>
      </c>
      <c r="D3705" t="s">
        <v>14</v>
      </c>
      <c r="E3705" t="s">
        <v>16</v>
      </c>
      <c r="F3705">
        <v>4227</v>
      </c>
    </row>
    <row r="3706" spans="1:6">
      <c r="A3706" s="171">
        <v>44309</v>
      </c>
      <c r="B3706" t="s">
        <v>164</v>
      </c>
      <c r="C3706">
        <v>227561.62</v>
      </c>
      <c r="D3706" t="s">
        <v>14</v>
      </c>
      <c r="E3706" t="s">
        <v>17</v>
      </c>
      <c r="F3706">
        <v>11814</v>
      </c>
    </row>
    <row r="3707" spans="1:6">
      <c r="A3707" s="171">
        <v>44309</v>
      </c>
      <c r="B3707" t="s">
        <v>164</v>
      </c>
      <c r="C3707">
        <v>227561.62</v>
      </c>
      <c r="D3707" t="s">
        <v>14</v>
      </c>
      <c r="E3707" t="s">
        <v>18</v>
      </c>
      <c r="F3707">
        <v>0</v>
      </c>
    </row>
    <row r="3708" spans="1:6">
      <c r="A3708" s="171">
        <v>44309</v>
      </c>
      <c r="B3708" t="s">
        <v>164</v>
      </c>
      <c r="C3708">
        <v>227561.62</v>
      </c>
      <c r="D3708" t="s">
        <v>19</v>
      </c>
      <c r="E3708" t="s">
        <v>19</v>
      </c>
      <c r="F3708">
        <v>17993</v>
      </c>
    </row>
    <row r="3709" spans="1:6">
      <c r="A3709" s="171">
        <v>44309</v>
      </c>
      <c r="B3709" t="s">
        <v>164</v>
      </c>
      <c r="C3709">
        <v>227561.62</v>
      </c>
      <c r="D3709" t="s">
        <v>19</v>
      </c>
      <c r="E3709" t="s">
        <v>20</v>
      </c>
      <c r="F3709">
        <v>17993</v>
      </c>
    </row>
    <row r="3710" spans="1:6">
      <c r="A3710" s="171">
        <v>44309</v>
      </c>
      <c r="B3710" t="s">
        <v>164</v>
      </c>
      <c r="C3710">
        <v>227561.62</v>
      </c>
      <c r="D3710" t="s">
        <v>19</v>
      </c>
      <c r="E3710" t="s">
        <v>21</v>
      </c>
      <c r="F3710">
        <v>0</v>
      </c>
    </row>
    <row r="3711" spans="1:6">
      <c r="A3711" s="171">
        <v>44309</v>
      </c>
      <c r="B3711" t="s">
        <v>164</v>
      </c>
      <c r="C3711">
        <v>227561.62</v>
      </c>
      <c r="D3711" t="s">
        <v>19</v>
      </c>
      <c r="E3711" t="s">
        <v>22</v>
      </c>
      <c r="F3711">
        <v>0</v>
      </c>
    </row>
    <row r="3712" spans="1:6">
      <c r="A3712" s="171">
        <v>44309</v>
      </c>
      <c r="B3712" t="s">
        <v>164</v>
      </c>
      <c r="C3712">
        <v>227561.62</v>
      </c>
      <c r="D3712" t="s">
        <v>23</v>
      </c>
      <c r="E3712" t="s">
        <v>23</v>
      </c>
      <c r="F3712">
        <v>0</v>
      </c>
    </row>
    <row r="3713" spans="1:6">
      <c r="A3713" s="171">
        <v>44309</v>
      </c>
      <c r="B3713" t="s">
        <v>164</v>
      </c>
      <c r="C3713">
        <v>227561.62</v>
      </c>
      <c r="D3713" t="s">
        <v>24</v>
      </c>
      <c r="E3713" t="s">
        <v>24</v>
      </c>
      <c r="F3713">
        <v>700009</v>
      </c>
    </row>
    <row r="3714" spans="1:6">
      <c r="A3714" s="171">
        <v>44309</v>
      </c>
      <c r="B3714" t="s">
        <v>164</v>
      </c>
      <c r="C3714">
        <v>227561.62</v>
      </c>
      <c r="D3714" t="s">
        <v>25</v>
      </c>
      <c r="E3714" t="s">
        <v>25</v>
      </c>
      <c r="F3714">
        <v>2179752</v>
      </c>
    </row>
    <row r="3715" spans="1:6">
      <c r="A3715" s="171">
        <v>44309</v>
      </c>
      <c r="B3715" t="s">
        <v>164</v>
      </c>
      <c r="C3715">
        <v>227561.62</v>
      </c>
      <c r="D3715" t="s">
        <v>26</v>
      </c>
      <c r="E3715" t="s">
        <v>26</v>
      </c>
      <c r="F3715">
        <v>29636</v>
      </c>
    </row>
    <row r="3716" spans="1:6">
      <c r="A3716" s="171">
        <v>44309</v>
      </c>
      <c r="B3716" t="s">
        <v>164</v>
      </c>
      <c r="C3716">
        <v>227561.62</v>
      </c>
      <c r="D3716" t="s">
        <v>27</v>
      </c>
      <c r="E3716" t="s">
        <v>27</v>
      </c>
      <c r="F3716">
        <v>52930</v>
      </c>
    </row>
    <row r="3717" spans="1:6">
      <c r="A3717" s="171">
        <v>44309</v>
      </c>
      <c r="B3717" t="s">
        <v>164</v>
      </c>
      <c r="C3717">
        <v>227561.62</v>
      </c>
      <c r="D3717" t="s">
        <v>28</v>
      </c>
      <c r="E3717" t="s">
        <v>28</v>
      </c>
      <c r="F3717">
        <v>0</v>
      </c>
    </row>
    <row r="3718" spans="1:6">
      <c r="A3718" s="171">
        <v>44309</v>
      </c>
      <c r="B3718" t="s">
        <v>164</v>
      </c>
      <c r="C3718">
        <v>227561.62</v>
      </c>
      <c r="D3718" t="s">
        <v>29</v>
      </c>
      <c r="E3718" t="s">
        <v>29</v>
      </c>
      <c r="F3718">
        <v>961896</v>
      </c>
    </row>
    <row r="3719" spans="1:6">
      <c r="A3719" s="171">
        <v>44309</v>
      </c>
      <c r="B3719" t="s">
        <v>164</v>
      </c>
      <c r="C3719">
        <v>227561.62</v>
      </c>
      <c r="D3719" t="s">
        <v>30</v>
      </c>
      <c r="E3719" t="s">
        <v>30</v>
      </c>
      <c r="F3719">
        <v>0</v>
      </c>
    </row>
    <row r="3720" spans="1:6">
      <c r="A3720" s="171">
        <v>44309</v>
      </c>
      <c r="B3720" t="s">
        <v>164</v>
      </c>
      <c r="C3720">
        <v>227561.62</v>
      </c>
      <c r="D3720" t="s">
        <v>31</v>
      </c>
      <c r="E3720" t="s">
        <v>31</v>
      </c>
      <c r="F3720">
        <v>0</v>
      </c>
    </row>
    <row r="3721" spans="1:6">
      <c r="A3721" s="171">
        <v>44309</v>
      </c>
      <c r="B3721" t="s">
        <v>164</v>
      </c>
      <c r="C3721">
        <v>227561.62</v>
      </c>
      <c r="D3721" t="s">
        <v>32</v>
      </c>
      <c r="E3721" t="s">
        <v>32</v>
      </c>
      <c r="F3721">
        <v>0</v>
      </c>
    </row>
    <row r="3722" spans="1:6">
      <c r="A3722" s="171">
        <v>44309</v>
      </c>
      <c r="B3722" t="s">
        <v>164</v>
      </c>
      <c r="C3722">
        <v>227561.62</v>
      </c>
      <c r="D3722" t="s">
        <v>33</v>
      </c>
      <c r="E3722" t="s">
        <v>33</v>
      </c>
      <c r="F3722">
        <v>0</v>
      </c>
    </row>
    <row r="3723" spans="1:6">
      <c r="A3723" s="171">
        <v>44309</v>
      </c>
      <c r="B3723" t="s">
        <v>164</v>
      </c>
      <c r="C3723">
        <v>227561.62</v>
      </c>
      <c r="D3723" t="s">
        <v>34</v>
      </c>
      <c r="E3723" t="s">
        <v>34</v>
      </c>
      <c r="F3723">
        <v>248</v>
      </c>
    </row>
    <row r="3724" spans="1:6">
      <c r="A3724" s="171">
        <v>44309</v>
      </c>
      <c r="B3724" t="s">
        <v>164</v>
      </c>
      <c r="C3724">
        <v>227561.62</v>
      </c>
      <c r="D3724" t="s">
        <v>35</v>
      </c>
      <c r="E3724" t="s">
        <v>35</v>
      </c>
      <c r="F3724">
        <v>0</v>
      </c>
    </row>
    <row r="3725" spans="1:6">
      <c r="A3725" s="171">
        <v>44309</v>
      </c>
      <c r="B3725" t="s">
        <v>164</v>
      </c>
      <c r="C3725">
        <v>227561.62</v>
      </c>
      <c r="D3725" t="s">
        <v>36</v>
      </c>
      <c r="E3725" t="s">
        <v>36</v>
      </c>
      <c r="F3725">
        <v>0</v>
      </c>
    </row>
    <row r="3726" spans="1:6">
      <c r="A3726" s="171">
        <v>44309</v>
      </c>
      <c r="B3726" t="s">
        <v>164</v>
      </c>
      <c r="C3726">
        <v>227561.62</v>
      </c>
      <c r="D3726" t="s">
        <v>37</v>
      </c>
      <c r="E3726" t="s">
        <v>37</v>
      </c>
      <c r="F3726">
        <v>0</v>
      </c>
    </row>
    <row r="3727" spans="1:6">
      <c r="A3727" s="171">
        <v>44309</v>
      </c>
      <c r="B3727" t="s">
        <v>164</v>
      </c>
      <c r="C3727">
        <v>227561.62</v>
      </c>
      <c r="D3727" t="s">
        <v>38</v>
      </c>
      <c r="E3727" t="s">
        <v>38</v>
      </c>
      <c r="F3727">
        <v>0</v>
      </c>
    </row>
    <row r="3728" spans="1:6">
      <c r="A3728" s="171">
        <v>44309</v>
      </c>
      <c r="B3728" t="s">
        <v>164</v>
      </c>
      <c r="C3728">
        <v>227561.62</v>
      </c>
      <c r="D3728" t="s">
        <v>39</v>
      </c>
      <c r="E3728" t="s">
        <v>39</v>
      </c>
      <c r="F3728">
        <v>0</v>
      </c>
    </row>
    <row r="3729" spans="1:6">
      <c r="A3729" s="171">
        <v>44309</v>
      </c>
      <c r="B3729" t="s">
        <v>164</v>
      </c>
      <c r="C3729">
        <v>227561.62</v>
      </c>
      <c r="D3729" t="s">
        <v>40</v>
      </c>
      <c r="E3729" t="s">
        <v>40</v>
      </c>
      <c r="F3729">
        <v>0</v>
      </c>
    </row>
    <row r="3730" spans="1:6">
      <c r="A3730" s="171">
        <v>44309</v>
      </c>
      <c r="B3730" t="s">
        <v>164</v>
      </c>
      <c r="C3730">
        <v>227561.62</v>
      </c>
      <c r="D3730" t="s">
        <v>41</v>
      </c>
      <c r="E3730" t="s">
        <v>41</v>
      </c>
      <c r="F3730">
        <v>0</v>
      </c>
    </row>
    <row r="3731" spans="1:6">
      <c r="A3731" s="171">
        <v>44310</v>
      </c>
      <c r="B3731" t="s">
        <v>164</v>
      </c>
      <c r="C3731">
        <v>212311.75</v>
      </c>
      <c r="D3731" t="s">
        <v>9</v>
      </c>
      <c r="E3731" t="s">
        <v>9</v>
      </c>
      <c r="F3731">
        <v>670947</v>
      </c>
    </row>
    <row r="3732" spans="1:6">
      <c r="A3732" s="171">
        <v>44310</v>
      </c>
      <c r="B3732" t="s">
        <v>164</v>
      </c>
      <c r="C3732">
        <v>212311.75</v>
      </c>
      <c r="D3732" t="s">
        <v>9</v>
      </c>
      <c r="E3732" t="s">
        <v>10</v>
      </c>
      <c r="F3732">
        <v>593268</v>
      </c>
    </row>
    <row r="3733" spans="1:6">
      <c r="A3733" s="171">
        <v>44310</v>
      </c>
      <c r="B3733" t="s">
        <v>164</v>
      </c>
      <c r="C3733">
        <v>212311.75</v>
      </c>
      <c r="D3733" t="s">
        <v>9</v>
      </c>
      <c r="E3733" t="s">
        <v>11</v>
      </c>
      <c r="F3733">
        <v>19859</v>
      </c>
    </row>
    <row r="3734" spans="1:6">
      <c r="A3734" s="171">
        <v>44310</v>
      </c>
      <c r="B3734" t="s">
        <v>164</v>
      </c>
      <c r="C3734">
        <v>212311.75</v>
      </c>
      <c r="D3734" t="s">
        <v>9</v>
      </c>
      <c r="E3734" t="s">
        <v>12</v>
      </c>
      <c r="F3734">
        <v>0</v>
      </c>
    </row>
    <row r="3735" spans="1:6">
      <c r="A3735" s="171">
        <v>44310</v>
      </c>
      <c r="B3735" t="s">
        <v>164</v>
      </c>
      <c r="C3735">
        <v>212311.75</v>
      </c>
      <c r="D3735" t="s">
        <v>9</v>
      </c>
      <c r="E3735" t="s">
        <v>13</v>
      </c>
      <c r="F3735">
        <v>57820</v>
      </c>
    </row>
    <row r="3736" spans="1:6">
      <c r="A3736" s="171">
        <v>44310</v>
      </c>
      <c r="B3736" t="s">
        <v>164</v>
      </c>
      <c r="C3736">
        <v>212311.75</v>
      </c>
      <c r="D3736" t="s">
        <v>14</v>
      </c>
      <c r="E3736" t="s">
        <v>14</v>
      </c>
      <c r="F3736">
        <v>236438</v>
      </c>
    </row>
    <row r="3737" spans="1:6">
      <c r="A3737" s="171">
        <v>44310</v>
      </c>
      <c r="B3737" t="s">
        <v>164</v>
      </c>
      <c r="C3737">
        <v>212311.75</v>
      </c>
      <c r="D3737" t="s">
        <v>14</v>
      </c>
      <c r="E3737" t="s">
        <v>15</v>
      </c>
      <c r="F3737">
        <v>236438</v>
      </c>
    </row>
    <row r="3738" spans="1:6">
      <c r="A3738" s="171">
        <v>44310</v>
      </c>
      <c r="B3738" t="s">
        <v>164</v>
      </c>
      <c r="C3738">
        <v>212311.75</v>
      </c>
      <c r="D3738" t="s">
        <v>14</v>
      </c>
      <c r="E3738" t="s">
        <v>16</v>
      </c>
      <c r="F3738">
        <v>0</v>
      </c>
    </row>
    <row r="3739" spans="1:6">
      <c r="A3739" s="171">
        <v>44310</v>
      </c>
      <c r="B3739" t="s">
        <v>164</v>
      </c>
      <c r="C3739">
        <v>212311.75</v>
      </c>
      <c r="D3739" t="s">
        <v>14</v>
      </c>
      <c r="E3739" t="s">
        <v>17</v>
      </c>
      <c r="F3739">
        <v>0</v>
      </c>
    </row>
    <row r="3740" spans="1:6">
      <c r="A3740" s="171">
        <v>44310</v>
      </c>
      <c r="B3740" t="s">
        <v>164</v>
      </c>
      <c r="C3740">
        <v>212311.75</v>
      </c>
      <c r="D3740" t="s">
        <v>14</v>
      </c>
      <c r="E3740" t="s">
        <v>18</v>
      </c>
      <c r="F3740">
        <v>0</v>
      </c>
    </row>
    <row r="3741" spans="1:6">
      <c r="A3741" s="171">
        <v>44310</v>
      </c>
      <c r="B3741" t="s">
        <v>164</v>
      </c>
      <c r="C3741">
        <v>212311.75</v>
      </c>
      <c r="D3741" t="s">
        <v>19</v>
      </c>
      <c r="E3741" t="s">
        <v>19</v>
      </c>
      <c r="F3741">
        <v>63286</v>
      </c>
    </row>
    <row r="3742" spans="1:6">
      <c r="A3742" s="171">
        <v>44310</v>
      </c>
      <c r="B3742" t="s">
        <v>164</v>
      </c>
      <c r="C3742">
        <v>212311.75</v>
      </c>
      <c r="D3742" t="s">
        <v>19</v>
      </c>
      <c r="E3742" t="s">
        <v>20</v>
      </c>
      <c r="F3742">
        <v>63286</v>
      </c>
    </row>
    <row r="3743" spans="1:6">
      <c r="A3743" s="171">
        <v>44310</v>
      </c>
      <c r="B3743" t="s">
        <v>164</v>
      </c>
      <c r="C3743">
        <v>212311.75</v>
      </c>
      <c r="D3743" t="s">
        <v>19</v>
      </c>
      <c r="E3743" t="s">
        <v>21</v>
      </c>
      <c r="F3743">
        <v>0</v>
      </c>
    </row>
    <row r="3744" spans="1:6">
      <c r="A3744" s="171">
        <v>44310</v>
      </c>
      <c r="B3744" t="s">
        <v>164</v>
      </c>
      <c r="C3744">
        <v>212311.75</v>
      </c>
      <c r="D3744" t="s">
        <v>19</v>
      </c>
      <c r="E3744" t="s">
        <v>22</v>
      </c>
      <c r="F3744">
        <v>0</v>
      </c>
    </row>
    <row r="3745" spans="1:6">
      <c r="A3745" s="171">
        <v>44310</v>
      </c>
      <c r="B3745" t="s">
        <v>164</v>
      </c>
      <c r="C3745">
        <v>212311.75</v>
      </c>
      <c r="D3745" t="s">
        <v>23</v>
      </c>
      <c r="E3745" t="s">
        <v>23</v>
      </c>
      <c r="F3745">
        <v>0</v>
      </c>
    </row>
    <row r="3746" spans="1:6">
      <c r="A3746" s="171">
        <v>44310</v>
      </c>
      <c r="B3746" t="s">
        <v>164</v>
      </c>
      <c r="C3746">
        <v>212311.75</v>
      </c>
      <c r="D3746" t="s">
        <v>24</v>
      </c>
      <c r="E3746" t="s">
        <v>24</v>
      </c>
      <c r="F3746">
        <v>1325363</v>
      </c>
    </row>
    <row r="3747" spans="1:6">
      <c r="A3747" s="171">
        <v>44310</v>
      </c>
      <c r="B3747" t="s">
        <v>164</v>
      </c>
      <c r="C3747">
        <v>212311.75</v>
      </c>
      <c r="D3747" t="s">
        <v>25</v>
      </c>
      <c r="E3747" t="s">
        <v>25</v>
      </c>
      <c r="F3747">
        <v>1838789</v>
      </c>
    </row>
    <row r="3748" spans="1:6">
      <c r="A3748" s="171">
        <v>44310</v>
      </c>
      <c r="B3748" t="s">
        <v>164</v>
      </c>
      <c r="C3748">
        <v>212311.75</v>
      </c>
      <c r="D3748" t="s">
        <v>26</v>
      </c>
      <c r="E3748" t="s">
        <v>26</v>
      </c>
      <c r="F3748">
        <v>94805</v>
      </c>
    </row>
    <row r="3749" spans="1:6">
      <c r="A3749" s="171">
        <v>44310</v>
      </c>
      <c r="B3749" t="s">
        <v>164</v>
      </c>
      <c r="C3749">
        <v>212311.75</v>
      </c>
      <c r="D3749" t="s">
        <v>27</v>
      </c>
      <c r="E3749" t="s">
        <v>27</v>
      </c>
      <c r="F3749">
        <v>37882</v>
      </c>
    </row>
    <row r="3750" spans="1:6">
      <c r="A3750" s="171">
        <v>44310</v>
      </c>
      <c r="B3750" t="s">
        <v>164</v>
      </c>
      <c r="C3750">
        <v>212311.75</v>
      </c>
      <c r="D3750" t="s">
        <v>28</v>
      </c>
      <c r="E3750" t="s">
        <v>28</v>
      </c>
      <c r="F3750">
        <v>0</v>
      </c>
    </row>
    <row r="3751" spans="1:6">
      <c r="A3751" s="171">
        <v>44310</v>
      </c>
      <c r="B3751" t="s">
        <v>164</v>
      </c>
      <c r="C3751">
        <v>212311.75</v>
      </c>
      <c r="D3751" t="s">
        <v>29</v>
      </c>
      <c r="E3751" t="s">
        <v>29</v>
      </c>
      <c r="F3751">
        <v>1305253</v>
      </c>
    </row>
    <row r="3752" spans="1:6">
      <c r="A3752" s="171">
        <v>44310</v>
      </c>
      <c r="B3752" t="s">
        <v>164</v>
      </c>
      <c r="C3752">
        <v>212311.75</v>
      </c>
      <c r="D3752" t="s">
        <v>30</v>
      </c>
      <c r="E3752" t="s">
        <v>30</v>
      </c>
      <c r="F3752">
        <v>0</v>
      </c>
    </row>
    <row r="3753" spans="1:6">
      <c r="A3753" s="171">
        <v>44310</v>
      </c>
      <c r="B3753" t="s">
        <v>164</v>
      </c>
      <c r="C3753">
        <v>212311.75</v>
      </c>
      <c r="D3753" t="s">
        <v>31</v>
      </c>
      <c r="E3753" t="s">
        <v>31</v>
      </c>
      <c r="F3753">
        <v>0</v>
      </c>
    </row>
    <row r="3754" spans="1:6">
      <c r="A3754" s="171">
        <v>44310</v>
      </c>
      <c r="B3754" t="s">
        <v>164</v>
      </c>
      <c r="C3754">
        <v>212311.75</v>
      </c>
      <c r="D3754" t="s">
        <v>32</v>
      </c>
      <c r="E3754" t="s">
        <v>32</v>
      </c>
      <c r="F3754">
        <v>0</v>
      </c>
    </row>
    <row r="3755" spans="1:6">
      <c r="A3755" s="171">
        <v>44310</v>
      </c>
      <c r="B3755" t="s">
        <v>164</v>
      </c>
      <c r="C3755">
        <v>212311.75</v>
      </c>
      <c r="D3755" t="s">
        <v>33</v>
      </c>
      <c r="E3755" t="s">
        <v>33</v>
      </c>
      <c r="F3755">
        <v>0</v>
      </c>
    </row>
    <row r="3756" spans="1:6">
      <c r="A3756" s="171">
        <v>44310</v>
      </c>
      <c r="B3756" t="s">
        <v>164</v>
      </c>
      <c r="C3756">
        <v>212311.75</v>
      </c>
      <c r="D3756" t="s">
        <v>34</v>
      </c>
      <c r="E3756" t="s">
        <v>34</v>
      </c>
      <c r="F3756">
        <v>158</v>
      </c>
    </row>
    <row r="3757" spans="1:6">
      <c r="A3757" s="171">
        <v>44310</v>
      </c>
      <c r="B3757" t="s">
        <v>164</v>
      </c>
      <c r="C3757">
        <v>212311.75</v>
      </c>
      <c r="D3757" t="s">
        <v>35</v>
      </c>
      <c r="E3757" t="s">
        <v>35</v>
      </c>
      <c r="F3757">
        <v>0</v>
      </c>
    </row>
    <row r="3758" spans="1:6">
      <c r="A3758" s="171">
        <v>44310</v>
      </c>
      <c r="B3758" t="s">
        <v>164</v>
      </c>
      <c r="C3758">
        <v>212311.75</v>
      </c>
      <c r="D3758" t="s">
        <v>36</v>
      </c>
      <c r="E3758" t="s">
        <v>36</v>
      </c>
      <c r="F3758">
        <v>0</v>
      </c>
    </row>
    <row r="3759" spans="1:6">
      <c r="A3759" s="171">
        <v>44310</v>
      </c>
      <c r="B3759" t="s">
        <v>164</v>
      </c>
      <c r="C3759">
        <v>212311.75</v>
      </c>
      <c r="D3759" t="s">
        <v>37</v>
      </c>
      <c r="E3759" t="s">
        <v>37</v>
      </c>
      <c r="F3759">
        <v>0</v>
      </c>
    </row>
    <row r="3760" spans="1:6">
      <c r="A3760" s="171">
        <v>44310</v>
      </c>
      <c r="B3760" t="s">
        <v>164</v>
      </c>
      <c r="C3760">
        <v>212311.75</v>
      </c>
      <c r="D3760" t="s">
        <v>38</v>
      </c>
      <c r="E3760" t="s">
        <v>38</v>
      </c>
      <c r="F3760">
        <v>0</v>
      </c>
    </row>
    <row r="3761" spans="1:6">
      <c r="A3761" s="171">
        <v>44310</v>
      </c>
      <c r="B3761" t="s">
        <v>164</v>
      </c>
      <c r="C3761">
        <v>212311.75</v>
      </c>
      <c r="D3761" t="s">
        <v>39</v>
      </c>
      <c r="E3761" t="s">
        <v>39</v>
      </c>
      <c r="F3761">
        <v>0</v>
      </c>
    </row>
    <row r="3762" spans="1:6">
      <c r="A3762" s="171">
        <v>44310</v>
      </c>
      <c r="B3762" t="s">
        <v>164</v>
      </c>
      <c r="C3762">
        <v>212311.75</v>
      </c>
      <c r="D3762" t="s">
        <v>40</v>
      </c>
      <c r="E3762" t="s">
        <v>40</v>
      </c>
      <c r="F3762">
        <v>0</v>
      </c>
    </row>
    <row r="3763" spans="1:6">
      <c r="A3763" s="171">
        <v>44310</v>
      </c>
      <c r="B3763" t="s">
        <v>164</v>
      </c>
      <c r="C3763">
        <v>212311.75</v>
      </c>
      <c r="D3763" t="s">
        <v>41</v>
      </c>
      <c r="E3763" t="s">
        <v>41</v>
      </c>
      <c r="F3763">
        <v>0</v>
      </c>
    </row>
    <row r="3764" spans="1:6">
      <c r="A3764" s="171">
        <v>44311</v>
      </c>
      <c r="B3764" t="s">
        <v>164</v>
      </c>
      <c r="C3764">
        <v>208046.25</v>
      </c>
      <c r="D3764" t="s">
        <v>9</v>
      </c>
      <c r="E3764" t="s">
        <v>9</v>
      </c>
      <c r="F3764">
        <v>368980</v>
      </c>
    </row>
    <row r="3765" spans="1:6">
      <c r="A3765" s="171">
        <v>44311</v>
      </c>
      <c r="B3765" t="s">
        <v>164</v>
      </c>
      <c r="C3765">
        <v>208046.25</v>
      </c>
      <c r="D3765" t="s">
        <v>9</v>
      </c>
      <c r="E3765" t="s">
        <v>10</v>
      </c>
      <c r="F3765">
        <v>325253</v>
      </c>
    </row>
    <row r="3766" spans="1:6">
      <c r="A3766" s="171">
        <v>44311</v>
      </c>
      <c r="B3766" t="s">
        <v>164</v>
      </c>
      <c r="C3766">
        <v>208046.25</v>
      </c>
      <c r="D3766" t="s">
        <v>9</v>
      </c>
      <c r="E3766" t="s">
        <v>11</v>
      </c>
      <c r="F3766">
        <v>14034</v>
      </c>
    </row>
    <row r="3767" spans="1:6">
      <c r="A3767" s="171">
        <v>44311</v>
      </c>
      <c r="B3767" t="s">
        <v>164</v>
      </c>
      <c r="C3767">
        <v>208046.25</v>
      </c>
      <c r="D3767" t="s">
        <v>9</v>
      </c>
      <c r="E3767" t="s">
        <v>12</v>
      </c>
      <c r="F3767">
        <v>0</v>
      </c>
    </row>
    <row r="3768" spans="1:6">
      <c r="A3768" s="171">
        <v>44311</v>
      </c>
      <c r="B3768" t="s">
        <v>164</v>
      </c>
      <c r="C3768">
        <v>208046.25</v>
      </c>
      <c r="D3768" t="s">
        <v>9</v>
      </c>
      <c r="E3768" t="s">
        <v>13</v>
      </c>
      <c r="F3768">
        <v>29693</v>
      </c>
    </row>
    <row r="3769" spans="1:6">
      <c r="A3769" s="171">
        <v>44311</v>
      </c>
      <c r="B3769" t="s">
        <v>164</v>
      </c>
      <c r="C3769">
        <v>208046.25</v>
      </c>
      <c r="D3769" t="s">
        <v>14</v>
      </c>
      <c r="E3769" t="s">
        <v>14</v>
      </c>
      <c r="F3769">
        <v>129666</v>
      </c>
    </row>
    <row r="3770" spans="1:6">
      <c r="A3770" s="171">
        <v>44311</v>
      </c>
      <c r="B3770" t="s">
        <v>164</v>
      </c>
      <c r="C3770">
        <v>208046.25</v>
      </c>
      <c r="D3770" t="s">
        <v>14</v>
      </c>
      <c r="E3770" t="s">
        <v>15</v>
      </c>
      <c r="F3770">
        <v>129666</v>
      </c>
    </row>
    <row r="3771" spans="1:6">
      <c r="A3771" s="171">
        <v>44311</v>
      </c>
      <c r="B3771" t="s">
        <v>164</v>
      </c>
      <c r="C3771">
        <v>208046.25</v>
      </c>
      <c r="D3771" t="s">
        <v>14</v>
      </c>
      <c r="E3771" t="s">
        <v>16</v>
      </c>
      <c r="F3771">
        <v>0</v>
      </c>
    </row>
    <row r="3772" spans="1:6">
      <c r="A3772" s="171">
        <v>44311</v>
      </c>
      <c r="B3772" t="s">
        <v>164</v>
      </c>
      <c r="C3772">
        <v>208046.25</v>
      </c>
      <c r="D3772" t="s">
        <v>14</v>
      </c>
      <c r="E3772" t="s">
        <v>17</v>
      </c>
      <c r="F3772">
        <v>0</v>
      </c>
    </row>
    <row r="3773" spans="1:6">
      <c r="A3773" s="171">
        <v>44311</v>
      </c>
      <c r="B3773" t="s">
        <v>164</v>
      </c>
      <c r="C3773">
        <v>208046.25</v>
      </c>
      <c r="D3773" t="s">
        <v>14</v>
      </c>
      <c r="E3773" t="s">
        <v>18</v>
      </c>
      <c r="F3773">
        <v>0</v>
      </c>
    </row>
    <row r="3774" spans="1:6">
      <c r="A3774" s="171">
        <v>44311</v>
      </c>
      <c r="B3774" t="s">
        <v>164</v>
      </c>
      <c r="C3774">
        <v>208046.25</v>
      </c>
      <c r="D3774" t="s">
        <v>19</v>
      </c>
      <c r="E3774" t="s">
        <v>19</v>
      </c>
      <c r="F3774">
        <v>30561</v>
      </c>
    </row>
    <row r="3775" spans="1:6">
      <c r="A3775" s="171">
        <v>44311</v>
      </c>
      <c r="B3775" t="s">
        <v>164</v>
      </c>
      <c r="C3775">
        <v>208046.25</v>
      </c>
      <c r="D3775" t="s">
        <v>19</v>
      </c>
      <c r="E3775" t="s">
        <v>20</v>
      </c>
      <c r="F3775">
        <v>30561</v>
      </c>
    </row>
    <row r="3776" spans="1:6">
      <c r="A3776" s="171">
        <v>44311</v>
      </c>
      <c r="B3776" t="s">
        <v>164</v>
      </c>
      <c r="C3776">
        <v>208046.25</v>
      </c>
      <c r="D3776" t="s">
        <v>19</v>
      </c>
      <c r="E3776" t="s">
        <v>21</v>
      </c>
      <c r="F3776">
        <v>0</v>
      </c>
    </row>
    <row r="3777" spans="1:6">
      <c r="A3777" s="171">
        <v>44311</v>
      </c>
      <c r="B3777" t="s">
        <v>164</v>
      </c>
      <c r="C3777">
        <v>208046.25</v>
      </c>
      <c r="D3777" t="s">
        <v>19</v>
      </c>
      <c r="E3777" t="s">
        <v>22</v>
      </c>
      <c r="F3777">
        <v>0</v>
      </c>
    </row>
    <row r="3778" spans="1:6">
      <c r="A3778" s="171">
        <v>44311</v>
      </c>
      <c r="B3778" t="s">
        <v>164</v>
      </c>
      <c r="C3778">
        <v>208046.25</v>
      </c>
      <c r="D3778" t="s">
        <v>23</v>
      </c>
      <c r="E3778" t="s">
        <v>23</v>
      </c>
      <c r="F3778">
        <v>0</v>
      </c>
    </row>
    <row r="3779" spans="1:6">
      <c r="A3779" s="171">
        <v>44311</v>
      </c>
      <c r="B3779" t="s">
        <v>164</v>
      </c>
      <c r="C3779">
        <v>208046.25</v>
      </c>
      <c r="D3779" t="s">
        <v>24</v>
      </c>
      <c r="E3779" t="s">
        <v>24</v>
      </c>
      <c r="F3779">
        <v>1557135</v>
      </c>
    </row>
    <row r="3780" spans="1:6">
      <c r="A3780" s="171">
        <v>44311</v>
      </c>
      <c r="B3780" t="s">
        <v>164</v>
      </c>
      <c r="C3780">
        <v>208046.25</v>
      </c>
      <c r="D3780" t="s">
        <v>25</v>
      </c>
      <c r="E3780" t="s">
        <v>25</v>
      </c>
      <c r="F3780">
        <v>1685217</v>
      </c>
    </row>
    <row r="3781" spans="1:6">
      <c r="A3781" s="171">
        <v>44311</v>
      </c>
      <c r="B3781" t="s">
        <v>164</v>
      </c>
      <c r="C3781">
        <v>208046.25</v>
      </c>
      <c r="D3781" t="s">
        <v>26</v>
      </c>
      <c r="E3781" t="s">
        <v>26</v>
      </c>
      <c r="F3781">
        <v>68857</v>
      </c>
    </row>
    <row r="3782" spans="1:6">
      <c r="A3782" s="171">
        <v>44311</v>
      </c>
      <c r="B3782" t="s">
        <v>164</v>
      </c>
      <c r="C3782">
        <v>208046.25</v>
      </c>
      <c r="D3782" t="s">
        <v>27</v>
      </c>
      <c r="E3782" t="s">
        <v>27</v>
      </c>
      <c r="F3782">
        <v>49386</v>
      </c>
    </row>
    <row r="3783" spans="1:6">
      <c r="A3783" s="171">
        <v>44311</v>
      </c>
      <c r="B3783" t="s">
        <v>164</v>
      </c>
      <c r="C3783">
        <v>208046.25</v>
      </c>
      <c r="D3783" t="s">
        <v>28</v>
      </c>
      <c r="E3783" t="s">
        <v>28</v>
      </c>
      <c r="F3783">
        <v>0</v>
      </c>
    </row>
    <row r="3784" spans="1:6">
      <c r="A3784" s="171">
        <v>44311</v>
      </c>
      <c r="B3784" t="s">
        <v>164</v>
      </c>
      <c r="C3784">
        <v>208046.25</v>
      </c>
      <c r="D3784" t="s">
        <v>29</v>
      </c>
      <c r="E3784" t="s">
        <v>29</v>
      </c>
      <c r="F3784">
        <v>833464</v>
      </c>
    </row>
    <row r="3785" spans="1:6">
      <c r="A3785" s="171">
        <v>44311</v>
      </c>
      <c r="B3785" t="s">
        <v>164</v>
      </c>
      <c r="C3785">
        <v>208046.25</v>
      </c>
      <c r="D3785" t="s">
        <v>30</v>
      </c>
      <c r="E3785" t="s">
        <v>30</v>
      </c>
      <c r="F3785">
        <v>0</v>
      </c>
    </row>
    <row r="3786" spans="1:6">
      <c r="A3786" s="171">
        <v>44311</v>
      </c>
      <c r="B3786" t="s">
        <v>164</v>
      </c>
      <c r="C3786">
        <v>208046.25</v>
      </c>
      <c r="D3786" t="s">
        <v>31</v>
      </c>
      <c r="E3786" t="s">
        <v>31</v>
      </c>
      <c r="F3786">
        <v>0</v>
      </c>
    </row>
    <row r="3787" spans="1:6">
      <c r="A3787" s="171">
        <v>44311</v>
      </c>
      <c r="B3787" t="s">
        <v>164</v>
      </c>
      <c r="C3787">
        <v>208046.25</v>
      </c>
      <c r="D3787" t="s">
        <v>32</v>
      </c>
      <c r="E3787" t="s">
        <v>32</v>
      </c>
      <c r="F3787">
        <v>0</v>
      </c>
    </row>
    <row r="3788" spans="1:6">
      <c r="A3788" s="171">
        <v>44311</v>
      </c>
      <c r="B3788" t="s">
        <v>164</v>
      </c>
      <c r="C3788">
        <v>208046.25</v>
      </c>
      <c r="D3788" t="s">
        <v>33</v>
      </c>
      <c r="E3788" t="s">
        <v>33</v>
      </c>
      <c r="F3788">
        <v>0</v>
      </c>
    </row>
    <row r="3789" spans="1:6">
      <c r="A3789" s="171">
        <v>44311</v>
      </c>
      <c r="B3789" t="s">
        <v>164</v>
      </c>
      <c r="C3789">
        <v>208046.25</v>
      </c>
      <c r="D3789" t="s">
        <v>34</v>
      </c>
      <c r="E3789" t="s">
        <v>34</v>
      </c>
      <c r="F3789">
        <v>240</v>
      </c>
    </row>
    <row r="3790" spans="1:6">
      <c r="A3790" s="171">
        <v>44311</v>
      </c>
      <c r="B3790" t="s">
        <v>164</v>
      </c>
      <c r="C3790">
        <v>208046.25</v>
      </c>
      <c r="D3790" t="s">
        <v>35</v>
      </c>
      <c r="E3790" t="s">
        <v>35</v>
      </c>
      <c r="F3790">
        <v>0</v>
      </c>
    </row>
    <row r="3791" spans="1:6">
      <c r="A3791" s="171">
        <v>44311</v>
      </c>
      <c r="B3791" t="s">
        <v>164</v>
      </c>
      <c r="C3791">
        <v>208046.25</v>
      </c>
      <c r="D3791" t="s">
        <v>36</v>
      </c>
      <c r="E3791" t="s">
        <v>36</v>
      </c>
      <c r="F3791">
        <v>0</v>
      </c>
    </row>
    <row r="3792" spans="1:6">
      <c r="A3792" s="171">
        <v>44311</v>
      </c>
      <c r="B3792" t="s">
        <v>164</v>
      </c>
      <c r="C3792">
        <v>208046.25</v>
      </c>
      <c r="D3792" t="s">
        <v>37</v>
      </c>
      <c r="E3792" t="s">
        <v>37</v>
      </c>
      <c r="F3792">
        <v>0</v>
      </c>
    </row>
    <row r="3793" spans="1:6">
      <c r="A3793" s="171">
        <v>44311</v>
      </c>
      <c r="B3793" t="s">
        <v>164</v>
      </c>
      <c r="C3793">
        <v>208046.25</v>
      </c>
      <c r="D3793" t="s">
        <v>38</v>
      </c>
      <c r="E3793" t="s">
        <v>38</v>
      </c>
      <c r="F3793">
        <v>0</v>
      </c>
    </row>
    <row r="3794" spans="1:6">
      <c r="A3794" s="171">
        <v>44311</v>
      </c>
      <c r="B3794" t="s">
        <v>164</v>
      </c>
      <c r="C3794">
        <v>208046.25</v>
      </c>
      <c r="D3794" t="s">
        <v>39</v>
      </c>
      <c r="E3794" t="s">
        <v>39</v>
      </c>
      <c r="F3794">
        <v>0</v>
      </c>
    </row>
    <row r="3795" spans="1:6">
      <c r="A3795" s="171">
        <v>44311</v>
      </c>
      <c r="B3795" t="s">
        <v>164</v>
      </c>
      <c r="C3795">
        <v>208046.25</v>
      </c>
      <c r="D3795" t="s">
        <v>40</v>
      </c>
      <c r="E3795" t="s">
        <v>40</v>
      </c>
      <c r="F3795">
        <v>0</v>
      </c>
    </row>
    <row r="3796" spans="1:6">
      <c r="A3796" s="171">
        <v>44311</v>
      </c>
      <c r="B3796" t="s">
        <v>164</v>
      </c>
      <c r="C3796">
        <v>208046.25</v>
      </c>
      <c r="D3796" t="s">
        <v>41</v>
      </c>
      <c r="E3796" t="s">
        <v>41</v>
      </c>
      <c r="F3796">
        <v>0</v>
      </c>
    </row>
    <row r="3797" spans="1:6">
      <c r="A3797" s="171">
        <v>44312</v>
      </c>
      <c r="B3797" t="s">
        <v>164</v>
      </c>
      <c r="C3797">
        <v>152125.25</v>
      </c>
      <c r="D3797" t="s">
        <v>9</v>
      </c>
      <c r="E3797" t="s">
        <v>9</v>
      </c>
      <c r="F3797">
        <v>237004</v>
      </c>
    </row>
    <row r="3798" spans="1:6">
      <c r="A3798" s="171">
        <v>44312</v>
      </c>
      <c r="B3798" t="s">
        <v>164</v>
      </c>
      <c r="C3798">
        <v>152125.25</v>
      </c>
      <c r="D3798" t="s">
        <v>9</v>
      </c>
      <c r="E3798" t="s">
        <v>10</v>
      </c>
      <c r="F3798">
        <v>190546</v>
      </c>
    </row>
    <row r="3799" spans="1:6">
      <c r="A3799" s="171">
        <v>44312</v>
      </c>
      <c r="B3799" t="s">
        <v>164</v>
      </c>
      <c r="C3799">
        <v>152125.25</v>
      </c>
      <c r="D3799" t="s">
        <v>9</v>
      </c>
      <c r="E3799" t="s">
        <v>11</v>
      </c>
      <c r="F3799">
        <v>17884</v>
      </c>
    </row>
    <row r="3800" spans="1:6">
      <c r="A3800" s="171">
        <v>44312</v>
      </c>
      <c r="B3800" t="s">
        <v>164</v>
      </c>
      <c r="C3800">
        <v>152125.25</v>
      </c>
      <c r="D3800" t="s">
        <v>9</v>
      </c>
      <c r="E3800" t="s">
        <v>12</v>
      </c>
      <c r="F3800">
        <v>0</v>
      </c>
    </row>
    <row r="3801" spans="1:6">
      <c r="A3801" s="171">
        <v>44312</v>
      </c>
      <c r="B3801" t="s">
        <v>164</v>
      </c>
      <c r="C3801">
        <v>152125.25</v>
      </c>
      <c r="D3801" t="s">
        <v>9</v>
      </c>
      <c r="E3801" t="s">
        <v>13</v>
      </c>
      <c r="F3801">
        <v>28574</v>
      </c>
    </row>
    <row r="3802" spans="1:6">
      <c r="A3802" s="171">
        <v>44312</v>
      </c>
      <c r="B3802" t="s">
        <v>164</v>
      </c>
      <c r="C3802">
        <v>152125.25</v>
      </c>
      <c r="D3802" t="s">
        <v>14</v>
      </c>
      <c r="E3802" t="s">
        <v>14</v>
      </c>
      <c r="F3802">
        <v>85327</v>
      </c>
    </row>
    <row r="3803" spans="1:6">
      <c r="A3803" s="171">
        <v>44312</v>
      </c>
      <c r="B3803" t="s">
        <v>164</v>
      </c>
      <c r="C3803">
        <v>152125.25</v>
      </c>
      <c r="D3803" t="s">
        <v>14</v>
      </c>
      <c r="E3803" t="s">
        <v>15</v>
      </c>
      <c r="F3803">
        <v>82173</v>
      </c>
    </row>
    <row r="3804" spans="1:6">
      <c r="A3804" s="171">
        <v>44312</v>
      </c>
      <c r="B3804" t="s">
        <v>164</v>
      </c>
      <c r="C3804">
        <v>152125.25</v>
      </c>
      <c r="D3804" t="s">
        <v>14</v>
      </c>
      <c r="E3804" t="s">
        <v>16</v>
      </c>
      <c r="F3804">
        <v>3154</v>
      </c>
    </row>
    <row r="3805" spans="1:6">
      <c r="A3805" s="171">
        <v>44312</v>
      </c>
      <c r="B3805" t="s">
        <v>164</v>
      </c>
      <c r="C3805">
        <v>152125.25</v>
      </c>
      <c r="D3805" t="s">
        <v>14</v>
      </c>
      <c r="E3805" t="s">
        <v>17</v>
      </c>
      <c r="F3805">
        <v>0</v>
      </c>
    </row>
    <row r="3806" spans="1:6">
      <c r="A3806" s="171">
        <v>44312</v>
      </c>
      <c r="B3806" t="s">
        <v>164</v>
      </c>
      <c r="C3806">
        <v>152125.25</v>
      </c>
      <c r="D3806" t="s">
        <v>14</v>
      </c>
      <c r="E3806" t="s">
        <v>18</v>
      </c>
      <c r="F3806">
        <v>0</v>
      </c>
    </row>
    <row r="3807" spans="1:6">
      <c r="A3807" s="171">
        <v>44312</v>
      </c>
      <c r="B3807" t="s">
        <v>164</v>
      </c>
      <c r="C3807">
        <v>152125.25</v>
      </c>
      <c r="D3807" t="s">
        <v>19</v>
      </c>
      <c r="E3807" t="s">
        <v>19</v>
      </c>
      <c r="F3807">
        <v>32965</v>
      </c>
    </row>
    <row r="3808" spans="1:6">
      <c r="A3808" s="171">
        <v>44312</v>
      </c>
      <c r="B3808" t="s">
        <v>164</v>
      </c>
      <c r="C3808">
        <v>152125.25</v>
      </c>
      <c r="D3808" t="s">
        <v>19</v>
      </c>
      <c r="E3808" t="s">
        <v>20</v>
      </c>
      <c r="F3808">
        <v>32965</v>
      </c>
    </row>
    <row r="3809" spans="1:6">
      <c r="A3809" s="171">
        <v>44312</v>
      </c>
      <c r="B3809" t="s">
        <v>164</v>
      </c>
      <c r="C3809">
        <v>152125.25</v>
      </c>
      <c r="D3809" t="s">
        <v>19</v>
      </c>
      <c r="E3809" t="s">
        <v>21</v>
      </c>
      <c r="F3809">
        <v>0</v>
      </c>
    </row>
    <row r="3810" spans="1:6">
      <c r="A3810" s="171">
        <v>44312</v>
      </c>
      <c r="B3810" t="s">
        <v>164</v>
      </c>
      <c r="C3810">
        <v>152125.25</v>
      </c>
      <c r="D3810" t="s">
        <v>19</v>
      </c>
      <c r="E3810" t="s">
        <v>22</v>
      </c>
      <c r="F3810">
        <v>0</v>
      </c>
    </row>
    <row r="3811" spans="1:6">
      <c r="A3811" s="171">
        <v>44312</v>
      </c>
      <c r="B3811" t="s">
        <v>164</v>
      </c>
      <c r="C3811">
        <v>152125.25</v>
      </c>
      <c r="D3811" t="s">
        <v>23</v>
      </c>
      <c r="E3811" t="s">
        <v>23</v>
      </c>
      <c r="F3811">
        <v>0</v>
      </c>
    </row>
    <row r="3812" spans="1:6">
      <c r="A3812" s="171">
        <v>44312</v>
      </c>
      <c r="B3812" t="s">
        <v>164</v>
      </c>
      <c r="C3812">
        <v>152125.25</v>
      </c>
      <c r="D3812" t="s">
        <v>24</v>
      </c>
      <c r="E3812" t="s">
        <v>24</v>
      </c>
      <c r="F3812">
        <v>600582</v>
      </c>
    </row>
    <row r="3813" spans="1:6">
      <c r="A3813" s="171">
        <v>44312</v>
      </c>
      <c r="B3813" t="s">
        <v>164</v>
      </c>
      <c r="C3813">
        <v>152125.25</v>
      </c>
      <c r="D3813" t="s">
        <v>25</v>
      </c>
      <c r="E3813" t="s">
        <v>25</v>
      </c>
      <c r="F3813">
        <v>770921</v>
      </c>
    </row>
    <row r="3814" spans="1:6">
      <c r="A3814" s="171">
        <v>44312</v>
      </c>
      <c r="B3814" t="s">
        <v>164</v>
      </c>
      <c r="C3814">
        <v>152125.25</v>
      </c>
      <c r="D3814" t="s">
        <v>26</v>
      </c>
      <c r="E3814" t="s">
        <v>26</v>
      </c>
      <c r="F3814">
        <v>56867</v>
      </c>
    </row>
    <row r="3815" spans="1:6">
      <c r="A3815" s="171">
        <v>44312</v>
      </c>
      <c r="B3815" t="s">
        <v>164</v>
      </c>
      <c r="C3815">
        <v>152125.25</v>
      </c>
      <c r="D3815" t="s">
        <v>27</v>
      </c>
      <c r="E3815" t="s">
        <v>27</v>
      </c>
      <c r="F3815">
        <v>17600</v>
      </c>
    </row>
    <row r="3816" spans="1:6">
      <c r="A3816" s="171">
        <v>44312</v>
      </c>
      <c r="B3816" t="s">
        <v>164</v>
      </c>
      <c r="C3816">
        <v>152125.25</v>
      </c>
      <c r="D3816" t="s">
        <v>28</v>
      </c>
      <c r="E3816" t="s">
        <v>28</v>
      </c>
      <c r="F3816">
        <v>0</v>
      </c>
    </row>
    <row r="3817" spans="1:6">
      <c r="A3817" s="171">
        <v>44312</v>
      </c>
      <c r="B3817" t="s">
        <v>164</v>
      </c>
      <c r="C3817">
        <v>152125.25</v>
      </c>
      <c r="D3817" t="s">
        <v>29</v>
      </c>
      <c r="E3817" t="s">
        <v>29</v>
      </c>
      <c r="F3817">
        <v>1058760</v>
      </c>
    </row>
    <row r="3818" spans="1:6">
      <c r="A3818" s="171">
        <v>44312</v>
      </c>
      <c r="B3818" t="s">
        <v>164</v>
      </c>
      <c r="C3818">
        <v>152125.25</v>
      </c>
      <c r="D3818" t="s">
        <v>30</v>
      </c>
      <c r="E3818" t="s">
        <v>30</v>
      </c>
      <c r="F3818">
        <v>0</v>
      </c>
    </row>
    <row r="3819" spans="1:6">
      <c r="A3819" s="171">
        <v>44312</v>
      </c>
      <c r="B3819" t="s">
        <v>164</v>
      </c>
      <c r="C3819">
        <v>152125.25</v>
      </c>
      <c r="D3819" t="s">
        <v>31</v>
      </c>
      <c r="E3819" t="s">
        <v>31</v>
      </c>
      <c r="F3819">
        <v>0</v>
      </c>
    </row>
    <row r="3820" spans="1:6">
      <c r="A3820" s="171">
        <v>44312</v>
      </c>
      <c r="B3820" t="s">
        <v>164</v>
      </c>
      <c r="C3820">
        <v>152125.25</v>
      </c>
      <c r="D3820" t="s">
        <v>32</v>
      </c>
      <c r="E3820" t="s">
        <v>32</v>
      </c>
      <c r="F3820">
        <v>0</v>
      </c>
    </row>
    <row r="3821" spans="1:6">
      <c r="A3821" s="171">
        <v>44312</v>
      </c>
      <c r="B3821" t="s">
        <v>164</v>
      </c>
      <c r="C3821">
        <v>152125.25</v>
      </c>
      <c r="D3821" t="s">
        <v>33</v>
      </c>
      <c r="E3821" t="s">
        <v>33</v>
      </c>
      <c r="F3821">
        <v>0</v>
      </c>
    </row>
    <row r="3822" spans="1:6">
      <c r="A3822" s="171">
        <v>44312</v>
      </c>
      <c r="B3822" t="s">
        <v>164</v>
      </c>
      <c r="C3822">
        <v>152125.25</v>
      </c>
      <c r="D3822" t="s">
        <v>34</v>
      </c>
      <c r="E3822" t="s">
        <v>34</v>
      </c>
      <c r="F3822">
        <v>1171</v>
      </c>
    </row>
    <row r="3823" spans="1:6">
      <c r="A3823" s="171">
        <v>44312</v>
      </c>
      <c r="B3823" t="s">
        <v>164</v>
      </c>
      <c r="C3823">
        <v>152125.25</v>
      </c>
      <c r="D3823" t="s">
        <v>35</v>
      </c>
      <c r="E3823" t="s">
        <v>35</v>
      </c>
      <c r="F3823">
        <v>0</v>
      </c>
    </row>
    <row r="3824" spans="1:6">
      <c r="A3824" s="171">
        <v>44312</v>
      </c>
      <c r="B3824" t="s">
        <v>164</v>
      </c>
      <c r="C3824">
        <v>152125.25</v>
      </c>
      <c r="D3824" t="s">
        <v>36</v>
      </c>
      <c r="E3824" t="s">
        <v>36</v>
      </c>
      <c r="F3824">
        <v>0</v>
      </c>
    </row>
    <row r="3825" spans="1:6">
      <c r="A3825" s="171">
        <v>44312</v>
      </c>
      <c r="B3825" t="s">
        <v>164</v>
      </c>
      <c r="C3825">
        <v>152125.25</v>
      </c>
      <c r="D3825" t="s">
        <v>37</v>
      </c>
      <c r="E3825" t="s">
        <v>37</v>
      </c>
      <c r="F3825">
        <v>0</v>
      </c>
    </row>
    <row r="3826" spans="1:6">
      <c r="A3826" s="171">
        <v>44312</v>
      </c>
      <c r="B3826" t="s">
        <v>164</v>
      </c>
      <c r="C3826">
        <v>152125.25</v>
      </c>
      <c r="D3826" t="s">
        <v>38</v>
      </c>
      <c r="E3826" t="s">
        <v>38</v>
      </c>
      <c r="F3826">
        <v>0</v>
      </c>
    </row>
    <row r="3827" spans="1:6">
      <c r="A3827" s="171">
        <v>44312</v>
      </c>
      <c r="B3827" t="s">
        <v>164</v>
      </c>
      <c r="C3827">
        <v>152125.25</v>
      </c>
      <c r="D3827" t="s">
        <v>39</v>
      </c>
      <c r="E3827" t="s">
        <v>39</v>
      </c>
      <c r="F3827">
        <v>0</v>
      </c>
    </row>
    <row r="3828" spans="1:6">
      <c r="A3828" s="171">
        <v>44312</v>
      </c>
      <c r="B3828" t="s">
        <v>164</v>
      </c>
      <c r="C3828">
        <v>152125.25</v>
      </c>
      <c r="D3828" t="s">
        <v>40</v>
      </c>
      <c r="E3828" t="s">
        <v>40</v>
      </c>
      <c r="F3828">
        <v>0</v>
      </c>
    </row>
    <row r="3829" spans="1:6">
      <c r="A3829" s="171">
        <v>44312</v>
      </c>
      <c r="B3829" t="s">
        <v>164</v>
      </c>
      <c r="C3829">
        <v>152125.25</v>
      </c>
      <c r="D3829" t="s">
        <v>41</v>
      </c>
      <c r="E3829" t="s">
        <v>41</v>
      </c>
      <c r="F3829">
        <v>0</v>
      </c>
    </row>
    <row r="3830" spans="1:6">
      <c r="A3830" s="171">
        <v>44313</v>
      </c>
      <c r="B3830" t="s">
        <v>164</v>
      </c>
      <c r="C3830">
        <v>149985.28</v>
      </c>
      <c r="D3830" t="s">
        <v>9</v>
      </c>
      <c r="E3830" t="s">
        <v>9</v>
      </c>
      <c r="F3830">
        <v>197844</v>
      </c>
    </row>
    <row r="3831" spans="1:6">
      <c r="A3831" s="171">
        <v>44313</v>
      </c>
      <c r="B3831" t="s">
        <v>164</v>
      </c>
      <c r="C3831">
        <v>149985.28</v>
      </c>
      <c r="D3831" t="s">
        <v>9</v>
      </c>
      <c r="E3831" t="s">
        <v>10</v>
      </c>
      <c r="F3831">
        <v>148692</v>
      </c>
    </row>
    <row r="3832" spans="1:6">
      <c r="A3832" s="171">
        <v>44313</v>
      </c>
      <c r="B3832" t="s">
        <v>164</v>
      </c>
      <c r="C3832">
        <v>149985.28</v>
      </c>
      <c r="D3832" t="s">
        <v>9</v>
      </c>
      <c r="E3832" t="s">
        <v>11</v>
      </c>
      <c r="F3832">
        <v>18818</v>
      </c>
    </row>
    <row r="3833" spans="1:6">
      <c r="A3833" s="171">
        <v>44313</v>
      </c>
      <c r="B3833" t="s">
        <v>164</v>
      </c>
      <c r="C3833">
        <v>149985.28</v>
      </c>
      <c r="D3833" t="s">
        <v>9</v>
      </c>
      <c r="E3833" t="s">
        <v>12</v>
      </c>
      <c r="F3833">
        <v>0</v>
      </c>
    </row>
    <row r="3834" spans="1:6">
      <c r="A3834" s="171">
        <v>44313</v>
      </c>
      <c r="B3834" t="s">
        <v>164</v>
      </c>
      <c r="C3834">
        <v>149985.28</v>
      </c>
      <c r="D3834" t="s">
        <v>9</v>
      </c>
      <c r="E3834" t="s">
        <v>13</v>
      </c>
      <c r="F3834">
        <v>30334</v>
      </c>
    </row>
    <row r="3835" spans="1:6">
      <c r="A3835" s="171">
        <v>44313</v>
      </c>
      <c r="B3835" t="s">
        <v>164</v>
      </c>
      <c r="C3835">
        <v>149985.28</v>
      </c>
      <c r="D3835" t="s">
        <v>14</v>
      </c>
      <c r="E3835" t="s">
        <v>14</v>
      </c>
      <c r="F3835">
        <v>67876</v>
      </c>
    </row>
    <row r="3836" spans="1:6">
      <c r="A3836" s="171">
        <v>44313</v>
      </c>
      <c r="B3836" t="s">
        <v>164</v>
      </c>
      <c r="C3836">
        <v>149985.28</v>
      </c>
      <c r="D3836" t="s">
        <v>14</v>
      </c>
      <c r="E3836" t="s">
        <v>15</v>
      </c>
      <c r="F3836">
        <v>65190</v>
      </c>
    </row>
    <row r="3837" spans="1:6">
      <c r="A3837" s="171">
        <v>44313</v>
      </c>
      <c r="B3837" t="s">
        <v>164</v>
      </c>
      <c r="C3837">
        <v>149985.28</v>
      </c>
      <c r="D3837" t="s">
        <v>14</v>
      </c>
      <c r="E3837" t="s">
        <v>16</v>
      </c>
      <c r="F3837">
        <v>2686</v>
      </c>
    </row>
    <row r="3838" spans="1:6">
      <c r="A3838" s="171">
        <v>44313</v>
      </c>
      <c r="B3838" t="s">
        <v>164</v>
      </c>
      <c r="C3838">
        <v>149985.28</v>
      </c>
      <c r="D3838" t="s">
        <v>14</v>
      </c>
      <c r="E3838" t="s">
        <v>17</v>
      </c>
      <c r="F3838">
        <v>0</v>
      </c>
    </row>
    <row r="3839" spans="1:6">
      <c r="A3839" s="171">
        <v>44313</v>
      </c>
      <c r="B3839" t="s">
        <v>164</v>
      </c>
      <c r="C3839">
        <v>149985.28</v>
      </c>
      <c r="D3839" t="s">
        <v>14</v>
      </c>
      <c r="E3839" t="s">
        <v>18</v>
      </c>
      <c r="F3839">
        <v>0</v>
      </c>
    </row>
    <row r="3840" spans="1:6">
      <c r="A3840" s="171">
        <v>44313</v>
      </c>
      <c r="B3840" t="s">
        <v>164</v>
      </c>
      <c r="C3840">
        <v>149985.28</v>
      </c>
      <c r="D3840" t="s">
        <v>19</v>
      </c>
      <c r="E3840" t="s">
        <v>19</v>
      </c>
      <c r="F3840">
        <v>23003</v>
      </c>
    </row>
    <row r="3841" spans="1:6">
      <c r="A3841" s="171">
        <v>44313</v>
      </c>
      <c r="B3841" t="s">
        <v>164</v>
      </c>
      <c r="C3841">
        <v>149985.28</v>
      </c>
      <c r="D3841" t="s">
        <v>19</v>
      </c>
      <c r="E3841" t="s">
        <v>20</v>
      </c>
      <c r="F3841">
        <v>23003</v>
      </c>
    </row>
    <row r="3842" spans="1:6">
      <c r="A3842" s="171">
        <v>44313</v>
      </c>
      <c r="B3842" t="s">
        <v>164</v>
      </c>
      <c r="C3842">
        <v>149985.28</v>
      </c>
      <c r="D3842" t="s">
        <v>19</v>
      </c>
      <c r="E3842" t="s">
        <v>21</v>
      </c>
      <c r="F3842">
        <v>0</v>
      </c>
    </row>
    <row r="3843" spans="1:6">
      <c r="A3843" s="171">
        <v>44313</v>
      </c>
      <c r="B3843" t="s">
        <v>164</v>
      </c>
      <c r="C3843">
        <v>149985.28</v>
      </c>
      <c r="D3843" t="s">
        <v>19</v>
      </c>
      <c r="E3843" t="s">
        <v>22</v>
      </c>
      <c r="F3843">
        <v>0</v>
      </c>
    </row>
    <row r="3844" spans="1:6">
      <c r="A3844" s="171">
        <v>44313</v>
      </c>
      <c r="B3844" t="s">
        <v>164</v>
      </c>
      <c r="C3844">
        <v>149985.28</v>
      </c>
      <c r="D3844" t="s">
        <v>23</v>
      </c>
      <c r="E3844" t="s">
        <v>23</v>
      </c>
      <c r="F3844">
        <v>0</v>
      </c>
    </row>
    <row r="3845" spans="1:6">
      <c r="A3845" s="171">
        <v>44313</v>
      </c>
      <c r="B3845" t="s">
        <v>164</v>
      </c>
      <c r="C3845">
        <v>149985.28</v>
      </c>
      <c r="D3845" t="s">
        <v>24</v>
      </c>
      <c r="E3845" t="s">
        <v>24</v>
      </c>
      <c r="F3845">
        <v>564309</v>
      </c>
    </row>
    <row r="3846" spans="1:6">
      <c r="A3846" s="171">
        <v>44313</v>
      </c>
      <c r="B3846" t="s">
        <v>164</v>
      </c>
      <c r="C3846">
        <v>149985.28</v>
      </c>
      <c r="D3846" t="s">
        <v>25</v>
      </c>
      <c r="E3846" t="s">
        <v>25</v>
      </c>
      <c r="F3846">
        <v>634120</v>
      </c>
    </row>
    <row r="3847" spans="1:6">
      <c r="A3847" s="171">
        <v>44313</v>
      </c>
      <c r="B3847" t="s">
        <v>164</v>
      </c>
      <c r="C3847">
        <v>149985.28</v>
      </c>
      <c r="D3847" t="s">
        <v>26</v>
      </c>
      <c r="E3847" t="s">
        <v>26</v>
      </c>
      <c r="F3847">
        <v>44467</v>
      </c>
    </row>
    <row r="3848" spans="1:6">
      <c r="A3848" s="171">
        <v>44313</v>
      </c>
      <c r="B3848" t="s">
        <v>164</v>
      </c>
      <c r="C3848">
        <v>149985.28</v>
      </c>
      <c r="D3848" t="s">
        <v>27</v>
      </c>
      <c r="E3848" t="s">
        <v>27</v>
      </c>
      <c r="F3848">
        <v>10267</v>
      </c>
    </row>
    <row r="3849" spans="1:6">
      <c r="A3849" s="171">
        <v>44313</v>
      </c>
      <c r="B3849" t="s">
        <v>164</v>
      </c>
      <c r="C3849">
        <v>149985.28</v>
      </c>
      <c r="D3849" t="s">
        <v>28</v>
      </c>
      <c r="E3849" t="s">
        <v>28</v>
      </c>
      <c r="F3849">
        <v>0</v>
      </c>
    </row>
    <row r="3850" spans="1:6">
      <c r="A3850" s="171">
        <v>44313</v>
      </c>
      <c r="B3850" t="s">
        <v>164</v>
      </c>
      <c r="C3850">
        <v>149985.28</v>
      </c>
      <c r="D3850" t="s">
        <v>29</v>
      </c>
      <c r="E3850" t="s">
        <v>29</v>
      </c>
      <c r="F3850">
        <v>786280</v>
      </c>
    </row>
    <row r="3851" spans="1:6">
      <c r="A3851" s="171">
        <v>44313</v>
      </c>
      <c r="B3851" t="s">
        <v>164</v>
      </c>
      <c r="C3851">
        <v>149985.28</v>
      </c>
      <c r="D3851" t="s">
        <v>30</v>
      </c>
      <c r="E3851" t="s">
        <v>30</v>
      </c>
      <c r="F3851">
        <v>0</v>
      </c>
    </row>
    <row r="3852" spans="1:6">
      <c r="A3852" s="171">
        <v>44313</v>
      </c>
      <c r="B3852" t="s">
        <v>164</v>
      </c>
      <c r="C3852">
        <v>149985.28</v>
      </c>
      <c r="D3852" t="s">
        <v>31</v>
      </c>
      <c r="E3852" t="s">
        <v>31</v>
      </c>
      <c r="F3852">
        <v>0</v>
      </c>
    </row>
    <row r="3853" spans="1:6">
      <c r="A3853" s="171">
        <v>44313</v>
      </c>
      <c r="B3853" t="s">
        <v>164</v>
      </c>
      <c r="C3853">
        <v>149985.28</v>
      </c>
      <c r="D3853" t="s">
        <v>32</v>
      </c>
      <c r="E3853" t="s">
        <v>32</v>
      </c>
      <c r="F3853">
        <v>0</v>
      </c>
    </row>
    <row r="3854" spans="1:6">
      <c r="A3854" s="171">
        <v>44313</v>
      </c>
      <c r="B3854" t="s">
        <v>164</v>
      </c>
      <c r="C3854">
        <v>149985.28</v>
      </c>
      <c r="D3854" t="s">
        <v>33</v>
      </c>
      <c r="E3854" t="s">
        <v>33</v>
      </c>
      <c r="F3854">
        <v>0</v>
      </c>
    </row>
    <row r="3855" spans="1:6">
      <c r="A3855" s="171">
        <v>44313</v>
      </c>
      <c r="B3855" t="s">
        <v>164</v>
      </c>
      <c r="C3855">
        <v>149985.28</v>
      </c>
      <c r="D3855" t="s">
        <v>34</v>
      </c>
      <c r="E3855" t="s">
        <v>34</v>
      </c>
      <c r="F3855">
        <v>1568</v>
      </c>
    </row>
    <row r="3856" spans="1:6">
      <c r="A3856" s="171">
        <v>44313</v>
      </c>
      <c r="B3856" t="s">
        <v>164</v>
      </c>
      <c r="C3856">
        <v>149985.28</v>
      </c>
      <c r="D3856" t="s">
        <v>35</v>
      </c>
      <c r="E3856" t="s">
        <v>35</v>
      </c>
      <c r="F3856">
        <v>0</v>
      </c>
    </row>
    <row r="3857" spans="1:6">
      <c r="A3857" s="171">
        <v>44313</v>
      </c>
      <c r="B3857" t="s">
        <v>164</v>
      </c>
      <c r="C3857">
        <v>149985.28</v>
      </c>
      <c r="D3857" t="s">
        <v>36</v>
      </c>
      <c r="E3857" t="s">
        <v>36</v>
      </c>
      <c r="F3857">
        <v>0</v>
      </c>
    </row>
    <row r="3858" spans="1:6">
      <c r="A3858" s="171">
        <v>44313</v>
      </c>
      <c r="B3858" t="s">
        <v>164</v>
      </c>
      <c r="C3858">
        <v>149985.28</v>
      </c>
      <c r="D3858" t="s">
        <v>37</v>
      </c>
      <c r="E3858" t="s">
        <v>37</v>
      </c>
      <c r="F3858">
        <v>0</v>
      </c>
    </row>
    <row r="3859" spans="1:6">
      <c r="A3859" s="171">
        <v>44313</v>
      </c>
      <c r="B3859" t="s">
        <v>164</v>
      </c>
      <c r="C3859">
        <v>149985.28</v>
      </c>
      <c r="D3859" t="s">
        <v>38</v>
      </c>
      <c r="E3859" t="s">
        <v>38</v>
      </c>
      <c r="F3859">
        <v>0</v>
      </c>
    </row>
    <row r="3860" spans="1:6">
      <c r="A3860" s="171">
        <v>44313</v>
      </c>
      <c r="B3860" t="s">
        <v>164</v>
      </c>
      <c r="C3860">
        <v>149985.28</v>
      </c>
      <c r="D3860" t="s">
        <v>39</v>
      </c>
      <c r="E3860" t="s">
        <v>39</v>
      </c>
      <c r="F3860">
        <v>0</v>
      </c>
    </row>
    <row r="3861" spans="1:6">
      <c r="A3861" s="171">
        <v>44313</v>
      </c>
      <c r="B3861" t="s">
        <v>164</v>
      </c>
      <c r="C3861">
        <v>149985.28</v>
      </c>
      <c r="D3861" t="s">
        <v>40</v>
      </c>
      <c r="E3861" t="s">
        <v>40</v>
      </c>
      <c r="F3861">
        <v>0</v>
      </c>
    </row>
    <row r="3862" spans="1:6">
      <c r="A3862" s="171">
        <v>44313</v>
      </c>
      <c r="B3862" t="s">
        <v>164</v>
      </c>
      <c r="C3862">
        <v>149985.28</v>
      </c>
      <c r="D3862" t="s">
        <v>41</v>
      </c>
      <c r="E3862" t="s">
        <v>41</v>
      </c>
      <c r="F3862">
        <v>0</v>
      </c>
    </row>
    <row r="3863" spans="1:6">
      <c r="A3863" s="171">
        <v>44314</v>
      </c>
      <c r="B3863" t="s">
        <v>164</v>
      </c>
      <c r="C3863">
        <v>151349.34</v>
      </c>
      <c r="D3863" t="s">
        <v>9</v>
      </c>
      <c r="E3863" t="s">
        <v>9</v>
      </c>
      <c r="F3863">
        <v>167759</v>
      </c>
    </row>
    <row r="3864" spans="1:6">
      <c r="A3864" s="171">
        <v>44314</v>
      </c>
      <c r="B3864" t="s">
        <v>164</v>
      </c>
      <c r="C3864">
        <v>151349.34</v>
      </c>
      <c r="D3864" t="s">
        <v>9</v>
      </c>
      <c r="E3864" t="s">
        <v>10</v>
      </c>
      <c r="F3864">
        <v>118909</v>
      </c>
    </row>
    <row r="3865" spans="1:6">
      <c r="A3865" s="171">
        <v>44314</v>
      </c>
      <c r="B3865" t="s">
        <v>164</v>
      </c>
      <c r="C3865">
        <v>151349.34</v>
      </c>
      <c r="D3865" t="s">
        <v>9</v>
      </c>
      <c r="E3865" t="s">
        <v>11</v>
      </c>
      <c r="F3865">
        <v>18661</v>
      </c>
    </row>
    <row r="3866" spans="1:6">
      <c r="A3866" s="171">
        <v>44314</v>
      </c>
      <c r="B3866" t="s">
        <v>164</v>
      </c>
      <c r="C3866">
        <v>151349.34</v>
      </c>
      <c r="D3866" t="s">
        <v>9</v>
      </c>
      <c r="E3866" t="s">
        <v>12</v>
      </c>
      <c r="F3866">
        <v>0</v>
      </c>
    </row>
    <row r="3867" spans="1:6">
      <c r="A3867" s="171">
        <v>44314</v>
      </c>
      <c r="B3867" t="s">
        <v>164</v>
      </c>
      <c r="C3867">
        <v>151349.34</v>
      </c>
      <c r="D3867" t="s">
        <v>9</v>
      </c>
      <c r="E3867" t="s">
        <v>13</v>
      </c>
      <c r="F3867">
        <v>30189</v>
      </c>
    </row>
    <row r="3868" spans="1:6">
      <c r="A3868" s="171">
        <v>44314</v>
      </c>
      <c r="B3868" t="s">
        <v>164</v>
      </c>
      <c r="C3868">
        <v>151349.34</v>
      </c>
      <c r="D3868" t="s">
        <v>14</v>
      </c>
      <c r="E3868" t="s">
        <v>14</v>
      </c>
      <c r="F3868">
        <v>57000</v>
      </c>
    </row>
    <row r="3869" spans="1:6">
      <c r="A3869" s="171">
        <v>44314</v>
      </c>
      <c r="B3869" t="s">
        <v>164</v>
      </c>
      <c r="C3869">
        <v>151349.34</v>
      </c>
      <c r="D3869" t="s">
        <v>14</v>
      </c>
      <c r="E3869" t="s">
        <v>15</v>
      </c>
      <c r="F3869">
        <v>54525</v>
      </c>
    </row>
    <row r="3870" spans="1:6">
      <c r="A3870" s="171">
        <v>44314</v>
      </c>
      <c r="B3870" t="s">
        <v>164</v>
      </c>
      <c r="C3870">
        <v>151349.34</v>
      </c>
      <c r="D3870" t="s">
        <v>14</v>
      </c>
      <c r="E3870" t="s">
        <v>16</v>
      </c>
      <c r="F3870">
        <v>2475</v>
      </c>
    </row>
    <row r="3871" spans="1:6">
      <c r="A3871" s="171">
        <v>44314</v>
      </c>
      <c r="B3871" t="s">
        <v>164</v>
      </c>
      <c r="C3871">
        <v>151349.34</v>
      </c>
      <c r="D3871" t="s">
        <v>14</v>
      </c>
      <c r="E3871" t="s">
        <v>17</v>
      </c>
      <c r="F3871">
        <v>0</v>
      </c>
    </row>
    <row r="3872" spans="1:6">
      <c r="A3872" s="171">
        <v>44314</v>
      </c>
      <c r="B3872" t="s">
        <v>164</v>
      </c>
      <c r="C3872">
        <v>151349.34</v>
      </c>
      <c r="D3872" t="s">
        <v>14</v>
      </c>
      <c r="E3872" t="s">
        <v>18</v>
      </c>
      <c r="F3872">
        <v>0</v>
      </c>
    </row>
    <row r="3873" spans="1:6">
      <c r="A3873" s="171">
        <v>44314</v>
      </c>
      <c r="B3873" t="s">
        <v>164</v>
      </c>
      <c r="C3873">
        <v>151349.34</v>
      </c>
      <c r="D3873" t="s">
        <v>19</v>
      </c>
      <c r="E3873" t="s">
        <v>19</v>
      </c>
      <c r="F3873">
        <v>16867</v>
      </c>
    </row>
    <row r="3874" spans="1:6">
      <c r="A3874" s="171">
        <v>44314</v>
      </c>
      <c r="B3874" t="s">
        <v>164</v>
      </c>
      <c r="C3874">
        <v>151349.34</v>
      </c>
      <c r="D3874" t="s">
        <v>19</v>
      </c>
      <c r="E3874" t="s">
        <v>20</v>
      </c>
      <c r="F3874">
        <v>16867</v>
      </c>
    </row>
    <row r="3875" spans="1:6">
      <c r="A3875" s="171">
        <v>44314</v>
      </c>
      <c r="B3875" t="s">
        <v>164</v>
      </c>
      <c r="C3875">
        <v>151349.34</v>
      </c>
      <c r="D3875" t="s">
        <v>19</v>
      </c>
      <c r="E3875" t="s">
        <v>21</v>
      </c>
      <c r="F3875">
        <v>0</v>
      </c>
    </row>
    <row r="3876" spans="1:6">
      <c r="A3876" s="171">
        <v>44314</v>
      </c>
      <c r="B3876" t="s">
        <v>164</v>
      </c>
      <c r="C3876">
        <v>151349.34</v>
      </c>
      <c r="D3876" t="s">
        <v>19</v>
      </c>
      <c r="E3876" t="s">
        <v>22</v>
      </c>
      <c r="F3876">
        <v>0</v>
      </c>
    </row>
    <row r="3877" spans="1:6">
      <c r="A3877" s="171">
        <v>44314</v>
      </c>
      <c r="B3877" t="s">
        <v>164</v>
      </c>
      <c r="C3877">
        <v>151349.34</v>
      </c>
      <c r="D3877" t="s">
        <v>23</v>
      </c>
      <c r="E3877" t="s">
        <v>23</v>
      </c>
      <c r="F3877">
        <v>0</v>
      </c>
    </row>
    <row r="3878" spans="1:6">
      <c r="A3878" s="171">
        <v>44314</v>
      </c>
      <c r="B3878" t="s">
        <v>164</v>
      </c>
      <c r="C3878">
        <v>151349.34</v>
      </c>
      <c r="D3878" t="s">
        <v>24</v>
      </c>
      <c r="E3878" t="s">
        <v>24</v>
      </c>
      <c r="F3878">
        <v>658759</v>
      </c>
    </row>
    <row r="3879" spans="1:6">
      <c r="A3879" s="171">
        <v>44314</v>
      </c>
      <c r="B3879" t="s">
        <v>164</v>
      </c>
      <c r="C3879">
        <v>151349.34</v>
      </c>
      <c r="D3879" t="s">
        <v>25</v>
      </c>
      <c r="E3879" t="s">
        <v>25</v>
      </c>
      <c r="F3879">
        <v>2102177</v>
      </c>
    </row>
    <row r="3880" spans="1:6">
      <c r="A3880" s="171">
        <v>44314</v>
      </c>
      <c r="B3880" t="s">
        <v>164</v>
      </c>
      <c r="C3880">
        <v>151349.34</v>
      </c>
      <c r="D3880" t="s">
        <v>26</v>
      </c>
      <c r="E3880" t="s">
        <v>26</v>
      </c>
      <c r="F3880">
        <v>32336</v>
      </c>
    </row>
    <row r="3881" spans="1:6">
      <c r="A3881" s="171">
        <v>44314</v>
      </c>
      <c r="B3881" t="s">
        <v>164</v>
      </c>
      <c r="C3881">
        <v>151349.34</v>
      </c>
      <c r="D3881" t="s">
        <v>27</v>
      </c>
      <c r="E3881" t="s">
        <v>27</v>
      </c>
      <c r="F3881">
        <v>10488</v>
      </c>
    </row>
    <row r="3882" spans="1:6">
      <c r="A3882" s="171">
        <v>44314</v>
      </c>
      <c r="B3882" t="s">
        <v>164</v>
      </c>
      <c r="C3882">
        <v>151349.34</v>
      </c>
      <c r="D3882" t="s">
        <v>28</v>
      </c>
      <c r="E3882" t="s">
        <v>28</v>
      </c>
      <c r="F3882">
        <v>0</v>
      </c>
    </row>
    <row r="3883" spans="1:6">
      <c r="A3883" s="171">
        <v>44314</v>
      </c>
      <c r="B3883" t="s">
        <v>164</v>
      </c>
      <c r="C3883">
        <v>151349.34</v>
      </c>
      <c r="D3883" t="s">
        <v>29</v>
      </c>
      <c r="E3883" t="s">
        <v>29</v>
      </c>
      <c r="F3883">
        <v>611861</v>
      </c>
    </row>
    <row r="3884" spans="1:6">
      <c r="A3884" s="171">
        <v>44314</v>
      </c>
      <c r="B3884" t="s">
        <v>164</v>
      </c>
      <c r="C3884">
        <v>151349.34</v>
      </c>
      <c r="D3884" t="s">
        <v>30</v>
      </c>
      <c r="E3884" t="s">
        <v>30</v>
      </c>
      <c r="F3884">
        <v>0</v>
      </c>
    </row>
    <row r="3885" spans="1:6">
      <c r="A3885" s="171">
        <v>44314</v>
      </c>
      <c r="B3885" t="s">
        <v>164</v>
      </c>
      <c r="C3885">
        <v>151349.34</v>
      </c>
      <c r="D3885" t="s">
        <v>31</v>
      </c>
      <c r="E3885" t="s">
        <v>31</v>
      </c>
      <c r="F3885">
        <v>0</v>
      </c>
    </row>
    <row r="3886" spans="1:6">
      <c r="A3886" s="171">
        <v>44314</v>
      </c>
      <c r="B3886" t="s">
        <v>164</v>
      </c>
      <c r="C3886">
        <v>151349.34</v>
      </c>
      <c r="D3886" t="s">
        <v>32</v>
      </c>
      <c r="E3886" t="s">
        <v>32</v>
      </c>
      <c r="F3886">
        <v>0</v>
      </c>
    </row>
    <row r="3887" spans="1:6">
      <c r="A3887" s="171">
        <v>44314</v>
      </c>
      <c r="B3887" t="s">
        <v>164</v>
      </c>
      <c r="C3887">
        <v>151349.34</v>
      </c>
      <c r="D3887" t="s">
        <v>33</v>
      </c>
      <c r="E3887" t="s">
        <v>33</v>
      </c>
      <c r="F3887">
        <v>0</v>
      </c>
    </row>
    <row r="3888" spans="1:6">
      <c r="A3888" s="171">
        <v>44314</v>
      </c>
      <c r="B3888" t="s">
        <v>164</v>
      </c>
      <c r="C3888">
        <v>151349.34</v>
      </c>
      <c r="D3888" t="s">
        <v>34</v>
      </c>
      <c r="E3888" t="s">
        <v>34</v>
      </c>
      <c r="F3888">
        <v>2173</v>
      </c>
    </row>
    <row r="3889" spans="1:6">
      <c r="A3889" s="171">
        <v>44314</v>
      </c>
      <c r="B3889" t="s">
        <v>164</v>
      </c>
      <c r="C3889">
        <v>151349.34</v>
      </c>
      <c r="D3889" t="s">
        <v>35</v>
      </c>
      <c r="E3889" t="s">
        <v>35</v>
      </c>
      <c r="F3889">
        <v>0</v>
      </c>
    </row>
    <row r="3890" spans="1:6">
      <c r="A3890" s="171">
        <v>44314</v>
      </c>
      <c r="B3890" t="s">
        <v>164</v>
      </c>
      <c r="C3890">
        <v>151349.34</v>
      </c>
      <c r="D3890" t="s">
        <v>36</v>
      </c>
      <c r="E3890" t="s">
        <v>36</v>
      </c>
      <c r="F3890">
        <v>0</v>
      </c>
    </row>
    <row r="3891" spans="1:6">
      <c r="A3891" s="171">
        <v>44314</v>
      </c>
      <c r="B3891" t="s">
        <v>164</v>
      </c>
      <c r="C3891">
        <v>151349.34</v>
      </c>
      <c r="D3891" t="s">
        <v>37</v>
      </c>
      <c r="E3891" t="s">
        <v>37</v>
      </c>
      <c r="F3891">
        <v>0</v>
      </c>
    </row>
    <row r="3892" spans="1:6">
      <c r="A3892" s="171">
        <v>44314</v>
      </c>
      <c r="B3892" t="s">
        <v>164</v>
      </c>
      <c r="C3892">
        <v>151349.34</v>
      </c>
      <c r="D3892" t="s">
        <v>38</v>
      </c>
      <c r="E3892" t="s">
        <v>38</v>
      </c>
      <c r="F3892">
        <v>0</v>
      </c>
    </row>
    <row r="3893" spans="1:6">
      <c r="A3893" s="171">
        <v>44314</v>
      </c>
      <c r="B3893" t="s">
        <v>164</v>
      </c>
      <c r="C3893">
        <v>151349.34</v>
      </c>
      <c r="D3893" t="s">
        <v>39</v>
      </c>
      <c r="E3893" t="s">
        <v>39</v>
      </c>
      <c r="F3893">
        <v>0</v>
      </c>
    </row>
    <row r="3894" spans="1:6">
      <c r="A3894" s="171">
        <v>44314</v>
      </c>
      <c r="B3894" t="s">
        <v>164</v>
      </c>
      <c r="C3894">
        <v>151349.34</v>
      </c>
      <c r="D3894" t="s">
        <v>40</v>
      </c>
      <c r="E3894" t="s">
        <v>40</v>
      </c>
      <c r="F3894">
        <v>0</v>
      </c>
    </row>
    <row r="3895" spans="1:6">
      <c r="A3895" s="171">
        <v>44314</v>
      </c>
      <c r="B3895" t="s">
        <v>164</v>
      </c>
      <c r="C3895">
        <v>151349.34</v>
      </c>
      <c r="D3895" t="s">
        <v>41</v>
      </c>
      <c r="E3895" t="s">
        <v>41</v>
      </c>
      <c r="F3895">
        <v>0</v>
      </c>
    </row>
    <row r="3896" spans="1:6">
      <c r="A3896" s="171">
        <v>44315</v>
      </c>
      <c r="B3896" t="s">
        <v>164</v>
      </c>
      <c r="C3896">
        <v>157876.20000000001</v>
      </c>
      <c r="D3896" t="s">
        <v>9</v>
      </c>
      <c r="E3896" t="s">
        <v>9</v>
      </c>
      <c r="F3896">
        <v>153037</v>
      </c>
    </row>
    <row r="3897" spans="1:6">
      <c r="A3897" s="171">
        <v>44315</v>
      </c>
      <c r="B3897" t="s">
        <v>164</v>
      </c>
      <c r="C3897">
        <v>157876.20000000001</v>
      </c>
      <c r="D3897" t="s">
        <v>9</v>
      </c>
      <c r="E3897" t="s">
        <v>10</v>
      </c>
      <c r="F3897">
        <v>103487</v>
      </c>
    </row>
    <row r="3898" spans="1:6">
      <c r="A3898" s="171">
        <v>44315</v>
      </c>
      <c r="B3898" t="s">
        <v>164</v>
      </c>
      <c r="C3898">
        <v>157876.20000000001</v>
      </c>
      <c r="D3898" t="s">
        <v>9</v>
      </c>
      <c r="E3898" t="s">
        <v>11</v>
      </c>
      <c r="F3898">
        <v>20382</v>
      </c>
    </row>
    <row r="3899" spans="1:6">
      <c r="A3899" s="171">
        <v>44315</v>
      </c>
      <c r="B3899" t="s">
        <v>164</v>
      </c>
      <c r="C3899">
        <v>157876.20000000001</v>
      </c>
      <c r="D3899" t="s">
        <v>9</v>
      </c>
      <c r="E3899" t="s">
        <v>12</v>
      </c>
      <c r="F3899">
        <v>0</v>
      </c>
    </row>
    <row r="3900" spans="1:6">
      <c r="A3900" s="171">
        <v>44315</v>
      </c>
      <c r="B3900" t="s">
        <v>164</v>
      </c>
      <c r="C3900">
        <v>157876.20000000001</v>
      </c>
      <c r="D3900" t="s">
        <v>9</v>
      </c>
      <c r="E3900" t="s">
        <v>13</v>
      </c>
      <c r="F3900">
        <v>29168</v>
      </c>
    </row>
    <row r="3901" spans="1:6">
      <c r="A3901" s="171">
        <v>44315</v>
      </c>
      <c r="B3901" t="s">
        <v>164</v>
      </c>
      <c r="C3901">
        <v>157876.20000000001</v>
      </c>
      <c r="D3901" t="s">
        <v>14</v>
      </c>
      <c r="E3901" t="s">
        <v>14</v>
      </c>
      <c r="F3901">
        <v>41415</v>
      </c>
    </row>
    <row r="3902" spans="1:6">
      <c r="A3902" s="171">
        <v>44315</v>
      </c>
      <c r="B3902" t="s">
        <v>164</v>
      </c>
      <c r="C3902">
        <v>157876.20000000001</v>
      </c>
      <c r="D3902" t="s">
        <v>14</v>
      </c>
      <c r="E3902" t="s">
        <v>15</v>
      </c>
      <c r="F3902">
        <v>39441</v>
      </c>
    </row>
    <row r="3903" spans="1:6">
      <c r="A3903" s="171">
        <v>44315</v>
      </c>
      <c r="B3903" t="s">
        <v>164</v>
      </c>
      <c r="C3903">
        <v>157876.20000000001</v>
      </c>
      <c r="D3903" t="s">
        <v>14</v>
      </c>
      <c r="E3903" t="s">
        <v>16</v>
      </c>
      <c r="F3903">
        <v>1974</v>
      </c>
    </row>
    <row r="3904" spans="1:6">
      <c r="A3904" s="171">
        <v>44315</v>
      </c>
      <c r="B3904" t="s">
        <v>164</v>
      </c>
      <c r="C3904">
        <v>157876.20000000001</v>
      </c>
      <c r="D3904" t="s">
        <v>14</v>
      </c>
      <c r="E3904" t="s">
        <v>17</v>
      </c>
      <c r="F3904">
        <v>0</v>
      </c>
    </row>
    <row r="3905" spans="1:6">
      <c r="A3905" s="171">
        <v>44315</v>
      </c>
      <c r="B3905" t="s">
        <v>164</v>
      </c>
      <c r="C3905">
        <v>157876.20000000001</v>
      </c>
      <c r="D3905" t="s">
        <v>14</v>
      </c>
      <c r="E3905" t="s">
        <v>18</v>
      </c>
      <c r="F3905">
        <v>0</v>
      </c>
    </row>
    <row r="3906" spans="1:6">
      <c r="A3906" s="171">
        <v>44315</v>
      </c>
      <c r="B3906" t="s">
        <v>164</v>
      </c>
      <c r="C3906">
        <v>157876.20000000001</v>
      </c>
      <c r="D3906" t="s">
        <v>19</v>
      </c>
      <c r="E3906" t="s">
        <v>19</v>
      </c>
      <c r="F3906">
        <v>702624</v>
      </c>
    </row>
    <row r="3907" spans="1:6">
      <c r="A3907" s="171">
        <v>44315</v>
      </c>
      <c r="B3907" t="s">
        <v>164</v>
      </c>
      <c r="C3907">
        <v>157876.20000000001</v>
      </c>
      <c r="D3907" t="s">
        <v>19</v>
      </c>
      <c r="E3907" t="s">
        <v>20</v>
      </c>
      <c r="F3907">
        <v>702624</v>
      </c>
    </row>
    <row r="3908" spans="1:6">
      <c r="A3908" s="171">
        <v>44315</v>
      </c>
      <c r="B3908" t="s">
        <v>164</v>
      </c>
      <c r="C3908">
        <v>157876.20000000001</v>
      </c>
      <c r="D3908" t="s">
        <v>19</v>
      </c>
      <c r="E3908" t="s">
        <v>21</v>
      </c>
      <c r="F3908">
        <v>0</v>
      </c>
    </row>
    <row r="3909" spans="1:6">
      <c r="A3909" s="171">
        <v>44315</v>
      </c>
      <c r="B3909" t="s">
        <v>164</v>
      </c>
      <c r="C3909">
        <v>157876.20000000001</v>
      </c>
      <c r="D3909" t="s">
        <v>19</v>
      </c>
      <c r="E3909" t="s">
        <v>22</v>
      </c>
      <c r="F3909">
        <v>0</v>
      </c>
    </row>
    <row r="3910" spans="1:6">
      <c r="A3910" s="171">
        <v>44315</v>
      </c>
      <c r="B3910" t="s">
        <v>164</v>
      </c>
      <c r="C3910">
        <v>157876.20000000001</v>
      </c>
      <c r="D3910" t="s">
        <v>23</v>
      </c>
      <c r="E3910" t="s">
        <v>23</v>
      </c>
      <c r="F3910">
        <v>0</v>
      </c>
    </row>
    <row r="3911" spans="1:6">
      <c r="A3911" s="171">
        <v>44315</v>
      </c>
      <c r="B3911" t="s">
        <v>164</v>
      </c>
      <c r="C3911">
        <v>157876.20000000001</v>
      </c>
      <c r="D3911" t="s">
        <v>24</v>
      </c>
      <c r="E3911" t="s">
        <v>24</v>
      </c>
      <c r="F3911">
        <v>519266</v>
      </c>
    </row>
    <row r="3912" spans="1:6">
      <c r="A3912" s="171">
        <v>44315</v>
      </c>
      <c r="B3912" t="s">
        <v>164</v>
      </c>
      <c r="C3912">
        <v>157876.20000000001</v>
      </c>
      <c r="D3912" t="s">
        <v>25</v>
      </c>
      <c r="E3912" t="s">
        <v>25</v>
      </c>
      <c r="F3912">
        <v>2126455</v>
      </c>
    </row>
    <row r="3913" spans="1:6">
      <c r="A3913" s="171">
        <v>44315</v>
      </c>
      <c r="B3913" t="s">
        <v>164</v>
      </c>
      <c r="C3913">
        <v>157876.20000000001</v>
      </c>
      <c r="D3913" t="s">
        <v>26</v>
      </c>
      <c r="E3913" t="s">
        <v>26</v>
      </c>
      <c r="F3913">
        <v>730423</v>
      </c>
    </row>
    <row r="3914" spans="1:6">
      <c r="A3914" s="171">
        <v>44315</v>
      </c>
      <c r="B3914" t="s">
        <v>164</v>
      </c>
      <c r="C3914">
        <v>157876.20000000001</v>
      </c>
      <c r="D3914" t="s">
        <v>27</v>
      </c>
      <c r="E3914" t="s">
        <v>27</v>
      </c>
      <c r="F3914">
        <v>9526</v>
      </c>
    </row>
    <row r="3915" spans="1:6">
      <c r="A3915" s="171">
        <v>44315</v>
      </c>
      <c r="B3915" t="s">
        <v>164</v>
      </c>
      <c r="C3915">
        <v>157876.20000000001</v>
      </c>
      <c r="D3915" t="s">
        <v>28</v>
      </c>
      <c r="E3915" t="s">
        <v>28</v>
      </c>
      <c r="F3915">
        <v>0</v>
      </c>
    </row>
    <row r="3916" spans="1:6">
      <c r="A3916" s="171">
        <v>44315</v>
      </c>
      <c r="B3916" t="s">
        <v>164</v>
      </c>
      <c r="C3916">
        <v>157876.20000000001</v>
      </c>
      <c r="D3916" t="s">
        <v>29</v>
      </c>
      <c r="E3916" t="s">
        <v>29</v>
      </c>
      <c r="F3916">
        <v>747581</v>
      </c>
    </row>
    <row r="3917" spans="1:6">
      <c r="A3917" s="171">
        <v>44315</v>
      </c>
      <c r="B3917" t="s">
        <v>164</v>
      </c>
      <c r="C3917">
        <v>157876.20000000001</v>
      </c>
      <c r="D3917" t="s">
        <v>30</v>
      </c>
      <c r="E3917" t="s">
        <v>30</v>
      </c>
      <c r="F3917">
        <v>0</v>
      </c>
    </row>
    <row r="3918" spans="1:6">
      <c r="A3918" s="171">
        <v>44315</v>
      </c>
      <c r="B3918" t="s">
        <v>164</v>
      </c>
      <c r="C3918">
        <v>157876.20000000001</v>
      </c>
      <c r="D3918" t="s">
        <v>31</v>
      </c>
      <c r="E3918" t="s">
        <v>31</v>
      </c>
      <c r="F3918">
        <v>0</v>
      </c>
    </row>
    <row r="3919" spans="1:6">
      <c r="A3919" s="171">
        <v>44315</v>
      </c>
      <c r="B3919" t="s">
        <v>164</v>
      </c>
      <c r="C3919">
        <v>157876.20000000001</v>
      </c>
      <c r="D3919" t="s">
        <v>32</v>
      </c>
      <c r="E3919" t="s">
        <v>32</v>
      </c>
      <c r="F3919">
        <v>0</v>
      </c>
    </row>
    <row r="3920" spans="1:6">
      <c r="A3920" s="171">
        <v>44315</v>
      </c>
      <c r="B3920" t="s">
        <v>164</v>
      </c>
      <c r="C3920">
        <v>157876.20000000001</v>
      </c>
      <c r="D3920" t="s">
        <v>33</v>
      </c>
      <c r="E3920" t="s">
        <v>33</v>
      </c>
      <c r="F3920">
        <v>0</v>
      </c>
    </row>
    <row r="3921" spans="1:6">
      <c r="A3921" s="171">
        <v>44315</v>
      </c>
      <c r="B3921" t="s">
        <v>164</v>
      </c>
      <c r="C3921">
        <v>157876.20000000001</v>
      </c>
      <c r="D3921" t="s">
        <v>34</v>
      </c>
      <c r="E3921" t="s">
        <v>34</v>
      </c>
      <c r="F3921">
        <v>41</v>
      </c>
    </row>
    <row r="3922" spans="1:6">
      <c r="A3922" s="171">
        <v>44315</v>
      </c>
      <c r="B3922" t="s">
        <v>164</v>
      </c>
      <c r="C3922">
        <v>157876.20000000001</v>
      </c>
      <c r="D3922" t="s">
        <v>35</v>
      </c>
      <c r="E3922" t="s">
        <v>35</v>
      </c>
      <c r="F3922">
        <v>0</v>
      </c>
    </row>
    <row r="3923" spans="1:6">
      <c r="A3923" s="171">
        <v>44315</v>
      </c>
      <c r="B3923" t="s">
        <v>164</v>
      </c>
      <c r="C3923">
        <v>157876.20000000001</v>
      </c>
      <c r="D3923" t="s">
        <v>36</v>
      </c>
      <c r="E3923" t="s">
        <v>36</v>
      </c>
      <c r="F3923">
        <v>0</v>
      </c>
    </row>
    <row r="3924" spans="1:6">
      <c r="A3924" s="171">
        <v>44315</v>
      </c>
      <c r="B3924" t="s">
        <v>164</v>
      </c>
      <c r="C3924">
        <v>157876.20000000001</v>
      </c>
      <c r="D3924" t="s">
        <v>37</v>
      </c>
      <c r="E3924" t="s">
        <v>37</v>
      </c>
      <c r="F3924">
        <v>0</v>
      </c>
    </row>
    <row r="3925" spans="1:6">
      <c r="A3925" s="171">
        <v>44315</v>
      </c>
      <c r="B3925" t="s">
        <v>164</v>
      </c>
      <c r="C3925">
        <v>157876.20000000001</v>
      </c>
      <c r="D3925" t="s">
        <v>38</v>
      </c>
      <c r="E3925" t="s">
        <v>38</v>
      </c>
      <c r="F3925">
        <v>0</v>
      </c>
    </row>
    <row r="3926" spans="1:6">
      <c r="A3926" s="171">
        <v>44315</v>
      </c>
      <c r="B3926" t="s">
        <v>164</v>
      </c>
      <c r="C3926">
        <v>157876.20000000001</v>
      </c>
      <c r="D3926" t="s">
        <v>39</v>
      </c>
      <c r="E3926" t="s">
        <v>39</v>
      </c>
      <c r="F3926">
        <v>0</v>
      </c>
    </row>
    <row r="3927" spans="1:6">
      <c r="A3927" s="171">
        <v>44315</v>
      </c>
      <c r="B3927" t="s">
        <v>164</v>
      </c>
      <c r="C3927">
        <v>157876.20000000001</v>
      </c>
      <c r="D3927" t="s">
        <v>40</v>
      </c>
      <c r="E3927" t="s">
        <v>40</v>
      </c>
      <c r="F3927">
        <v>0</v>
      </c>
    </row>
    <row r="3928" spans="1:6">
      <c r="A3928" s="171">
        <v>44315</v>
      </c>
      <c r="B3928" t="s">
        <v>164</v>
      </c>
      <c r="C3928">
        <v>157876.20000000001</v>
      </c>
      <c r="D3928" t="s">
        <v>41</v>
      </c>
      <c r="E3928" t="s">
        <v>41</v>
      </c>
      <c r="F3928">
        <v>0</v>
      </c>
    </row>
    <row r="3929" spans="1:6">
      <c r="A3929" s="171">
        <v>44316</v>
      </c>
      <c r="B3929" t="s">
        <v>164</v>
      </c>
      <c r="C3929">
        <v>325912.63</v>
      </c>
      <c r="D3929" t="s">
        <v>9</v>
      </c>
      <c r="E3929" t="s">
        <v>9</v>
      </c>
      <c r="F3929">
        <v>104040</v>
      </c>
    </row>
    <row r="3930" spans="1:6">
      <c r="A3930" s="171">
        <v>44316</v>
      </c>
      <c r="B3930" t="s">
        <v>164</v>
      </c>
      <c r="C3930">
        <v>325912.63</v>
      </c>
      <c r="D3930" t="s">
        <v>9</v>
      </c>
      <c r="E3930" t="s">
        <v>10</v>
      </c>
      <c r="F3930">
        <v>65916</v>
      </c>
    </row>
    <row r="3931" spans="1:6">
      <c r="A3931" s="171">
        <v>44316</v>
      </c>
      <c r="B3931" t="s">
        <v>164</v>
      </c>
      <c r="C3931">
        <v>325912.63</v>
      </c>
      <c r="D3931" t="s">
        <v>9</v>
      </c>
      <c r="E3931" t="s">
        <v>11</v>
      </c>
      <c r="F3931">
        <v>9022</v>
      </c>
    </row>
    <row r="3932" spans="1:6">
      <c r="A3932" s="171">
        <v>44316</v>
      </c>
      <c r="B3932" t="s">
        <v>164</v>
      </c>
      <c r="C3932">
        <v>325912.63</v>
      </c>
      <c r="D3932" t="s">
        <v>9</v>
      </c>
      <c r="E3932" t="s">
        <v>12</v>
      </c>
      <c r="F3932">
        <v>0</v>
      </c>
    </row>
    <row r="3933" spans="1:6">
      <c r="A3933" s="171">
        <v>44316</v>
      </c>
      <c r="B3933" t="s">
        <v>164</v>
      </c>
      <c r="C3933">
        <v>325912.63</v>
      </c>
      <c r="D3933" t="s">
        <v>9</v>
      </c>
      <c r="E3933" t="s">
        <v>13</v>
      </c>
      <c r="F3933">
        <v>29102</v>
      </c>
    </row>
    <row r="3934" spans="1:6">
      <c r="A3934" s="171">
        <v>44316</v>
      </c>
      <c r="B3934" t="s">
        <v>164</v>
      </c>
      <c r="C3934">
        <v>325912.63</v>
      </c>
      <c r="D3934" t="s">
        <v>14</v>
      </c>
      <c r="E3934" t="s">
        <v>14</v>
      </c>
      <c r="F3934">
        <v>23931</v>
      </c>
    </row>
    <row r="3935" spans="1:6">
      <c r="A3935" s="171">
        <v>44316</v>
      </c>
      <c r="B3935" t="s">
        <v>164</v>
      </c>
      <c r="C3935">
        <v>325912.63</v>
      </c>
      <c r="D3935" t="s">
        <v>14</v>
      </c>
      <c r="E3935" t="s">
        <v>15</v>
      </c>
      <c r="F3935">
        <v>22216</v>
      </c>
    </row>
    <row r="3936" spans="1:6">
      <c r="A3936" s="171">
        <v>44316</v>
      </c>
      <c r="B3936" t="s">
        <v>164</v>
      </c>
      <c r="C3936">
        <v>325912.63</v>
      </c>
      <c r="D3936" t="s">
        <v>14</v>
      </c>
      <c r="E3936" t="s">
        <v>16</v>
      </c>
      <c r="F3936">
        <v>1715</v>
      </c>
    </row>
    <row r="3937" spans="1:6">
      <c r="A3937" s="171">
        <v>44316</v>
      </c>
      <c r="B3937" t="s">
        <v>164</v>
      </c>
      <c r="C3937">
        <v>325912.63</v>
      </c>
      <c r="D3937" t="s">
        <v>14</v>
      </c>
      <c r="E3937" t="s">
        <v>17</v>
      </c>
      <c r="F3937">
        <v>0</v>
      </c>
    </row>
    <row r="3938" spans="1:6">
      <c r="A3938" s="171">
        <v>44316</v>
      </c>
      <c r="B3938" t="s">
        <v>164</v>
      </c>
      <c r="C3938">
        <v>325912.63</v>
      </c>
      <c r="D3938" t="s">
        <v>14</v>
      </c>
      <c r="E3938" t="s">
        <v>18</v>
      </c>
      <c r="F3938">
        <v>0</v>
      </c>
    </row>
    <row r="3939" spans="1:6">
      <c r="A3939" s="171">
        <v>44316</v>
      </c>
      <c r="B3939" t="s">
        <v>164</v>
      </c>
      <c r="C3939">
        <v>325912.63</v>
      </c>
      <c r="D3939" t="s">
        <v>19</v>
      </c>
      <c r="E3939" t="s">
        <v>19</v>
      </c>
      <c r="F3939">
        <v>410434</v>
      </c>
    </row>
    <row r="3940" spans="1:6">
      <c r="A3940" s="171">
        <v>44316</v>
      </c>
      <c r="B3940" t="s">
        <v>164</v>
      </c>
      <c r="C3940">
        <v>325912.63</v>
      </c>
      <c r="D3940" t="s">
        <v>19</v>
      </c>
      <c r="E3940" t="s">
        <v>20</v>
      </c>
      <c r="F3940">
        <v>410434</v>
      </c>
    </row>
    <row r="3941" spans="1:6">
      <c r="A3941" s="171">
        <v>44316</v>
      </c>
      <c r="B3941" t="s">
        <v>164</v>
      </c>
      <c r="C3941">
        <v>325912.63</v>
      </c>
      <c r="D3941" t="s">
        <v>19</v>
      </c>
      <c r="E3941" t="s">
        <v>21</v>
      </c>
      <c r="F3941">
        <v>0</v>
      </c>
    </row>
    <row r="3942" spans="1:6">
      <c r="A3942" s="171">
        <v>44316</v>
      </c>
      <c r="B3942" t="s">
        <v>164</v>
      </c>
      <c r="C3942">
        <v>325912.63</v>
      </c>
      <c r="D3942" t="s">
        <v>19</v>
      </c>
      <c r="E3942" t="s">
        <v>22</v>
      </c>
      <c r="F3942">
        <v>0</v>
      </c>
    </row>
    <row r="3943" spans="1:6">
      <c r="A3943" s="171">
        <v>44316</v>
      </c>
      <c r="B3943" t="s">
        <v>164</v>
      </c>
      <c r="C3943">
        <v>325912.63</v>
      </c>
      <c r="D3943" t="s">
        <v>23</v>
      </c>
      <c r="E3943" t="s">
        <v>23</v>
      </c>
      <c r="F3943">
        <v>0</v>
      </c>
    </row>
    <row r="3944" spans="1:6">
      <c r="A3944" s="171">
        <v>44316</v>
      </c>
      <c r="B3944" t="s">
        <v>164</v>
      </c>
      <c r="C3944">
        <v>325912.63</v>
      </c>
      <c r="D3944" t="s">
        <v>24</v>
      </c>
      <c r="E3944" t="s">
        <v>24</v>
      </c>
      <c r="F3944">
        <v>392059</v>
      </c>
    </row>
    <row r="3945" spans="1:6">
      <c r="A3945" s="171">
        <v>44316</v>
      </c>
      <c r="B3945" t="s">
        <v>164</v>
      </c>
      <c r="C3945">
        <v>325912.63</v>
      </c>
      <c r="D3945" t="s">
        <v>25</v>
      </c>
      <c r="E3945" t="s">
        <v>25</v>
      </c>
      <c r="F3945">
        <v>2272784</v>
      </c>
    </row>
    <row r="3946" spans="1:6">
      <c r="A3946" s="171">
        <v>44316</v>
      </c>
      <c r="B3946" t="s">
        <v>164</v>
      </c>
      <c r="C3946">
        <v>325912.63</v>
      </c>
      <c r="D3946" t="s">
        <v>26</v>
      </c>
      <c r="E3946" t="s">
        <v>26</v>
      </c>
      <c r="F3946">
        <v>427099</v>
      </c>
    </row>
    <row r="3947" spans="1:6">
      <c r="A3947" s="171">
        <v>44316</v>
      </c>
      <c r="B3947" t="s">
        <v>164</v>
      </c>
      <c r="C3947">
        <v>325912.63</v>
      </c>
      <c r="D3947" t="s">
        <v>27</v>
      </c>
      <c r="E3947" t="s">
        <v>27</v>
      </c>
      <c r="F3947">
        <v>4669</v>
      </c>
    </row>
    <row r="3948" spans="1:6">
      <c r="A3948" s="171">
        <v>44316</v>
      </c>
      <c r="B3948" t="s">
        <v>164</v>
      </c>
      <c r="C3948">
        <v>325912.63</v>
      </c>
      <c r="D3948" t="s">
        <v>28</v>
      </c>
      <c r="E3948" t="s">
        <v>28</v>
      </c>
      <c r="F3948">
        <v>0</v>
      </c>
    </row>
    <row r="3949" spans="1:6">
      <c r="A3949" s="171">
        <v>44316</v>
      </c>
      <c r="B3949" t="s">
        <v>164</v>
      </c>
      <c r="C3949">
        <v>325912.63</v>
      </c>
      <c r="D3949" t="s">
        <v>29</v>
      </c>
      <c r="E3949" t="s">
        <v>29</v>
      </c>
      <c r="F3949">
        <v>661985</v>
      </c>
    </row>
    <row r="3950" spans="1:6">
      <c r="A3950" s="171">
        <v>44316</v>
      </c>
      <c r="B3950" t="s">
        <v>164</v>
      </c>
      <c r="C3950">
        <v>325912.63</v>
      </c>
      <c r="D3950" t="s">
        <v>30</v>
      </c>
      <c r="E3950" t="s">
        <v>30</v>
      </c>
      <c r="F3950">
        <v>0</v>
      </c>
    </row>
    <row r="3951" spans="1:6">
      <c r="A3951" s="171">
        <v>44316</v>
      </c>
      <c r="B3951" t="s">
        <v>164</v>
      </c>
      <c r="C3951">
        <v>325912.63</v>
      </c>
      <c r="D3951" t="s">
        <v>31</v>
      </c>
      <c r="E3951" t="s">
        <v>31</v>
      </c>
      <c r="F3951">
        <v>0</v>
      </c>
    </row>
    <row r="3952" spans="1:6">
      <c r="A3952" s="171">
        <v>44316</v>
      </c>
      <c r="B3952" t="s">
        <v>164</v>
      </c>
      <c r="C3952">
        <v>325912.63</v>
      </c>
      <c r="D3952" t="s">
        <v>32</v>
      </c>
      <c r="E3952" t="s">
        <v>32</v>
      </c>
      <c r="F3952">
        <v>0</v>
      </c>
    </row>
    <row r="3953" spans="1:6">
      <c r="A3953" s="171">
        <v>44316</v>
      </c>
      <c r="B3953" t="s">
        <v>164</v>
      </c>
      <c r="C3953">
        <v>325912.63</v>
      </c>
      <c r="D3953" t="s">
        <v>33</v>
      </c>
      <c r="E3953" t="s">
        <v>33</v>
      </c>
      <c r="F3953">
        <v>0</v>
      </c>
    </row>
    <row r="3954" spans="1:6">
      <c r="A3954" s="171">
        <v>44316</v>
      </c>
      <c r="B3954" t="s">
        <v>164</v>
      </c>
      <c r="C3954">
        <v>325912.63</v>
      </c>
      <c r="D3954" t="s">
        <v>34</v>
      </c>
      <c r="E3954" t="s">
        <v>34</v>
      </c>
      <c r="F3954">
        <v>50129</v>
      </c>
    </row>
    <row r="3955" spans="1:6">
      <c r="A3955" s="171">
        <v>44316</v>
      </c>
      <c r="B3955" t="s">
        <v>164</v>
      </c>
      <c r="C3955">
        <v>325912.63</v>
      </c>
      <c r="D3955" t="s">
        <v>35</v>
      </c>
      <c r="E3955" t="s">
        <v>35</v>
      </c>
      <c r="F3955">
        <v>0</v>
      </c>
    </row>
    <row r="3956" spans="1:6">
      <c r="A3956" s="171">
        <v>44316</v>
      </c>
      <c r="B3956" t="s">
        <v>164</v>
      </c>
      <c r="C3956">
        <v>325912.63</v>
      </c>
      <c r="D3956" t="s">
        <v>36</v>
      </c>
      <c r="E3956" t="s">
        <v>36</v>
      </c>
      <c r="F3956">
        <v>0</v>
      </c>
    </row>
    <row r="3957" spans="1:6">
      <c r="A3957" s="171">
        <v>44316</v>
      </c>
      <c r="B3957" t="s">
        <v>164</v>
      </c>
      <c r="C3957">
        <v>325912.63</v>
      </c>
      <c r="D3957" t="s">
        <v>37</v>
      </c>
      <c r="E3957" t="s">
        <v>37</v>
      </c>
      <c r="F3957">
        <v>0</v>
      </c>
    </row>
    <row r="3958" spans="1:6">
      <c r="A3958" s="171">
        <v>44316</v>
      </c>
      <c r="B3958" t="s">
        <v>164</v>
      </c>
      <c r="C3958">
        <v>325912.63</v>
      </c>
      <c r="D3958" t="s">
        <v>38</v>
      </c>
      <c r="E3958" t="s">
        <v>38</v>
      </c>
      <c r="F3958">
        <v>0</v>
      </c>
    </row>
    <row r="3959" spans="1:6">
      <c r="A3959" s="171">
        <v>44316</v>
      </c>
      <c r="B3959" t="s">
        <v>164</v>
      </c>
      <c r="C3959">
        <v>325912.63</v>
      </c>
      <c r="D3959" t="s">
        <v>39</v>
      </c>
      <c r="E3959" t="s">
        <v>39</v>
      </c>
      <c r="F3959">
        <v>0</v>
      </c>
    </row>
    <row r="3960" spans="1:6">
      <c r="A3960" s="171">
        <v>44316</v>
      </c>
      <c r="B3960" t="s">
        <v>164</v>
      </c>
      <c r="C3960">
        <v>325912.63</v>
      </c>
      <c r="D3960" t="s">
        <v>40</v>
      </c>
      <c r="E3960" t="s">
        <v>40</v>
      </c>
      <c r="F3960">
        <v>0</v>
      </c>
    </row>
    <row r="3961" spans="1:6">
      <c r="A3961" s="171">
        <v>44316</v>
      </c>
      <c r="B3961" t="s">
        <v>164</v>
      </c>
      <c r="C3961">
        <v>325912.63</v>
      </c>
      <c r="D3961" t="s">
        <v>41</v>
      </c>
      <c r="E3961" t="s">
        <v>41</v>
      </c>
      <c r="F3961">
        <v>0</v>
      </c>
    </row>
    <row r="3962" spans="1:6">
      <c r="A3962" s="171">
        <v>44317</v>
      </c>
      <c r="B3962" t="s">
        <v>164</v>
      </c>
      <c r="C3962">
        <v>221192.23</v>
      </c>
      <c r="D3962" t="s">
        <v>9</v>
      </c>
      <c r="E3962" t="s">
        <v>9</v>
      </c>
      <c r="F3962">
        <v>123409</v>
      </c>
    </row>
    <row r="3963" spans="1:6">
      <c r="A3963" s="171">
        <v>44317</v>
      </c>
      <c r="B3963" t="s">
        <v>164</v>
      </c>
      <c r="C3963">
        <v>221192.23</v>
      </c>
      <c r="D3963" t="s">
        <v>9</v>
      </c>
      <c r="E3963" t="s">
        <v>10</v>
      </c>
      <c r="F3963">
        <v>105452</v>
      </c>
    </row>
    <row r="3964" spans="1:6">
      <c r="A3964" s="171">
        <v>44317</v>
      </c>
      <c r="B3964" t="s">
        <v>164</v>
      </c>
      <c r="C3964">
        <v>221192.23</v>
      </c>
      <c r="D3964" t="s">
        <v>9</v>
      </c>
      <c r="E3964" t="s">
        <v>11</v>
      </c>
      <c r="F3964">
        <v>9894</v>
      </c>
    </row>
    <row r="3965" spans="1:6">
      <c r="A3965" s="171">
        <v>44317</v>
      </c>
      <c r="B3965" t="s">
        <v>164</v>
      </c>
      <c r="C3965">
        <v>221192.23</v>
      </c>
      <c r="D3965" t="s">
        <v>9</v>
      </c>
      <c r="E3965" t="s">
        <v>12</v>
      </c>
      <c r="F3965">
        <v>0</v>
      </c>
    </row>
    <row r="3966" spans="1:6">
      <c r="A3966" s="171">
        <v>44317</v>
      </c>
      <c r="B3966" t="s">
        <v>164</v>
      </c>
      <c r="C3966">
        <v>221192.23</v>
      </c>
      <c r="D3966" t="s">
        <v>9</v>
      </c>
      <c r="E3966" t="s">
        <v>13</v>
      </c>
      <c r="F3966">
        <v>8063</v>
      </c>
    </row>
    <row r="3967" spans="1:6">
      <c r="A3967" s="171">
        <v>44317</v>
      </c>
      <c r="B3967" t="s">
        <v>164</v>
      </c>
      <c r="C3967">
        <v>221192.23</v>
      </c>
      <c r="D3967" t="s">
        <v>14</v>
      </c>
      <c r="E3967" t="s">
        <v>14</v>
      </c>
      <c r="F3967">
        <v>38993</v>
      </c>
    </row>
    <row r="3968" spans="1:6">
      <c r="A3968" s="171">
        <v>44317</v>
      </c>
      <c r="B3968" t="s">
        <v>164</v>
      </c>
      <c r="C3968">
        <v>221192.23</v>
      </c>
      <c r="D3968" t="s">
        <v>14</v>
      </c>
      <c r="E3968" t="s">
        <v>15</v>
      </c>
      <c r="F3968">
        <v>36363</v>
      </c>
    </row>
    <row r="3969" spans="1:6">
      <c r="A3969" s="171">
        <v>44317</v>
      </c>
      <c r="B3969" t="s">
        <v>164</v>
      </c>
      <c r="C3969">
        <v>221192.23</v>
      </c>
      <c r="D3969" t="s">
        <v>14</v>
      </c>
      <c r="E3969" t="s">
        <v>16</v>
      </c>
      <c r="F3969">
        <v>2630</v>
      </c>
    </row>
    <row r="3970" spans="1:6">
      <c r="A3970" s="171">
        <v>44317</v>
      </c>
      <c r="B3970" t="s">
        <v>164</v>
      </c>
      <c r="C3970">
        <v>221192.23</v>
      </c>
      <c r="D3970" t="s">
        <v>14</v>
      </c>
      <c r="E3970" t="s">
        <v>17</v>
      </c>
      <c r="F3970">
        <v>0</v>
      </c>
    </row>
    <row r="3971" spans="1:6">
      <c r="A3971" s="171">
        <v>44317</v>
      </c>
      <c r="B3971" t="s">
        <v>164</v>
      </c>
      <c r="C3971">
        <v>221192.23</v>
      </c>
      <c r="D3971" t="s">
        <v>14</v>
      </c>
      <c r="E3971" t="s">
        <v>18</v>
      </c>
      <c r="F3971">
        <v>0</v>
      </c>
    </row>
    <row r="3972" spans="1:6">
      <c r="A3972" s="171">
        <v>44317</v>
      </c>
      <c r="B3972" t="s">
        <v>164</v>
      </c>
      <c r="C3972">
        <v>221192.23</v>
      </c>
      <c r="D3972" t="s">
        <v>19</v>
      </c>
      <c r="E3972" t="s">
        <v>19</v>
      </c>
      <c r="F3972">
        <v>38097</v>
      </c>
    </row>
    <row r="3973" spans="1:6">
      <c r="A3973" s="171">
        <v>44317</v>
      </c>
      <c r="B3973" t="s">
        <v>164</v>
      </c>
      <c r="C3973">
        <v>221192.23</v>
      </c>
      <c r="D3973" t="s">
        <v>19</v>
      </c>
      <c r="E3973" t="s">
        <v>20</v>
      </c>
      <c r="F3973">
        <v>38097</v>
      </c>
    </row>
    <row r="3974" spans="1:6">
      <c r="A3974" s="171">
        <v>44317</v>
      </c>
      <c r="B3974" t="s">
        <v>164</v>
      </c>
      <c r="C3974">
        <v>221192.23</v>
      </c>
      <c r="D3974" t="s">
        <v>19</v>
      </c>
      <c r="E3974" t="s">
        <v>21</v>
      </c>
      <c r="F3974">
        <v>0</v>
      </c>
    </row>
    <row r="3975" spans="1:6">
      <c r="A3975" s="171">
        <v>44317</v>
      </c>
      <c r="B3975" t="s">
        <v>164</v>
      </c>
      <c r="C3975">
        <v>221192.23</v>
      </c>
      <c r="D3975" t="s">
        <v>19</v>
      </c>
      <c r="E3975" t="s">
        <v>22</v>
      </c>
      <c r="F3975">
        <v>0</v>
      </c>
    </row>
    <row r="3976" spans="1:6">
      <c r="A3976" s="171">
        <v>44317</v>
      </c>
      <c r="B3976" t="s">
        <v>164</v>
      </c>
      <c r="C3976">
        <v>221192.23</v>
      </c>
      <c r="D3976" t="s">
        <v>23</v>
      </c>
      <c r="E3976" t="s">
        <v>23</v>
      </c>
      <c r="F3976">
        <v>0</v>
      </c>
    </row>
    <row r="3977" spans="1:6">
      <c r="A3977" s="171">
        <v>44317</v>
      </c>
      <c r="B3977" t="s">
        <v>164</v>
      </c>
      <c r="C3977">
        <v>221192.23</v>
      </c>
      <c r="D3977" t="s">
        <v>24</v>
      </c>
      <c r="E3977" t="s">
        <v>24</v>
      </c>
      <c r="F3977">
        <v>235776</v>
      </c>
    </row>
    <row r="3978" spans="1:6">
      <c r="A3978" s="171">
        <v>44317</v>
      </c>
      <c r="B3978" t="s">
        <v>164</v>
      </c>
      <c r="C3978">
        <v>221192.23</v>
      </c>
      <c r="D3978" t="s">
        <v>25</v>
      </c>
      <c r="E3978" t="s">
        <v>25</v>
      </c>
      <c r="F3978">
        <v>2480304</v>
      </c>
    </row>
    <row r="3979" spans="1:6">
      <c r="A3979" s="171">
        <v>44317</v>
      </c>
      <c r="B3979" t="s">
        <v>164</v>
      </c>
      <c r="C3979">
        <v>221192.23</v>
      </c>
      <c r="D3979" t="s">
        <v>26</v>
      </c>
      <c r="E3979" t="s">
        <v>26</v>
      </c>
      <c r="F3979">
        <v>65279</v>
      </c>
    </row>
    <row r="3980" spans="1:6">
      <c r="A3980" s="171">
        <v>44317</v>
      </c>
      <c r="B3980" t="s">
        <v>164</v>
      </c>
      <c r="C3980">
        <v>221192.23</v>
      </c>
      <c r="D3980" t="s">
        <v>27</v>
      </c>
      <c r="E3980" t="s">
        <v>27</v>
      </c>
      <c r="F3980">
        <v>4638</v>
      </c>
    </row>
    <row r="3981" spans="1:6">
      <c r="A3981" s="171">
        <v>44317</v>
      </c>
      <c r="B3981" t="s">
        <v>164</v>
      </c>
      <c r="C3981">
        <v>221192.23</v>
      </c>
      <c r="D3981" t="s">
        <v>28</v>
      </c>
      <c r="E3981" t="s">
        <v>28</v>
      </c>
      <c r="F3981">
        <v>0</v>
      </c>
    </row>
    <row r="3982" spans="1:6">
      <c r="A3982" s="171">
        <v>44317</v>
      </c>
      <c r="B3982" t="s">
        <v>164</v>
      </c>
      <c r="C3982">
        <v>221192.23</v>
      </c>
      <c r="D3982" t="s">
        <v>29</v>
      </c>
      <c r="E3982" t="s">
        <v>29</v>
      </c>
      <c r="F3982">
        <v>565702</v>
      </c>
    </row>
    <row r="3983" spans="1:6">
      <c r="A3983" s="171">
        <v>44317</v>
      </c>
      <c r="B3983" t="s">
        <v>164</v>
      </c>
      <c r="C3983">
        <v>221192.23</v>
      </c>
      <c r="D3983" t="s">
        <v>30</v>
      </c>
      <c r="E3983" t="s">
        <v>30</v>
      </c>
      <c r="F3983">
        <v>0</v>
      </c>
    </row>
    <row r="3984" spans="1:6">
      <c r="A3984" s="171">
        <v>44317</v>
      </c>
      <c r="B3984" t="s">
        <v>164</v>
      </c>
      <c r="C3984">
        <v>221192.23</v>
      </c>
      <c r="D3984" t="s">
        <v>31</v>
      </c>
      <c r="E3984" t="s">
        <v>31</v>
      </c>
      <c r="F3984">
        <v>0</v>
      </c>
    </row>
    <row r="3985" spans="1:6">
      <c r="A3985" s="171">
        <v>44317</v>
      </c>
      <c r="B3985" t="s">
        <v>164</v>
      </c>
      <c r="C3985">
        <v>221192.23</v>
      </c>
      <c r="D3985" t="s">
        <v>32</v>
      </c>
      <c r="E3985" t="s">
        <v>32</v>
      </c>
      <c r="F3985">
        <v>0</v>
      </c>
    </row>
    <row r="3986" spans="1:6">
      <c r="A3986" s="171">
        <v>44317</v>
      </c>
      <c r="B3986" t="s">
        <v>164</v>
      </c>
      <c r="C3986">
        <v>221192.23</v>
      </c>
      <c r="D3986" t="s">
        <v>33</v>
      </c>
      <c r="E3986" t="s">
        <v>33</v>
      </c>
      <c r="F3986">
        <v>0</v>
      </c>
    </row>
    <row r="3987" spans="1:6">
      <c r="A3987" s="171">
        <v>44317</v>
      </c>
      <c r="B3987" t="s">
        <v>164</v>
      </c>
      <c r="C3987">
        <v>221192.23</v>
      </c>
      <c r="D3987" t="s">
        <v>34</v>
      </c>
      <c r="E3987" t="s">
        <v>34</v>
      </c>
      <c r="F3987">
        <v>27881</v>
      </c>
    </row>
    <row r="3988" spans="1:6">
      <c r="A3988" s="171">
        <v>44317</v>
      </c>
      <c r="B3988" t="s">
        <v>164</v>
      </c>
      <c r="C3988">
        <v>221192.23</v>
      </c>
      <c r="D3988" t="s">
        <v>35</v>
      </c>
      <c r="E3988" t="s">
        <v>35</v>
      </c>
      <c r="F3988">
        <v>0</v>
      </c>
    </row>
    <row r="3989" spans="1:6">
      <c r="A3989" s="171">
        <v>44317</v>
      </c>
      <c r="B3989" t="s">
        <v>164</v>
      </c>
      <c r="C3989">
        <v>221192.23</v>
      </c>
      <c r="D3989" t="s">
        <v>36</v>
      </c>
      <c r="E3989" t="s">
        <v>36</v>
      </c>
      <c r="F3989">
        <v>0</v>
      </c>
    </row>
    <row r="3990" spans="1:6">
      <c r="A3990" s="171">
        <v>44317</v>
      </c>
      <c r="B3990" t="s">
        <v>164</v>
      </c>
      <c r="C3990">
        <v>221192.23</v>
      </c>
      <c r="D3990" t="s">
        <v>37</v>
      </c>
      <c r="E3990" t="s">
        <v>37</v>
      </c>
      <c r="F3990">
        <v>0</v>
      </c>
    </row>
    <row r="3991" spans="1:6">
      <c r="A3991" s="171">
        <v>44317</v>
      </c>
      <c r="B3991" t="s">
        <v>164</v>
      </c>
      <c r="C3991">
        <v>221192.23</v>
      </c>
      <c r="D3991" t="s">
        <v>38</v>
      </c>
      <c r="E3991" t="s">
        <v>38</v>
      </c>
      <c r="F3991">
        <v>0</v>
      </c>
    </row>
    <row r="3992" spans="1:6">
      <c r="A3992" s="171">
        <v>44317</v>
      </c>
      <c r="B3992" t="s">
        <v>164</v>
      </c>
      <c r="C3992">
        <v>221192.23</v>
      </c>
      <c r="D3992" t="s">
        <v>39</v>
      </c>
      <c r="E3992" t="s">
        <v>39</v>
      </c>
      <c r="F3992">
        <v>0</v>
      </c>
    </row>
    <row r="3993" spans="1:6">
      <c r="A3993" s="171">
        <v>44317</v>
      </c>
      <c r="B3993" t="s">
        <v>164</v>
      </c>
      <c r="C3993">
        <v>221192.23</v>
      </c>
      <c r="D3993" t="s">
        <v>40</v>
      </c>
      <c r="E3993" t="s">
        <v>40</v>
      </c>
      <c r="F3993">
        <v>0</v>
      </c>
    </row>
    <row r="3994" spans="1:6">
      <c r="A3994" s="171">
        <v>44317</v>
      </c>
      <c r="B3994" t="s">
        <v>164</v>
      </c>
      <c r="C3994">
        <v>221192.23</v>
      </c>
      <c r="D3994" t="s">
        <v>41</v>
      </c>
      <c r="E3994" t="s">
        <v>41</v>
      </c>
      <c r="F3994">
        <v>0</v>
      </c>
    </row>
    <row r="3995" spans="1:6">
      <c r="A3995" s="171">
        <v>44318</v>
      </c>
      <c r="B3995" t="s">
        <v>164</v>
      </c>
      <c r="C3995">
        <v>213071.22</v>
      </c>
      <c r="D3995" t="s">
        <v>9</v>
      </c>
      <c r="E3995" t="s">
        <v>9</v>
      </c>
      <c r="F3995">
        <v>192366</v>
      </c>
    </row>
    <row r="3996" spans="1:6">
      <c r="A3996" s="171">
        <v>44318</v>
      </c>
      <c r="B3996" t="s">
        <v>164</v>
      </c>
      <c r="C3996">
        <v>213071.22</v>
      </c>
      <c r="D3996" t="s">
        <v>9</v>
      </c>
      <c r="E3996" t="s">
        <v>10</v>
      </c>
      <c r="F3996">
        <v>180225</v>
      </c>
    </row>
    <row r="3997" spans="1:6">
      <c r="A3997" s="171">
        <v>44318</v>
      </c>
      <c r="B3997" t="s">
        <v>164</v>
      </c>
      <c r="C3997">
        <v>213071.22</v>
      </c>
      <c r="D3997" t="s">
        <v>9</v>
      </c>
      <c r="E3997" t="s">
        <v>11</v>
      </c>
      <c r="F3997">
        <v>9038</v>
      </c>
    </row>
    <row r="3998" spans="1:6">
      <c r="A3998" s="171">
        <v>44318</v>
      </c>
      <c r="B3998" t="s">
        <v>164</v>
      </c>
      <c r="C3998">
        <v>213071.22</v>
      </c>
      <c r="D3998" t="s">
        <v>9</v>
      </c>
      <c r="E3998" t="s">
        <v>12</v>
      </c>
      <c r="F3998">
        <v>0</v>
      </c>
    </row>
    <row r="3999" spans="1:6">
      <c r="A3999" s="171">
        <v>44318</v>
      </c>
      <c r="B3999" t="s">
        <v>164</v>
      </c>
      <c r="C3999">
        <v>213071.22</v>
      </c>
      <c r="D3999" t="s">
        <v>9</v>
      </c>
      <c r="E3999" t="s">
        <v>13</v>
      </c>
      <c r="F3999">
        <v>3103</v>
      </c>
    </row>
    <row r="4000" spans="1:6">
      <c r="A4000" s="171">
        <v>44318</v>
      </c>
      <c r="B4000" t="s">
        <v>164</v>
      </c>
      <c r="C4000">
        <v>213071.22</v>
      </c>
      <c r="D4000" t="s">
        <v>14</v>
      </c>
      <c r="E4000" t="s">
        <v>14</v>
      </c>
      <c r="F4000">
        <v>75939</v>
      </c>
    </row>
    <row r="4001" spans="1:6">
      <c r="A4001" s="171">
        <v>44318</v>
      </c>
      <c r="B4001" t="s">
        <v>164</v>
      </c>
      <c r="C4001">
        <v>213071.22</v>
      </c>
      <c r="D4001" t="s">
        <v>14</v>
      </c>
      <c r="E4001" t="s">
        <v>15</v>
      </c>
      <c r="F4001">
        <v>71946</v>
      </c>
    </row>
    <row r="4002" spans="1:6">
      <c r="A4002" s="171">
        <v>44318</v>
      </c>
      <c r="B4002" t="s">
        <v>164</v>
      </c>
      <c r="C4002">
        <v>213071.22</v>
      </c>
      <c r="D4002" t="s">
        <v>14</v>
      </c>
      <c r="E4002" t="s">
        <v>16</v>
      </c>
      <c r="F4002">
        <v>3993</v>
      </c>
    </row>
    <row r="4003" spans="1:6">
      <c r="A4003" s="171">
        <v>44318</v>
      </c>
      <c r="B4003" t="s">
        <v>164</v>
      </c>
      <c r="C4003">
        <v>213071.22</v>
      </c>
      <c r="D4003" t="s">
        <v>14</v>
      </c>
      <c r="E4003" t="s">
        <v>17</v>
      </c>
      <c r="F4003">
        <v>0</v>
      </c>
    </row>
    <row r="4004" spans="1:6">
      <c r="A4004" s="171">
        <v>44318</v>
      </c>
      <c r="B4004" t="s">
        <v>164</v>
      </c>
      <c r="C4004">
        <v>213071.22</v>
      </c>
      <c r="D4004" t="s">
        <v>14</v>
      </c>
      <c r="E4004" t="s">
        <v>18</v>
      </c>
      <c r="F4004">
        <v>0</v>
      </c>
    </row>
    <row r="4005" spans="1:6">
      <c r="A4005" s="171">
        <v>44318</v>
      </c>
      <c r="B4005" t="s">
        <v>164</v>
      </c>
      <c r="C4005">
        <v>213071.22</v>
      </c>
      <c r="D4005" t="s">
        <v>19</v>
      </c>
      <c r="E4005" t="s">
        <v>19</v>
      </c>
      <c r="F4005">
        <v>9754</v>
      </c>
    </row>
    <row r="4006" spans="1:6">
      <c r="A4006" s="171">
        <v>44318</v>
      </c>
      <c r="B4006" t="s">
        <v>164</v>
      </c>
      <c r="C4006">
        <v>213071.22</v>
      </c>
      <c r="D4006" t="s">
        <v>19</v>
      </c>
      <c r="E4006" t="s">
        <v>20</v>
      </c>
      <c r="F4006">
        <v>9754</v>
      </c>
    </row>
    <row r="4007" spans="1:6">
      <c r="A4007" s="171">
        <v>44318</v>
      </c>
      <c r="B4007" t="s">
        <v>164</v>
      </c>
      <c r="C4007">
        <v>213071.22</v>
      </c>
      <c r="D4007" t="s">
        <v>19</v>
      </c>
      <c r="E4007" t="s">
        <v>21</v>
      </c>
      <c r="F4007">
        <v>0</v>
      </c>
    </row>
    <row r="4008" spans="1:6">
      <c r="A4008" s="171">
        <v>44318</v>
      </c>
      <c r="B4008" t="s">
        <v>164</v>
      </c>
      <c r="C4008">
        <v>213071.22</v>
      </c>
      <c r="D4008" t="s">
        <v>19</v>
      </c>
      <c r="E4008" t="s">
        <v>22</v>
      </c>
      <c r="F4008">
        <v>0</v>
      </c>
    </row>
    <row r="4009" spans="1:6">
      <c r="A4009" s="171">
        <v>44318</v>
      </c>
      <c r="B4009" t="s">
        <v>164</v>
      </c>
      <c r="C4009">
        <v>213071.22</v>
      </c>
      <c r="D4009" t="s">
        <v>23</v>
      </c>
      <c r="E4009" t="s">
        <v>23</v>
      </c>
      <c r="F4009">
        <v>0</v>
      </c>
    </row>
    <row r="4010" spans="1:6">
      <c r="A4010" s="171">
        <v>44318</v>
      </c>
      <c r="B4010" t="s">
        <v>164</v>
      </c>
      <c r="C4010">
        <v>213071.22</v>
      </c>
      <c r="D4010" t="s">
        <v>24</v>
      </c>
      <c r="E4010" t="s">
        <v>24</v>
      </c>
      <c r="F4010">
        <v>248866</v>
      </c>
    </row>
    <row r="4011" spans="1:6">
      <c r="A4011" s="171">
        <v>44318</v>
      </c>
      <c r="B4011" t="s">
        <v>164</v>
      </c>
      <c r="C4011">
        <v>213071.22</v>
      </c>
      <c r="D4011" t="s">
        <v>25</v>
      </c>
      <c r="E4011" t="s">
        <v>25</v>
      </c>
      <c r="F4011">
        <v>2371885</v>
      </c>
    </row>
    <row r="4012" spans="1:6">
      <c r="A4012" s="171">
        <v>44318</v>
      </c>
      <c r="B4012" t="s">
        <v>164</v>
      </c>
      <c r="C4012">
        <v>213071.22</v>
      </c>
      <c r="D4012" t="s">
        <v>26</v>
      </c>
      <c r="E4012" t="s">
        <v>26</v>
      </c>
      <c r="F4012">
        <v>27452</v>
      </c>
    </row>
    <row r="4013" spans="1:6">
      <c r="A4013" s="171">
        <v>44318</v>
      </c>
      <c r="B4013" t="s">
        <v>164</v>
      </c>
      <c r="C4013">
        <v>213071.22</v>
      </c>
      <c r="D4013" t="s">
        <v>27</v>
      </c>
      <c r="E4013" t="s">
        <v>27</v>
      </c>
      <c r="F4013">
        <v>19134</v>
      </c>
    </row>
    <row r="4014" spans="1:6">
      <c r="A4014" s="171">
        <v>44318</v>
      </c>
      <c r="B4014" t="s">
        <v>164</v>
      </c>
      <c r="C4014">
        <v>213071.22</v>
      </c>
      <c r="D4014" t="s">
        <v>28</v>
      </c>
      <c r="E4014" t="s">
        <v>28</v>
      </c>
      <c r="F4014">
        <v>0</v>
      </c>
    </row>
    <row r="4015" spans="1:6">
      <c r="A4015" s="171">
        <v>44318</v>
      </c>
      <c r="B4015" t="s">
        <v>164</v>
      </c>
      <c r="C4015">
        <v>213071.22</v>
      </c>
      <c r="D4015" t="s">
        <v>29</v>
      </c>
      <c r="E4015" t="s">
        <v>29</v>
      </c>
      <c r="F4015">
        <v>301102</v>
      </c>
    </row>
    <row r="4016" spans="1:6">
      <c r="A4016" s="171">
        <v>44318</v>
      </c>
      <c r="B4016" t="s">
        <v>164</v>
      </c>
      <c r="C4016">
        <v>213071.22</v>
      </c>
      <c r="D4016" t="s">
        <v>30</v>
      </c>
      <c r="E4016" t="s">
        <v>30</v>
      </c>
      <c r="F4016">
        <v>0</v>
      </c>
    </row>
    <row r="4017" spans="1:6">
      <c r="A4017" s="171">
        <v>44318</v>
      </c>
      <c r="B4017" t="s">
        <v>164</v>
      </c>
      <c r="C4017">
        <v>213071.22</v>
      </c>
      <c r="D4017" t="s">
        <v>31</v>
      </c>
      <c r="E4017" t="s">
        <v>31</v>
      </c>
      <c r="F4017">
        <v>0</v>
      </c>
    </row>
    <row r="4018" spans="1:6">
      <c r="A4018" s="171">
        <v>44318</v>
      </c>
      <c r="B4018" t="s">
        <v>164</v>
      </c>
      <c r="C4018">
        <v>213071.22</v>
      </c>
      <c r="D4018" t="s">
        <v>32</v>
      </c>
      <c r="E4018" t="s">
        <v>32</v>
      </c>
      <c r="F4018">
        <v>0</v>
      </c>
    </row>
    <row r="4019" spans="1:6">
      <c r="A4019" s="171">
        <v>44318</v>
      </c>
      <c r="B4019" t="s">
        <v>164</v>
      </c>
      <c r="C4019">
        <v>213071.22</v>
      </c>
      <c r="D4019" t="s">
        <v>33</v>
      </c>
      <c r="E4019" t="s">
        <v>33</v>
      </c>
      <c r="F4019">
        <v>0</v>
      </c>
    </row>
    <row r="4020" spans="1:6">
      <c r="A4020" s="171">
        <v>44318</v>
      </c>
      <c r="B4020" t="s">
        <v>164</v>
      </c>
      <c r="C4020">
        <v>213071.22</v>
      </c>
      <c r="D4020" t="s">
        <v>34</v>
      </c>
      <c r="E4020" t="s">
        <v>34</v>
      </c>
      <c r="F4020">
        <v>32672</v>
      </c>
    </row>
    <row r="4021" spans="1:6">
      <c r="A4021" s="171">
        <v>44318</v>
      </c>
      <c r="B4021" t="s">
        <v>164</v>
      </c>
      <c r="C4021">
        <v>213071.22</v>
      </c>
      <c r="D4021" t="s">
        <v>35</v>
      </c>
      <c r="E4021" t="s">
        <v>35</v>
      </c>
      <c r="F4021">
        <v>0</v>
      </c>
    </row>
    <row r="4022" spans="1:6">
      <c r="A4022" s="171">
        <v>44318</v>
      </c>
      <c r="B4022" t="s">
        <v>164</v>
      </c>
      <c r="C4022">
        <v>213071.22</v>
      </c>
      <c r="D4022" t="s">
        <v>36</v>
      </c>
      <c r="E4022" t="s">
        <v>36</v>
      </c>
      <c r="F4022">
        <v>0</v>
      </c>
    </row>
    <row r="4023" spans="1:6">
      <c r="A4023" s="171">
        <v>44318</v>
      </c>
      <c r="B4023" t="s">
        <v>164</v>
      </c>
      <c r="C4023">
        <v>213071.22</v>
      </c>
      <c r="D4023" t="s">
        <v>37</v>
      </c>
      <c r="E4023" t="s">
        <v>37</v>
      </c>
      <c r="F4023">
        <v>0</v>
      </c>
    </row>
    <row r="4024" spans="1:6">
      <c r="A4024" s="171">
        <v>44318</v>
      </c>
      <c r="B4024" t="s">
        <v>164</v>
      </c>
      <c r="C4024">
        <v>213071.22</v>
      </c>
      <c r="D4024" t="s">
        <v>38</v>
      </c>
      <c r="E4024" t="s">
        <v>38</v>
      </c>
      <c r="F4024">
        <v>0</v>
      </c>
    </row>
    <row r="4025" spans="1:6">
      <c r="A4025" s="171">
        <v>44318</v>
      </c>
      <c r="B4025" t="s">
        <v>164</v>
      </c>
      <c r="C4025">
        <v>213071.22</v>
      </c>
      <c r="D4025" t="s">
        <v>39</v>
      </c>
      <c r="E4025" t="s">
        <v>39</v>
      </c>
      <c r="F4025">
        <v>0</v>
      </c>
    </row>
    <row r="4026" spans="1:6">
      <c r="A4026" s="171">
        <v>44318</v>
      </c>
      <c r="B4026" t="s">
        <v>164</v>
      </c>
      <c r="C4026">
        <v>213071.22</v>
      </c>
      <c r="D4026" t="s">
        <v>40</v>
      </c>
      <c r="E4026" t="s">
        <v>40</v>
      </c>
      <c r="F4026">
        <v>0</v>
      </c>
    </row>
    <row r="4027" spans="1:6">
      <c r="A4027" s="171">
        <v>44318</v>
      </c>
      <c r="B4027" t="s">
        <v>164</v>
      </c>
      <c r="C4027">
        <v>213071.22</v>
      </c>
      <c r="D4027" t="s">
        <v>41</v>
      </c>
      <c r="E4027" t="s">
        <v>41</v>
      </c>
      <c r="F4027">
        <v>0</v>
      </c>
    </row>
    <row r="4028" spans="1:6">
      <c r="A4028" s="171">
        <v>44319</v>
      </c>
      <c r="B4028" t="s">
        <v>164</v>
      </c>
      <c r="C4028">
        <v>179054.92</v>
      </c>
      <c r="D4028" t="s">
        <v>9</v>
      </c>
      <c r="E4028" t="s">
        <v>9</v>
      </c>
      <c r="F4028">
        <v>140481</v>
      </c>
    </row>
    <row r="4029" spans="1:6">
      <c r="A4029" s="171">
        <v>44319</v>
      </c>
      <c r="B4029" t="s">
        <v>164</v>
      </c>
      <c r="C4029">
        <v>179054.92</v>
      </c>
      <c r="D4029" t="s">
        <v>9</v>
      </c>
      <c r="E4029" t="s">
        <v>10</v>
      </c>
      <c r="F4029">
        <v>134018</v>
      </c>
    </row>
    <row r="4030" spans="1:6">
      <c r="A4030" s="171">
        <v>44319</v>
      </c>
      <c r="B4030" t="s">
        <v>164</v>
      </c>
      <c r="C4030">
        <v>179054.92</v>
      </c>
      <c r="D4030" t="s">
        <v>9</v>
      </c>
      <c r="E4030" t="s">
        <v>11</v>
      </c>
      <c r="F4030">
        <v>6089</v>
      </c>
    </row>
    <row r="4031" spans="1:6">
      <c r="A4031" s="171">
        <v>44319</v>
      </c>
      <c r="B4031" t="s">
        <v>164</v>
      </c>
      <c r="C4031">
        <v>179054.92</v>
      </c>
      <c r="D4031" t="s">
        <v>9</v>
      </c>
      <c r="E4031" t="s">
        <v>12</v>
      </c>
      <c r="F4031">
        <v>0</v>
      </c>
    </row>
    <row r="4032" spans="1:6">
      <c r="A4032" s="171">
        <v>44319</v>
      </c>
      <c r="B4032" t="s">
        <v>164</v>
      </c>
      <c r="C4032">
        <v>179054.92</v>
      </c>
      <c r="D4032" t="s">
        <v>9</v>
      </c>
      <c r="E4032" t="s">
        <v>13</v>
      </c>
      <c r="F4032">
        <v>374</v>
      </c>
    </row>
    <row r="4033" spans="1:6">
      <c r="A4033" s="171">
        <v>44319</v>
      </c>
      <c r="B4033" t="s">
        <v>164</v>
      </c>
      <c r="C4033">
        <v>179054.92</v>
      </c>
      <c r="D4033" t="s">
        <v>14</v>
      </c>
      <c r="E4033" t="s">
        <v>14</v>
      </c>
      <c r="F4033">
        <v>60036</v>
      </c>
    </row>
    <row r="4034" spans="1:6">
      <c r="A4034" s="171">
        <v>44319</v>
      </c>
      <c r="B4034" t="s">
        <v>164</v>
      </c>
      <c r="C4034">
        <v>179054.92</v>
      </c>
      <c r="D4034" t="s">
        <v>14</v>
      </c>
      <c r="E4034" t="s">
        <v>15</v>
      </c>
      <c r="F4034">
        <v>55901</v>
      </c>
    </row>
    <row r="4035" spans="1:6">
      <c r="A4035" s="171">
        <v>44319</v>
      </c>
      <c r="B4035" t="s">
        <v>164</v>
      </c>
      <c r="C4035">
        <v>179054.92</v>
      </c>
      <c r="D4035" t="s">
        <v>14</v>
      </c>
      <c r="E4035" t="s">
        <v>16</v>
      </c>
      <c r="F4035">
        <v>4135</v>
      </c>
    </row>
    <row r="4036" spans="1:6">
      <c r="A4036" s="171">
        <v>44319</v>
      </c>
      <c r="B4036" t="s">
        <v>164</v>
      </c>
      <c r="C4036">
        <v>179054.92</v>
      </c>
      <c r="D4036" t="s">
        <v>14</v>
      </c>
      <c r="E4036" t="s">
        <v>17</v>
      </c>
      <c r="F4036">
        <v>0</v>
      </c>
    </row>
    <row r="4037" spans="1:6">
      <c r="A4037" s="171">
        <v>44319</v>
      </c>
      <c r="B4037" t="s">
        <v>164</v>
      </c>
      <c r="C4037">
        <v>179054.92</v>
      </c>
      <c r="D4037" t="s">
        <v>14</v>
      </c>
      <c r="E4037" t="s">
        <v>18</v>
      </c>
      <c r="F4037">
        <v>0</v>
      </c>
    </row>
    <row r="4038" spans="1:6">
      <c r="A4038" s="171">
        <v>44319</v>
      </c>
      <c r="B4038" t="s">
        <v>164</v>
      </c>
      <c r="C4038">
        <v>179054.92</v>
      </c>
      <c r="D4038" t="s">
        <v>19</v>
      </c>
      <c r="E4038" t="s">
        <v>19</v>
      </c>
      <c r="F4038">
        <v>4810</v>
      </c>
    </row>
    <row r="4039" spans="1:6">
      <c r="A4039" s="171">
        <v>44319</v>
      </c>
      <c r="B4039" t="s">
        <v>164</v>
      </c>
      <c r="C4039">
        <v>179054.92</v>
      </c>
      <c r="D4039" t="s">
        <v>19</v>
      </c>
      <c r="E4039" t="s">
        <v>20</v>
      </c>
      <c r="F4039">
        <v>4810</v>
      </c>
    </row>
    <row r="4040" spans="1:6">
      <c r="A4040" s="171">
        <v>44319</v>
      </c>
      <c r="B4040" t="s">
        <v>164</v>
      </c>
      <c r="C4040">
        <v>179054.92</v>
      </c>
      <c r="D4040" t="s">
        <v>19</v>
      </c>
      <c r="E4040" t="s">
        <v>21</v>
      </c>
      <c r="F4040">
        <v>0</v>
      </c>
    </row>
    <row r="4041" spans="1:6">
      <c r="A4041" s="171">
        <v>44319</v>
      </c>
      <c r="B4041" t="s">
        <v>164</v>
      </c>
      <c r="C4041">
        <v>179054.92</v>
      </c>
      <c r="D4041" t="s">
        <v>19</v>
      </c>
      <c r="E4041" t="s">
        <v>22</v>
      </c>
      <c r="F4041">
        <v>0</v>
      </c>
    </row>
    <row r="4042" spans="1:6">
      <c r="A4042" s="171">
        <v>44319</v>
      </c>
      <c r="B4042" t="s">
        <v>164</v>
      </c>
      <c r="C4042">
        <v>179054.92</v>
      </c>
      <c r="D4042" t="s">
        <v>23</v>
      </c>
      <c r="E4042" t="s">
        <v>23</v>
      </c>
      <c r="F4042">
        <v>0</v>
      </c>
    </row>
    <row r="4043" spans="1:6">
      <c r="A4043" s="171">
        <v>44319</v>
      </c>
      <c r="B4043" t="s">
        <v>164</v>
      </c>
      <c r="C4043">
        <v>179054.92</v>
      </c>
      <c r="D4043" t="s">
        <v>24</v>
      </c>
      <c r="E4043" t="s">
        <v>24</v>
      </c>
      <c r="F4043">
        <v>199621</v>
      </c>
    </row>
    <row r="4044" spans="1:6">
      <c r="A4044" s="171">
        <v>44319</v>
      </c>
      <c r="B4044" t="s">
        <v>164</v>
      </c>
      <c r="C4044">
        <v>179054.92</v>
      </c>
      <c r="D4044" t="s">
        <v>25</v>
      </c>
      <c r="E4044" t="s">
        <v>25</v>
      </c>
      <c r="F4044">
        <v>3328657</v>
      </c>
    </row>
    <row r="4045" spans="1:6">
      <c r="A4045" s="171">
        <v>44319</v>
      </c>
      <c r="B4045" t="s">
        <v>164</v>
      </c>
      <c r="C4045">
        <v>179054.92</v>
      </c>
      <c r="D4045" t="s">
        <v>26</v>
      </c>
      <c r="E4045" t="s">
        <v>26</v>
      </c>
      <c r="F4045">
        <v>18531</v>
      </c>
    </row>
    <row r="4046" spans="1:6">
      <c r="A4046" s="171">
        <v>44319</v>
      </c>
      <c r="B4046" t="s">
        <v>164</v>
      </c>
      <c r="C4046">
        <v>179054.92</v>
      </c>
      <c r="D4046" t="s">
        <v>27</v>
      </c>
      <c r="E4046" t="s">
        <v>27</v>
      </c>
      <c r="F4046">
        <v>7817</v>
      </c>
    </row>
    <row r="4047" spans="1:6">
      <c r="A4047" s="171">
        <v>44319</v>
      </c>
      <c r="B4047" t="s">
        <v>164</v>
      </c>
      <c r="C4047">
        <v>179054.92</v>
      </c>
      <c r="D4047" t="s">
        <v>28</v>
      </c>
      <c r="E4047" t="s">
        <v>28</v>
      </c>
      <c r="F4047">
        <v>0</v>
      </c>
    </row>
    <row r="4048" spans="1:6">
      <c r="A4048" s="171">
        <v>44319</v>
      </c>
      <c r="B4048" t="s">
        <v>164</v>
      </c>
      <c r="C4048">
        <v>179054.92</v>
      </c>
      <c r="D4048" t="s">
        <v>29</v>
      </c>
      <c r="E4048" t="s">
        <v>29</v>
      </c>
      <c r="F4048">
        <v>562051</v>
      </c>
    </row>
    <row r="4049" spans="1:6">
      <c r="A4049" s="171">
        <v>44319</v>
      </c>
      <c r="B4049" t="s">
        <v>164</v>
      </c>
      <c r="C4049">
        <v>179054.92</v>
      </c>
      <c r="D4049" t="s">
        <v>30</v>
      </c>
      <c r="E4049" t="s">
        <v>30</v>
      </c>
      <c r="F4049">
        <v>0</v>
      </c>
    </row>
    <row r="4050" spans="1:6">
      <c r="A4050" s="171">
        <v>44319</v>
      </c>
      <c r="B4050" t="s">
        <v>164</v>
      </c>
      <c r="C4050">
        <v>179054.92</v>
      </c>
      <c r="D4050" t="s">
        <v>31</v>
      </c>
      <c r="E4050" t="s">
        <v>31</v>
      </c>
      <c r="F4050">
        <v>0</v>
      </c>
    </row>
    <row r="4051" spans="1:6">
      <c r="A4051" s="171">
        <v>44319</v>
      </c>
      <c r="B4051" t="s">
        <v>164</v>
      </c>
      <c r="C4051">
        <v>179054.92</v>
      </c>
      <c r="D4051" t="s">
        <v>32</v>
      </c>
      <c r="E4051" t="s">
        <v>32</v>
      </c>
      <c r="F4051">
        <v>0</v>
      </c>
    </row>
    <row r="4052" spans="1:6">
      <c r="A4052" s="171">
        <v>44319</v>
      </c>
      <c r="B4052" t="s">
        <v>164</v>
      </c>
      <c r="C4052">
        <v>179054.92</v>
      </c>
      <c r="D4052" t="s">
        <v>33</v>
      </c>
      <c r="E4052" t="s">
        <v>33</v>
      </c>
      <c r="F4052">
        <v>0</v>
      </c>
    </row>
    <row r="4053" spans="1:6">
      <c r="A4053" s="171">
        <v>44319</v>
      </c>
      <c r="B4053" t="s">
        <v>164</v>
      </c>
      <c r="C4053">
        <v>179054.92</v>
      </c>
      <c r="D4053" t="s">
        <v>34</v>
      </c>
      <c r="E4053" t="s">
        <v>34</v>
      </c>
      <c r="F4053">
        <v>14047</v>
      </c>
    </row>
    <row r="4054" spans="1:6">
      <c r="A4054" s="171">
        <v>44319</v>
      </c>
      <c r="B4054" t="s">
        <v>164</v>
      </c>
      <c r="C4054">
        <v>179054.92</v>
      </c>
      <c r="D4054" t="s">
        <v>35</v>
      </c>
      <c r="E4054" t="s">
        <v>35</v>
      </c>
      <c r="F4054">
        <v>0</v>
      </c>
    </row>
    <row r="4055" spans="1:6">
      <c r="A4055" s="171">
        <v>44319</v>
      </c>
      <c r="B4055" t="s">
        <v>164</v>
      </c>
      <c r="C4055">
        <v>179054.92</v>
      </c>
      <c r="D4055" t="s">
        <v>36</v>
      </c>
      <c r="E4055" t="s">
        <v>36</v>
      </c>
      <c r="F4055">
        <v>0</v>
      </c>
    </row>
    <row r="4056" spans="1:6">
      <c r="A4056" s="171">
        <v>44319</v>
      </c>
      <c r="B4056" t="s">
        <v>164</v>
      </c>
      <c r="C4056">
        <v>179054.92</v>
      </c>
      <c r="D4056" t="s">
        <v>37</v>
      </c>
      <c r="E4056" t="s">
        <v>37</v>
      </c>
      <c r="F4056">
        <v>0</v>
      </c>
    </row>
    <row r="4057" spans="1:6">
      <c r="A4057" s="171">
        <v>44319</v>
      </c>
      <c r="B4057" t="s">
        <v>164</v>
      </c>
      <c r="C4057">
        <v>179054.92</v>
      </c>
      <c r="D4057" t="s">
        <v>38</v>
      </c>
      <c r="E4057" t="s">
        <v>38</v>
      </c>
      <c r="F4057">
        <v>0</v>
      </c>
    </row>
    <row r="4058" spans="1:6">
      <c r="A4058" s="171">
        <v>44319</v>
      </c>
      <c r="B4058" t="s">
        <v>164</v>
      </c>
      <c r="C4058">
        <v>179054.92</v>
      </c>
      <c r="D4058" t="s">
        <v>39</v>
      </c>
      <c r="E4058" t="s">
        <v>39</v>
      </c>
      <c r="F4058">
        <v>0</v>
      </c>
    </row>
    <row r="4059" spans="1:6">
      <c r="A4059" s="171">
        <v>44319</v>
      </c>
      <c r="B4059" t="s">
        <v>164</v>
      </c>
      <c r="C4059">
        <v>179054.92</v>
      </c>
      <c r="D4059" t="s">
        <v>40</v>
      </c>
      <c r="E4059" t="s">
        <v>40</v>
      </c>
      <c r="F4059">
        <v>0</v>
      </c>
    </row>
    <row r="4060" spans="1:6">
      <c r="A4060" s="171">
        <v>44319</v>
      </c>
      <c r="B4060" t="s">
        <v>164</v>
      </c>
      <c r="C4060">
        <v>179054.92</v>
      </c>
      <c r="D4060" t="s">
        <v>41</v>
      </c>
      <c r="E4060" t="s">
        <v>41</v>
      </c>
      <c r="F4060">
        <v>0</v>
      </c>
    </row>
    <row r="4061" spans="1:6">
      <c r="A4061" s="171">
        <v>44320</v>
      </c>
      <c r="B4061" t="s">
        <v>164</v>
      </c>
      <c r="C4061">
        <v>147540.26</v>
      </c>
      <c r="D4061" t="s">
        <v>9</v>
      </c>
      <c r="E4061" t="s">
        <v>9</v>
      </c>
      <c r="F4061">
        <v>87068</v>
      </c>
    </row>
    <row r="4062" spans="1:6">
      <c r="A4062" s="171">
        <v>44320</v>
      </c>
      <c r="B4062" t="s">
        <v>164</v>
      </c>
      <c r="C4062">
        <v>147540.26</v>
      </c>
      <c r="D4062" t="s">
        <v>9</v>
      </c>
      <c r="E4062" t="s">
        <v>10</v>
      </c>
      <c r="F4062">
        <v>80944</v>
      </c>
    </row>
    <row r="4063" spans="1:6">
      <c r="A4063" s="171">
        <v>44320</v>
      </c>
      <c r="B4063" t="s">
        <v>164</v>
      </c>
      <c r="C4063">
        <v>147540.26</v>
      </c>
      <c r="D4063" t="s">
        <v>9</v>
      </c>
      <c r="E4063" t="s">
        <v>11</v>
      </c>
      <c r="F4063">
        <v>5979</v>
      </c>
    </row>
    <row r="4064" spans="1:6">
      <c r="A4064" s="171">
        <v>44320</v>
      </c>
      <c r="B4064" t="s">
        <v>164</v>
      </c>
      <c r="C4064">
        <v>147540.26</v>
      </c>
      <c r="D4064" t="s">
        <v>9</v>
      </c>
      <c r="E4064" t="s">
        <v>12</v>
      </c>
      <c r="F4064">
        <v>0</v>
      </c>
    </row>
    <row r="4065" spans="1:6">
      <c r="A4065" s="171">
        <v>44320</v>
      </c>
      <c r="B4065" t="s">
        <v>164</v>
      </c>
      <c r="C4065">
        <v>147540.26</v>
      </c>
      <c r="D4065" t="s">
        <v>9</v>
      </c>
      <c r="E4065" t="s">
        <v>13</v>
      </c>
      <c r="F4065">
        <v>145</v>
      </c>
    </row>
    <row r="4066" spans="1:6">
      <c r="A4066" s="171">
        <v>44320</v>
      </c>
      <c r="B4066" t="s">
        <v>164</v>
      </c>
      <c r="C4066">
        <v>147540.26</v>
      </c>
      <c r="D4066" t="s">
        <v>14</v>
      </c>
      <c r="E4066" t="s">
        <v>14</v>
      </c>
      <c r="F4066">
        <v>39409</v>
      </c>
    </row>
    <row r="4067" spans="1:6">
      <c r="A4067" s="171">
        <v>44320</v>
      </c>
      <c r="B4067" t="s">
        <v>164</v>
      </c>
      <c r="C4067">
        <v>147540.26</v>
      </c>
      <c r="D4067" t="s">
        <v>14</v>
      </c>
      <c r="E4067" t="s">
        <v>15</v>
      </c>
      <c r="F4067">
        <v>34868</v>
      </c>
    </row>
    <row r="4068" spans="1:6">
      <c r="A4068" s="171">
        <v>44320</v>
      </c>
      <c r="B4068" t="s">
        <v>164</v>
      </c>
      <c r="C4068">
        <v>147540.26</v>
      </c>
      <c r="D4068" t="s">
        <v>14</v>
      </c>
      <c r="E4068" t="s">
        <v>16</v>
      </c>
      <c r="F4068">
        <v>4541</v>
      </c>
    </row>
    <row r="4069" spans="1:6">
      <c r="A4069" s="171">
        <v>44320</v>
      </c>
      <c r="B4069" t="s">
        <v>164</v>
      </c>
      <c r="C4069">
        <v>147540.26</v>
      </c>
      <c r="D4069" t="s">
        <v>14</v>
      </c>
      <c r="E4069" t="s">
        <v>17</v>
      </c>
      <c r="F4069">
        <v>0</v>
      </c>
    </row>
    <row r="4070" spans="1:6">
      <c r="A4070" s="171">
        <v>44320</v>
      </c>
      <c r="B4070" t="s">
        <v>164</v>
      </c>
      <c r="C4070">
        <v>147540.26</v>
      </c>
      <c r="D4070" t="s">
        <v>14</v>
      </c>
      <c r="E4070" t="s">
        <v>18</v>
      </c>
      <c r="F4070">
        <v>0</v>
      </c>
    </row>
    <row r="4071" spans="1:6">
      <c r="A4071" s="171">
        <v>44320</v>
      </c>
      <c r="B4071" t="s">
        <v>164</v>
      </c>
      <c r="C4071">
        <v>147540.26</v>
      </c>
      <c r="D4071" t="s">
        <v>19</v>
      </c>
      <c r="E4071" t="s">
        <v>19</v>
      </c>
      <c r="F4071">
        <v>2609</v>
      </c>
    </row>
    <row r="4072" spans="1:6">
      <c r="A4072" s="171">
        <v>44320</v>
      </c>
      <c r="B4072" t="s">
        <v>164</v>
      </c>
      <c r="C4072">
        <v>147540.26</v>
      </c>
      <c r="D4072" t="s">
        <v>19</v>
      </c>
      <c r="E4072" t="s">
        <v>20</v>
      </c>
      <c r="F4072">
        <v>2609</v>
      </c>
    </row>
    <row r="4073" spans="1:6">
      <c r="A4073" s="171">
        <v>44320</v>
      </c>
      <c r="B4073" t="s">
        <v>164</v>
      </c>
      <c r="C4073">
        <v>147540.26</v>
      </c>
      <c r="D4073" t="s">
        <v>19</v>
      </c>
      <c r="E4073" t="s">
        <v>21</v>
      </c>
      <c r="F4073">
        <v>0</v>
      </c>
    </row>
    <row r="4074" spans="1:6">
      <c r="A4074" s="171">
        <v>44320</v>
      </c>
      <c r="B4074" t="s">
        <v>164</v>
      </c>
      <c r="C4074">
        <v>147540.26</v>
      </c>
      <c r="D4074" t="s">
        <v>19</v>
      </c>
      <c r="E4074" t="s">
        <v>22</v>
      </c>
      <c r="F4074">
        <v>0</v>
      </c>
    </row>
    <row r="4075" spans="1:6">
      <c r="A4075" s="171">
        <v>44320</v>
      </c>
      <c r="B4075" t="s">
        <v>164</v>
      </c>
      <c r="C4075">
        <v>147540.26</v>
      </c>
      <c r="D4075" t="s">
        <v>23</v>
      </c>
      <c r="E4075" t="s">
        <v>23</v>
      </c>
      <c r="F4075">
        <v>0</v>
      </c>
    </row>
    <row r="4076" spans="1:6">
      <c r="A4076" s="171">
        <v>44320</v>
      </c>
      <c r="B4076" t="s">
        <v>164</v>
      </c>
      <c r="C4076">
        <v>147540.26</v>
      </c>
      <c r="D4076" t="s">
        <v>24</v>
      </c>
      <c r="E4076" t="s">
        <v>24</v>
      </c>
      <c r="F4076">
        <v>225917</v>
      </c>
    </row>
    <row r="4077" spans="1:6">
      <c r="A4077" s="171">
        <v>44320</v>
      </c>
      <c r="B4077" t="s">
        <v>164</v>
      </c>
      <c r="C4077">
        <v>147540.26</v>
      </c>
      <c r="D4077" t="s">
        <v>25</v>
      </c>
      <c r="E4077" t="s">
        <v>25</v>
      </c>
      <c r="F4077">
        <v>3447481</v>
      </c>
    </row>
    <row r="4078" spans="1:6">
      <c r="A4078" s="171">
        <v>44320</v>
      </c>
      <c r="B4078" t="s">
        <v>164</v>
      </c>
      <c r="C4078">
        <v>147540.26</v>
      </c>
      <c r="D4078" t="s">
        <v>26</v>
      </c>
      <c r="E4078" t="s">
        <v>26</v>
      </c>
      <c r="F4078">
        <v>29536</v>
      </c>
    </row>
    <row r="4079" spans="1:6">
      <c r="A4079" s="171">
        <v>44320</v>
      </c>
      <c r="B4079" t="s">
        <v>164</v>
      </c>
      <c r="C4079">
        <v>147540.26</v>
      </c>
      <c r="D4079" t="s">
        <v>27</v>
      </c>
      <c r="E4079" t="s">
        <v>27</v>
      </c>
      <c r="F4079">
        <v>6117</v>
      </c>
    </row>
    <row r="4080" spans="1:6">
      <c r="A4080" s="171">
        <v>44320</v>
      </c>
      <c r="B4080" t="s">
        <v>164</v>
      </c>
      <c r="C4080">
        <v>147540.26</v>
      </c>
      <c r="D4080" t="s">
        <v>28</v>
      </c>
      <c r="E4080" t="s">
        <v>28</v>
      </c>
      <c r="F4080">
        <v>0</v>
      </c>
    </row>
    <row r="4081" spans="1:6">
      <c r="A4081" s="171">
        <v>44320</v>
      </c>
      <c r="B4081" t="s">
        <v>164</v>
      </c>
      <c r="C4081">
        <v>147540.26</v>
      </c>
      <c r="D4081" t="s">
        <v>29</v>
      </c>
      <c r="E4081" t="s">
        <v>29</v>
      </c>
      <c r="F4081">
        <v>551064</v>
      </c>
    </row>
    <row r="4082" spans="1:6">
      <c r="A4082" s="171">
        <v>44320</v>
      </c>
      <c r="B4082" t="s">
        <v>164</v>
      </c>
      <c r="C4082">
        <v>147540.26</v>
      </c>
      <c r="D4082" t="s">
        <v>30</v>
      </c>
      <c r="E4082" t="s">
        <v>30</v>
      </c>
      <c r="F4082">
        <v>0</v>
      </c>
    </row>
    <row r="4083" spans="1:6">
      <c r="A4083" s="171">
        <v>44320</v>
      </c>
      <c r="B4083" t="s">
        <v>164</v>
      </c>
      <c r="C4083">
        <v>147540.26</v>
      </c>
      <c r="D4083" t="s">
        <v>31</v>
      </c>
      <c r="E4083" t="s">
        <v>31</v>
      </c>
      <c r="F4083">
        <v>0</v>
      </c>
    </row>
    <row r="4084" spans="1:6">
      <c r="A4084" s="171">
        <v>44320</v>
      </c>
      <c r="B4084" t="s">
        <v>164</v>
      </c>
      <c r="C4084">
        <v>147540.26</v>
      </c>
      <c r="D4084" t="s">
        <v>32</v>
      </c>
      <c r="E4084" t="s">
        <v>32</v>
      </c>
      <c r="F4084">
        <v>0</v>
      </c>
    </row>
    <row r="4085" spans="1:6">
      <c r="A4085" s="171">
        <v>44320</v>
      </c>
      <c r="B4085" t="s">
        <v>164</v>
      </c>
      <c r="C4085">
        <v>147540.26</v>
      </c>
      <c r="D4085" t="s">
        <v>33</v>
      </c>
      <c r="E4085" t="s">
        <v>33</v>
      </c>
      <c r="F4085">
        <v>0</v>
      </c>
    </row>
    <row r="4086" spans="1:6">
      <c r="A4086" s="171">
        <v>44320</v>
      </c>
      <c r="B4086" t="s">
        <v>164</v>
      </c>
      <c r="C4086">
        <v>147540.26</v>
      </c>
      <c r="D4086" t="s">
        <v>34</v>
      </c>
      <c r="E4086" t="s">
        <v>34</v>
      </c>
      <c r="F4086">
        <v>13575</v>
      </c>
    </row>
    <row r="4087" spans="1:6">
      <c r="A4087" s="171">
        <v>44320</v>
      </c>
      <c r="B4087" t="s">
        <v>164</v>
      </c>
      <c r="C4087">
        <v>147540.26</v>
      </c>
      <c r="D4087" t="s">
        <v>35</v>
      </c>
      <c r="E4087" t="s">
        <v>35</v>
      </c>
      <c r="F4087">
        <v>0</v>
      </c>
    </row>
    <row r="4088" spans="1:6">
      <c r="A4088" s="171">
        <v>44320</v>
      </c>
      <c r="B4088" t="s">
        <v>164</v>
      </c>
      <c r="C4088">
        <v>147540.26</v>
      </c>
      <c r="D4088" t="s">
        <v>36</v>
      </c>
      <c r="E4088" t="s">
        <v>36</v>
      </c>
      <c r="F4088">
        <v>0</v>
      </c>
    </row>
    <row r="4089" spans="1:6">
      <c r="A4089" s="171">
        <v>44320</v>
      </c>
      <c r="B4089" t="s">
        <v>164</v>
      </c>
      <c r="C4089">
        <v>147540.26</v>
      </c>
      <c r="D4089" t="s">
        <v>37</v>
      </c>
      <c r="E4089" t="s">
        <v>37</v>
      </c>
      <c r="F4089">
        <v>0</v>
      </c>
    </row>
    <row r="4090" spans="1:6">
      <c r="A4090" s="171">
        <v>44320</v>
      </c>
      <c r="B4090" t="s">
        <v>164</v>
      </c>
      <c r="C4090">
        <v>147540.26</v>
      </c>
      <c r="D4090" t="s">
        <v>38</v>
      </c>
      <c r="E4090" t="s">
        <v>38</v>
      </c>
      <c r="F4090">
        <v>0</v>
      </c>
    </row>
    <row r="4091" spans="1:6">
      <c r="A4091" s="171">
        <v>44320</v>
      </c>
      <c r="B4091" t="s">
        <v>164</v>
      </c>
      <c r="C4091">
        <v>147540.26</v>
      </c>
      <c r="D4091" t="s">
        <v>39</v>
      </c>
      <c r="E4091" t="s">
        <v>39</v>
      </c>
      <c r="F4091">
        <v>0</v>
      </c>
    </row>
    <row r="4092" spans="1:6">
      <c r="A4092" s="171">
        <v>44320</v>
      </c>
      <c r="B4092" t="s">
        <v>164</v>
      </c>
      <c r="C4092">
        <v>147540.26</v>
      </c>
      <c r="D4092" t="s">
        <v>40</v>
      </c>
      <c r="E4092" t="s">
        <v>40</v>
      </c>
      <c r="F4092">
        <v>0</v>
      </c>
    </row>
    <row r="4093" spans="1:6">
      <c r="A4093" s="171">
        <v>44320</v>
      </c>
      <c r="B4093" t="s">
        <v>164</v>
      </c>
      <c r="C4093">
        <v>147540.26</v>
      </c>
      <c r="D4093" t="s">
        <v>41</v>
      </c>
      <c r="E4093" t="s">
        <v>41</v>
      </c>
      <c r="F4093">
        <v>0</v>
      </c>
    </row>
    <row r="4094" spans="1:6">
      <c r="A4094" s="171">
        <v>44321</v>
      </c>
      <c r="B4094" t="s">
        <v>164</v>
      </c>
      <c r="C4094">
        <v>157602.41</v>
      </c>
      <c r="D4094" t="s">
        <v>9</v>
      </c>
      <c r="E4094" t="s">
        <v>9</v>
      </c>
      <c r="F4094">
        <v>142089</v>
      </c>
    </row>
    <row r="4095" spans="1:6">
      <c r="A4095" s="171">
        <v>44321</v>
      </c>
      <c r="B4095" t="s">
        <v>164</v>
      </c>
      <c r="C4095">
        <v>157602.41</v>
      </c>
      <c r="D4095" t="s">
        <v>9</v>
      </c>
      <c r="E4095" t="s">
        <v>10</v>
      </c>
      <c r="F4095">
        <v>136067</v>
      </c>
    </row>
    <row r="4096" spans="1:6">
      <c r="A4096" s="171">
        <v>44321</v>
      </c>
      <c r="B4096" t="s">
        <v>164</v>
      </c>
      <c r="C4096">
        <v>157602.41</v>
      </c>
      <c r="D4096" t="s">
        <v>9</v>
      </c>
      <c r="E4096" t="s">
        <v>11</v>
      </c>
      <c r="F4096">
        <v>5874</v>
      </c>
    </row>
    <row r="4097" spans="1:6">
      <c r="A4097" s="171">
        <v>44321</v>
      </c>
      <c r="B4097" t="s">
        <v>164</v>
      </c>
      <c r="C4097">
        <v>157602.41</v>
      </c>
      <c r="D4097" t="s">
        <v>9</v>
      </c>
      <c r="E4097" t="s">
        <v>12</v>
      </c>
      <c r="F4097">
        <v>0</v>
      </c>
    </row>
    <row r="4098" spans="1:6">
      <c r="A4098" s="171">
        <v>44321</v>
      </c>
      <c r="B4098" t="s">
        <v>164</v>
      </c>
      <c r="C4098">
        <v>157602.41</v>
      </c>
      <c r="D4098" t="s">
        <v>9</v>
      </c>
      <c r="E4098" t="s">
        <v>13</v>
      </c>
      <c r="F4098">
        <v>148</v>
      </c>
    </row>
    <row r="4099" spans="1:6">
      <c r="A4099" s="171">
        <v>44321</v>
      </c>
      <c r="B4099" t="s">
        <v>164</v>
      </c>
      <c r="C4099">
        <v>157602.41</v>
      </c>
      <c r="D4099" t="s">
        <v>14</v>
      </c>
      <c r="E4099" t="s">
        <v>14</v>
      </c>
      <c r="F4099">
        <v>66838</v>
      </c>
    </row>
    <row r="4100" spans="1:6">
      <c r="A4100" s="171">
        <v>44321</v>
      </c>
      <c r="B4100" t="s">
        <v>164</v>
      </c>
      <c r="C4100">
        <v>157602.41</v>
      </c>
      <c r="D4100" t="s">
        <v>14</v>
      </c>
      <c r="E4100" t="s">
        <v>15</v>
      </c>
      <c r="F4100">
        <v>62352</v>
      </c>
    </row>
    <row r="4101" spans="1:6">
      <c r="A4101" s="171">
        <v>44321</v>
      </c>
      <c r="B4101" t="s">
        <v>164</v>
      </c>
      <c r="C4101">
        <v>157602.41</v>
      </c>
      <c r="D4101" t="s">
        <v>14</v>
      </c>
      <c r="E4101" t="s">
        <v>16</v>
      </c>
      <c r="F4101">
        <v>4486</v>
      </c>
    </row>
    <row r="4102" spans="1:6">
      <c r="A4102" s="171">
        <v>44321</v>
      </c>
      <c r="B4102" t="s">
        <v>164</v>
      </c>
      <c r="C4102">
        <v>157602.41</v>
      </c>
      <c r="D4102" t="s">
        <v>14</v>
      </c>
      <c r="E4102" t="s">
        <v>17</v>
      </c>
      <c r="F4102">
        <v>0</v>
      </c>
    </row>
    <row r="4103" spans="1:6">
      <c r="A4103" s="171">
        <v>44321</v>
      </c>
      <c r="B4103" t="s">
        <v>164</v>
      </c>
      <c r="C4103">
        <v>157602.41</v>
      </c>
      <c r="D4103" t="s">
        <v>14</v>
      </c>
      <c r="E4103" t="s">
        <v>18</v>
      </c>
      <c r="F4103">
        <v>0</v>
      </c>
    </row>
    <row r="4104" spans="1:6">
      <c r="A4104" s="171">
        <v>44321</v>
      </c>
      <c r="B4104" t="s">
        <v>164</v>
      </c>
      <c r="C4104">
        <v>157602.41</v>
      </c>
      <c r="D4104" t="s">
        <v>19</v>
      </c>
      <c r="E4104" t="s">
        <v>19</v>
      </c>
      <c r="F4104">
        <v>3014</v>
      </c>
    </row>
    <row r="4105" spans="1:6">
      <c r="A4105" s="171">
        <v>44321</v>
      </c>
      <c r="B4105" t="s">
        <v>164</v>
      </c>
      <c r="C4105">
        <v>157602.41</v>
      </c>
      <c r="D4105" t="s">
        <v>19</v>
      </c>
      <c r="E4105" t="s">
        <v>20</v>
      </c>
      <c r="F4105">
        <v>3014</v>
      </c>
    </row>
    <row r="4106" spans="1:6">
      <c r="A4106" s="171">
        <v>44321</v>
      </c>
      <c r="B4106" t="s">
        <v>164</v>
      </c>
      <c r="C4106">
        <v>157602.41</v>
      </c>
      <c r="D4106" t="s">
        <v>19</v>
      </c>
      <c r="E4106" t="s">
        <v>21</v>
      </c>
      <c r="F4106">
        <v>0</v>
      </c>
    </row>
    <row r="4107" spans="1:6">
      <c r="A4107" s="171">
        <v>44321</v>
      </c>
      <c r="B4107" t="s">
        <v>164</v>
      </c>
      <c r="C4107">
        <v>157602.41</v>
      </c>
      <c r="D4107" t="s">
        <v>19</v>
      </c>
      <c r="E4107" t="s">
        <v>22</v>
      </c>
      <c r="F4107">
        <v>0</v>
      </c>
    </row>
    <row r="4108" spans="1:6">
      <c r="A4108" s="171">
        <v>44321</v>
      </c>
      <c r="B4108" t="s">
        <v>164</v>
      </c>
      <c r="C4108">
        <v>157602.41</v>
      </c>
      <c r="D4108" t="s">
        <v>23</v>
      </c>
      <c r="E4108" t="s">
        <v>23</v>
      </c>
      <c r="F4108">
        <v>0</v>
      </c>
    </row>
    <row r="4109" spans="1:6">
      <c r="A4109" s="171">
        <v>44321</v>
      </c>
      <c r="B4109" t="s">
        <v>164</v>
      </c>
      <c r="C4109">
        <v>157602.41</v>
      </c>
      <c r="D4109" t="s">
        <v>24</v>
      </c>
      <c r="E4109" t="s">
        <v>24</v>
      </c>
      <c r="F4109">
        <v>153159</v>
      </c>
    </row>
    <row r="4110" spans="1:6">
      <c r="A4110" s="171">
        <v>44321</v>
      </c>
      <c r="B4110" t="s">
        <v>164</v>
      </c>
      <c r="C4110">
        <v>157602.41</v>
      </c>
      <c r="D4110" t="s">
        <v>25</v>
      </c>
      <c r="E4110" t="s">
        <v>25</v>
      </c>
      <c r="F4110">
        <v>3007039</v>
      </c>
    </row>
    <row r="4111" spans="1:6">
      <c r="A4111" s="171">
        <v>44321</v>
      </c>
      <c r="B4111" t="s">
        <v>164</v>
      </c>
      <c r="C4111">
        <v>157602.41</v>
      </c>
      <c r="D4111" t="s">
        <v>26</v>
      </c>
      <c r="E4111" t="s">
        <v>26</v>
      </c>
      <c r="F4111">
        <v>26409</v>
      </c>
    </row>
    <row r="4112" spans="1:6">
      <c r="A4112" s="171">
        <v>44321</v>
      </c>
      <c r="B4112" t="s">
        <v>164</v>
      </c>
      <c r="C4112">
        <v>157602.41</v>
      </c>
      <c r="D4112" t="s">
        <v>27</v>
      </c>
      <c r="E4112" t="s">
        <v>27</v>
      </c>
      <c r="F4112">
        <v>37022</v>
      </c>
    </row>
    <row r="4113" spans="1:6">
      <c r="A4113" s="171">
        <v>44321</v>
      </c>
      <c r="B4113" t="s">
        <v>164</v>
      </c>
      <c r="C4113">
        <v>157602.41</v>
      </c>
      <c r="D4113" t="s">
        <v>28</v>
      </c>
      <c r="E4113" t="s">
        <v>28</v>
      </c>
      <c r="F4113">
        <v>0</v>
      </c>
    </row>
    <row r="4114" spans="1:6">
      <c r="A4114" s="171">
        <v>44321</v>
      </c>
      <c r="B4114" t="s">
        <v>164</v>
      </c>
      <c r="C4114">
        <v>157602.41</v>
      </c>
      <c r="D4114" t="s">
        <v>29</v>
      </c>
      <c r="E4114" t="s">
        <v>29</v>
      </c>
      <c r="F4114">
        <v>898026</v>
      </c>
    </row>
    <row r="4115" spans="1:6">
      <c r="A4115" s="171">
        <v>44321</v>
      </c>
      <c r="B4115" t="s">
        <v>164</v>
      </c>
      <c r="C4115">
        <v>157602.41</v>
      </c>
      <c r="D4115" t="s">
        <v>30</v>
      </c>
      <c r="E4115" t="s">
        <v>30</v>
      </c>
      <c r="F4115">
        <v>0</v>
      </c>
    </row>
    <row r="4116" spans="1:6">
      <c r="A4116" s="171">
        <v>44321</v>
      </c>
      <c r="B4116" t="s">
        <v>164</v>
      </c>
      <c r="C4116">
        <v>157602.41</v>
      </c>
      <c r="D4116" t="s">
        <v>31</v>
      </c>
      <c r="E4116" t="s">
        <v>31</v>
      </c>
      <c r="F4116">
        <v>0</v>
      </c>
    </row>
    <row r="4117" spans="1:6">
      <c r="A4117" s="171">
        <v>44321</v>
      </c>
      <c r="B4117" t="s">
        <v>164</v>
      </c>
      <c r="C4117">
        <v>157602.41</v>
      </c>
      <c r="D4117" t="s">
        <v>32</v>
      </c>
      <c r="E4117" t="s">
        <v>32</v>
      </c>
      <c r="F4117">
        <v>0</v>
      </c>
    </row>
    <row r="4118" spans="1:6">
      <c r="A4118" s="171">
        <v>44321</v>
      </c>
      <c r="B4118" t="s">
        <v>164</v>
      </c>
      <c r="C4118">
        <v>157602.41</v>
      </c>
      <c r="D4118" t="s">
        <v>33</v>
      </c>
      <c r="E4118" t="s">
        <v>33</v>
      </c>
      <c r="F4118">
        <v>0</v>
      </c>
    </row>
    <row r="4119" spans="1:6">
      <c r="A4119" s="171">
        <v>44321</v>
      </c>
      <c r="B4119" t="s">
        <v>164</v>
      </c>
      <c r="C4119">
        <v>157602.41</v>
      </c>
      <c r="D4119" t="s">
        <v>34</v>
      </c>
      <c r="E4119" t="s">
        <v>34</v>
      </c>
      <c r="F4119">
        <v>9752</v>
      </c>
    </row>
    <row r="4120" spans="1:6">
      <c r="A4120" s="171">
        <v>44321</v>
      </c>
      <c r="B4120" t="s">
        <v>164</v>
      </c>
      <c r="C4120">
        <v>157602.41</v>
      </c>
      <c r="D4120" t="s">
        <v>35</v>
      </c>
      <c r="E4120" t="s">
        <v>35</v>
      </c>
      <c r="F4120">
        <v>0</v>
      </c>
    </row>
    <row r="4121" spans="1:6">
      <c r="A4121" s="171">
        <v>44321</v>
      </c>
      <c r="B4121" t="s">
        <v>164</v>
      </c>
      <c r="C4121">
        <v>157602.41</v>
      </c>
      <c r="D4121" t="s">
        <v>36</v>
      </c>
      <c r="E4121" t="s">
        <v>36</v>
      </c>
      <c r="F4121">
        <v>0</v>
      </c>
    </row>
    <row r="4122" spans="1:6">
      <c r="A4122" s="171">
        <v>44321</v>
      </c>
      <c r="B4122" t="s">
        <v>164</v>
      </c>
      <c r="C4122">
        <v>157602.41</v>
      </c>
      <c r="D4122" t="s">
        <v>37</v>
      </c>
      <c r="E4122" t="s">
        <v>37</v>
      </c>
      <c r="F4122">
        <v>0</v>
      </c>
    </row>
    <row r="4123" spans="1:6">
      <c r="A4123" s="171">
        <v>44321</v>
      </c>
      <c r="B4123" t="s">
        <v>164</v>
      </c>
      <c r="C4123">
        <v>157602.41</v>
      </c>
      <c r="D4123" t="s">
        <v>38</v>
      </c>
      <c r="E4123" t="s">
        <v>38</v>
      </c>
      <c r="F4123">
        <v>0</v>
      </c>
    </row>
    <row r="4124" spans="1:6">
      <c r="A4124" s="171">
        <v>44321</v>
      </c>
      <c r="B4124" t="s">
        <v>164</v>
      </c>
      <c r="C4124">
        <v>157602.41</v>
      </c>
      <c r="D4124" t="s">
        <v>39</v>
      </c>
      <c r="E4124" t="s">
        <v>39</v>
      </c>
      <c r="F4124">
        <v>0</v>
      </c>
    </row>
    <row r="4125" spans="1:6">
      <c r="A4125" s="171">
        <v>44321</v>
      </c>
      <c r="B4125" t="s">
        <v>164</v>
      </c>
      <c r="C4125">
        <v>157602.41</v>
      </c>
      <c r="D4125" t="s">
        <v>40</v>
      </c>
      <c r="E4125" t="s">
        <v>40</v>
      </c>
      <c r="F4125">
        <v>0</v>
      </c>
    </row>
    <row r="4126" spans="1:6">
      <c r="A4126" s="171">
        <v>44321</v>
      </c>
      <c r="B4126" t="s">
        <v>164</v>
      </c>
      <c r="C4126">
        <v>157602.41</v>
      </c>
      <c r="D4126" t="s">
        <v>41</v>
      </c>
      <c r="E4126" t="s">
        <v>41</v>
      </c>
      <c r="F4126">
        <v>0</v>
      </c>
    </row>
    <row r="4127" spans="1:6">
      <c r="A4127" s="171">
        <v>44322</v>
      </c>
      <c r="B4127" t="s">
        <v>164</v>
      </c>
      <c r="C4127">
        <v>136007.39000000001</v>
      </c>
      <c r="D4127" t="s">
        <v>9</v>
      </c>
      <c r="E4127" t="s">
        <v>9</v>
      </c>
      <c r="F4127">
        <v>154802</v>
      </c>
    </row>
    <row r="4128" spans="1:6">
      <c r="A4128" s="171">
        <v>44322</v>
      </c>
      <c r="B4128" t="s">
        <v>164</v>
      </c>
      <c r="C4128">
        <v>136007.39000000001</v>
      </c>
      <c r="D4128" t="s">
        <v>9</v>
      </c>
      <c r="E4128" t="s">
        <v>10</v>
      </c>
      <c r="F4128">
        <v>150882</v>
      </c>
    </row>
    <row r="4129" spans="1:6">
      <c r="A4129" s="171">
        <v>44322</v>
      </c>
      <c r="B4129" t="s">
        <v>164</v>
      </c>
      <c r="C4129">
        <v>136007.39000000001</v>
      </c>
      <c r="D4129" t="s">
        <v>9</v>
      </c>
      <c r="E4129" t="s">
        <v>11</v>
      </c>
      <c r="F4129">
        <v>3779</v>
      </c>
    </row>
    <row r="4130" spans="1:6">
      <c r="A4130" s="171">
        <v>44322</v>
      </c>
      <c r="B4130" t="s">
        <v>164</v>
      </c>
      <c r="C4130">
        <v>136007.39000000001</v>
      </c>
      <c r="D4130" t="s">
        <v>9</v>
      </c>
      <c r="E4130" t="s">
        <v>12</v>
      </c>
      <c r="F4130">
        <v>0</v>
      </c>
    </row>
    <row r="4131" spans="1:6">
      <c r="A4131" s="171">
        <v>44322</v>
      </c>
      <c r="B4131" t="s">
        <v>164</v>
      </c>
      <c r="C4131">
        <v>136007.39000000001</v>
      </c>
      <c r="D4131" t="s">
        <v>9</v>
      </c>
      <c r="E4131" t="s">
        <v>13</v>
      </c>
      <c r="F4131">
        <v>141</v>
      </c>
    </row>
    <row r="4132" spans="1:6">
      <c r="A4132" s="171">
        <v>44322</v>
      </c>
      <c r="B4132" t="s">
        <v>164</v>
      </c>
      <c r="C4132">
        <v>136007.39000000001</v>
      </c>
      <c r="D4132" t="s">
        <v>14</v>
      </c>
      <c r="E4132" t="s">
        <v>14</v>
      </c>
      <c r="F4132">
        <v>80592</v>
      </c>
    </row>
    <row r="4133" spans="1:6">
      <c r="A4133" s="171">
        <v>44322</v>
      </c>
      <c r="B4133" t="s">
        <v>164</v>
      </c>
      <c r="C4133">
        <v>136007.39000000001</v>
      </c>
      <c r="D4133" t="s">
        <v>14</v>
      </c>
      <c r="E4133" t="s">
        <v>15</v>
      </c>
      <c r="F4133">
        <v>77501</v>
      </c>
    </row>
    <row r="4134" spans="1:6">
      <c r="A4134" s="171">
        <v>44322</v>
      </c>
      <c r="B4134" t="s">
        <v>164</v>
      </c>
      <c r="C4134">
        <v>136007.39000000001</v>
      </c>
      <c r="D4134" t="s">
        <v>14</v>
      </c>
      <c r="E4134" t="s">
        <v>16</v>
      </c>
      <c r="F4134">
        <v>3091</v>
      </c>
    </row>
    <row r="4135" spans="1:6">
      <c r="A4135" s="171">
        <v>44322</v>
      </c>
      <c r="B4135" t="s">
        <v>164</v>
      </c>
      <c r="C4135">
        <v>136007.39000000001</v>
      </c>
      <c r="D4135" t="s">
        <v>14</v>
      </c>
      <c r="E4135" t="s">
        <v>17</v>
      </c>
      <c r="F4135">
        <v>0</v>
      </c>
    </row>
    <row r="4136" spans="1:6">
      <c r="A4136" s="171">
        <v>44322</v>
      </c>
      <c r="B4136" t="s">
        <v>164</v>
      </c>
      <c r="C4136">
        <v>136007.39000000001</v>
      </c>
      <c r="D4136" t="s">
        <v>14</v>
      </c>
      <c r="E4136" t="s">
        <v>18</v>
      </c>
      <c r="F4136">
        <v>0</v>
      </c>
    </row>
    <row r="4137" spans="1:6">
      <c r="A4137" s="171">
        <v>44322</v>
      </c>
      <c r="B4137" t="s">
        <v>164</v>
      </c>
      <c r="C4137">
        <v>136007.39000000001</v>
      </c>
      <c r="D4137" t="s">
        <v>19</v>
      </c>
      <c r="E4137" t="s">
        <v>19</v>
      </c>
      <c r="F4137">
        <v>32989</v>
      </c>
    </row>
    <row r="4138" spans="1:6">
      <c r="A4138" s="171">
        <v>44322</v>
      </c>
      <c r="B4138" t="s">
        <v>164</v>
      </c>
      <c r="C4138">
        <v>136007.39000000001</v>
      </c>
      <c r="D4138" t="s">
        <v>19</v>
      </c>
      <c r="E4138" t="s">
        <v>20</v>
      </c>
      <c r="F4138">
        <v>32989</v>
      </c>
    </row>
    <row r="4139" spans="1:6">
      <c r="A4139" s="171">
        <v>44322</v>
      </c>
      <c r="B4139" t="s">
        <v>164</v>
      </c>
      <c r="C4139">
        <v>136007.39000000001</v>
      </c>
      <c r="D4139" t="s">
        <v>19</v>
      </c>
      <c r="E4139" t="s">
        <v>21</v>
      </c>
      <c r="F4139">
        <v>0</v>
      </c>
    </row>
    <row r="4140" spans="1:6">
      <c r="A4140" s="171">
        <v>44322</v>
      </c>
      <c r="B4140" t="s">
        <v>164</v>
      </c>
      <c r="C4140">
        <v>136007.39000000001</v>
      </c>
      <c r="D4140" t="s">
        <v>19</v>
      </c>
      <c r="E4140" t="s">
        <v>22</v>
      </c>
      <c r="F4140">
        <v>0</v>
      </c>
    </row>
    <row r="4141" spans="1:6">
      <c r="A4141" s="171">
        <v>44322</v>
      </c>
      <c r="B4141" t="s">
        <v>164</v>
      </c>
      <c r="C4141">
        <v>136007.39000000001</v>
      </c>
      <c r="D4141" t="s">
        <v>23</v>
      </c>
      <c r="E4141" t="s">
        <v>23</v>
      </c>
      <c r="F4141">
        <v>0</v>
      </c>
    </row>
    <row r="4142" spans="1:6">
      <c r="A4142" s="171">
        <v>44322</v>
      </c>
      <c r="B4142" t="s">
        <v>164</v>
      </c>
      <c r="C4142">
        <v>136007.39000000001</v>
      </c>
      <c r="D4142" t="s">
        <v>24</v>
      </c>
      <c r="E4142" t="s">
        <v>24</v>
      </c>
      <c r="F4142">
        <v>279216</v>
      </c>
    </row>
    <row r="4143" spans="1:6">
      <c r="A4143" s="171">
        <v>44322</v>
      </c>
      <c r="B4143" t="s">
        <v>164</v>
      </c>
      <c r="C4143">
        <v>136007.39000000001</v>
      </c>
      <c r="D4143" t="s">
        <v>25</v>
      </c>
      <c r="E4143" t="s">
        <v>25</v>
      </c>
      <c r="F4143">
        <v>2649868</v>
      </c>
    </row>
    <row r="4144" spans="1:6">
      <c r="A4144" s="171">
        <v>44322</v>
      </c>
      <c r="B4144" t="s">
        <v>164</v>
      </c>
      <c r="C4144">
        <v>136007.39000000001</v>
      </c>
      <c r="D4144" t="s">
        <v>26</v>
      </c>
      <c r="E4144" t="s">
        <v>26</v>
      </c>
      <c r="F4144">
        <v>50379</v>
      </c>
    </row>
    <row r="4145" spans="1:6">
      <c r="A4145" s="171">
        <v>44322</v>
      </c>
      <c r="B4145" t="s">
        <v>164</v>
      </c>
      <c r="C4145">
        <v>136007.39000000001</v>
      </c>
      <c r="D4145" t="s">
        <v>27</v>
      </c>
      <c r="E4145" t="s">
        <v>27</v>
      </c>
      <c r="F4145">
        <v>8802</v>
      </c>
    </row>
    <row r="4146" spans="1:6">
      <c r="A4146" s="171">
        <v>44322</v>
      </c>
      <c r="B4146" t="s">
        <v>164</v>
      </c>
      <c r="C4146">
        <v>136007.39000000001</v>
      </c>
      <c r="D4146" t="s">
        <v>28</v>
      </c>
      <c r="E4146" t="s">
        <v>28</v>
      </c>
      <c r="F4146">
        <v>0</v>
      </c>
    </row>
    <row r="4147" spans="1:6">
      <c r="A4147" s="171">
        <v>44322</v>
      </c>
      <c r="B4147" t="s">
        <v>164</v>
      </c>
      <c r="C4147">
        <v>136007.39000000001</v>
      </c>
      <c r="D4147" t="s">
        <v>29</v>
      </c>
      <c r="E4147" t="s">
        <v>29</v>
      </c>
      <c r="F4147">
        <v>1019069</v>
      </c>
    </row>
    <row r="4148" spans="1:6">
      <c r="A4148" s="171">
        <v>44322</v>
      </c>
      <c r="B4148" t="s">
        <v>164</v>
      </c>
      <c r="C4148">
        <v>136007.39000000001</v>
      </c>
      <c r="D4148" t="s">
        <v>30</v>
      </c>
      <c r="E4148" t="s">
        <v>30</v>
      </c>
      <c r="F4148">
        <v>0</v>
      </c>
    </row>
    <row r="4149" spans="1:6">
      <c r="A4149" s="171">
        <v>44322</v>
      </c>
      <c r="B4149" t="s">
        <v>164</v>
      </c>
      <c r="C4149">
        <v>136007.39000000001</v>
      </c>
      <c r="D4149" t="s">
        <v>31</v>
      </c>
      <c r="E4149" t="s">
        <v>31</v>
      </c>
      <c r="F4149">
        <v>0</v>
      </c>
    </row>
    <row r="4150" spans="1:6">
      <c r="A4150" s="171">
        <v>44322</v>
      </c>
      <c r="B4150" t="s">
        <v>164</v>
      </c>
      <c r="C4150">
        <v>136007.39000000001</v>
      </c>
      <c r="D4150" t="s">
        <v>32</v>
      </c>
      <c r="E4150" t="s">
        <v>32</v>
      </c>
      <c r="F4150">
        <v>0</v>
      </c>
    </row>
    <row r="4151" spans="1:6">
      <c r="A4151" s="171">
        <v>44322</v>
      </c>
      <c r="B4151" t="s">
        <v>164</v>
      </c>
      <c r="C4151">
        <v>136007.39000000001</v>
      </c>
      <c r="D4151" t="s">
        <v>33</v>
      </c>
      <c r="E4151" t="s">
        <v>33</v>
      </c>
      <c r="F4151">
        <v>0</v>
      </c>
    </row>
    <row r="4152" spans="1:6">
      <c r="A4152" s="171">
        <v>44322</v>
      </c>
      <c r="B4152" t="s">
        <v>164</v>
      </c>
      <c r="C4152">
        <v>136007.39000000001</v>
      </c>
      <c r="D4152" t="s">
        <v>34</v>
      </c>
      <c r="E4152" t="s">
        <v>34</v>
      </c>
      <c r="F4152">
        <v>5571</v>
      </c>
    </row>
    <row r="4153" spans="1:6">
      <c r="A4153" s="171">
        <v>44322</v>
      </c>
      <c r="B4153" t="s">
        <v>164</v>
      </c>
      <c r="C4153">
        <v>136007.39000000001</v>
      </c>
      <c r="D4153" t="s">
        <v>35</v>
      </c>
      <c r="E4153" t="s">
        <v>35</v>
      </c>
      <c r="F4153">
        <v>0</v>
      </c>
    </row>
    <row r="4154" spans="1:6">
      <c r="A4154" s="171">
        <v>44322</v>
      </c>
      <c r="B4154" t="s">
        <v>164</v>
      </c>
      <c r="C4154">
        <v>136007.39000000001</v>
      </c>
      <c r="D4154" t="s">
        <v>36</v>
      </c>
      <c r="E4154" t="s">
        <v>36</v>
      </c>
      <c r="F4154">
        <v>0</v>
      </c>
    </row>
    <row r="4155" spans="1:6">
      <c r="A4155" s="171">
        <v>44322</v>
      </c>
      <c r="B4155" t="s">
        <v>164</v>
      </c>
      <c r="C4155">
        <v>136007.39000000001</v>
      </c>
      <c r="D4155" t="s">
        <v>37</v>
      </c>
      <c r="E4155" t="s">
        <v>37</v>
      </c>
      <c r="F4155">
        <v>0</v>
      </c>
    </row>
    <row r="4156" spans="1:6">
      <c r="A4156" s="171">
        <v>44322</v>
      </c>
      <c r="B4156" t="s">
        <v>164</v>
      </c>
      <c r="C4156">
        <v>136007.39000000001</v>
      </c>
      <c r="D4156" t="s">
        <v>38</v>
      </c>
      <c r="E4156" t="s">
        <v>38</v>
      </c>
      <c r="F4156">
        <v>0</v>
      </c>
    </row>
    <row r="4157" spans="1:6">
      <c r="A4157" s="171">
        <v>44322</v>
      </c>
      <c r="B4157" t="s">
        <v>164</v>
      </c>
      <c r="C4157">
        <v>136007.39000000001</v>
      </c>
      <c r="D4157" t="s">
        <v>39</v>
      </c>
      <c r="E4157" t="s">
        <v>39</v>
      </c>
      <c r="F4157">
        <v>0</v>
      </c>
    </row>
    <row r="4158" spans="1:6">
      <c r="A4158" s="171">
        <v>44322</v>
      </c>
      <c r="B4158" t="s">
        <v>164</v>
      </c>
      <c r="C4158">
        <v>136007.39000000001</v>
      </c>
      <c r="D4158" t="s">
        <v>40</v>
      </c>
      <c r="E4158" t="s">
        <v>40</v>
      </c>
      <c r="F4158">
        <v>0</v>
      </c>
    </row>
    <row r="4159" spans="1:6">
      <c r="A4159" s="171">
        <v>44322</v>
      </c>
      <c r="B4159" t="s">
        <v>164</v>
      </c>
      <c r="C4159">
        <v>136007.39000000001</v>
      </c>
      <c r="D4159" t="s">
        <v>41</v>
      </c>
      <c r="E4159" t="s">
        <v>41</v>
      </c>
      <c r="F4159">
        <v>0</v>
      </c>
    </row>
    <row r="4160" spans="1:6">
      <c r="A4160" s="171">
        <v>44323</v>
      </c>
      <c r="B4160" t="s">
        <v>164</v>
      </c>
      <c r="C4160">
        <v>228712.57</v>
      </c>
      <c r="D4160" t="s">
        <v>9</v>
      </c>
      <c r="E4160" t="s">
        <v>9</v>
      </c>
      <c r="F4160">
        <v>250621</v>
      </c>
    </row>
    <row r="4161" spans="1:6">
      <c r="A4161" s="171">
        <v>44323</v>
      </c>
      <c r="B4161" t="s">
        <v>164</v>
      </c>
      <c r="C4161">
        <v>228712.57</v>
      </c>
      <c r="D4161" t="s">
        <v>9</v>
      </c>
      <c r="E4161" t="s">
        <v>10</v>
      </c>
      <c r="F4161">
        <v>245691</v>
      </c>
    </row>
    <row r="4162" spans="1:6">
      <c r="A4162" s="171">
        <v>44323</v>
      </c>
      <c r="B4162" t="s">
        <v>164</v>
      </c>
      <c r="C4162">
        <v>228712.57</v>
      </c>
      <c r="D4162" t="s">
        <v>9</v>
      </c>
      <c r="E4162" t="s">
        <v>11</v>
      </c>
      <c r="F4162">
        <v>4782</v>
      </c>
    </row>
    <row r="4163" spans="1:6">
      <c r="A4163" s="171">
        <v>44323</v>
      </c>
      <c r="B4163" t="s">
        <v>164</v>
      </c>
      <c r="C4163">
        <v>228712.57</v>
      </c>
      <c r="D4163" t="s">
        <v>9</v>
      </c>
      <c r="E4163" t="s">
        <v>12</v>
      </c>
      <c r="F4163">
        <v>0</v>
      </c>
    </row>
    <row r="4164" spans="1:6">
      <c r="A4164" s="171">
        <v>44323</v>
      </c>
      <c r="B4164" t="s">
        <v>164</v>
      </c>
      <c r="C4164">
        <v>228712.57</v>
      </c>
      <c r="D4164" t="s">
        <v>9</v>
      </c>
      <c r="E4164" t="s">
        <v>13</v>
      </c>
      <c r="F4164">
        <v>148</v>
      </c>
    </row>
    <row r="4165" spans="1:6">
      <c r="A4165" s="171">
        <v>44323</v>
      </c>
      <c r="B4165" t="s">
        <v>164</v>
      </c>
      <c r="C4165">
        <v>228712.57</v>
      </c>
      <c r="D4165" t="s">
        <v>14</v>
      </c>
      <c r="E4165" t="s">
        <v>14</v>
      </c>
      <c r="F4165">
        <v>135116</v>
      </c>
    </row>
    <row r="4166" spans="1:6">
      <c r="A4166" s="171">
        <v>44323</v>
      </c>
      <c r="B4166" t="s">
        <v>164</v>
      </c>
      <c r="C4166">
        <v>228712.57</v>
      </c>
      <c r="D4166" t="s">
        <v>14</v>
      </c>
      <c r="E4166" t="s">
        <v>15</v>
      </c>
      <c r="F4166">
        <v>131626</v>
      </c>
    </row>
    <row r="4167" spans="1:6">
      <c r="A4167" s="171">
        <v>44323</v>
      </c>
      <c r="B4167" t="s">
        <v>164</v>
      </c>
      <c r="C4167">
        <v>228712.57</v>
      </c>
      <c r="D4167" t="s">
        <v>14</v>
      </c>
      <c r="E4167" t="s">
        <v>16</v>
      </c>
      <c r="F4167">
        <v>3490</v>
      </c>
    </row>
    <row r="4168" spans="1:6">
      <c r="A4168" s="171">
        <v>44323</v>
      </c>
      <c r="B4168" t="s">
        <v>164</v>
      </c>
      <c r="C4168">
        <v>228712.57</v>
      </c>
      <c r="D4168" t="s">
        <v>14</v>
      </c>
      <c r="E4168" t="s">
        <v>17</v>
      </c>
      <c r="F4168">
        <v>0</v>
      </c>
    </row>
    <row r="4169" spans="1:6">
      <c r="A4169" s="171">
        <v>44323</v>
      </c>
      <c r="B4169" t="s">
        <v>164</v>
      </c>
      <c r="C4169">
        <v>228712.57</v>
      </c>
      <c r="D4169" t="s">
        <v>14</v>
      </c>
      <c r="E4169" t="s">
        <v>18</v>
      </c>
      <c r="F4169">
        <v>0</v>
      </c>
    </row>
    <row r="4170" spans="1:6">
      <c r="A4170" s="171">
        <v>44323</v>
      </c>
      <c r="B4170" t="s">
        <v>164</v>
      </c>
      <c r="C4170">
        <v>228712.57</v>
      </c>
      <c r="D4170" t="s">
        <v>19</v>
      </c>
      <c r="E4170" t="s">
        <v>19</v>
      </c>
      <c r="F4170">
        <v>47733</v>
      </c>
    </row>
    <row r="4171" spans="1:6">
      <c r="A4171" s="171">
        <v>44323</v>
      </c>
      <c r="B4171" t="s">
        <v>164</v>
      </c>
      <c r="C4171">
        <v>228712.57</v>
      </c>
      <c r="D4171" t="s">
        <v>19</v>
      </c>
      <c r="E4171" t="s">
        <v>20</v>
      </c>
      <c r="F4171">
        <v>47733</v>
      </c>
    </row>
    <row r="4172" spans="1:6">
      <c r="A4172" s="171">
        <v>44323</v>
      </c>
      <c r="B4172" t="s">
        <v>164</v>
      </c>
      <c r="C4172">
        <v>228712.57</v>
      </c>
      <c r="D4172" t="s">
        <v>19</v>
      </c>
      <c r="E4172" t="s">
        <v>21</v>
      </c>
      <c r="F4172">
        <v>0</v>
      </c>
    </row>
    <row r="4173" spans="1:6">
      <c r="A4173" s="171">
        <v>44323</v>
      </c>
      <c r="B4173" t="s">
        <v>164</v>
      </c>
      <c r="C4173">
        <v>228712.57</v>
      </c>
      <c r="D4173" t="s">
        <v>19</v>
      </c>
      <c r="E4173" t="s">
        <v>22</v>
      </c>
      <c r="F4173">
        <v>0</v>
      </c>
    </row>
    <row r="4174" spans="1:6">
      <c r="A4174" s="171">
        <v>44323</v>
      </c>
      <c r="B4174" t="s">
        <v>164</v>
      </c>
      <c r="C4174">
        <v>228712.57</v>
      </c>
      <c r="D4174" t="s">
        <v>23</v>
      </c>
      <c r="E4174" t="s">
        <v>23</v>
      </c>
      <c r="F4174">
        <v>0</v>
      </c>
    </row>
    <row r="4175" spans="1:6">
      <c r="A4175" s="171">
        <v>44323</v>
      </c>
      <c r="B4175" t="s">
        <v>164</v>
      </c>
      <c r="C4175">
        <v>228712.57</v>
      </c>
      <c r="D4175" t="s">
        <v>24</v>
      </c>
      <c r="E4175" t="s">
        <v>24</v>
      </c>
      <c r="F4175">
        <v>226071</v>
      </c>
    </row>
    <row r="4176" spans="1:6">
      <c r="A4176" s="171">
        <v>44323</v>
      </c>
      <c r="B4176" t="s">
        <v>164</v>
      </c>
      <c r="C4176">
        <v>228712.57</v>
      </c>
      <c r="D4176" t="s">
        <v>25</v>
      </c>
      <c r="E4176" t="s">
        <v>25</v>
      </c>
      <c r="F4176">
        <v>2581363</v>
      </c>
    </row>
    <row r="4177" spans="1:6">
      <c r="A4177" s="171">
        <v>44323</v>
      </c>
      <c r="B4177" t="s">
        <v>164</v>
      </c>
      <c r="C4177">
        <v>228712.57</v>
      </c>
      <c r="D4177" t="s">
        <v>26</v>
      </c>
      <c r="E4177" t="s">
        <v>26</v>
      </c>
      <c r="F4177">
        <v>70196</v>
      </c>
    </row>
    <row r="4178" spans="1:6">
      <c r="A4178" s="171">
        <v>44323</v>
      </c>
      <c r="B4178" t="s">
        <v>164</v>
      </c>
      <c r="C4178">
        <v>228712.57</v>
      </c>
      <c r="D4178" t="s">
        <v>27</v>
      </c>
      <c r="E4178" t="s">
        <v>27</v>
      </c>
      <c r="F4178">
        <v>11546</v>
      </c>
    </row>
    <row r="4179" spans="1:6">
      <c r="A4179" s="171">
        <v>44323</v>
      </c>
      <c r="B4179" t="s">
        <v>164</v>
      </c>
      <c r="C4179">
        <v>228712.57</v>
      </c>
      <c r="D4179" t="s">
        <v>28</v>
      </c>
      <c r="E4179" t="s">
        <v>28</v>
      </c>
      <c r="F4179">
        <v>0</v>
      </c>
    </row>
    <row r="4180" spans="1:6">
      <c r="A4180" s="171">
        <v>44323</v>
      </c>
      <c r="B4180" t="s">
        <v>164</v>
      </c>
      <c r="C4180">
        <v>228712.57</v>
      </c>
      <c r="D4180" t="s">
        <v>29</v>
      </c>
      <c r="E4180" t="s">
        <v>29</v>
      </c>
      <c r="F4180">
        <v>552026</v>
      </c>
    </row>
    <row r="4181" spans="1:6">
      <c r="A4181" s="171">
        <v>44323</v>
      </c>
      <c r="B4181" t="s">
        <v>164</v>
      </c>
      <c r="C4181">
        <v>228712.57</v>
      </c>
      <c r="D4181" t="s">
        <v>30</v>
      </c>
      <c r="E4181" t="s">
        <v>30</v>
      </c>
      <c r="F4181">
        <v>0</v>
      </c>
    </row>
    <row r="4182" spans="1:6">
      <c r="A4182" s="171">
        <v>44323</v>
      </c>
      <c r="B4182" t="s">
        <v>164</v>
      </c>
      <c r="C4182">
        <v>228712.57</v>
      </c>
      <c r="D4182" t="s">
        <v>31</v>
      </c>
      <c r="E4182" t="s">
        <v>31</v>
      </c>
      <c r="F4182">
        <v>0</v>
      </c>
    </row>
    <row r="4183" spans="1:6">
      <c r="A4183" s="171">
        <v>44323</v>
      </c>
      <c r="B4183" t="s">
        <v>164</v>
      </c>
      <c r="C4183">
        <v>228712.57</v>
      </c>
      <c r="D4183" t="s">
        <v>32</v>
      </c>
      <c r="E4183" t="s">
        <v>32</v>
      </c>
      <c r="F4183">
        <v>0</v>
      </c>
    </row>
    <row r="4184" spans="1:6">
      <c r="A4184" s="171">
        <v>44323</v>
      </c>
      <c r="B4184" t="s">
        <v>164</v>
      </c>
      <c r="C4184">
        <v>228712.57</v>
      </c>
      <c r="D4184" t="s">
        <v>33</v>
      </c>
      <c r="E4184" t="s">
        <v>33</v>
      </c>
      <c r="F4184">
        <v>0</v>
      </c>
    </row>
    <row r="4185" spans="1:6">
      <c r="A4185" s="171">
        <v>44323</v>
      </c>
      <c r="B4185" t="s">
        <v>164</v>
      </c>
      <c r="C4185">
        <v>228712.57</v>
      </c>
      <c r="D4185" t="s">
        <v>34</v>
      </c>
      <c r="E4185" t="s">
        <v>34</v>
      </c>
      <c r="F4185">
        <v>3587</v>
      </c>
    </row>
    <row r="4186" spans="1:6">
      <c r="A4186" s="171">
        <v>44323</v>
      </c>
      <c r="B4186" t="s">
        <v>164</v>
      </c>
      <c r="C4186">
        <v>228712.57</v>
      </c>
      <c r="D4186" t="s">
        <v>35</v>
      </c>
      <c r="E4186" t="s">
        <v>35</v>
      </c>
      <c r="F4186">
        <v>0</v>
      </c>
    </row>
    <row r="4187" spans="1:6">
      <c r="A4187" s="171">
        <v>44323</v>
      </c>
      <c r="B4187" t="s">
        <v>164</v>
      </c>
      <c r="C4187">
        <v>228712.57</v>
      </c>
      <c r="D4187" t="s">
        <v>36</v>
      </c>
      <c r="E4187" t="s">
        <v>36</v>
      </c>
      <c r="F4187">
        <v>0</v>
      </c>
    </row>
    <row r="4188" spans="1:6">
      <c r="A4188" s="171">
        <v>44323</v>
      </c>
      <c r="B4188" t="s">
        <v>164</v>
      </c>
      <c r="C4188">
        <v>228712.57</v>
      </c>
      <c r="D4188" t="s">
        <v>37</v>
      </c>
      <c r="E4188" t="s">
        <v>37</v>
      </c>
      <c r="F4188">
        <v>0</v>
      </c>
    </row>
    <row r="4189" spans="1:6">
      <c r="A4189" s="171">
        <v>44323</v>
      </c>
      <c r="B4189" t="s">
        <v>164</v>
      </c>
      <c r="C4189">
        <v>228712.57</v>
      </c>
      <c r="D4189" t="s">
        <v>38</v>
      </c>
      <c r="E4189" t="s">
        <v>38</v>
      </c>
      <c r="F4189">
        <v>0</v>
      </c>
    </row>
    <row r="4190" spans="1:6">
      <c r="A4190" s="171">
        <v>44323</v>
      </c>
      <c r="B4190" t="s">
        <v>164</v>
      </c>
      <c r="C4190">
        <v>228712.57</v>
      </c>
      <c r="D4190" t="s">
        <v>39</v>
      </c>
      <c r="E4190" t="s">
        <v>39</v>
      </c>
      <c r="F4190">
        <v>0</v>
      </c>
    </row>
    <row r="4191" spans="1:6">
      <c r="A4191" s="171">
        <v>44323</v>
      </c>
      <c r="B4191" t="s">
        <v>164</v>
      </c>
      <c r="C4191">
        <v>228712.57</v>
      </c>
      <c r="D4191" t="s">
        <v>40</v>
      </c>
      <c r="E4191" t="s">
        <v>40</v>
      </c>
      <c r="F4191">
        <v>0</v>
      </c>
    </row>
    <row r="4192" spans="1:6">
      <c r="A4192" s="171">
        <v>44323</v>
      </c>
      <c r="B4192" t="s">
        <v>164</v>
      </c>
      <c r="C4192">
        <v>228712.57</v>
      </c>
      <c r="D4192" t="s">
        <v>41</v>
      </c>
      <c r="E4192" t="s">
        <v>41</v>
      </c>
      <c r="F4192">
        <v>0</v>
      </c>
    </row>
    <row r="4193" spans="1:6">
      <c r="A4193" s="171">
        <v>44324</v>
      </c>
      <c r="B4193" t="s">
        <v>164</v>
      </c>
      <c r="C4193">
        <v>191464.15</v>
      </c>
      <c r="D4193" t="s">
        <v>9</v>
      </c>
      <c r="E4193" t="s">
        <v>9</v>
      </c>
      <c r="F4193">
        <v>141498</v>
      </c>
    </row>
    <row r="4194" spans="1:6">
      <c r="A4194" s="171">
        <v>44324</v>
      </c>
      <c r="B4194" t="s">
        <v>164</v>
      </c>
      <c r="C4194">
        <v>191464.15</v>
      </c>
      <c r="D4194" t="s">
        <v>9</v>
      </c>
      <c r="E4194" t="s">
        <v>10</v>
      </c>
      <c r="F4194">
        <v>131216</v>
      </c>
    </row>
    <row r="4195" spans="1:6">
      <c r="A4195" s="171">
        <v>44324</v>
      </c>
      <c r="B4195" t="s">
        <v>164</v>
      </c>
      <c r="C4195">
        <v>191464.15</v>
      </c>
      <c r="D4195" t="s">
        <v>9</v>
      </c>
      <c r="E4195" t="s">
        <v>11</v>
      </c>
      <c r="F4195">
        <v>10135</v>
      </c>
    </row>
    <row r="4196" spans="1:6">
      <c r="A4196" s="171">
        <v>44324</v>
      </c>
      <c r="B4196" t="s">
        <v>164</v>
      </c>
      <c r="C4196">
        <v>191464.15</v>
      </c>
      <c r="D4196" t="s">
        <v>9</v>
      </c>
      <c r="E4196" t="s">
        <v>12</v>
      </c>
      <c r="F4196">
        <v>0</v>
      </c>
    </row>
    <row r="4197" spans="1:6">
      <c r="A4197" s="171">
        <v>44324</v>
      </c>
      <c r="B4197" t="s">
        <v>164</v>
      </c>
      <c r="C4197">
        <v>191464.15</v>
      </c>
      <c r="D4197" t="s">
        <v>9</v>
      </c>
      <c r="E4197" t="s">
        <v>13</v>
      </c>
      <c r="F4197">
        <v>147</v>
      </c>
    </row>
    <row r="4198" spans="1:6">
      <c r="A4198" s="171">
        <v>44324</v>
      </c>
      <c r="B4198" t="s">
        <v>164</v>
      </c>
      <c r="C4198">
        <v>191464.15</v>
      </c>
      <c r="D4198" t="s">
        <v>14</v>
      </c>
      <c r="E4198" t="s">
        <v>14</v>
      </c>
      <c r="F4198">
        <v>86127</v>
      </c>
    </row>
    <row r="4199" spans="1:6">
      <c r="A4199" s="171">
        <v>44324</v>
      </c>
      <c r="B4199" t="s">
        <v>164</v>
      </c>
      <c r="C4199">
        <v>191464.15</v>
      </c>
      <c r="D4199" t="s">
        <v>14</v>
      </c>
      <c r="E4199" t="s">
        <v>15</v>
      </c>
      <c r="F4199">
        <v>78966</v>
      </c>
    </row>
    <row r="4200" spans="1:6">
      <c r="A4200" s="171">
        <v>44324</v>
      </c>
      <c r="B4200" t="s">
        <v>164</v>
      </c>
      <c r="C4200">
        <v>191464.15</v>
      </c>
      <c r="D4200" t="s">
        <v>14</v>
      </c>
      <c r="E4200" t="s">
        <v>16</v>
      </c>
      <c r="F4200">
        <v>7161</v>
      </c>
    </row>
    <row r="4201" spans="1:6">
      <c r="A4201" s="171">
        <v>44324</v>
      </c>
      <c r="B4201" t="s">
        <v>164</v>
      </c>
      <c r="C4201">
        <v>191464.15</v>
      </c>
      <c r="D4201" t="s">
        <v>14</v>
      </c>
      <c r="E4201" t="s">
        <v>17</v>
      </c>
      <c r="F4201">
        <v>0</v>
      </c>
    </row>
    <row r="4202" spans="1:6">
      <c r="A4202" s="171">
        <v>44324</v>
      </c>
      <c r="B4202" t="s">
        <v>164</v>
      </c>
      <c r="C4202">
        <v>191464.15</v>
      </c>
      <c r="D4202" t="s">
        <v>14</v>
      </c>
      <c r="E4202" t="s">
        <v>18</v>
      </c>
      <c r="F4202">
        <v>0</v>
      </c>
    </row>
    <row r="4203" spans="1:6">
      <c r="A4203" s="171">
        <v>44324</v>
      </c>
      <c r="B4203" t="s">
        <v>164</v>
      </c>
      <c r="C4203">
        <v>191464.15</v>
      </c>
      <c r="D4203" t="s">
        <v>19</v>
      </c>
      <c r="E4203" t="s">
        <v>19</v>
      </c>
      <c r="F4203">
        <v>43142</v>
      </c>
    </row>
    <row r="4204" spans="1:6">
      <c r="A4204" s="171">
        <v>44324</v>
      </c>
      <c r="B4204" t="s">
        <v>164</v>
      </c>
      <c r="C4204">
        <v>191464.15</v>
      </c>
      <c r="D4204" t="s">
        <v>19</v>
      </c>
      <c r="E4204" t="s">
        <v>20</v>
      </c>
      <c r="F4204">
        <v>43142</v>
      </c>
    </row>
    <row r="4205" spans="1:6">
      <c r="A4205" s="171">
        <v>44324</v>
      </c>
      <c r="B4205" t="s">
        <v>164</v>
      </c>
      <c r="C4205">
        <v>191464.15</v>
      </c>
      <c r="D4205" t="s">
        <v>19</v>
      </c>
      <c r="E4205" t="s">
        <v>21</v>
      </c>
      <c r="F4205">
        <v>0</v>
      </c>
    </row>
    <row r="4206" spans="1:6">
      <c r="A4206" s="171">
        <v>44324</v>
      </c>
      <c r="B4206" t="s">
        <v>164</v>
      </c>
      <c r="C4206">
        <v>191464.15</v>
      </c>
      <c r="D4206" t="s">
        <v>19</v>
      </c>
      <c r="E4206" t="s">
        <v>22</v>
      </c>
      <c r="F4206">
        <v>0</v>
      </c>
    </row>
    <row r="4207" spans="1:6">
      <c r="A4207" s="171">
        <v>44324</v>
      </c>
      <c r="B4207" t="s">
        <v>164</v>
      </c>
      <c r="C4207">
        <v>191464.15</v>
      </c>
      <c r="D4207" t="s">
        <v>23</v>
      </c>
      <c r="E4207" t="s">
        <v>23</v>
      </c>
      <c r="F4207">
        <v>0</v>
      </c>
    </row>
    <row r="4208" spans="1:6">
      <c r="A4208" s="171">
        <v>44324</v>
      </c>
      <c r="B4208" t="s">
        <v>164</v>
      </c>
      <c r="C4208">
        <v>191464.15</v>
      </c>
      <c r="D4208" t="s">
        <v>24</v>
      </c>
      <c r="E4208" t="s">
        <v>24</v>
      </c>
      <c r="F4208">
        <v>244580</v>
      </c>
    </row>
    <row r="4209" spans="1:6">
      <c r="A4209" s="171">
        <v>44324</v>
      </c>
      <c r="B4209" t="s">
        <v>164</v>
      </c>
      <c r="C4209">
        <v>191464.15</v>
      </c>
      <c r="D4209" t="s">
        <v>25</v>
      </c>
      <c r="E4209" t="s">
        <v>25</v>
      </c>
      <c r="F4209">
        <v>2385703</v>
      </c>
    </row>
    <row r="4210" spans="1:6">
      <c r="A4210" s="171">
        <v>44324</v>
      </c>
      <c r="B4210" t="s">
        <v>164</v>
      </c>
      <c r="C4210">
        <v>191464.15</v>
      </c>
      <c r="D4210" t="s">
        <v>26</v>
      </c>
      <c r="E4210" t="s">
        <v>26</v>
      </c>
      <c r="F4210">
        <v>62703</v>
      </c>
    </row>
    <row r="4211" spans="1:6">
      <c r="A4211" s="171">
        <v>44324</v>
      </c>
      <c r="B4211" t="s">
        <v>164</v>
      </c>
      <c r="C4211">
        <v>191464.15</v>
      </c>
      <c r="D4211" t="s">
        <v>27</v>
      </c>
      <c r="E4211" t="s">
        <v>27</v>
      </c>
      <c r="F4211">
        <v>58487</v>
      </c>
    </row>
    <row r="4212" spans="1:6">
      <c r="A4212" s="171">
        <v>44324</v>
      </c>
      <c r="B4212" t="s">
        <v>164</v>
      </c>
      <c r="C4212">
        <v>191464.15</v>
      </c>
      <c r="D4212" t="s">
        <v>28</v>
      </c>
      <c r="E4212" t="s">
        <v>28</v>
      </c>
      <c r="F4212">
        <v>0</v>
      </c>
    </row>
    <row r="4213" spans="1:6">
      <c r="A4213" s="171">
        <v>44324</v>
      </c>
      <c r="B4213" t="s">
        <v>164</v>
      </c>
      <c r="C4213">
        <v>191464.15</v>
      </c>
      <c r="D4213" t="s">
        <v>29</v>
      </c>
      <c r="E4213" t="s">
        <v>29</v>
      </c>
      <c r="F4213">
        <v>613347</v>
      </c>
    </row>
    <row r="4214" spans="1:6">
      <c r="A4214" s="171">
        <v>44324</v>
      </c>
      <c r="B4214" t="s">
        <v>164</v>
      </c>
      <c r="C4214">
        <v>191464.15</v>
      </c>
      <c r="D4214" t="s">
        <v>30</v>
      </c>
      <c r="E4214" t="s">
        <v>30</v>
      </c>
      <c r="F4214">
        <v>0</v>
      </c>
    </row>
    <row r="4215" spans="1:6">
      <c r="A4215" s="171">
        <v>44324</v>
      </c>
      <c r="B4215" t="s">
        <v>164</v>
      </c>
      <c r="C4215">
        <v>191464.15</v>
      </c>
      <c r="D4215" t="s">
        <v>31</v>
      </c>
      <c r="E4215" t="s">
        <v>31</v>
      </c>
      <c r="F4215">
        <v>326248</v>
      </c>
    </row>
    <row r="4216" spans="1:6">
      <c r="A4216" s="171">
        <v>44324</v>
      </c>
      <c r="B4216" t="s">
        <v>164</v>
      </c>
      <c r="C4216">
        <v>191464.15</v>
      </c>
      <c r="D4216" t="s">
        <v>32</v>
      </c>
      <c r="E4216" t="s">
        <v>32</v>
      </c>
      <c r="F4216">
        <v>0</v>
      </c>
    </row>
    <row r="4217" spans="1:6">
      <c r="A4217" s="171">
        <v>44324</v>
      </c>
      <c r="B4217" t="s">
        <v>164</v>
      </c>
      <c r="C4217">
        <v>191464.15</v>
      </c>
      <c r="D4217" t="s">
        <v>33</v>
      </c>
      <c r="E4217" t="s">
        <v>33</v>
      </c>
      <c r="F4217">
        <v>0</v>
      </c>
    </row>
    <row r="4218" spans="1:6">
      <c r="A4218" s="171">
        <v>44324</v>
      </c>
      <c r="B4218" t="s">
        <v>164</v>
      </c>
      <c r="C4218">
        <v>191464.15</v>
      </c>
      <c r="D4218" t="s">
        <v>34</v>
      </c>
      <c r="E4218" t="s">
        <v>34</v>
      </c>
      <c r="F4218">
        <v>0</v>
      </c>
    </row>
    <row r="4219" spans="1:6">
      <c r="A4219" s="171">
        <v>44324</v>
      </c>
      <c r="B4219" t="s">
        <v>164</v>
      </c>
      <c r="C4219">
        <v>191464.15</v>
      </c>
      <c r="D4219" t="s">
        <v>35</v>
      </c>
      <c r="E4219" t="s">
        <v>35</v>
      </c>
      <c r="F4219">
        <v>0</v>
      </c>
    </row>
    <row r="4220" spans="1:6">
      <c r="A4220" s="171">
        <v>44324</v>
      </c>
      <c r="B4220" t="s">
        <v>164</v>
      </c>
      <c r="C4220">
        <v>191464.15</v>
      </c>
      <c r="D4220" t="s">
        <v>36</v>
      </c>
      <c r="E4220" t="s">
        <v>36</v>
      </c>
      <c r="F4220">
        <v>0</v>
      </c>
    </row>
    <row r="4221" spans="1:6">
      <c r="A4221" s="171">
        <v>44324</v>
      </c>
      <c r="B4221" t="s">
        <v>164</v>
      </c>
      <c r="C4221">
        <v>191464.15</v>
      </c>
      <c r="D4221" t="s">
        <v>37</v>
      </c>
      <c r="E4221" t="s">
        <v>37</v>
      </c>
      <c r="F4221">
        <v>0</v>
      </c>
    </row>
    <row r="4222" spans="1:6">
      <c r="A4222" s="171">
        <v>44324</v>
      </c>
      <c r="B4222" t="s">
        <v>164</v>
      </c>
      <c r="C4222">
        <v>191464.15</v>
      </c>
      <c r="D4222" t="s">
        <v>38</v>
      </c>
      <c r="E4222" t="s">
        <v>38</v>
      </c>
      <c r="F4222">
        <v>0</v>
      </c>
    </row>
    <row r="4223" spans="1:6">
      <c r="A4223" s="171">
        <v>44324</v>
      </c>
      <c r="B4223" t="s">
        <v>164</v>
      </c>
      <c r="C4223">
        <v>191464.15</v>
      </c>
      <c r="D4223" t="s">
        <v>39</v>
      </c>
      <c r="E4223" t="s">
        <v>39</v>
      </c>
      <c r="F4223">
        <v>0</v>
      </c>
    </row>
    <row r="4224" spans="1:6">
      <c r="A4224" s="171">
        <v>44324</v>
      </c>
      <c r="B4224" t="s">
        <v>164</v>
      </c>
      <c r="C4224">
        <v>191464.15</v>
      </c>
      <c r="D4224" t="s">
        <v>40</v>
      </c>
      <c r="E4224" t="s">
        <v>40</v>
      </c>
      <c r="F4224">
        <v>0</v>
      </c>
    </row>
    <row r="4225" spans="1:6">
      <c r="A4225" s="171">
        <v>44324</v>
      </c>
      <c r="B4225" t="s">
        <v>164</v>
      </c>
      <c r="C4225">
        <v>191464.15</v>
      </c>
      <c r="D4225" t="s">
        <v>41</v>
      </c>
      <c r="E4225" t="s">
        <v>41</v>
      </c>
      <c r="F4225">
        <v>0</v>
      </c>
    </row>
    <row r="4226" spans="1:6">
      <c r="A4226" s="171">
        <v>44325</v>
      </c>
      <c r="B4226" t="s">
        <v>164</v>
      </c>
      <c r="C4226">
        <v>180756.68</v>
      </c>
      <c r="D4226" t="s">
        <v>9</v>
      </c>
      <c r="E4226" t="s">
        <v>9</v>
      </c>
      <c r="F4226">
        <v>121298</v>
      </c>
    </row>
    <row r="4227" spans="1:6">
      <c r="A4227" s="171">
        <v>44325</v>
      </c>
      <c r="B4227" t="s">
        <v>164</v>
      </c>
      <c r="C4227">
        <v>180756.68</v>
      </c>
      <c r="D4227" t="s">
        <v>9</v>
      </c>
      <c r="E4227" t="s">
        <v>10</v>
      </c>
      <c r="F4227">
        <v>117193</v>
      </c>
    </row>
    <row r="4228" spans="1:6">
      <c r="A4228" s="171">
        <v>44325</v>
      </c>
      <c r="B4228" t="s">
        <v>164</v>
      </c>
      <c r="C4228">
        <v>180756.68</v>
      </c>
      <c r="D4228" t="s">
        <v>9</v>
      </c>
      <c r="E4228" t="s">
        <v>11</v>
      </c>
      <c r="F4228">
        <v>3956</v>
      </c>
    </row>
    <row r="4229" spans="1:6">
      <c r="A4229" s="171">
        <v>44325</v>
      </c>
      <c r="B4229" t="s">
        <v>164</v>
      </c>
      <c r="C4229">
        <v>180756.68</v>
      </c>
      <c r="D4229" t="s">
        <v>9</v>
      </c>
      <c r="E4229" t="s">
        <v>12</v>
      </c>
      <c r="F4229">
        <v>0</v>
      </c>
    </row>
    <row r="4230" spans="1:6">
      <c r="A4230" s="171">
        <v>44325</v>
      </c>
      <c r="B4230" t="s">
        <v>164</v>
      </c>
      <c r="C4230">
        <v>180756.68</v>
      </c>
      <c r="D4230" t="s">
        <v>9</v>
      </c>
      <c r="E4230" t="s">
        <v>13</v>
      </c>
      <c r="F4230">
        <v>149</v>
      </c>
    </row>
    <row r="4231" spans="1:6">
      <c r="A4231" s="171">
        <v>44325</v>
      </c>
      <c r="B4231" t="s">
        <v>164</v>
      </c>
      <c r="C4231">
        <v>180756.68</v>
      </c>
      <c r="D4231" t="s">
        <v>14</v>
      </c>
      <c r="E4231" t="s">
        <v>14</v>
      </c>
      <c r="F4231">
        <v>54873</v>
      </c>
    </row>
    <row r="4232" spans="1:6">
      <c r="A4232" s="171">
        <v>44325</v>
      </c>
      <c r="B4232" t="s">
        <v>164</v>
      </c>
      <c r="C4232">
        <v>180756.68</v>
      </c>
      <c r="D4232" t="s">
        <v>14</v>
      </c>
      <c r="E4232" t="s">
        <v>15</v>
      </c>
      <c r="F4232">
        <v>51746</v>
      </c>
    </row>
    <row r="4233" spans="1:6">
      <c r="A4233" s="171">
        <v>44325</v>
      </c>
      <c r="B4233" t="s">
        <v>164</v>
      </c>
      <c r="C4233">
        <v>180756.68</v>
      </c>
      <c r="D4233" t="s">
        <v>14</v>
      </c>
      <c r="E4233" t="s">
        <v>16</v>
      </c>
      <c r="F4233">
        <v>3127</v>
      </c>
    </row>
    <row r="4234" spans="1:6">
      <c r="A4234" s="171">
        <v>44325</v>
      </c>
      <c r="B4234" t="s">
        <v>164</v>
      </c>
      <c r="C4234">
        <v>180756.68</v>
      </c>
      <c r="D4234" t="s">
        <v>14</v>
      </c>
      <c r="E4234" t="s">
        <v>17</v>
      </c>
      <c r="F4234">
        <v>0</v>
      </c>
    </row>
    <row r="4235" spans="1:6">
      <c r="A4235" s="171">
        <v>44325</v>
      </c>
      <c r="B4235" t="s">
        <v>164</v>
      </c>
      <c r="C4235">
        <v>180756.68</v>
      </c>
      <c r="D4235" t="s">
        <v>14</v>
      </c>
      <c r="E4235" t="s">
        <v>18</v>
      </c>
      <c r="F4235">
        <v>0</v>
      </c>
    </row>
    <row r="4236" spans="1:6">
      <c r="A4236" s="171">
        <v>44325</v>
      </c>
      <c r="B4236" t="s">
        <v>164</v>
      </c>
      <c r="C4236">
        <v>180756.68</v>
      </c>
      <c r="D4236" t="s">
        <v>19</v>
      </c>
      <c r="E4236" t="s">
        <v>19</v>
      </c>
      <c r="F4236">
        <v>32932</v>
      </c>
    </row>
    <row r="4237" spans="1:6">
      <c r="A4237" s="171">
        <v>44325</v>
      </c>
      <c r="B4237" t="s">
        <v>164</v>
      </c>
      <c r="C4237">
        <v>180756.68</v>
      </c>
      <c r="D4237" t="s">
        <v>19</v>
      </c>
      <c r="E4237" t="s">
        <v>20</v>
      </c>
      <c r="F4237">
        <v>32932</v>
      </c>
    </row>
    <row r="4238" spans="1:6">
      <c r="A4238" s="171">
        <v>44325</v>
      </c>
      <c r="B4238" t="s">
        <v>164</v>
      </c>
      <c r="C4238">
        <v>180756.68</v>
      </c>
      <c r="D4238" t="s">
        <v>19</v>
      </c>
      <c r="E4238" t="s">
        <v>21</v>
      </c>
      <c r="F4238">
        <v>0</v>
      </c>
    </row>
    <row r="4239" spans="1:6">
      <c r="A4239" s="171">
        <v>44325</v>
      </c>
      <c r="B4239" t="s">
        <v>164</v>
      </c>
      <c r="C4239">
        <v>180756.68</v>
      </c>
      <c r="D4239" t="s">
        <v>19</v>
      </c>
      <c r="E4239" t="s">
        <v>22</v>
      </c>
      <c r="F4239">
        <v>0</v>
      </c>
    </row>
    <row r="4240" spans="1:6">
      <c r="A4240" s="171">
        <v>44325</v>
      </c>
      <c r="B4240" t="s">
        <v>164</v>
      </c>
      <c r="C4240">
        <v>180756.68</v>
      </c>
      <c r="D4240" t="s">
        <v>23</v>
      </c>
      <c r="E4240" t="s">
        <v>23</v>
      </c>
      <c r="F4240">
        <v>0</v>
      </c>
    </row>
    <row r="4241" spans="1:6">
      <c r="A4241" s="171">
        <v>44325</v>
      </c>
      <c r="B4241" t="s">
        <v>164</v>
      </c>
      <c r="C4241">
        <v>180756.68</v>
      </c>
      <c r="D4241" t="s">
        <v>24</v>
      </c>
      <c r="E4241" t="s">
        <v>24</v>
      </c>
      <c r="F4241">
        <v>664904</v>
      </c>
    </row>
    <row r="4242" spans="1:6">
      <c r="A4242" s="171">
        <v>44325</v>
      </c>
      <c r="B4242" t="s">
        <v>164</v>
      </c>
      <c r="C4242">
        <v>180756.68</v>
      </c>
      <c r="D4242" t="s">
        <v>25</v>
      </c>
      <c r="E4242" t="s">
        <v>25</v>
      </c>
      <c r="F4242">
        <v>2462220</v>
      </c>
    </row>
    <row r="4243" spans="1:6">
      <c r="A4243" s="171">
        <v>44325</v>
      </c>
      <c r="B4243" t="s">
        <v>164</v>
      </c>
      <c r="C4243">
        <v>180756.68</v>
      </c>
      <c r="D4243" t="s">
        <v>26</v>
      </c>
      <c r="E4243" t="s">
        <v>26</v>
      </c>
      <c r="F4243">
        <v>111483</v>
      </c>
    </row>
    <row r="4244" spans="1:6">
      <c r="A4244" s="171">
        <v>44325</v>
      </c>
      <c r="B4244" t="s">
        <v>164</v>
      </c>
      <c r="C4244">
        <v>180756.68</v>
      </c>
      <c r="D4244" t="s">
        <v>27</v>
      </c>
      <c r="E4244" t="s">
        <v>27</v>
      </c>
      <c r="F4244">
        <v>64013</v>
      </c>
    </row>
    <row r="4245" spans="1:6">
      <c r="A4245" s="171">
        <v>44325</v>
      </c>
      <c r="B4245" t="s">
        <v>164</v>
      </c>
      <c r="C4245">
        <v>180756.68</v>
      </c>
      <c r="D4245" t="s">
        <v>28</v>
      </c>
      <c r="E4245" t="s">
        <v>28</v>
      </c>
      <c r="F4245">
        <v>0</v>
      </c>
    </row>
    <row r="4246" spans="1:6">
      <c r="A4246" s="171">
        <v>44325</v>
      </c>
      <c r="B4246" t="s">
        <v>164</v>
      </c>
      <c r="C4246">
        <v>180756.68</v>
      </c>
      <c r="D4246" t="s">
        <v>29</v>
      </c>
      <c r="E4246" t="s">
        <v>29</v>
      </c>
      <c r="F4246">
        <v>327980</v>
      </c>
    </row>
    <row r="4247" spans="1:6">
      <c r="A4247" s="171">
        <v>44325</v>
      </c>
      <c r="B4247" t="s">
        <v>164</v>
      </c>
      <c r="C4247">
        <v>180756.68</v>
      </c>
      <c r="D4247" t="s">
        <v>30</v>
      </c>
      <c r="E4247" t="s">
        <v>30</v>
      </c>
      <c r="F4247">
        <v>0</v>
      </c>
    </row>
    <row r="4248" spans="1:6">
      <c r="A4248" s="171">
        <v>44325</v>
      </c>
      <c r="B4248" t="s">
        <v>164</v>
      </c>
      <c r="C4248">
        <v>180756.68</v>
      </c>
      <c r="D4248" t="s">
        <v>31</v>
      </c>
      <c r="E4248" t="s">
        <v>31</v>
      </c>
      <c r="F4248">
        <v>110815</v>
      </c>
    </row>
    <row r="4249" spans="1:6">
      <c r="A4249" s="171">
        <v>44325</v>
      </c>
      <c r="B4249" t="s">
        <v>164</v>
      </c>
      <c r="C4249">
        <v>180756.68</v>
      </c>
      <c r="D4249" t="s">
        <v>32</v>
      </c>
      <c r="E4249" t="s">
        <v>32</v>
      </c>
      <c r="F4249">
        <v>0</v>
      </c>
    </row>
    <row r="4250" spans="1:6">
      <c r="A4250" s="171">
        <v>44325</v>
      </c>
      <c r="B4250" t="s">
        <v>164</v>
      </c>
      <c r="C4250">
        <v>180756.68</v>
      </c>
      <c r="D4250" t="s">
        <v>33</v>
      </c>
      <c r="E4250" t="s">
        <v>33</v>
      </c>
      <c r="F4250">
        <v>0</v>
      </c>
    </row>
    <row r="4251" spans="1:6">
      <c r="A4251" s="171">
        <v>44325</v>
      </c>
      <c r="B4251" t="s">
        <v>164</v>
      </c>
      <c r="C4251">
        <v>180756.68</v>
      </c>
      <c r="D4251" t="s">
        <v>34</v>
      </c>
      <c r="E4251" t="s">
        <v>34</v>
      </c>
      <c r="F4251">
        <v>0</v>
      </c>
    </row>
    <row r="4252" spans="1:6">
      <c r="A4252" s="171">
        <v>44325</v>
      </c>
      <c r="B4252" t="s">
        <v>164</v>
      </c>
      <c r="C4252">
        <v>180756.68</v>
      </c>
      <c r="D4252" t="s">
        <v>35</v>
      </c>
      <c r="E4252" t="s">
        <v>35</v>
      </c>
      <c r="F4252">
        <v>0</v>
      </c>
    </row>
    <row r="4253" spans="1:6">
      <c r="A4253" s="171">
        <v>44325</v>
      </c>
      <c r="B4253" t="s">
        <v>164</v>
      </c>
      <c r="C4253">
        <v>180756.68</v>
      </c>
      <c r="D4253" t="s">
        <v>36</v>
      </c>
      <c r="E4253" t="s">
        <v>36</v>
      </c>
      <c r="F4253">
        <v>0</v>
      </c>
    </row>
    <row r="4254" spans="1:6">
      <c r="A4254" s="171">
        <v>44325</v>
      </c>
      <c r="B4254" t="s">
        <v>164</v>
      </c>
      <c r="C4254">
        <v>180756.68</v>
      </c>
      <c r="D4254" t="s">
        <v>37</v>
      </c>
      <c r="E4254" t="s">
        <v>37</v>
      </c>
      <c r="F4254">
        <v>0</v>
      </c>
    </row>
    <row r="4255" spans="1:6">
      <c r="A4255" s="171">
        <v>44325</v>
      </c>
      <c r="B4255" t="s">
        <v>164</v>
      </c>
      <c r="C4255">
        <v>180756.68</v>
      </c>
      <c r="D4255" t="s">
        <v>38</v>
      </c>
      <c r="E4255" t="s">
        <v>38</v>
      </c>
      <c r="F4255">
        <v>0</v>
      </c>
    </row>
    <row r="4256" spans="1:6">
      <c r="A4256" s="171">
        <v>44325</v>
      </c>
      <c r="B4256" t="s">
        <v>164</v>
      </c>
      <c r="C4256">
        <v>180756.68</v>
      </c>
      <c r="D4256" t="s">
        <v>39</v>
      </c>
      <c r="E4256" t="s">
        <v>39</v>
      </c>
      <c r="F4256">
        <v>0</v>
      </c>
    </row>
    <row r="4257" spans="1:6">
      <c r="A4257" s="171">
        <v>44325</v>
      </c>
      <c r="B4257" t="s">
        <v>164</v>
      </c>
      <c r="C4257">
        <v>180756.68</v>
      </c>
      <c r="D4257" t="s">
        <v>40</v>
      </c>
      <c r="E4257" t="s">
        <v>40</v>
      </c>
      <c r="F4257">
        <v>0</v>
      </c>
    </row>
    <row r="4258" spans="1:6">
      <c r="A4258" s="171">
        <v>44325</v>
      </c>
      <c r="B4258" t="s">
        <v>164</v>
      </c>
      <c r="C4258">
        <v>180756.68</v>
      </c>
      <c r="D4258" t="s">
        <v>41</v>
      </c>
      <c r="E4258" t="s">
        <v>41</v>
      </c>
      <c r="F4258">
        <v>0</v>
      </c>
    </row>
    <row r="4259" spans="1:6">
      <c r="A4259" s="171">
        <v>44326</v>
      </c>
      <c r="B4259" t="s">
        <v>164</v>
      </c>
      <c r="C4259">
        <v>162978.48000000001</v>
      </c>
      <c r="D4259" t="s">
        <v>9</v>
      </c>
      <c r="E4259" t="s">
        <v>9</v>
      </c>
      <c r="F4259">
        <v>111429</v>
      </c>
    </row>
    <row r="4260" spans="1:6">
      <c r="A4260" s="171">
        <v>44326</v>
      </c>
      <c r="B4260" t="s">
        <v>164</v>
      </c>
      <c r="C4260">
        <v>162978.48000000001</v>
      </c>
      <c r="D4260" t="s">
        <v>9</v>
      </c>
      <c r="E4260" t="s">
        <v>10</v>
      </c>
      <c r="F4260">
        <v>108593</v>
      </c>
    </row>
    <row r="4261" spans="1:6">
      <c r="A4261" s="171">
        <v>44326</v>
      </c>
      <c r="B4261" t="s">
        <v>164</v>
      </c>
      <c r="C4261">
        <v>162978.48000000001</v>
      </c>
      <c r="D4261" t="s">
        <v>9</v>
      </c>
      <c r="E4261" t="s">
        <v>11</v>
      </c>
      <c r="F4261">
        <v>2693</v>
      </c>
    </row>
    <row r="4262" spans="1:6">
      <c r="A4262" s="171">
        <v>44326</v>
      </c>
      <c r="B4262" t="s">
        <v>164</v>
      </c>
      <c r="C4262">
        <v>162978.48000000001</v>
      </c>
      <c r="D4262" t="s">
        <v>9</v>
      </c>
      <c r="E4262" t="s">
        <v>12</v>
      </c>
      <c r="F4262">
        <v>0</v>
      </c>
    </row>
    <row r="4263" spans="1:6">
      <c r="A4263" s="171">
        <v>44326</v>
      </c>
      <c r="B4263" t="s">
        <v>164</v>
      </c>
      <c r="C4263">
        <v>162978.48000000001</v>
      </c>
      <c r="D4263" t="s">
        <v>9</v>
      </c>
      <c r="E4263" t="s">
        <v>13</v>
      </c>
      <c r="F4263">
        <v>143</v>
      </c>
    </row>
    <row r="4264" spans="1:6">
      <c r="A4264" s="171">
        <v>44326</v>
      </c>
      <c r="B4264" t="s">
        <v>164</v>
      </c>
      <c r="C4264">
        <v>162978.48000000001</v>
      </c>
      <c r="D4264" t="s">
        <v>14</v>
      </c>
      <c r="E4264" t="s">
        <v>14</v>
      </c>
      <c r="F4264">
        <v>50305</v>
      </c>
    </row>
    <row r="4265" spans="1:6">
      <c r="A4265" s="171">
        <v>44326</v>
      </c>
      <c r="B4265" t="s">
        <v>164</v>
      </c>
      <c r="C4265">
        <v>162978.48000000001</v>
      </c>
      <c r="D4265" t="s">
        <v>14</v>
      </c>
      <c r="E4265" t="s">
        <v>15</v>
      </c>
      <c r="F4265">
        <v>48980</v>
      </c>
    </row>
    <row r="4266" spans="1:6">
      <c r="A4266" s="171">
        <v>44326</v>
      </c>
      <c r="B4266" t="s">
        <v>164</v>
      </c>
      <c r="C4266">
        <v>162978.48000000001</v>
      </c>
      <c r="D4266" t="s">
        <v>14</v>
      </c>
      <c r="E4266" t="s">
        <v>16</v>
      </c>
      <c r="F4266">
        <v>1325</v>
      </c>
    </row>
    <row r="4267" spans="1:6">
      <c r="A4267" s="171">
        <v>44326</v>
      </c>
      <c r="B4267" t="s">
        <v>164</v>
      </c>
      <c r="C4267">
        <v>162978.48000000001</v>
      </c>
      <c r="D4267" t="s">
        <v>14</v>
      </c>
      <c r="E4267" t="s">
        <v>17</v>
      </c>
      <c r="F4267">
        <v>0</v>
      </c>
    </row>
    <row r="4268" spans="1:6">
      <c r="A4268" s="171">
        <v>44326</v>
      </c>
      <c r="B4268" t="s">
        <v>164</v>
      </c>
      <c r="C4268">
        <v>162978.48000000001</v>
      </c>
      <c r="D4268" t="s">
        <v>14</v>
      </c>
      <c r="E4268" t="s">
        <v>18</v>
      </c>
      <c r="F4268">
        <v>0</v>
      </c>
    </row>
    <row r="4269" spans="1:6">
      <c r="A4269" s="171">
        <v>44326</v>
      </c>
      <c r="B4269" t="s">
        <v>164</v>
      </c>
      <c r="C4269">
        <v>162978.48000000001</v>
      </c>
      <c r="D4269" t="s">
        <v>19</v>
      </c>
      <c r="E4269" t="s">
        <v>19</v>
      </c>
      <c r="F4269">
        <v>17079</v>
      </c>
    </row>
    <row r="4270" spans="1:6">
      <c r="A4270" s="171">
        <v>44326</v>
      </c>
      <c r="B4270" t="s">
        <v>164</v>
      </c>
      <c r="C4270">
        <v>162978.48000000001</v>
      </c>
      <c r="D4270" t="s">
        <v>19</v>
      </c>
      <c r="E4270" t="s">
        <v>20</v>
      </c>
      <c r="F4270">
        <v>17079</v>
      </c>
    </row>
    <row r="4271" spans="1:6">
      <c r="A4271" s="171">
        <v>44326</v>
      </c>
      <c r="B4271" t="s">
        <v>164</v>
      </c>
      <c r="C4271">
        <v>162978.48000000001</v>
      </c>
      <c r="D4271" t="s">
        <v>19</v>
      </c>
      <c r="E4271" t="s">
        <v>21</v>
      </c>
      <c r="F4271">
        <v>0</v>
      </c>
    </row>
    <row r="4272" spans="1:6">
      <c r="A4272" s="171">
        <v>44326</v>
      </c>
      <c r="B4272" t="s">
        <v>164</v>
      </c>
      <c r="C4272">
        <v>162978.48000000001</v>
      </c>
      <c r="D4272" t="s">
        <v>19</v>
      </c>
      <c r="E4272" t="s">
        <v>22</v>
      </c>
      <c r="F4272">
        <v>0</v>
      </c>
    </row>
    <row r="4273" spans="1:6">
      <c r="A4273" s="171">
        <v>44326</v>
      </c>
      <c r="B4273" t="s">
        <v>164</v>
      </c>
      <c r="C4273">
        <v>162978.48000000001</v>
      </c>
      <c r="D4273" t="s">
        <v>23</v>
      </c>
      <c r="E4273" t="s">
        <v>23</v>
      </c>
      <c r="F4273">
        <v>0</v>
      </c>
    </row>
    <row r="4274" spans="1:6">
      <c r="A4274" s="171">
        <v>44326</v>
      </c>
      <c r="B4274" t="s">
        <v>164</v>
      </c>
      <c r="C4274">
        <v>162978.48000000001</v>
      </c>
      <c r="D4274" t="s">
        <v>24</v>
      </c>
      <c r="E4274" t="s">
        <v>24</v>
      </c>
      <c r="F4274">
        <v>286312</v>
      </c>
    </row>
    <row r="4275" spans="1:6">
      <c r="A4275" s="171">
        <v>44326</v>
      </c>
      <c r="B4275" t="s">
        <v>164</v>
      </c>
      <c r="C4275">
        <v>162978.48000000001</v>
      </c>
      <c r="D4275" t="s">
        <v>25</v>
      </c>
      <c r="E4275" t="s">
        <v>25</v>
      </c>
      <c r="F4275">
        <v>2989641</v>
      </c>
    </row>
    <row r="4276" spans="1:6">
      <c r="A4276" s="171">
        <v>44326</v>
      </c>
      <c r="B4276" t="s">
        <v>164</v>
      </c>
      <c r="C4276">
        <v>162978.48000000001</v>
      </c>
      <c r="D4276" t="s">
        <v>26</v>
      </c>
      <c r="E4276" t="s">
        <v>26</v>
      </c>
      <c r="F4276">
        <v>92338</v>
      </c>
    </row>
    <row r="4277" spans="1:6">
      <c r="A4277" s="171">
        <v>44326</v>
      </c>
      <c r="B4277" t="s">
        <v>164</v>
      </c>
      <c r="C4277">
        <v>162978.48000000001</v>
      </c>
      <c r="D4277" t="s">
        <v>27</v>
      </c>
      <c r="E4277" t="s">
        <v>27</v>
      </c>
      <c r="F4277">
        <v>8160</v>
      </c>
    </row>
    <row r="4278" spans="1:6">
      <c r="A4278" s="171">
        <v>44326</v>
      </c>
      <c r="B4278" t="s">
        <v>164</v>
      </c>
      <c r="C4278">
        <v>162978.48000000001</v>
      </c>
      <c r="D4278" t="s">
        <v>28</v>
      </c>
      <c r="E4278" t="s">
        <v>28</v>
      </c>
      <c r="F4278">
        <v>0</v>
      </c>
    </row>
    <row r="4279" spans="1:6">
      <c r="A4279" s="171">
        <v>44326</v>
      </c>
      <c r="B4279" t="s">
        <v>164</v>
      </c>
      <c r="C4279">
        <v>162978.48000000001</v>
      </c>
      <c r="D4279" t="s">
        <v>29</v>
      </c>
      <c r="E4279" t="s">
        <v>29</v>
      </c>
      <c r="F4279">
        <v>1393585</v>
      </c>
    </row>
    <row r="4280" spans="1:6">
      <c r="A4280" s="171">
        <v>44326</v>
      </c>
      <c r="B4280" t="s">
        <v>164</v>
      </c>
      <c r="C4280">
        <v>162978.48000000001</v>
      </c>
      <c r="D4280" t="s">
        <v>30</v>
      </c>
      <c r="E4280" t="s">
        <v>30</v>
      </c>
      <c r="F4280">
        <v>0</v>
      </c>
    </row>
    <row r="4281" spans="1:6">
      <c r="A4281" s="171">
        <v>44326</v>
      </c>
      <c r="B4281" t="s">
        <v>164</v>
      </c>
      <c r="C4281">
        <v>162978.48000000001</v>
      </c>
      <c r="D4281" t="s">
        <v>31</v>
      </c>
      <c r="E4281" t="s">
        <v>31</v>
      </c>
      <c r="F4281">
        <v>18187</v>
      </c>
    </row>
    <row r="4282" spans="1:6">
      <c r="A4282" s="171">
        <v>44326</v>
      </c>
      <c r="B4282" t="s">
        <v>164</v>
      </c>
      <c r="C4282">
        <v>162978.48000000001</v>
      </c>
      <c r="D4282" t="s">
        <v>32</v>
      </c>
      <c r="E4282" t="s">
        <v>32</v>
      </c>
      <c r="F4282">
        <v>0</v>
      </c>
    </row>
    <row r="4283" spans="1:6">
      <c r="A4283" s="171">
        <v>44326</v>
      </c>
      <c r="B4283" t="s">
        <v>164</v>
      </c>
      <c r="C4283">
        <v>162978.48000000001</v>
      </c>
      <c r="D4283" t="s">
        <v>33</v>
      </c>
      <c r="E4283" t="s">
        <v>33</v>
      </c>
      <c r="F4283">
        <v>0</v>
      </c>
    </row>
    <row r="4284" spans="1:6">
      <c r="A4284" s="171">
        <v>44326</v>
      </c>
      <c r="B4284" t="s">
        <v>164</v>
      </c>
      <c r="C4284">
        <v>162978.48000000001</v>
      </c>
      <c r="D4284" t="s">
        <v>34</v>
      </c>
      <c r="E4284" t="s">
        <v>34</v>
      </c>
      <c r="F4284">
        <v>0</v>
      </c>
    </row>
    <row r="4285" spans="1:6">
      <c r="A4285" s="171">
        <v>44326</v>
      </c>
      <c r="B4285" t="s">
        <v>164</v>
      </c>
      <c r="C4285">
        <v>162978.48000000001</v>
      </c>
      <c r="D4285" t="s">
        <v>35</v>
      </c>
      <c r="E4285" t="s">
        <v>35</v>
      </c>
      <c r="F4285">
        <v>0</v>
      </c>
    </row>
    <row r="4286" spans="1:6">
      <c r="A4286" s="171">
        <v>44326</v>
      </c>
      <c r="B4286" t="s">
        <v>164</v>
      </c>
      <c r="C4286">
        <v>162978.48000000001</v>
      </c>
      <c r="D4286" t="s">
        <v>36</v>
      </c>
      <c r="E4286" t="s">
        <v>36</v>
      </c>
      <c r="F4286">
        <v>0</v>
      </c>
    </row>
    <row r="4287" spans="1:6">
      <c r="A4287" s="171">
        <v>44326</v>
      </c>
      <c r="B4287" t="s">
        <v>164</v>
      </c>
      <c r="C4287">
        <v>162978.48000000001</v>
      </c>
      <c r="D4287" t="s">
        <v>37</v>
      </c>
      <c r="E4287" t="s">
        <v>37</v>
      </c>
      <c r="F4287">
        <v>0</v>
      </c>
    </row>
    <row r="4288" spans="1:6">
      <c r="A4288" s="171">
        <v>44326</v>
      </c>
      <c r="B4288" t="s">
        <v>164</v>
      </c>
      <c r="C4288">
        <v>162978.48000000001</v>
      </c>
      <c r="D4288" t="s">
        <v>38</v>
      </c>
      <c r="E4288" t="s">
        <v>38</v>
      </c>
      <c r="F4288">
        <v>0</v>
      </c>
    </row>
    <row r="4289" spans="1:6">
      <c r="A4289" s="171">
        <v>44326</v>
      </c>
      <c r="B4289" t="s">
        <v>164</v>
      </c>
      <c r="C4289">
        <v>162978.48000000001</v>
      </c>
      <c r="D4289" t="s">
        <v>39</v>
      </c>
      <c r="E4289" t="s">
        <v>39</v>
      </c>
      <c r="F4289">
        <v>0</v>
      </c>
    </row>
    <row r="4290" spans="1:6">
      <c r="A4290" s="171">
        <v>44326</v>
      </c>
      <c r="B4290" t="s">
        <v>164</v>
      </c>
      <c r="C4290">
        <v>162978.48000000001</v>
      </c>
      <c r="D4290" t="s">
        <v>40</v>
      </c>
      <c r="E4290" t="s">
        <v>40</v>
      </c>
      <c r="F4290">
        <v>0</v>
      </c>
    </row>
    <row r="4291" spans="1:6">
      <c r="A4291" s="171">
        <v>44326</v>
      </c>
      <c r="B4291" t="s">
        <v>164</v>
      </c>
      <c r="C4291">
        <v>162978.48000000001</v>
      </c>
      <c r="D4291" t="s">
        <v>41</v>
      </c>
      <c r="E4291" t="s">
        <v>41</v>
      </c>
      <c r="F4291">
        <v>0</v>
      </c>
    </row>
    <row r="4292" spans="1:6">
      <c r="A4292" s="171">
        <v>44327</v>
      </c>
      <c r="B4292" t="s">
        <v>164</v>
      </c>
      <c r="C4292">
        <v>110890.56</v>
      </c>
      <c r="D4292" t="s">
        <v>9</v>
      </c>
      <c r="E4292" t="s">
        <v>9</v>
      </c>
      <c r="F4292">
        <v>189965</v>
      </c>
    </row>
    <row r="4293" spans="1:6">
      <c r="A4293" s="171">
        <v>44327</v>
      </c>
      <c r="B4293" t="s">
        <v>164</v>
      </c>
      <c r="C4293">
        <v>110890.56</v>
      </c>
      <c r="D4293" t="s">
        <v>9</v>
      </c>
      <c r="E4293" t="s">
        <v>10</v>
      </c>
      <c r="F4293">
        <v>188835</v>
      </c>
    </row>
    <row r="4294" spans="1:6">
      <c r="A4294" s="171">
        <v>44327</v>
      </c>
      <c r="B4294" t="s">
        <v>164</v>
      </c>
      <c r="C4294">
        <v>110890.56</v>
      </c>
      <c r="D4294" t="s">
        <v>9</v>
      </c>
      <c r="E4294" t="s">
        <v>11</v>
      </c>
      <c r="F4294">
        <v>753</v>
      </c>
    </row>
    <row r="4295" spans="1:6">
      <c r="A4295" s="171">
        <v>44327</v>
      </c>
      <c r="B4295" t="s">
        <v>164</v>
      </c>
      <c r="C4295">
        <v>110890.56</v>
      </c>
      <c r="D4295" t="s">
        <v>9</v>
      </c>
      <c r="E4295" t="s">
        <v>12</v>
      </c>
      <c r="F4295">
        <v>0</v>
      </c>
    </row>
    <row r="4296" spans="1:6">
      <c r="A4296" s="171">
        <v>44327</v>
      </c>
      <c r="B4296" t="s">
        <v>164</v>
      </c>
      <c r="C4296">
        <v>110890.56</v>
      </c>
      <c r="D4296" t="s">
        <v>9</v>
      </c>
      <c r="E4296" t="s">
        <v>13</v>
      </c>
      <c r="F4296">
        <v>377</v>
      </c>
    </row>
    <row r="4297" spans="1:6">
      <c r="A4297" s="171">
        <v>44327</v>
      </c>
      <c r="B4297" t="s">
        <v>164</v>
      </c>
      <c r="C4297">
        <v>110890.56</v>
      </c>
      <c r="D4297" t="s">
        <v>14</v>
      </c>
      <c r="E4297" t="s">
        <v>14</v>
      </c>
      <c r="F4297">
        <v>126180</v>
      </c>
    </row>
    <row r="4298" spans="1:6">
      <c r="A4298" s="171">
        <v>44327</v>
      </c>
      <c r="B4298" t="s">
        <v>164</v>
      </c>
      <c r="C4298">
        <v>110890.56</v>
      </c>
      <c r="D4298" t="s">
        <v>14</v>
      </c>
      <c r="E4298" t="s">
        <v>15</v>
      </c>
      <c r="F4298">
        <v>126019</v>
      </c>
    </row>
    <row r="4299" spans="1:6">
      <c r="A4299" s="171">
        <v>44327</v>
      </c>
      <c r="B4299" t="s">
        <v>164</v>
      </c>
      <c r="C4299">
        <v>110890.56</v>
      </c>
      <c r="D4299" t="s">
        <v>14</v>
      </c>
      <c r="E4299" t="s">
        <v>16</v>
      </c>
      <c r="F4299">
        <v>161</v>
      </c>
    </row>
    <row r="4300" spans="1:6">
      <c r="A4300" s="171">
        <v>44327</v>
      </c>
      <c r="B4300" t="s">
        <v>164</v>
      </c>
      <c r="C4300">
        <v>110890.56</v>
      </c>
      <c r="D4300" t="s">
        <v>14</v>
      </c>
      <c r="E4300" t="s">
        <v>17</v>
      </c>
      <c r="F4300">
        <v>0</v>
      </c>
    </row>
    <row r="4301" spans="1:6">
      <c r="A4301" s="171">
        <v>44327</v>
      </c>
      <c r="B4301" t="s">
        <v>164</v>
      </c>
      <c r="C4301">
        <v>110890.56</v>
      </c>
      <c r="D4301" t="s">
        <v>14</v>
      </c>
      <c r="E4301" t="s">
        <v>18</v>
      </c>
      <c r="F4301">
        <v>0</v>
      </c>
    </row>
    <row r="4302" spans="1:6">
      <c r="A4302" s="171">
        <v>44327</v>
      </c>
      <c r="B4302" t="s">
        <v>164</v>
      </c>
      <c r="C4302">
        <v>110890.56</v>
      </c>
      <c r="D4302" t="s">
        <v>19</v>
      </c>
      <c r="E4302" t="s">
        <v>19</v>
      </c>
      <c r="F4302">
        <v>41968</v>
      </c>
    </row>
    <row r="4303" spans="1:6">
      <c r="A4303" s="171">
        <v>44327</v>
      </c>
      <c r="B4303" t="s">
        <v>164</v>
      </c>
      <c r="C4303">
        <v>110890.56</v>
      </c>
      <c r="D4303" t="s">
        <v>19</v>
      </c>
      <c r="E4303" t="s">
        <v>20</v>
      </c>
      <c r="F4303">
        <v>41968</v>
      </c>
    </row>
    <row r="4304" spans="1:6">
      <c r="A4304" s="171">
        <v>44327</v>
      </c>
      <c r="B4304" t="s">
        <v>164</v>
      </c>
      <c r="C4304">
        <v>110890.56</v>
      </c>
      <c r="D4304" t="s">
        <v>19</v>
      </c>
      <c r="E4304" t="s">
        <v>21</v>
      </c>
      <c r="F4304">
        <v>0</v>
      </c>
    </row>
    <row r="4305" spans="1:6">
      <c r="A4305" s="171">
        <v>44327</v>
      </c>
      <c r="B4305" t="s">
        <v>164</v>
      </c>
      <c r="C4305">
        <v>110890.56</v>
      </c>
      <c r="D4305" t="s">
        <v>19</v>
      </c>
      <c r="E4305" t="s">
        <v>22</v>
      </c>
      <c r="F4305">
        <v>0</v>
      </c>
    </row>
    <row r="4306" spans="1:6">
      <c r="A4306" s="171">
        <v>44327</v>
      </c>
      <c r="B4306" t="s">
        <v>164</v>
      </c>
      <c r="C4306">
        <v>110890.56</v>
      </c>
      <c r="D4306" t="s">
        <v>23</v>
      </c>
      <c r="E4306" t="s">
        <v>23</v>
      </c>
      <c r="F4306">
        <v>0</v>
      </c>
    </row>
    <row r="4307" spans="1:6">
      <c r="A4307" s="171">
        <v>44327</v>
      </c>
      <c r="B4307" t="s">
        <v>164</v>
      </c>
      <c r="C4307">
        <v>110890.56</v>
      </c>
      <c r="D4307" t="s">
        <v>24</v>
      </c>
      <c r="E4307" t="s">
        <v>24</v>
      </c>
      <c r="F4307">
        <v>104147</v>
      </c>
    </row>
    <row r="4308" spans="1:6">
      <c r="A4308" s="171">
        <v>44327</v>
      </c>
      <c r="B4308" t="s">
        <v>164</v>
      </c>
      <c r="C4308">
        <v>110890.56</v>
      </c>
      <c r="D4308" t="s">
        <v>25</v>
      </c>
      <c r="E4308" t="s">
        <v>25</v>
      </c>
      <c r="F4308">
        <v>3072230</v>
      </c>
    </row>
    <row r="4309" spans="1:6">
      <c r="A4309" s="171">
        <v>44327</v>
      </c>
      <c r="B4309" t="s">
        <v>164</v>
      </c>
      <c r="C4309">
        <v>110890.56</v>
      </c>
      <c r="D4309" t="s">
        <v>26</v>
      </c>
      <c r="E4309" t="s">
        <v>26</v>
      </c>
      <c r="F4309">
        <v>101380</v>
      </c>
    </row>
    <row r="4310" spans="1:6">
      <c r="A4310" s="171">
        <v>44327</v>
      </c>
      <c r="B4310" t="s">
        <v>164</v>
      </c>
      <c r="C4310">
        <v>110890.56</v>
      </c>
      <c r="D4310" t="s">
        <v>27</v>
      </c>
      <c r="E4310" t="s">
        <v>27</v>
      </c>
      <c r="F4310">
        <v>6472</v>
      </c>
    </row>
    <row r="4311" spans="1:6">
      <c r="A4311" s="171">
        <v>44327</v>
      </c>
      <c r="B4311" t="s">
        <v>164</v>
      </c>
      <c r="C4311">
        <v>110890.56</v>
      </c>
      <c r="D4311" t="s">
        <v>28</v>
      </c>
      <c r="E4311" t="s">
        <v>28</v>
      </c>
      <c r="F4311">
        <v>0</v>
      </c>
    </row>
    <row r="4312" spans="1:6">
      <c r="A4312" s="171">
        <v>44327</v>
      </c>
      <c r="B4312" t="s">
        <v>164</v>
      </c>
      <c r="C4312">
        <v>110890.56</v>
      </c>
      <c r="D4312" t="s">
        <v>29</v>
      </c>
      <c r="E4312" t="s">
        <v>29</v>
      </c>
      <c r="F4312">
        <v>1842138</v>
      </c>
    </row>
    <row r="4313" spans="1:6">
      <c r="A4313" s="171">
        <v>44327</v>
      </c>
      <c r="B4313" t="s">
        <v>164</v>
      </c>
      <c r="C4313">
        <v>110890.56</v>
      </c>
      <c r="D4313" t="s">
        <v>30</v>
      </c>
      <c r="E4313" t="s">
        <v>30</v>
      </c>
      <c r="F4313">
        <v>0</v>
      </c>
    </row>
    <row r="4314" spans="1:6">
      <c r="A4314" s="171">
        <v>44327</v>
      </c>
      <c r="B4314" t="s">
        <v>164</v>
      </c>
      <c r="C4314">
        <v>110890.56</v>
      </c>
      <c r="D4314" t="s">
        <v>31</v>
      </c>
      <c r="E4314" t="s">
        <v>31</v>
      </c>
      <c r="F4314">
        <v>8613</v>
      </c>
    </row>
    <row r="4315" spans="1:6">
      <c r="A4315" s="171">
        <v>44327</v>
      </c>
      <c r="B4315" t="s">
        <v>164</v>
      </c>
      <c r="C4315">
        <v>110890.56</v>
      </c>
      <c r="D4315" t="s">
        <v>32</v>
      </c>
      <c r="E4315" t="s">
        <v>32</v>
      </c>
      <c r="F4315">
        <v>0</v>
      </c>
    </row>
    <row r="4316" spans="1:6">
      <c r="A4316" s="171">
        <v>44327</v>
      </c>
      <c r="B4316" t="s">
        <v>164</v>
      </c>
      <c r="C4316">
        <v>110890.56</v>
      </c>
      <c r="D4316" t="s">
        <v>33</v>
      </c>
      <c r="E4316" t="s">
        <v>33</v>
      </c>
      <c r="F4316">
        <v>0</v>
      </c>
    </row>
    <row r="4317" spans="1:6">
      <c r="A4317" s="171">
        <v>44327</v>
      </c>
      <c r="B4317" t="s">
        <v>164</v>
      </c>
      <c r="C4317">
        <v>110890.56</v>
      </c>
      <c r="D4317" t="s">
        <v>34</v>
      </c>
      <c r="E4317" t="s">
        <v>34</v>
      </c>
      <c r="F4317">
        <v>0</v>
      </c>
    </row>
    <row r="4318" spans="1:6">
      <c r="A4318" s="171">
        <v>44327</v>
      </c>
      <c r="B4318" t="s">
        <v>164</v>
      </c>
      <c r="C4318">
        <v>110890.56</v>
      </c>
      <c r="D4318" t="s">
        <v>35</v>
      </c>
      <c r="E4318" t="s">
        <v>35</v>
      </c>
      <c r="F4318">
        <v>0</v>
      </c>
    </row>
    <row r="4319" spans="1:6">
      <c r="A4319" s="171">
        <v>44327</v>
      </c>
      <c r="B4319" t="s">
        <v>164</v>
      </c>
      <c r="C4319">
        <v>110890.56</v>
      </c>
      <c r="D4319" t="s">
        <v>36</v>
      </c>
      <c r="E4319" t="s">
        <v>36</v>
      </c>
      <c r="F4319">
        <v>0</v>
      </c>
    </row>
    <row r="4320" spans="1:6">
      <c r="A4320" s="171">
        <v>44327</v>
      </c>
      <c r="B4320" t="s">
        <v>164</v>
      </c>
      <c r="C4320">
        <v>110890.56</v>
      </c>
      <c r="D4320" t="s">
        <v>37</v>
      </c>
      <c r="E4320" t="s">
        <v>37</v>
      </c>
      <c r="F4320">
        <v>0</v>
      </c>
    </row>
    <row r="4321" spans="1:6">
      <c r="A4321" s="171">
        <v>44327</v>
      </c>
      <c r="B4321" t="s">
        <v>164</v>
      </c>
      <c r="C4321">
        <v>110890.56</v>
      </c>
      <c r="D4321" t="s">
        <v>38</v>
      </c>
      <c r="E4321" t="s">
        <v>38</v>
      </c>
      <c r="F4321">
        <v>0</v>
      </c>
    </row>
    <row r="4322" spans="1:6">
      <c r="A4322" s="171">
        <v>44327</v>
      </c>
      <c r="B4322" t="s">
        <v>164</v>
      </c>
      <c r="C4322">
        <v>110890.56</v>
      </c>
      <c r="D4322" t="s">
        <v>39</v>
      </c>
      <c r="E4322" t="s">
        <v>39</v>
      </c>
      <c r="F4322">
        <v>0</v>
      </c>
    </row>
    <row r="4323" spans="1:6">
      <c r="A4323" s="171">
        <v>44327</v>
      </c>
      <c r="B4323" t="s">
        <v>164</v>
      </c>
      <c r="C4323">
        <v>110890.56</v>
      </c>
      <c r="D4323" t="s">
        <v>40</v>
      </c>
      <c r="E4323" t="s">
        <v>40</v>
      </c>
      <c r="F4323">
        <v>0</v>
      </c>
    </row>
    <row r="4324" spans="1:6">
      <c r="A4324" s="171">
        <v>44327</v>
      </c>
      <c r="B4324" t="s">
        <v>164</v>
      </c>
      <c r="C4324">
        <v>110890.56</v>
      </c>
      <c r="D4324" t="s">
        <v>41</v>
      </c>
      <c r="E4324" t="s">
        <v>41</v>
      </c>
      <c r="F4324">
        <v>0</v>
      </c>
    </row>
    <row r="4325" spans="1:6">
      <c r="A4325" s="171">
        <v>44328</v>
      </c>
      <c r="B4325" t="s">
        <v>164</v>
      </c>
      <c r="C4325">
        <v>127597.5</v>
      </c>
      <c r="D4325" t="s">
        <v>9</v>
      </c>
      <c r="E4325" t="s">
        <v>9</v>
      </c>
      <c r="F4325">
        <v>190301</v>
      </c>
    </row>
    <row r="4326" spans="1:6">
      <c r="A4326" s="171">
        <v>44328</v>
      </c>
      <c r="B4326" t="s">
        <v>164</v>
      </c>
      <c r="C4326">
        <v>127597.5</v>
      </c>
      <c r="D4326" t="s">
        <v>9</v>
      </c>
      <c r="E4326" t="s">
        <v>10</v>
      </c>
      <c r="F4326">
        <v>182574</v>
      </c>
    </row>
    <row r="4327" spans="1:6">
      <c r="A4327" s="171">
        <v>44328</v>
      </c>
      <c r="B4327" t="s">
        <v>164</v>
      </c>
      <c r="C4327">
        <v>127597.5</v>
      </c>
      <c r="D4327" t="s">
        <v>9</v>
      </c>
      <c r="E4327" t="s">
        <v>11</v>
      </c>
      <c r="F4327">
        <v>7040</v>
      </c>
    </row>
    <row r="4328" spans="1:6">
      <c r="A4328" s="171">
        <v>44328</v>
      </c>
      <c r="B4328" t="s">
        <v>164</v>
      </c>
      <c r="C4328">
        <v>127597.5</v>
      </c>
      <c r="D4328" t="s">
        <v>9</v>
      </c>
      <c r="E4328" t="s">
        <v>12</v>
      </c>
      <c r="F4328">
        <v>0</v>
      </c>
    </row>
    <row r="4329" spans="1:6">
      <c r="A4329" s="171">
        <v>44328</v>
      </c>
      <c r="B4329" t="s">
        <v>164</v>
      </c>
      <c r="C4329">
        <v>127597.5</v>
      </c>
      <c r="D4329" t="s">
        <v>9</v>
      </c>
      <c r="E4329" t="s">
        <v>13</v>
      </c>
      <c r="F4329">
        <v>687</v>
      </c>
    </row>
    <row r="4330" spans="1:6">
      <c r="A4330" s="171">
        <v>44328</v>
      </c>
      <c r="B4330" t="s">
        <v>164</v>
      </c>
      <c r="C4330">
        <v>127597.5</v>
      </c>
      <c r="D4330" t="s">
        <v>14</v>
      </c>
      <c r="E4330" t="s">
        <v>14</v>
      </c>
      <c r="F4330">
        <v>125660</v>
      </c>
    </row>
    <row r="4331" spans="1:6">
      <c r="A4331" s="171">
        <v>44328</v>
      </c>
      <c r="B4331" t="s">
        <v>164</v>
      </c>
      <c r="C4331">
        <v>127597.5</v>
      </c>
      <c r="D4331" t="s">
        <v>14</v>
      </c>
      <c r="E4331" t="s">
        <v>15</v>
      </c>
      <c r="F4331">
        <v>124906</v>
      </c>
    </row>
    <row r="4332" spans="1:6">
      <c r="A4332" s="171">
        <v>44328</v>
      </c>
      <c r="B4332" t="s">
        <v>164</v>
      </c>
      <c r="C4332">
        <v>127597.5</v>
      </c>
      <c r="D4332" t="s">
        <v>14</v>
      </c>
      <c r="E4332" t="s">
        <v>16</v>
      </c>
      <c r="F4332">
        <v>754</v>
      </c>
    </row>
    <row r="4333" spans="1:6">
      <c r="A4333" s="171">
        <v>44328</v>
      </c>
      <c r="B4333" t="s">
        <v>164</v>
      </c>
      <c r="C4333">
        <v>127597.5</v>
      </c>
      <c r="D4333" t="s">
        <v>14</v>
      </c>
      <c r="E4333" t="s">
        <v>17</v>
      </c>
      <c r="F4333">
        <v>0</v>
      </c>
    </row>
    <row r="4334" spans="1:6">
      <c r="A4334" s="171">
        <v>44328</v>
      </c>
      <c r="B4334" t="s">
        <v>164</v>
      </c>
      <c r="C4334">
        <v>127597.5</v>
      </c>
      <c r="D4334" t="s">
        <v>14</v>
      </c>
      <c r="E4334" t="s">
        <v>18</v>
      </c>
      <c r="F4334">
        <v>0</v>
      </c>
    </row>
    <row r="4335" spans="1:6">
      <c r="A4335" s="171">
        <v>44328</v>
      </c>
      <c r="B4335" t="s">
        <v>164</v>
      </c>
      <c r="C4335">
        <v>127597.5</v>
      </c>
      <c r="D4335" t="s">
        <v>19</v>
      </c>
      <c r="E4335" t="s">
        <v>19</v>
      </c>
      <c r="F4335">
        <v>16233</v>
      </c>
    </row>
    <row r="4336" spans="1:6">
      <c r="A4336" s="171">
        <v>44328</v>
      </c>
      <c r="B4336" t="s">
        <v>164</v>
      </c>
      <c r="C4336">
        <v>127597.5</v>
      </c>
      <c r="D4336" t="s">
        <v>19</v>
      </c>
      <c r="E4336" t="s">
        <v>20</v>
      </c>
      <c r="F4336">
        <v>16233</v>
      </c>
    </row>
    <row r="4337" spans="1:6">
      <c r="A4337" s="171">
        <v>44328</v>
      </c>
      <c r="B4337" t="s">
        <v>164</v>
      </c>
      <c r="C4337">
        <v>127597.5</v>
      </c>
      <c r="D4337" t="s">
        <v>19</v>
      </c>
      <c r="E4337" t="s">
        <v>21</v>
      </c>
      <c r="F4337">
        <v>0</v>
      </c>
    </row>
    <row r="4338" spans="1:6">
      <c r="A4338" s="171">
        <v>44328</v>
      </c>
      <c r="B4338" t="s">
        <v>164</v>
      </c>
      <c r="C4338">
        <v>127597.5</v>
      </c>
      <c r="D4338" t="s">
        <v>19</v>
      </c>
      <c r="E4338" t="s">
        <v>22</v>
      </c>
      <c r="F4338">
        <v>0</v>
      </c>
    </row>
    <row r="4339" spans="1:6">
      <c r="A4339" s="171">
        <v>44328</v>
      </c>
      <c r="B4339" t="s">
        <v>164</v>
      </c>
      <c r="C4339">
        <v>127597.5</v>
      </c>
      <c r="D4339" t="s">
        <v>23</v>
      </c>
      <c r="E4339" t="s">
        <v>23</v>
      </c>
      <c r="F4339">
        <v>0</v>
      </c>
    </row>
    <row r="4340" spans="1:6">
      <c r="A4340" s="171">
        <v>44328</v>
      </c>
      <c r="B4340" t="s">
        <v>164</v>
      </c>
      <c r="C4340">
        <v>127597.5</v>
      </c>
      <c r="D4340" t="s">
        <v>24</v>
      </c>
      <c r="E4340" t="s">
        <v>24</v>
      </c>
      <c r="F4340">
        <v>107171</v>
      </c>
    </row>
    <row r="4341" spans="1:6">
      <c r="A4341" s="171">
        <v>44328</v>
      </c>
      <c r="B4341" t="s">
        <v>164</v>
      </c>
      <c r="C4341">
        <v>127597.5</v>
      </c>
      <c r="D4341" t="s">
        <v>25</v>
      </c>
      <c r="E4341" t="s">
        <v>25</v>
      </c>
      <c r="F4341">
        <v>3030974</v>
      </c>
    </row>
    <row r="4342" spans="1:6">
      <c r="A4342" s="171">
        <v>44328</v>
      </c>
      <c r="B4342" t="s">
        <v>164</v>
      </c>
      <c r="C4342">
        <v>127597.5</v>
      </c>
      <c r="D4342" t="s">
        <v>26</v>
      </c>
      <c r="E4342" t="s">
        <v>26</v>
      </c>
      <c r="F4342">
        <v>36245</v>
      </c>
    </row>
    <row r="4343" spans="1:6">
      <c r="A4343" s="171">
        <v>44328</v>
      </c>
      <c r="B4343" t="s">
        <v>164</v>
      </c>
      <c r="C4343">
        <v>127597.5</v>
      </c>
      <c r="D4343" t="s">
        <v>27</v>
      </c>
      <c r="E4343" t="s">
        <v>27</v>
      </c>
      <c r="F4343">
        <v>30636</v>
      </c>
    </row>
    <row r="4344" spans="1:6">
      <c r="A4344" s="171">
        <v>44328</v>
      </c>
      <c r="B4344" t="s">
        <v>164</v>
      </c>
      <c r="C4344">
        <v>127597.5</v>
      </c>
      <c r="D4344" t="s">
        <v>28</v>
      </c>
      <c r="E4344" t="s">
        <v>28</v>
      </c>
      <c r="F4344">
        <v>0</v>
      </c>
    </row>
    <row r="4345" spans="1:6">
      <c r="A4345" s="171">
        <v>44328</v>
      </c>
      <c r="B4345" t="s">
        <v>164</v>
      </c>
      <c r="C4345">
        <v>127597.5</v>
      </c>
      <c r="D4345" t="s">
        <v>29</v>
      </c>
      <c r="E4345" t="s">
        <v>29</v>
      </c>
      <c r="F4345">
        <v>539770</v>
      </c>
    </row>
    <row r="4346" spans="1:6">
      <c r="A4346" s="171">
        <v>44328</v>
      </c>
      <c r="B4346" t="s">
        <v>164</v>
      </c>
      <c r="C4346">
        <v>127597.5</v>
      </c>
      <c r="D4346" t="s">
        <v>30</v>
      </c>
      <c r="E4346" t="s">
        <v>30</v>
      </c>
      <c r="F4346">
        <v>0</v>
      </c>
    </row>
    <row r="4347" spans="1:6">
      <c r="A4347" s="171">
        <v>44328</v>
      </c>
      <c r="B4347" t="s">
        <v>164</v>
      </c>
      <c r="C4347">
        <v>127597.5</v>
      </c>
      <c r="D4347" t="s">
        <v>31</v>
      </c>
      <c r="E4347" t="s">
        <v>31</v>
      </c>
      <c r="F4347">
        <v>5533</v>
      </c>
    </row>
    <row r="4348" spans="1:6">
      <c r="A4348" s="171">
        <v>44328</v>
      </c>
      <c r="B4348" t="s">
        <v>164</v>
      </c>
      <c r="C4348">
        <v>127597.5</v>
      </c>
      <c r="D4348" t="s">
        <v>32</v>
      </c>
      <c r="E4348" t="s">
        <v>32</v>
      </c>
      <c r="F4348">
        <v>0</v>
      </c>
    </row>
    <row r="4349" spans="1:6">
      <c r="A4349" s="171">
        <v>44328</v>
      </c>
      <c r="B4349" t="s">
        <v>164</v>
      </c>
      <c r="C4349">
        <v>127597.5</v>
      </c>
      <c r="D4349" t="s">
        <v>33</v>
      </c>
      <c r="E4349" t="s">
        <v>33</v>
      </c>
      <c r="F4349">
        <v>0</v>
      </c>
    </row>
    <row r="4350" spans="1:6">
      <c r="A4350" s="171">
        <v>44328</v>
      </c>
      <c r="B4350" t="s">
        <v>164</v>
      </c>
      <c r="C4350">
        <v>127597.5</v>
      </c>
      <c r="D4350" t="s">
        <v>34</v>
      </c>
      <c r="E4350" t="s">
        <v>34</v>
      </c>
      <c r="F4350">
        <v>0</v>
      </c>
    </row>
    <row r="4351" spans="1:6">
      <c r="A4351" s="171">
        <v>44328</v>
      </c>
      <c r="B4351" t="s">
        <v>164</v>
      </c>
      <c r="C4351">
        <v>127597.5</v>
      </c>
      <c r="D4351" t="s">
        <v>35</v>
      </c>
      <c r="E4351" t="s">
        <v>35</v>
      </c>
      <c r="F4351">
        <v>0</v>
      </c>
    </row>
    <row r="4352" spans="1:6">
      <c r="A4352" s="171">
        <v>44328</v>
      </c>
      <c r="B4352" t="s">
        <v>164</v>
      </c>
      <c r="C4352">
        <v>127597.5</v>
      </c>
      <c r="D4352" t="s">
        <v>36</v>
      </c>
      <c r="E4352" t="s">
        <v>36</v>
      </c>
      <c r="F4352">
        <v>0</v>
      </c>
    </row>
    <row r="4353" spans="1:6">
      <c r="A4353" s="171">
        <v>44328</v>
      </c>
      <c r="B4353" t="s">
        <v>164</v>
      </c>
      <c r="C4353">
        <v>127597.5</v>
      </c>
      <c r="D4353" t="s">
        <v>37</v>
      </c>
      <c r="E4353" t="s">
        <v>37</v>
      </c>
      <c r="F4353">
        <v>0</v>
      </c>
    </row>
    <row r="4354" spans="1:6">
      <c r="A4354" s="171">
        <v>44328</v>
      </c>
      <c r="B4354" t="s">
        <v>164</v>
      </c>
      <c r="C4354">
        <v>127597.5</v>
      </c>
      <c r="D4354" t="s">
        <v>38</v>
      </c>
      <c r="E4354" t="s">
        <v>38</v>
      </c>
      <c r="F4354">
        <v>0</v>
      </c>
    </row>
    <row r="4355" spans="1:6">
      <c r="A4355" s="171">
        <v>44328</v>
      </c>
      <c r="B4355" t="s">
        <v>164</v>
      </c>
      <c r="C4355">
        <v>127597.5</v>
      </c>
      <c r="D4355" t="s">
        <v>39</v>
      </c>
      <c r="E4355" t="s">
        <v>39</v>
      </c>
      <c r="F4355">
        <v>0</v>
      </c>
    </row>
    <row r="4356" spans="1:6">
      <c r="A4356" s="171">
        <v>44328</v>
      </c>
      <c r="B4356" t="s">
        <v>164</v>
      </c>
      <c r="C4356">
        <v>127597.5</v>
      </c>
      <c r="D4356" t="s">
        <v>40</v>
      </c>
      <c r="E4356" t="s">
        <v>40</v>
      </c>
      <c r="F4356">
        <v>0</v>
      </c>
    </row>
    <row r="4357" spans="1:6">
      <c r="A4357" s="171">
        <v>44328</v>
      </c>
      <c r="B4357" t="s">
        <v>164</v>
      </c>
      <c r="C4357">
        <v>127597.5</v>
      </c>
      <c r="D4357" t="s">
        <v>41</v>
      </c>
      <c r="E4357" t="s">
        <v>41</v>
      </c>
      <c r="F4357">
        <v>0</v>
      </c>
    </row>
    <row r="4358" spans="1:6">
      <c r="A4358" s="171">
        <v>44329</v>
      </c>
      <c r="B4358" t="s">
        <v>164</v>
      </c>
      <c r="C4358">
        <v>111975.98</v>
      </c>
      <c r="D4358" t="s">
        <v>9</v>
      </c>
      <c r="E4358" t="s">
        <v>9</v>
      </c>
      <c r="F4358">
        <v>206130</v>
      </c>
    </row>
    <row r="4359" spans="1:6">
      <c r="A4359" s="171">
        <v>44329</v>
      </c>
      <c r="B4359" t="s">
        <v>164</v>
      </c>
      <c r="C4359">
        <v>111975.98</v>
      </c>
      <c r="D4359" t="s">
        <v>9</v>
      </c>
      <c r="E4359" t="s">
        <v>10</v>
      </c>
      <c r="F4359">
        <v>197962</v>
      </c>
    </row>
    <row r="4360" spans="1:6">
      <c r="A4360" s="171">
        <v>44329</v>
      </c>
      <c r="B4360" t="s">
        <v>164</v>
      </c>
      <c r="C4360">
        <v>111975.98</v>
      </c>
      <c r="D4360" t="s">
        <v>9</v>
      </c>
      <c r="E4360" t="s">
        <v>11</v>
      </c>
      <c r="F4360">
        <v>7755</v>
      </c>
    </row>
    <row r="4361" spans="1:6">
      <c r="A4361" s="171">
        <v>44329</v>
      </c>
      <c r="B4361" t="s">
        <v>164</v>
      </c>
      <c r="C4361">
        <v>111975.98</v>
      </c>
      <c r="D4361" t="s">
        <v>9</v>
      </c>
      <c r="E4361" t="s">
        <v>12</v>
      </c>
      <c r="F4361">
        <v>0</v>
      </c>
    </row>
    <row r="4362" spans="1:6">
      <c r="A4362" s="171">
        <v>44329</v>
      </c>
      <c r="B4362" t="s">
        <v>164</v>
      </c>
      <c r="C4362">
        <v>111975.98</v>
      </c>
      <c r="D4362" t="s">
        <v>9</v>
      </c>
      <c r="E4362" t="s">
        <v>13</v>
      </c>
      <c r="F4362">
        <v>413</v>
      </c>
    </row>
    <row r="4363" spans="1:6">
      <c r="A4363" s="171">
        <v>44329</v>
      </c>
      <c r="B4363" t="s">
        <v>164</v>
      </c>
      <c r="C4363">
        <v>111975.98</v>
      </c>
      <c r="D4363" t="s">
        <v>14</v>
      </c>
      <c r="E4363" t="s">
        <v>14</v>
      </c>
      <c r="F4363">
        <v>130481</v>
      </c>
    </row>
    <row r="4364" spans="1:6">
      <c r="A4364" s="171">
        <v>44329</v>
      </c>
      <c r="B4364" t="s">
        <v>164</v>
      </c>
      <c r="C4364">
        <v>111975.98</v>
      </c>
      <c r="D4364" t="s">
        <v>14</v>
      </c>
      <c r="E4364" t="s">
        <v>15</v>
      </c>
      <c r="F4364">
        <v>129719</v>
      </c>
    </row>
    <row r="4365" spans="1:6">
      <c r="A4365" s="171">
        <v>44329</v>
      </c>
      <c r="B4365" t="s">
        <v>164</v>
      </c>
      <c r="C4365">
        <v>111975.98</v>
      </c>
      <c r="D4365" t="s">
        <v>14</v>
      </c>
      <c r="E4365" t="s">
        <v>16</v>
      </c>
      <c r="F4365">
        <v>762</v>
      </c>
    </row>
    <row r="4366" spans="1:6">
      <c r="A4366" s="171">
        <v>44329</v>
      </c>
      <c r="B4366" t="s">
        <v>164</v>
      </c>
      <c r="C4366">
        <v>111975.98</v>
      </c>
      <c r="D4366" t="s">
        <v>14</v>
      </c>
      <c r="E4366" t="s">
        <v>17</v>
      </c>
      <c r="F4366">
        <v>0</v>
      </c>
    </row>
    <row r="4367" spans="1:6">
      <c r="A4367" s="171">
        <v>44329</v>
      </c>
      <c r="B4367" t="s">
        <v>164</v>
      </c>
      <c r="C4367">
        <v>111975.98</v>
      </c>
      <c r="D4367" t="s">
        <v>14</v>
      </c>
      <c r="E4367" t="s">
        <v>18</v>
      </c>
      <c r="F4367">
        <v>0</v>
      </c>
    </row>
    <row r="4368" spans="1:6">
      <c r="A4368" s="171">
        <v>44329</v>
      </c>
      <c r="B4368" t="s">
        <v>164</v>
      </c>
      <c r="C4368">
        <v>111975.98</v>
      </c>
      <c r="D4368" t="s">
        <v>19</v>
      </c>
      <c r="E4368" t="s">
        <v>19</v>
      </c>
      <c r="F4368">
        <v>40659</v>
      </c>
    </row>
    <row r="4369" spans="1:6">
      <c r="A4369" s="171">
        <v>44329</v>
      </c>
      <c r="B4369" t="s">
        <v>164</v>
      </c>
      <c r="C4369">
        <v>111975.98</v>
      </c>
      <c r="D4369" t="s">
        <v>19</v>
      </c>
      <c r="E4369" t="s">
        <v>20</v>
      </c>
      <c r="F4369">
        <v>40659</v>
      </c>
    </row>
    <row r="4370" spans="1:6">
      <c r="A4370" s="171">
        <v>44329</v>
      </c>
      <c r="B4370" t="s">
        <v>164</v>
      </c>
      <c r="C4370">
        <v>111975.98</v>
      </c>
      <c r="D4370" t="s">
        <v>19</v>
      </c>
      <c r="E4370" t="s">
        <v>21</v>
      </c>
      <c r="F4370">
        <v>0</v>
      </c>
    </row>
    <row r="4371" spans="1:6">
      <c r="A4371" s="171">
        <v>44329</v>
      </c>
      <c r="B4371" t="s">
        <v>164</v>
      </c>
      <c r="C4371">
        <v>111975.98</v>
      </c>
      <c r="D4371" t="s">
        <v>19</v>
      </c>
      <c r="E4371" t="s">
        <v>22</v>
      </c>
      <c r="F4371">
        <v>0</v>
      </c>
    </row>
    <row r="4372" spans="1:6">
      <c r="A4372" s="171">
        <v>44329</v>
      </c>
      <c r="B4372" t="s">
        <v>164</v>
      </c>
      <c r="C4372">
        <v>111975.98</v>
      </c>
      <c r="D4372" t="s">
        <v>23</v>
      </c>
      <c r="E4372" t="s">
        <v>23</v>
      </c>
      <c r="F4372">
        <v>0</v>
      </c>
    </row>
    <row r="4373" spans="1:6">
      <c r="A4373" s="171">
        <v>44329</v>
      </c>
      <c r="B4373" t="s">
        <v>164</v>
      </c>
      <c r="C4373">
        <v>111975.98</v>
      </c>
      <c r="D4373" t="s">
        <v>24</v>
      </c>
      <c r="E4373" t="s">
        <v>24</v>
      </c>
      <c r="F4373">
        <v>221226</v>
      </c>
    </row>
    <row r="4374" spans="1:6">
      <c r="A4374" s="171">
        <v>44329</v>
      </c>
      <c r="B4374" t="s">
        <v>164</v>
      </c>
      <c r="C4374">
        <v>111975.98</v>
      </c>
      <c r="D4374" t="s">
        <v>25</v>
      </c>
      <c r="E4374" t="s">
        <v>25</v>
      </c>
      <c r="F4374">
        <v>3234357</v>
      </c>
    </row>
    <row r="4375" spans="1:6">
      <c r="A4375" s="171">
        <v>44329</v>
      </c>
      <c r="B4375" t="s">
        <v>164</v>
      </c>
      <c r="C4375">
        <v>111975.98</v>
      </c>
      <c r="D4375" t="s">
        <v>26</v>
      </c>
      <c r="E4375" t="s">
        <v>26</v>
      </c>
      <c r="F4375">
        <v>50784</v>
      </c>
    </row>
    <row r="4376" spans="1:6">
      <c r="A4376" s="171">
        <v>44329</v>
      </c>
      <c r="B4376" t="s">
        <v>164</v>
      </c>
      <c r="C4376">
        <v>111975.98</v>
      </c>
      <c r="D4376" t="s">
        <v>27</v>
      </c>
      <c r="E4376" t="s">
        <v>27</v>
      </c>
      <c r="F4376">
        <v>21539</v>
      </c>
    </row>
    <row r="4377" spans="1:6">
      <c r="A4377" s="171">
        <v>44329</v>
      </c>
      <c r="B4377" t="s">
        <v>164</v>
      </c>
      <c r="C4377">
        <v>111975.98</v>
      </c>
      <c r="D4377" t="s">
        <v>28</v>
      </c>
      <c r="E4377" t="s">
        <v>28</v>
      </c>
      <c r="F4377">
        <v>0</v>
      </c>
    </row>
    <row r="4378" spans="1:6">
      <c r="A4378" s="171">
        <v>44329</v>
      </c>
      <c r="B4378" t="s">
        <v>164</v>
      </c>
      <c r="C4378">
        <v>111975.98</v>
      </c>
      <c r="D4378" t="s">
        <v>29</v>
      </c>
      <c r="E4378" t="s">
        <v>29</v>
      </c>
      <c r="F4378">
        <v>291037</v>
      </c>
    </row>
    <row r="4379" spans="1:6">
      <c r="A4379" s="171">
        <v>44329</v>
      </c>
      <c r="B4379" t="s">
        <v>164</v>
      </c>
      <c r="C4379">
        <v>111975.98</v>
      </c>
      <c r="D4379" t="s">
        <v>30</v>
      </c>
      <c r="E4379" t="s">
        <v>30</v>
      </c>
      <c r="F4379">
        <v>0</v>
      </c>
    </row>
    <row r="4380" spans="1:6">
      <c r="A4380" s="171">
        <v>44329</v>
      </c>
      <c r="B4380" t="s">
        <v>164</v>
      </c>
      <c r="C4380">
        <v>111975.98</v>
      </c>
      <c r="D4380" t="s">
        <v>31</v>
      </c>
      <c r="E4380" t="s">
        <v>31</v>
      </c>
      <c r="F4380">
        <v>518947</v>
      </c>
    </row>
    <row r="4381" spans="1:6">
      <c r="A4381" s="171">
        <v>44329</v>
      </c>
      <c r="B4381" t="s">
        <v>164</v>
      </c>
      <c r="C4381">
        <v>111975.98</v>
      </c>
      <c r="D4381" t="s">
        <v>32</v>
      </c>
      <c r="E4381" t="s">
        <v>32</v>
      </c>
      <c r="F4381">
        <v>0</v>
      </c>
    </row>
    <row r="4382" spans="1:6">
      <c r="A4382" s="171">
        <v>44329</v>
      </c>
      <c r="B4382" t="s">
        <v>164</v>
      </c>
      <c r="C4382">
        <v>111975.98</v>
      </c>
      <c r="D4382" t="s">
        <v>33</v>
      </c>
      <c r="E4382" t="s">
        <v>33</v>
      </c>
      <c r="F4382">
        <v>0</v>
      </c>
    </row>
    <row r="4383" spans="1:6">
      <c r="A4383" s="171">
        <v>44329</v>
      </c>
      <c r="B4383" t="s">
        <v>164</v>
      </c>
      <c r="C4383">
        <v>111975.98</v>
      </c>
      <c r="D4383" t="s">
        <v>34</v>
      </c>
      <c r="E4383" t="s">
        <v>34</v>
      </c>
      <c r="F4383">
        <v>0</v>
      </c>
    </row>
    <row r="4384" spans="1:6">
      <c r="A4384" s="171">
        <v>44329</v>
      </c>
      <c r="B4384" t="s">
        <v>164</v>
      </c>
      <c r="C4384">
        <v>111975.98</v>
      </c>
      <c r="D4384" t="s">
        <v>35</v>
      </c>
      <c r="E4384" t="s">
        <v>35</v>
      </c>
      <c r="F4384">
        <v>0</v>
      </c>
    </row>
    <row r="4385" spans="1:6">
      <c r="A4385" s="171">
        <v>44329</v>
      </c>
      <c r="B4385" t="s">
        <v>164</v>
      </c>
      <c r="C4385">
        <v>111975.98</v>
      </c>
      <c r="D4385" t="s">
        <v>36</v>
      </c>
      <c r="E4385" t="s">
        <v>36</v>
      </c>
      <c r="F4385">
        <v>0</v>
      </c>
    </row>
    <row r="4386" spans="1:6">
      <c r="A4386" s="171">
        <v>44329</v>
      </c>
      <c r="B4386" t="s">
        <v>164</v>
      </c>
      <c r="C4386">
        <v>111975.98</v>
      </c>
      <c r="D4386" t="s">
        <v>37</v>
      </c>
      <c r="E4386" t="s">
        <v>37</v>
      </c>
      <c r="F4386">
        <v>0</v>
      </c>
    </row>
    <row r="4387" spans="1:6">
      <c r="A4387" s="171">
        <v>44329</v>
      </c>
      <c r="B4387" t="s">
        <v>164</v>
      </c>
      <c r="C4387">
        <v>111975.98</v>
      </c>
      <c r="D4387" t="s">
        <v>38</v>
      </c>
      <c r="E4387" t="s">
        <v>38</v>
      </c>
      <c r="F4387">
        <v>0</v>
      </c>
    </row>
    <row r="4388" spans="1:6">
      <c r="A4388" s="171">
        <v>44329</v>
      </c>
      <c r="B4388" t="s">
        <v>164</v>
      </c>
      <c r="C4388">
        <v>111975.98</v>
      </c>
      <c r="D4388" t="s">
        <v>39</v>
      </c>
      <c r="E4388" t="s">
        <v>39</v>
      </c>
      <c r="F4388">
        <v>0</v>
      </c>
    </row>
    <row r="4389" spans="1:6">
      <c r="A4389" s="171">
        <v>44329</v>
      </c>
      <c r="B4389" t="s">
        <v>164</v>
      </c>
      <c r="C4389">
        <v>111975.98</v>
      </c>
      <c r="D4389" t="s">
        <v>40</v>
      </c>
      <c r="E4389" t="s">
        <v>40</v>
      </c>
      <c r="F4389">
        <v>0</v>
      </c>
    </row>
    <row r="4390" spans="1:6">
      <c r="A4390" s="171">
        <v>44329</v>
      </c>
      <c r="B4390" t="s">
        <v>164</v>
      </c>
      <c r="C4390">
        <v>111975.98</v>
      </c>
      <c r="D4390" t="s">
        <v>41</v>
      </c>
      <c r="E4390" t="s">
        <v>41</v>
      </c>
      <c r="F4390">
        <v>0</v>
      </c>
    </row>
    <row r="4391" spans="1:6">
      <c r="A4391" s="171">
        <v>44330</v>
      </c>
      <c r="B4391" t="s">
        <v>164</v>
      </c>
      <c r="C4391">
        <v>309326.03999999998</v>
      </c>
      <c r="D4391" t="s">
        <v>9</v>
      </c>
      <c r="E4391" t="s">
        <v>9</v>
      </c>
      <c r="F4391">
        <v>315858</v>
      </c>
    </row>
    <row r="4392" spans="1:6">
      <c r="A4392" s="171">
        <v>44330</v>
      </c>
      <c r="B4392" t="s">
        <v>164</v>
      </c>
      <c r="C4392">
        <v>309326.03999999998</v>
      </c>
      <c r="D4392" t="s">
        <v>9</v>
      </c>
      <c r="E4392" t="s">
        <v>10</v>
      </c>
      <c r="F4392">
        <v>270804</v>
      </c>
    </row>
    <row r="4393" spans="1:6">
      <c r="A4393" s="171">
        <v>44330</v>
      </c>
      <c r="B4393" t="s">
        <v>164</v>
      </c>
      <c r="C4393">
        <v>309326.03999999998</v>
      </c>
      <c r="D4393" t="s">
        <v>9</v>
      </c>
      <c r="E4393" t="s">
        <v>11</v>
      </c>
      <c r="F4393">
        <v>44619</v>
      </c>
    </row>
    <row r="4394" spans="1:6">
      <c r="A4394" s="171">
        <v>44330</v>
      </c>
      <c r="B4394" t="s">
        <v>164</v>
      </c>
      <c r="C4394">
        <v>309326.03999999998</v>
      </c>
      <c r="D4394" t="s">
        <v>9</v>
      </c>
      <c r="E4394" t="s">
        <v>12</v>
      </c>
      <c r="F4394">
        <v>0</v>
      </c>
    </row>
    <row r="4395" spans="1:6">
      <c r="A4395" s="171">
        <v>44330</v>
      </c>
      <c r="B4395" t="s">
        <v>164</v>
      </c>
      <c r="C4395">
        <v>309326.03999999998</v>
      </c>
      <c r="D4395" t="s">
        <v>9</v>
      </c>
      <c r="E4395" t="s">
        <v>13</v>
      </c>
      <c r="F4395">
        <v>435</v>
      </c>
    </row>
    <row r="4396" spans="1:6">
      <c r="A4396" s="171">
        <v>44330</v>
      </c>
      <c r="B4396" t="s">
        <v>164</v>
      </c>
      <c r="C4396">
        <v>309326.03999999998</v>
      </c>
      <c r="D4396" t="s">
        <v>14</v>
      </c>
      <c r="E4396" t="s">
        <v>14</v>
      </c>
      <c r="F4396">
        <v>197980</v>
      </c>
    </row>
    <row r="4397" spans="1:6">
      <c r="A4397" s="171">
        <v>44330</v>
      </c>
      <c r="B4397" t="s">
        <v>164</v>
      </c>
      <c r="C4397">
        <v>309326.03999999998</v>
      </c>
      <c r="D4397" t="s">
        <v>14</v>
      </c>
      <c r="E4397" t="s">
        <v>15</v>
      </c>
      <c r="F4397">
        <v>190692</v>
      </c>
    </row>
    <row r="4398" spans="1:6">
      <c r="A4398" s="171">
        <v>44330</v>
      </c>
      <c r="B4398" t="s">
        <v>164</v>
      </c>
      <c r="C4398">
        <v>309326.03999999998</v>
      </c>
      <c r="D4398" t="s">
        <v>14</v>
      </c>
      <c r="E4398" t="s">
        <v>16</v>
      </c>
      <c r="F4398">
        <v>7289</v>
      </c>
    </row>
    <row r="4399" spans="1:6">
      <c r="A4399" s="171">
        <v>44330</v>
      </c>
      <c r="B4399" t="s">
        <v>164</v>
      </c>
      <c r="C4399">
        <v>309326.03999999998</v>
      </c>
      <c r="D4399" t="s">
        <v>14</v>
      </c>
      <c r="E4399" t="s">
        <v>17</v>
      </c>
      <c r="F4399">
        <v>0</v>
      </c>
    </row>
    <row r="4400" spans="1:6">
      <c r="A4400" s="171">
        <v>44330</v>
      </c>
      <c r="B4400" t="s">
        <v>164</v>
      </c>
      <c r="C4400">
        <v>309326.03999999998</v>
      </c>
      <c r="D4400" t="s">
        <v>14</v>
      </c>
      <c r="E4400" t="s">
        <v>18</v>
      </c>
      <c r="F4400">
        <v>0</v>
      </c>
    </row>
    <row r="4401" spans="1:6">
      <c r="A4401" s="171">
        <v>44330</v>
      </c>
      <c r="B4401" t="s">
        <v>164</v>
      </c>
      <c r="C4401">
        <v>309326.03999999998</v>
      </c>
      <c r="D4401" t="s">
        <v>19</v>
      </c>
      <c r="E4401" t="s">
        <v>19</v>
      </c>
      <c r="F4401">
        <v>17295</v>
      </c>
    </row>
    <row r="4402" spans="1:6">
      <c r="A4402" s="171">
        <v>44330</v>
      </c>
      <c r="B4402" t="s">
        <v>164</v>
      </c>
      <c r="C4402">
        <v>309326.03999999998</v>
      </c>
      <c r="D4402" t="s">
        <v>19</v>
      </c>
      <c r="E4402" t="s">
        <v>20</v>
      </c>
      <c r="F4402">
        <v>17295</v>
      </c>
    </row>
    <row r="4403" spans="1:6">
      <c r="A4403" s="171">
        <v>44330</v>
      </c>
      <c r="B4403" t="s">
        <v>164</v>
      </c>
      <c r="C4403">
        <v>309326.03999999998</v>
      </c>
      <c r="D4403" t="s">
        <v>19</v>
      </c>
      <c r="E4403" t="s">
        <v>21</v>
      </c>
      <c r="F4403">
        <v>0</v>
      </c>
    </row>
    <row r="4404" spans="1:6">
      <c r="A4404" s="171">
        <v>44330</v>
      </c>
      <c r="B4404" t="s">
        <v>164</v>
      </c>
      <c r="C4404">
        <v>309326.03999999998</v>
      </c>
      <c r="D4404" t="s">
        <v>19</v>
      </c>
      <c r="E4404" t="s">
        <v>22</v>
      </c>
      <c r="F4404">
        <v>0</v>
      </c>
    </row>
    <row r="4405" spans="1:6">
      <c r="A4405" s="171">
        <v>44330</v>
      </c>
      <c r="B4405" t="s">
        <v>164</v>
      </c>
      <c r="C4405">
        <v>309326.03999999998</v>
      </c>
      <c r="D4405" t="s">
        <v>23</v>
      </c>
      <c r="E4405" t="s">
        <v>23</v>
      </c>
      <c r="F4405">
        <v>0</v>
      </c>
    </row>
    <row r="4406" spans="1:6">
      <c r="A4406" s="171">
        <v>44330</v>
      </c>
      <c r="B4406" t="s">
        <v>164</v>
      </c>
      <c r="C4406">
        <v>309326.03999999998</v>
      </c>
      <c r="D4406" t="s">
        <v>24</v>
      </c>
      <c r="E4406" t="s">
        <v>24</v>
      </c>
      <c r="F4406">
        <v>339762</v>
      </c>
    </row>
    <row r="4407" spans="1:6">
      <c r="A4407" s="171">
        <v>44330</v>
      </c>
      <c r="B4407" t="s">
        <v>164</v>
      </c>
      <c r="C4407">
        <v>309326.03999999998</v>
      </c>
      <c r="D4407" t="s">
        <v>25</v>
      </c>
      <c r="E4407" t="s">
        <v>25</v>
      </c>
      <c r="F4407">
        <v>2758565</v>
      </c>
    </row>
    <row r="4408" spans="1:6">
      <c r="A4408" s="171">
        <v>44330</v>
      </c>
      <c r="B4408" t="s">
        <v>164</v>
      </c>
      <c r="C4408">
        <v>309326.03999999998</v>
      </c>
      <c r="D4408" t="s">
        <v>26</v>
      </c>
      <c r="E4408" t="s">
        <v>26</v>
      </c>
      <c r="F4408">
        <v>29224</v>
      </c>
    </row>
    <row r="4409" spans="1:6">
      <c r="A4409" s="171">
        <v>44330</v>
      </c>
      <c r="B4409" t="s">
        <v>164</v>
      </c>
      <c r="C4409">
        <v>309326.03999999998</v>
      </c>
      <c r="D4409" t="s">
        <v>27</v>
      </c>
      <c r="E4409" t="s">
        <v>27</v>
      </c>
      <c r="F4409">
        <v>19205</v>
      </c>
    </row>
    <row r="4410" spans="1:6">
      <c r="A4410" s="171">
        <v>44330</v>
      </c>
      <c r="B4410" t="s">
        <v>164</v>
      </c>
      <c r="C4410">
        <v>309326.03999999998</v>
      </c>
      <c r="D4410" t="s">
        <v>28</v>
      </c>
      <c r="E4410" t="s">
        <v>28</v>
      </c>
      <c r="F4410">
        <v>0</v>
      </c>
    </row>
    <row r="4411" spans="1:6">
      <c r="A4411" s="171">
        <v>44330</v>
      </c>
      <c r="B4411" t="s">
        <v>164</v>
      </c>
      <c r="C4411">
        <v>309326.03999999998</v>
      </c>
      <c r="D4411" t="s">
        <v>29</v>
      </c>
      <c r="E4411" t="s">
        <v>29</v>
      </c>
      <c r="F4411">
        <v>372630</v>
      </c>
    </row>
    <row r="4412" spans="1:6">
      <c r="A4412" s="171">
        <v>44330</v>
      </c>
      <c r="B4412" t="s">
        <v>164</v>
      </c>
      <c r="C4412">
        <v>309326.03999999998</v>
      </c>
      <c r="D4412" t="s">
        <v>30</v>
      </c>
      <c r="E4412" t="s">
        <v>30</v>
      </c>
      <c r="F4412">
        <v>0</v>
      </c>
    </row>
    <row r="4413" spans="1:6">
      <c r="A4413" s="171">
        <v>44330</v>
      </c>
      <c r="B4413" t="s">
        <v>164</v>
      </c>
      <c r="C4413">
        <v>309326.03999999998</v>
      </c>
      <c r="D4413" t="s">
        <v>31</v>
      </c>
      <c r="E4413" t="s">
        <v>31</v>
      </c>
      <c r="F4413">
        <v>521409</v>
      </c>
    </row>
    <row r="4414" spans="1:6">
      <c r="A4414" s="171">
        <v>44330</v>
      </c>
      <c r="B4414" t="s">
        <v>164</v>
      </c>
      <c r="C4414">
        <v>309326.03999999998</v>
      </c>
      <c r="D4414" t="s">
        <v>32</v>
      </c>
      <c r="E4414" t="s">
        <v>32</v>
      </c>
      <c r="F4414">
        <v>0</v>
      </c>
    </row>
    <row r="4415" spans="1:6">
      <c r="A4415" s="171">
        <v>44330</v>
      </c>
      <c r="B4415" t="s">
        <v>164</v>
      </c>
      <c r="C4415">
        <v>309326.03999999998</v>
      </c>
      <c r="D4415" t="s">
        <v>33</v>
      </c>
      <c r="E4415" t="s">
        <v>33</v>
      </c>
      <c r="F4415">
        <v>0</v>
      </c>
    </row>
    <row r="4416" spans="1:6">
      <c r="A4416" s="171">
        <v>44330</v>
      </c>
      <c r="B4416" t="s">
        <v>164</v>
      </c>
      <c r="C4416">
        <v>309326.03999999998</v>
      </c>
      <c r="D4416" t="s">
        <v>34</v>
      </c>
      <c r="E4416" t="s">
        <v>34</v>
      </c>
      <c r="F4416">
        <v>0</v>
      </c>
    </row>
    <row r="4417" spans="1:6">
      <c r="A4417" s="171">
        <v>44330</v>
      </c>
      <c r="B4417" t="s">
        <v>164</v>
      </c>
      <c r="C4417">
        <v>309326.03999999998</v>
      </c>
      <c r="D4417" t="s">
        <v>35</v>
      </c>
      <c r="E4417" t="s">
        <v>35</v>
      </c>
      <c r="F4417">
        <v>0</v>
      </c>
    </row>
    <row r="4418" spans="1:6">
      <c r="A4418" s="171">
        <v>44330</v>
      </c>
      <c r="B4418" t="s">
        <v>164</v>
      </c>
      <c r="C4418">
        <v>309326.03999999998</v>
      </c>
      <c r="D4418" t="s">
        <v>36</v>
      </c>
      <c r="E4418" t="s">
        <v>36</v>
      </c>
      <c r="F4418">
        <v>0</v>
      </c>
    </row>
    <row r="4419" spans="1:6">
      <c r="A4419" s="171">
        <v>44330</v>
      </c>
      <c r="B4419" t="s">
        <v>164</v>
      </c>
      <c r="C4419">
        <v>309326.03999999998</v>
      </c>
      <c r="D4419" t="s">
        <v>37</v>
      </c>
      <c r="E4419" t="s">
        <v>37</v>
      </c>
      <c r="F4419">
        <v>0</v>
      </c>
    </row>
    <row r="4420" spans="1:6">
      <c r="A4420" s="171">
        <v>44330</v>
      </c>
      <c r="B4420" t="s">
        <v>164</v>
      </c>
      <c r="C4420">
        <v>309326.03999999998</v>
      </c>
      <c r="D4420" t="s">
        <v>38</v>
      </c>
      <c r="E4420" t="s">
        <v>38</v>
      </c>
      <c r="F4420">
        <v>0</v>
      </c>
    </row>
    <row r="4421" spans="1:6">
      <c r="A4421" s="171">
        <v>44330</v>
      </c>
      <c r="B4421" t="s">
        <v>164</v>
      </c>
      <c r="C4421">
        <v>309326.03999999998</v>
      </c>
      <c r="D4421" t="s">
        <v>39</v>
      </c>
      <c r="E4421" t="s">
        <v>39</v>
      </c>
      <c r="F4421">
        <v>0</v>
      </c>
    </row>
    <row r="4422" spans="1:6">
      <c r="A4422" s="171">
        <v>44330</v>
      </c>
      <c r="B4422" t="s">
        <v>164</v>
      </c>
      <c r="C4422">
        <v>309326.03999999998</v>
      </c>
      <c r="D4422" t="s">
        <v>40</v>
      </c>
      <c r="E4422" t="s">
        <v>40</v>
      </c>
      <c r="F4422">
        <v>0</v>
      </c>
    </row>
    <row r="4423" spans="1:6">
      <c r="A4423" s="171">
        <v>44330</v>
      </c>
      <c r="B4423" t="s">
        <v>164</v>
      </c>
      <c r="C4423">
        <v>309326.03999999998</v>
      </c>
      <c r="D4423" t="s">
        <v>41</v>
      </c>
      <c r="E4423" t="s">
        <v>41</v>
      </c>
      <c r="F4423">
        <v>0</v>
      </c>
    </row>
    <row r="4424" spans="1:6">
      <c r="A4424" s="171">
        <v>44331</v>
      </c>
      <c r="B4424" t="s">
        <v>164</v>
      </c>
      <c r="C4424">
        <v>211021.78</v>
      </c>
      <c r="D4424" t="s">
        <v>9</v>
      </c>
      <c r="E4424" t="s">
        <v>9</v>
      </c>
      <c r="F4424">
        <v>258505</v>
      </c>
    </row>
    <row r="4425" spans="1:6">
      <c r="A4425" s="171">
        <v>44331</v>
      </c>
      <c r="B4425" t="s">
        <v>164</v>
      </c>
      <c r="C4425">
        <v>211021.78</v>
      </c>
      <c r="D4425" t="s">
        <v>9</v>
      </c>
      <c r="E4425" t="s">
        <v>10</v>
      </c>
      <c r="F4425">
        <v>217683</v>
      </c>
    </row>
    <row r="4426" spans="1:6">
      <c r="A4426" s="171">
        <v>44331</v>
      </c>
      <c r="B4426" t="s">
        <v>164</v>
      </c>
      <c r="C4426">
        <v>211021.78</v>
      </c>
      <c r="D4426" t="s">
        <v>9</v>
      </c>
      <c r="E4426" t="s">
        <v>11</v>
      </c>
      <c r="F4426">
        <v>40035</v>
      </c>
    </row>
    <row r="4427" spans="1:6">
      <c r="A4427" s="171">
        <v>44331</v>
      </c>
      <c r="B4427" t="s">
        <v>164</v>
      </c>
      <c r="C4427">
        <v>211021.78</v>
      </c>
      <c r="D4427" t="s">
        <v>9</v>
      </c>
      <c r="E4427" t="s">
        <v>12</v>
      </c>
      <c r="F4427">
        <v>0</v>
      </c>
    </row>
    <row r="4428" spans="1:6">
      <c r="A4428" s="171">
        <v>44331</v>
      </c>
      <c r="B4428" t="s">
        <v>164</v>
      </c>
      <c r="C4428">
        <v>211021.78</v>
      </c>
      <c r="D4428" t="s">
        <v>9</v>
      </c>
      <c r="E4428" t="s">
        <v>13</v>
      </c>
      <c r="F4428">
        <v>787</v>
      </c>
    </row>
    <row r="4429" spans="1:6">
      <c r="A4429" s="171">
        <v>44331</v>
      </c>
      <c r="B4429" t="s">
        <v>164</v>
      </c>
      <c r="C4429">
        <v>211021.78</v>
      </c>
      <c r="D4429" t="s">
        <v>14</v>
      </c>
      <c r="E4429" t="s">
        <v>14</v>
      </c>
      <c r="F4429">
        <v>140778</v>
      </c>
    </row>
    <row r="4430" spans="1:6">
      <c r="A4430" s="171">
        <v>44331</v>
      </c>
      <c r="B4430" t="s">
        <v>164</v>
      </c>
      <c r="C4430">
        <v>211021.78</v>
      </c>
      <c r="D4430" t="s">
        <v>14</v>
      </c>
      <c r="E4430" t="s">
        <v>15</v>
      </c>
      <c r="F4430">
        <v>134442</v>
      </c>
    </row>
    <row r="4431" spans="1:6">
      <c r="A4431" s="171">
        <v>44331</v>
      </c>
      <c r="B4431" t="s">
        <v>164</v>
      </c>
      <c r="C4431">
        <v>211021.78</v>
      </c>
      <c r="D4431" t="s">
        <v>14</v>
      </c>
      <c r="E4431" t="s">
        <v>16</v>
      </c>
      <c r="F4431">
        <v>6336</v>
      </c>
    </row>
    <row r="4432" spans="1:6">
      <c r="A4432" s="171">
        <v>44331</v>
      </c>
      <c r="B4432" t="s">
        <v>164</v>
      </c>
      <c r="C4432">
        <v>211021.78</v>
      </c>
      <c r="D4432" t="s">
        <v>14</v>
      </c>
      <c r="E4432" t="s">
        <v>17</v>
      </c>
      <c r="F4432">
        <v>0</v>
      </c>
    </row>
    <row r="4433" spans="1:6">
      <c r="A4433" s="171">
        <v>44331</v>
      </c>
      <c r="B4433" t="s">
        <v>164</v>
      </c>
      <c r="C4433">
        <v>211021.78</v>
      </c>
      <c r="D4433" t="s">
        <v>14</v>
      </c>
      <c r="E4433" t="s">
        <v>18</v>
      </c>
      <c r="F4433">
        <v>0</v>
      </c>
    </row>
    <row r="4434" spans="1:6">
      <c r="A4434" s="171">
        <v>44331</v>
      </c>
      <c r="B4434" t="s">
        <v>164</v>
      </c>
      <c r="C4434">
        <v>211021.78</v>
      </c>
      <c r="D4434" t="s">
        <v>19</v>
      </c>
      <c r="E4434" t="s">
        <v>19</v>
      </c>
      <c r="F4434">
        <v>15878</v>
      </c>
    </row>
    <row r="4435" spans="1:6">
      <c r="A4435" s="171">
        <v>44331</v>
      </c>
      <c r="B4435" t="s">
        <v>164</v>
      </c>
      <c r="C4435">
        <v>211021.78</v>
      </c>
      <c r="D4435" t="s">
        <v>19</v>
      </c>
      <c r="E4435" t="s">
        <v>20</v>
      </c>
      <c r="F4435">
        <v>15878</v>
      </c>
    </row>
    <row r="4436" spans="1:6">
      <c r="A4436" s="171">
        <v>44331</v>
      </c>
      <c r="B4436" t="s">
        <v>164</v>
      </c>
      <c r="C4436">
        <v>211021.78</v>
      </c>
      <c r="D4436" t="s">
        <v>19</v>
      </c>
      <c r="E4436" t="s">
        <v>21</v>
      </c>
      <c r="F4436">
        <v>0</v>
      </c>
    </row>
    <row r="4437" spans="1:6">
      <c r="A4437" s="171">
        <v>44331</v>
      </c>
      <c r="B4437" t="s">
        <v>164</v>
      </c>
      <c r="C4437">
        <v>211021.78</v>
      </c>
      <c r="D4437" t="s">
        <v>19</v>
      </c>
      <c r="E4437" t="s">
        <v>22</v>
      </c>
      <c r="F4437">
        <v>0</v>
      </c>
    </row>
    <row r="4438" spans="1:6">
      <c r="A4438" s="171">
        <v>44331</v>
      </c>
      <c r="B4438" t="s">
        <v>164</v>
      </c>
      <c r="C4438">
        <v>211021.78</v>
      </c>
      <c r="D4438" t="s">
        <v>23</v>
      </c>
      <c r="E4438" t="s">
        <v>23</v>
      </c>
      <c r="F4438">
        <v>0</v>
      </c>
    </row>
    <row r="4439" spans="1:6">
      <c r="A4439" s="171">
        <v>44331</v>
      </c>
      <c r="B4439" t="s">
        <v>164</v>
      </c>
      <c r="C4439">
        <v>211021.78</v>
      </c>
      <c r="D4439" t="s">
        <v>24</v>
      </c>
      <c r="E4439" t="s">
        <v>24</v>
      </c>
      <c r="F4439">
        <v>318782</v>
      </c>
    </row>
    <row r="4440" spans="1:6">
      <c r="A4440" s="171">
        <v>44331</v>
      </c>
      <c r="B4440" t="s">
        <v>164</v>
      </c>
      <c r="C4440">
        <v>211021.78</v>
      </c>
      <c r="D4440" t="s">
        <v>25</v>
      </c>
      <c r="E4440" t="s">
        <v>25</v>
      </c>
      <c r="F4440">
        <v>2572814</v>
      </c>
    </row>
    <row r="4441" spans="1:6">
      <c r="A4441" s="171">
        <v>44331</v>
      </c>
      <c r="B4441" t="s">
        <v>164</v>
      </c>
      <c r="C4441">
        <v>211021.78</v>
      </c>
      <c r="D4441" t="s">
        <v>26</v>
      </c>
      <c r="E4441" t="s">
        <v>26</v>
      </c>
      <c r="F4441">
        <v>28642</v>
      </c>
    </row>
    <row r="4442" spans="1:6">
      <c r="A4442" s="171">
        <v>44331</v>
      </c>
      <c r="B4442" t="s">
        <v>164</v>
      </c>
      <c r="C4442">
        <v>211021.78</v>
      </c>
      <c r="D4442" t="s">
        <v>27</v>
      </c>
      <c r="E4442" t="s">
        <v>27</v>
      </c>
      <c r="F4442">
        <v>13974</v>
      </c>
    </row>
    <row r="4443" spans="1:6">
      <c r="A4443" s="171">
        <v>44331</v>
      </c>
      <c r="B4443" t="s">
        <v>164</v>
      </c>
      <c r="C4443">
        <v>211021.78</v>
      </c>
      <c r="D4443" t="s">
        <v>28</v>
      </c>
      <c r="E4443" t="s">
        <v>28</v>
      </c>
      <c r="F4443">
        <v>0</v>
      </c>
    </row>
    <row r="4444" spans="1:6">
      <c r="A4444" s="171">
        <v>44331</v>
      </c>
      <c r="B4444" t="s">
        <v>164</v>
      </c>
      <c r="C4444">
        <v>211021.78</v>
      </c>
      <c r="D4444" t="s">
        <v>29</v>
      </c>
      <c r="E4444" t="s">
        <v>29</v>
      </c>
      <c r="F4444">
        <v>499071</v>
      </c>
    </row>
    <row r="4445" spans="1:6">
      <c r="A4445" s="171">
        <v>44331</v>
      </c>
      <c r="B4445" t="s">
        <v>164</v>
      </c>
      <c r="C4445">
        <v>211021.78</v>
      </c>
      <c r="D4445" t="s">
        <v>30</v>
      </c>
      <c r="E4445" t="s">
        <v>30</v>
      </c>
      <c r="F4445">
        <v>0</v>
      </c>
    </row>
    <row r="4446" spans="1:6">
      <c r="A4446" s="171">
        <v>44331</v>
      </c>
      <c r="B4446" t="s">
        <v>164</v>
      </c>
      <c r="C4446">
        <v>211021.78</v>
      </c>
      <c r="D4446" t="s">
        <v>31</v>
      </c>
      <c r="E4446" t="s">
        <v>31</v>
      </c>
      <c r="F4446">
        <v>473710</v>
      </c>
    </row>
    <row r="4447" spans="1:6">
      <c r="A4447" s="171">
        <v>44331</v>
      </c>
      <c r="B4447" t="s">
        <v>164</v>
      </c>
      <c r="C4447">
        <v>211021.78</v>
      </c>
      <c r="D4447" t="s">
        <v>32</v>
      </c>
      <c r="E4447" t="s">
        <v>32</v>
      </c>
      <c r="F4447">
        <v>0</v>
      </c>
    </row>
    <row r="4448" spans="1:6">
      <c r="A4448" s="171">
        <v>44331</v>
      </c>
      <c r="B4448" t="s">
        <v>164</v>
      </c>
      <c r="C4448">
        <v>211021.78</v>
      </c>
      <c r="D4448" t="s">
        <v>33</v>
      </c>
      <c r="E4448" t="s">
        <v>33</v>
      </c>
      <c r="F4448">
        <v>0</v>
      </c>
    </row>
    <row r="4449" spans="1:6">
      <c r="A4449" s="171">
        <v>44331</v>
      </c>
      <c r="B4449" t="s">
        <v>164</v>
      </c>
      <c r="C4449">
        <v>211021.78</v>
      </c>
      <c r="D4449" t="s">
        <v>34</v>
      </c>
      <c r="E4449" t="s">
        <v>34</v>
      </c>
      <c r="F4449">
        <v>0</v>
      </c>
    </row>
    <row r="4450" spans="1:6">
      <c r="A4450" s="171">
        <v>44331</v>
      </c>
      <c r="B4450" t="s">
        <v>164</v>
      </c>
      <c r="C4450">
        <v>211021.78</v>
      </c>
      <c r="D4450" t="s">
        <v>35</v>
      </c>
      <c r="E4450" t="s">
        <v>35</v>
      </c>
      <c r="F4450">
        <v>0</v>
      </c>
    </row>
    <row r="4451" spans="1:6">
      <c r="A4451" s="171">
        <v>44331</v>
      </c>
      <c r="B4451" t="s">
        <v>164</v>
      </c>
      <c r="C4451">
        <v>211021.78</v>
      </c>
      <c r="D4451" t="s">
        <v>36</v>
      </c>
      <c r="E4451" t="s">
        <v>36</v>
      </c>
      <c r="F4451">
        <v>0</v>
      </c>
    </row>
    <row r="4452" spans="1:6">
      <c r="A4452" s="171">
        <v>44331</v>
      </c>
      <c r="B4452" t="s">
        <v>164</v>
      </c>
      <c r="C4452">
        <v>211021.78</v>
      </c>
      <c r="D4452" t="s">
        <v>37</v>
      </c>
      <c r="E4452" t="s">
        <v>37</v>
      </c>
      <c r="F4452">
        <v>0</v>
      </c>
    </row>
    <row r="4453" spans="1:6">
      <c r="A4453" s="171">
        <v>44331</v>
      </c>
      <c r="B4453" t="s">
        <v>164</v>
      </c>
      <c r="C4453">
        <v>211021.78</v>
      </c>
      <c r="D4453" t="s">
        <v>38</v>
      </c>
      <c r="E4453" t="s">
        <v>38</v>
      </c>
      <c r="F4453">
        <v>0</v>
      </c>
    </row>
    <row r="4454" spans="1:6">
      <c r="A4454" s="171">
        <v>44331</v>
      </c>
      <c r="B4454" t="s">
        <v>164</v>
      </c>
      <c r="C4454">
        <v>211021.78</v>
      </c>
      <c r="D4454" t="s">
        <v>39</v>
      </c>
      <c r="E4454" t="s">
        <v>39</v>
      </c>
      <c r="F4454">
        <v>0</v>
      </c>
    </row>
    <row r="4455" spans="1:6">
      <c r="A4455" s="171">
        <v>44331</v>
      </c>
      <c r="B4455" t="s">
        <v>164</v>
      </c>
      <c r="C4455">
        <v>211021.78</v>
      </c>
      <c r="D4455" t="s">
        <v>40</v>
      </c>
      <c r="E4455" t="s">
        <v>40</v>
      </c>
      <c r="F4455">
        <v>0</v>
      </c>
    </row>
    <row r="4456" spans="1:6">
      <c r="A4456" s="171">
        <v>44331</v>
      </c>
      <c r="B4456" t="s">
        <v>164</v>
      </c>
      <c r="C4456">
        <v>211021.78</v>
      </c>
      <c r="D4456" t="s">
        <v>41</v>
      </c>
      <c r="E4456" t="s">
        <v>41</v>
      </c>
      <c r="F4456">
        <v>0</v>
      </c>
    </row>
    <row r="4457" spans="1:6">
      <c r="A4457" s="171">
        <v>44332</v>
      </c>
      <c r="B4457" t="s">
        <v>164</v>
      </c>
      <c r="C4457">
        <v>189088.02</v>
      </c>
      <c r="D4457" t="s">
        <v>9</v>
      </c>
      <c r="E4457" t="s">
        <v>9</v>
      </c>
      <c r="F4457">
        <v>200960</v>
      </c>
    </row>
    <row r="4458" spans="1:6">
      <c r="A4458" s="171">
        <v>44332</v>
      </c>
      <c r="B4458" t="s">
        <v>164</v>
      </c>
      <c r="C4458">
        <v>189088.02</v>
      </c>
      <c r="D4458" t="s">
        <v>9</v>
      </c>
      <c r="E4458" t="s">
        <v>10</v>
      </c>
      <c r="F4458">
        <v>159125</v>
      </c>
    </row>
    <row r="4459" spans="1:6">
      <c r="A4459" s="171">
        <v>44332</v>
      </c>
      <c r="B4459" t="s">
        <v>164</v>
      </c>
      <c r="C4459">
        <v>189088.02</v>
      </c>
      <c r="D4459" t="s">
        <v>9</v>
      </c>
      <c r="E4459" t="s">
        <v>11</v>
      </c>
      <c r="F4459">
        <v>41283</v>
      </c>
    </row>
    <row r="4460" spans="1:6">
      <c r="A4460" s="171">
        <v>44332</v>
      </c>
      <c r="B4460" t="s">
        <v>164</v>
      </c>
      <c r="C4460">
        <v>189088.02</v>
      </c>
      <c r="D4460" t="s">
        <v>9</v>
      </c>
      <c r="E4460" t="s">
        <v>12</v>
      </c>
      <c r="F4460">
        <v>0</v>
      </c>
    </row>
    <row r="4461" spans="1:6">
      <c r="A4461" s="171">
        <v>44332</v>
      </c>
      <c r="B4461" t="s">
        <v>164</v>
      </c>
      <c r="C4461">
        <v>189088.02</v>
      </c>
      <c r="D4461" t="s">
        <v>9</v>
      </c>
      <c r="E4461" t="s">
        <v>13</v>
      </c>
      <c r="F4461">
        <v>552</v>
      </c>
    </row>
    <row r="4462" spans="1:6">
      <c r="A4462" s="171">
        <v>44332</v>
      </c>
      <c r="B4462" t="s">
        <v>164</v>
      </c>
      <c r="C4462">
        <v>189088.02</v>
      </c>
      <c r="D4462" t="s">
        <v>14</v>
      </c>
      <c r="E4462" t="s">
        <v>14</v>
      </c>
      <c r="F4462">
        <v>70540</v>
      </c>
    </row>
    <row r="4463" spans="1:6">
      <c r="A4463" s="171">
        <v>44332</v>
      </c>
      <c r="B4463" t="s">
        <v>164</v>
      </c>
      <c r="C4463">
        <v>189088.02</v>
      </c>
      <c r="D4463" t="s">
        <v>14</v>
      </c>
      <c r="E4463" t="s">
        <v>15</v>
      </c>
      <c r="F4463">
        <v>62282</v>
      </c>
    </row>
    <row r="4464" spans="1:6">
      <c r="A4464" s="171">
        <v>44332</v>
      </c>
      <c r="B4464" t="s">
        <v>164</v>
      </c>
      <c r="C4464">
        <v>189088.02</v>
      </c>
      <c r="D4464" t="s">
        <v>14</v>
      </c>
      <c r="E4464" t="s">
        <v>16</v>
      </c>
      <c r="F4464">
        <v>8258</v>
      </c>
    </row>
    <row r="4465" spans="1:6">
      <c r="A4465" s="171">
        <v>44332</v>
      </c>
      <c r="B4465" t="s">
        <v>164</v>
      </c>
      <c r="C4465">
        <v>189088.02</v>
      </c>
      <c r="D4465" t="s">
        <v>14</v>
      </c>
      <c r="E4465" t="s">
        <v>17</v>
      </c>
      <c r="F4465">
        <v>0</v>
      </c>
    </row>
    <row r="4466" spans="1:6">
      <c r="A4466" s="171">
        <v>44332</v>
      </c>
      <c r="B4466" t="s">
        <v>164</v>
      </c>
      <c r="C4466">
        <v>189088.02</v>
      </c>
      <c r="D4466" t="s">
        <v>14</v>
      </c>
      <c r="E4466" t="s">
        <v>18</v>
      </c>
      <c r="F4466">
        <v>0</v>
      </c>
    </row>
    <row r="4467" spans="1:6">
      <c r="A4467" s="171">
        <v>44332</v>
      </c>
      <c r="B4467" t="s">
        <v>164</v>
      </c>
      <c r="C4467">
        <v>189088.02</v>
      </c>
      <c r="D4467" t="s">
        <v>19</v>
      </c>
      <c r="E4467" t="s">
        <v>19</v>
      </c>
      <c r="F4467">
        <v>16003</v>
      </c>
    </row>
    <row r="4468" spans="1:6">
      <c r="A4468" s="171">
        <v>44332</v>
      </c>
      <c r="B4468" t="s">
        <v>164</v>
      </c>
      <c r="C4468">
        <v>189088.02</v>
      </c>
      <c r="D4468" t="s">
        <v>19</v>
      </c>
      <c r="E4468" t="s">
        <v>20</v>
      </c>
      <c r="F4468">
        <v>16003</v>
      </c>
    </row>
    <row r="4469" spans="1:6">
      <c r="A4469" s="171">
        <v>44332</v>
      </c>
      <c r="B4469" t="s">
        <v>164</v>
      </c>
      <c r="C4469">
        <v>189088.02</v>
      </c>
      <c r="D4469" t="s">
        <v>19</v>
      </c>
      <c r="E4469" t="s">
        <v>21</v>
      </c>
      <c r="F4469">
        <v>0</v>
      </c>
    </row>
    <row r="4470" spans="1:6">
      <c r="A4470" s="171">
        <v>44332</v>
      </c>
      <c r="B4470" t="s">
        <v>164</v>
      </c>
      <c r="C4470">
        <v>189088.02</v>
      </c>
      <c r="D4470" t="s">
        <v>19</v>
      </c>
      <c r="E4470" t="s">
        <v>22</v>
      </c>
      <c r="F4470">
        <v>0</v>
      </c>
    </row>
    <row r="4471" spans="1:6">
      <c r="A4471" s="171">
        <v>44332</v>
      </c>
      <c r="B4471" t="s">
        <v>164</v>
      </c>
      <c r="C4471">
        <v>189088.02</v>
      </c>
      <c r="D4471" t="s">
        <v>23</v>
      </c>
      <c r="E4471" t="s">
        <v>23</v>
      </c>
      <c r="F4471">
        <v>0</v>
      </c>
    </row>
    <row r="4472" spans="1:6">
      <c r="A4472" s="171">
        <v>44332</v>
      </c>
      <c r="B4472" t="s">
        <v>164</v>
      </c>
      <c r="C4472">
        <v>189088.02</v>
      </c>
      <c r="D4472" t="s">
        <v>24</v>
      </c>
      <c r="E4472" t="s">
        <v>24</v>
      </c>
      <c r="F4472">
        <v>103282</v>
      </c>
    </row>
    <row r="4473" spans="1:6">
      <c r="A4473" s="171">
        <v>44332</v>
      </c>
      <c r="B4473" t="s">
        <v>164</v>
      </c>
      <c r="C4473">
        <v>189088.02</v>
      </c>
      <c r="D4473" t="s">
        <v>25</v>
      </c>
      <c r="E4473" t="s">
        <v>25</v>
      </c>
      <c r="F4473">
        <v>3097228</v>
      </c>
    </row>
    <row r="4474" spans="1:6">
      <c r="A4474" s="171">
        <v>44332</v>
      </c>
      <c r="B4474" t="s">
        <v>164</v>
      </c>
      <c r="C4474">
        <v>189088.02</v>
      </c>
      <c r="D4474" t="s">
        <v>26</v>
      </c>
      <c r="E4474" t="s">
        <v>26</v>
      </c>
      <c r="F4474">
        <v>27445</v>
      </c>
    </row>
    <row r="4475" spans="1:6">
      <c r="A4475" s="171">
        <v>44332</v>
      </c>
      <c r="B4475" t="s">
        <v>164</v>
      </c>
      <c r="C4475">
        <v>189088.02</v>
      </c>
      <c r="D4475" t="s">
        <v>27</v>
      </c>
      <c r="E4475" t="s">
        <v>27</v>
      </c>
      <c r="F4475">
        <v>18380</v>
      </c>
    </row>
    <row r="4476" spans="1:6">
      <c r="A4476" s="171">
        <v>44332</v>
      </c>
      <c r="B4476" t="s">
        <v>164</v>
      </c>
      <c r="C4476">
        <v>189088.02</v>
      </c>
      <c r="D4476" t="s">
        <v>28</v>
      </c>
      <c r="E4476" t="s">
        <v>28</v>
      </c>
      <c r="F4476">
        <v>0</v>
      </c>
    </row>
    <row r="4477" spans="1:6">
      <c r="A4477" s="171">
        <v>44332</v>
      </c>
      <c r="B4477" t="s">
        <v>164</v>
      </c>
      <c r="C4477">
        <v>189088.02</v>
      </c>
      <c r="D4477" t="s">
        <v>29</v>
      </c>
      <c r="E4477" t="s">
        <v>29</v>
      </c>
      <c r="F4477">
        <v>358445</v>
      </c>
    </row>
    <row r="4478" spans="1:6">
      <c r="A4478" s="171">
        <v>44332</v>
      </c>
      <c r="B4478" t="s">
        <v>164</v>
      </c>
      <c r="C4478">
        <v>189088.02</v>
      </c>
      <c r="D4478" t="s">
        <v>30</v>
      </c>
      <c r="E4478" t="s">
        <v>30</v>
      </c>
      <c r="F4478">
        <v>0</v>
      </c>
    </row>
    <row r="4479" spans="1:6">
      <c r="A4479" s="171">
        <v>44332</v>
      </c>
      <c r="B4479" t="s">
        <v>164</v>
      </c>
      <c r="C4479">
        <v>189088.02</v>
      </c>
      <c r="D4479" t="s">
        <v>31</v>
      </c>
      <c r="E4479" t="s">
        <v>31</v>
      </c>
      <c r="F4479">
        <v>421570</v>
      </c>
    </row>
    <row r="4480" spans="1:6">
      <c r="A4480" s="171">
        <v>44332</v>
      </c>
      <c r="B4480" t="s">
        <v>164</v>
      </c>
      <c r="C4480">
        <v>189088.02</v>
      </c>
      <c r="D4480" t="s">
        <v>32</v>
      </c>
      <c r="E4480" t="s">
        <v>32</v>
      </c>
      <c r="F4480">
        <v>0</v>
      </c>
    </row>
    <row r="4481" spans="1:6">
      <c r="A4481" s="171">
        <v>44332</v>
      </c>
      <c r="B4481" t="s">
        <v>164</v>
      </c>
      <c r="C4481">
        <v>189088.02</v>
      </c>
      <c r="D4481" t="s">
        <v>33</v>
      </c>
      <c r="E4481" t="s">
        <v>33</v>
      </c>
      <c r="F4481">
        <v>0</v>
      </c>
    </row>
    <row r="4482" spans="1:6">
      <c r="A4482" s="171">
        <v>44332</v>
      </c>
      <c r="B4482" t="s">
        <v>164</v>
      </c>
      <c r="C4482">
        <v>189088.02</v>
      </c>
      <c r="D4482" t="s">
        <v>34</v>
      </c>
      <c r="E4482" t="s">
        <v>34</v>
      </c>
      <c r="F4482">
        <v>0</v>
      </c>
    </row>
    <row r="4483" spans="1:6">
      <c r="A4483" s="171">
        <v>44332</v>
      </c>
      <c r="B4483" t="s">
        <v>164</v>
      </c>
      <c r="C4483">
        <v>189088.02</v>
      </c>
      <c r="D4483" t="s">
        <v>35</v>
      </c>
      <c r="E4483" t="s">
        <v>35</v>
      </c>
      <c r="F4483">
        <v>0</v>
      </c>
    </row>
    <row r="4484" spans="1:6">
      <c r="A4484" s="171">
        <v>44332</v>
      </c>
      <c r="B4484" t="s">
        <v>164</v>
      </c>
      <c r="C4484">
        <v>189088.02</v>
      </c>
      <c r="D4484" t="s">
        <v>36</v>
      </c>
      <c r="E4484" t="s">
        <v>36</v>
      </c>
      <c r="F4484">
        <v>0</v>
      </c>
    </row>
    <row r="4485" spans="1:6">
      <c r="A4485" s="171">
        <v>44332</v>
      </c>
      <c r="B4485" t="s">
        <v>164</v>
      </c>
      <c r="C4485">
        <v>189088.02</v>
      </c>
      <c r="D4485" t="s">
        <v>37</v>
      </c>
      <c r="E4485" t="s">
        <v>37</v>
      </c>
      <c r="F4485">
        <v>0</v>
      </c>
    </row>
    <row r="4486" spans="1:6">
      <c r="A4486" s="171">
        <v>44332</v>
      </c>
      <c r="B4486" t="s">
        <v>164</v>
      </c>
      <c r="C4486">
        <v>189088.02</v>
      </c>
      <c r="D4486" t="s">
        <v>38</v>
      </c>
      <c r="E4486" t="s">
        <v>38</v>
      </c>
      <c r="F4486">
        <v>0</v>
      </c>
    </row>
    <row r="4487" spans="1:6">
      <c r="A4487" s="171">
        <v>44332</v>
      </c>
      <c r="B4487" t="s">
        <v>164</v>
      </c>
      <c r="C4487">
        <v>189088.02</v>
      </c>
      <c r="D4487" t="s">
        <v>39</v>
      </c>
      <c r="E4487" t="s">
        <v>39</v>
      </c>
      <c r="F4487">
        <v>0</v>
      </c>
    </row>
    <row r="4488" spans="1:6">
      <c r="A4488" s="171">
        <v>44332</v>
      </c>
      <c r="B4488" t="s">
        <v>164</v>
      </c>
      <c r="C4488">
        <v>189088.02</v>
      </c>
      <c r="D4488" t="s">
        <v>40</v>
      </c>
      <c r="E4488" t="s">
        <v>40</v>
      </c>
      <c r="F4488">
        <v>0</v>
      </c>
    </row>
    <row r="4489" spans="1:6">
      <c r="A4489" s="171">
        <v>44332</v>
      </c>
      <c r="B4489" t="s">
        <v>164</v>
      </c>
      <c r="C4489">
        <v>189088.02</v>
      </c>
      <c r="D4489" t="s">
        <v>41</v>
      </c>
      <c r="E4489" t="s">
        <v>41</v>
      </c>
      <c r="F4489">
        <v>0</v>
      </c>
    </row>
    <row r="4490" spans="1:6">
      <c r="A4490" s="171">
        <v>44333</v>
      </c>
      <c r="B4490" t="s">
        <v>164</v>
      </c>
      <c r="C4490">
        <v>129962.42</v>
      </c>
      <c r="D4490" t="s">
        <v>9</v>
      </c>
      <c r="E4490" t="s">
        <v>9</v>
      </c>
      <c r="F4490">
        <v>184172</v>
      </c>
    </row>
    <row r="4491" spans="1:6">
      <c r="A4491" s="171">
        <v>44333</v>
      </c>
      <c r="B4491" t="s">
        <v>164</v>
      </c>
      <c r="C4491">
        <v>129962.42</v>
      </c>
      <c r="D4491" t="s">
        <v>9</v>
      </c>
      <c r="E4491" t="s">
        <v>10</v>
      </c>
      <c r="F4491">
        <v>138874</v>
      </c>
    </row>
    <row r="4492" spans="1:6">
      <c r="A4492" s="171">
        <v>44333</v>
      </c>
      <c r="B4492" t="s">
        <v>164</v>
      </c>
      <c r="C4492">
        <v>129962.42</v>
      </c>
      <c r="D4492" t="s">
        <v>9</v>
      </c>
      <c r="E4492" t="s">
        <v>11</v>
      </c>
      <c r="F4492">
        <v>44647</v>
      </c>
    </row>
    <row r="4493" spans="1:6">
      <c r="A4493" s="171">
        <v>44333</v>
      </c>
      <c r="B4493" t="s">
        <v>164</v>
      </c>
      <c r="C4493">
        <v>129962.42</v>
      </c>
      <c r="D4493" t="s">
        <v>9</v>
      </c>
      <c r="E4493" t="s">
        <v>12</v>
      </c>
      <c r="F4493">
        <v>0</v>
      </c>
    </row>
    <row r="4494" spans="1:6">
      <c r="A4494" s="171">
        <v>44333</v>
      </c>
      <c r="B4494" t="s">
        <v>164</v>
      </c>
      <c r="C4494">
        <v>129962.42</v>
      </c>
      <c r="D4494" t="s">
        <v>9</v>
      </c>
      <c r="E4494" t="s">
        <v>13</v>
      </c>
      <c r="F4494">
        <v>651</v>
      </c>
    </row>
    <row r="4495" spans="1:6">
      <c r="A4495" s="171">
        <v>44333</v>
      </c>
      <c r="B4495" t="s">
        <v>164</v>
      </c>
      <c r="C4495">
        <v>129962.42</v>
      </c>
      <c r="D4495" t="s">
        <v>14</v>
      </c>
      <c r="E4495" t="s">
        <v>14</v>
      </c>
      <c r="F4495">
        <v>67994</v>
      </c>
    </row>
    <row r="4496" spans="1:6">
      <c r="A4496" s="171">
        <v>44333</v>
      </c>
      <c r="B4496" t="s">
        <v>164</v>
      </c>
      <c r="C4496">
        <v>129962.42</v>
      </c>
      <c r="D4496" t="s">
        <v>14</v>
      </c>
      <c r="E4496" t="s">
        <v>15</v>
      </c>
      <c r="F4496">
        <v>59457</v>
      </c>
    </row>
    <row r="4497" spans="1:6">
      <c r="A4497" s="171">
        <v>44333</v>
      </c>
      <c r="B4497" t="s">
        <v>164</v>
      </c>
      <c r="C4497">
        <v>129962.42</v>
      </c>
      <c r="D4497" t="s">
        <v>14</v>
      </c>
      <c r="E4497" t="s">
        <v>16</v>
      </c>
      <c r="F4497">
        <v>8537</v>
      </c>
    </row>
    <row r="4498" spans="1:6">
      <c r="A4498" s="171">
        <v>44333</v>
      </c>
      <c r="B4498" t="s">
        <v>164</v>
      </c>
      <c r="C4498">
        <v>129962.42</v>
      </c>
      <c r="D4498" t="s">
        <v>14</v>
      </c>
      <c r="E4498" t="s">
        <v>17</v>
      </c>
      <c r="F4498">
        <v>0</v>
      </c>
    </row>
    <row r="4499" spans="1:6">
      <c r="A4499" s="171">
        <v>44333</v>
      </c>
      <c r="B4499" t="s">
        <v>164</v>
      </c>
      <c r="C4499">
        <v>129962.42</v>
      </c>
      <c r="D4499" t="s">
        <v>14</v>
      </c>
      <c r="E4499" t="s">
        <v>18</v>
      </c>
      <c r="F4499">
        <v>0</v>
      </c>
    </row>
    <row r="4500" spans="1:6">
      <c r="A4500" s="171">
        <v>44333</v>
      </c>
      <c r="B4500" t="s">
        <v>164</v>
      </c>
      <c r="C4500">
        <v>129962.42</v>
      </c>
      <c r="D4500" t="s">
        <v>19</v>
      </c>
      <c r="E4500" t="s">
        <v>19</v>
      </c>
      <c r="F4500">
        <v>54683</v>
      </c>
    </row>
    <row r="4501" spans="1:6">
      <c r="A4501" s="171">
        <v>44333</v>
      </c>
      <c r="B4501" t="s">
        <v>164</v>
      </c>
      <c r="C4501">
        <v>129962.42</v>
      </c>
      <c r="D4501" t="s">
        <v>19</v>
      </c>
      <c r="E4501" t="s">
        <v>20</v>
      </c>
      <c r="F4501">
        <v>54683</v>
      </c>
    </row>
    <row r="4502" spans="1:6">
      <c r="A4502" s="171">
        <v>44333</v>
      </c>
      <c r="B4502" t="s">
        <v>164</v>
      </c>
      <c r="C4502">
        <v>129962.42</v>
      </c>
      <c r="D4502" t="s">
        <v>19</v>
      </c>
      <c r="E4502" t="s">
        <v>21</v>
      </c>
      <c r="F4502">
        <v>0</v>
      </c>
    </row>
    <row r="4503" spans="1:6">
      <c r="A4503" s="171">
        <v>44333</v>
      </c>
      <c r="B4503" t="s">
        <v>164</v>
      </c>
      <c r="C4503">
        <v>129962.42</v>
      </c>
      <c r="D4503" t="s">
        <v>19</v>
      </c>
      <c r="E4503" t="s">
        <v>22</v>
      </c>
      <c r="F4503">
        <v>0</v>
      </c>
    </row>
    <row r="4504" spans="1:6">
      <c r="A4504" s="171">
        <v>44333</v>
      </c>
      <c r="B4504" t="s">
        <v>164</v>
      </c>
      <c r="C4504">
        <v>129962.42</v>
      </c>
      <c r="D4504" t="s">
        <v>23</v>
      </c>
      <c r="E4504" t="s">
        <v>23</v>
      </c>
      <c r="F4504">
        <v>0</v>
      </c>
    </row>
    <row r="4505" spans="1:6">
      <c r="A4505" s="171">
        <v>44333</v>
      </c>
      <c r="B4505" t="s">
        <v>164</v>
      </c>
      <c r="C4505">
        <v>129962.42</v>
      </c>
      <c r="D4505" t="s">
        <v>24</v>
      </c>
      <c r="E4505" t="s">
        <v>24</v>
      </c>
      <c r="F4505">
        <v>44429</v>
      </c>
    </row>
    <row r="4506" spans="1:6">
      <c r="A4506" s="171">
        <v>44333</v>
      </c>
      <c r="B4506" t="s">
        <v>164</v>
      </c>
      <c r="C4506">
        <v>129962.42</v>
      </c>
      <c r="D4506" t="s">
        <v>25</v>
      </c>
      <c r="E4506" t="s">
        <v>25</v>
      </c>
      <c r="F4506">
        <v>3078111</v>
      </c>
    </row>
    <row r="4507" spans="1:6">
      <c r="A4507" s="171">
        <v>44333</v>
      </c>
      <c r="B4507" t="s">
        <v>164</v>
      </c>
      <c r="C4507">
        <v>129962.42</v>
      </c>
      <c r="D4507" t="s">
        <v>26</v>
      </c>
      <c r="E4507" t="s">
        <v>26</v>
      </c>
      <c r="F4507">
        <v>72326</v>
      </c>
    </row>
    <row r="4508" spans="1:6">
      <c r="A4508" s="171">
        <v>44333</v>
      </c>
      <c r="B4508" t="s">
        <v>164</v>
      </c>
      <c r="C4508">
        <v>129962.42</v>
      </c>
      <c r="D4508" t="s">
        <v>27</v>
      </c>
      <c r="E4508" t="s">
        <v>27</v>
      </c>
      <c r="F4508">
        <v>13290</v>
      </c>
    </row>
    <row r="4509" spans="1:6">
      <c r="A4509" s="171">
        <v>44333</v>
      </c>
      <c r="B4509" t="s">
        <v>164</v>
      </c>
      <c r="C4509">
        <v>129962.42</v>
      </c>
      <c r="D4509" t="s">
        <v>28</v>
      </c>
      <c r="E4509" t="s">
        <v>28</v>
      </c>
      <c r="F4509">
        <v>0</v>
      </c>
    </row>
    <row r="4510" spans="1:6">
      <c r="A4510" s="171">
        <v>44333</v>
      </c>
      <c r="B4510" t="s">
        <v>164</v>
      </c>
      <c r="C4510">
        <v>129962.42</v>
      </c>
      <c r="D4510" t="s">
        <v>29</v>
      </c>
      <c r="E4510" t="s">
        <v>29</v>
      </c>
      <c r="F4510">
        <v>346184</v>
      </c>
    </row>
    <row r="4511" spans="1:6">
      <c r="A4511" s="171">
        <v>44333</v>
      </c>
      <c r="B4511" t="s">
        <v>164</v>
      </c>
      <c r="C4511">
        <v>129962.42</v>
      </c>
      <c r="D4511" t="s">
        <v>30</v>
      </c>
      <c r="E4511" t="s">
        <v>30</v>
      </c>
      <c r="F4511">
        <v>0</v>
      </c>
    </row>
    <row r="4512" spans="1:6">
      <c r="A4512" s="171">
        <v>44333</v>
      </c>
      <c r="B4512" t="s">
        <v>164</v>
      </c>
      <c r="C4512">
        <v>129962.42</v>
      </c>
      <c r="D4512" t="s">
        <v>31</v>
      </c>
      <c r="E4512" t="s">
        <v>31</v>
      </c>
      <c r="F4512">
        <v>342809</v>
      </c>
    </row>
    <row r="4513" spans="1:6">
      <c r="A4513" s="171">
        <v>44333</v>
      </c>
      <c r="B4513" t="s">
        <v>164</v>
      </c>
      <c r="C4513">
        <v>129962.42</v>
      </c>
      <c r="D4513" t="s">
        <v>32</v>
      </c>
      <c r="E4513" t="s">
        <v>32</v>
      </c>
      <c r="F4513">
        <v>0</v>
      </c>
    </row>
    <row r="4514" spans="1:6">
      <c r="A4514" s="171">
        <v>44333</v>
      </c>
      <c r="B4514" t="s">
        <v>164</v>
      </c>
      <c r="C4514">
        <v>129962.42</v>
      </c>
      <c r="D4514" t="s">
        <v>33</v>
      </c>
      <c r="E4514" t="s">
        <v>33</v>
      </c>
      <c r="F4514">
        <v>0</v>
      </c>
    </row>
    <row r="4515" spans="1:6">
      <c r="A4515" s="171">
        <v>44333</v>
      </c>
      <c r="B4515" t="s">
        <v>164</v>
      </c>
      <c r="C4515">
        <v>129962.42</v>
      </c>
      <c r="D4515" t="s">
        <v>34</v>
      </c>
      <c r="E4515" t="s">
        <v>34</v>
      </c>
      <c r="F4515">
        <v>0</v>
      </c>
    </row>
    <row r="4516" spans="1:6">
      <c r="A4516" s="171">
        <v>44333</v>
      </c>
      <c r="B4516" t="s">
        <v>164</v>
      </c>
      <c r="C4516">
        <v>129962.42</v>
      </c>
      <c r="D4516" t="s">
        <v>35</v>
      </c>
      <c r="E4516" t="s">
        <v>35</v>
      </c>
      <c r="F4516">
        <v>0</v>
      </c>
    </row>
    <row r="4517" spans="1:6">
      <c r="A4517" s="171">
        <v>44333</v>
      </c>
      <c r="B4517" t="s">
        <v>164</v>
      </c>
      <c r="C4517">
        <v>129962.42</v>
      </c>
      <c r="D4517" t="s">
        <v>36</v>
      </c>
      <c r="E4517" t="s">
        <v>36</v>
      </c>
      <c r="F4517">
        <v>0</v>
      </c>
    </row>
    <row r="4518" spans="1:6">
      <c r="A4518" s="171">
        <v>44333</v>
      </c>
      <c r="B4518" t="s">
        <v>164</v>
      </c>
      <c r="C4518">
        <v>129962.42</v>
      </c>
      <c r="D4518" t="s">
        <v>37</v>
      </c>
      <c r="E4518" t="s">
        <v>37</v>
      </c>
      <c r="F4518">
        <v>0</v>
      </c>
    </row>
    <row r="4519" spans="1:6">
      <c r="A4519" s="171">
        <v>44333</v>
      </c>
      <c r="B4519" t="s">
        <v>164</v>
      </c>
      <c r="C4519">
        <v>129962.42</v>
      </c>
      <c r="D4519" t="s">
        <v>38</v>
      </c>
      <c r="E4519" t="s">
        <v>38</v>
      </c>
      <c r="F4519">
        <v>0</v>
      </c>
    </row>
    <row r="4520" spans="1:6">
      <c r="A4520" s="171">
        <v>44333</v>
      </c>
      <c r="B4520" t="s">
        <v>164</v>
      </c>
      <c r="C4520">
        <v>129962.42</v>
      </c>
      <c r="D4520" t="s">
        <v>39</v>
      </c>
      <c r="E4520" t="s">
        <v>39</v>
      </c>
      <c r="F4520">
        <v>0</v>
      </c>
    </row>
    <row r="4521" spans="1:6">
      <c r="A4521" s="171">
        <v>44333</v>
      </c>
      <c r="B4521" t="s">
        <v>164</v>
      </c>
      <c r="C4521">
        <v>129962.42</v>
      </c>
      <c r="D4521" t="s">
        <v>40</v>
      </c>
      <c r="E4521" t="s">
        <v>40</v>
      </c>
      <c r="F4521">
        <v>0</v>
      </c>
    </row>
    <row r="4522" spans="1:6">
      <c r="A4522" s="171">
        <v>44333</v>
      </c>
      <c r="B4522" t="s">
        <v>164</v>
      </c>
      <c r="C4522">
        <v>129962.42</v>
      </c>
      <c r="D4522" t="s">
        <v>41</v>
      </c>
      <c r="E4522" t="s">
        <v>41</v>
      </c>
      <c r="F4522">
        <v>0</v>
      </c>
    </row>
    <row r="4523" spans="1:6">
      <c r="A4523" s="171">
        <v>44334</v>
      </c>
      <c r="B4523" t="s">
        <v>164</v>
      </c>
      <c r="C4523">
        <v>132148.95000000001</v>
      </c>
      <c r="D4523" t="s">
        <v>9</v>
      </c>
      <c r="E4523" t="s">
        <v>9</v>
      </c>
      <c r="F4523">
        <v>185625</v>
      </c>
    </row>
    <row r="4524" spans="1:6">
      <c r="A4524" s="171">
        <v>44334</v>
      </c>
      <c r="B4524" t="s">
        <v>164</v>
      </c>
      <c r="C4524">
        <v>132148.95000000001</v>
      </c>
      <c r="D4524" t="s">
        <v>9</v>
      </c>
      <c r="E4524" t="s">
        <v>10</v>
      </c>
      <c r="F4524">
        <v>132417</v>
      </c>
    </row>
    <row r="4525" spans="1:6">
      <c r="A4525" s="171">
        <v>44334</v>
      </c>
      <c r="B4525" t="s">
        <v>164</v>
      </c>
      <c r="C4525">
        <v>132148.95000000001</v>
      </c>
      <c r="D4525" t="s">
        <v>9</v>
      </c>
      <c r="E4525" t="s">
        <v>11</v>
      </c>
      <c r="F4525">
        <v>52697</v>
      </c>
    </row>
    <row r="4526" spans="1:6">
      <c r="A4526" s="171">
        <v>44334</v>
      </c>
      <c r="B4526" t="s">
        <v>164</v>
      </c>
      <c r="C4526">
        <v>132148.95000000001</v>
      </c>
      <c r="D4526" t="s">
        <v>9</v>
      </c>
      <c r="E4526" t="s">
        <v>12</v>
      </c>
      <c r="F4526">
        <v>0</v>
      </c>
    </row>
    <row r="4527" spans="1:6">
      <c r="A4527" s="171">
        <v>44334</v>
      </c>
      <c r="B4527" t="s">
        <v>164</v>
      </c>
      <c r="C4527">
        <v>132148.95000000001</v>
      </c>
      <c r="D4527" t="s">
        <v>9</v>
      </c>
      <c r="E4527" t="s">
        <v>13</v>
      </c>
      <c r="F4527">
        <v>511</v>
      </c>
    </row>
    <row r="4528" spans="1:6">
      <c r="A4528" s="171">
        <v>44334</v>
      </c>
      <c r="B4528" t="s">
        <v>164</v>
      </c>
      <c r="C4528">
        <v>132148.95000000001</v>
      </c>
      <c r="D4528" t="s">
        <v>14</v>
      </c>
      <c r="E4528" t="s">
        <v>14</v>
      </c>
      <c r="F4528">
        <v>55397</v>
      </c>
    </row>
    <row r="4529" spans="1:6">
      <c r="A4529" s="171">
        <v>44334</v>
      </c>
      <c r="B4529" t="s">
        <v>164</v>
      </c>
      <c r="C4529">
        <v>132148.95000000001</v>
      </c>
      <c r="D4529" t="s">
        <v>14</v>
      </c>
      <c r="E4529" t="s">
        <v>15</v>
      </c>
      <c r="F4529">
        <v>46445</v>
      </c>
    </row>
    <row r="4530" spans="1:6">
      <c r="A4530" s="171">
        <v>44334</v>
      </c>
      <c r="B4530" t="s">
        <v>164</v>
      </c>
      <c r="C4530">
        <v>132148.95000000001</v>
      </c>
      <c r="D4530" t="s">
        <v>14</v>
      </c>
      <c r="E4530" t="s">
        <v>16</v>
      </c>
      <c r="F4530">
        <v>8952</v>
      </c>
    </row>
    <row r="4531" spans="1:6">
      <c r="A4531" s="171">
        <v>44334</v>
      </c>
      <c r="B4531" t="s">
        <v>164</v>
      </c>
      <c r="C4531">
        <v>132148.95000000001</v>
      </c>
      <c r="D4531" t="s">
        <v>14</v>
      </c>
      <c r="E4531" t="s">
        <v>17</v>
      </c>
      <c r="F4531">
        <v>0</v>
      </c>
    </row>
    <row r="4532" spans="1:6">
      <c r="A4532" s="171">
        <v>44334</v>
      </c>
      <c r="B4532" t="s">
        <v>164</v>
      </c>
      <c r="C4532">
        <v>132148.95000000001</v>
      </c>
      <c r="D4532" t="s">
        <v>14</v>
      </c>
      <c r="E4532" t="s">
        <v>18</v>
      </c>
      <c r="F4532">
        <v>0</v>
      </c>
    </row>
    <row r="4533" spans="1:6">
      <c r="A4533" s="171">
        <v>44334</v>
      </c>
      <c r="B4533" t="s">
        <v>164</v>
      </c>
      <c r="C4533">
        <v>132148.95000000001</v>
      </c>
      <c r="D4533" t="s">
        <v>19</v>
      </c>
      <c r="E4533" t="s">
        <v>19</v>
      </c>
      <c r="F4533">
        <v>59723</v>
      </c>
    </row>
    <row r="4534" spans="1:6">
      <c r="A4534" s="171">
        <v>44334</v>
      </c>
      <c r="B4534" t="s">
        <v>164</v>
      </c>
      <c r="C4534">
        <v>132148.95000000001</v>
      </c>
      <c r="D4534" t="s">
        <v>19</v>
      </c>
      <c r="E4534" t="s">
        <v>20</v>
      </c>
      <c r="F4534">
        <v>59723</v>
      </c>
    </row>
    <row r="4535" spans="1:6">
      <c r="A4535" s="171">
        <v>44334</v>
      </c>
      <c r="B4535" t="s">
        <v>164</v>
      </c>
      <c r="C4535">
        <v>132148.95000000001</v>
      </c>
      <c r="D4535" t="s">
        <v>19</v>
      </c>
      <c r="E4535" t="s">
        <v>21</v>
      </c>
      <c r="F4535">
        <v>0</v>
      </c>
    </row>
    <row r="4536" spans="1:6">
      <c r="A4536" s="171">
        <v>44334</v>
      </c>
      <c r="B4536" t="s">
        <v>164</v>
      </c>
      <c r="C4536">
        <v>132148.95000000001</v>
      </c>
      <c r="D4536" t="s">
        <v>19</v>
      </c>
      <c r="E4536" t="s">
        <v>22</v>
      </c>
      <c r="F4536">
        <v>0</v>
      </c>
    </row>
    <row r="4537" spans="1:6">
      <c r="A4537" s="171">
        <v>44334</v>
      </c>
      <c r="B4537" t="s">
        <v>164</v>
      </c>
      <c r="C4537">
        <v>132148.95000000001</v>
      </c>
      <c r="D4537" t="s">
        <v>23</v>
      </c>
      <c r="E4537" t="s">
        <v>23</v>
      </c>
      <c r="F4537">
        <v>0</v>
      </c>
    </row>
    <row r="4538" spans="1:6">
      <c r="A4538" s="171">
        <v>44334</v>
      </c>
      <c r="B4538" t="s">
        <v>164</v>
      </c>
      <c r="C4538">
        <v>132148.95000000001</v>
      </c>
      <c r="D4538" t="s">
        <v>24</v>
      </c>
      <c r="E4538" t="s">
        <v>24</v>
      </c>
      <c r="F4538">
        <v>47667</v>
      </c>
    </row>
    <row r="4539" spans="1:6">
      <c r="A4539" s="171">
        <v>44334</v>
      </c>
      <c r="B4539" t="s">
        <v>164</v>
      </c>
      <c r="C4539">
        <v>132148.95000000001</v>
      </c>
      <c r="D4539" t="s">
        <v>25</v>
      </c>
      <c r="E4539" t="s">
        <v>25</v>
      </c>
      <c r="F4539">
        <v>3428981</v>
      </c>
    </row>
    <row r="4540" spans="1:6">
      <c r="A4540" s="171">
        <v>44334</v>
      </c>
      <c r="B4540" t="s">
        <v>164</v>
      </c>
      <c r="C4540">
        <v>132148.95000000001</v>
      </c>
      <c r="D4540" t="s">
        <v>26</v>
      </c>
      <c r="E4540" t="s">
        <v>26</v>
      </c>
      <c r="F4540">
        <v>70889</v>
      </c>
    </row>
    <row r="4541" spans="1:6">
      <c r="A4541" s="171">
        <v>44334</v>
      </c>
      <c r="B4541" t="s">
        <v>164</v>
      </c>
      <c r="C4541">
        <v>132148.95000000001</v>
      </c>
      <c r="D4541" t="s">
        <v>27</v>
      </c>
      <c r="E4541" t="s">
        <v>27</v>
      </c>
      <c r="F4541">
        <v>21155</v>
      </c>
    </row>
    <row r="4542" spans="1:6">
      <c r="A4542" s="171">
        <v>44334</v>
      </c>
      <c r="B4542" t="s">
        <v>164</v>
      </c>
      <c r="C4542">
        <v>132148.95000000001</v>
      </c>
      <c r="D4542" t="s">
        <v>28</v>
      </c>
      <c r="E4542" t="s">
        <v>28</v>
      </c>
      <c r="F4542">
        <v>0</v>
      </c>
    </row>
    <row r="4543" spans="1:6">
      <c r="A4543" s="171">
        <v>44334</v>
      </c>
      <c r="B4543" t="s">
        <v>164</v>
      </c>
      <c r="C4543">
        <v>132148.95000000001</v>
      </c>
      <c r="D4543" t="s">
        <v>29</v>
      </c>
      <c r="E4543" t="s">
        <v>29</v>
      </c>
      <c r="F4543">
        <v>384790</v>
      </c>
    </row>
    <row r="4544" spans="1:6">
      <c r="A4544" s="171">
        <v>44334</v>
      </c>
      <c r="B4544" t="s">
        <v>164</v>
      </c>
      <c r="C4544">
        <v>132148.95000000001</v>
      </c>
      <c r="D4544" t="s">
        <v>30</v>
      </c>
      <c r="E4544" t="s">
        <v>30</v>
      </c>
      <c r="F4544">
        <v>0</v>
      </c>
    </row>
    <row r="4545" spans="1:6">
      <c r="A4545" s="171">
        <v>44334</v>
      </c>
      <c r="B4545" t="s">
        <v>164</v>
      </c>
      <c r="C4545">
        <v>132148.95000000001</v>
      </c>
      <c r="D4545" t="s">
        <v>31</v>
      </c>
      <c r="E4545" t="s">
        <v>31</v>
      </c>
      <c r="F4545">
        <v>398483</v>
      </c>
    </row>
    <row r="4546" spans="1:6">
      <c r="A4546" s="171">
        <v>44334</v>
      </c>
      <c r="B4546" t="s">
        <v>164</v>
      </c>
      <c r="C4546">
        <v>132148.95000000001</v>
      </c>
      <c r="D4546" t="s">
        <v>32</v>
      </c>
      <c r="E4546" t="s">
        <v>32</v>
      </c>
      <c r="F4546">
        <v>0</v>
      </c>
    </row>
    <row r="4547" spans="1:6">
      <c r="A4547" s="171">
        <v>44334</v>
      </c>
      <c r="B4547" t="s">
        <v>164</v>
      </c>
      <c r="C4547">
        <v>132148.95000000001</v>
      </c>
      <c r="D4547" t="s">
        <v>33</v>
      </c>
      <c r="E4547" t="s">
        <v>33</v>
      </c>
      <c r="F4547">
        <v>0</v>
      </c>
    </row>
    <row r="4548" spans="1:6">
      <c r="A4548" s="171">
        <v>44334</v>
      </c>
      <c r="B4548" t="s">
        <v>164</v>
      </c>
      <c r="C4548">
        <v>132148.95000000001</v>
      </c>
      <c r="D4548" t="s">
        <v>34</v>
      </c>
      <c r="E4548" t="s">
        <v>34</v>
      </c>
      <c r="F4548">
        <v>0</v>
      </c>
    </row>
    <row r="4549" spans="1:6">
      <c r="A4549" s="171">
        <v>44334</v>
      </c>
      <c r="B4549" t="s">
        <v>164</v>
      </c>
      <c r="C4549">
        <v>132148.95000000001</v>
      </c>
      <c r="D4549" t="s">
        <v>35</v>
      </c>
      <c r="E4549" t="s">
        <v>35</v>
      </c>
      <c r="F4549">
        <v>0</v>
      </c>
    </row>
    <row r="4550" spans="1:6">
      <c r="A4550" s="171">
        <v>44334</v>
      </c>
      <c r="B4550" t="s">
        <v>164</v>
      </c>
      <c r="C4550">
        <v>132148.95000000001</v>
      </c>
      <c r="D4550" t="s">
        <v>36</v>
      </c>
      <c r="E4550" t="s">
        <v>36</v>
      </c>
      <c r="F4550">
        <v>0</v>
      </c>
    </row>
    <row r="4551" spans="1:6">
      <c r="A4551" s="171">
        <v>44334</v>
      </c>
      <c r="B4551" t="s">
        <v>164</v>
      </c>
      <c r="C4551">
        <v>132148.95000000001</v>
      </c>
      <c r="D4551" t="s">
        <v>37</v>
      </c>
      <c r="E4551" t="s">
        <v>37</v>
      </c>
      <c r="F4551">
        <v>0</v>
      </c>
    </row>
    <row r="4552" spans="1:6">
      <c r="A4552" s="171">
        <v>44334</v>
      </c>
      <c r="B4552" t="s">
        <v>164</v>
      </c>
      <c r="C4552">
        <v>132148.95000000001</v>
      </c>
      <c r="D4552" t="s">
        <v>38</v>
      </c>
      <c r="E4552" t="s">
        <v>38</v>
      </c>
      <c r="F4552">
        <v>0</v>
      </c>
    </row>
    <row r="4553" spans="1:6">
      <c r="A4553" s="171">
        <v>44334</v>
      </c>
      <c r="B4553" t="s">
        <v>164</v>
      </c>
      <c r="C4553">
        <v>132148.95000000001</v>
      </c>
      <c r="D4553" t="s">
        <v>39</v>
      </c>
      <c r="E4553" t="s">
        <v>39</v>
      </c>
      <c r="F4553">
        <v>0</v>
      </c>
    </row>
    <row r="4554" spans="1:6">
      <c r="A4554" s="171">
        <v>44334</v>
      </c>
      <c r="B4554" t="s">
        <v>164</v>
      </c>
      <c r="C4554">
        <v>132148.95000000001</v>
      </c>
      <c r="D4554" t="s">
        <v>40</v>
      </c>
      <c r="E4554" t="s">
        <v>40</v>
      </c>
      <c r="F4554">
        <v>0</v>
      </c>
    </row>
    <row r="4555" spans="1:6">
      <c r="A4555" s="171">
        <v>44334</v>
      </c>
      <c r="B4555" t="s">
        <v>164</v>
      </c>
      <c r="C4555">
        <v>132148.95000000001</v>
      </c>
      <c r="D4555" t="s">
        <v>41</v>
      </c>
      <c r="E4555" t="s">
        <v>41</v>
      </c>
      <c r="F4555">
        <v>0</v>
      </c>
    </row>
    <row r="4556" spans="1:6">
      <c r="A4556" s="171">
        <v>44335</v>
      </c>
      <c r="B4556" t="s">
        <v>164</v>
      </c>
      <c r="C4556">
        <v>142897.76999999999</v>
      </c>
      <c r="D4556" t="s">
        <v>9</v>
      </c>
      <c r="E4556" t="s">
        <v>9</v>
      </c>
      <c r="F4556">
        <v>144819</v>
      </c>
    </row>
    <row r="4557" spans="1:6">
      <c r="A4557" s="171">
        <v>44335</v>
      </c>
      <c r="B4557" t="s">
        <v>164</v>
      </c>
      <c r="C4557">
        <v>142897.76999999999</v>
      </c>
      <c r="D4557" t="s">
        <v>9</v>
      </c>
      <c r="E4557" t="s">
        <v>10</v>
      </c>
      <c r="F4557">
        <v>102099</v>
      </c>
    </row>
    <row r="4558" spans="1:6">
      <c r="A4558" s="171">
        <v>44335</v>
      </c>
      <c r="B4558" t="s">
        <v>164</v>
      </c>
      <c r="C4558">
        <v>142897.76999999999</v>
      </c>
      <c r="D4558" t="s">
        <v>9</v>
      </c>
      <c r="E4558" t="s">
        <v>11</v>
      </c>
      <c r="F4558">
        <v>42226</v>
      </c>
    </row>
    <row r="4559" spans="1:6">
      <c r="A4559" s="171">
        <v>44335</v>
      </c>
      <c r="B4559" t="s">
        <v>164</v>
      </c>
      <c r="C4559">
        <v>142897.76999999999</v>
      </c>
      <c r="D4559" t="s">
        <v>9</v>
      </c>
      <c r="E4559" t="s">
        <v>12</v>
      </c>
      <c r="F4559">
        <v>0</v>
      </c>
    </row>
    <row r="4560" spans="1:6">
      <c r="A4560" s="171">
        <v>44335</v>
      </c>
      <c r="B4560" t="s">
        <v>164</v>
      </c>
      <c r="C4560">
        <v>142897.76999999999</v>
      </c>
      <c r="D4560" t="s">
        <v>9</v>
      </c>
      <c r="E4560" t="s">
        <v>13</v>
      </c>
      <c r="F4560">
        <v>494</v>
      </c>
    </row>
    <row r="4561" spans="1:6">
      <c r="A4561" s="171">
        <v>44335</v>
      </c>
      <c r="B4561" t="s">
        <v>164</v>
      </c>
      <c r="C4561">
        <v>142897.76999999999</v>
      </c>
      <c r="D4561" t="s">
        <v>14</v>
      </c>
      <c r="E4561" t="s">
        <v>14</v>
      </c>
      <c r="F4561">
        <v>39201</v>
      </c>
    </row>
    <row r="4562" spans="1:6">
      <c r="A4562" s="171">
        <v>44335</v>
      </c>
      <c r="B4562" t="s">
        <v>164</v>
      </c>
      <c r="C4562">
        <v>142897.76999999999</v>
      </c>
      <c r="D4562" t="s">
        <v>14</v>
      </c>
      <c r="E4562" t="s">
        <v>15</v>
      </c>
      <c r="F4562">
        <v>31954</v>
      </c>
    </row>
    <row r="4563" spans="1:6">
      <c r="A4563" s="171">
        <v>44335</v>
      </c>
      <c r="B4563" t="s">
        <v>164</v>
      </c>
      <c r="C4563">
        <v>142897.76999999999</v>
      </c>
      <c r="D4563" t="s">
        <v>14</v>
      </c>
      <c r="E4563" t="s">
        <v>16</v>
      </c>
      <c r="F4563">
        <v>7248</v>
      </c>
    </row>
    <row r="4564" spans="1:6">
      <c r="A4564" s="171">
        <v>44335</v>
      </c>
      <c r="B4564" t="s">
        <v>164</v>
      </c>
      <c r="C4564">
        <v>142897.76999999999</v>
      </c>
      <c r="D4564" t="s">
        <v>14</v>
      </c>
      <c r="E4564" t="s">
        <v>17</v>
      </c>
      <c r="F4564">
        <v>0</v>
      </c>
    </row>
    <row r="4565" spans="1:6">
      <c r="A4565" s="171">
        <v>44335</v>
      </c>
      <c r="B4565" t="s">
        <v>164</v>
      </c>
      <c r="C4565">
        <v>142897.76999999999</v>
      </c>
      <c r="D4565" t="s">
        <v>14</v>
      </c>
      <c r="E4565" t="s">
        <v>18</v>
      </c>
      <c r="F4565">
        <v>0</v>
      </c>
    </row>
    <row r="4566" spans="1:6">
      <c r="A4566" s="171">
        <v>44335</v>
      </c>
      <c r="B4566" t="s">
        <v>164</v>
      </c>
      <c r="C4566">
        <v>142897.76999999999</v>
      </c>
      <c r="D4566" t="s">
        <v>19</v>
      </c>
      <c r="E4566" t="s">
        <v>19</v>
      </c>
      <c r="F4566">
        <v>2184</v>
      </c>
    </row>
    <row r="4567" spans="1:6">
      <c r="A4567" s="171">
        <v>44335</v>
      </c>
      <c r="B4567" t="s">
        <v>164</v>
      </c>
      <c r="C4567">
        <v>142897.76999999999</v>
      </c>
      <c r="D4567" t="s">
        <v>19</v>
      </c>
      <c r="E4567" t="s">
        <v>20</v>
      </c>
      <c r="F4567">
        <v>2184</v>
      </c>
    </row>
    <row r="4568" spans="1:6">
      <c r="A4568" s="171">
        <v>44335</v>
      </c>
      <c r="B4568" t="s">
        <v>164</v>
      </c>
      <c r="C4568">
        <v>142897.76999999999</v>
      </c>
      <c r="D4568" t="s">
        <v>19</v>
      </c>
      <c r="E4568" t="s">
        <v>21</v>
      </c>
      <c r="F4568">
        <v>0</v>
      </c>
    </row>
    <row r="4569" spans="1:6">
      <c r="A4569" s="171">
        <v>44335</v>
      </c>
      <c r="B4569" t="s">
        <v>164</v>
      </c>
      <c r="C4569">
        <v>142897.76999999999</v>
      </c>
      <c r="D4569" t="s">
        <v>19</v>
      </c>
      <c r="E4569" t="s">
        <v>22</v>
      </c>
      <c r="F4569">
        <v>0</v>
      </c>
    </row>
    <row r="4570" spans="1:6">
      <c r="A4570" s="171">
        <v>44335</v>
      </c>
      <c r="B4570" t="s">
        <v>164</v>
      </c>
      <c r="C4570">
        <v>142897.76999999999</v>
      </c>
      <c r="D4570" t="s">
        <v>23</v>
      </c>
      <c r="E4570" t="s">
        <v>23</v>
      </c>
      <c r="F4570">
        <v>0</v>
      </c>
    </row>
    <row r="4571" spans="1:6">
      <c r="A4571" s="171">
        <v>44335</v>
      </c>
      <c r="B4571" t="s">
        <v>164</v>
      </c>
      <c r="C4571">
        <v>142897.76999999999</v>
      </c>
      <c r="D4571" t="s">
        <v>24</v>
      </c>
      <c r="E4571" t="s">
        <v>24</v>
      </c>
      <c r="F4571">
        <v>48881</v>
      </c>
    </row>
    <row r="4572" spans="1:6">
      <c r="A4572" s="171">
        <v>44335</v>
      </c>
      <c r="B4572" t="s">
        <v>164</v>
      </c>
      <c r="C4572">
        <v>142897.76999999999</v>
      </c>
      <c r="D4572" t="s">
        <v>25</v>
      </c>
      <c r="E4572" t="s">
        <v>25</v>
      </c>
      <c r="F4572">
        <v>3585241</v>
      </c>
    </row>
    <row r="4573" spans="1:6">
      <c r="A4573" s="171">
        <v>44335</v>
      </c>
      <c r="B4573" t="s">
        <v>164</v>
      </c>
      <c r="C4573">
        <v>142897.76999999999</v>
      </c>
      <c r="D4573" t="s">
        <v>26</v>
      </c>
      <c r="E4573" t="s">
        <v>26</v>
      </c>
      <c r="F4573">
        <v>13876</v>
      </c>
    </row>
    <row r="4574" spans="1:6">
      <c r="A4574" s="171">
        <v>44335</v>
      </c>
      <c r="B4574" t="s">
        <v>164</v>
      </c>
      <c r="C4574">
        <v>142897.76999999999</v>
      </c>
      <c r="D4574" t="s">
        <v>27</v>
      </c>
      <c r="E4574" t="s">
        <v>27</v>
      </c>
      <c r="F4574">
        <v>27037</v>
      </c>
    </row>
    <row r="4575" spans="1:6">
      <c r="A4575" s="171">
        <v>44335</v>
      </c>
      <c r="B4575" t="s">
        <v>164</v>
      </c>
      <c r="C4575">
        <v>142897.76999999999</v>
      </c>
      <c r="D4575" t="s">
        <v>28</v>
      </c>
      <c r="E4575" t="s">
        <v>28</v>
      </c>
      <c r="F4575">
        <v>0</v>
      </c>
    </row>
    <row r="4576" spans="1:6">
      <c r="A4576" s="171">
        <v>44335</v>
      </c>
      <c r="B4576" t="s">
        <v>164</v>
      </c>
      <c r="C4576">
        <v>142897.76999999999</v>
      </c>
      <c r="D4576" t="s">
        <v>29</v>
      </c>
      <c r="E4576" t="s">
        <v>29</v>
      </c>
      <c r="F4576">
        <v>324484</v>
      </c>
    </row>
    <row r="4577" spans="1:6">
      <c r="A4577" s="171">
        <v>44335</v>
      </c>
      <c r="B4577" t="s">
        <v>164</v>
      </c>
      <c r="C4577">
        <v>142897.76999999999</v>
      </c>
      <c r="D4577" t="s">
        <v>30</v>
      </c>
      <c r="E4577" t="s">
        <v>30</v>
      </c>
      <c r="F4577">
        <v>0</v>
      </c>
    </row>
    <row r="4578" spans="1:6">
      <c r="A4578" s="171">
        <v>44335</v>
      </c>
      <c r="B4578" t="s">
        <v>164</v>
      </c>
      <c r="C4578">
        <v>142897.76999999999</v>
      </c>
      <c r="D4578" t="s">
        <v>31</v>
      </c>
      <c r="E4578" t="s">
        <v>31</v>
      </c>
      <c r="F4578">
        <v>351937</v>
      </c>
    </row>
    <row r="4579" spans="1:6">
      <c r="A4579" s="171">
        <v>44335</v>
      </c>
      <c r="B4579" t="s">
        <v>164</v>
      </c>
      <c r="C4579">
        <v>142897.76999999999</v>
      </c>
      <c r="D4579" t="s">
        <v>32</v>
      </c>
      <c r="E4579" t="s">
        <v>32</v>
      </c>
      <c r="F4579">
        <v>0</v>
      </c>
    </row>
    <row r="4580" spans="1:6">
      <c r="A4580" s="171">
        <v>44335</v>
      </c>
      <c r="B4580" t="s">
        <v>164</v>
      </c>
      <c r="C4580">
        <v>142897.76999999999</v>
      </c>
      <c r="D4580" t="s">
        <v>33</v>
      </c>
      <c r="E4580" t="s">
        <v>33</v>
      </c>
      <c r="F4580">
        <v>0</v>
      </c>
    </row>
    <row r="4581" spans="1:6">
      <c r="A4581" s="171">
        <v>44335</v>
      </c>
      <c r="B4581" t="s">
        <v>164</v>
      </c>
      <c r="C4581">
        <v>142897.76999999999</v>
      </c>
      <c r="D4581" t="s">
        <v>34</v>
      </c>
      <c r="E4581" t="s">
        <v>34</v>
      </c>
      <c r="F4581">
        <v>0</v>
      </c>
    </row>
    <row r="4582" spans="1:6">
      <c r="A4582" s="171">
        <v>44335</v>
      </c>
      <c r="B4582" t="s">
        <v>164</v>
      </c>
      <c r="C4582">
        <v>142897.76999999999</v>
      </c>
      <c r="D4582" t="s">
        <v>35</v>
      </c>
      <c r="E4582" t="s">
        <v>35</v>
      </c>
      <c r="F4582">
        <v>0</v>
      </c>
    </row>
    <row r="4583" spans="1:6">
      <c r="A4583" s="171">
        <v>44335</v>
      </c>
      <c r="B4583" t="s">
        <v>164</v>
      </c>
      <c r="C4583">
        <v>142897.76999999999</v>
      </c>
      <c r="D4583" t="s">
        <v>36</v>
      </c>
      <c r="E4583" t="s">
        <v>36</v>
      </c>
      <c r="F4583">
        <v>0</v>
      </c>
    </row>
    <row r="4584" spans="1:6">
      <c r="A4584" s="171">
        <v>44335</v>
      </c>
      <c r="B4584" t="s">
        <v>164</v>
      </c>
      <c r="C4584">
        <v>142897.76999999999</v>
      </c>
      <c r="D4584" t="s">
        <v>37</v>
      </c>
      <c r="E4584" t="s">
        <v>37</v>
      </c>
      <c r="F4584">
        <v>0</v>
      </c>
    </row>
    <row r="4585" spans="1:6">
      <c r="A4585" s="171">
        <v>44335</v>
      </c>
      <c r="B4585" t="s">
        <v>164</v>
      </c>
      <c r="C4585">
        <v>142897.76999999999</v>
      </c>
      <c r="D4585" t="s">
        <v>38</v>
      </c>
      <c r="E4585" t="s">
        <v>38</v>
      </c>
      <c r="F4585">
        <v>0</v>
      </c>
    </row>
    <row r="4586" spans="1:6">
      <c r="A4586" s="171">
        <v>44335</v>
      </c>
      <c r="B4586" t="s">
        <v>164</v>
      </c>
      <c r="C4586">
        <v>142897.76999999999</v>
      </c>
      <c r="D4586" t="s">
        <v>39</v>
      </c>
      <c r="E4586" t="s">
        <v>39</v>
      </c>
      <c r="F4586">
        <v>0</v>
      </c>
    </row>
    <row r="4587" spans="1:6">
      <c r="A4587" s="171">
        <v>44335</v>
      </c>
      <c r="B4587" t="s">
        <v>164</v>
      </c>
      <c r="C4587">
        <v>142897.76999999999</v>
      </c>
      <c r="D4587" t="s">
        <v>40</v>
      </c>
      <c r="E4587" t="s">
        <v>40</v>
      </c>
      <c r="F4587">
        <v>0</v>
      </c>
    </row>
    <row r="4588" spans="1:6">
      <c r="A4588" s="171">
        <v>44335</v>
      </c>
      <c r="B4588" t="s">
        <v>164</v>
      </c>
      <c r="C4588">
        <v>142897.76999999999</v>
      </c>
      <c r="D4588" t="s">
        <v>41</v>
      </c>
      <c r="E4588" t="s">
        <v>41</v>
      </c>
      <c r="F4588">
        <v>0</v>
      </c>
    </row>
    <row r="4589" spans="1:6">
      <c r="A4589" s="171">
        <v>44336</v>
      </c>
      <c r="B4589" t="s">
        <v>164</v>
      </c>
      <c r="C4589">
        <v>132523.24</v>
      </c>
      <c r="D4589" t="s">
        <v>9</v>
      </c>
      <c r="E4589" t="s">
        <v>9</v>
      </c>
      <c r="F4589">
        <v>149766</v>
      </c>
    </row>
    <row r="4590" spans="1:6">
      <c r="A4590" s="171">
        <v>44336</v>
      </c>
      <c r="B4590" t="s">
        <v>164</v>
      </c>
      <c r="C4590">
        <v>132523.24</v>
      </c>
      <c r="D4590" t="s">
        <v>9</v>
      </c>
      <c r="E4590" t="s">
        <v>10</v>
      </c>
      <c r="F4590">
        <v>112424</v>
      </c>
    </row>
    <row r="4591" spans="1:6">
      <c r="A4591" s="171">
        <v>44336</v>
      </c>
      <c r="B4591" t="s">
        <v>164</v>
      </c>
      <c r="C4591">
        <v>132523.24</v>
      </c>
      <c r="D4591" t="s">
        <v>9</v>
      </c>
      <c r="E4591" t="s">
        <v>11</v>
      </c>
      <c r="F4591">
        <v>36791</v>
      </c>
    </row>
    <row r="4592" spans="1:6">
      <c r="A4592" s="171">
        <v>44336</v>
      </c>
      <c r="B4592" t="s">
        <v>164</v>
      </c>
      <c r="C4592">
        <v>132523.24</v>
      </c>
      <c r="D4592" t="s">
        <v>9</v>
      </c>
      <c r="E4592" t="s">
        <v>12</v>
      </c>
      <c r="F4592">
        <v>0</v>
      </c>
    </row>
    <row r="4593" spans="1:6">
      <c r="A4593" s="171">
        <v>44336</v>
      </c>
      <c r="B4593" t="s">
        <v>164</v>
      </c>
      <c r="C4593">
        <v>132523.24</v>
      </c>
      <c r="D4593" t="s">
        <v>9</v>
      </c>
      <c r="E4593" t="s">
        <v>13</v>
      </c>
      <c r="F4593">
        <v>551</v>
      </c>
    </row>
    <row r="4594" spans="1:6">
      <c r="A4594" s="171">
        <v>44336</v>
      </c>
      <c r="B4594" t="s">
        <v>164</v>
      </c>
      <c r="C4594">
        <v>132523.24</v>
      </c>
      <c r="D4594" t="s">
        <v>14</v>
      </c>
      <c r="E4594" t="s">
        <v>14</v>
      </c>
      <c r="F4594">
        <v>34645</v>
      </c>
    </row>
    <row r="4595" spans="1:6">
      <c r="A4595" s="171">
        <v>44336</v>
      </c>
      <c r="B4595" t="s">
        <v>164</v>
      </c>
      <c r="C4595">
        <v>132523.24</v>
      </c>
      <c r="D4595" t="s">
        <v>14</v>
      </c>
      <c r="E4595" t="s">
        <v>15</v>
      </c>
      <c r="F4595">
        <v>29643</v>
      </c>
    </row>
    <row r="4596" spans="1:6">
      <c r="A4596" s="171">
        <v>44336</v>
      </c>
      <c r="B4596" t="s">
        <v>164</v>
      </c>
      <c r="C4596">
        <v>132523.24</v>
      </c>
      <c r="D4596" t="s">
        <v>14</v>
      </c>
      <c r="E4596" t="s">
        <v>16</v>
      </c>
      <c r="F4596">
        <v>5001</v>
      </c>
    </row>
    <row r="4597" spans="1:6">
      <c r="A4597" s="171">
        <v>44336</v>
      </c>
      <c r="B4597" t="s">
        <v>164</v>
      </c>
      <c r="C4597">
        <v>132523.24</v>
      </c>
      <c r="D4597" t="s">
        <v>14</v>
      </c>
      <c r="E4597" t="s">
        <v>17</v>
      </c>
      <c r="F4597">
        <v>0</v>
      </c>
    </row>
    <row r="4598" spans="1:6">
      <c r="A4598" s="171">
        <v>44336</v>
      </c>
      <c r="B4598" t="s">
        <v>164</v>
      </c>
      <c r="C4598">
        <v>132523.24</v>
      </c>
      <c r="D4598" t="s">
        <v>14</v>
      </c>
      <c r="E4598" t="s">
        <v>18</v>
      </c>
      <c r="F4598">
        <v>0</v>
      </c>
    </row>
    <row r="4599" spans="1:6">
      <c r="A4599" s="171">
        <v>44336</v>
      </c>
      <c r="B4599" t="s">
        <v>164</v>
      </c>
      <c r="C4599">
        <v>132523.24</v>
      </c>
      <c r="D4599" t="s">
        <v>19</v>
      </c>
      <c r="E4599" t="s">
        <v>19</v>
      </c>
      <c r="F4599">
        <v>13252</v>
      </c>
    </row>
    <row r="4600" spans="1:6">
      <c r="A4600" s="171">
        <v>44336</v>
      </c>
      <c r="B4600" t="s">
        <v>164</v>
      </c>
      <c r="C4600">
        <v>132523.24</v>
      </c>
      <c r="D4600" t="s">
        <v>19</v>
      </c>
      <c r="E4600" t="s">
        <v>20</v>
      </c>
      <c r="F4600">
        <v>13252</v>
      </c>
    </row>
    <row r="4601" spans="1:6">
      <c r="A4601" s="171">
        <v>44336</v>
      </c>
      <c r="B4601" t="s">
        <v>164</v>
      </c>
      <c r="C4601">
        <v>132523.24</v>
      </c>
      <c r="D4601" t="s">
        <v>19</v>
      </c>
      <c r="E4601" t="s">
        <v>21</v>
      </c>
      <c r="F4601">
        <v>0</v>
      </c>
    </row>
    <row r="4602" spans="1:6">
      <c r="A4602" s="171">
        <v>44336</v>
      </c>
      <c r="B4602" t="s">
        <v>164</v>
      </c>
      <c r="C4602">
        <v>132523.24</v>
      </c>
      <c r="D4602" t="s">
        <v>19</v>
      </c>
      <c r="E4602" t="s">
        <v>22</v>
      </c>
      <c r="F4602">
        <v>0</v>
      </c>
    </row>
    <row r="4603" spans="1:6">
      <c r="A4603" s="171">
        <v>44336</v>
      </c>
      <c r="B4603" t="s">
        <v>164</v>
      </c>
      <c r="C4603">
        <v>132523.24</v>
      </c>
      <c r="D4603" t="s">
        <v>23</v>
      </c>
      <c r="E4603" t="s">
        <v>23</v>
      </c>
      <c r="F4603">
        <v>0</v>
      </c>
    </row>
    <row r="4604" spans="1:6">
      <c r="A4604" s="171">
        <v>44336</v>
      </c>
      <c r="B4604" t="s">
        <v>164</v>
      </c>
      <c r="C4604">
        <v>132523.24</v>
      </c>
      <c r="D4604" t="s">
        <v>24</v>
      </c>
      <c r="E4604" t="s">
        <v>24</v>
      </c>
      <c r="F4604">
        <v>99833</v>
      </c>
    </row>
    <row r="4605" spans="1:6">
      <c r="A4605" s="171">
        <v>44336</v>
      </c>
      <c r="B4605" t="s">
        <v>164</v>
      </c>
      <c r="C4605">
        <v>132523.24</v>
      </c>
      <c r="D4605" t="s">
        <v>25</v>
      </c>
      <c r="E4605" t="s">
        <v>25</v>
      </c>
      <c r="F4605">
        <v>2784869</v>
      </c>
    </row>
    <row r="4606" spans="1:6">
      <c r="A4606" s="171">
        <v>44336</v>
      </c>
      <c r="B4606" t="s">
        <v>164</v>
      </c>
      <c r="C4606">
        <v>132523.24</v>
      </c>
      <c r="D4606" t="s">
        <v>26</v>
      </c>
      <c r="E4606" t="s">
        <v>26</v>
      </c>
      <c r="F4606">
        <v>22490</v>
      </c>
    </row>
    <row r="4607" spans="1:6">
      <c r="A4607" s="171">
        <v>44336</v>
      </c>
      <c r="B4607" t="s">
        <v>164</v>
      </c>
      <c r="C4607">
        <v>132523.24</v>
      </c>
      <c r="D4607" t="s">
        <v>27</v>
      </c>
      <c r="E4607" t="s">
        <v>27</v>
      </c>
      <c r="F4607">
        <v>9675</v>
      </c>
    </row>
    <row r="4608" spans="1:6">
      <c r="A4608" s="171">
        <v>44336</v>
      </c>
      <c r="B4608" t="s">
        <v>164</v>
      </c>
      <c r="C4608">
        <v>132523.24</v>
      </c>
      <c r="D4608" t="s">
        <v>28</v>
      </c>
      <c r="E4608" t="s">
        <v>28</v>
      </c>
      <c r="F4608">
        <v>0</v>
      </c>
    </row>
    <row r="4609" spans="1:6">
      <c r="A4609" s="171">
        <v>44336</v>
      </c>
      <c r="B4609" t="s">
        <v>164</v>
      </c>
      <c r="C4609">
        <v>132523.24</v>
      </c>
      <c r="D4609" t="s">
        <v>29</v>
      </c>
      <c r="E4609" t="s">
        <v>29</v>
      </c>
      <c r="F4609">
        <v>734028</v>
      </c>
    </row>
    <row r="4610" spans="1:6">
      <c r="A4610" s="171">
        <v>44336</v>
      </c>
      <c r="B4610" t="s">
        <v>164</v>
      </c>
      <c r="C4610">
        <v>132523.24</v>
      </c>
      <c r="D4610" t="s">
        <v>30</v>
      </c>
      <c r="E4610" t="s">
        <v>30</v>
      </c>
      <c r="F4610">
        <v>0</v>
      </c>
    </row>
    <row r="4611" spans="1:6">
      <c r="A4611" s="171">
        <v>44336</v>
      </c>
      <c r="B4611" t="s">
        <v>164</v>
      </c>
      <c r="C4611">
        <v>132523.24</v>
      </c>
      <c r="D4611" t="s">
        <v>31</v>
      </c>
      <c r="E4611" t="s">
        <v>31</v>
      </c>
      <c r="F4611">
        <v>301021</v>
      </c>
    </row>
    <row r="4612" spans="1:6">
      <c r="A4612" s="171">
        <v>44336</v>
      </c>
      <c r="B4612" t="s">
        <v>164</v>
      </c>
      <c r="C4612">
        <v>132523.24</v>
      </c>
      <c r="D4612" t="s">
        <v>32</v>
      </c>
      <c r="E4612" t="s">
        <v>32</v>
      </c>
      <c r="F4612">
        <v>0</v>
      </c>
    </row>
    <row r="4613" spans="1:6">
      <c r="A4613" s="171">
        <v>44336</v>
      </c>
      <c r="B4613" t="s">
        <v>164</v>
      </c>
      <c r="C4613">
        <v>132523.24</v>
      </c>
      <c r="D4613" t="s">
        <v>33</v>
      </c>
      <c r="E4613" t="s">
        <v>33</v>
      </c>
      <c r="F4613">
        <v>0</v>
      </c>
    </row>
    <row r="4614" spans="1:6">
      <c r="A4614" s="171">
        <v>44336</v>
      </c>
      <c r="B4614" t="s">
        <v>164</v>
      </c>
      <c r="C4614">
        <v>132523.24</v>
      </c>
      <c r="D4614" t="s">
        <v>34</v>
      </c>
      <c r="E4614" t="s">
        <v>34</v>
      </c>
      <c r="F4614">
        <v>0</v>
      </c>
    </row>
    <row r="4615" spans="1:6">
      <c r="A4615" s="171">
        <v>44336</v>
      </c>
      <c r="B4615" t="s">
        <v>164</v>
      </c>
      <c r="C4615">
        <v>132523.24</v>
      </c>
      <c r="D4615" t="s">
        <v>35</v>
      </c>
      <c r="E4615" t="s">
        <v>35</v>
      </c>
      <c r="F4615">
        <v>0</v>
      </c>
    </row>
    <row r="4616" spans="1:6">
      <c r="A4616" s="171">
        <v>44336</v>
      </c>
      <c r="B4616" t="s">
        <v>164</v>
      </c>
      <c r="C4616">
        <v>132523.24</v>
      </c>
      <c r="D4616" t="s">
        <v>36</v>
      </c>
      <c r="E4616" t="s">
        <v>36</v>
      </c>
      <c r="F4616">
        <v>0</v>
      </c>
    </row>
    <row r="4617" spans="1:6">
      <c r="A4617" s="171">
        <v>44336</v>
      </c>
      <c r="B4617" t="s">
        <v>164</v>
      </c>
      <c r="C4617">
        <v>132523.24</v>
      </c>
      <c r="D4617" t="s">
        <v>37</v>
      </c>
      <c r="E4617" t="s">
        <v>37</v>
      </c>
      <c r="F4617">
        <v>0</v>
      </c>
    </row>
    <row r="4618" spans="1:6">
      <c r="A4618" s="171">
        <v>44336</v>
      </c>
      <c r="B4618" t="s">
        <v>164</v>
      </c>
      <c r="C4618">
        <v>132523.24</v>
      </c>
      <c r="D4618" t="s">
        <v>38</v>
      </c>
      <c r="E4618" t="s">
        <v>38</v>
      </c>
      <c r="F4618">
        <v>0</v>
      </c>
    </row>
    <row r="4619" spans="1:6">
      <c r="A4619" s="171">
        <v>44336</v>
      </c>
      <c r="B4619" t="s">
        <v>164</v>
      </c>
      <c r="C4619">
        <v>132523.24</v>
      </c>
      <c r="D4619" t="s">
        <v>39</v>
      </c>
      <c r="E4619" t="s">
        <v>39</v>
      </c>
      <c r="F4619">
        <v>0</v>
      </c>
    </row>
    <row r="4620" spans="1:6">
      <c r="A4620" s="171">
        <v>44336</v>
      </c>
      <c r="B4620" t="s">
        <v>164</v>
      </c>
      <c r="C4620">
        <v>132523.24</v>
      </c>
      <c r="D4620" t="s">
        <v>40</v>
      </c>
      <c r="E4620" t="s">
        <v>40</v>
      </c>
      <c r="F4620">
        <v>0</v>
      </c>
    </row>
    <row r="4621" spans="1:6">
      <c r="A4621" s="171">
        <v>44336</v>
      </c>
      <c r="B4621" t="s">
        <v>164</v>
      </c>
      <c r="C4621">
        <v>132523.24</v>
      </c>
      <c r="D4621" t="s">
        <v>41</v>
      </c>
      <c r="E4621" t="s">
        <v>41</v>
      </c>
      <c r="F4621">
        <v>0</v>
      </c>
    </row>
    <row r="4622" spans="1:6">
      <c r="A4622" s="171">
        <v>44337</v>
      </c>
      <c r="B4622" t="s">
        <v>164</v>
      </c>
      <c r="C4622">
        <v>216525.97</v>
      </c>
      <c r="D4622" t="s">
        <v>9</v>
      </c>
      <c r="E4622" t="s">
        <v>9</v>
      </c>
      <c r="F4622">
        <v>152292</v>
      </c>
    </row>
    <row r="4623" spans="1:6">
      <c r="A4623" s="171">
        <v>44337</v>
      </c>
      <c r="B4623" t="s">
        <v>164</v>
      </c>
      <c r="C4623">
        <v>216525.97</v>
      </c>
      <c r="D4623" t="s">
        <v>9</v>
      </c>
      <c r="E4623" t="s">
        <v>10</v>
      </c>
      <c r="F4623">
        <v>109764</v>
      </c>
    </row>
    <row r="4624" spans="1:6">
      <c r="A4624" s="171">
        <v>44337</v>
      </c>
      <c r="B4624" t="s">
        <v>164</v>
      </c>
      <c r="C4624">
        <v>216525.97</v>
      </c>
      <c r="D4624" t="s">
        <v>9</v>
      </c>
      <c r="E4624" t="s">
        <v>11</v>
      </c>
      <c r="F4624">
        <v>42034</v>
      </c>
    </row>
    <row r="4625" spans="1:6">
      <c r="A4625" s="171">
        <v>44337</v>
      </c>
      <c r="B4625" t="s">
        <v>164</v>
      </c>
      <c r="C4625">
        <v>216525.97</v>
      </c>
      <c r="D4625" t="s">
        <v>9</v>
      </c>
      <c r="E4625" t="s">
        <v>12</v>
      </c>
      <c r="F4625">
        <v>0</v>
      </c>
    </row>
    <row r="4626" spans="1:6">
      <c r="A4626" s="171">
        <v>44337</v>
      </c>
      <c r="B4626" t="s">
        <v>164</v>
      </c>
      <c r="C4626">
        <v>216525.97</v>
      </c>
      <c r="D4626" t="s">
        <v>9</v>
      </c>
      <c r="E4626" t="s">
        <v>13</v>
      </c>
      <c r="F4626">
        <v>494</v>
      </c>
    </row>
    <row r="4627" spans="1:6">
      <c r="A4627" s="171">
        <v>44337</v>
      </c>
      <c r="B4627" t="s">
        <v>164</v>
      </c>
      <c r="C4627">
        <v>216525.97</v>
      </c>
      <c r="D4627" t="s">
        <v>14</v>
      </c>
      <c r="E4627" t="s">
        <v>14</v>
      </c>
      <c r="F4627">
        <v>31194</v>
      </c>
    </row>
    <row r="4628" spans="1:6">
      <c r="A4628" s="171">
        <v>44337</v>
      </c>
      <c r="B4628" t="s">
        <v>164</v>
      </c>
      <c r="C4628">
        <v>216525.97</v>
      </c>
      <c r="D4628" t="s">
        <v>14</v>
      </c>
      <c r="E4628" t="s">
        <v>15</v>
      </c>
      <c r="F4628">
        <v>27335</v>
      </c>
    </row>
    <row r="4629" spans="1:6">
      <c r="A4629" s="171">
        <v>44337</v>
      </c>
      <c r="B4629" t="s">
        <v>164</v>
      </c>
      <c r="C4629">
        <v>216525.97</v>
      </c>
      <c r="D4629" t="s">
        <v>14</v>
      </c>
      <c r="E4629" t="s">
        <v>16</v>
      </c>
      <c r="F4629">
        <v>3859</v>
      </c>
    </row>
    <row r="4630" spans="1:6">
      <c r="A4630" s="171">
        <v>44337</v>
      </c>
      <c r="B4630" t="s">
        <v>164</v>
      </c>
      <c r="C4630">
        <v>216525.97</v>
      </c>
      <c r="D4630" t="s">
        <v>14</v>
      </c>
      <c r="E4630" t="s">
        <v>17</v>
      </c>
      <c r="F4630">
        <v>0</v>
      </c>
    </row>
    <row r="4631" spans="1:6">
      <c r="A4631" s="171">
        <v>44337</v>
      </c>
      <c r="B4631" t="s">
        <v>164</v>
      </c>
      <c r="C4631">
        <v>216525.97</v>
      </c>
      <c r="D4631" t="s">
        <v>14</v>
      </c>
      <c r="E4631" t="s">
        <v>18</v>
      </c>
      <c r="F4631">
        <v>0</v>
      </c>
    </row>
    <row r="4632" spans="1:6">
      <c r="A4632" s="171">
        <v>44337</v>
      </c>
      <c r="B4632" t="s">
        <v>164</v>
      </c>
      <c r="C4632">
        <v>216525.97</v>
      </c>
      <c r="D4632" t="s">
        <v>19</v>
      </c>
      <c r="E4632" t="s">
        <v>19</v>
      </c>
      <c r="F4632">
        <v>37411</v>
      </c>
    </row>
    <row r="4633" spans="1:6">
      <c r="A4633" s="171">
        <v>44337</v>
      </c>
      <c r="B4633" t="s">
        <v>164</v>
      </c>
      <c r="C4633">
        <v>216525.97</v>
      </c>
      <c r="D4633" t="s">
        <v>19</v>
      </c>
      <c r="E4633" t="s">
        <v>20</v>
      </c>
      <c r="F4633">
        <v>37411</v>
      </c>
    </row>
    <row r="4634" spans="1:6">
      <c r="A4634" s="171">
        <v>44337</v>
      </c>
      <c r="B4634" t="s">
        <v>164</v>
      </c>
      <c r="C4634">
        <v>216525.97</v>
      </c>
      <c r="D4634" t="s">
        <v>19</v>
      </c>
      <c r="E4634" t="s">
        <v>21</v>
      </c>
      <c r="F4634">
        <v>0</v>
      </c>
    </row>
    <row r="4635" spans="1:6">
      <c r="A4635" s="171">
        <v>44337</v>
      </c>
      <c r="B4635" t="s">
        <v>164</v>
      </c>
      <c r="C4635">
        <v>216525.97</v>
      </c>
      <c r="D4635" t="s">
        <v>19</v>
      </c>
      <c r="E4635" t="s">
        <v>22</v>
      </c>
      <c r="F4635">
        <v>0</v>
      </c>
    </row>
    <row r="4636" spans="1:6">
      <c r="A4636" s="171">
        <v>44337</v>
      </c>
      <c r="B4636" t="s">
        <v>164</v>
      </c>
      <c r="C4636">
        <v>216525.97</v>
      </c>
      <c r="D4636" t="s">
        <v>23</v>
      </c>
      <c r="E4636" t="s">
        <v>23</v>
      </c>
      <c r="F4636">
        <v>0</v>
      </c>
    </row>
    <row r="4637" spans="1:6">
      <c r="A4637" s="171">
        <v>44337</v>
      </c>
      <c r="B4637" t="s">
        <v>164</v>
      </c>
      <c r="C4637">
        <v>216525.97</v>
      </c>
      <c r="D4637" t="s">
        <v>24</v>
      </c>
      <c r="E4637" t="s">
        <v>24</v>
      </c>
      <c r="F4637">
        <v>100880</v>
      </c>
    </row>
    <row r="4638" spans="1:6">
      <c r="A4638" s="171">
        <v>44337</v>
      </c>
      <c r="B4638" t="s">
        <v>164</v>
      </c>
      <c r="C4638">
        <v>216525.97</v>
      </c>
      <c r="D4638" t="s">
        <v>25</v>
      </c>
      <c r="E4638" t="s">
        <v>25</v>
      </c>
      <c r="F4638">
        <v>3055994</v>
      </c>
    </row>
    <row r="4639" spans="1:6">
      <c r="A4639" s="171">
        <v>44337</v>
      </c>
      <c r="B4639" t="s">
        <v>164</v>
      </c>
      <c r="C4639">
        <v>216525.97</v>
      </c>
      <c r="D4639" t="s">
        <v>26</v>
      </c>
      <c r="E4639" t="s">
        <v>26</v>
      </c>
      <c r="F4639">
        <v>45627</v>
      </c>
    </row>
    <row r="4640" spans="1:6">
      <c r="A4640" s="171">
        <v>44337</v>
      </c>
      <c r="B4640" t="s">
        <v>164</v>
      </c>
      <c r="C4640">
        <v>216525.97</v>
      </c>
      <c r="D4640" t="s">
        <v>27</v>
      </c>
      <c r="E4640" t="s">
        <v>27</v>
      </c>
      <c r="F4640">
        <v>5475</v>
      </c>
    </row>
    <row r="4641" spans="1:6">
      <c r="A4641" s="171">
        <v>44337</v>
      </c>
      <c r="B4641" t="s">
        <v>164</v>
      </c>
      <c r="C4641">
        <v>216525.97</v>
      </c>
      <c r="D4641" t="s">
        <v>28</v>
      </c>
      <c r="E4641" t="s">
        <v>28</v>
      </c>
      <c r="F4641">
        <v>0</v>
      </c>
    </row>
    <row r="4642" spans="1:6">
      <c r="A4642" s="171">
        <v>44337</v>
      </c>
      <c r="B4642" t="s">
        <v>164</v>
      </c>
      <c r="C4642">
        <v>216525.97</v>
      </c>
      <c r="D4642" t="s">
        <v>29</v>
      </c>
      <c r="E4642" t="s">
        <v>29</v>
      </c>
      <c r="F4642">
        <v>844451</v>
      </c>
    </row>
    <row r="4643" spans="1:6">
      <c r="A4643" s="171">
        <v>44337</v>
      </c>
      <c r="B4643" t="s">
        <v>164</v>
      </c>
      <c r="C4643">
        <v>216525.97</v>
      </c>
      <c r="D4643" t="s">
        <v>30</v>
      </c>
      <c r="E4643" t="s">
        <v>30</v>
      </c>
      <c r="F4643">
        <v>0</v>
      </c>
    </row>
    <row r="4644" spans="1:6">
      <c r="A4644" s="171">
        <v>44337</v>
      </c>
      <c r="B4644" t="s">
        <v>164</v>
      </c>
      <c r="C4644">
        <v>216525.97</v>
      </c>
      <c r="D4644" t="s">
        <v>31</v>
      </c>
      <c r="E4644" t="s">
        <v>31</v>
      </c>
      <c r="F4644">
        <v>220211</v>
      </c>
    </row>
    <row r="4645" spans="1:6">
      <c r="A4645" s="171">
        <v>44337</v>
      </c>
      <c r="B4645" t="s">
        <v>164</v>
      </c>
      <c r="C4645">
        <v>216525.97</v>
      </c>
      <c r="D4645" t="s">
        <v>32</v>
      </c>
      <c r="E4645" t="s">
        <v>32</v>
      </c>
      <c r="F4645">
        <v>406455</v>
      </c>
    </row>
    <row r="4646" spans="1:6">
      <c r="A4646" s="171">
        <v>44337</v>
      </c>
      <c r="B4646" t="s">
        <v>164</v>
      </c>
      <c r="C4646">
        <v>216525.97</v>
      </c>
      <c r="D4646" t="s">
        <v>33</v>
      </c>
      <c r="E4646" t="s">
        <v>33</v>
      </c>
      <c r="F4646">
        <v>0</v>
      </c>
    </row>
    <row r="4647" spans="1:6">
      <c r="A4647" s="171">
        <v>44337</v>
      </c>
      <c r="B4647" t="s">
        <v>164</v>
      </c>
      <c r="C4647">
        <v>216525.97</v>
      </c>
      <c r="D4647" t="s">
        <v>34</v>
      </c>
      <c r="E4647" t="s">
        <v>34</v>
      </c>
      <c r="F4647">
        <v>0</v>
      </c>
    </row>
    <row r="4648" spans="1:6">
      <c r="A4648" s="171">
        <v>44337</v>
      </c>
      <c r="B4648" t="s">
        <v>164</v>
      </c>
      <c r="C4648">
        <v>216525.97</v>
      </c>
      <c r="D4648" t="s">
        <v>35</v>
      </c>
      <c r="E4648" t="s">
        <v>35</v>
      </c>
      <c r="F4648">
        <v>0</v>
      </c>
    </row>
    <row r="4649" spans="1:6">
      <c r="A4649" s="171">
        <v>44337</v>
      </c>
      <c r="B4649" t="s">
        <v>164</v>
      </c>
      <c r="C4649">
        <v>216525.97</v>
      </c>
      <c r="D4649" t="s">
        <v>36</v>
      </c>
      <c r="E4649" t="s">
        <v>36</v>
      </c>
      <c r="F4649">
        <v>0</v>
      </c>
    </row>
    <row r="4650" spans="1:6">
      <c r="A4650" s="171">
        <v>44337</v>
      </c>
      <c r="B4650" t="s">
        <v>164</v>
      </c>
      <c r="C4650">
        <v>216525.97</v>
      </c>
      <c r="D4650" t="s">
        <v>37</v>
      </c>
      <c r="E4650" t="s">
        <v>37</v>
      </c>
      <c r="F4650">
        <v>0</v>
      </c>
    </row>
    <row r="4651" spans="1:6">
      <c r="A4651" s="171">
        <v>44337</v>
      </c>
      <c r="B4651" t="s">
        <v>164</v>
      </c>
      <c r="C4651">
        <v>216525.97</v>
      </c>
      <c r="D4651" t="s">
        <v>38</v>
      </c>
      <c r="E4651" t="s">
        <v>38</v>
      </c>
      <c r="F4651">
        <v>0</v>
      </c>
    </row>
    <row r="4652" spans="1:6">
      <c r="A4652" s="171">
        <v>44337</v>
      </c>
      <c r="B4652" t="s">
        <v>164</v>
      </c>
      <c r="C4652">
        <v>216525.97</v>
      </c>
      <c r="D4652" t="s">
        <v>39</v>
      </c>
      <c r="E4652" t="s">
        <v>39</v>
      </c>
      <c r="F4652">
        <v>0</v>
      </c>
    </row>
    <row r="4653" spans="1:6">
      <c r="A4653" s="171">
        <v>44337</v>
      </c>
      <c r="B4653" t="s">
        <v>164</v>
      </c>
      <c r="C4653">
        <v>216525.97</v>
      </c>
      <c r="D4653" t="s">
        <v>40</v>
      </c>
      <c r="E4653" t="s">
        <v>40</v>
      </c>
      <c r="F4653">
        <v>0</v>
      </c>
    </row>
    <row r="4654" spans="1:6">
      <c r="A4654" s="171">
        <v>44337</v>
      </c>
      <c r="B4654" t="s">
        <v>164</v>
      </c>
      <c r="C4654">
        <v>216525.97</v>
      </c>
      <c r="D4654" t="s">
        <v>41</v>
      </c>
      <c r="E4654" t="s">
        <v>41</v>
      </c>
      <c r="F4654">
        <v>0</v>
      </c>
    </row>
    <row r="4655" spans="1:6">
      <c r="A4655" s="171">
        <v>44338</v>
      </c>
      <c r="B4655" t="s">
        <v>164</v>
      </c>
      <c r="C4655">
        <v>207829.54</v>
      </c>
      <c r="D4655" t="s">
        <v>9</v>
      </c>
      <c r="E4655" t="s">
        <v>9</v>
      </c>
      <c r="F4655">
        <v>151377</v>
      </c>
    </row>
    <row r="4656" spans="1:6">
      <c r="A4656" s="171">
        <v>44338</v>
      </c>
      <c r="B4656" t="s">
        <v>164</v>
      </c>
      <c r="C4656">
        <v>207829.54</v>
      </c>
      <c r="D4656" t="s">
        <v>9</v>
      </c>
      <c r="E4656" t="s">
        <v>10</v>
      </c>
      <c r="F4656">
        <v>109999</v>
      </c>
    </row>
    <row r="4657" spans="1:6">
      <c r="A4657" s="171">
        <v>44338</v>
      </c>
      <c r="B4657" t="s">
        <v>164</v>
      </c>
      <c r="C4657">
        <v>207829.54</v>
      </c>
      <c r="D4657" t="s">
        <v>9</v>
      </c>
      <c r="E4657" t="s">
        <v>11</v>
      </c>
      <c r="F4657">
        <v>40829</v>
      </c>
    </row>
    <row r="4658" spans="1:6">
      <c r="A4658" s="171">
        <v>44338</v>
      </c>
      <c r="B4658" t="s">
        <v>164</v>
      </c>
      <c r="C4658">
        <v>207829.54</v>
      </c>
      <c r="D4658" t="s">
        <v>9</v>
      </c>
      <c r="E4658" t="s">
        <v>12</v>
      </c>
      <c r="F4658">
        <v>0</v>
      </c>
    </row>
    <row r="4659" spans="1:6">
      <c r="A4659" s="171">
        <v>44338</v>
      </c>
      <c r="B4659" t="s">
        <v>164</v>
      </c>
      <c r="C4659">
        <v>207829.54</v>
      </c>
      <c r="D4659" t="s">
        <v>9</v>
      </c>
      <c r="E4659" t="s">
        <v>13</v>
      </c>
      <c r="F4659">
        <v>549</v>
      </c>
    </row>
    <row r="4660" spans="1:6">
      <c r="A4660" s="171">
        <v>44338</v>
      </c>
      <c r="B4660" t="s">
        <v>164</v>
      </c>
      <c r="C4660">
        <v>207829.54</v>
      </c>
      <c r="D4660" t="s">
        <v>14</v>
      </c>
      <c r="E4660" t="s">
        <v>14</v>
      </c>
      <c r="F4660">
        <v>28285</v>
      </c>
    </row>
    <row r="4661" spans="1:6">
      <c r="A4661" s="171">
        <v>44338</v>
      </c>
      <c r="B4661" t="s">
        <v>164</v>
      </c>
      <c r="C4661">
        <v>207829.54</v>
      </c>
      <c r="D4661" t="s">
        <v>14</v>
      </c>
      <c r="E4661" t="s">
        <v>15</v>
      </c>
      <c r="F4661">
        <v>24765</v>
      </c>
    </row>
    <row r="4662" spans="1:6">
      <c r="A4662" s="171">
        <v>44338</v>
      </c>
      <c r="B4662" t="s">
        <v>164</v>
      </c>
      <c r="C4662">
        <v>207829.54</v>
      </c>
      <c r="D4662" t="s">
        <v>14</v>
      </c>
      <c r="E4662" t="s">
        <v>16</v>
      </c>
      <c r="F4662">
        <v>3520</v>
      </c>
    </row>
    <row r="4663" spans="1:6">
      <c r="A4663" s="171">
        <v>44338</v>
      </c>
      <c r="B4663" t="s">
        <v>164</v>
      </c>
      <c r="C4663">
        <v>207829.54</v>
      </c>
      <c r="D4663" t="s">
        <v>14</v>
      </c>
      <c r="E4663" t="s">
        <v>17</v>
      </c>
      <c r="F4663">
        <v>0</v>
      </c>
    </row>
    <row r="4664" spans="1:6">
      <c r="A4664" s="171">
        <v>44338</v>
      </c>
      <c r="B4664" t="s">
        <v>164</v>
      </c>
      <c r="C4664">
        <v>207829.54</v>
      </c>
      <c r="D4664" t="s">
        <v>14</v>
      </c>
      <c r="E4664" t="s">
        <v>18</v>
      </c>
      <c r="F4664">
        <v>0</v>
      </c>
    </row>
    <row r="4665" spans="1:6">
      <c r="A4665" s="171">
        <v>44338</v>
      </c>
      <c r="B4665" t="s">
        <v>164</v>
      </c>
      <c r="C4665">
        <v>207829.54</v>
      </c>
      <c r="D4665" t="s">
        <v>19</v>
      </c>
      <c r="E4665" t="s">
        <v>19</v>
      </c>
      <c r="F4665">
        <v>52858</v>
      </c>
    </row>
    <row r="4666" spans="1:6">
      <c r="A4666" s="171">
        <v>44338</v>
      </c>
      <c r="B4666" t="s">
        <v>164</v>
      </c>
      <c r="C4666">
        <v>207829.54</v>
      </c>
      <c r="D4666" t="s">
        <v>19</v>
      </c>
      <c r="E4666" t="s">
        <v>20</v>
      </c>
      <c r="F4666">
        <v>52858</v>
      </c>
    </row>
    <row r="4667" spans="1:6">
      <c r="A4667" s="171">
        <v>44338</v>
      </c>
      <c r="B4667" t="s">
        <v>164</v>
      </c>
      <c r="C4667">
        <v>207829.54</v>
      </c>
      <c r="D4667" t="s">
        <v>19</v>
      </c>
      <c r="E4667" t="s">
        <v>21</v>
      </c>
      <c r="F4667">
        <v>0</v>
      </c>
    </row>
    <row r="4668" spans="1:6">
      <c r="A4668" s="171">
        <v>44338</v>
      </c>
      <c r="B4668" t="s">
        <v>164</v>
      </c>
      <c r="C4668">
        <v>207829.54</v>
      </c>
      <c r="D4668" t="s">
        <v>19</v>
      </c>
      <c r="E4668" t="s">
        <v>22</v>
      </c>
      <c r="F4668">
        <v>0</v>
      </c>
    </row>
    <row r="4669" spans="1:6">
      <c r="A4669" s="171">
        <v>44338</v>
      </c>
      <c r="B4669" t="s">
        <v>164</v>
      </c>
      <c r="C4669">
        <v>207829.54</v>
      </c>
      <c r="D4669" t="s">
        <v>23</v>
      </c>
      <c r="E4669" t="s">
        <v>23</v>
      </c>
      <c r="F4669">
        <v>0</v>
      </c>
    </row>
    <row r="4670" spans="1:6">
      <c r="A4670" s="171">
        <v>44338</v>
      </c>
      <c r="B4670" t="s">
        <v>164</v>
      </c>
      <c r="C4670">
        <v>207829.54</v>
      </c>
      <c r="D4670" t="s">
        <v>24</v>
      </c>
      <c r="E4670" t="s">
        <v>24</v>
      </c>
      <c r="F4670">
        <v>65996</v>
      </c>
    </row>
    <row r="4671" spans="1:6">
      <c r="A4671" s="171">
        <v>44338</v>
      </c>
      <c r="B4671" t="s">
        <v>164</v>
      </c>
      <c r="C4671">
        <v>207829.54</v>
      </c>
      <c r="D4671" t="s">
        <v>25</v>
      </c>
      <c r="E4671" t="s">
        <v>25</v>
      </c>
      <c r="F4671">
        <v>2570298</v>
      </c>
    </row>
    <row r="4672" spans="1:6">
      <c r="A4672" s="171">
        <v>44338</v>
      </c>
      <c r="B4672" t="s">
        <v>164</v>
      </c>
      <c r="C4672">
        <v>207829.54</v>
      </c>
      <c r="D4672" t="s">
        <v>26</v>
      </c>
      <c r="E4672" t="s">
        <v>26</v>
      </c>
      <c r="F4672">
        <v>63491</v>
      </c>
    </row>
    <row r="4673" spans="1:6">
      <c r="A4673" s="171">
        <v>44338</v>
      </c>
      <c r="B4673" t="s">
        <v>164</v>
      </c>
      <c r="C4673">
        <v>207829.54</v>
      </c>
      <c r="D4673" t="s">
        <v>27</v>
      </c>
      <c r="E4673" t="s">
        <v>27</v>
      </c>
      <c r="F4673">
        <v>17253</v>
      </c>
    </row>
    <row r="4674" spans="1:6">
      <c r="A4674" s="171">
        <v>44338</v>
      </c>
      <c r="B4674" t="s">
        <v>164</v>
      </c>
      <c r="C4674">
        <v>207829.54</v>
      </c>
      <c r="D4674" t="s">
        <v>28</v>
      </c>
      <c r="E4674" t="s">
        <v>28</v>
      </c>
      <c r="F4674">
        <v>0</v>
      </c>
    </row>
    <row r="4675" spans="1:6">
      <c r="A4675" s="171">
        <v>44338</v>
      </c>
      <c r="B4675" t="s">
        <v>164</v>
      </c>
      <c r="C4675">
        <v>207829.54</v>
      </c>
      <c r="D4675" t="s">
        <v>29</v>
      </c>
      <c r="E4675" t="s">
        <v>29</v>
      </c>
      <c r="F4675">
        <v>883125</v>
      </c>
    </row>
    <row r="4676" spans="1:6">
      <c r="A4676" s="171">
        <v>44338</v>
      </c>
      <c r="B4676" t="s">
        <v>164</v>
      </c>
      <c r="C4676">
        <v>207829.54</v>
      </c>
      <c r="D4676" t="s">
        <v>30</v>
      </c>
      <c r="E4676" t="s">
        <v>30</v>
      </c>
      <c r="F4676">
        <v>0</v>
      </c>
    </row>
    <row r="4677" spans="1:6">
      <c r="A4677" s="171">
        <v>44338</v>
      </c>
      <c r="B4677" t="s">
        <v>164</v>
      </c>
      <c r="C4677">
        <v>207829.54</v>
      </c>
      <c r="D4677" t="s">
        <v>31</v>
      </c>
      <c r="E4677" t="s">
        <v>31</v>
      </c>
      <c r="F4677">
        <v>236477</v>
      </c>
    </row>
    <row r="4678" spans="1:6">
      <c r="A4678" s="171">
        <v>44338</v>
      </c>
      <c r="B4678" t="s">
        <v>164</v>
      </c>
      <c r="C4678">
        <v>207829.54</v>
      </c>
      <c r="D4678" t="s">
        <v>32</v>
      </c>
      <c r="E4678" t="s">
        <v>32</v>
      </c>
      <c r="F4678">
        <v>303218</v>
      </c>
    </row>
    <row r="4679" spans="1:6">
      <c r="A4679" s="171">
        <v>44338</v>
      </c>
      <c r="B4679" t="s">
        <v>164</v>
      </c>
      <c r="C4679">
        <v>207829.54</v>
      </c>
      <c r="D4679" t="s">
        <v>33</v>
      </c>
      <c r="E4679" t="s">
        <v>33</v>
      </c>
      <c r="F4679">
        <v>0</v>
      </c>
    </row>
    <row r="4680" spans="1:6">
      <c r="A4680" s="171">
        <v>44338</v>
      </c>
      <c r="B4680" t="s">
        <v>164</v>
      </c>
      <c r="C4680">
        <v>207829.54</v>
      </c>
      <c r="D4680" t="s">
        <v>34</v>
      </c>
      <c r="E4680" t="s">
        <v>34</v>
      </c>
      <c r="F4680">
        <v>0</v>
      </c>
    </row>
    <row r="4681" spans="1:6">
      <c r="A4681" s="171">
        <v>44338</v>
      </c>
      <c r="B4681" t="s">
        <v>164</v>
      </c>
      <c r="C4681">
        <v>207829.54</v>
      </c>
      <c r="D4681" t="s">
        <v>35</v>
      </c>
      <c r="E4681" t="s">
        <v>35</v>
      </c>
      <c r="F4681">
        <v>0</v>
      </c>
    </row>
    <row r="4682" spans="1:6">
      <c r="A4682" s="171">
        <v>44338</v>
      </c>
      <c r="B4682" t="s">
        <v>164</v>
      </c>
      <c r="C4682">
        <v>207829.54</v>
      </c>
      <c r="D4682" t="s">
        <v>36</v>
      </c>
      <c r="E4682" t="s">
        <v>36</v>
      </c>
      <c r="F4682">
        <v>0</v>
      </c>
    </row>
    <row r="4683" spans="1:6">
      <c r="A4683" s="171">
        <v>44338</v>
      </c>
      <c r="B4683" t="s">
        <v>164</v>
      </c>
      <c r="C4683">
        <v>207829.54</v>
      </c>
      <c r="D4683" t="s">
        <v>37</v>
      </c>
      <c r="E4683" t="s">
        <v>37</v>
      </c>
      <c r="F4683">
        <v>0</v>
      </c>
    </row>
    <row r="4684" spans="1:6">
      <c r="A4684" s="171">
        <v>44338</v>
      </c>
      <c r="B4684" t="s">
        <v>164</v>
      </c>
      <c r="C4684">
        <v>207829.54</v>
      </c>
      <c r="D4684" t="s">
        <v>38</v>
      </c>
      <c r="E4684" t="s">
        <v>38</v>
      </c>
      <c r="F4684">
        <v>0</v>
      </c>
    </row>
    <row r="4685" spans="1:6">
      <c r="A4685" s="171">
        <v>44338</v>
      </c>
      <c r="B4685" t="s">
        <v>164</v>
      </c>
      <c r="C4685">
        <v>207829.54</v>
      </c>
      <c r="D4685" t="s">
        <v>39</v>
      </c>
      <c r="E4685" t="s">
        <v>39</v>
      </c>
      <c r="F4685">
        <v>0</v>
      </c>
    </row>
    <row r="4686" spans="1:6">
      <c r="A4686" s="171">
        <v>44338</v>
      </c>
      <c r="B4686" t="s">
        <v>164</v>
      </c>
      <c r="C4686">
        <v>207829.54</v>
      </c>
      <c r="D4686" t="s">
        <v>40</v>
      </c>
      <c r="E4686" t="s">
        <v>40</v>
      </c>
      <c r="F4686">
        <v>0</v>
      </c>
    </row>
    <row r="4687" spans="1:6">
      <c r="A4687" s="171">
        <v>44338</v>
      </c>
      <c r="B4687" t="s">
        <v>164</v>
      </c>
      <c r="C4687">
        <v>207829.54</v>
      </c>
      <c r="D4687" t="s">
        <v>41</v>
      </c>
      <c r="E4687" t="s">
        <v>41</v>
      </c>
      <c r="F4687">
        <v>0</v>
      </c>
    </row>
    <row r="4688" spans="1:6">
      <c r="A4688" s="171">
        <v>44339</v>
      </c>
      <c r="B4688" t="s">
        <v>164</v>
      </c>
      <c r="C4688">
        <v>196571.86</v>
      </c>
      <c r="D4688" t="s">
        <v>9</v>
      </c>
      <c r="E4688" t="s">
        <v>9</v>
      </c>
      <c r="F4688">
        <v>150229</v>
      </c>
    </row>
    <row r="4689" spans="1:6">
      <c r="A4689" s="171">
        <v>44339</v>
      </c>
      <c r="B4689" t="s">
        <v>164</v>
      </c>
      <c r="C4689">
        <v>196571.86</v>
      </c>
      <c r="D4689" t="s">
        <v>9</v>
      </c>
      <c r="E4689" t="s">
        <v>10</v>
      </c>
      <c r="F4689">
        <v>124299</v>
      </c>
    </row>
    <row r="4690" spans="1:6">
      <c r="A4690" s="171">
        <v>44339</v>
      </c>
      <c r="B4690" t="s">
        <v>164</v>
      </c>
      <c r="C4690">
        <v>196571.86</v>
      </c>
      <c r="D4690" t="s">
        <v>9</v>
      </c>
      <c r="E4690" t="s">
        <v>11</v>
      </c>
      <c r="F4690">
        <v>25388</v>
      </c>
    </row>
    <row r="4691" spans="1:6">
      <c r="A4691" s="171">
        <v>44339</v>
      </c>
      <c r="B4691" t="s">
        <v>164</v>
      </c>
      <c r="C4691">
        <v>196571.86</v>
      </c>
      <c r="D4691" t="s">
        <v>9</v>
      </c>
      <c r="E4691" t="s">
        <v>12</v>
      </c>
      <c r="F4691">
        <v>0</v>
      </c>
    </row>
    <row r="4692" spans="1:6">
      <c r="A4692" s="171">
        <v>44339</v>
      </c>
      <c r="B4692" t="s">
        <v>164</v>
      </c>
      <c r="C4692">
        <v>196571.86</v>
      </c>
      <c r="D4692" t="s">
        <v>9</v>
      </c>
      <c r="E4692" t="s">
        <v>13</v>
      </c>
      <c r="F4692">
        <v>542</v>
      </c>
    </row>
    <row r="4693" spans="1:6">
      <c r="A4693" s="171">
        <v>44339</v>
      </c>
      <c r="B4693" t="s">
        <v>164</v>
      </c>
      <c r="C4693">
        <v>196571.86</v>
      </c>
      <c r="D4693" t="s">
        <v>14</v>
      </c>
      <c r="E4693" t="s">
        <v>14</v>
      </c>
      <c r="F4693">
        <v>31260</v>
      </c>
    </row>
    <row r="4694" spans="1:6">
      <c r="A4694" s="171">
        <v>44339</v>
      </c>
      <c r="B4694" t="s">
        <v>164</v>
      </c>
      <c r="C4694">
        <v>196571.86</v>
      </c>
      <c r="D4694" t="s">
        <v>14</v>
      </c>
      <c r="E4694" t="s">
        <v>15</v>
      </c>
      <c r="F4694">
        <v>27941</v>
      </c>
    </row>
    <row r="4695" spans="1:6">
      <c r="A4695" s="171">
        <v>44339</v>
      </c>
      <c r="B4695" t="s">
        <v>164</v>
      </c>
      <c r="C4695">
        <v>196571.86</v>
      </c>
      <c r="D4695" t="s">
        <v>14</v>
      </c>
      <c r="E4695" t="s">
        <v>16</v>
      </c>
      <c r="F4695">
        <v>3319</v>
      </c>
    </row>
    <row r="4696" spans="1:6">
      <c r="A4696" s="171">
        <v>44339</v>
      </c>
      <c r="B4696" t="s">
        <v>164</v>
      </c>
      <c r="C4696">
        <v>196571.86</v>
      </c>
      <c r="D4696" t="s">
        <v>14</v>
      </c>
      <c r="E4696" t="s">
        <v>17</v>
      </c>
      <c r="F4696">
        <v>0</v>
      </c>
    </row>
    <row r="4697" spans="1:6">
      <c r="A4697" s="171">
        <v>44339</v>
      </c>
      <c r="B4697" t="s">
        <v>164</v>
      </c>
      <c r="C4697">
        <v>196571.86</v>
      </c>
      <c r="D4697" t="s">
        <v>14</v>
      </c>
      <c r="E4697" t="s">
        <v>18</v>
      </c>
      <c r="F4697">
        <v>0</v>
      </c>
    </row>
    <row r="4698" spans="1:6">
      <c r="A4698" s="171">
        <v>44339</v>
      </c>
      <c r="B4698" t="s">
        <v>164</v>
      </c>
      <c r="C4698">
        <v>196571.86</v>
      </c>
      <c r="D4698" t="s">
        <v>19</v>
      </c>
      <c r="E4698" t="s">
        <v>19</v>
      </c>
      <c r="F4698">
        <v>49287</v>
      </c>
    </row>
    <row r="4699" spans="1:6">
      <c r="A4699" s="171">
        <v>44339</v>
      </c>
      <c r="B4699" t="s">
        <v>164</v>
      </c>
      <c r="C4699">
        <v>196571.86</v>
      </c>
      <c r="D4699" t="s">
        <v>19</v>
      </c>
      <c r="E4699" t="s">
        <v>20</v>
      </c>
      <c r="F4699">
        <v>49287</v>
      </c>
    </row>
    <row r="4700" spans="1:6">
      <c r="A4700" s="171">
        <v>44339</v>
      </c>
      <c r="B4700" t="s">
        <v>164</v>
      </c>
      <c r="C4700">
        <v>196571.86</v>
      </c>
      <c r="D4700" t="s">
        <v>19</v>
      </c>
      <c r="E4700" t="s">
        <v>21</v>
      </c>
      <c r="F4700">
        <v>0</v>
      </c>
    </row>
    <row r="4701" spans="1:6">
      <c r="A4701" s="171">
        <v>44339</v>
      </c>
      <c r="B4701" t="s">
        <v>164</v>
      </c>
      <c r="C4701">
        <v>196571.86</v>
      </c>
      <c r="D4701" t="s">
        <v>19</v>
      </c>
      <c r="E4701" t="s">
        <v>22</v>
      </c>
      <c r="F4701">
        <v>0</v>
      </c>
    </row>
    <row r="4702" spans="1:6">
      <c r="A4702" s="171">
        <v>44339</v>
      </c>
      <c r="B4702" t="s">
        <v>164</v>
      </c>
      <c r="C4702">
        <v>196571.86</v>
      </c>
      <c r="D4702" t="s">
        <v>23</v>
      </c>
      <c r="E4702" t="s">
        <v>23</v>
      </c>
      <c r="F4702">
        <v>0</v>
      </c>
    </row>
    <row r="4703" spans="1:6">
      <c r="A4703" s="171">
        <v>44339</v>
      </c>
      <c r="B4703" t="s">
        <v>164</v>
      </c>
      <c r="C4703">
        <v>196571.86</v>
      </c>
      <c r="D4703" t="s">
        <v>24</v>
      </c>
      <c r="E4703" t="s">
        <v>24</v>
      </c>
      <c r="F4703">
        <v>54194</v>
      </c>
    </row>
    <row r="4704" spans="1:6">
      <c r="A4704" s="171">
        <v>44339</v>
      </c>
      <c r="B4704" t="s">
        <v>164</v>
      </c>
      <c r="C4704">
        <v>196571.86</v>
      </c>
      <c r="D4704" t="s">
        <v>25</v>
      </c>
      <c r="E4704" t="s">
        <v>25</v>
      </c>
      <c r="F4704">
        <v>2988260</v>
      </c>
    </row>
    <row r="4705" spans="1:6">
      <c r="A4705" s="171">
        <v>44339</v>
      </c>
      <c r="B4705" t="s">
        <v>164</v>
      </c>
      <c r="C4705">
        <v>196571.86</v>
      </c>
      <c r="D4705" t="s">
        <v>26</v>
      </c>
      <c r="E4705" t="s">
        <v>26</v>
      </c>
      <c r="F4705">
        <v>60681</v>
      </c>
    </row>
    <row r="4706" spans="1:6">
      <c r="A4706" s="171">
        <v>44339</v>
      </c>
      <c r="B4706" t="s">
        <v>164</v>
      </c>
      <c r="C4706">
        <v>196571.86</v>
      </c>
      <c r="D4706" t="s">
        <v>27</v>
      </c>
      <c r="E4706" t="s">
        <v>27</v>
      </c>
      <c r="F4706">
        <v>19839</v>
      </c>
    </row>
    <row r="4707" spans="1:6">
      <c r="A4707" s="171">
        <v>44339</v>
      </c>
      <c r="B4707" t="s">
        <v>164</v>
      </c>
      <c r="C4707">
        <v>196571.86</v>
      </c>
      <c r="D4707" t="s">
        <v>28</v>
      </c>
      <c r="E4707" t="s">
        <v>28</v>
      </c>
      <c r="F4707">
        <v>0</v>
      </c>
    </row>
    <row r="4708" spans="1:6">
      <c r="A4708" s="171">
        <v>44339</v>
      </c>
      <c r="B4708" t="s">
        <v>164</v>
      </c>
      <c r="C4708">
        <v>196571.86</v>
      </c>
      <c r="D4708" t="s">
        <v>29</v>
      </c>
      <c r="E4708" t="s">
        <v>29</v>
      </c>
      <c r="F4708">
        <v>723608</v>
      </c>
    </row>
    <row r="4709" spans="1:6">
      <c r="A4709" s="171">
        <v>44339</v>
      </c>
      <c r="B4709" t="s">
        <v>164</v>
      </c>
      <c r="C4709">
        <v>196571.86</v>
      </c>
      <c r="D4709" t="s">
        <v>30</v>
      </c>
      <c r="E4709" t="s">
        <v>30</v>
      </c>
      <c r="F4709">
        <v>0</v>
      </c>
    </row>
    <row r="4710" spans="1:6">
      <c r="A4710" s="171">
        <v>44339</v>
      </c>
      <c r="B4710" t="s">
        <v>164</v>
      </c>
      <c r="C4710">
        <v>196571.86</v>
      </c>
      <c r="D4710" t="s">
        <v>31</v>
      </c>
      <c r="E4710" t="s">
        <v>31</v>
      </c>
      <c r="F4710">
        <v>227780</v>
      </c>
    </row>
    <row r="4711" spans="1:6">
      <c r="A4711" s="171">
        <v>44339</v>
      </c>
      <c r="B4711" t="s">
        <v>164</v>
      </c>
      <c r="C4711">
        <v>196571.86</v>
      </c>
      <c r="D4711" t="s">
        <v>32</v>
      </c>
      <c r="E4711" t="s">
        <v>32</v>
      </c>
      <c r="F4711">
        <v>247103</v>
      </c>
    </row>
    <row r="4712" spans="1:6">
      <c r="A4712" s="171">
        <v>44339</v>
      </c>
      <c r="B4712" t="s">
        <v>164</v>
      </c>
      <c r="C4712">
        <v>196571.86</v>
      </c>
      <c r="D4712" t="s">
        <v>33</v>
      </c>
      <c r="E4712" t="s">
        <v>33</v>
      </c>
      <c r="F4712">
        <v>0</v>
      </c>
    </row>
    <row r="4713" spans="1:6">
      <c r="A4713" s="171">
        <v>44339</v>
      </c>
      <c r="B4713" t="s">
        <v>164</v>
      </c>
      <c r="C4713">
        <v>196571.86</v>
      </c>
      <c r="D4713" t="s">
        <v>34</v>
      </c>
      <c r="E4713" t="s">
        <v>34</v>
      </c>
      <c r="F4713">
        <v>0</v>
      </c>
    </row>
    <row r="4714" spans="1:6">
      <c r="A4714" s="171">
        <v>44339</v>
      </c>
      <c r="B4714" t="s">
        <v>164</v>
      </c>
      <c r="C4714">
        <v>196571.86</v>
      </c>
      <c r="D4714" t="s">
        <v>35</v>
      </c>
      <c r="E4714" t="s">
        <v>35</v>
      </c>
      <c r="F4714">
        <v>0</v>
      </c>
    </row>
    <row r="4715" spans="1:6">
      <c r="A4715" s="171">
        <v>44339</v>
      </c>
      <c r="B4715" t="s">
        <v>164</v>
      </c>
      <c r="C4715">
        <v>196571.86</v>
      </c>
      <c r="D4715" t="s">
        <v>36</v>
      </c>
      <c r="E4715" t="s">
        <v>36</v>
      </c>
      <c r="F4715">
        <v>0</v>
      </c>
    </row>
    <row r="4716" spans="1:6">
      <c r="A4716" s="171">
        <v>44339</v>
      </c>
      <c r="B4716" t="s">
        <v>164</v>
      </c>
      <c r="C4716">
        <v>196571.86</v>
      </c>
      <c r="D4716" t="s">
        <v>37</v>
      </c>
      <c r="E4716" t="s">
        <v>37</v>
      </c>
      <c r="F4716">
        <v>0</v>
      </c>
    </row>
    <row r="4717" spans="1:6">
      <c r="A4717" s="171">
        <v>44339</v>
      </c>
      <c r="B4717" t="s">
        <v>164</v>
      </c>
      <c r="C4717">
        <v>196571.86</v>
      </c>
      <c r="D4717" t="s">
        <v>38</v>
      </c>
      <c r="E4717" t="s">
        <v>38</v>
      </c>
      <c r="F4717">
        <v>0</v>
      </c>
    </row>
    <row r="4718" spans="1:6">
      <c r="A4718" s="171">
        <v>44339</v>
      </c>
      <c r="B4718" t="s">
        <v>164</v>
      </c>
      <c r="C4718">
        <v>196571.86</v>
      </c>
      <c r="D4718" t="s">
        <v>39</v>
      </c>
      <c r="E4718" t="s">
        <v>39</v>
      </c>
      <c r="F4718">
        <v>0</v>
      </c>
    </row>
    <row r="4719" spans="1:6">
      <c r="A4719" s="171">
        <v>44339</v>
      </c>
      <c r="B4719" t="s">
        <v>164</v>
      </c>
      <c r="C4719">
        <v>196571.86</v>
      </c>
      <c r="D4719" t="s">
        <v>40</v>
      </c>
      <c r="E4719" t="s">
        <v>40</v>
      </c>
      <c r="F4719">
        <v>0</v>
      </c>
    </row>
    <row r="4720" spans="1:6">
      <c r="A4720" s="171">
        <v>44339</v>
      </c>
      <c r="B4720" t="s">
        <v>164</v>
      </c>
      <c r="C4720">
        <v>196571.86</v>
      </c>
      <c r="D4720" t="s">
        <v>41</v>
      </c>
      <c r="E4720" t="s">
        <v>41</v>
      </c>
      <c r="F4720">
        <v>0</v>
      </c>
    </row>
    <row r="4721" spans="1:6">
      <c r="A4721" s="171">
        <v>44340</v>
      </c>
      <c r="B4721" t="s">
        <v>164</v>
      </c>
      <c r="C4721">
        <v>92378.57</v>
      </c>
      <c r="D4721" t="s">
        <v>9</v>
      </c>
      <c r="E4721" t="s">
        <v>9</v>
      </c>
      <c r="F4721">
        <v>149648</v>
      </c>
    </row>
    <row r="4722" spans="1:6">
      <c r="A4722" s="171">
        <v>44340</v>
      </c>
      <c r="B4722" t="s">
        <v>164</v>
      </c>
      <c r="C4722">
        <v>92378.57</v>
      </c>
      <c r="D4722" t="s">
        <v>9</v>
      </c>
      <c r="E4722" t="s">
        <v>10</v>
      </c>
      <c r="F4722">
        <v>128798</v>
      </c>
    </row>
    <row r="4723" spans="1:6">
      <c r="A4723" s="171">
        <v>44340</v>
      </c>
      <c r="B4723" t="s">
        <v>164</v>
      </c>
      <c r="C4723">
        <v>92378.57</v>
      </c>
      <c r="D4723" t="s">
        <v>9</v>
      </c>
      <c r="E4723" t="s">
        <v>11</v>
      </c>
      <c r="F4723">
        <v>20280</v>
      </c>
    </row>
    <row r="4724" spans="1:6">
      <c r="A4724" s="171">
        <v>44340</v>
      </c>
      <c r="B4724" t="s">
        <v>164</v>
      </c>
      <c r="C4724">
        <v>92378.57</v>
      </c>
      <c r="D4724" t="s">
        <v>9</v>
      </c>
      <c r="E4724" t="s">
        <v>12</v>
      </c>
      <c r="F4724">
        <v>0</v>
      </c>
    </row>
    <row r="4725" spans="1:6">
      <c r="A4725" s="171">
        <v>44340</v>
      </c>
      <c r="B4725" t="s">
        <v>164</v>
      </c>
      <c r="C4725">
        <v>92378.57</v>
      </c>
      <c r="D4725" t="s">
        <v>9</v>
      </c>
      <c r="E4725" t="s">
        <v>13</v>
      </c>
      <c r="F4725">
        <v>570</v>
      </c>
    </row>
    <row r="4726" spans="1:6">
      <c r="A4726" s="171">
        <v>44340</v>
      </c>
      <c r="B4726" t="s">
        <v>164</v>
      </c>
      <c r="C4726">
        <v>92378.57</v>
      </c>
      <c r="D4726" t="s">
        <v>14</v>
      </c>
      <c r="E4726" t="s">
        <v>14</v>
      </c>
      <c r="F4726">
        <v>28616</v>
      </c>
    </row>
    <row r="4727" spans="1:6">
      <c r="A4727" s="171">
        <v>44340</v>
      </c>
      <c r="B4727" t="s">
        <v>164</v>
      </c>
      <c r="C4727">
        <v>92378.57</v>
      </c>
      <c r="D4727" t="s">
        <v>14</v>
      </c>
      <c r="E4727" t="s">
        <v>15</v>
      </c>
      <c r="F4727">
        <v>27215</v>
      </c>
    </row>
    <row r="4728" spans="1:6">
      <c r="A4728" s="171">
        <v>44340</v>
      </c>
      <c r="B4728" t="s">
        <v>164</v>
      </c>
      <c r="C4728">
        <v>92378.57</v>
      </c>
      <c r="D4728" t="s">
        <v>14</v>
      </c>
      <c r="E4728" t="s">
        <v>16</v>
      </c>
      <c r="F4728">
        <v>1401</v>
      </c>
    </row>
    <row r="4729" spans="1:6">
      <c r="A4729" s="171">
        <v>44340</v>
      </c>
      <c r="B4729" t="s">
        <v>164</v>
      </c>
      <c r="C4729">
        <v>92378.57</v>
      </c>
      <c r="D4729" t="s">
        <v>14</v>
      </c>
      <c r="E4729" t="s">
        <v>17</v>
      </c>
      <c r="F4729">
        <v>0</v>
      </c>
    </row>
    <row r="4730" spans="1:6">
      <c r="A4730" s="171">
        <v>44340</v>
      </c>
      <c r="B4730" t="s">
        <v>164</v>
      </c>
      <c r="C4730">
        <v>92378.57</v>
      </c>
      <c r="D4730" t="s">
        <v>14</v>
      </c>
      <c r="E4730" t="s">
        <v>18</v>
      </c>
      <c r="F4730">
        <v>0</v>
      </c>
    </row>
    <row r="4731" spans="1:6">
      <c r="A4731" s="171">
        <v>44340</v>
      </c>
      <c r="B4731" t="s">
        <v>164</v>
      </c>
      <c r="C4731">
        <v>92378.57</v>
      </c>
      <c r="D4731" t="s">
        <v>19</v>
      </c>
      <c r="E4731" t="s">
        <v>19</v>
      </c>
      <c r="F4731">
        <v>66842</v>
      </c>
    </row>
    <row r="4732" spans="1:6">
      <c r="A4732" s="171">
        <v>44340</v>
      </c>
      <c r="B4732" t="s">
        <v>164</v>
      </c>
      <c r="C4732">
        <v>92378.57</v>
      </c>
      <c r="D4732" t="s">
        <v>19</v>
      </c>
      <c r="E4732" t="s">
        <v>20</v>
      </c>
      <c r="F4732">
        <v>66842</v>
      </c>
    </row>
    <row r="4733" spans="1:6">
      <c r="A4733" s="171">
        <v>44340</v>
      </c>
      <c r="B4733" t="s">
        <v>164</v>
      </c>
      <c r="C4733">
        <v>92378.57</v>
      </c>
      <c r="D4733" t="s">
        <v>19</v>
      </c>
      <c r="E4733" t="s">
        <v>21</v>
      </c>
      <c r="F4733">
        <v>0</v>
      </c>
    </row>
    <row r="4734" spans="1:6">
      <c r="A4734" s="171">
        <v>44340</v>
      </c>
      <c r="B4734" t="s">
        <v>164</v>
      </c>
      <c r="C4734">
        <v>92378.57</v>
      </c>
      <c r="D4734" t="s">
        <v>19</v>
      </c>
      <c r="E4734" t="s">
        <v>22</v>
      </c>
      <c r="F4734">
        <v>0</v>
      </c>
    </row>
    <row r="4735" spans="1:6">
      <c r="A4735" s="171">
        <v>44340</v>
      </c>
      <c r="B4735" t="s">
        <v>164</v>
      </c>
      <c r="C4735">
        <v>92378.57</v>
      </c>
      <c r="D4735" t="s">
        <v>23</v>
      </c>
      <c r="E4735" t="s">
        <v>23</v>
      </c>
      <c r="F4735">
        <v>0</v>
      </c>
    </row>
    <row r="4736" spans="1:6">
      <c r="A4736" s="171">
        <v>44340</v>
      </c>
      <c r="B4736" t="s">
        <v>164</v>
      </c>
      <c r="C4736">
        <v>92378.57</v>
      </c>
      <c r="D4736" t="s">
        <v>24</v>
      </c>
      <c r="E4736" t="s">
        <v>24</v>
      </c>
      <c r="F4736">
        <v>43691</v>
      </c>
    </row>
    <row r="4737" spans="1:6">
      <c r="A4737" s="171">
        <v>44340</v>
      </c>
      <c r="B4737" t="s">
        <v>164</v>
      </c>
      <c r="C4737">
        <v>92378.57</v>
      </c>
      <c r="D4737" t="s">
        <v>25</v>
      </c>
      <c r="E4737" t="s">
        <v>25</v>
      </c>
      <c r="F4737">
        <v>3818086</v>
      </c>
    </row>
    <row r="4738" spans="1:6">
      <c r="A4738" s="171">
        <v>44340</v>
      </c>
      <c r="B4738" t="s">
        <v>164</v>
      </c>
      <c r="C4738">
        <v>92378.57</v>
      </c>
      <c r="D4738" t="s">
        <v>26</v>
      </c>
      <c r="E4738" t="s">
        <v>26</v>
      </c>
      <c r="F4738">
        <v>74272</v>
      </c>
    </row>
    <row r="4739" spans="1:6">
      <c r="A4739" s="171">
        <v>44340</v>
      </c>
      <c r="B4739" t="s">
        <v>164</v>
      </c>
      <c r="C4739">
        <v>92378.57</v>
      </c>
      <c r="D4739" t="s">
        <v>27</v>
      </c>
      <c r="E4739" t="s">
        <v>27</v>
      </c>
      <c r="F4739">
        <v>41954</v>
      </c>
    </row>
    <row r="4740" spans="1:6">
      <c r="A4740" s="171">
        <v>44340</v>
      </c>
      <c r="B4740" t="s">
        <v>164</v>
      </c>
      <c r="C4740">
        <v>92378.57</v>
      </c>
      <c r="D4740" t="s">
        <v>28</v>
      </c>
      <c r="E4740" t="s">
        <v>28</v>
      </c>
      <c r="F4740">
        <v>0</v>
      </c>
    </row>
    <row r="4741" spans="1:6">
      <c r="A4741" s="171">
        <v>44340</v>
      </c>
      <c r="B4741" t="s">
        <v>164</v>
      </c>
      <c r="C4741">
        <v>92378.57</v>
      </c>
      <c r="D4741" t="s">
        <v>29</v>
      </c>
      <c r="E4741" t="s">
        <v>29</v>
      </c>
      <c r="F4741">
        <v>580553</v>
      </c>
    </row>
    <row r="4742" spans="1:6">
      <c r="A4742" s="171">
        <v>44340</v>
      </c>
      <c r="B4742" t="s">
        <v>164</v>
      </c>
      <c r="C4742">
        <v>92378.57</v>
      </c>
      <c r="D4742" t="s">
        <v>30</v>
      </c>
      <c r="E4742" t="s">
        <v>30</v>
      </c>
      <c r="F4742">
        <v>0</v>
      </c>
    </row>
    <row r="4743" spans="1:6">
      <c r="A4743" s="171">
        <v>44340</v>
      </c>
      <c r="B4743" t="s">
        <v>164</v>
      </c>
      <c r="C4743">
        <v>92378.57</v>
      </c>
      <c r="D4743" t="s">
        <v>31</v>
      </c>
      <c r="E4743" t="s">
        <v>31</v>
      </c>
      <c r="F4743">
        <v>166862</v>
      </c>
    </row>
    <row r="4744" spans="1:6">
      <c r="A4744" s="171">
        <v>44340</v>
      </c>
      <c r="B4744" t="s">
        <v>164</v>
      </c>
      <c r="C4744">
        <v>92378.57</v>
      </c>
      <c r="D4744" t="s">
        <v>32</v>
      </c>
      <c r="E4744" t="s">
        <v>32</v>
      </c>
      <c r="F4744">
        <v>230381</v>
      </c>
    </row>
    <row r="4745" spans="1:6">
      <c r="A4745" s="171">
        <v>44340</v>
      </c>
      <c r="B4745" t="s">
        <v>164</v>
      </c>
      <c r="C4745">
        <v>92378.57</v>
      </c>
      <c r="D4745" t="s">
        <v>33</v>
      </c>
      <c r="E4745" t="s">
        <v>33</v>
      </c>
      <c r="F4745">
        <v>0</v>
      </c>
    </row>
    <row r="4746" spans="1:6">
      <c r="A4746" s="171">
        <v>44340</v>
      </c>
      <c r="B4746" t="s">
        <v>164</v>
      </c>
      <c r="C4746">
        <v>92378.57</v>
      </c>
      <c r="D4746" t="s">
        <v>34</v>
      </c>
      <c r="E4746" t="s">
        <v>34</v>
      </c>
      <c r="F4746">
        <v>0</v>
      </c>
    </row>
    <row r="4747" spans="1:6">
      <c r="A4747" s="171">
        <v>44340</v>
      </c>
      <c r="B4747" t="s">
        <v>164</v>
      </c>
      <c r="C4747">
        <v>92378.57</v>
      </c>
      <c r="D4747" t="s">
        <v>35</v>
      </c>
      <c r="E4747" t="s">
        <v>35</v>
      </c>
      <c r="F4747">
        <v>0</v>
      </c>
    </row>
    <row r="4748" spans="1:6">
      <c r="A4748" s="171">
        <v>44340</v>
      </c>
      <c r="B4748" t="s">
        <v>164</v>
      </c>
      <c r="C4748">
        <v>92378.57</v>
      </c>
      <c r="D4748" t="s">
        <v>36</v>
      </c>
      <c r="E4748" t="s">
        <v>36</v>
      </c>
      <c r="F4748">
        <v>0</v>
      </c>
    </row>
    <row r="4749" spans="1:6">
      <c r="A4749" s="171">
        <v>44340</v>
      </c>
      <c r="B4749" t="s">
        <v>164</v>
      </c>
      <c r="C4749">
        <v>92378.57</v>
      </c>
      <c r="D4749" t="s">
        <v>37</v>
      </c>
      <c r="E4749" t="s">
        <v>37</v>
      </c>
      <c r="F4749">
        <v>0</v>
      </c>
    </row>
    <row r="4750" spans="1:6">
      <c r="A4750" s="171">
        <v>44340</v>
      </c>
      <c r="B4750" t="s">
        <v>164</v>
      </c>
      <c r="C4750">
        <v>92378.57</v>
      </c>
      <c r="D4750" t="s">
        <v>38</v>
      </c>
      <c r="E4750" t="s">
        <v>38</v>
      </c>
      <c r="F4750">
        <v>0</v>
      </c>
    </row>
    <row r="4751" spans="1:6">
      <c r="A4751" s="171">
        <v>44340</v>
      </c>
      <c r="B4751" t="s">
        <v>164</v>
      </c>
      <c r="C4751">
        <v>92378.57</v>
      </c>
      <c r="D4751" t="s">
        <v>39</v>
      </c>
      <c r="E4751" t="s">
        <v>39</v>
      </c>
      <c r="F4751">
        <v>0</v>
      </c>
    </row>
    <row r="4752" spans="1:6">
      <c r="A4752" s="171">
        <v>44340</v>
      </c>
      <c r="B4752" t="s">
        <v>164</v>
      </c>
      <c r="C4752">
        <v>92378.57</v>
      </c>
      <c r="D4752" t="s">
        <v>40</v>
      </c>
      <c r="E4752" t="s">
        <v>40</v>
      </c>
      <c r="F4752">
        <v>0</v>
      </c>
    </row>
    <row r="4753" spans="1:6">
      <c r="A4753" s="171">
        <v>44340</v>
      </c>
      <c r="B4753" t="s">
        <v>164</v>
      </c>
      <c r="C4753">
        <v>92378.57</v>
      </c>
      <c r="D4753" t="s">
        <v>41</v>
      </c>
      <c r="E4753" t="s">
        <v>41</v>
      </c>
      <c r="F4753">
        <v>0</v>
      </c>
    </row>
    <row r="4754" spans="1:6">
      <c r="A4754" s="171">
        <v>44341</v>
      </c>
      <c r="B4754" t="s">
        <v>164</v>
      </c>
      <c r="C4754">
        <v>105121.36</v>
      </c>
      <c r="D4754" t="s">
        <v>9</v>
      </c>
      <c r="E4754" t="s">
        <v>9</v>
      </c>
      <c r="F4754">
        <v>137641</v>
      </c>
    </row>
    <row r="4755" spans="1:6">
      <c r="A4755" s="171">
        <v>44341</v>
      </c>
      <c r="B4755" t="s">
        <v>164</v>
      </c>
      <c r="C4755">
        <v>105121.36</v>
      </c>
      <c r="D4755" t="s">
        <v>9</v>
      </c>
      <c r="E4755" t="s">
        <v>10</v>
      </c>
      <c r="F4755">
        <v>118462</v>
      </c>
    </row>
    <row r="4756" spans="1:6">
      <c r="A4756" s="171">
        <v>44341</v>
      </c>
      <c r="B4756" t="s">
        <v>164</v>
      </c>
      <c r="C4756">
        <v>105121.36</v>
      </c>
      <c r="D4756" t="s">
        <v>9</v>
      </c>
      <c r="E4756" t="s">
        <v>11</v>
      </c>
      <c r="F4756">
        <v>18651</v>
      </c>
    </row>
    <row r="4757" spans="1:6">
      <c r="A4757" s="171">
        <v>44341</v>
      </c>
      <c r="B4757" t="s">
        <v>164</v>
      </c>
      <c r="C4757">
        <v>105121.36</v>
      </c>
      <c r="D4757" t="s">
        <v>9</v>
      </c>
      <c r="E4757" t="s">
        <v>12</v>
      </c>
      <c r="F4757">
        <v>0</v>
      </c>
    </row>
    <row r="4758" spans="1:6">
      <c r="A4758" s="171">
        <v>44341</v>
      </c>
      <c r="B4758" t="s">
        <v>164</v>
      </c>
      <c r="C4758">
        <v>105121.36</v>
      </c>
      <c r="D4758" t="s">
        <v>9</v>
      </c>
      <c r="E4758" t="s">
        <v>13</v>
      </c>
      <c r="F4758">
        <v>528</v>
      </c>
    </row>
    <row r="4759" spans="1:6">
      <c r="A4759" s="171">
        <v>44341</v>
      </c>
      <c r="B4759" t="s">
        <v>164</v>
      </c>
      <c r="C4759">
        <v>105121.36</v>
      </c>
      <c r="D4759" t="s">
        <v>14</v>
      </c>
      <c r="E4759" t="s">
        <v>14</v>
      </c>
      <c r="F4759">
        <v>26438</v>
      </c>
    </row>
    <row r="4760" spans="1:6">
      <c r="A4760" s="171">
        <v>44341</v>
      </c>
      <c r="B4760" t="s">
        <v>164</v>
      </c>
      <c r="C4760">
        <v>105121.36</v>
      </c>
      <c r="D4760" t="s">
        <v>14</v>
      </c>
      <c r="E4760" t="s">
        <v>15</v>
      </c>
      <c r="F4760">
        <v>24985</v>
      </c>
    </row>
    <row r="4761" spans="1:6">
      <c r="A4761" s="171">
        <v>44341</v>
      </c>
      <c r="B4761" t="s">
        <v>164</v>
      </c>
      <c r="C4761">
        <v>105121.36</v>
      </c>
      <c r="D4761" t="s">
        <v>14</v>
      </c>
      <c r="E4761" t="s">
        <v>16</v>
      </c>
      <c r="F4761">
        <v>1453</v>
      </c>
    </row>
    <row r="4762" spans="1:6">
      <c r="A4762" s="171">
        <v>44341</v>
      </c>
      <c r="B4762" t="s">
        <v>164</v>
      </c>
      <c r="C4762">
        <v>105121.36</v>
      </c>
      <c r="D4762" t="s">
        <v>14</v>
      </c>
      <c r="E4762" t="s">
        <v>17</v>
      </c>
      <c r="F4762">
        <v>0</v>
      </c>
    </row>
    <row r="4763" spans="1:6">
      <c r="A4763" s="171">
        <v>44341</v>
      </c>
      <c r="B4763" t="s">
        <v>164</v>
      </c>
      <c r="C4763">
        <v>105121.36</v>
      </c>
      <c r="D4763" t="s">
        <v>14</v>
      </c>
      <c r="E4763" t="s">
        <v>18</v>
      </c>
      <c r="F4763">
        <v>0</v>
      </c>
    </row>
    <row r="4764" spans="1:6">
      <c r="A4764" s="171">
        <v>44341</v>
      </c>
      <c r="B4764" t="s">
        <v>164</v>
      </c>
      <c r="C4764">
        <v>105121.36</v>
      </c>
      <c r="D4764" t="s">
        <v>19</v>
      </c>
      <c r="E4764" t="s">
        <v>19</v>
      </c>
      <c r="F4764">
        <v>5886</v>
      </c>
    </row>
    <row r="4765" spans="1:6">
      <c r="A4765" s="171">
        <v>44341</v>
      </c>
      <c r="B4765" t="s">
        <v>164</v>
      </c>
      <c r="C4765">
        <v>105121.36</v>
      </c>
      <c r="D4765" t="s">
        <v>19</v>
      </c>
      <c r="E4765" t="s">
        <v>20</v>
      </c>
      <c r="F4765">
        <v>5886</v>
      </c>
    </row>
    <row r="4766" spans="1:6">
      <c r="A4766" s="171">
        <v>44341</v>
      </c>
      <c r="B4766" t="s">
        <v>164</v>
      </c>
      <c r="C4766">
        <v>105121.36</v>
      </c>
      <c r="D4766" t="s">
        <v>19</v>
      </c>
      <c r="E4766" t="s">
        <v>21</v>
      </c>
      <c r="F4766">
        <v>0</v>
      </c>
    </row>
    <row r="4767" spans="1:6">
      <c r="A4767" s="171">
        <v>44341</v>
      </c>
      <c r="B4767" t="s">
        <v>164</v>
      </c>
      <c r="C4767">
        <v>105121.36</v>
      </c>
      <c r="D4767" t="s">
        <v>19</v>
      </c>
      <c r="E4767" t="s">
        <v>22</v>
      </c>
      <c r="F4767">
        <v>0</v>
      </c>
    </row>
    <row r="4768" spans="1:6">
      <c r="A4768" s="171">
        <v>44341</v>
      </c>
      <c r="B4768" t="s">
        <v>164</v>
      </c>
      <c r="C4768">
        <v>105121.36</v>
      </c>
      <c r="D4768" t="s">
        <v>23</v>
      </c>
      <c r="E4768" t="s">
        <v>23</v>
      </c>
      <c r="F4768">
        <v>0</v>
      </c>
    </row>
    <row r="4769" spans="1:6">
      <c r="A4769" s="171">
        <v>44341</v>
      </c>
      <c r="B4769" t="s">
        <v>164</v>
      </c>
      <c r="C4769">
        <v>105121.36</v>
      </c>
      <c r="D4769" t="s">
        <v>24</v>
      </c>
      <c r="E4769" t="s">
        <v>24</v>
      </c>
      <c r="F4769">
        <v>14988</v>
      </c>
    </row>
    <row r="4770" spans="1:6">
      <c r="A4770" s="171">
        <v>44341</v>
      </c>
      <c r="B4770" t="s">
        <v>164</v>
      </c>
      <c r="C4770">
        <v>105121.36</v>
      </c>
      <c r="D4770" t="s">
        <v>25</v>
      </c>
      <c r="E4770" t="s">
        <v>25</v>
      </c>
      <c r="F4770">
        <v>4089959</v>
      </c>
    </row>
    <row r="4771" spans="1:6">
      <c r="A4771" s="171">
        <v>44341</v>
      </c>
      <c r="B4771" t="s">
        <v>164</v>
      </c>
      <c r="C4771">
        <v>105121.36</v>
      </c>
      <c r="D4771" t="s">
        <v>26</v>
      </c>
      <c r="E4771" t="s">
        <v>26</v>
      </c>
      <c r="F4771">
        <v>6256</v>
      </c>
    </row>
    <row r="4772" spans="1:6">
      <c r="A4772" s="171">
        <v>44341</v>
      </c>
      <c r="B4772" t="s">
        <v>164</v>
      </c>
      <c r="C4772">
        <v>105121.36</v>
      </c>
      <c r="D4772" t="s">
        <v>27</v>
      </c>
      <c r="E4772" t="s">
        <v>27</v>
      </c>
      <c r="F4772">
        <v>19486</v>
      </c>
    </row>
    <row r="4773" spans="1:6">
      <c r="A4773" s="171">
        <v>44341</v>
      </c>
      <c r="B4773" t="s">
        <v>164</v>
      </c>
      <c r="C4773">
        <v>105121.36</v>
      </c>
      <c r="D4773" t="s">
        <v>28</v>
      </c>
      <c r="E4773" t="s">
        <v>28</v>
      </c>
      <c r="F4773">
        <v>0</v>
      </c>
    </row>
    <row r="4774" spans="1:6">
      <c r="A4774" s="171">
        <v>44341</v>
      </c>
      <c r="B4774" t="s">
        <v>164</v>
      </c>
      <c r="C4774">
        <v>105121.36</v>
      </c>
      <c r="D4774" t="s">
        <v>29</v>
      </c>
      <c r="E4774" t="s">
        <v>29</v>
      </c>
      <c r="F4774">
        <v>1116331</v>
      </c>
    </row>
    <row r="4775" spans="1:6">
      <c r="A4775" s="171">
        <v>44341</v>
      </c>
      <c r="B4775" t="s">
        <v>164</v>
      </c>
      <c r="C4775">
        <v>105121.36</v>
      </c>
      <c r="D4775" t="s">
        <v>30</v>
      </c>
      <c r="E4775" t="s">
        <v>30</v>
      </c>
      <c r="F4775">
        <v>0</v>
      </c>
    </row>
    <row r="4776" spans="1:6">
      <c r="A4776" s="171">
        <v>44341</v>
      </c>
      <c r="B4776" t="s">
        <v>164</v>
      </c>
      <c r="C4776">
        <v>105121.36</v>
      </c>
      <c r="D4776" t="s">
        <v>31</v>
      </c>
      <c r="E4776" t="s">
        <v>31</v>
      </c>
      <c r="F4776">
        <v>153710</v>
      </c>
    </row>
    <row r="4777" spans="1:6">
      <c r="A4777" s="171">
        <v>44341</v>
      </c>
      <c r="B4777" t="s">
        <v>164</v>
      </c>
      <c r="C4777">
        <v>105121.36</v>
      </c>
      <c r="D4777" t="s">
        <v>32</v>
      </c>
      <c r="E4777" t="s">
        <v>32</v>
      </c>
      <c r="F4777">
        <v>246827</v>
      </c>
    </row>
    <row r="4778" spans="1:6">
      <c r="A4778" s="171">
        <v>44341</v>
      </c>
      <c r="B4778" t="s">
        <v>164</v>
      </c>
      <c r="C4778">
        <v>105121.36</v>
      </c>
      <c r="D4778" t="s">
        <v>33</v>
      </c>
      <c r="E4778" t="s">
        <v>33</v>
      </c>
      <c r="F4778">
        <v>0</v>
      </c>
    </row>
    <row r="4779" spans="1:6">
      <c r="A4779" s="171">
        <v>44341</v>
      </c>
      <c r="B4779" t="s">
        <v>164</v>
      </c>
      <c r="C4779">
        <v>105121.36</v>
      </c>
      <c r="D4779" t="s">
        <v>34</v>
      </c>
      <c r="E4779" t="s">
        <v>34</v>
      </c>
      <c r="F4779">
        <v>0</v>
      </c>
    </row>
    <row r="4780" spans="1:6">
      <c r="A4780" s="171">
        <v>44341</v>
      </c>
      <c r="B4780" t="s">
        <v>164</v>
      </c>
      <c r="C4780">
        <v>105121.36</v>
      </c>
      <c r="D4780" t="s">
        <v>35</v>
      </c>
      <c r="E4780" t="s">
        <v>35</v>
      </c>
      <c r="F4780">
        <v>0</v>
      </c>
    </row>
    <row r="4781" spans="1:6">
      <c r="A4781" s="171">
        <v>44341</v>
      </c>
      <c r="B4781" t="s">
        <v>164</v>
      </c>
      <c r="C4781">
        <v>105121.36</v>
      </c>
      <c r="D4781" t="s">
        <v>36</v>
      </c>
      <c r="E4781" t="s">
        <v>36</v>
      </c>
      <c r="F4781">
        <v>0</v>
      </c>
    </row>
    <row r="4782" spans="1:6">
      <c r="A4782" s="171">
        <v>44341</v>
      </c>
      <c r="B4782" t="s">
        <v>164</v>
      </c>
      <c r="C4782">
        <v>105121.36</v>
      </c>
      <c r="D4782" t="s">
        <v>37</v>
      </c>
      <c r="E4782" t="s">
        <v>37</v>
      </c>
      <c r="F4782">
        <v>0</v>
      </c>
    </row>
    <row r="4783" spans="1:6">
      <c r="A4783" s="171">
        <v>44341</v>
      </c>
      <c r="B4783" t="s">
        <v>164</v>
      </c>
      <c r="C4783">
        <v>105121.36</v>
      </c>
      <c r="D4783" t="s">
        <v>38</v>
      </c>
      <c r="E4783" t="s">
        <v>38</v>
      </c>
      <c r="F4783">
        <v>0</v>
      </c>
    </row>
    <row r="4784" spans="1:6">
      <c r="A4784" s="171">
        <v>44341</v>
      </c>
      <c r="B4784" t="s">
        <v>164</v>
      </c>
      <c r="C4784">
        <v>105121.36</v>
      </c>
      <c r="D4784" t="s">
        <v>39</v>
      </c>
      <c r="E4784" t="s">
        <v>39</v>
      </c>
      <c r="F4784">
        <v>0</v>
      </c>
    </row>
    <row r="4785" spans="1:6">
      <c r="A4785" s="171">
        <v>44341</v>
      </c>
      <c r="B4785" t="s">
        <v>164</v>
      </c>
      <c r="C4785">
        <v>105121.36</v>
      </c>
      <c r="D4785" t="s">
        <v>40</v>
      </c>
      <c r="E4785" t="s">
        <v>40</v>
      </c>
      <c r="F4785">
        <v>0</v>
      </c>
    </row>
    <row r="4786" spans="1:6">
      <c r="A4786" s="171">
        <v>44341</v>
      </c>
      <c r="B4786" t="s">
        <v>164</v>
      </c>
      <c r="C4786">
        <v>105121.36</v>
      </c>
      <c r="D4786" t="s">
        <v>41</v>
      </c>
      <c r="E4786" t="s">
        <v>41</v>
      </c>
      <c r="F4786">
        <v>0</v>
      </c>
    </row>
    <row r="4787" spans="1:6">
      <c r="A4787" s="171">
        <v>44342</v>
      </c>
      <c r="B4787" t="s">
        <v>164</v>
      </c>
      <c r="C4787">
        <v>107600.89</v>
      </c>
      <c r="D4787" t="s">
        <v>9</v>
      </c>
      <c r="E4787" t="s">
        <v>9</v>
      </c>
      <c r="F4787">
        <v>199919</v>
      </c>
    </row>
    <row r="4788" spans="1:6">
      <c r="A4788" s="171">
        <v>44342</v>
      </c>
      <c r="B4788" t="s">
        <v>164</v>
      </c>
      <c r="C4788">
        <v>107600.89</v>
      </c>
      <c r="D4788" t="s">
        <v>9</v>
      </c>
      <c r="E4788" t="s">
        <v>10</v>
      </c>
      <c r="F4788">
        <v>156138</v>
      </c>
    </row>
    <row r="4789" spans="1:6">
      <c r="A4789" s="171">
        <v>44342</v>
      </c>
      <c r="B4789" t="s">
        <v>164</v>
      </c>
      <c r="C4789">
        <v>107600.89</v>
      </c>
      <c r="D4789" t="s">
        <v>9</v>
      </c>
      <c r="E4789" t="s">
        <v>11</v>
      </c>
      <c r="F4789">
        <v>43242</v>
      </c>
    </row>
    <row r="4790" spans="1:6">
      <c r="A4790" s="171">
        <v>44342</v>
      </c>
      <c r="B4790" t="s">
        <v>164</v>
      </c>
      <c r="C4790">
        <v>107600.89</v>
      </c>
      <c r="D4790" t="s">
        <v>9</v>
      </c>
      <c r="E4790" t="s">
        <v>12</v>
      </c>
      <c r="F4790">
        <v>0</v>
      </c>
    </row>
    <row r="4791" spans="1:6">
      <c r="A4791" s="171">
        <v>44342</v>
      </c>
      <c r="B4791" t="s">
        <v>164</v>
      </c>
      <c r="C4791">
        <v>107600.89</v>
      </c>
      <c r="D4791" t="s">
        <v>9</v>
      </c>
      <c r="E4791" t="s">
        <v>13</v>
      </c>
      <c r="F4791">
        <v>539</v>
      </c>
    </row>
    <row r="4792" spans="1:6">
      <c r="A4792" s="171">
        <v>44342</v>
      </c>
      <c r="B4792" t="s">
        <v>164</v>
      </c>
      <c r="C4792">
        <v>107600.89</v>
      </c>
      <c r="D4792" t="s">
        <v>14</v>
      </c>
      <c r="E4792" t="s">
        <v>14</v>
      </c>
      <c r="F4792">
        <v>50908</v>
      </c>
    </row>
    <row r="4793" spans="1:6">
      <c r="A4793" s="171">
        <v>44342</v>
      </c>
      <c r="B4793" t="s">
        <v>164</v>
      </c>
      <c r="C4793">
        <v>107600.89</v>
      </c>
      <c r="D4793" t="s">
        <v>14</v>
      </c>
      <c r="E4793" t="s">
        <v>15</v>
      </c>
      <c r="F4793">
        <v>40804</v>
      </c>
    </row>
    <row r="4794" spans="1:6">
      <c r="A4794" s="171">
        <v>44342</v>
      </c>
      <c r="B4794" t="s">
        <v>164</v>
      </c>
      <c r="C4794">
        <v>107600.89</v>
      </c>
      <c r="D4794" t="s">
        <v>14</v>
      </c>
      <c r="E4794" t="s">
        <v>16</v>
      </c>
      <c r="F4794">
        <v>10104</v>
      </c>
    </row>
    <row r="4795" spans="1:6">
      <c r="A4795" s="171">
        <v>44342</v>
      </c>
      <c r="B4795" t="s">
        <v>164</v>
      </c>
      <c r="C4795">
        <v>107600.89</v>
      </c>
      <c r="D4795" t="s">
        <v>14</v>
      </c>
      <c r="E4795" t="s">
        <v>17</v>
      </c>
      <c r="F4795">
        <v>0</v>
      </c>
    </row>
    <row r="4796" spans="1:6">
      <c r="A4796" s="171">
        <v>44342</v>
      </c>
      <c r="B4796" t="s">
        <v>164</v>
      </c>
      <c r="C4796">
        <v>107600.89</v>
      </c>
      <c r="D4796" t="s">
        <v>14</v>
      </c>
      <c r="E4796" t="s">
        <v>18</v>
      </c>
      <c r="F4796">
        <v>0</v>
      </c>
    </row>
    <row r="4797" spans="1:6">
      <c r="A4797" s="171">
        <v>44342</v>
      </c>
      <c r="B4797" t="s">
        <v>164</v>
      </c>
      <c r="C4797">
        <v>107600.89</v>
      </c>
      <c r="D4797" t="s">
        <v>19</v>
      </c>
      <c r="E4797" t="s">
        <v>19</v>
      </c>
      <c r="F4797">
        <v>5189</v>
      </c>
    </row>
    <row r="4798" spans="1:6">
      <c r="A4798" s="171">
        <v>44342</v>
      </c>
      <c r="B4798" t="s">
        <v>164</v>
      </c>
      <c r="C4798">
        <v>107600.89</v>
      </c>
      <c r="D4798" t="s">
        <v>19</v>
      </c>
      <c r="E4798" t="s">
        <v>20</v>
      </c>
      <c r="F4798">
        <v>5189</v>
      </c>
    </row>
    <row r="4799" spans="1:6">
      <c r="A4799" s="171">
        <v>44342</v>
      </c>
      <c r="B4799" t="s">
        <v>164</v>
      </c>
      <c r="C4799">
        <v>107600.89</v>
      </c>
      <c r="D4799" t="s">
        <v>19</v>
      </c>
      <c r="E4799" t="s">
        <v>21</v>
      </c>
      <c r="F4799">
        <v>0</v>
      </c>
    </row>
    <row r="4800" spans="1:6">
      <c r="A4800" s="171">
        <v>44342</v>
      </c>
      <c r="B4800" t="s">
        <v>164</v>
      </c>
      <c r="C4800">
        <v>107600.89</v>
      </c>
      <c r="D4800" t="s">
        <v>19</v>
      </c>
      <c r="E4800" t="s">
        <v>22</v>
      </c>
      <c r="F4800">
        <v>0</v>
      </c>
    </row>
    <row r="4801" spans="1:6">
      <c r="A4801" s="171">
        <v>44342</v>
      </c>
      <c r="B4801" t="s">
        <v>164</v>
      </c>
      <c r="C4801">
        <v>107600.89</v>
      </c>
      <c r="D4801" t="s">
        <v>23</v>
      </c>
      <c r="E4801" t="s">
        <v>23</v>
      </c>
      <c r="F4801">
        <v>0</v>
      </c>
    </row>
    <row r="4802" spans="1:6">
      <c r="A4802" s="171">
        <v>44342</v>
      </c>
      <c r="B4802" t="s">
        <v>164</v>
      </c>
      <c r="C4802">
        <v>107600.89</v>
      </c>
      <c r="D4802" t="s">
        <v>24</v>
      </c>
      <c r="E4802" t="s">
        <v>24</v>
      </c>
      <c r="F4802">
        <v>0</v>
      </c>
    </row>
    <row r="4803" spans="1:6">
      <c r="A4803" s="171">
        <v>44342</v>
      </c>
      <c r="B4803" t="s">
        <v>164</v>
      </c>
      <c r="C4803">
        <v>107600.89</v>
      </c>
      <c r="D4803" t="s">
        <v>25</v>
      </c>
      <c r="E4803" t="s">
        <v>25</v>
      </c>
      <c r="F4803">
        <v>3434757</v>
      </c>
    </row>
    <row r="4804" spans="1:6">
      <c r="A4804" s="171">
        <v>44342</v>
      </c>
      <c r="B4804" t="s">
        <v>164</v>
      </c>
      <c r="C4804">
        <v>107600.89</v>
      </c>
      <c r="D4804" t="s">
        <v>26</v>
      </c>
      <c r="E4804" t="s">
        <v>26</v>
      </c>
      <c r="F4804">
        <v>5530</v>
      </c>
    </row>
    <row r="4805" spans="1:6">
      <c r="A4805" s="171">
        <v>44342</v>
      </c>
      <c r="B4805" t="s">
        <v>164</v>
      </c>
      <c r="C4805">
        <v>107600.89</v>
      </c>
      <c r="D4805" t="s">
        <v>27</v>
      </c>
      <c r="E4805" t="s">
        <v>27</v>
      </c>
      <c r="F4805">
        <v>17092</v>
      </c>
    </row>
    <row r="4806" spans="1:6">
      <c r="A4806" s="171">
        <v>44342</v>
      </c>
      <c r="B4806" t="s">
        <v>164</v>
      </c>
      <c r="C4806">
        <v>107600.89</v>
      </c>
      <c r="D4806" t="s">
        <v>28</v>
      </c>
      <c r="E4806" t="s">
        <v>28</v>
      </c>
      <c r="F4806">
        <v>0</v>
      </c>
    </row>
    <row r="4807" spans="1:6">
      <c r="A4807" s="171">
        <v>44342</v>
      </c>
      <c r="B4807" t="s">
        <v>164</v>
      </c>
      <c r="C4807">
        <v>107600.89</v>
      </c>
      <c r="D4807" t="s">
        <v>29</v>
      </c>
      <c r="E4807" t="s">
        <v>29</v>
      </c>
      <c r="F4807">
        <v>1347268</v>
      </c>
    </row>
    <row r="4808" spans="1:6">
      <c r="A4808" s="171">
        <v>44342</v>
      </c>
      <c r="B4808" t="s">
        <v>164</v>
      </c>
      <c r="C4808">
        <v>107600.89</v>
      </c>
      <c r="D4808" t="s">
        <v>30</v>
      </c>
      <c r="E4808" t="s">
        <v>30</v>
      </c>
      <c r="F4808">
        <v>0</v>
      </c>
    </row>
    <row r="4809" spans="1:6">
      <c r="A4809" s="171">
        <v>44342</v>
      </c>
      <c r="B4809" t="s">
        <v>164</v>
      </c>
      <c r="C4809">
        <v>107600.89</v>
      </c>
      <c r="D4809" t="s">
        <v>31</v>
      </c>
      <c r="E4809" t="s">
        <v>31</v>
      </c>
      <c r="F4809">
        <v>156422</v>
      </c>
    </row>
    <row r="4810" spans="1:6">
      <c r="A4810" s="171">
        <v>44342</v>
      </c>
      <c r="B4810" t="s">
        <v>164</v>
      </c>
      <c r="C4810">
        <v>107600.89</v>
      </c>
      <c r="D4810" t="s">
        <v>32</v>
      </c>
      <c r="E4810" t="s">
        <v>32</v>
      </c>
      <c r="F4810">
        <v>247040</v>
      </c>
    </row>
    <row r="4811" spans="1:6">
      <c r="A4811" s="171">
        <v>44342</v>
      </c>
      <c r="B4811" t="s">
        <v>164</v>
      </c>
      <c r="C4811">
        <v>107600.89</v>
      </c>
      <c r="D4811" t="s">
        <v>33</v>
      </c>
      <c r="E4811" t="s">
        <v>33</v>
      </c>
      <c r="F4811">
        <v>0</v>
      </c>
    </row>
    <row r="4812" spans="1:6">
      <c r="A4812" s="171">
        <v>44342</v>
      </c>
      <c r="B4812" t="s">
        <v>164</v>
      </c>
      <c r="C4812">
        <v>107600.89</v>
      </c>
      <c r="D4812" t="s">
        <v>34</v>
      </c>
      <c r="E4812" t="s">
        <v>34</v>
      </c>
      <c r="F4812">
        <v>0</v>
      </c>
    </row>
    <row r="4813" spans="1:6">
      <c r="A4813" s="171">
        <v>44342</v>
      </c>
      <c r="B4813" t="s">
        <v>164</v>
      </c>
      <c r="C4813">
        <v>107600.89</v>
      </c>
      <c r="D4813" t="s">
        <v>35</v>
      </c>
      <c r="E4813" t="s">
        <v>35</v>
      </c>
      <c r="F4813">
        <v>0</v>
      </c>
    </row>
    <row r="4814" spans="1:6">
      <c r="A4814" s="171">
        <v>44342</v>
      </c>
      <c r="B4814" t="s">
        <v>164</v>
      </c>
      <c r="C4814">
        <v>107600.89</v>
      </c>
      <c r="D4814" t="s">
        <v>36</v>
      </c>
      <c r="E4814" t="s">
        <v>36</v>
      </c>
      <c r="F4814">
        <v>0</v>
      </c>
    </row>
    <row r="4815" spans="1:6">
      <c r="A4815" s="171">
        <v>44342</v>
      </c>
      <c r="B4815" t="s">
        <v>164</v>
      </c>
      <c r="C4815">
        <v>107600.89</v>
      </c>
      <c r="D4815" t="s">
        <v>37</v>
      </c>
      <c r="E4815" t="s">
        <v>37</v>
      </c>
      <c r="F4815">
        <v>0</v>
      </c>
    </row>
    <row r="4816" spans="1:6">
      <c r="A4816" s="171">
        <v>44342</v>
      </c>
      <c r="B4816" t="s">
        <v>164</v>
      </c>
      <c r="C4816">
        <v>107600.89</v>
      </c>
      <c r="D4816" t="s">
        <v>38</v>
      </c>
      <c r="E4816" t="s">
        <v>38</v>
      </c>
      <c r="F4816">
        <v>0</v>
      </c>
    </row>
    <row r="4817" spans="1:6">
      <c r="A4817" s="171">
        <v>44342</v>
      </c>
      <c r="B4817" t="s">
        <v>164</v>
      </c>
      <c r="C4817">
        <v>107600.89</v>
      </c>
      <c r="D4817" t="s">
        <v>39</v>
      </c>
      <c r="E4817" t="s">
        <v>39</v>
      </c>
      <c r="F4817">
        <v>0</v>
      </c>
    </row>
    <row r="4818" spans="1:6">
      <c r="A4818" s="171">
        <v>44342</v>
      </c>
      <c r="B4818" t="s">
        <v>164</v>
      </c>
      <c r="C4818">
        <v>107600.89</v>
      </c>
      <c r="D4818" t="s">
        <v>40</v>
      </c>
      <c r="E4818" t="s">
        <v>40</v>
      </c>
      <c r="F4818">
        <v>0</v>
      </c>
    </row>
    <row r="4819" spans="1:6">
      <c r="A4819" s="171">
        <v>44342</v>
      </c>
      <c r="B4819" t="s">
        <v>164</v>
      </c>
      <c r="C4819">
        <v>107600.89</v>
      </c>
      <c r="D4819" t="s">
        <v>41</v>
      </c>
      <c r="E4819" t="s">
        <v>41</v>
      </c>
      <c r="F4819">
        <v>0</v>
      </c>
    </row>
    <row r="4820" spans="1:6">
      <c r="A4820" s="171">
        <v>44343</v>
      </c>
      <c r="B4820" t="s">
        <v>164</v>
      </c>
      <c r="C4820">
        <v>106006.62</v>
      </c>
      <c r="D4820" t="s">
        <v>9</v>
      </c>
      <c r="E4820" t="s">
        <v>9</v>
      </c>
      <c r="F4820">
        <v>174695</v>
      </c>
    </row>
    <row r="4821" spans="1:6">
      <c r="A4821" s="171">
        <v>44343</v>
      </c>
      <c r="B4821" t="s">
        <v>164</v>
      </c>
      <c r="C4821">
        <v>106006.62</v>
      </c>
      <c r="D4821" t="s">
        <v>9</v>
      </c>
      <c r="E4821" t="s">
        <v>10</v>
      </c>
      <c r="F4821">
        <v>144069</v>
      </c>
    </row>
    <row r="4822" spans="1:6">
      <c r="A4822" s="171">
        <v>44343</v>
      </c>
      <c r="B4822" t="s">
        <v>164</v>
      </c>
      <c r="C4822">
        <v>106006.62</v>
      </c>
      <c r="D4822" t="s">
        <v>9</v>
      </c>
      <c r="E4822" t="s">
        <v>11</v>
      </c>
      <c r="F4822">
        <v>30147</v>
      </c>
    </row>
    <row r="4823" spans="1:6">
      <c r="A4823" s="171">
        <v>44343</v>
      </c>
      <c r="B4823" t="s">
        <v>164</v>
      </c>
      <c r="C4823">
        <v>106006.62</v>
      </c>
      <c r="D4823" t="s">
        <v>9</v>
      </c>
      <c r="E4823" t="s">
        <v>12</v>
      </c>
      <c r="F4823">
        <v>0</v>
      </c>
    </row>
    <row r="4824" spans="1:6">
      <c r="A4824" s="171">
        <v>44343</v>
      </c>
      <c r="B4824" t="s">
        <v>164</v>
      </c>
      <c r="C4824">
        <v>106006.62</v>
      </c>
      <c r="D4824" t="s">
        <v>9</v>
      </c>
      <c r="E4824" t="s">
        <v>13</v>
      </c>
      <c r="F4824">
        <v>479</v>
      </c>
    </row>
    <row r="4825" spans="1:6">
      <c r="A4825" s="171">
        <v>44343</v>
      </c>
      <c r="B4825" t="s">
        <v>164</v>
      </c>
      <c r="C4825">
        <v>106006.62</v>
      </c>
      <c r="D4825" t="s">
        <v>14</v>
      </c>
      <c r="E4825" t="s">
        <v>14</v>
      </c>
      <c r="F4825">
        <v>42446</v>
      </c>
    </row>
    <row r="4826" spans="1:6">
      <c r="A4826" s="171">
        <v>44343</v>
      </c>
      <c r="B4826" t="s">
        <v>164</v>
      </c>
      <c r="C4826">
        <v>106006.62</v>
      </c>
      <c r="D4826" t="s">
        <v>14</v>
      </c>
      <c r="E4826" t="s">
        <v>15</v>
      </c>
      <c r="F4826">
        <v>36084</v>
      </c>
    </row>
    <row r="4827" spans="1:6">
      <c r="A4827" s="171">
        <v>44343</v>
      </c>
      <c r="B4827" t="s">
        <v>164</v>
      </c>
      <c r="C4827">
        <v>106006.62</v>
      </c>
      <c r="D4827" t="s">
        <v>14</v>
      </c>
      <c r="E4827" t="s">
        <v>16</v>
      </c>
      <c r="F4827">
        <v>6362</v>
      </c>
    </row>
    <row r="4828" spans="1:6">
      <c r="A4828" s="171">
        <v>44343</v>
      </c>
      <c r="B4828" t="s">
        <v>164</v>
      </c>
      <c r="C4828">
        <v>106006.62</v>
      </c>
      <c r="D4828" t="s">
        <v>14</v>
      </c>
      <c r="E4828" t="s">
        <v>17</v>
      </c>
      <c r="F4828">
        <v>0</v>
      </c>
    </row>
    <row r="4829" spans="1:6">
      <c r="A4829" s="171">
        <v>44343</v>
      </c>
      <c r="B4829" t="s">
        <v>164</v>
      </c>
      <c r="C4829">
        <v>106006.62</v>
      </c>
      <c r="D4829" t="s">
        <v>14</v>
      </c>
      <c r="E4829" t="s">
        <v>18</v>
      </c>
      <c r="F4829">
        <v>0</v>
      </c>
    </row>
    <row r="4830" spans="1:6">
      <c r="A4830" s="171">
        <v>44343</v>
      </c>
      <c r="B4830" t="s">
        <v>164</v>
      </c>
      <c r="C4830">
        <v>106006.62</v>
      </c>
      <c r="D4830" t="s">
        <v>19</v>
      </c>
      <c r="E4830" t="s">
        <v>19</v>
      </c>
      <c r="F4830">
        <v>5391</v>
      </c>
    </row>
    <row r="4831" spans="1:6">
      <c r="A4831" s="171">
        <v>44343</v>
      </c>
      <c r="B4831" t="s">
        <v>164</v>
      </c>
      <c r="C4831">
        <v>106006.62</v>
      </c>
      <c r="D4831" t="s">
        <v>19</v>
      </c>
      <c r="E4831" t="s">
        <v>20</v>
      </c>
      <c r="F4831">
        <v>5391</v>
      </c>
    </row>
    <row r="4832" spans="1:6">
      <c r="A4832" s="171">
        <v>44343</v>
      </c>
      <c r="B4832" t="s">
        <v>164</v>
      </c>
      <c r="C4832">
        <v>106006.62</v>
      </c>
      <c r="D4832" t="s">
        <v>19</v>
      </c>
      <c r="E4832" t="s">
        <v>21</v>
      </c>
      <c r="F4832">
        <v>0</v>
      </c>
    </row>
    <row r="4833" spans="1:6">
      <c r="A4833" s="171">
        <v>44343</v>
      </c>
      <c r="B4833" t="s">
        <v>164</v>
      </c>
      <c r="C4833">
        <v>106006.62</v>
      </c>
      <c r="D4833" t="s">
        <v>19</v>
      </c>
      <c r="E4833" t="s">
        <v>22</v>
      </c>
      <c r="F4833">
        <v>0</v>
      </c>
    </row>
    <row r="4834" spans="1:6">
      <c r="A4834" s="171">
        <v>44343</v>
      </c>
      <c r="B4834" t="s">
        <v>164</v>
      </c>
      <c r="C4834">
        <v>106006.62</v>
      </c>
      <c r="D4834" t="s">
        <v>23</v>
      </c>
      <c r="E4834" t="s">
        <v>23</v>
      </c>
      <c r="F4834">
        <v>0</v>
      </c>
    </row>
    <row r="4835" spans="1:6">
      <c r="A4835" s="171">
        <v>44343</v>
      </c>
      <c r="B4835" t="s">
        <v>164</v>
      </c>
      <c r="C4835">
        <v>106006.62</v>
      </c>
      <c r="D4835" t="s">
        <v>24</v>
      </c>
      <c r="E4835" t="s">
        <v>24</v>
      </c>
      <c r="F4835">
        <v>181</v>
      </c>
    </row>
    <row r="4836" spans="1:6">
      <c r="A4836" s="171">
        <v>44343</v>
      </c>
      <c r="B4836" t="s">
        <v>164</v>
      </c>
      <c r="C4836">
        <v>106006.62</v>
      </c>
      <c r="D4836" t="s">
        <v>25</v>
      </c>
      <c r="E4836" t="s">
        <v>25</v>
      </c>
      <c r="F4836">
        <v>3289391</v>
      </c>
    </row>
    <row r="4837" spans="1:6">
      <c r="A4837" s="171">
        <v>44343</v>
      </c>
      <c r="B4837" t="s">
        <v>164</v>
      </c>
      <c r="C4837">
        <v>106006.62</v>
      </c>
      <c r="D4837" t="s">
        <v>26</v>
      </c>
      <c r="E4837" t="s">
        <v>26</v>
      </c>
      <c r="F4837">
        <v>5755</v>
      </c>
    </row>
    <row r="4838" spans="1:6">
      <c r="A4838" s="171">
        <v>44343</v>
      </c>
      <c r="B4838" t="s">
        <v>164</v>
      </c>
      <c r="C4838">
        <v>106006.62</v>
      </c>
      <c r="D4838" t="s">
        <v>27</v>
      </c>
      <c r="E4838" t="s">
        <v>27</v>
      </c>
      <c r="F4838">
        <v>16716</v>
      </c>
    </row>
    <row r="4839" spans="1:6">
      <c r="A4839" s="171">
        <v>44343</v>
      </c>
      <c r="B4839" t="s">
        <v>164</v>
      </c>
      <c r="C4839">
        <v>106006.62</v>
      </c>
      <c r="D4839" t="s">
        <v>28</v>
      </c>
      <c r="E4839" t="s">
        <v>28</v>
      </c>
      <c r="F4839">
        <v>0</v>
      </c>
    </row>
    <row r="4840" spans="1:6">
      <c r="A4840" s="171">
        <v>44343</v>
      </c>
      <c r="B4840" t="s">
        <v>164</v>
      </c>
      <c r="C4840">
        <v>106006.62</v>
      </c>
      <c r="D4840" t="s">
        <v>29</v>
      </c>
      <c r="E4840" t="s">
        <v>29</v>
      </c>
      <c r="F4840">
        <v>1210258</v>
      </c>
    </row>
    <row r="4841" spans="1:6">
      <c r="A4841" s="171">
        <v>44343</v>
      </c>
      <c r="B4841" t="s">
        <v>164</v>
      </c>
      <c r="C4841">
        <v>106006.62</v>
      </c>
      <c r="D4841" t="s">
        <v>30</v>
      </c>
      <c r="E4841" t="s">
        <v>30</v>
      </c>
      <c r="F4841">
        <v>0</v>
      </c>
    </row>
    <row r="4842" spans="1:6">
      <c r="A4842" s="171">
        <v>44343</v>
      </c>
      <c r="B4842" t="s">
        <v>164</v>
      </c>
      <c r="C4842">
        <v>106006.62</v>
      </c>
      <c r="D4842" t="s">
        <v>31</v>
      </c>
      <c r="E4842" t="s">
        <v>31</v>
      </c>
      <c r="F4842">
        <v>162703</v>
      </c>
    </row>
    <row r="4843" spans="1:6">
      <c r="A4843" s="171">
        <v>44343</v>
      </c>
      <c r="B4843" t="s">
        <v>164</v>
      </c>
      <c r="C4843">
        <v>106006.62</v>
      </c>
      <c r="D4843" t="s">
        <v>32</v>
      </c>
      <c r="E4843" t="s">
        <v>32</v>
      </c>
      <c r="F4843">
        <v>216027</v>
      </c>
    </row>
    <row r="4844" spans="1:6">
      <c r="A4844" s="171">
        <v>44343</v>
      </c>
      <c r="B4844" t="s">
        <v>164</v>
      </c>
      <c r="C4844">
        <v>106006.62</v>
      </c>
      <c r="D4844" t="s">
        <v>33</v>
      </c>
      <c r="E4844" t="s">
        <v>33</v>
      </c>
      <c r="F4844">
        <v>0</v>
      </c>
    </row>
    <row r="4845" spans="1:6">
      <c r="A4845" s="171">
        <v>44343</v>
      </c>
      <c r="B4845" t="s">
        <v>164</v>
      </c>
      <c r="C4845">
        <v>106006.62</v>
      </c>
      <c r="D4845" t="s">
        <v>34</v>
      </c>
      <c r="E4845" t="s">
        <v>34</v>
      </c>
      <c r="F4845">
        <v>0</v>
      </c>
    </row>
    <row r="4846" spans="1:6">
      <c r="A4846" s="171">
        <v>44343</v>
      </c>
      <c r="B4846" t="s">
        <v>164</v>
      </c>
      <c r="C4846">
        <v>106006.62</v>
      </c>
      <c r="D4846" t="s">
        <v>35</v>
      </c>
      <c r="E4846" t="s">
        <v>35</v>
      </c>
      <c r="F4846">
        <v>0</v>
      </c>
    </row>
    <row r="4847" spans="1:6">
      <c r="A4847" s="171">
        <v>44343</v>
      </c>
      <c r="B4847" t="s">
        <v>164</v>
      </c>
      <c r="C4847">
        <v>106006.62</v>
      </c>
      <c r="D4847" t="s">
        <v>36</v>
      </c>
      <c r="E4847" t="s">
        <v>36</v>
      </c>
      <c r="F4847">
        <v>0</v>
      </c>
    </row>
    <row r="4848" spans="1:6">
      <c r="A4848" s="171">
        <v>44343</v>
      </c>
      <c r="B4848" t="s">
        <v>164</v>
      </c>
      <c r="C4848">
        <v>106006.62</v>
      </c>
      <c r="D4848" t="s">
        <v>37</v>
      </c>
      <c r="E4848" t="s">
        <v>37</v>
      </c>
      <c r="F4848">
        <v>0</v>
      </c>
    </row>
    <row r="4849" spans="1:6">
      <c r="A4849" s="171">
        <v>44343</v>
      </c>
      <c r="B4849" t="s">
        <v>164</v>
      </c>
      <c r="C4849">
        <v>106006.62</v>
      </c>
      <c r="D4849" t="s">
        <v>38</v>
      </c>
      <c r="E4849" t="s">
        <v>38</v>
      </c>
      <c r="F4849">
        <v>0</v>
      </c>
    </row>
    <row r="4850" spans="1:6">
      <c r="A4850" s="171">
        <v>44343</v>
      </c>
      <c r="B4850" t="s">
        <v>164</v>
      </c>
      <c r="C4850">
        <v>106006.62</v>
      </c>
      <c r="D4850" t="s">
        <v>39</v>
      </c>
      <c r="E4850" t="s">
        <v>39</v>
      </c>
      <c r="F4850">
        <v>0</v>
      </c>
    </row>
    <row r="4851" spans="1:6">
      <c r="A4851" s="171">
        <v>44343</v>
      </c>
      <c r="B4851" t="s">
        <v>164</v>
      </c>
      <c r="C4851">
        <v>106006.62</v>
      </c>
      <c r="D4851" t="s">
        <v>40</v>
      </c>
      <c r="E4851" t="s">
        <v>40</v>
      </c>
      <c r="F4851">
        <v>0</v>
      </c>
    </row>
    <row r="4852" spans="1:6">
      <c r="A4852" s="171">
        <v>44343</v>
      </c>
      <c r="B4852" t="s">
        <v>164</v>
      </c>
      <c r="C4852">
        <v>106006.62</v>
      </c>
      <c r="D4852" t="s">
        <v>41</v>
      </c>
      <c r="E4852" t="s">
        <v>41</v>
      </c>
      <c r="F4852">
        <v>0</v>
      </c>
    </row>
    <row r="4853" spans="1:6">
      <c r="A4853" s="171">
        <v>44344</v>
      </c>
      <c r="B4853" t="s">
        <v>164</v>
      </c>
      <c r="C4853">
        <v>353804.6</v>
      </c>
      <c r="D4853" t="s">
        <v>9</v>
      </c>
      <c r="E4853" t="s">
        <v>9</v>
      </c>
      <c r="F4853">
        <v>168319</v>
      </c>
    </row>
    <row r="4854" spans="1:6">
      <c r="A4854" s="171">
        <v>44344</v>
      </c>
      <c r="B4854" t="s">
        <v>164</v>
      </c>
      <c r="C4854">
        <v>353804.6</v>
      </c>
      <c r="D4854" t="s">
        <v>9</v>
      </c>
      <c r="E4854" t="s">
        <v>10</v>
      </c>
      <c r="F4854">
        <v>141750</v>
      </c>
    </row>
    <row r="4855" spans="1:6">
      <c r="A4855" s="171">
        <v>44344</v>
      </c>
      <c r="B4855" t="s">
        <v>164</v>
      </c>
      <c r="C4855">
        <v>353804.6</v>
      </c>
      <c r="D4855" t="s">
        <v>9</v>
      </c>
      <c r="E4855" t="s">
        <v>11</v>
      </c>
      <c r="F4855">
        <v>26113</v>
      </c>
    </row>
    <row r="4856" spans="1:6">
      <c r="A4856" s="171">
        <v>44344</v>
      </c>
      <c r="B4856" t="s">
        <v>164</v>
      </c>
      <c r="C4856">
        <v>353804.6</v>
      </c>
      <c r="D4856" t="s">
        <v>9</v>
      </c>
      <c r="E4856" t="s">
        <v>12</v>
      </c>
      <c r="F4856">
        <v>0</v>
      </c>
    </row>
    <row r="4857" spans="1:6">
      <c r="A4857" s="171">
        <v>44344</v>
      </c>
      <c r="B4857" t="s">
        <v>164</v>
      </c>
      <c r="C4857">
        <v>353804.6</v>
      </c>
      <c r="D4857" t="s">
        <v>9</v>
      </c>
      <c r="E4857" t="s">
        <v>13</v>
      </c>
      <c r="F4857">
        <v>456</v>
      </c>
    </row>
    <row r="4858" spans="1:6">
      <c r="A4858" s="171">
        <v>44344</v>
      </c>
      <c r="B4858" t="s">
        <v>164</v>
      </c>
      <c r="C4858">
        <v>353804.6</v>
      </c>
      <c r="D4858" t="s">
        <v>14</v>
      </c>
      <c r="E4858" t="s">
        <v>14</v>
      </c>
      <c r="F4858">
        <v>55741</v>
      </c>
    </row>
    <row r="4859" spans="1:6">
      <c r="A4859" s="171">
        <v>44344</v>
      </c>
      <c r="B4859" t="s">
        <v>164</v>
      </c>
      <c r="C4859">
        <v>353804.6</v>
      </c>
      <c r="D4859" t="s">
        <v>14</v>
      </c>
      <c r="E4859" t="s">
        <v>15</v>
      </c>
      <c r="F4859">
        <v>48698</v>
      </c>
    </row>
    <row r="4860" spans="1:6">
      <c r="A4860" s="171">
        <v>44344</v>
      </c>
      <c r="B4860" t="s">
        <v>164</v>
      </c>
      <c r="C4860">
        <v>353804.6</v>
      </c>
      <c r="D4860" t="s">
        <v>14</v>
      </c>
      <c r="E4860" t="s">
        <v>16</v>
      </c>
      <c r="F4860">
        <v>7043</v>
      </c>
    </row>
    <row r="4861" spans="1:6">
      <c r="A4861" s="171">
        <v>44344</v>
      </c>
      <c r="B4861" t="s">
        <v>164</v>
      </c>
      <c r="C4861">
        <v>353804.6</v>
      </c>
      <c r="D4861" t="s">
        <v>14</v>
      </c>
      <c r="E4861" t="s">
        <v>17</v>
      </c>
      <c r="F4861">
        <v>0</v>
      </c>
    </row>
    <row r="4862" spans="1:6">
      <c r="A4862" s="171">
        <v>44344</v>
      </c>
      <c r="B4862" t="s">
        <v>164</v>
      </c>
      <c r="C4862">
        <v>353804.6</v>
      </c>
      <c r="D4862" t="s">
        <v>14</v>
      </c>
      <c r="E4862" t="s">
        <v>18</v>
      </c>
      <c r="F4862">
        <v>0</v>
      </c>
    </row>
    <row r="4863" spans="1:6">
      <c r="A4863" s="171">
        <v>44344</v>
      </c>
      <c r="B4863" t="s">
        <v>164</v>
      </c>
      <c r="C4863">
        <v>353804.6</v>
      </c>
      <c r="D4863" t="s">
        <v>19</v>
      </c>
      <c r="E4863" t="s">
        <v>19</v>
      </c>
      <c r="F4863">
        <v>1793</v>
      </c>
    </row>
    <row r="4864" spans="1:6">
      <c r="A4864" s="171">
        <v>44344</v>
      </c>
      <c r="B4864" t="s">
        <v>164</v>
      </c>
      <c r="C4864">
        <v>353804.6</v>
      </c>
      <c r="D4864" t="s">
        <v>19</v>
      </c>
      <c r="E4864" t="s">
        <v>20</v>
      </c>
      <c r="F4864">
        <v>1793</v>
      </c>
    </row>
    <row r="4865" spans="1:6">
      <c r="A4865" s="171">
        <v>44344</v>
      </c>
      <c r="B4865" t="s">
        <v>164</v>
      </c>
      <c r="C4865">
        <v>353804.6</v>
      </c>
      <c r="D4865" t="s">
        <v>19</v>
      </c>
      <c r="E4865" t="s">
        <v>21</v>
      </c>
      <c r="F4865">
        <v>0</v>
      </c>
    </row>
    <row r="4866" spans="1:6">
      <c r="A4866" s="171">
        <v>44344</v>
      </c>
      <c r="B4866" t="s">
        <v>164</v>
      </c>
      <c r="C4866">
        <v>353804.6</v>
      </c>
      <c r="D4866" t="s">
        <v>19</v>
      </c>
      <c r="E4866" t="s">
        <v>22</v>
      </c>
      <c r="F4866">
        <v>0</v>
      </c>
    </row>
    <row r="4867" spans="1:6">
      <c r="A4867" s="171">
        <v>44344</v>
      </c>
      <c r="B4867" t="s">
        <v>164</v>
      </c>
      <c r="C4867">
        <v>353804.6</v>
      </c>
      <c r="D4867" t="s">
        <v>23</v>
      </c>
      <c r="E4867" t="s">
        <v>23</v>
      </c>
      <c r="F4867">
        <v>0</v>
      </c>
    </row>
    <row r="4868" spans="1:6">
      <c r="A4868" s="171">
        <v>44344</v>
      </c>
      <c r="B4868" t="s">
        <v>164</v>
      </c>
      <c r="C4868">
        <v>353804.6</v>
      </c>
      <c r="D4868" t="s">
        <v>24</v>
      </c>
      <c r="E4868" t="s">
        <v>24</v>
      </c>
      <c r="F4868">
        <v>33237</v>
      </c>
    </row>
    <row r="4869" spans="1:6">
      <c r="A4869" s="171">
        <v>44344</v>
      </c>
      <c r="B4869" t="s">
        <v>164</v>
      </c>
      <c r="C4869">
        <v>353804.6</v>
      </c>
      <c r="D4869" t="s">
        <v>25</v>
      </c>
      <c r="E4869" t="s">
        <v>25</v>
      </c>
      <c r="F4869">
        <v>3280071</v>
      </c>
    </row>
    <row r="4870" spans="1:6">
      <c r="A4870" s="171">
        <v>44344</v>
      </c>
      <c r="B4870" t="s">
        <v>164</v>
      </c>
      <c r="C4870">
        <v>353804.6</v>
      </c>
      <c r="D4870" t="s">
        <v>26</v>
      </c>
      <c r="E4870" t="s">
        <v>26</v>
      </c>
      <c r="F4870">
        <v>2169</v>
      </c>
    </row>
    <row r="4871" spans="1:6">
      <c r="A4871" s="171">
        <v>44344</v>
      </c>
      <c r="B4871" t="s">
        <v>164</v>
      </c>
      <c r="C4871">
        <v>353804.6</v>
      </c>
      <c r="D4871" t="s">
        <v>27</v>
      </c>
      <c r="E4871" t="s">
        <v>27</v>
      </c>
      <c r="F4871">
        <v>21003</v>
      </c>
    </row>
    <row r="4872" spans="1:6">
      <c r="A4872" s="171">
        <v>44344</v>
      </c>
      <c r="B4872" t="s">
        <v>164</v>
      </c>
      <c r="C4872">
        <v>353804.6</v>
      </c>
      <c r="D4872" t="s">
        <v>28</v>
      </c>
      <c r="E4872" t="s">
        <v>28</v>
      </c>
      <c r="F4872">
        <v>0</v>
      </c>
    </row>
    <row r="4873" spans="1:6">
      <c r="A4873" s="171">
        <v>44344</v>
      </c>
      <c r="B4873" t="s">
        <v>164</v>
      </c>
      <c r="C4873">
        <v>353804.6</v>
      </c>
      <c r="D4873" t="s">
        <v>29</v>
      </c>
      <c r="E4873" t="s">
        <v>29</v>
      </c>
      <c r="F4873">
        <v>1497778</v>
      </c>
    </row>
    <row r="4874" spans="1:6">
      <c r="A4874" s="171">
        <v>44344</v>
      </c>
      <c r="B4874" t="s">
        <v>164</v>
      </c>
      <c r="C4874">
        <v>353804.6</v>
      </c>
      <c r="D4874" t="s">
        <v>30</v>
      </c>
      <c r="E4874" t="s">
        <v>30</v>
      </c>
      <c r="F4874">
        <v>0</v>
      </c>
    </row>
    <row r="4875" spans="1:6">
      <c r="A4875" s="171">
        <v>44344</v>
      </c>
      <c r="B4875" t="s">
        <v>164</v>
      </c>
      <c r="C4875">
        <v>353804.6</v>
      </c>
      <c r="D4875" t="s">
        <v>31</v>
      </c>
      <c r="E4875" t="s">
        <v>31</v>
      </c>
      <c r="F4875">
        <v>159868</v>
      </c>
    </row>
    <row r="4876" spans="1:6">
      <c r="A4876" s="171">
        <v>44344</v>
      </c>
      <c r="B4876" t="s">
        <v>164</v>
      </c>
      <c r="C4876">
        <v>353804.6</v>
      </c>
      <c r="D4876" t="s">
        <v>32</v>
      </c>
      <c r="E4876" t="s">
        <v>32</v>
      </c>
      <c r="F4876">
        <v>335294</v>
      </c>
    </row>
    <row r="4877" spans="1:6">
      <c r="A4877" s="171">
        <v>44344</v>
      </c>
      <c r="B4877" t="s">
        <v>164</v>
      </c>
      <c r="C4877">
        <v>353804.6</v>
      </c>
      <c r="D4877" t="s">
        <v>33</v>
      </c>
      <c r="E4877" t="s">
        <v>33</v>
      </c>
      <c r="F4877">
        <v>0</v>
      </c>
    </row>
    <row r="4878" spans="1:6">
      <c r="A4878" s="171">
        <v>44344</v>
      </c>
      <c r="B4878" t="s">
        <v>164</v>
      </c>
      <c r="C4878">
        <v>353804.6</v>
      </c>
      <c r="D4878" t="s">
        <v>34</v>
      </c>
      <c r="E4878" t="s">
        <v>34</v>
      </c>
      <c r="F4878">
        <v>0</v>
      </c>
    </row>
    <row r="4879" spans="1:6">
      <c r="A4879" s="171">
        <v>44344</v>
      </c>
      <c r="B4879" t="s">
        <v>164</v>
      </c>
      <c r="C4879">
        <v>353804.6</v>
      </c>
      <c r="D4879" t="s">
        <v>35</v>
      </c>
      <c r="E4879" t="s">
        <v>35</v>
      </c>
      <c r="F4879">
        <v>0</v>
      </c>
    </row>
    <row r="4880" spans="1:6">
      <c r="A4880" s="171">
        <v>44344</v>
      </c>
      <c r="B4880" t="s">
        <v>164</v>
      </c>
      <c r="C4880">
        <v>353804.6</v>
      </c>
      <c r="D4880" t="s">
        <v>36</v>
      </c>
      <c r="E4880" t="s">
        <v>36</v>
      </c>
      <c r="F4880">
        <v>0</v>
      </c>
    </row>
    <row r="4881" spans="1:6">
      <c r="A4881" s="171">
        <v>44344</v>
      </c>
      <c r="B4881" t="s">
        <v>164</v>
      </c>
      <c r="C4881">
        <v>353804.6</v>
      </c>
      <c r="D4881" t="s">
        <v>37</v>
      </c>
      <c r="E4881" t="s">
        <v>37</v>
      </c>
      <c r="F4881">
        <v>0</v>
      </c>
    </row>
    <row r="4882" spans="1:6">
      <c r="A4882" s="171">
        <v>44344</v>
      </c>
      <c r="B4882" t="s">
        <v>164</v>
      </c>
      <c r="C4882">
        <v>353804.6</v>
      </c>
      <c r="D4882" t="s">
        <v>38</v>
      </c>
      <c r="E4882" t="s">
        <v>38</v>
      </c>
      <c r="F4882">
        <v>0</v>
      </c>
    </row>
    <row r="4883" spans="1:6">
      <c r="A4883" s="171">
        <v>44344</v>
      </c>
      <c r="B4883" t="s">
        <v>164</v>
      </c>
      <c r="C4883">
        <v>353804.6</v>
      </c>
      <c r="D4883" t="s">
        <v>39</v>
      </c>
      <c r="E4883" t="s">
        <v>39</v>
      </c>
      <c r="F4883">
        <v>0</v>
      </c>
    </row>
    <row r="4884" spans="1:6">
      <c r="A4884" s="171">
        <v>44344</v>
      </c>
      <c r="B4884" t="s">
        <v>164</v>
      </c>
      <c r="C4884">
        <v>353804.6</v>
      </c>
      <c r="D4884" t="s">
        <v>40</v>
      </c>
      <c r="E4884" t="s">
        <v>40</v>
      </c>
      <c r="F4884">
        <v>0</v>
      </c>
    </row>
    <row r="4885" spans="1:6">
      <c r="A4885" s="171">
        <v>44344</v>
      </c>
      <c r="B4885" t="s">
        <v>164</v>
      </c>
      <c r="C4885">
        <v>353804.6</v>
      </c>
      <c r="D4885" t="s">
        <v>41</v>
      </c>
      <c r="E4885" t="s">
        <v>41</v>
      </c>
      <c r="F4885">
        <v>0</v>
      </c>
    </row>
    <row r="4886" spans="1:6">
      <c r="A4886" s="171">
        <v>44345</v>
      </c>
      <c r="B4886" t="s">
        <v>164</v>
      </c>
      <c r="C4886">
        <v>220299.45</v>
      </c>
      <c r="D4886" t="s">
        <v>9</v>
      </c>
      <c r="E4886" t="s">
        <v>9</v>
      </c>
      <c r="F4886">
        <v>223166</v>
      </c>
    </row>
    <row r="4887" spans="1:6">
      <c r="A4887" s="171">
        <v>44345</v>
      </c>
      <c r="B4887" t="s">
        <v>164</v>
      </c>
      <c r="C4887">
        <v>220299.45</v>
      </c>
      <c r="D4887" t="s">
        <v>9</v>
      </c>
      <c r="E4887" t="s">
        <v>10</v>
      </c>
      <c r="F4887">
        <v>202264</v>
      </c>
    </row>
    <row r="4888" spans="1:6">
      <c r="A4888" s="171">
        <v>44345</v>
      </c>
      <c r="B4888" t="s">
        <v>164</v>
      </c>
      <c r="C4888">
        <v>220299.45</v>
      </c>
      <c r="D4888" t="s">
        <v>9</v>
      </c>
      <c r="E4888" t="s">
        <v>11</v>
      </c>
      <c r="F4888">
        <v>20476</v>
      </c>
    </row>
    <row r="4889" spans="1:6">
      <c r="A4889" s="171">
        <v>44345</v>
      </c>
      <c r="B4889" t="s">
        <v>164</v>
      </c>
      <c r="C4889">
        <v>220299.45</v>
      </c>
      <c r="D4889" t="s">
        <v>9</v>
      </c>
      <c r="E4889" t="s">
        <v>12</v>
      </c>
      <c r="F4889">
        <v>0</v>
      </c>
    </row>
    <row r="4890" spans="1:6">
      <c r="A4890" s="171">
        <v>44345</v>
      </c>
      <c r="B4890" t="s">
        <v>164</v>
      </c>
      <c r="C4890">
        <v>220299.45</v>
      </c>
      <c r="D4890" t="s">
        <v>9</v>
      </c>
      <c r="E4890" t="s">
        <v>13</v>
      </c>
      <c r="F4890">
        <v>426</v>
      </c>
    </row>
    <row r="4891" spans="1:6">
      <c r="A4891" s="171">
        <v>44345</v>
      </c>
      <c r="B4891" t="s">
        <v>164</v>
      </c>
      <c r="C4891">
        <v>220299.45</v>
      </c>
      <c r="D4891" t="s">
        <v>14</v>
      </c>
      <c r="E4891" t="s">
        <v>14</v>
      </c>
      <c r="F4891">
        <v>64705</v>
      </c>
    </row>
    <row r="4892" spans="1:6">
      <c r="A4892" s="171">
        <v>44345</v>
      </c>
      <c r="B4892" t="s">
        <v>164</v>
      </c>
      <c r="C4892">
        <v>220299.45</v>
      </c>
      <c r="D4892" t="s">
        <v>14</v>
      </c>
      <c r="E4892" t="s">
        <v>15</v>
      </c>
      <c r="F4892">
        <v>60093</v>
      </c>
    </row>
    <row r="4893" spans="1:6">
      <c r="A4893" s="171">
        <v>44345</v>
      </c>
      <c r="B4893" t="s">
        <v>164</v>
      </c>
      <c r="C4893">
        <v>220299.45</v>
      </c>
      <c r="D4893" t="s">
        <v>14</v>
      </c>
      <c r="E4893" t="s">
        <v>16</v>
      </c>
      <c r="F4893">
        <v>4611</v>
      </c>
    </row>
    <row r="4894" spans="1:6">
      <c r="A4894" s="171">
        <v>44345</v>
      </c>
      <c r="B4894" t="s">
        <v>164</v>
      </c>
      <c r="C4894">
        <v>220299.45</v>
      </c>
      <c r="D4894" t="s">
        <v>14</v>
      </c>
      <c r="E4894" t="s">
        <v>17</v>
      </c>
      <c r="F4894">
        <v>0</v>
      </c>
    </row>
    <row r="4895" spans="1:6">
      <c r="A4895" s="171">
        <v>44345</v>
      </c>
      <c r="B4895" t="s">
        <v>164</v>
      </c>
      <c r="C4895">
        <v>220299.45</v>
      </c>
      <c r="D4895" t="s">
        <v>14</v>
      </c>
      <c r="E4895" t="s">
        <v>18</v>
      </c>
      <c r="F4895">
        <v>0</v>
      </c>
    </row>
    <row r="4896" spans="1:6">
      <c r="A4896" s="171">
        <v>44345</v>
      </c>
      <c r="B4896" t="s">
        <v>164</v>
      </c>
      <c r="C4896">
        <v>220299.45</v>
      </c>
      <c r="D4896" t="s">
        <v>19</v>
      </c>
      <c r="E4896" t="s">
        <v>19</v>
      </c>
      <c r="F4896">
        <v>637</v>
      </c>
    </row>
    <row r="4897" spans="1:6">
      <c r="A4897" s="171">
        <v>44345</v>
      </c>
      <c r="B4897" t="s">
        <v>164</v>
      </c>
      <c r="C4897">
        <v>220299.45</v>
      </c>
      <c r="D4897" t="s">
        <v>19</v>
      </c>
      <c r="E4897" t="s">
        <v>20</v>
      </c>
      <c r="F4897">
        <v>637</v>
      </c>
    </row>
    <row r="4898" spans="1:6">
      <c r="A4898" s="171">
        <v>44345</v>
      </c>
      <c r="B4898" t="s">
        <v>164</v>
      </c>
      <c r="C4898">
        <v>220299.45</v>
      </c>
      <c r="D4898" t="s">
        <v>19</v>
      </c>
      <c r="E4898" t="s">
        <v>21</v>
      </c>
      <c r="F4898">
        <v>0</v>
      </c>
    </row>
    <row r="4899" spans="1:6">
      <c r="A4899" s="171">
        <v>44345</v>
      </c>
      <c r="B4899" t="s">
        <v>164</v>
      </c>
      <c r="C4899">
        <v>220299.45</v>
      </c>
      <c r="D4899" t="s">
        <v>19</v>
      </c>
      <c r="E4899" t="s">
        <v>22</v>
      </c>
      <c r="F4899">
        <v>0</v>
      </c>
    </row>
    <row r="4900" spans="1:6">
      <c r="A4900" s="171">
        <v>44345</v>
      </c>
      <c r="B4900" t="s">
        <v>164</v>
      </c>
      <c r="C4900">
        <v>220299.45</v>
      </c>
      <c r="D4900" t="s">
        <v>23</v>
      </c>
      <c r="E4900" t="s">
        <v>23</v>
      </c>
      <c r="F4900">
        <v>0</v>
      </c>
    </row>
    <row r="4901" spans="1:6">
      <c r="A4901" s="171">
        <v>44345</v>
      </c>
      <c r="B4901" t="s">
        <v>164</v>
      </c>
      <c r="C4901">
        <v>220299.45</v>
      </c>
      <c r="D4901" t="s">
        <v>24</v>
      </c>
      <c r="E4901" t="s">
        <v>24</v>
      </c>
      <c r="F4901">
        <v>44108</v>
      </c>
    </row>
    <row r="4902" spans="1:6">
      <c r="A4902" s="171">
        <v>44345</v>
      </c>
      <c r="B4902" t="s">
        <v>164</v>
      </c>
      <c r="C4902">
        <v>220299.45</v>
      </c>
      <c r="D4902" t="s">
        <v>25</v>
      </c>
      <c r="E4902" t="s">
        <v>25</v>
      </c>
      <c r="F4902">
        <v>3161846</v>
      </c>
    </row>
    <row r="4903" spans="1:6">
      <c r="A4903" s="171">
        <v>44345</v>
      </c>
      <c r="B4903" t="s">
        <v>164</v>
      </c>
      <c r="C4903">
        <v>220299.45</v>
      </c>
      <c r="D4903" t="s">
        <v>26</v>
      </c>
      <c r="E4903" t="s">
        <v>26</v>
      </c>
      <c r="F4903">
        <v>1050</v>
      </c>
    </row>
    <row r="4904" spans="1:6">
      <c r="A4904" s="171">
        <v>44345</v>
      </c>
      <c r="B4904" t="s">
        <v>164</v>
      </c>
      <c r="C4904">
        <v>220299.45</v>
      </c>
      <c r="D4904" t="s">
        <v>27</v>
      </c>
      <c r="E4904" t="s">
        <v>27</v>
      </c>
      <c r="F4904">
        <v>20628</v>
      </c>
    </row>
    <row r="4905" spans="1:6">
      <c r="A4905" s="171">
        <v>44345</v>
      </c>
      <c r="B4905" t="s">
        <v>164</v>
      </c>
      <c r="C4905">
        <v>220299.45</v>
      </c>
      <c r="D4905" t="s">
        <v>28</v>
      </c>
      <c r="E4905" t="s">
        <v>28</v>
      </c>
      <c r="F4905">
        <v>0</v>
      </c>
    </row>
    <row r="4906" spans="1:6">
      <c r="A4906" s="171">
        <v>44345</v>
      </c>
      <c r="B4906" t="s">
        <v>164</v>
      </c>
      <c r="C4906">
        <v>220299.45</v>
      </c>
      <c r="D4906" t="s">
        <v>29</v>
      </c>
      <c r="E4906" t="s">
        <v>29</v>
      </c>
      <c r="F4906">
        <v>1481958</v>
      </c>
    </row>
    <row r="4907" spans="1:6">
      <c r="A4907" s="171">
        <v>44345</v>
      </c>
      <c r="B4907" t="s">
        <v>164</v>
      </c>
      <c r="C4907">
        <v>220299.45</v>
      </c>
      <c r="D4907" t="s">
        <v>30</v>
      </c>
      <c r="E4907" t="s">
        <v>30</v>
      </c>
      <c r="F4907">
        <v>0</v>
      </c>
    </row>
    <row r="4908" spans="1:6">
      <c r="A4908" s="171">
        <v>44345</v>
      </c>
      <c r="B4908" t="s">
        <v>164</v>
      </c>
      <c r="C4908">
        <v>220299.45</v>
      </c>
      <c r="D4908" t="s">
        <v>31</v>
      </c>
      <c r="E4908" t="s">
        <v>31</v>
      </c>
      <c r="F4908">
        <v>68115</v>
      </c>
    </row>
    <row r="4909" spans="1:6">
      <c r="A4909" s="171">
        <v>44345</v>
      </c>
      <c r="B4909" t="s">
        <v>164</v>
      </c>
      <c r="C4909">
        <v>220299.45</v>
      </c>
      <c r="D4909" t="s">
        <v>32</v>
      </c>
      <c r="E4909" t="s">
        <v>32</v>
      </c>
      <c r="F4909">
        <v>336057</v>
      </c>
    </row>
    <row r="4910" spans="1:6">
      <c r="A4910" s="171">
        <v>44345</v>
      </c>
      <c r="B4910" t="s">
        <v>164</v>
      </c>
      <c r="C4910">
        <v>220299.45</v>
      </c>
      <c r="D4910" t="s">
        <v>33</v>
      </c>
      <c r="E4910" t="s">
        <v>33</v>
      </c>
      <c r="F4910">
        <v>0</v>
      </c>
    </row>
    <row r="4911" spans="1:6">
      <c r="A4911" s="171">
        <v>44345</v>
      </c>
      <c r="B4911" t="s">
        <v>164</v>
      </c>
      <c r="C4911">
        <v>220299.45</v>
      </c>
      <c r="D4911" t="s">
        <v>34</v>
      </c>
      <c r="E4911" t="s">
        <v>34</v>
      </c>
      <c r="F4911">
        <v>0</v>
      </c>
    </row>
    <row r="4912" spans="1:6">
      <c r="A4912" s="171">
        <v>44345</v>
      </c>
      <c r="B4912" t="s">
        <v>164</v>
      </c>
      <c r="C4912">
        <v>220299.45</v>
      </c>
      <c r="D4912" t="s">
        <v>35</v>
      </c>
      <c r="E4912" t="s">
        <v>35</v>
      </c>
      <c r="F4912">
        <v>0</v>
      </c>
    </row>
    <row r="4913" spans="1:6">
      <c r="A4913" s="171">
        <v>44345</v>
      </c>
      <c r="B4913" t="s">
        <v>164</v>
      </c>
      <c r="C4913">
        <v>220299.45</v>
      </c>
      <c r="D4913" t="s">
        <v>36</v>
      </c>
      <c r="E4913" t="s">
        <v>36</v>
      </c>
      <c r="F4913">
        <v>0</v>
      </c>
    </row>
    <row r="4914" spans="1:6">
      <c r="A4914" s="171">
        <v>44345</v>
      </c>
      <c r="B4914" t="s">
        <v>164</v>
      </c>
      <c r="C4914">
        <v>220299.45</v>
      </c>
      <c r="D4914" t="s">
        <v>37</v>
      </c>
      <c r="E4914" t="s">
        <v>37</v>
      </c>
      <c r="F4914">
        <v>0</v>
      </c>
    </row>
    <row r="4915" spans="1:6">
      <c r="A4915" s="171">
        <v>44345</v>
      </c>
      <c r="B4915" t="s">
        <v>164</v>
      </c>
      <c r="C4915">
        <v>220299.45</v>
      </c>
      <c r="D4915" t="s">
        <v>38</v>
      </c>
      <c r="E4915" t="s">
        <v>38</v>
      </c>
      <c r="F4915">
        <v>0</v>
      </c>
    </row>
    <row r="4916" spans="1:6">
      <c r="A4916" s="171">
        <v>44345</v>
      </c>
      <c r="B4916" t="s">
        <v>164</v>
      </c>
      <c r="C4916">
        <v>220299.45</v>
      </c>
      <c r="D4916" t="s">
        <v>39</v>
      </c>
      <c r="E4916" t="s">
        <v>39</v>
      </c>
      <c r="F4916">
        <v>0</v>
      </c>
    </row>
    <row r="4917" spans="1:6">
      <c r="A4917" s="171">
        <v>44345</v>
      </c>
      <c r="B4917" t="s">
        <v>164</v>
      </c>
      <c r="C4917">
        <v>220299.45</v>
      </c>
      <c r="D4917" t="s">
        <v>40</v>
      </c>
      <c r="E4917" t="s">
        <v>40</v>
      </c>
      <c r="F4917">
        <v>0</v>
      </c>
    </row>
    <row r="4918" spans="1:6">
      <c r="A4918" s="171">
        <v>44345</v>
      </c>
      <c r="B4918" t="s">
        <v>164</v>
      </c>
      <c r="C4918">
        <v>220299.45</v>
      </c>
      <c r="D4918" t="s">
        <v>41</v>
      </c>
      <c r="E4918" t="s">
        <v>41</v>
      </c>
      <c r="F4918">
        <v>0</v>
      </c>
    </row>
    <row r="4919" spans="1:6">
      <c r="A4919" s="171">
        <v>44346</v>
      </c>
      <c r="B4919" t="s">
        <v>164</v>
      </c>
      <c r="C4919">
        <v>186125.11</v>
      </c>
      <c r="D4919" t="s">
        <v>9</v>
      </c>
      <c r="E4919" t="s">
        <v>9</v>
      </c>
      <c r="F4919">
        <v>153694</v>
      </c>
    </row>
    <row r="4920" spans="1:6">
      <c r="A4920" s="171">
        <v>44346</v>
      </c>
      <c r="B4920" t="s">
        <v>164</v>
      </c>
      <c r="C4920">
        <v>186125.11</v>
      </c>
      <c r="D4920" t="s">
        <v>9</v>
      </c>
      <c r="E4920" t="s">
        <v>10</v>
      </c>
      <c r="F4920">
        <v>128663</v>
      </c>
    </row>
    <row r="4921" spans="1:6">
      <c r="A4921" s="171">
        <v>44346</v>
      </c>
      <c r="B4921" t="s">
        <v>164</v>
      </c>
      <c r="C4921">
        <v>186125.11</v>
      </c>
      <c r="D4921" t="s">
        <v>9</v>
      </c>
      <c r="E4921" t="s">
        <v>11</v>
      </c>
      <c r="F4921">
        <v>24507</v>
      </c>
    </row>
    <row r="4922" spans="1:6">
      <c r="A4922" s="171">
        <v>44346</v>
      </c>
      <c r="B4922" t="s">
        <v>164</v>
      </c>
      <c r="C4922">
        <v>186125.11</v>
      </c>
      <c r="D4922" t="s">
        <v>9</v>
      </c>
      <c r="E4922" t="s">
        <v>12</v>
      </c>
      <c r="F4922">
        <v>0</v>
      </c>
    </row>
    <row r="4923" spans="1:6">
      <c r="A4923" s="171">
        <v>44346</v>
      </c>
      <c r="B4923" t="s">
        <v>164</v>
      </c>
      <c r="C4923">
        <v>186125.11</v>
      </c>
      <c r="D4923" t="s">
        <v>9</v>
      </c>
      <c r="E4923" t="s">
        <v>13</v>
      </c>
      <c r="F4923">
        <v>524</v>
      </c>
    </row>
    <row r="4924" spans="1:6">
      <c r="A4924" s="171">
        <v>44346</v>
      </c>
      <c r="B4924" t="s">
        <v>164</v>
      </c>
      <c r="C4924">
        <v>186125.11</v>
      </c>
      <c r="D4924" t="s">
        <v>14</v>
      </c>
      <c r="E4924" t="s">
        <v>14</v>
      </c>
      <c r="F4924">
        <v>48324</v>
      </c>
    </row>
    <row r="4925" spans="1:6">
      <c r="A4925" s="171">
        <v>44346</v>
      </c>
      <c r="B4925" t="s">
        <v>164</v>
      </c>
      <c r="C4925">
        <v>186125.11</v>
      </c>
      <c r="D4925" t="s">
        <v>14</v>
      </c>
      <c r="E4925" t="s">
        <v>15</v>
      </c>
      <c r="F4925">
        <v>40864</v>
      </c>
    </row>
    <row r="4926" spans="1:6">
      <c r="A4926" s="171">
        <v>44346</v>
      </c>
      <c r="B4926" t="s">
        <v>164</v>
      </c>
      <c r="C4926">
        <v>186125.11</v>
      </c>
      <c r="D4926" t="s">
        <v>14</v>
      </c>
      <c r="E4926" t="s">
        <v>16</v>
      </c>
      <c r="F4926">
        <v>7460</v>
      </c>
    </row>
    <row r="4927" spans="1:6">
      <c r="A4927" s="171">
        <v>44346</v>
      </c>
      <c r="B4927" t="s">
        <v>164</v>
      </c>
      <c r="C4927">
        <v>186125.11</v>
      </c>
      <c r="D4927" t="s">
        <v>14</v>
      </c>
      <c r="E4927" t="s">
        <v>17</v>
      </c>
      <c r="F4927">
        <v>0</v>
      </c>
    </row>
    <row r="4928" spans="1:6">
      <c r="A4928" s="171">
        <v>44346</v>
      </c>
      <c r="B4928" t="s">
        <v>164</v>
      </c>
      <c r="C4928">
        <v>186125.11</v>
      </c>
      <c r="D4928" t="s">
        <v>14</v>
      </c>
      <c r="E4928" t="s">
        <v>18</v>
      </c>
      <c r="F4928">
        <v>0</v>
      </c>
    </row>
    <row r="4929" spans="1:6">
      <c r="A4929" s="171">
        <v>44346</v>
      </c>
      <c r="B4929" t="s">
        <v>164</v>
      </c>
      <c r="C4929">
        <v>186125.11</v>
      </c>
      <c r="D4929" t="s">
        <v>19</v>
      </c>
      <c r="E4929" t="s">
        <v>19</v>
      </c>
      <c r="F4929">
        <v>207</v>
      </c>
    </row>
    <row r="4930" spans="1:6">
      <c r="A4930" s="171">
        <v>44346</v>
      </c>
      <c r="B4930" t="s">
        <v>164</v>
      </c>
      <c r="C4930">
        <v>186125.11</v>
      </c>
      <c r="D4930" t="s">
        <v>19</v>
      </c>
      <c r="E4930" t="s">
        <v>20</v>
      </c>
      <c r="F4930">
        <v>207</v>
      </c>
    </row>
    <row r="4931" spans="1:6">
      <c r="A4931" s="171">
        <v>44346</v>
      </c>
      <c r="B4931" t="s">
        <v>164</v>
      </c>
      <c r="C4931">
        <v>186125.11</v>
      </c>
      <c r="D4931" t="s">
        <v>19</v>
      </c>
      <c r="E4931" t="s">
        <v>21</v>
      </c>
      <c r="F4931">
        <v>0</v>
      </c>
    </row>
    <row r="4932" spans="1:6">
      <c r="A4932" s="171">
        <v>44346</v>
      </c>
      <c r="B4932" t="s">
        <v>164</v>
      </c>
      <c r="C4932">
        <v>186125.11</v>
      </c>
      <c r="D4932" t="s">
        <v>19</v>
      </c>
      <c r="E4932" t="s">
        <v>22</v>
      </c>
      <c r="F4932">
        <v>0</v>
      </c>
    </row>
    <row r="4933" spans="1:6">
      <c r="A4933" s="171">
        <v>44346</v>
      </c>
      <c r="B4933" t="s">
        <v>164</v>
      </c>
      <c r="C4933">
        <v>186125.11</v>
      </c>
      <c r="D4933" t="s">
        <v>23</v>
      </c>
      <c r="E4933" t="s">
        <v>23</v>
      </c>
      <c r="F4933">
        <v>0</v>
      </c>
    </row>
    <row r="4934" spans="1:6">
      <c r="A4934" s="171">
        <v>44346</v>
      </c>
      <c r="B4934" t="s">
        <v>164</v>
      </c>
      <c r="C4934">
        <v>186125.11</v>
      </c>
      <c r="D4934" t="s">
        <v>24</v>
      </c>
      <c r="E4934" t="s">
        <v>24</v>
      </c>
      <c r="F4934">
        <v>44322</v>
      </c>
    </row>
    <row r="4935" spans="1:6">
      <c r="A4935" s="171">
        <v>44346</v>
      </c>
      <c r="B4935" t="s">
        <v>164</v>
      </c>
      <c r="C4935">
        <v>186125.11</v>
      </c>
      <c r="D4935" t="s">
        <v>25</v>
      </c>
      <c r="E4935" t="s">
        <v>25</v>
      </c>
      <c r="F4935">
        <v>3681760</v>
      </c>
    </row>
    <row r="4936" spans="1:6">
      <c r="A4936" s="171">
        <v>44346</v>
      </c>
      <c r="B4936" t="s">
        <v>164</v>
      </c>
      <c r="C4936">
        <v>186125.11</v>
      </c>
      <c r="D4936" t="s">
        <v>26</v>
      </c>
      <c r="E4936" t="s">
        <v>26</v>
      </c>
      <c r="F4936">
        <v>601</v>
      </c>
    </row>
    <row r="4937" spans="1:6">
      <c r="A4937" s="171">
        <v>44346</v>
      </c>
      <c r="B4937" t="s">
        <v>164</v>
      </c>
      <c r="C4937">
        <v>186125.11</v>
      </c>
      <c r="D4937" t="s">
        <v>27</v>
      </c>
      <c r="E4937" t="s">
        <v>27</v>
      </c>
      <c r="F4937">
        <v>17131</v>
      </c>
    </row>
    <row r="4938" spans="1:6">
      <c r="A4938" s="171">
        <v>44346</v>
      </c>
      <c r="B4938" t="s">
        <v>164</v>
      </c>
      <c r="C4938">
        <v>186125.11</v>
      </c>
      <c r="D4938" t="s">
        <v>28</v>
      </c>
      <c r="E4938" t="s">
        <v>28</v>
      </c>
      <c r="F4938">
        <v>0</v>
      </c>
    </row>
    <row r="4939" spans="1:6">
      <c r="A4939" s="171">
        <v>44346</v>
      </c>
      <c r="B4939" t="s">
        <v>164</v>
      </c>
      <c r="C4939">
        <v>186125.11</v>
      </c>
      <c r="D4939" t="s">
        <v>29</v>
      </c>
      <c r="E4939" t="s">
        <v>29</v>
      </c>
      <c r="F4939">
        <v>1474552</v>
      </c>
    </row>
    <row r="4940" spans="1:6">
      <c r="A4940" s="171">
        <v>44346</v>
      </c>
      <c r="B4940" t="s">
        <v>164</v>
      </c>
      <c r="C4940">
        <v>186125.11</v>
      </c>
      <c r="D4940" t="s">
        <v>30</v>
      </c>
      <c r="E4940" t="s">
        <v>30</v>
      </c>
      <c r="F4940">
        <v>0</v>
      </c>
    </row>
    <row r="4941" spans="1:6">
      <c r="A4941" s="171">
        <v>44346</v>
      </c>
      <c r="B4941" t="s">
        <v>164</v>
      </c>
      <c r="C4941">
        <v>186125.11</v>
      </c>
      <c r="D4941" t="s">
        <v>31</v>
      </c>
      <c r="E4941" t="s">
        <v>31</v>
      </c>
      <c r="F4941">
        <v>19590</v>
      </c>
    </row>
    <row r="4942" spans="1:6">
      <c r="A4942" s="171">
        <v>44346</v>
      </c>
      <c r="B4942" t="s">
        <v>164</v>
      </c>
      <c r="C4942">
        <v>186125.11</v>
      </c>
      <c r="D4942" t="s">
        <v>32</v>
      </c>
      <c r="E4942" t="s">
        <v>32</v>
      </c>
      <c r="F4942">
        <v>276295</v>
      </c>
    </row>
    <row r="4943" spans="1:6">
      <c r="A4943" s="171">
        <v>44346</v>
      </c>
      <c r="B4943" t="s">
        <v>164</v>
      </c>
      <c r="C4943">
        <v>186125.11</v>
      </c>
      <c r="D4943" t="s">
        <v>33</v>
      </c>
      <c r="E4943" t="s">
        <v>33</v>
      </c>
      <c r="F4943">
        <v>0</v>
      </c>
    </row>
    <row r="4944" spans="1:6">
      <c r="A4944" s="171">
        <v>44346</v>
      </c>
      <c r="B4944" t="s">
        <v>164</v>
      </c>
      <c r="C4944">
        <v>186125.11</v>
      </c>
      <c r="D4944" t="s">
        <v>34</v>
      </c>
      <c r="E4944" t="s">
        <v>34</v>
      </c>
      <c r="F4944">
        <v>0</v>
      </c>
    </row>
    <row r="4945" spans="1:6">
      <c r="A4945" s="171">
        <v>44346</v>
      </c>
      <c r="B4945" t="s">
        <v>164</v>
      </c>
      <c r="C4945">
        <v>186125.11</v>
      </c>
      <c r="D4945" t="s">
        <v>35</v>
      </c>
      <c r="E4945" t="s">
        <v>35</v>
      </c>
      <c r="F4945">
        <v>0</v>
      </c>
    </row>
    <row r="4946" spans="1:6">
      <c r="A4946" s="171">
        <v>44346</v>
      </c>
      <c r="B4946" t="s">
        <v>164</v>
      </c>
      <c r="C4946">
        <v>186125.11</v>
      </c>
      <c r="D4946" t="s">
        <v>36</v>
      </c>
      <c r="E4946" t="s">
        <v>36</v>
      </c>
      <c r="F4946">
        <v>0</v>
      </c>
    </row>
    <row r="4947" spans="1:6">
      <c r="A4947" s="171">
        <v>44346</v>
      </c>
      <c r="B4947" t="s">
        <v>164</v>
      </c>
      <c r="C4947">
        <v>186125.11</v>
      </c>
      <c r="D4947" t="s">
        <v>37</v>
      </c>
      <c r="E4947" t="s">
        <v>37</v>
      </c>
      <c r="F4947">
        <v>0</v>
      </c>
    </row>
    <row r="4948" spans="1:6">
      <c r="A4948" s="171">
        <v>44346</v>
      </c>
      <c r="B4948" t="s">
        <v>164</v>
      </c>
      <c r="C4948">
        <v>186125.11</v>
      </c>
      <c r="D4948" t="s">
        <v>38</v>
      </c>
      <c r="E4948" t="s">
        <v>38</v>
      </c>
      <c r="F4948">
        <v>0</v>
      </c>
    </row>
    <row r="4949" spans="1:6">
      <c r="A4949" s="171">
        <v>44346</v>
      </c>
      <c r="B4949" t="s">
        <v>164</v>
      </c>
      <c r="C4949">
        <v>186125.11</v>
      </c>
      <c r="D4949" t="s">
        <v>39</v>
      </c>
      <c r="E4949" t="s">
        <v>39</v>
      </c>
      <c r="F4949">
        <v>0</v>
      </c>
    </row>
    <row r="4950" spans="1:6">
      <c r="A4950" s="171">
        <v>44346</v>
      </c>
      <c r="B4950" t="s">
        <v>164</v>
      </c>
      <c r="C4950">
        <v>186125.11</v>
      </c>
      <c r="D4950" t="s">
        <v>40</v>
      </c>
      <c r="E4950" t="s">
        <v>40</v>
      </c>
      <c r="F4950">
        <v>0</v>
      </c>
    </row>
    <row r="4951" spans="1:6">
      <c r="A4951" s="171">
        <v>44346</v>
      </c>
      <c r="B4951" t="s">
        <v>164</v>
      </c>
      <c r="C4951">
        <v>186125.11</v>
      </c>
      <c r="D4951" t="s">
        <v>41</v>
      </c>
      <c r="E4951" t="s">
        <v>41</v>
      </c>
      <c r="F4951">
        <v>0</v>
      </c>
    </row>
    <row r="4952" spans="1:6">
      <c r="A4952" s="171">
        <v>44347</v>
      </c>
      <c r="B4952" t="s">
        <v>164</v>
      </c>
      <c r="C4952">
        <v>133494.45000000001</v>
      </c>
      <c r="D4952" t="s">
        <v>9</v>
      </c>
      <c r="E4952" t="s">
        <v>9</v>
      </c>
      <c r="F4952">
        <v>68487</v>
      </c>
    </row>
    <row r="4953" spans="1:6">
      <c r="A4953" s="171">
        <v>44347</v>
      </c>
      <c r="B4953" t="s">
        <v>164</v>
      </c>
      <c r="C4953">
        <v>133494.45000000001</v>
      </c>
      <c r="D4953" t="s">
        <v>9</v>
      </c>
      <c r="E4953" t="s">
        <v>10</v>
      </c>
      <c r="F4953">
        <v>48975</v>
      </c>
    </row>
    <row r="4954" spans="1:6">
      <c r="A4954" s="171">
        <v>44347</v>
      </c>
      <c r="B4954" t="s">
        <v>164</v>
      </c>
      <c r="C4954">
        <v>133494.45000000001</v>
      </c>
      <c r="D4954" t="s">
        <v>9</v>
      </c>
      <c r="E4954" t="s">
        <v>11</v>
      </c>
      <c r="F4954">
        <v>18945</v>
      </c>
    </row>
    <row r="4955" spans="1:6">
      <c r="A4955" s="171">
        <v>44347</v>
      </c>
      <c r="B4955" t="s">
        <v>164</v>
      </c>
      <c r="C4955">
        <v>133494.45000000001</v>
      </c>
      <c r="D4955" t="s">
        <v>9</v>
      </c>
      <c r="E4955" t="s">
        <v>12</v>
      </c>
      <c r="F4955">
        <v>0</v>
      </c>
    </row>
    <row r="4956" spans="1:6">
      <c r="A4956" s="171">
        <v>44347</v>
      </c>
      <c r="B4956" t="s">
        <v>164</v>
      </c>
      <c r="C4956">
        <v>133494.45000000001</v>
      </c>
      <c r="D4956" t="s">
        <v>9</v>
      </c>
      <c r="E4956" t="s">
        <v>13</v>
      </c>
      <c r="F4956">
        <v>567</v>
      </c>
    </row>
    <row r="4957" spans="1:6">
      <c r="A4957" s="171">
        <v>44347</v>
      </c>
      <c r="B4957" t="s">
        <v>164</v>
      </c>
      <c r="C4957">
        <v>133494.45000000001</v>
      </c>
      <c r="D4957" t="s">
        <v>14</v>
      </c>
      <c r="E4957" t="s">
        <v>14</v>
      </c>
      <c r="F4957">
        <v>19325</v>
      </c>
    </row>
    <row r="4958" spans="1:6">
      <c r="A4958" s="171">
        <v>44347</v>
      </c>
      <c r="B4958" t="s">
        <v>164</v>
      </c>
      <c r="C4958">
        <v>133494.45000000001</v>
      </c>
      <c r="D4958" t="s">
        <v>14</v>
      </c>
      <c r="E4958" t="s">
        <v>15</v>
      </c>
      <c r="F4958">
        <v>15490</v>
      </c>
    </row>
    <row r="4959" spans="1:6">
      <c r="A4959" s="171">
        <v>44347</v>
      </c>
      <c r="B4959" t="s">
        <v>164</v>
      </c>
      <c r="C4959">
        <v>133494.45000000001</v>
      </c>
      <c r="D4959" t="s">
        <v>14</v>
      </c>
      <c r="E4959" t="s">
        <v>16</v>
      </c>
      <c r="F4959">
        <v>3835</v>
      </c>
    </row>
    <row r="4960" spans="1:6">
      <c r="A4960" s="171">
        <v>44347</v>
      </c>
      <c r="B4960" t="s">
        <v>164</v>
      </c>
      <c r="C4960">
        <v>133494.45000000001</v>
      </c>
      <c r="D4960" t="s">
        <v>14</v>
      </c>
      <c r="E4960" t="s">
        <v>17</v>
      </c>
      <c r="F4960">
        <v>0</v>
      </c>
    </row>
    <row r="4961" spans="1:6">
      <c r="A4961" s="171">
        <v>44347</v>
      </c>
      <c r="B4961" t="s">
        <v>164</v>
      </c>
      <c r="C4961">
        <v>133494.45000000001</v>
      </c>
      <c r="D4961" t="s">
        <v>14</v>
      </c>
      <c r="E4961" t="s">
        <v>18</v>
      </c>
      <c r="F4961">
        <v>0</v>
      </c>
    </row>
    <row r="4962" spans="1:6">
      <c r="A4962" s="171">
        <v>44347</v>
      </c>
      <c r="B4962" t="s">
        <v>164</v>
      </c>
      <c r="C4962">
        <v>133494.45000000001</v>
      </c>
      <c r="D4962" t="s">
        <v>19</v>
      </c>
      <c r="E4962" t="s">
        <v>19</v>
      </c>
      <c r="F4962">
        <v>87</v>
      </c>
    </row>
    <row r="4963" spans="1:6">
      <c r="A4963" s="171">
        <v>44347</v>
      </c>
      <c r="B4963" t="s">
        <v>164</v>
      </c>
      <c r="C4963">
        <v>133494.45000000001</v>
      </c>
      <c r="D4963" t="s">
        <v>19</v>
      </c>
      <c r="E4963" t="s">
        <v>20</v>
      </c>
      <c r="F4963">
        <v>87</v>
      </c>
    </row>
    <row r="4964" spans="1:6">
      <c r="A4964" s="171">
        <v>44347</v>
      </c>
      <c r="B4964" t="s">
        <v>164</v>
      </c>
      <c r="C4964">
        <v>133494.45000000001</v>
      </c>
      <c r="D4964" t="s">
        <v>19</v>
      </c>
      <c r="E4964" t="s">
        <v>21</v>
      </c>
      <c r="F4964">
        <v>0</v>
      </c>
    </row>
    <row r="4965" spans="1:6">
      <c r="A4965" s="171">
        <v>44347</v>
      </c>
      <c r="B4965" t="s">
        <v>164</v>
      </c>
      <c r="C4965">
        <v>133494.45000000001</v>
      </c>
      <c r="D4965" t="s">
        <v>19</v>
      </c>
      <c r="E4965" t="s">
        <v>22</v>
      </c>
      <c r="F4965">
        <v>0</v>
      </c>
    </row>
    <row r="4966" spans="1:6">
      <c r="A4966" s="171">
        <v>44347</v>
      </c>
      <c r="B4966" t="s">
        <v>164</v>
      </c>
      <c r="C4966">
        <v>133494.45000000001</v>
      </c>
      <c r="D4966" t="s">
        <v>23</v>
      </c>
      <c r="E4966" t="s">
        <v>23</v>
      </c>
      <c r="F4966">
        <v>0</v>
      </c>
    </row>
    <row r="4967" spans="1:6">
      <c r="A4967" s="171">
        <v>44347</v>
      </c>
      <c r="B4967" t="s">
        <v>164</v>
      </c>
      <c r="C4967">
        <v>133494.45000000001</v>
      </c>
      <c r="D4967" t="s">
        <v>24</v>
      </c>
      <c r="E4967" t="s">
        <v>24</v>
      </c>
      <c r="F4967">
        <v>583774</v>
      </c>
    </row>
    <row r="4968" spans="1:6">
      <c r="A4968" s="171">
        <v>44347</v>
      </c>
      <c r="B4968" t="s">
        <v>164</v>
      </c>
      <c r="C4968">
        <v>133494.45000000001</v>
      </c>
      <c r="D4968" t="s">
        <v>25</v>
      </c>
      <c r="E4968" t="s">
        <v>25</v>
      </c>
      <c r="F4968">
        <v>3777926</v>
      </c>
    </row>
    <row r="4969" spans="1:6">
      <c r="A4969" s="171">
        <v>44347</v>
      </c>
      <c r="B4969" t="s">
        <v>164</v>
      </c>
      <c r="C4969">
        <v>133494.45000000001</v>
      </c>
      <c r="D4969" t="s">
        <v>26</v>
      </c>
      <c r="E4969" t="s">
        <v>26</v>
      </c>
      <c r="F4969">
        <v>524</v>
      </c>
    </row>
    <row r="4970" spans="1:6">
      <c r="A4970" s="171">
        <v>44347</v>
      </c>
      <c r="B4970" t="s">
        <v>164</v>
      </c>
      <c r="C4970">
        <v>133494.45000000001</v>
      </c>
      <c r="D4970" t="s">
        <v>27</v>
      </c>
      <c r="E4970" t="s">
        <v>27</v>
      </c>
      <c r="F4970">
        <v>16007</v>
      </c>
    </row>
    <row r="4971" spans="1:6">
      <c r="A4971" s="171">
        <v>44347</v>
      </c>
      <c r="B4971" t="s">
        <v>164</v>
      </c>
      <c r="C4971">
        <v>133494.45000000001</v>
      </c>
      <c r="D4971" t="s">
        <v>28</v>
      </c>
      <c r="E4971" t="s">
        <v>28</v>
      </c>
      <c r="F4971">
        <v>0</v>
      </c>
    </row>
    <row r="4972" spans="1:6">
      <c r="A4972" s="171">
        <v>44347</v>
      </c>
      <c r="B4972" t="s">
        <v>164</v>
      </c>
      <c r="C4972">
        <v>133494.45000000001</v>
      </c>
      <c r="D4972" t="s">
        <v>29</v>
      </c>
      <c r="E4972" t="s">
        <v>29</v>
      </c>
      <c r="F4972">
        <v>1238242</v>
      </c>
    </row>
    <row r="4973" spans="1:6">
      <c r="A4973" s="171">
        <v>44347</v>
      </c>
      <c r="B4973" t="s">
        <v>164</v>
      </c>
      <c r="C4973">
        <v>133494.45000000001</v>
      </c>
      <c r="D4973" t="s">
        <v>30</v>
      </c>
      <c r="E4973" t="s">
        <v>30</v>
      </c>
      <c r="F4973">
        <v>0</v>
      </c>
    </row>
    <row r="4974" spans="1:6">
      <c r="A4974" s="171">
        <v>44347</v>
      </c>
      <c r="B4974" t="s">
        <v>164</v>
      </c>
      <c r="C4974">
        <v>133494.45000000001</v>
      </c>
      <c r="D4974" t="s">
        <v>31</v>
      </c>
      <c r="E4974" t="s">
        <v>31</v>
      </c>
      <c r="F4974">
        <v>197593</v>
      </c>
    </row>
    <row r="4975" spans="1:6">
      <c r="A4975" s="171">
        <v>44347</v>
      </c>
      <c r="B4975" t="s">
        <v>164</v>
      </c>
      <c r="C4975">
        <v>133494.45000000001</v>
      </c>
      <c r="D4975" t="s">
        <v>32</v>
      </c>
      <c r="E4975" t="s">
        <v>32</v>
      </c>
      <c r="F4975">
        <v>142323</v>
      </c>
    </row>
    <row r="4976" spans="1:6">
      <c r="A4976" s="171">
        <v>44347</v>
      </c>
      <c r="B4976" t="s">
        <v>164</v>
      </c>
      <c r="C4976">
        <v>133494.45000000001</v>
      </c>
      <c r="D4976" t="s">
        <v>33</v>
      </c>
      <c r="E4976" t="s">
        <v>33</v>
      </c>
      <c r="F4976">
        <v>0</v>
      </c>
    </row>
    <row r="4977" spans="1:6">
      <c r="A4977" s="171">
        <v>44347</v>
      </c>
      <c r="B4977" t="s">
        <v>164</v>
      </c>
      <c r="C4977">
        <v>133494.45000000001</v>
      </c>
      <c r="D4977" t="s">
        <v>34</v>
      </c>
      <c r="E4977" t="s">
        <v>34</v>
      </c>
      <c r="F4977">
        <v>0</v>
      </c>
    </row>
    <row r="4978" spans="1:6">
      <c r="A4978" s="171">
        <v>44347</v>
      </c>
      <c r="B4978" t="s">
        <v>164</v>
      </c>
      <c r="C4978">
        <v>133494.45000000001</v>
      </c>
      <c r="D4978" t="s">
        <v>35</v>
      </c>
      <c r="E4978" t="s">
        <v>35</v>
      </c>
      <c r="F4978">
        <v>0</v>
      </c>
    </row>
    <row r="4979" spans="1:6">
      <c r="A4979" s="171">
        <v>44347</v>
      </c>
      <c r="B4979" t="s">
        <v>164</v>
      </c>
      <c r="C4979">
        <v>133494.45000000001</v>
      </c>
      <c r="D4979" t="s">
        <v>36</v>
      </c>
      <c r="E4979" t="s">
        <v>36</v>
      </c>
      <c r="F4979">
        <v>0</v>
      </c>
    </row>
    <row r="4980" spans="1:6">
      <c r="A4980" s="171">
        <v>44347</v>
      </c>
      <c r="B4980" t="s">
        <v>164</v>
      </c>
      <c r="C4980">
        <v>133494.45000000001</v>
      </c>
      <c r="D4980" t="s">
        <v>37</v>
      </c>
      <c r="E4980" t="s">
        <v>37</v>
      </c>
      <c r="F4980">
        <v>0</v>
      </c>
    </row>
    <row r="4981" spans="1:6">
      <c r="A4981" s="171">
        <v>44347</v>
      </c>
      <c r="B4981" t="s">
        <v>164</v>
      </c>
      <c r="C4981">
        <v>133494.45000000001</v>
      </c>
      <c r="D4981" t="s">
        <v>38</v>
      </c>
      <c r="E4981" t="s">
        <v>38</v>
      </c>
      <c r="F4981">
        <v>0</v>
      </c>
    </row>
    <row r="4982" spans="1:6">
      <c r="A4982" s="171">
        <v>44347</v>
      </c>
      <c r="B4982" t="s">
        <v>164</v>
      </c>
      <c r="C4982">
        <v>133494.45000000001</v>
      </c>
      <c r="D4982" t="s">
        <v>39</v>
      </c>
      <c r="E4982" t="s">
        <v>39</v>
      </c>
      <c r="F4982">
        <v>0</v>
      </c>
    </row>
    <row r="4983" spans="1:6">
      <c r="A4983" s="171">
        <v>44347</v>
      </c>
      <c r="B4983" t="s">
        <v>164</v>
      </c>
      <c r="C4983">
        <v>133494.45000000001</v>
      </c>
      <c r="D4983" t="s">
        <v>40</v>
      </c>
      <c r="E4983" t="s">
        <v>40</v>
      </c>
      <c r="F4983">
        <v>0</v>
      </c>
    </row>
    <row r="4984" spans="1:6">
      <c r="A4984" s="171">
        <v>44347</v>
      </c>
      <c r="B4984" t="s">
        <v>164</v>
      </c>
      <c r="C4984">
        <v>133494.45000000001</v>
      </c>
      <c r="D4984" t="s">
        <v>41</v>
      </c>
      <c r="E4984" t="s">
        <v>41</v>
      </c>
      <c r="F4984">
        <v>0</v>
      </c>
    </row>
    <row r="4985" spans="1:6">
      <c r="A4985" s="171">
        <v>44348</v>
      </c>
      <c r="B4985" t="s">
        <v>164</v>
      </c>
      <c r="C4985">
        <v>124556.41</v>
      </c>
      <c r="D4985" t="s">
        <v>9</v>
      </c>
      <c r="E4985" t="s">
        <v>9</v>
      </c>
      <c r="F4985">
        <v>124036</v>
      </c>
    </row>
    <row r="4986" spans="1:6">
      <c r="A4986" s="171">
        <v>44348</v>
      </c>
      <c r="B4986" t="s">
        <v>164</v>
      </c>
      <c r="C4986">
        <v>124556.41</v>
      </c>
      <c r="D4986" t="s">
        <v>9</v>
      </c>
      <c r="E4986" t="s">
        <v>10</v>
      </c>
      <c r="F4986">
        <v>90264</v>
      </c>
    </row>
    <row r="4987" spans="1:6">
      <c r="A4987" s="171">
        <v>44348</v>
      </c>
      <c r="B4987" t="s">
        <v>164</v>
      </c>
      <c r="C4987">
        <v>124556.41</v>
      </c>
      <c r="D4987" t="s">
        <v>9</v>
      </c>
      <c r="E4987" t="s">
        <v>11</v>
      </c>
      <c r="F4987">
        <v>23984</v>
      </c>
    </row>
    <row r="4988" spans="1:6">
      <c r="A4988" s="171">
        <v>44348</v>
      </c>
      <c r="B4988" t="s">
        <v>164</v>
      </c>
      <c r="C4988">
        <v>124556.41</v>
      </c>
      <c r="D4988" t="s">
        <v>9</v>
      </c>
      <c r="E4988" t="s">
        <v>12</v>
      </c>
      <c r="F4988">
        <v>0</v>
      </c>
    </row>
    <row r="4989" spans="1:6">
      <c r="A4989" s="171">
        <v>44348</v>
      </c>
      <c r="B4989" t="s">
        <v>164</v>
      </c>
      <c r="C4989">
        <v>124556.41</v>
      </c>
      <c r="D4989" t="s">
        <v>9</v>
      </c>
      <c r="E4989" t="s">
        <v>13</v>
      </c>
      <c r="F4989">
        <v>9788</v>
      </c>
    </row>
    <row r="4990" spans="1:6">
      <c r="A4990" s="171">
        <v>44348</v>
      </c>
      <c r="B4990" t="s">
        <v>164</v>
      </c>
      <c r="C4990">
        <v>124556.41</v>
      </c>
      <c r="D4990" t="s">
        <v>14</v>
      </c>
      <c r="E4990" t="s">
        <v>14</v>
      </c>
      <c r="F4990">
        <v>34181</v>
      </c>
    </row>
    <row r="4991" spans="1:6">
      <c r="A4991" s="171">
        <v>44348</v>
      </c>
      <c r="B4991" t="s">
        <v>164</v>
      </c>
      <c r="C4991">
        <v>124556.41</v>
      </c>
      <c r="D4991" t="s">
        <v>14</v>
      </c>
      <c r="E4991" t="s">
        <v>15</v>
      </c>
      <c r="F4991">
        <v>27168</v>
      </c>
    </row>
    <row r="4992" spans="1:6">
      <c r="A4992" s="171">
        <v>44348</v>
      </c>
      <c r="B4992" t="s">
        <v>164</v>
      </c>
      <c r="C4992">
        <v>124556.41</v>
      </c>
      <c r="D4992" t="s">
        <v>14</v>
      </c>
      <c r="E4992" t="s">
        <v>16</v>
      </c>
      <c r="F4992">
        <v>7013</v>
      </c>
    </row>
    <row r="4993" spans="1:6">
      <c r="A4993" s="171">
        <v>44348</v>
      </c>
      <c r="B4993" t="s">
        <v>164</v>
      </c>
      <c r="C4993">
        <v>124556.41</v>
      </c>
      <c r="D4993" t="s">
        <v>14</v>
      </c>
      <c r="E4993" t="s">
        <v>17</v>
      </c>
      <c r="F4993">
        <v>0</v>
      </c>
    </row>
    <row r="4994" spans="1:6">
      <c r="A4994" s="171">
        <v>44348</v>
      </c>
      <c r="B4994" t="s">
        <v>164</v>
      </c>
      <c r="C4994">
        <v>124556.41</v>
      </c>
      <c r="D4994" t="s">
        <v>14</v>
      </c>
      <c r="E4994" t="s">
        <v>18</v>
      </c>
      <c r="F4994">
        <v>0</v>
      </c>
    </row>
    <row r="4995" spans="1:6">
      <c r="A4995" s="171">
        <v>44348</v>
      </c>
      <c r="B4995" t="s">
        <v>164</v>
      </c>
      <c r="C4995">
        <v>124556.41</v>
      </c>
      <c r="D4995" t="s">
        <v>19</v>
      </c>
      <c r="E4995" t="s">
        <v>19</v>
      </c>
      <c r="F4995">
        <v>98</v>
      </c>
    </row>
    <row r="4996" spans="1:6">
      <c r="A4996" s="171">
        <v>44348</v>
      </c>
      <c r="B4996" t="s">
        <v>164</v>
      </c>
      <c r="C4996">
        <v>124556.41</v>
      </c>
      <c r="D4996" t="s">
        <v>19</v>
      </c>
      <c r="E4996" t="s">
        <v>20</v>
      </c>
      <c r="F4996">
        <v>98</v>
      </c>
    </row>
    <row r="4997" spans="1:6">
      <c r="A4997" s="171">
        <v>44348</v>
      </c>
      <c r="B4997" t="s">
        <v>164</v>
      </c>
      <c r="C4997">
        <v>124556.41</v>
      </c>
      <c r="D4997" t="s">
        <v>19</v>
      </c>
      <c r="E4997" t="s">
        <v>21</v>
      </c>
      <c r="F4997">
        <v>0</v>
      </c>
    </row>
    <row r="4998" spans="1:6">
      <c r="A4998" s="171">
        <v>44348</v>
      </c>
      <c r="B4998" t="s">
        <v>164</v>
      </c>
      <c r="C4998">
        <v>124556.41</v>
      </c>
      <c r="D4998" t="s">
        <v>19</v>
      </c>
      <c r="E4998" t="s">
        <v>22</v>
      </c>
      <c r="F4998">
        <v>0</v>
      </c>
    </row>
    <row r="4999" spans="1:6">
      <c r="A4999" s="171">
        <v>44348</v>
      </c>
      <c r="B4999" t="s">
        <v>164</v>
      </c>
      <c r="C4999">
        <v>124556.41</v>
      </c>
      <c r="D4999" t="s">
        <v>23</v>
      </c>
      <c r="E4999" t="s">
        <v>23</v>
      </c>
      <c r="F4999">
        <v>0</v>
      </c>
    </row>
    <row r="5000" spans="1:6">
      <c r="A5000" s="171">
        <v>44348</v>
      </c>
      <c r="B5000" t="s">
        <v>164</v>
      </c>
      <c r="C5000">
        <v>124556.41</v>
      </c>
      <c r="D5000" t="s">
        <v>24</v>
      </c>
      <c r="E5000" t="s">
        <v>24</v>
      </c>
      <c r="F5000">
        <v>741414</v>
      </c>
    </row>
    <row r="5001" spans="1:6">
      <c r="A5001" s="171">
        <v>44348</v>
      </c>
      <c r="B5001" t="s">
        <v>164</v>
      </c>
      <c r="C5001">
        <v>124556.41</v>
      </c>
      <c r="D5001" t="s">
        <v>25</v>
      </c>
      <c r="E5001" t="s">
        <v>25</v>
      </c>
      <c r="F5001">
        <v>4421760</v>
      </c>
    </row>
    <row r="5002" spans="1:6">
      <c r="A5002" s="171">
        <v>44348</v>
      </c>
      <c r="B5002" t="s">
        <v>164</v>
      </c>
      <c r="C5002">
        <v>124556.41</v>
      </c>
      <c r="D5002" t="s">
        <v>26</v>
      </c>
      <c r="E5002" t="s">
        <v>26</v>
      </c>
      <c r="F5002">
        <v>466</v>
      </c>
    </row>
    <row r="5003" spans="1:6">
      <c r="A5003" s="171">
        <v>44348</v>
      </c>
      <c r="B5003" t="s">
        <v>164</v>
      </c>
      <c r="C5003">
        <v>124556.41</v>
      </c>
      <c r="D5003" t="s">
        <v>27</v>
      </c>
      <c r="E5003" t="s">
        <v>27</v>
      </c>
      <c r="F5003">
        <v>14599</v>
      </c>
    </row>
    <row r="5004" spans="1:6">
      <c r="A5004" s="171">
        <v>44348</v>
      </c>
      <c r="B5004" t="s">
        <v>164</v>
      </c>
      <c r="C5004">
        <v>124556.41</v>
      </c>
      <c r="D5004" t="s">
        <v>28</v>
      </c>
      <c r="E5004" t="s">
        <v>28</v>
      </c>
      <c r="F5004">
        <v>0</v>
      </c>
    </row>
    <row r="5005" spans="1:6">
      <c r="A5005" s="171">
        <v>44348</v>
      </c>
      <c r="B5005" t="s">
        <v>164</v>
      </c>
      <c r="C5005">
        <v>124556.41</v>
      </c>
      <c r="D5005" t="s">
        <v>29</v>
      </c>
      <c r="E5005" t="s">
        <v>29</v>
      </c>
      <c r="F5005">
        <v>1458679</v>
      </c>
    </row>
    <row r="5006" spans="1:6">
      <c r="A5006" s="171">
        <v>44348</v>
      </c>
      <c r="B5006" t="s">
        <v>164</v>
      </c>
      <c r="C5006">
        <v>124556.41</v>
      </c>
      <c r="D5006" t="s">
        <v>30</v>
      </c>
      <c r="E5006" t="s">
        <v>30</v>
      </c>
      <c r="F5006">
        <v>0</v>
      </c>
    </row>
    <row r="5007" spans="1:6">
      <c r="A5007" s="171">
        <v>44348</v>
      </c>
      <c r="B5007" t="s">
        <v>164</v>
      </c>
      <c r="C5007">
        <v>124556.41</v>
      </c>
      <c r="D5007" t="s">
        <v>31</v>
      </c>
      <c r="E5007" t="s">
        <v>31</v>
      </c>
      <c r="F5007">
        <v>144791</v>
      </c>
    </row>
    <row r="5008" spans="1:6">
      <c r="A5008" s="171">
        <v>44348</v>
      </c>
      <c r="B5008" t="s">
        <v>164</v>
      </c>
      <c r="C5008">
        <v>124556.41</v>
      </c>
      <c r="D5008" t="s">
        <v>32</v>
      </c>
      <c r="E5008" t="s">
        <v>32</v>
      </c>
      <c r="F5008">
        <v>375001</v>
      </c>
    </row>
    <row r="5009" spans="1:6">
      <c r="A5009" s="171">
        <v>44348</v>
      </c>
      <c r="B5009" t="s">
        <v>164</v>
      </c>
      <c r="C5009">
        <v>124556.41</v>
      </c>
      <c r="D5009" t="s">
        <v>33</v>
      </c>
      <c r="E5009" t="s">
        <v>33</v>
      </c>
      <c r="F5009">
        <v>0</v>
      </c>
    </row>
    <row r="5010" spans="1:6">
      <c r="A5010" s="171">
        <v>44348</v>
      </c>
      <c r="B5010" t="s">
        <v>164</v>
      </c>
      <c r="C5010">
        <v>124556.41</v>
      </c>
      <c r="D5010" t="s">
        <v>34</v>
      </c>
      <c r="E5010" t="s">
        <v>34</v>
      </c>
      <c r="F5010">
        <v>0</v>
      </c>
    </row>
    <row r="5011" spans="1:6">
      <c r="A5011" s="171">
        <v>44348</v>
      </c>
      <c r="B5011" t="s">
        <v>164</v>
      </c>
      <c r="C5011">
        <v>124556.41</v>
      </c>
      <c r="D5011" t="s">
        <v>35</v>
      </c>
      <c r="E5011" t="s">
        <v>35</v>
      </c>
      <c r="F5011">
        <v>0</v>
      </c>
    </row>
    <row r="5012" spans="1:6">
      <c r="A5012" s="171">
        <v>44348</v>
      </c>
      <c r="B5012" t="s">
        <v>164</v>
      </c>
      <c r="C5012">
        <v>124556.41</v>
      </c>
      <c r="D5012" t="s">
        <v>36</v>
      </c>
      <c r="E5012" t="s">
        <v>36</v>
      </c>
      <c r="F5012">
        <v>0</v>
      </c>
    </row>
    <row r="5013" spans="1:6">
      <c r="A5013" s="171">
        <v>44348</v>
      </c>
      <c r="B5013" t="s">
        <v>164</v>
      </c>
      <c r="C5013">
        <v>124556.41</v>
      </c>
      <c r="D5013" t="s">
        <v>37</v>
      </c>
      <c r="E5013" t="s">
        <v>37</v>
      </c>
      <c r="F5013">
        <v>0</v>
      </c>
    </row>
    <row r="5014" spans="1:6">
      <c r="A5014" s="171">
        <v>44348</v>
      </c>
      <c r="B5014" t="s">
        <v>164</v>
      </c>
      <c r="C5014">
        <v>124556.41</v>
      </c>
      <c r="D5014" t="s">
        <v>38</v>
      </c>
      <c r="E5014" t="s">
        <v>38</v>
      </c>
      <c r="F5014">
        <v>0</v>
      </c>
    </row>
    <row r="5015" spans="1:6">
      <c r="A5015" s="171">
        <v>44348</v>
      </c>
      <c r="B5015" t="s">
        <v>164</v>
      </c>
      <c r="C5015">
        <v>124556.41</v>
      </c>
      <c r="D5015" t="s">
        <v>39</v>
      </c>
      <c r="E5015" t="s">
        <v>39</v>
      </c>
      <c r="F5015">
        <v>0</v>
      </c>
    </row>
    <row r="5016" spans="1:6">
      <c r="A5016" s="171">
        <v>44348</v>
      </c>
      <c r="B5016" t="s">
        <v>164</v>
      </c>
      <c r="C5016">
        <v>124556.41</v>
      </c>
      <c r="D5016" t="s">
        <v>40</v>
      </c>
      <c r="E5016" t="s">
        <v>40</v>
      </c>
      <c r="F5016">
        <v>0</v>
      </c>
    </row>
    <row r="5017" spans="1:6">
      <c r="A5017" s="171">
        <v>44348</v>
      </c>
      <c r="B5017" t="s">
        <v>164</v>
      </c>
      <c r="C5017">
        <v>124556.41</v>
      </c>
      <c r="D5017" t="s">
        <v>41</v>
      </c>
      <c r="E5017" t="s">
        <v>41</v>
      </c>
      <c r="F5017">
        <v>0</v>
      </c>
    </row>
    <row r="5018" spans="1:6">
      <c r="A5018" s="171">
        <v>44349</v>
      </c>
      <c r="B5018" t="s">
        <v>164</v>
      </c>
      <c r="C5018">
        <v>138248.29999999999</v>
      </c>
      <c r="D5018" t="s">
        <v>9</v>
      </c>
      <c r="E5018" t="s">
        <v>9</v>
      </c>
      <c r="F5018">
        <v>120290</v>
      </c>
    </row>
    <row r="5019" spans="1:6">
      <c r="A5019" s="171">
        <v>44349</v>
      </c>
      <c r="B5019" t="s">
        <v>164</v>
      </c>
      <c r="C5019">
        <v>138248.29999999999</v>
      </c>
      <c r="D5019" t="s">
        <v>9</v>
      </c>
      <c r="E5019" t="s">
        <v>10</v>
      </c>
      <c r="F5019">
        <v>85111</v>
      </c>
    </row>
    <row r="5020" spans="1:6">
      <c r="A5020" s="171">
        <v>44349</v>
      </c>
      <c r="B5020" t="s">
        <v>164</v>
      </c>
      <c r="C5020">
        <v>138248.29999999999</v>
      </c>
      <c r="D5020" t="s">
        <v>9</v>
      </c>
      <c r="E5020" t="s">
        <v>11</v>
      </c>
      <c r="F5020">
        <v>24381</v>
      </c>
    </row>
    <row r="5021" spans="1:6">
      <c r="A5021" s="171">
        <v>44349</v>
      </c>
      <c r="B5021" t="s">
        <v>164</v>
      </c>
      <c r="C5021">
        <v>138248.29999999999</v>
      </c>
      <c r="D5021" t="s">
        <v>9</v>
      </c>
      <c r="E5021" t="s">
        <v>12</v>
      </c>
      <c r="F5021">
        <v>0</v>
      </c>
    </row>
    <row r="5022" spans="1:6">
      <c r="A5022" s="171">
        <v>44349</v>
      </c>
      <c r="B5022" t="s">
        <v>164</v>
      </c>
      <c r="C5022">
        <v>138248.29999999999</v>
      </c>
      <c r="D5022" t="s">
        <v>9</v>
      </c>
      <c r="E5022" t="s">
        <v>13</v>
      </c>
      <c r="F5022">
        <v>10798</v>
      </c>
    </row>
    <row r="5023" spans="1:6">
      <c r="A5023" s="171">
        <v>44349</v>
      </c>
      <c r="B5023" t="s">
        <v>164</v>
      </c>
      <c r="C5023">
        <v>138248.29999999999</v>
      </c>
      <c r="D5023" t="s">
        <v>14</v>
      </c>
      <c r="E5023" t="s">
        <v>14</v>
      </c>
      <c r="F5023">
        <v>25449</v>
      </c>
    </row>
    <row r="5024" spans="1:6">
      <c r="A5024" s="171">
        <v>44349</v>
      </c>
      <c r="B5024" t="s">
        <v>164</v>
      </c>
      <c r="C5024">
        <v>138248.29999999999</v>
      </c>
      <c r="D5024" t="s">
        <v>14</v>
      </c>
      <c r="E5024" t="s">
        <v>15</v>
      </c>
      <c r="F5024">
        <v>19375</v>
      </c>
    </row>
    <row r="5025" spans="1:6">
      <c r="A5025" s="171">
        <v>44349</v>
      </c>
      <c r="B5025" t="s">
        <v>164</v>
      </c>
      <c r="C5025">
        <v>138248.29999999999</v>
      </c>
      <c r="D5025" t="s">
        <v>14</v>
      </c>
      <c r="E5025" t="s">
        <v>16</v>
      </c>
      <c r="F5025">
        <v>6074</v>
      </c>
    </row>
    <row r="5026" spans="1:6">
      <c r="A5026" s="171">
        <v>44349</v>
      </c>
      <c r="B5026" t="s">
        <v>164</v>
      </c>
      <c r="C5026">
        <v>138248.29999999999</v>
      </c>
      <c r="D5026" t="s">
        <v>14</v>
      </c>
      <c r="E5026" t="s">
        <v>17</v>
      </c>
      <c r="F5026">
        <v>0</v>
      </c>
    </row>
    <row r="5027" spans="1:6">
      <c r="A5027" s="171">
        <v>44349</v>
      </c>
      <c r="B5027" t="s">
        <v>164</v>
      </c>
      <c r="C5027">
        <v>138248.29999999999</v>
      </c>
      <c r="D5027" t="s">
        <v>14</v>
      </c>
      <c r="E5027" t="s">
        <v>18</v>
      </c>
      <c r="F5027">
        <v>0</v>
      </c>
    </row>
    <row r="5028" spans="1:6">
      <c r="A5028" s="171">
        <v>44349</v>
      </c>
      <c r="B5028" t="s">
        <v>164</v>
      </c>
      <c r="C5028">
        <v>138248.29999999999</v>
      </c>
      <c r="D5028" t="s">
        <v>19</v>
      </c>
      <c r="E5028" t="s">
        <v>19</v>
      </c>
      <c r="F5028">
        <v>48</v>
      </c>
    </row>
    <row r="5029" spans="1:6">
      <c r="A5029" s="171">
        <v>44349</v>
      </c>
      <c r="B5029" t="s">
        <v>164</v>
      </c>
      <c r="C5029">
        <v>138248.29999999999</v>
      </c>
      <c r="D5029" t="s">
        <v>19</v>
      </c>
      <c r="E5029" t="s">
        <v>20</v>
      </c>
      <c r="F5029">
        <v>48</v>
      </c>
    </row>
    <row r="5030" spans="1:6">
      <c r="A5030" s="171">
        <v>44349</v>
      </c>
      <c r="B5030" t="s">
        <v>164</v>
      </c>
      <c r="C5030">
        <v>138248.29999999999</v>
      </c>
      <c r="D5030" t="s">
        <v>19</v>
      </c>
      <c r="E5030" t="s">
        <v>21</v>
      </c>
      <c r="F5030">
        <v>0</v>
      </c>
    </row>
    <row r="5031" spans="1:6">
      <c r="A5031" s="171">
        <v>44349</v>
      </c>
      <c r="B5031" t="s">
        <v>164</v>
      </c>
      <c r="C5031">
        <v>138248.29999999999</v>
      </c>
      <c r="D5031" t="s">
        <v>19</v>
      </c>
      <c r="E5031" t="s">
        <v>22</v>
      </c>
      <c r="F5031">
        <v>0</v>
      </c>
    </row>
    <row r="5032" spans="1:6">
      <c r="A5032" s="171">
        <v>44349</v>
      </c>
      <c r="B5032" t="s">
        <v>164</v>
      </c>
      <c r="C5032">
        <v>138248.29999999999</v>
      </c>
      <c r="D5032" t="s">
        <v>23</v>
      </c>
      <c r="E5032" t="s">
        <v>23</v>
      </c>
      <c r="F5032">
        <v>0</v>
      </c>
    </row>
    <row r="5033" spans="1:6">
      <c r="A5033" s="171">
        <v>44349</v>
      </c>
      <c r="B5033" t="s">
        <v>164</v>
      </c>
      <c r="C5033">
        <v>138248.29999999999</v>
      </c>
      <c r="D5033" t="s">
        <v>24</v>
      </c>
      <c r="E5033" t="s">
        <v>24</v>
      </c>
      <c r="F5033">
        <v>690392</v>
      </c>
    </row>
    <row r="5034" spans="1:6">
      <c r="A5034" s="171">
        <v>44349</v>
      </c>
      <c r="B5034" t="s">
        <v>164</v>
      </c>
      <c r="C5034">
        <v>138248.29999999999</v>
      </c>
      <c r="D5034" t="s">
        <v>25</v>
      </c>
      <c r="E5034" t="s">
        <v>25</v>
      </c>
      <c r="F5034">
        <v>4379010</v>
      </c>
    </row>
    <row r="5035" spans="1:6">
      <c r="A5035" s="171">
        <v>44349</v>
      </c>
      <c r="B5035" t="s">
        <v>164</v>
      </c>
      <c r="C5035">
        <v>138248.29999999999</v>
      </c>
      <c r="D5035" t="s">
        <v>26</v>
      </c>
      <c r="E5035" t="s">
        <v>26</v>
      </c>
      <c r="F5035">
        <v>400</v>
      </c>
    </row>
    <row r="5036" spans="1:6">
      <c r="A5036" s="171">
        <v>44349</v>
      </c>
      <c r="B5036" t="s">
        <v>164</v>
      </c>
      <c r="C5036">
        <v>138248.29999999999</v>
      </c>
      <c r="D5036" t="s">
        <v>27</v>
      </c>
      <c r="E5036" t="s">
        <v>27</v>
      </c>
      <c r="F5036">
        <v>16286</v>
      </c>
    </row>
    <row r="5037" spans="1:6">
      <c r="A5037" s="171">
        <v>44349</v>
      </c>
      <c r="B5037" t="s">
        <v>164</v>
      </c>
      <c r="C5037">
        <v>138248.29999999999</v>
      </c>
      <c r="D5037" t="s">
        <v>28</v>
      </c>
      <c r="E5037" t="s">
        <v>28</v>
      </c>
      <c r="F5037">
        <v>0</v>
      </c>
    </row>
    <row r="5038" spans="1:6">
      <c r="A5038" s="171">
        <v>44349</v>
      </c>
      <c r="B5038" t="s">
        <v>164</v>
      </c>
      <c r="C5038">
        <v>138248.29999999999</v>
      </c>
      <c r="D5038" t="s">
        <v>29</v>
      </c>
      <c r="E5038" t="s">
        <v>29</v>
      </c>
      <c r="F5038">
        <v>981109</v>
      </c>
    </row>
    <row r="5039" spans="1:6">
      <c r="A5039" s="171">
        <v>44349</v>
      </c>
      <c r="B5039" t="s">
        <v>164</v>
      </c>
      <c r="C5039">
        <v>138248.29999999999</v>
      </c>
      <c r="D5039" t="s">
        <v>30</v>
      </c>
      <c r="E5039" t="s">
        <v>30</v>
      </c>
      <c r="F5039">
        <v>0</v>
      </c>
    </row>
    <row r="5040" spans="1:6">
      <c r="A5040" s="171">
        <v>44349</v>
      </c>
      <c r="B5040" t="s">
        <v>164</v>
      </c>
      <c r="C5040">
        <v>138248.29999999999</v>
      </c>
      <c r="D5040" t="s">
        <v>31</v>
      </c>
      <c r="E5040" t="s">
        <v>31</v>
      </c>
      <c r="F5040">
        <v>97464</v>
      </c>
    </row>
    <row r="5041" spans="1:6">
      <c r="A5041" s="171">
        <v>44349</v>
      </c>
      <c r="B5041" t="s">
        <v>164</v>
      </c>
      <c r="C5041">
        <v>138248.29999999999</v>
      </c>
      <c r="D5041" t="s">
        <v>32</v>
      </c>
      <c r="E5041" t="s">
        <v>32</v>
      </c>
      <c r="F5041">
        <v>269101</v>
      </c>
    </row>
    <row r="5042" spans="1:6">
      <c r="A5042" s="171">
        <v>44349</v>
      </c>
      <c r="B5042" t="s">
        <v>164</v>
      </c>
      <c r="C5042">
        <v>138248.29999999999</v>
      </c>
      <c r="D5042" t="s">
        <v>33</v>
      </c>
      <c r="E5042" t="s">
        <v>33</v>
      </c>
      <c r="F5042">
        <v>0</v>
      </c>
    </row>
    <row r="5043" spans="1:6">
      <c r="A5043" s="171">
        <v>44349</v>
      </c>
      <c r="B5043" t="s">
        <v>164</v>
      </c>
      <c r="C5043">
        <v>138248.29999999999</v>
      </c>
      <c r="D5043" t="s">
        <v>34</v>
      </c>
      <c r="E5043" t="s">
        <v>34</v>
      </c>
      <c r="F5043">
        <v>0</v>
      </c>
    </row>
    <row r="5044" spans="1:6">
      <c r="A5044" s="171">
        <v>44349</v>
      </c>
      <c r="B5044" t="s">
        <v>164</v>
      </c>
      <c r="C5044">
        <v>138248.29999999999</v>
      </c>
      <c r="D5044" t="s">
        <v>35</v>
      </c>
      <c r="E5044" t="s">
        <v>35</v>
      </c>
      <c r="F5044">
        <v>0</v>
      </c>
    </row>
    <row r="5045" spans="1:6">
      <c r="A5045" s="171">
        <v>44349</v>
      </c>
      <c r="B5045" t="s">
        <v>164</v>
      </c>
      <c r="C5045">
        <v>138248.29999999999</v>
      </c>
      <c r="D5045" t="s">
        <v>36</v>
      </c>
      <c r="E5045" t="s">
        <v>36</v>
      </c>
      <c r="F5045">
        <v>31364</v>
      </c>
    </row>
    <row r="5046" spans="1:6">
      <c r="A5046" s="171">
        <v>44349</v>
      </c>
      <c r="B5046" t="s">
        <v>164</v>
      </c>
      <c r="C5046">
        <v>138248.29999999999</v>
      </c>
      <c r="D5046" t="s">
        <v>37</v>
      </c>
      <c r="E5046" t="s">
        <v>37</v>
      </c>
      <c r="F5046">
        <v>0</v>
      </c>
    </row>
    <row r="5047" spans="1:6">
      <c r="A5047" s="171">
        <v>44349</v>
      </c>
      <c r="B5047" t="s">
        <v>164</v>
      </c>
      <c r="C5047">
        <v>138248.29999999999</v>
      </c>
      <c r="D5047" t="s">
        <v>38</v>
      </c>
      <c r="E5047" t="s">
        <v>38</v>
      </c>
      <c r="F5047">
        <v>0</v>
      </c>
    </row>
    <row r="5048" spans="1:6">
      <c r="A5048" s="171">
        <v>44349</v>
      </c>
      <c r="B5048" t="s">
        <v>164</v>
      </c>
      <c r="C5048">
        <v>138248.29999999999</v>
      </c>
      <c r="D5048" t="s">
        <v>39</v>
      </c>
      <c r="E5048" t="s">
        <v>39</v>
      </c>
      <c r="F5048">
        <v>0</v>
      </c>
    </row>
    <row r="5049" spans="1:6">
      <c r="A5049" s="171">
        <v>44349</v>
      </c>
      <c r="B5049" t="s">
        <v>164</v>
      </c>
      <c r="C5049">
        <v>138248.29999999999</v>
      </c>
      <c r="D5049" t="s">
        <v>40</v>
      </c>
      <c r="E5049" t="s">
        <v>40</v>
      </c>
      <c r="F5049">
        <v>0</v>
      </c>
    </row>
    <row r="5050" spans="1:6">
      <c r="A5050" s="171">
        <v>44349</v>
      </c>
      <c r="B5050" t="s">
        <v>164</v>
      </c>
      <c r="C5050">
        <v>138248.29999999999</v>
      </c>
      <c r="D5050" t="s">
        <v>41</v>
      </c>
      <c r="E5050" t="s">
        <v>41</v>
      </c>
      <c r="F5050">
        <v>0</v>
      </c>
    </row>
    <row r="5051" spans="1:6">
      <c r="A5051" s="171">
        <v>44350</v>
      </c>
      <c r="B5051" t="s">
        <v>164</v>
      </c>
      <c r="C5051">
        <v>123792.4</v>
      </c>
      <c r="D5051" t="s">
        <v>9</v>
      </c>
      <c r="E5051" t="s">
        <v>9</v>
      </c>
      <c r="F5051">
        <v>113409</v>
      </c>
    </row>
    <row r="5052" spans="1:6">
      <c r="A5052" s="171">
        <v>44350</v>
      </c>
      <c r="B5052" t="s">
        <v>164</v>
      </c>
      <c r="C5052">
        <v>123792.4</v>
      </c>
      <c r="D5052" t="s">
        <v>9</v>
      </c>
      <c r="E5052" t="s">
        <v>10</v>
      </c>
      <c r="F5052">
        <v>84658</v>
      </c>
    </row>
    <row r="5053" spans="1:6">
      <c r="A5053" s="171">
        <v>44350</v>
      </c>
      <c r="B5053" t="s">
        <v>164</v>
      </c>
      <c r="C5053">
        <v>123792.4</v>
      </c>
      <c r="D5053" t="s">
        <v>9</v>
      </c>
      <c r="E5053" t="s">
        <v>11</v>
      </c>
      <c r="F5053">
        <v>17279</v>
      </c>
    </row>
    <row r="5054" spans="1:6">
      <c r="A5054" s="171">
        <v>44350</v>
      </c>
      <c r="B5054" t="s">
        <v>164</v>
      </c>
      <c r="C5054">
        <v>123792.4</v>
      </c>
      <c r="D5054" t="s">
        <v>9</v>
      </c>
      <c r="E5054" t="s">
        <v>12</v>
      </c>
      <c r="F5054">
        <v>0</v>
      </c>
    </row>
    <row r="5055" spans="1:6">
      <c r="A5055" s="171">
        <v>44350</v>
      </c>
      <c r="B5055" t="s">
        <v>164</v>
      </c>
      <c r="C5055">
        <v>123792.4</v>
      </c>
      <c r="D5055" t="s">
        <v>9</v>
      </c>
      <c r="E5055" t="s">
        <v>13</v>
      </c>
      <c r="F5055">
        <v>11472</v>
      </c>
    </row>
    <row r="5056" spans="1:6">
      <c r="A5056" s="171">
        <v>44350</v>
      </c>
      <c r="B5056" t="s">
        <v>164</v>
      </c>
      <c r="C5056">
        <v>123792.4</v>
      </c>
      <c r="D5056" t="s">
        <v>14</v>
      </c>
      <c r="E5056" t="s">
        <v>14</v>
      </c>
      <c r="F5056">
        <v>21785</v>
      </c>
    </row>
    <row r="5057" spans="1:6">
      <c r="A5057" s="171">
        <v>44350</v>
      </c>
      <c r="B5057" t="s">
        <v>164</v>
      </c>
      <c r="C5057">
        <v>123792.4</v>
      </c>
      <c r="D5057" t="s">
        <v>14</v>
      </c>
      <c r="E5057" t="s">
        <v>15</v>
      </c>
      <c r="F5057">
        <v>18229</v>
      </c>
    </row>
    <row r="5058" spans="1:6">
      <c r="A5058" s="171">
        <v>44350</v>
      </c>
      <c r="B5058" t="s">
        <v>164</v>
      </c>
      <c r="C5058">
        <v>123792.4</v>
      </c>
      <c r="D5058" t="s">
        <v>14</v>
      </c>
      <c r="E5058" t="s">
        <v>16</v>
      </c>
      <c r="F5058">
        <v>3555</v>
      </c>
    </row>
    <row r="5059" spans="1:6">
      <c r="A5059" s="171">
        <v>44350</v>
      </c>
      <c r="B5059" t="s">
        <v>164</v>
      </c>
      <c r="C5059">
        <v>123792.4</v>
      </c>
      <c r="D5059" t="s">
        <v>14</v>
      </c>
      <c r="E5059" t="s">
        <v>17</v>
      </c>
      <c r="F5059">
        <v>0</v>
      </c>
    </row>
    <row r="5060" spans="1:6">
      <c r="A5060" s="171">
        <v>44350</v>
      </c>
      <c r="B5060" t="s">
        <v>164</v>
      </c>
      <c r="C5060">
        <v>123792.4</v>
      </c>
      <c r="D5060" t="s">
        <v>14</v>
      </c>
      <c r="E5060" t="s">
        <v>18</v>
      </c>
      <c r="F5060">
        <v>0</v>
      </c>
    </row>
    <row r="5061" spans="1:6">
      <c r="A5061" s="171">
        <v>44350</v>
      </c>
      <c r="B5061" t="s">
        <v>164</v>
      </c>
      <c r="C5061">
        <v>123792.4</v>
      </c>
      <c r="D5061" t="s">
        <v>19</v>
      </c>
      <c r="E5061" t="s">
        <v>19</v>
      </c>
      <c r="F5061">
        <v>25</v>
      </c>
    </row>
    <row r="5062" spans="1:6">
      <c r="A5062" s="171">
        <v>44350</v>
      </c>
      <c r="B5062" t="s">
        <v>164</v>
      </c>
      <c r="C5062">
        <v>123792.4</v>
      </c>
      <c r="D5062" t="s">
        <v>19</v>
      </c>
      <c r="E5062" t="s">
        <v>20</v>
      </c>
      <c r="F5062">
        <v>25</v>
      </c>
    </row>
    <row r="5063" spans="1:6">
      <c r="A5063" s="171">
        <v>44350</v>
      </c>
      <c r="B5063" t="s">
        <v>164</v>
      </c>
      <c r="C5063">
        <v>123792.4</v>
      </c>
      <c r="D5063" t="s">
        <v>19</v>
      </c>
      <c r="E5063" t="s">
        <v>21</v>
      </c>
      <c r="F5063">
        <v>0</v>
      </c>
    </row>
    <row r="5064" spans="1:6">
      <c r="A5064" s="171">
        <v>44350</v>
      </c>
      <c r="B5064" t="s">
        <v>164</v>
      </c>
      <c r="C5064">
        <v>123792.4</v>
      </c>
      <c r="D5064" t="s">
        <v>19</v>
      </c>
      <c r="E5064" t="s">
        <v>22</v>
      </c>
      <c r="F5064">
        <v>0</v>
      </c>
    </row>
    <row r="5065" spans="1:6">
      <c r="A5065" s="171">
        <v>44350</v>
      </c>
      <c r="B5065" t="s">
        <v>164</v>
      </c>
      <c r="C5065">
        <v>123792.4</v>
      </c>
      <c r="D5065" t="s">
        <v>23</v>
      </c>
      <c r="E5065" t="s">
        <v>23</v>
      </c>
      <c r="F5065">
        <v>0</v>
      </c>
    </row>
    <row r="5066" spans="1:6">
      <c r="A5066" s="171">
        <v>44350</v>
      </c>
      <c r="B5066" t="s">
        <v>164</v>
      </c>
      <c r="C5066">
        <v>123792.4</v>
      </c>
      <c r="D5066" t="s">
        <v>24</v>
      </c>
      <c r="E5066" t="s">
        <v>24</v>
      </c>
      <c r="F5066">
        <v>645982</v>
      </c>
    </row>
    <row r="5067" spans="1:6">
      <c r="A5067" s="171">
        <v>44350</v>
      </c>
      <c r="B5067" t="s">
        <v>164</v>
      </c>
      <c r="C5067">
        <v>123792.4</v>
      </c>
      <c r="D5067" t="s">
        <v>25</v>
      </c>
      <c r="E5067" t="s">
        <v>25</v>
      </c>
      <c r="F5067">
        <v>3847171</v>
      </c>
    </row>
    <row r="5068" spans="1:6">
      <c r="A5068" s="171">
        <v>44350</v>
      </c>
      <c r="B5068" t="s">
        <v>164</v>
      </c>
      <c r="C5068">
        <v>123792.4</v>
      </c>
      <c r="D5068" t="s">
        <v>26</v>
      </c>
      <c r="E5068" t="s">
        <v>26</v>
      </c>
      <c r="F5068">
        <v>402</v>
      </c>
    </row>
    <row r="5069" spans="1:6">
      <c r="A5069" s="171">
        <v>44350</v>
      </c>
      <c r="B5069" t="s">
        <v>164</v>
      </c>
      <c r="C5069">
        <v>123792.4</v>
      </c>
      <c r="D5069" t="s">
        <v>27</v>
      </c>
      <c r="E5069" t="s">
        <v>27</v>
      </c>
      <c r="F5069">
        <v>18868</v>
      </c>
    </row>
    <row r="5070" spans="1:6">
      <c r="A5070" s="171">
        <v>44350</v>
      </c>
      <c r="B5070" t="s">
        <v>164</v>
      </c>
      <c r="C5070">
        <v>123792.4</v>
      </c>
      <c r="D5070" t="s">
        <v>28</v>
      </c>
      <c r="E5070" t="s">
        <v>28</v>
      </c>
      <c r="F5070">
        <v>0</v>
      </c>
    </row>
    <row r="5071" spans="1:6">
      <c r="A5071" s="171">
        <v>44350</v>
      </c>
      <c r="B5071" t="s">
        <v>164</v>
      </c>
      <c r="C5071">
        <v>123792.4</v>
      </c>
      <c r="D5071" t="s">
        <v>29</v>
      </c>
      <c r="E5071" t="s">
        <v>29</v>
      </c>
      <c r="F5071">
        <v>1133254</v>
      </c>
    </row>
    <row r="5072" spans="1:6">
      <c r="A5072" s="171">
        <v>44350</v>
      </c>
      <c r="B5072" t="s">
        <v>164</v>
      </c>
      <c r="C5072">
        <v>123792.4</v>
      </c>
      <c r="D5072" t="s">
        <v>30</v>
      </c>
      <c r="E5072" t="s">
        <v>30</v>
      </c>
      <c r="F5072">
        <v>0</v>
      </c>
    </row>
    <row r="5073" spans="1:6">
      <c r="A5073" s="171">
        <v>44350</v>
      </c>
      <c r="B5073" t="s">
        <v>164</v>
      </c>
      <c r="C5073">
        <v>123792.4</v>
      </c>
      <c r="D5073" t="s">
        <v>31</v>
      </c>
      <c r="E5073" t="s">
        <v>31</v>
      </c>
      <c r="F5073">
        <v>92071</v>
      </c>
    </row>
    <row r="5074" spans="1:6">
      <c r="A5074" s="171">
        <v>44350</v>
      </c>
      <c r="B5074" t="s">
        <v>164</v>
      </c>
      <c r="C5074">
        <v>123792.4</v>
      </c>
      <c r="D5074" t="s">
        <v>32</v>
      </c>
      <c r="E5074" t="s">
        <v>32</v>
      </c>
      <c r="F5074">
        <v>188355</v>
      </c>
    </row>
    <row r="5075" spans="1:6">
      <c r="A5075" s="171">
        <v>44350</v>
      </c>
      <c r="B5075" t="s">
        <v>164</v>
      </c>
      <c r="C5075">
        <v>123792.4</v>
      </c>
      <c r="D5075" t="s">
        <v>33</v>
      </c>
      <c r="E5075" t="s">
        <v>33</v>
      </c>
      <c r="F5075">
        <v>0</v>
      </c>
    </row>
    <row r="5076" spans="1:6">
      <c r="A5076" s="171">
        <v>44350</v>
      </c>
      <c r="B5076" t="s">
        <v>164</v>
      </c>
      <c r="C5076">
        <v>123792.4</v>
      </c>
      <c r="D5076" t="s">
        <v>34</v>
      </c>
      <c r="E5076" t="s">
        <v>34</v>
      </c>
      <c r="F5076">
        <v>0</v>
      </c>
    </row>
    <row r="5077" spans="1:6">
      <c r="A5077" s="171">
        <v>44350</v>
      </c>
      <c r="B5077" t="s">
        <v>164</v>
      </c>
      <c r="C5077">
        <v>123792.4</v>
      </c>
      <c r="D5077" t="s">
        <v>35</v>
      </c>
      <c r="E5077" t="s">
        <v>35</v>
      </c>
      <c r="F5077">
        <v>0</v>
      </c>
    </row>
    <row r="5078" spans="1:6">
      <c r="A5078" s="171">
        <v>44350</v>
      </c>
      <c r="B5078" t="s">
        <v>164</v>
      </c>
      <c r="C5078">
        <v>123792.4</v>
      </c>
      <c r="D5078" t="s">
        <v>36</v>
      </c>
      <c r="E5078" t="s">
        <v>36</v>
      </c>
      <c r="F5078">
        <v>29817</v>
      </c>
    </row>
    <row r="5079" spans="1:6">
      <c r="A5079" s="171">
        <v>44350</v>
      </c>
      <c r="B5079" t="s">
        <v>164</v>
      </c>
      <c r="C5079">
        <v>123792.4</v>
      </c>
      <c r="D5079" t="s">
        <v>37</v>
      </c>
      <c r="E5079" t="s">
        <v>37</v>
      </c>
      <c r="F5079">
        <v>0</v>
      </c>
    </row>
    <row r="5080" spans="1:6">
      <c r="A5080" s="171">
        <v>44350</v>
      </c>
      <c r="B5080" t="s">
        <v>164</v>
      </c>
      <c r="C5080">
        <v>123792.4</v>
      </c>
      <c r="D5080" t="s">
        <v>38</v>
      </c>
      <c r="E5080" t="s">
        <v>38</v>
      </c>
      <c r="F5080">
        <v>0</v>
      </c>
    </row>
    <row r="5081" spans="1:6">
      <c r="A5081" s="171">
        <v>44350</v>
      </c>
      <c r="B5081" t="s">
        <v>164</v>
      </c>
      <c r="C5081">
        <v>123792.4</v>
      </c>
      <c r="D5081" t="s">
        <v>39</v>
      </c>
      <c r="E5081" t="s">
        <v>39</v>
      </c>
      <c r="F5081">
        <v>0</v>
      </c>
    </row>
    <row r="5082" spans="1:6">
      <c r="A5082" s="171">
        <v>44350</v>
      </c>
      <c r="B5082" t="s">
        <v>164</v>
      </c>
      <c r="C5082">
        <v>123792.4</v>
      </c>
      <c r="D5082" t="s">
        <v>40</v>
      </c>
      <c r="E5082" t="s">
        <v>40</v>
      </c>
      <c r="F5082">
        <v>0</v>
      </c>
    </row>
    <row r="5083" spans="1:6">
      <c r="A5083" s="171">
        <v>44350</v>
      </c>
      <c r="B5083" t="s">
        <v>164</v>
      </c>
      <c r="C5083">
        <v>123792.4</v>
      </c>
      <c r="D5083" t="s">
        <v>41</v>
      </c>
      <c r="E5083" t="s">
        <v>41</v>
      </c>
      <c r="F5083">
        <v>0</v>
      </c>
    </row>
    <row r="5084" spans="1:6">
      <c r="A5084" s="171">
        <v>44351</v>
      </c>
      <c r="B5084" t="s">
        <v>164</v>
      </c>
      <c r="C5084">
        <v>211982.47</v>
      </c>
      <c r="D5084" t="s">
        <v>9</v>
      </c>
      <c r="E5084" t="s">
        <v>9</v>
      </c>
      <c r="F5084">
        <v>101318</v>
      </c>
    </row>
    <row r="5085" spans="1:6">
      <c r="A5085" s="171">
        <v>44351</v>
      </c>
      <c r="B5085" t="s">
        <v>164</v>
      </c>
      <c r="C5085">
        <v>211982.47</v>
      </c>
      <c r="D5085" t="s">
        <v>9</v>
      </c>
      <c r="E5085" t="s">
        <v>10</v>
      </c>
      <c r="F5085">
        <v>77043</v>
      </c>
    </row>
    <row r="5086" spans="1:6">
      <c r="A5086" s="171">
        <v>44351</v>
      </c>
      <c r="B5086" t="s">
        <v>164</v>
      </c>
      <c r="C5086">
        <v>211982.47</v>
      </c>
      <c r="D5086" t="s">
        <v>9</v>
      </c>
      <c r="E5086" t="s">
        <v>11</v>
      </c>
      <c r="F5086">
        <v>14203</v>
      </c>
    </row>
    <row r="5087" spans="1:6">
      <c r="A5087" s="171">
        <v>44351</v>
      </c>
      <c r="B5087" t="s">
        <v>164</v>
      </c>
      <c r="C5087">
        <v>211982.47</v>
      </c>
      <c r="D5087" t="s">
        <v>9</v>
      </c>
      <c r="E5087" t="s">
        <v>12</v>
      </c>
      <c r="F5087">
        <v>0</v>
      </c>
    </row>
    <row r="5088" spans="1:6">
      <c r="A5088" s="171">
        <v>44351</v>
      </c>
      <c r="B5088" t="s">
        <v>164</v>
      </c>
      <c r="C5088">
        <v>211982.47</v>
      </c>
      <c r="D5088" t="s">
        <v>9</v>
      </c>
      <c r="E5088" t="s">
        <v>13</v>
      </c>
      <c r="F5088">
        <v>10072</v>
      </c>
    </row>
    <row r="5089" spans="1:6">
      <c r="A5089" s="171">
        <v>44351</v>
      </c>
      <c r="B5089" t="s">
        <v>164</v>
      </c>
      <c r="C5089">
        <v>211982.47</v>
      </c>
      <c r="D5089" t="s">
        <v>14</v>
      </c>
      <c r="E5089" t="s">
        <v>14</v>
      </c>
      <c r="F5089">
        <v>21333</v>
      </c>
    </row>
    <row r="5090" spans="1:6">
      <c r="A5090" s="171">
        <v>44351</v>
      </c>
      <c r="B5090" t="s">
        <v>164</v>
      </c>
      <c r="C5090">
        <v>211982.47</v>
      </c>
      <c r="D5090" t="s">
        <v>14</v>
      </c>
      <c r="E5090" t="s">
        <v>15</v>
      </c>
      <c r="F5090">
        <v>19147</v>
      </c>
    </row>
    <row r="5091" spans="1:6">
      <c r="A5091" s="171">
        <v>44351</v>
      </c>
      <c r="B5091" t="s">
        <v>164</v>
      </c>
      <c r="C5091">
        <v>211982.47</v>
      </c>
      <c r="D5091" t="s">
        <v>14</v>
      </c>
      <c r="E5091" t="s">
        <v>16</v>
      </c>
      <c r="F5091">
        <v>2187</v>
      </c>
    </row>
    <row r="5092" spans="1:6">
      <c r="A5092" s="171">
        <v>44351</v>
      </c>
      <c r="B5092" t="s">
        <v>164</v>
      </c>
      <c r="C5092">
        <v>211982.47</v>
      </c>
      <c r="D5092" t="s">
        <v>14</v>
      </c>
      <c r="E5092" t="s">
        <v>17</v>
      </c>
      <c r="F5092">
        <v>0</v>
      </c>
    </row>
    <row r="5093" spans="1:6">
      <c r="A5093" s="171">
        <v>44351</v>
      </c>
      <c r="B5093" t="s">
        <v>164</v>
      </c>
      <c r="C5093">
        <v>211982.47</v>
      </c>
      <c r="D5093" t="s">
        <v>14</v>
      </c>
      <c r="E5093" t="s">
        <v>18</v>
      </c>
      <c r="F5093">
        <v>0</v>
      </c>
    </row>
    <row r="5094" spans="1:6">
      <c r="A5094" s="171">
        <v>44351</v>
      </c>
      <c r="B5094" t="s">
        <v>164</v>
      </c>
      <c r="C5094">
        <v>211982.47</v>
      </c>
      <c r="D5094" t="s">
        <v>19</v>
      </c>
      <c r="E5094" t="s">
        <v>19</v>
      </c>
      <c r="F5094">
        <v>23</v>
      </c>
    </row>
    <row r="5095" spans="1:6">
      <c r="A5095" s="171">
        <v>44351</v>
      </c>
      <c r="B5095" t="s">
        <v>164</v>
      </c>
      <c r="C5095">
        <v>211982.47</v>
      </c>
      <c r="D5095" t="s">
        <v>19</v>
      </c>
      <c r="E5095" t="s">
        <v>20</v>
      </c>
      <c r="F5095">
        <v>23</v>
      </c>
    </row>
    <row r="5096" spans="1:6">
      <c r="A5096" s="171">
        <v>44351</v>
      </c>
      <c r="B5096" t="s">
        <v>164</v>
      </c>
      <c r="C5096">
        <v>211982.47</v>
      </c>
      <c r="D5096" t="s">
        <v>19</v>
      </c>
      <c r="E5096" t="s">
        <v>21</v>
      </c>
      <c r="F5096">
        <v>0</v>
      </c>
    </row>
    <row r="5097" spans="1:6">
      <c r="A5097" s="171">
        <v>44351</v>
      </c>
      <c r="B5097" t="s">
        <v>164</v>
      </c>
      <c r="C5097">
        <v>211982.47</v>
      </c>
      <c r="D5097" t="s">
        <v>19</v>
      </c>
      <c r="E5097" t="s">
        <v>22</v>
      </c>
      <c r="F5097">
        <v>0</v>
      </c>
    </row>
    <row r="5098" spans="1:6">
      <c r="A5098" s="171">
        <v>44351</v>
      </c>
      <c r="B5098" t="s">
        <v>164</v>
      </c>
      <c r="C5098">
        <v>211982.47</v>
      </c>
      <c r="D5098" t="s">
        <v>23</v>
      </c>
      <c r="E5098" t="s">
        <v>23</v>
      </c>
      <c r="F5098">
        <v>0</v>
      </c>
    </row>
    <row r="5099" spans="1:6">
      <c r="A5099" s="171">
        <v>44351</v>
      </c>
      <c r="B5099" t="s">
        <v>164</v>
      </c>
      <c r="C5099">
        <v>211982.47</v>
      </c>
      <c r="D5099" t="s">
        <v>24</v>
      </c>
      <c r="E5099" t="s">
        <v>24</v>
      </c>
      <c r="F5099">
        <v>769255</v>
      </c>
    </row>
    <row r="5100" spans="1:6">
      <c r="A5100" s="171">
        <v>44351</v>
      </c>
      <c r="B5100" t="s">
        <v>164</v>
      </c>
      <c r="C5100">
        <v>211982.47</v>
      </c>
      <c r="D5100" t="s">
        <v>25</v>
      </c>
      <c r="E5100" t="s">
        <v>25</v>
      </c>
      <c r="F5100">
        <v>3429814</v>
      </c>
    </row>
    <row r="5101" spans="1:6">
      <c r="A5101" s="171">
        <v>44351</v>
      </c>
      <c r="B5101" t="s">
        <v>164</v>
      </c>
      <c r="C5101">
        <v>211982.47</v>
      </c>
      <c r="D5101" t="s">
        <v>26</v>
      </c>
      <c r="E5101" t="s">
        <v>26</v>
      </c>
      <c r="F5101">
        <v>430</v>
      </c>
    </row>
    <row r="5102" spans="1:6">
      <c r="A5102" s="171">
        <v>44351</v>
      </c>
      <c r="B5102" t="s">
        <v>164</v>
      </c>
      <c r="C5102">
        <v>211982.47</v>
      </c>
      <c r="D5102" t="s">
        <v>27</v>
      </c>
      <c r="E5102" t="s">
        <v>27</v>
      </c>
      <c r="F5102">
        <v>12340</v>
      </c>
    </row>
    <row r="5103" spans="1:6">
      <c r="A5103" s="171">
        <v>44351</v>
      </c>
      <c r="B5103" t="s">
        <v>164</v>
      </c>
      <c r="C5103">
        <v>211982.47</v>
      </c>
      <c r="D5103" t="s">
        <v>28</v>
      </c>
      <c r="E5103" t="s">
        <v>28</v>
      </c>
      <c r="F5103">
        <v>0</v>
      </c>
    </row>
    <row r="5104" spans="1:6">
      <c r="A5104" s="171">
        <v>44351</v>
      </c>
      <c r="B5104" t="s">
        <v>164</v>
      </c>
      <c r="C5104">
        <v>211982.47</v>
      </c>
      <c r="D5104" t="s">
        <v>29</v>
      </c>
      <c r="E5104" t="s">
        <v>29</v>
      </c>
      <c r="F5104">
        <v>1018211</v>
      </c>
    </row>
    <row r="5105" spans="1:6">
      <c r="A5105" s="171">
        <v>44351</v>
      </c>
      <c r="B5105" t="s">
        <v>164</v>
      </c>
      <c r="C5105">
        <v>211982.47</v>
      </c>
      <c r="D5105" t="s">
        <v>30</v>
      </c>
      <c r="E5105" t="s">
        <v>30</v>
      </c>
      <c r="F5105">
        <v>0</v>
      </c>
    </row>
    <row r="5106" spans="1:6">
      <c r="A5106" s="171">
        <v>44351</v>
      </c>
      <c r="B5106" t="s">
        <v>164</v>
      </c>
      <c r="C5106">
        <v>211982.47</v>
      </c>
      <c r="D5106" t="s">
        <v>31</v>
      </c>
      <c r="E5106" t="s">
        <v>31</v>
      </c>
      <c r="F5106">
        <v>124845</v>
      </c>
    </row>
    <row r="5107" spans="1:6">
      <c r="A5107" s="171">
        <v>44351</v>
      </c>
      <c r="B5107" t="s">
        <v>164</v>
      </c>
      <c r="C5107">
        <v>211982.47</v>
      </c>
      <c r="D5107" t="s">
        <v>32</v>
      </c>
      <c r="E5107" t="s">
        <v>32</v>
      </c>
      <c r="F5107">
        <v>1038053</v>
      </c>
    </row>
    <row r="5108" spans="1:6">
      <c r="A5108" s="171">
        <v>44351</v>
      </c>
      <c r="B5108" t="s">
        <v>164</v>
      </c>
      <c r="C5108">
        <v>211982.47</v>
      </c>
      <c r="D5108" t="s">
        <v>33</v>
      </c>
      <c r="E5108" t="s">
        <v>33</v>
      </c>
      <c r="F5108">
        <v>0</v>
      </c>
    </row>
    <row r="5109" spans="1:6">
      <c r="A5109" s="171">
        <v>44351</v>
      </c>
      <c r="B5109" t="s">
        <v>164</v>
      </c>
      <c r="C5109">
        <v>211982.47</v>
      </c>
      <c r="D5109" t="s">
        <v>34</v>
      </c>
      <c r="E5109" t="s">
        <v>34</v>
      </c>
      <c r="F5109">
        <v>0</v>
      </c>
    </row>
    <row r="5110" spans="1:6">
      <c r="A5110" s="171">
        <v>44351</v>
      </c>
      <c r="B5110" t="s">
        <v>164</v>
      </c>
      <c r="C5110">
        <v>211982.47</v>
      </c>
      <c r="D5110" t="s">
        <v>35</v>
      </c>
      <c r="E5110" t="s">
        <v>35</v>
      </c>
      <c r="F5110">
        <v>0</v>
      </c>
    </row>
    <row r="5111" spans="1:6">
      <c r="A5111" s="171">
        <v>44351</v>
      </c>
      <c r="B5111" t="s">
        <v>164</v>
      </c>
      <c r="C5111">
        <v>211982.47</v>
      </c>
      <c r="D5111" t="s">
        <v>36</v>
      </c>
      <c r="E5111" t="s">
        <v>36</v>
      </c>
      <c r="F5111">
        <v>34267</v>
      </c>
    </row>
    <row r="5112" spans="1:6">
      <c r="A5112" s="171">
        <v>44351</v>
      </c>
      <c r="B5112" t="s">
        <v>164</v>
      </c>
      <c r="C5112">
        <v>211982.47</v>
      </c>
      <c r="D5112" t="s">
        <v>37</v>
      </c>
      <c r="E5112" t="s">
        <v>37</v>
      </c>
      <c r="F5112">
        <v>0</v>
      </c>
    </row>
    <row r="5113" spans="1:6">
      <c r="A5113" s="171">
        <v>44351</v>
      </c>
      <c r="B5113" t="s">
        <v>164</v>
      </c>
      <c r="C5113">
        <v>211982.47</v>
      </c>
      <c r="D5113" t="s">
        <v>38</v>
      </c>
      <c r="E5113" t="s">
        <v>38</v>
      </c>
      <c r="F5113">
        <v>0</v>
      </c>
    </row>
    <row r="5114" spans="1:6">
      <c r="A5114" s="171">
        <v>44351</v>
      </c>
      <c r="B5114" t="s">
        <v>164</v>
      </c>
      <c r="C5114">
        <v>211982.47</v>
      </c>
      <c r="D5114" t="s">
        <v>39</v>
      </c>
      <c r="E5114" t="s">
        <v>39</v>
      </c>
      <c r="F5114">
        <v>0</v>
      </c>
    </row>
    <row r="5115" spans="1:6">
      <c r="A5115" s="171">
        <v>44351</v>
      </c>
      <c r="B5115" t="s">
        <v>164</v>
      </c>
      <c r="C5115">
        <v>211982.47</v>
      </c>
      <c r="D5115" t="s">
        <v>40</v>
      </c>
      <c r="E5115" t="s">
        <v>40</v>
      </c>
      <c r="F5115">
        <v>0</v>
      </c>
    </row>
    <row r="5116" spans="1:6">
      <c r="A5116" s="171">
        <v>44351</v>
      </c>
      <c r="B5116" t="s">
        <v>164</v>
      </c>
      <c r="C5116">
        <v>211982.47</v>
      </c>
      <c r="D5116" t="s">
        <v>41</v>
      </c>
      <c r="E5116" t="s">
        <v>41</v>
      </c>
      <c r="F5116">
        <v>0</v>
      </c>
    </row>
    <row r="5117" spans="1:6">
      <c r="A5117" s="171">
        <v>44352</v>
      </c>
      <c r="B5117" t="s">
        <v>164</v>
      </c>
      <c r="C5117">
        <v>196676.16</v>
      </c>
      <c r="D5117" t="s">
        <v>9</v>
      </c>
      <c r="E5117" t="s">
        <v>9</v>
      </c>
      <c r="F5117">
        <v>100831</v>
      </c>
    </row>
    <row r="5118" spans="1:6">
      <c r="A5118" s="171">
        <v>44352</v>
      </c>
      <c r="B5118" t="s">
        <v>164</v>
      </c>
      <c r="C5118">
        <v>196676.16</v>
      </c>
      <c r="D5118" t="s">
        <v>9</v>
      </c>
      <c r="E5118" t="s">
        <v>10</v>
      </c>
      <c r="F5118">
        <v>75526</v>
      </c>
    </row>
    <row r="5119" spans="1:6">
      <c r="A5119" s="171">
        <v>44352</v>
      </c>
      <c r="B5119" t="s">
        <v>164</v>
      </c>
      <c r="C5119">
        <v>196676.16</v>
      </c>
      <c r="D5119" t="s">
        <v>9</v>
      </c>
      <c r="E5119" t="s">
        <v>11</v>
      </c>
      <c r="F5119">
        <v>14629</v>
      </c>
    </row>
    <row r="5120" spans="1:6">
      <c r="A5120" s="171">
        <v>44352</v>
      </c>
      <c r="B5120" t="s">
        <v>164</v>
      </c>
      <c r="C5120">
        <v>196676.16</v>
      </c>
      <c r="D5120" t="s">
        <v>9</v>
      </c>
      <c r="E5120" t="s">
        <v>12</v>
      </c>
      <c r="F5120">
        <v>0</v>
      </c>
    </row>
    <row r="5121" spans="1:6">
      <c r="A5121" s="171">
        <v>44352</v>
      </c>
      <c r="B5121" t="s">
        <v>164</v>
      </c>
      <c r="C5121">
        <v>196676.16</v>
      </c>
      <c r="D5121" t="s">
        <v>9</v>
      </c>
      <c r="E5121" t="s">
        <v>13</v>
      </c>
      <c r="F5121">
        <v>10676</v>
      </c>
    </row>
    <row r="5122" spans="1:6">
      <c r="A5122" s="171">
        <v>44352</v>
      </c>
      <c r="B5122" t="s">
        <v>164</v>
      </c>
      <c r="C5122">
        <v>196676.16</v>
      </c>
      <c r="D5122" t="s">
        <v>14</v>
      </c>
      <c r="E5122" t="s">
        <v>14</v>
      </c>
      <c r="F5122">
        <v>18592</v>
      </c>
    </row>
    <row r="5123" spans="1:6">
      <c r="A5123" s="171">
        <v>44352</v>
      </c>
      <c r="B5123" t="s">
        <v>164</v>
      </c>
      <c r="C5123">
        <v>196676.16</v>
      </c>
      <c r="D5123" t="s">
        <v>14</v>
      </c>
      <c r="E5123" t="s">
        <v>15</v>
      </c>
      <c r="F5123">
        <v>16713</v>
      </c>
    </row>
    <row r="5124" spans="1:6">
      <c r="A5124" s="171">
        <v>44352</v>
      </c>
      <c r="B5124" t="s">
        <v>164</v>
      </c>
      <c r="C5124">
        <v>196676.16</v>
      </c>
      <c r="D5124" t="s">
        <v>14</v>
      </c>
      <c r="E5124" t="s">
        <v>16</v>
      </c>
      <c r="F5124">
        <v>1879</v>
      </c>
    </row>
    <row r="5125" spans="1:6">
      <c r="A5125" s="171">
        <v>44352</v>
      </c>
      <c r="B5125" t="s">
        <v>164</v>
      </c>
      <c r="C5125">
        <v>196676.16</v>
      </c>
      <c r="D5125" t="s">
        <v>14</v>
      </c>
      <c r="E5125" t="s">
        <v>17</v>
      </c>
      <c r="F5125">
        <v>0</v>
      </c>
    </row>
    <row r="5126" spans="1:6">
      <c r="A5126" s="171">
        <v>44352</v>
      </c>
      <c r="B5126" t="s">
        <v>164</v>
      </c>
      <c r="C5126">
        <v>196676.16</v>
      </c>
      <c r="D5126" t="s">
        <v>14</v>
      </c>
      <c r="E5126" t="s">
        <v>18</v>
      </c>
      <c r="F5126">
        <v>0</v>
      </c>
    </row>
    <row r="5127" spans="1:6">
      <c r="A5127" s="171">
        <v>44352</v>
      </c>
      <c r="B5127" t="s">
        <v>164</v>
      </c>
      <c r="C5127">
        <v>196676.16</v>
      </c>
      <c r="D5127" t="s">
        <v>19</v>
      </c>
      <c r="E5127" t="s">
        <v>19</v>
      </c>
      <c r="F5127">
        <v>448</v>
      </c>
    </row>
    <row r="5128" spans="1:6">
      <c r="A5128" s="171">
        <v>44352</v>
      </c>
      <c r="B5128" t="s">
        <v>164</v>
      </c>
      <c r="C5128">
        <v>196676.16</v>
      </c>
      <c r="D5128" t="s">
        <v>19</v>
      </c>
      <c r="E5128" t="s">
        <v>20</v>
      </c>
      <c r="F5128">
        <v>448</v>
      </c>
    </row>
    <row r="5129" spans="1:6">
      <c r="A5129" s="171">
        <v>44352</v>
      </c>
      <c r="B5129" t="s">
        <v>164</v>
      </c>
      <c r="C5129">
        <v>196676.16</v>
      </c>
      <c r="D5129" t="s">
        <v>19</v>
      </c>
      <c r="E5129" t="s">
        <v>21</v>
      </c>
      <c r="F5129">
        <v>0</v>
      </c>
    </row>
    <row r="5130" spans="1:6">
      <c r="A5130" s="171">
        <v>44352</v>
      </c>
      <c r="B5130" t="s">
        <v>164</v>
      </c>
      <c r="C5130">
        <v>196676.16</v>
      </c>
      <c r="D5130" t="s">
        <v>19</v>
      </c>
      <c r="E5130" t="s">
        <v>22</v>
      </c>
      <c r="F5130">
        <v>0</v>
      </c>
    </row>
    <row r="5131" spans="1:6">
      <c r="A5131" s="171">
        <v>44352</v>
      </c>
      <c r="B5131" t="s">
        <v>164</v>
      </c>
      <c r="C5131">
        <v>196676.16</v>
      </c>
      <c r="D5131" t="s">
        <v>23</v>
      </c>
      <c r="E5131" t="s">
        <v>23</v>
      </c>
      <c r="F5131">
        <v>0</v>
      </c>
    </row>
    <row r="5132" spans="1:6">
      <c r="A5132" s="171">
        <v>44352</v>
      </c>
      <c r="B5132" t="s">
        <v>164</v>
      </c>
      <c r="C5132">
        <v>196676.16</v>
      </c>
      <c r="D5132" t="s">
        <v>24</v>
      </c>
      <c r="E5132" t="s">
        <v>24</v>
      </c>
      <c r="F5132">
        <v>1366746</v>
      </c>
    </row>
    <row r="5133" spans="1:6">
      <c r="A5133" s="171">
        <v>44352</v>
      </c>
      <c r="B5133" t="s">
        <v>164</v>
      </c>
      <c r="C5133">
        <v>196676.16</v>
      </c>
      <c r="D5133" t="s">
        <v>25</v>
      </c>
      <c r="E5133" t="s">
        <v>25</v>
      </c>
      <c r="F5133">
        <v>3186845</v>
      </c>
    </row>
    <row r="5134" spans="1:6">
      <c r="A5134" s="171">
        <v>44352</v>
      </c>
      <c r="B5134" t="s">
        <v>164</v>
      </c>
      <c r="C5134">
        <v>196676.16</v>
      </c>
      <c r="D5134" t="s">
        <v>26</v>
      </c>
      <c r="E5134" t="s">
        <v>26</v>
      </c>
      <c r="F5134">
        <v>1160</v>
      </c>
    </row>
    <row r="5135" spans="1:6">
      <c r="A5135" s="171">
        <v>44352</v>
      </c>
      <c r="B5135" t="s">
        <v>164</v>
      </c>
      <c r="C5135">
        <v>196676.16</v>
      </c>
      <c r="D5135" t="s">
        <v>27</v>
      </c>
      <c r="E5135" t="s">
        <v>27</v>
      </c>
      <c r="F5135">
        <v>26216</v>
      </c>
    </row>
    <row r="5136" spans="1:6">
      <c r="A5136" s="171">
        <v>44352</v>
      </c>
      <c r="B5136" t="s">
        <v>164</v>
      </c>
      <c r="C5136">
        <v>196676.16</v>
      </c>
      <c r="D5136" t="s">
        <v>28</v>
      </c>
      <c r="E5136" t="s">
        <v>28</v>
      </c>
      <c r="F5136">
        <v>0</v>
      </c>
    </row>
    <row r="5137" spans="1:6">
      <c r="A5137" s="171">
        <v>44352</v>
      </c>
      <c r="B5137" t="s">
        <v>164</v>
      </c>
      <c r="C5137">
        <v>196676.16</v>
      </c>
      <c r="D5137" t="s">
        <v>29</v>
      </c>
      <c r="E5137" t="s">
        <v>29</v>
      </c>
      <c r="F5137">
        <v>1255281</v>
      </c>
    </row>
    <row r="5138" spans="1:6">
      <c r="A5138" s="171">
        <v>44352</v>
      </c>
      <c r="B5138" t="s">
        <v>164</v>
      </c>
      <c r="C5138">
        <v>196676.16</v>
      </c>
      <c r="D5138" t="s">
        <v>30</v>
      </c>
      <c r="E5138" t="s">
        <v>30</v>
      </c>
      <c r="F5138">
        <v>0</v>
      </c>
    </row>
    <row r="5139" spans="1:6">
      <c r="A5139" s="171">
        <v>44352</v>
      </c>
      <c r="B5139" t="s">
        <v>164</v>
      </c>
      <c r="C5139">
        <v>196676.16</v>
      </c>
      <c r="D5139" t="s">
        <v>31</v>
      </c>
      <c r="E5139" t="s">
        <v>31</v>
      </c>
      <c r="F5139">
        <v>92946</v>
      </c>
    </row>
    <row r="5140" spans="1:6">
      <c r="A5140" s="171">
        <v>44352</v>
      </c>
      <c r="B5140" t="s">
        <v>164</v>
      </c>
      <c r="C5140">
        <v>196676.16</v>
      </c>
      <c r="D5140" t="s">
        <v>32</v>
      </c>
      <c r="E5140" t="s">
        <v>32</v>
      </c>
      <c r="F5140">
        <v>504958</v>
      </c>
    </row>
    <row r="5141" spans="1:6">
      <c r="A5141" s="171">
        <v>44352</v>
      </c>
      <c r="B5141" t="s">
        <v>164</v>
      </c>
      <c r="C5141">
        <v>196676.16</v>
      </c>
      <c r="D5141" t="s">
        <v>33</v>
      </c>
      <c r="E5141" t="s">
        <v>33</v>
      </c>
      <c r="F5141">
        <v>0</v>
      </c>
    </row>
    <row r="5142" spans="1:6">
      <c r="A5142" s="171">
        <v>44352</v>
      </c>
      <c r="B5142" t="s">
        <v>164</v>
      </c>
      <c r="C5142">
        <v>196676.16</v>
      </c>
      <c r="D5142" t="s">
        <v>34</v>
      </c>
      <c r="E5142" t="s">
        <v>34</v>
      </c>
      <c r="F5142">
        <v>0</v>
      </c>
    </row>
    <row r="5143" spans="1:6">
      <c r="A5143" s="171">
        <v>44352</v>
      </c>
      <c r="B5143" t="s">
        <v>164</v>
      </c>
      <c r="C5143">
        <v>196676.16</v>
      </c>
      <c r="D5143" t="s">
        <v>35</v>
      </c>
      <c r="E5143" t="s">
        <v>35</v>
      </c>
      <c r="F5143">
        <v>0</v>
      </c>
    </row>
    <row r="5144" spans="1:6">
      <c r="A5144" s="171">
        <v>44352</v>
      </c>
      <c r="B5144" t="s">
        <v>164</v>
      </c>
      <c r="C5144">
        <v>196676.16</v>
      </c>
      <c r="D5144" t="s">
        <v>36</v>
      </c>
      <c r="E5144" t="s">
        <v>36</v>
      </c>
      <c r="F5144">
        <v>23865</v>
      </c>
    </row>
    <row r="5145" spans="1:6">
      <c r="A5145" s="171">
        <v>44352</v>
      </c>
      <c r="B5145" t="s">
        <v>164</v>
      </c>
      <c r="C5145">
        <v>196676.16</v>
      </c>
      <c r="D5145" t="s">
        <v>37</v>
      </c>
      <c r="E5145" t="s">
        <v>37</v>
      </c>
      <c r="F5145">
        <v>0</v>
      </c>
    </row>
    <row r="5146" spans="1:6">
      <c r="A5146" s="171">
        <v>44352</v>
      </c>
      <c r="B5146" t="s">
        <v>164</v>
      </c>
      <c r="C5146">
        <v>196676.16</v>
      </c>
      <c r="D5146" t="s">
        <v>38</v>
      </c>
      <c r="E5146" t="s">
        <v>38</v>
      </c>
      <c r="F5146">
        <v>0</v>
      </c>
    </row>
    <row r="5147" spans="1:6">
      <c r="A5147" s="171">
        <v>44352</v>
      </c>
      <c r="B5147" t="s">
        <v>164</v>
      </c>
      <c r="C5147">
        <v>196676.16</v>
      </c>
      <c r="D5147" t="s">
        <v>39</v>
      </c>
      <c r="E5147" t="s">
        <v>39</v>
      </c>
      <c r="F5147">
        <v>0</v>
      </c>
    </row>
    <row r="5148" spans="1:6">
      <c r="A5148" s="171">
        <v>44352</v>
      </c>
      <c r="B5148" t="s">
        <v>164</v>
      </c>
      <c r="C5148">
        <v>196676.16</v>
      </c>
      <c r="D5148" t="s">
        <v>40</v>
      </c>
      <c r="E5148" t="s">
        <v>40</v>
      </c>
      <c r="F5148">
        <v>0</v>
      </c>
    </row>
    <row r="5149" spans="1:6">
      <c r="A5149" s="171">
        <v>44352</v>
      </c>
      <c r="B5149" t="s">
        <v>164</v>
      </c>
      <c r="C5149">
        <v>196676.16</v>
      </c>
      <c r="D5149" t="s">
        <v>41</v>
      </c>
      <c r="E5149" t="s">
        <v>41</v>
      </c>
      <c r="F5149">
        <v>0</v>
      </c>
    </row>
    <row r="5150" spans="1:6">
      <c r="A5150" s="171">
        <v>44353</v>
      </c>
      <c r="B5150" t="s">
        <v>164</v>
      </c>
      <c r="C5150">
        <v>177856.06</v>
      </c>
      <c r="D5150" t="s">
        <v>9</v>
      </c>
      <c r="E5150" t="s">
        <v>9</v>
      </c>
      <c r="F5150">
        <v>96431</v>
      </c>
    </row>
    <row r="5151" spans="1:6">
      <c r="A5151" s="171">
        <v>44353</v>
      </c>
      <c r="B5151" t="s">
        <v>164</v>
      </c>
      <c r="C5151">
        <v>177856.06</v>
      </c>
      <c r="D5151" t="s">
        <v>9</v>
      </c>
      <c r="E5151" t="s">
        <v>10</v>
      </c>
      <c r="F5151">
        <v>52388</v>
      </c>
    </row>
    <row r="5152" spans="1:6">
      <c r="A5152" s="171">
        <v>44353</v>
      </c>
      <c r="B5152" t="s">
        <v>164</v>
      </c>
      <c r="C5152">
        <v>177856.06</v>
      </c>
      <c r="D5152" t="s">
        <v>9</v>
      </c>
      <c r="E5152" t="s">
        <v>11</v>
      </c>
      <c r="F5152">
        <v>32809</v>
      </c>
    </row>
    <row r="5153" spans="1:6">
      <c r="A5153" s="171">
        <v>44353</v>
      </c>
      <c r="B5153" t="s">
        <v>164</v>
      </c>
      <c r="C5153">
        <v>177856.06</v>
      </c>
      <c r="D5153" t="s">
        <v>9</v>
      </c>
      <c r="E5153" t="s">
        <v>12</v>
      </c>
      <c r="F5153">
        <v>0</v>
      </c>
    </row>
    <row r="5154" spans="1:6">
      <c r="A5154" s="171">
        <v>44353</v>
      </c>
      <c r="B5154" t="s">
        <v>164</v>
      </c>
      <c r="C5154">
        <v>177856.06</v>
      </c>
      <c r="D5154" t="s">
        <v>9</v>
      </c>
      <c r="E5154" t="s">
        <v>13</v>
      </c>
      <c r="F5154">
        <v>11234</v>
      </c>
    </row>
    <row r="5155" spans="1:6">
      <c r="A5155" s="171">
        <v>44353</v>
      </c>
      <c r="B5155" t="s">
        <v>164</v>
      </c>
      <c r="C5155">
        <v>177856.06</v>
      </c>
      <c r="D5155" t="s">
        <v>14</v>
      </c>
      <c r="E5155" t="s">
        <v>14</v>
      </c>
      <c r="F5155">
        <v>23482</v>
      </c>
    </row>
    <row r="5156" spans="1:6">
      <c r="A5156" s="171">
        <v>44353</v>
      </c>
      <c r="B5156" t="s">
        <v>164</v>
      </c>
      <c r="C5156">
        <v>177856.06</v>
      </c>
      <c r="D5156" t="s">
        <v>14</v>
      </c>
      <c r="E5156" t="s">
        <v>15</v>
      </c>
      <c r="F5156">
        <v>12836</v>
      </c>
    </row>
    <row r="5157" spans="1:6">
      <c r="A5157" s="171">
        <v>44353</v>
      </c>
      <c r="B5157" t="s">
        <v>164</v>
      </c>
      <c r="C5157">
        <v>177856.06</v>
      </c>
      <c r="D5157" t="s">
        <v>14</v>
      </c>
      <c r="E5157" t="s">
        <v>16</v>
      </c>
      <c r="F5157">
        <v>10646</v>
      </c>
    </row>
    <row r="5158" spans="1:6">
      <c r="A5158" s="171">
        <v>44353</v>
      </c>
      <c r="B5158" t="s">
        <v>164</v>
      </c>
      <c r="C5158">
        <v>177856.06</v>
      </c>
      <c r="D5158" t="s">
        <v>14</v>
      </c>
      <c r="E5158" t="s">
        <v>17</v>
      </c>
      <c r="F5158">
        <v>0</v>
      </c>
    </row>
    <row r="5159" spans="1:6">
      <c r="A5159" s="171">
        <v>44353</v>
      </c>
      <c r="B5159" t="s">
        <v>164</v>
      </c>
      <c r="C5159">
        <v>177856.06</v>
      </c>
      <c r="D5159" t="s">
        <v>14</v>
      </c>
      <c r="E5159" t="s">
        <v>18</v>
      </c>
      <c r="F5159">
        <v>0</v>
      </c>
    </row>
    <row r="5160" spans="1:6">
      <c r="A5160" s="171">
        <v>44353</v>
      </c>
      <c r="B5160" t="s">
        <v>164</v>
      </c>
      <c r="C5160">
        <v>177856.06</v>
      </c>
      <c r="D5160" t="s">
        <v>19</v>
      </c>
      <c r="E5160" t="s">
        <v>19</v>
      </c>
      <c r="F5160">
        <v>456</v>
      </c>
    </row>
    <row r="5161" spans="1:6">
      <c r="A5161" s="171">
        <v>44353</v>
      </c>
      <c r="B5161" t="s">
        <v>164</v>
      </c>
      <c r="C5161">
        <v>177856.06</v>
      </c>
      <c r="D5161" t="s">
        <v>19</v>
      </c>
      <c r="E5161" t="s">
        <v>20</v>
      </c>
      <c r="F5161">
        <v>456</v>
      </c>
    </row>
    <row r="5162" spans="1:6">
      <c r="A5162" s="171">
        <v>44353</v>
      </c>
      <c r="B5162" t="s">
        <v>164</v>
      </c>
      <c r="C5162">
        <v>177856.06</v>
      </c>
      <c r="D5162" t="s">
        <v>19</v>
      </c>
      <c r="E5162" t="s">
        <v>21</v>
      </c>
      <c r="F5162">
        <v>0</v>
      </c>
    </row>
    <row r="5163" spans="1:6">
      <c r="A5163" s="171">
        <v>44353</v>
      </c>
      <c r="B5163" t="s">
        <v>164</v>
      </c>
      <c r="C5163">
        <v>177856.06</v>
      </c>
      <c r="D5163" t="s">
        <v>19</v>
      </c>
      <c r="E5163" t="s">
        <v>22</v>
      </c>
      <c r="F5163">
        <v>0</v>
      </c>
    </row>
    <row r="5164" spans="1:6">
      <c r="A5164" s="171">
        <v>44353</v>
      </c>
      <c r="B5164" t="s">
        <v>164</v>
      </c>
      <c r="C5164">
        <v>177856.06</v>
      </c>
      <c r="D5164" t="s">
        <v>23</v>
      </c>
      <c r="E5164" t="s">
        <v>23</v>
      </c>
      <c r="F5164">
        <v>0</v>
      </c>
    </row>
    <row r="5165" spans="1:6">
      <c r="A5165" s="171">
        <v>44353</v>
      </c>
      <c r="B5165" t="s">
        <v>164</v>
      </c>
      <c r="C5165">
        <v>177856.06</v>
      </c>
      <c r="D5165" t="s">
        <v>24</v>
      </c>
      <c r="E5165" t="s">
        <v>24</v>
      </c>
      <c r="F5165">
        <v>1600286</v>
      </c>
    </row>
    <row r="5166" spans="1:6">
      <c r="A5166" s="171">
        <v>44353</v>
      </c>
      <c r="B5166" t="s">
        <v>164</v>
      </c>
      <c r="C5166">
        <v>177856.06</v>
      </c>
      <c r="D5166" t="s">
        <v>25</v>
      </c>
      <c r="E5166" t="s">
        <v>25</v>
      </c>
      <c r="F5166">
        <v>4316384</v>
      </c>
    </row>
    <row r="5167" spans="1:6">
      <c r="A5167" s="171">
        <v>44353</v>
      </c>
      <c r="B5167" t="s">
        <v>164</v>
      </c>
      <c r="C5167">
        <v>177856.06</v>
      </c>
      <c r="D5167" t="s">
        <v>26</v>
      </c>
      <c r="E5167" t="s">
        <v>26</v>
      </c>
      <c r="F5167">
        <v>945</v>
      </c>
    </row>
    <row r="5168" spans="1:6">
      <c r="A5168" s="171">
        <v>44353</v>
      </c>
      <c r="B5168" t="s">
        <v>164</v>
      </c>
      <c r="C5168">
        <v>177856.06</v>
      </c>
      <c r="D5168" t="s">
        <v>27</v>
      </c>
      <c r="E5168" t="s">
        <v>27</v>
      </c>
      <c r="F5168">
        <v>14562</v>
      </c>
    </row>
    <row r="5169" spans="1:6">
      <c r="A5169" s="171">
        <v>44353</v>
      </c>
      <c r="B5169" t="s">
        <v>164</v>
      </c>
      <c r="C5169">
        <v>177856.06</v>
      </c>
      <c r="D5169" t="s">
        <v>28</v>
      </c>
      <c r="E5169" t="s">
        <v>28</v>
      </c>
      <c r="F5169">
        <v>0</v>
      </c>
    </row>
    <row r="5170" spans="1:6">
      <c r="A5170" s="171">
        <v>44353</v>
      </c>
      <c r="B5170" t="s">
        <v>164</v>
      </c>
      <c r="C5170">
        <v>177856.06</v>
      </c>
      <c r="D5170" t="s">
        <v>29</v>
      </c>
      <c r="E5170" t="s">
        <v>29</v>
      </c>
      <c r="F5170">
        <v>1171114</v>
      </c>
    </row>
    <row r="5171" spans="1:6">
      <c r="A5171" s="171">
        <v>44353</v>
      </c>
      <c r="B5171" t="s">
        <v>164</v>
      </c>
      <c r="C5171">
        <v>177856.06</v>
      </c>
      <c r="D5171" t="s">
        <v>30</v>
      </c>
      <c r="E5171" t="s">
        <v>30</v>
      </c>
      <c r="F5171">
        <v>0</v>
      </c>
    </row>
    <row r="5172" spans="1:6">
      <c r="A5172" s="171">
        <v>44353</v>
      </c>
      <c r="B5172" t="s">
        <v>164</v>
      </c>
      <c r="C5172">
        <v>177856.06</v>
      </c>
      <c r="D5172" t="s">
        <v>31</v>
      </c>
      <c r="E5172" t="s">
        <v>31</v>
      </c>
      <c r="F5172">
        <v>112692</v>
      </c>
    </row>
    <row r="5173" spans="1:6">
      <c r="A5173" s="171">
        <v>44353</v>
      </c>
      <c r="B5173" t="s">
        <v>164</v>
      </c>
      <c r="C5173">
        <v>177856.06</v>
      </c>
      <c r="D5173" t="s">
        <v>32</v>
      </c>
      <c r="E5173" t="s">
        <v>32</v>
      </c>
      <c r="F5173">
        <v>116823</v>
      </c>
    </row>
    <row r="5174" spans="1:6">
      <c r="A5174" s="171">
        <v>44353</v>
      </c>
      <c r="B5174" t="s">
        <v>164</v>
      </c>
      <c r="C5174">
        <v>177856.06</v>
      </c>
      <c r="D5174" t="s">
        <v>33</v>
      </c>
      <c r="E5174" t="s">
        <v>33</v>
      </c>
      <c r="F5174">
        <v>0</v>
      </c>
    </row>
    <row r="5175" spans="1:6">
      <c r="A5175" s="171">
        <v>44353</v>
      </c>
      <c r="B5175" t="s">
        <v>164</v>
      </c>
      <c r="C5175">
        <v>177856.06</v>
      </c>
      <c r="D5175" t="s">
        <v>34</v>
      </c>
      <c r="E5175" t="s">
        <v>34</v>
      </c>
      <c r="F5175">
        <v>0</v>
      </c>
    </row>
    <row r="5176" spans="1:6">
      <c r="A5176" s="171">
        <v>44353</v>
      </c>
      <c r="B5176" t="s">
        <v>164</v>
      </c>
      <c r="C5176">
        <v>177856.06</v>
      </c>
      <c r="D5176" t="s">
        <v>35</v>
      </c>
      <c r="E5176" t="s">
        <v>35</v>
      </c>
      <c r="F5176">
        <v>0</v>
      </c>
    </row>
    <row r="5177" spans="1:6">
      <c r="A5177" s="171">
        <v>44353</v>
      </c>
      <c r="B5177" t="s">
        <v>164</v>
      </c>
      <c r="C5177">
        <v>177856.06</v>
      </c>
      <c r="D5177" t="s">
        <v>36</v>
      </c>
      <c r="E5177" t="s">
        <v>36</v>
      </c>
      <c r="F5177">
        <v>3412</v>
      </c>
    </row>
    <row r="5178" spans="1:6">
      <c r="A5178" s="171">
        <v>44353</v>
      </c>
      <c r="B5178" t="s">
        <v>164</v>
      </c>
      <c r="C5178">
        <v>177856.06</v>
      </c>
      <c r="D5178" t="s">
        <v>37</v>
      </c>
      <c r="E5178" t="s">
        <v>37</v>
      </c>
      <c r="F5178">
        <v>0</v>
      </c>
    </row>
    <row r="5179" spans="1:6">
      <c r="A5179" s="171">
        <v>44353</v>
      </c>
      <c r="B5179" t="s">
        <v>164</v>
      </c>
      <c r="C5179">
        <v>177856.06</v>
      </c>
      <c r="D5179" t="s">
        <v>38</v>
      </c>
      <c r="E5179" t="s">
        <v>38</v>
      </c>
      <c r="F5179">
        <v>0</v>
      </c>
    </row>
    <row r="5180" spans="1:6">
      <c r="A5180" s="171">
        <v>44353</v>
      </c>
      <c r="B5180" t="s">
        <v>164</v>
      </c>
      <c r="C5180">
        <v>177856.06</v>
      </c>
      <c r="D5180" t="s">
        <v>39</v>
      </c>
      <c r="E5180" t="s">
        <v>39</v>
      </c>
      <c r="F5180">
        <v>0</v>
      </c>
    </row>
    <row r="5181" spans="1:6">
      <c r="A5181" s="171">
        <v>44353</v>
      </c>
      <c r="B5181" t="s">
        <v>164</v>
      </c>
      <c r="C5181">
        <v>177856.06</v>
      </c>
      <c r="D5181" t="s">
        <v>40</v>
      </c>
      <c r="E5181" t="s">
        <v>40</v>
      </c>
      <c r="F5181">
        <v>0</v>
      </c>
    </row>
    <row r="5182" spans="1:6">
      <c r="A5182" s="171">
        <v>44353</v>
      </c>
      <c r="B5182" t="s">
        <v>164</v>
      </c>
      <c r="C5182">
        <v>177856.06</v>
      </c>
      <c r="D5182" t="s">
        <v>41</v>
      </c>
      <c r="E5182" t="s">
        <v>41</v>
      </c>
      <c r="F5182">
        <v>0</v>
      </c>
    </row>
    <row r="5183" spans="1:6">
      <c r="A5183" s="171">
        <v>44354</v>
      </c>
      <c r="B5183" t="s">
        <v>164</v>
      </c>
      <c r="C5183">
        <v>162459.28</v>
      </c>
      <c r="D5183" t="s">
        <v>9</v>
      </c>
      <c r="E5183" t="s">
        <v>9</v>
      </c>
      <c r="F5183">
        <v>89334</v>
      </c>
    </row>
    <row r="5184" spans="1:6">
      <c r="A5184" s="171">
        <v>44354</v>
      </c>
      <c r="B5184" t="s">
        <v>164</v>
      </c>
      <c r="C5184">
        <v>162459.28</v>
      </c>
      <c r="D5184" t="s">
        <v>9</v>
      </c>
      <c r="E5184" t="s">
        <v>10</v>
      </c>
      <c r="F5184">
        <v>53185</v>
      </c>
    </row>
    <row r="5185" spans="1:6">
      <c r="A5185" s="171">
        <v>44354</v>
      </c>
      <c r="B5185" t="s">
        <v>164</v>
      </c>
      <c r="C5185">
        <v>162459.28</v>
      </c>
      <c r="D5185" t="s">
        <v>9</v>
      </c>
      <c r="E5185" t="s">
        <v>11</v>
      </c>
      <c r="F5185">
        <v>25475</v>
      </c>
    </row>
    <row r="5186" spans="1:6">
      <c r="A5186" s="171">
        <v>44354</v>
      </c>
      <c r="B5186" t="s">
        <v>164</v>
      </c>
      <c r="C5186">
        <v>162459.28</v>
      </c>
      <c r="D5186" t="s">
        <v>9</v>
      </c>
      <c r="E5186" t="s">
        <v>12</v>
      </c>
      <c r="F5186">
        <v>0</v>
      </c>
    </row>
    <row r="5187" spans="1:6">
      <c r="A5187" s="171">
        <v>44354</v>
      </c>
      <c r="B5187" t="s">
        <v>164</v>
      </c>
      <c r="C5187">
        <v>162459.28</v>
      </c>
      <c r="D5187" t="s">
        <v>9</v>
      </c>
      <c r="E5187" t="s">
        <v>13</v>
      </c>
      <c r="F5187">
        <v>10674</v>
      </c>
    </row>
    <row r="5188" spans="1:6">
      <c r="A5188" s="171">
        <v>44354</v>
      </c>
      <c r="B5188" t="s">
        <v>164</v>
      </c>
      <c r="C5188">
        <v>162459.28</v>
      </c>
      <c r="D5188" t="s">
        <v>14</v>
      </c>
      <c r="E5188" t="s">
        <v>14</v>
      </c>
      <c r="F5188">
        <v>16469</v>
      </c>
    </row>
    <row r="5189" spans="1:6">
      <c r="A5189" s="171">
        <v>44354</v>
      </c>
      <c r="B5189" t="s">
        <v>164</v>
      </c>
      <c r="C5189">
        <v>162459.28</v>
      </c>
      <c r="D5189" t="s">
        <v>14</v>
      </c>
      <c r="E5189" t="s">
        <v>15</v>
      </c>
      <c r="F5189">
        <v>9222</v>
      </c>
    </row>
    <row r="5190" spans="1:6">
      <c r="A5190" s="171">
        <v>44354</v>
      </c>
      <c r="B5190" t="s">
        <v>164</v>
      </c>
      <c r="C5190">
        <v>162459.28</v>
      </c>
      <c r="D5190" t="s">
        <v>14</v>
      </c>
      <c r="E5190" t="s">
        <v>16</v>
      </c>
      <c r="F5190">
        <v>7247</v>
      </c>
    </row>
    <row r="5191" spans="1:6">
      <c r="A5191" s="171">
        <v>44354</v>
      </c>
      <c r="B5191" t="s">
        <v>164</v>
      </c>
      <c r="C5191">
        <v>162459.28</v>
      </c>
      <c r="D5191" t="s">
        <v>14</v>
      </c>
      <c r="E5191" t="s">
        <v>17</v>
      </c>
      <c r="F5191">
        <v>0</v>
      </c>
    </row>
    <row r="5192" spans="1:6">
      <c r="A5192" s="171">
        <v>44354</v>
      </c>
      <c r="B5192" t="s">
        <v>164</v>
      </c>
      <c r="C5192">
        <v>162459.28</v>
      </c>
      <c r="D5192" t="s">
        <v>14</v>
      </c>
      <c r="E5192" t="s">
        <v>18</v>
      </c>
      <c r="F5192">
        <v>0</v>
      </c>
    </row>
    <row r="5193" spans="1:6">
      <c r="A5193" s="171">
        <v>44354</v>
      </c>
      <c r="B5193" t="s">
        <v>164</v>
      </c>
      <c r="C5193">
        <v>162459.28</v>
      </c>
      <c r="D5193" t="s">
        <v>19</v>
      </c>
      <c r="E5193" t="s">
        <v>19</v>
      </c>
      <c r="F5193">
        <v>182</v>
      </c>
    </row>
    <row r="5194" spans="1:6">
      <c r="A5194" s="171">
        <v>44354</v>
      </c>
      <c r="B5194" t="s">
        <v>164</v>
      </c>
      <c r="C5194">
        <v>162459.28</v>
      </c>
      <c r="D5194" t="s">
        <v>19</v>
      </c>
      <c r="E5194" t="s">
        <v>20</v>
      </c>
      <c r="F5194">
        <v>182</v>
      </c>
    </row>
    <row r="5195" spans="1:6">
      <c r="A5195" s="171">
        <v>44354</v>
      </c>
      <c r="B5195" t="s">
        <v>164</v>
      </c>
      <c r="C5195">
        <v>162459.28</v>
      </c>
      <c r="D5195" t="s">
        <v>19</v>
      </c>
      <c r="E5195" t="s">
        <v>21</v>
      </c>
      <c r="F5195">
        <v>0</v>
      </c>
    </row>
    <row r="5196" spans="1:6">
      <c r="A5196" s="171">
        <v>44354</v>
      </c>
      <c r="B5196" t="s">
        <v>164</v>
      </c>
      <c r="C5196">
        <v>162459.28</v>
      </c>
      <c r="D5196" t="s">
        <v>19</v>
      </c>
      <c r="E5196" t="s">
        <v>22</v>
      </c>
      <c r="F5196">
        <v>0</v>
      </c>
    </row>
    <row r="5197" spans="1:6">
      <c r="A5197" s="171">
        <v>44354</v>
      </c>
      <c r="B5197" t="s">
        <v>164</v>
      </c>
      <c r="C5197">
        <v>162459.28</v>
      </c>
      <c r="D5197" t="s">
        <v>23</v>
      </c>
      <c r="E5197" t="s">
        <v>23</v>
      </c>
      <c r="F5197">
        <v>0</v>
      </c>
    </row>
    <row r="5198" spans="1:6">
      <c r="A5198" s="171">
        <v>44354</v>
      </c>
      <c r="B5198" t="s">
        <v>164</v>
      </c>
      <c r="C5198">
        <v>162459.28</v>
      </c>
      <c r="D5198" t="s">
        <v>24</v>
      </c>
      <c r="E5198" t="s">
        <v>24</v>
      </c>
      <c r="F5198">
        <v>543611</v>
      </c>
    </row>
    <row r="5199" spans="1:6">
      <c r="A5199" s="171">
        <v>44354</v>
      </c>
      <c r="B5199" t="s">
        <v>164</v>
      </c>
      <c r="C5199">
        <v>162459.28</v>
      </c>
      <c r="D5199" t="s">
        <v>25</v>
      </c>
      <c r="E5199" t="s">
        <v>25</v>
      </c>
      <c r="F5199">
        <v>4021957</v>
      </c>
    </row>
    <row r="5200" spans="1:6">
      <c r="A5200" s="171">
        <v>44354</v>
      </c>
      <c r="B5200" t="s">
        <v>164</v>
      </c>
      <c r="C5200">
        <v>162459.28</v>
      </c>
      <c r="D5200" t="s">
        <v>26</v>
      </c>
      <c r="E5200" t="s">
        <v>26</v>
      </c>
      <c r="F5200">
        <v>634</v>
      </c>
    </row>
    <row r="5201" spans="1:6">
      <c r="A5201" s="171">
        <v>44354</v>
      </c>
      <c r="B5201" t="s">
        <v>164</v>
      </c>
      <c r="C5201">
        <v>162459.28</v>
      </c>
      <c r="D5201" t="s">
        <v>27</v>
      </c>
      <c r="E5201" t="s">
        <v>27</v>
      </c>
      <c r="F5201">
        <v>9551</v>
      </c>
    </row>
    <row r="5202" spans="1:6">
      <c r="A5202" s="171">
        <v>44354</v>
      </c>
      <c r="B5202" t="s">
        <v>164</v>
      </c>
      <c r="C5202">
        <v>162459.28</v>
      </c>
      <c r="D5202" t="s">
        <v>28</v>
      </c>
      <c r="E5202" t="s">
        <v>28</v>
      </c>
      <c r="F5202">
        <v>0</v>
      </c>
    </row>
    <row r="5203" spans="1:6">
      <c r="A5203" s="171">
        <v>44354</v>
      </c>
      <c r="B5203" t="s">
        <v>164</v>
      </c>
      <c r="C5203">
        <v>162459.28</v>
      </c>
      <c r="D5203" t="s">
        <v>29</v>
      </c>
      <c r="E5203" t="s">
        <v>29</v>
      </c>
      <c r="F5203">
        <v>2752675</v>
      </c>
    </row>
    <row r="5204" spans="1:6">
      <c r="A5204" s="171">
        <v>44354</v>
      </c>
      <c r="B5204" t="s">
        <v>164</v>
      </c>
      <c r="C5204">
        <v>162459.28</v>
      </c>
      <c r="D5204" t="s">
        <v>30</v>
      </c>
      <c r="E5204" t="s">
        <v>30</v>
      </c>
      <c r="F5204">
        <v>0</v>
      </c>
    </row>
    <row r="5205" spans="1:6">
      <c r="A5205" s="171">
        <v>44354</v>
      </c>
      <c r="B5205" t="s">
        <v>164</v>
      </c>
      <c r="C5205">
        <v>162459.28</v>
      </c>
      <c r="D5205" t="s">
        <v>31</v>
      </c>
      <c r="E5205" t="s">
        <v>31</v>
      </c>
      <c r="F5205">
        <v>129832</v>
      </c>
    </row>
    <row r="5206" spans="1:6">
      <c r="A5206" s="171">
        <v>44354</v>
      </c>
      <c r="B5206" t="s">
        <v>164</v>
      </c>
      <c r="C5206">
        <v>162459.28</v>
      </c>
      <c r="D5206" t="s">
        <v>32</v>
      </c>
      <c r="E5206" t="s">
        <v>32</v>
      </c>
      <c r="F5206">
        <v>85638</v>
      </c>
    </row>
    <row r="5207" spans="1:6">
      <c r="A5207" s="171">
        <v>44354</v>
      </c>
      <c r="B5207" t="s">
        <v>164</v>
      </c>
      <c r="C5207">
        <v>162459.28</v>
      </c>
      <c r="D5207" t="s">
        <v>33</v>
      </c>
      <c r="E5207" t="s">
        <v>33</v>
      </c>
      <c r="F5207">
        <v>0</v>
      </c>
    </row>
    <row r="5208" spans="1:6">
      <c r="A5208" s="171">
        <v>44354</v>
      </c>
      <c r="B5208" t="s">
        <v>164</v>
      </c>
      <c r="C5208">
        <v>162459.28</v>
      </c>
      <c r="D5208" t="s">
        <v>34</v>
      </c>
      <c r="E5208" t="s">
        <v>34</v>
      </c>
      <c r="F5208">
        <v>0</v>
      </c>
    </row>
    <row r="5209" spans="1:6">
      <c r="A5209" s="171">
        <v>44354</v>
      </c>
      <c r="B5209" t="s">
        <v>164</v>
      </c>
      <c r="C5209">
        <v>162459.28</v>
      </c>
      <c r="D5209" t="s">
        <v>35</v>
      </c>
      <c r="E5209" t="s">
        <v>35</v>
      </c>
      <c r="F5209">
        <v>0</v>
      </c>
    </row>
    <row r="5210" spans="1:6">
      <c r="A5210" s="171">
        <v>44354</v>
      </c>
      <c r="B5210" t="s">
        <v>164</v>
      </c>
      <c r="C5210">
        <v>162459.28</v>
      </c>
      <c r="D5210" t="s">
        <v>36</v>
      </c>
      <c r="E5210" t="s">
        <v>36</v>
      </c>
      <c r="F5210">
        <v>4930</v>
      </c>
    </row>
    <row r="5211" spans="1:6">
      <c r="A5211" s="171">
        <v>44354</v>
      </c>
      <c r="B5211" t="s">
        <v>164</v>
      </c>
      <c r="C5211">
        <v>162459.28</v>
      </c>
      <c r="D5211" t="s">
        <v>37</v>
      </c>
      <c r="E5211" t="s">
        <v>37</v>
      </c>
      <c r="F5211">
        <v>0</v>
      </c>
    </row>
    <row r="5212" spans="1:6">
      <c r="A5212" s="171">
        <v>44354</v>
      </c>
      <c r="B5212" t="s">
        <v>164</v>
      </c>
      <c r="C5212">
        <v>162459.28</v>
      </c>
      <c r="D5212" t="s">
        <v>38</v>
      </c>
      <c r="E5212" t="s">
        <v>38</v>
      </c>
      <c r="F5212">
        <v>0</v>
      </c>
    </row>
    <row r="5213" spans="1:6">
      <c r="A5213" s="171">
        <v>44354</v>
      </c>
      <c r="B5213" t="s">
        <v>164</v>
      </c>
      <c r="C5213">
        <v>162459.28</v>
      </c>
      <c r="D5213" t="s">
        <v>39</v>
      </c>
      <c r="E5213" t="s">
        <v>39</v>
      </c>
      <c r="F5213">
        <v>0</v>
      </c>
    </row>
    <row r="5214" spans="1:6">
      <c r="A5214" s="171">
        <v>44354</v>
      </c>
      <c r="B5214" t="s">
        <v>164</v>
      </c>
      <c r="C5214">
        <v>162459.28</v>
      </c>
      <c r="D5214" t="s">
        <v>40</v>
      </c>
      <c r="E5214" t="s">
        <v>40</v>
      </c>
      <c r="F5214">
        <v>0</v>
      </c>
    </row>
    <row r="5215" spans="1:6">
      <c r="A5215" s="171">
        <v>44354</v>
      </c>
      <c r="B5215" t="s">
        <v>164</v>
      </c>
      <c r="C5215">
        <v>162459.28</v>
      </c>
      <c r="D5215" t="s">
        <v>41</v>
      </c>
      <c r="E5215" t="s">
        <v>41</v>
      </c>
      <c r="F5215">
        <v>0</v>
      </c>
    </row>
    <row r="5216" spans="1:6">
      <c r="A5216" s="171">
        <v>44355</v>
      </c>
      <c r="B5216" t="s">
        <v>164</v>
      </c>
      <c r="C5216">
        <v>153213.26999999999</v>
      </c>
      <c r="D5216" t="s">
        <v>9</v>
      </c>
      <c r="E5216" t="s">
        <v>9</v>
      </c>
      <c r="F5216">
        <v>117430</v>
      </c>
    </row>
    <row r="5217" spans="1:6">
      <c r="A5217" s="171">
        <v>44355</v>
      </c>
      <c r="B5217" t="s">
        <v>164</v>
      </c>
      <c r="C5217">
        <v>153213.26999999999</v>
      </c>
      <c r="D5217" t="s">
        <v>9</v>
      </c>
      <c r="E5217" t="s">
        <v>10</v>
      </c>
      <c r="F5217">
        <v>72250</v>
      </c>
    </row>
    <row r="5218" spans="1:6">
      <c r="A5218" s="171">
        <v>44355</v>
      </c>
      <c r="B5218" t="s">
        <v>164</v>
      </c>
      <c r="C5218">
        <v>153213.26999999999</v>
      </c>
      <c r="D5218" t="s">
        <v>9</v>
      </c>
      <c r="E5218" t="s">
        <v>11</v>
      </c>
      <c r="F5218">
        <v>35768</v>
      </c>
    </row>
    <row r="5219" spans="1:6">
      <c r="A5219" s="171">
        <v>44355</v>
      </c>
      <c r="B5219" t="s">
        <v>164</v>
      </c>
      <c r="C5219">
        <v>153213.26999999999</v>
      </c>
      <c r="D5219" t="s">
        <v>9</v>
      </c>
      <c r="E5219" t="s">
        <v>12</v>
      </c>
      <c r="F5219">
        <v>0</v>
      </c>
    </row>
    <row r="5220" spans="1:6">
      <c r="A5220" s="171">
        <v>44355</v>
      </c>
      <c r="B5220" t="s">
        <v>164</v>
      </c>
      <c r="C5220">
        <v>153213.26999999999</v>
      </c>
      <c r="D5220" t="s">
        <v>9</v>
      </c>
      <c r="E5220" t="s">
        <v>13</v>
      </c>
      <c r="F5220">
        <v>9412</v>
      </c>
    </row>
    <row r="5221" spans="1:6">
      <c r="A5221" s="171">
        <v>44355</v>
      </c>
      <c r="B5221" t="s">
        <v>164</v>
      </c>
      <c r="C5221">
        <v>153213.26999999999</v>
      </c>
      <c r="D5221" t="s">
        <v>14</v>
      </c>
      <c r="E5221" t="s">
        <v>14</v>
      </c>
      <c r="F5221">
        <v>39534</v>
      </c>
    </row>
    <row r="5222" spans="1:6">
      <c r="A5222" s="171">
        <v>44355</v>
      </c>
      <c r="B5222" t="s">
        <v>164</v>
      </c>
      <c r="C5222">
        <v>153213.26999999999</v>
      </c>
      <c r="D5222" t="s">
        <v>14</v>
      </c>
      <c r="E5222" t="s">
        <v>15</v>
      </c>
      <c r="F5222">
        <v>21760</v>
      </c>
    </row>
    <row r="5223" spans="1:6">
      <c r="A5223" s="171">
        <v>44355</v>
      </c>
      <c r="B5223" t="s">
        <v>164</v>
      </c>
      <c r="C5223">
        <v>153213.26999999999</v>
      </c>
      <c r="D5223" t="s">
        <v>14</v>
      </c>
      <c r="E5223" t="s">
        <v>16</v>
      </c>
      <c r="F5223">
        <v>17774</v>
      </c>
    </row>
    <row r="5224" spans="1:6">
      <c r="A5224" s="171">
        <v>44355</v>
      </c>
      <c r="B5224" t="s">
        <v>164</v>
      </c>
      <c r="C5224">
        <v>153213.26999999999</v>
      </c>
      <c r="D5224" t="s">
        <v>14</v>
      </c>
      <c r="E5224" t="s">
        <v>17</v>
      </c>
      <c r="F5224">
        <v>0</v>
      </c>
    </row>
    <row r="5225" spans="1:6">
      <c r="A5225" s="171">
        <v>44355</v>
      </c>
      <c r="B5225" t="s">
        <v>164</v>
      </c>
      <c r="C5225">
        <v>153213.26999999999</v>
      </c>
      <c r="D5225" t="s">
        <v>14</v>
      </c>
      <c r="E5225" t="s">
        <v>18</v>
      </c>
      <c r="F5225">
        <v>0</v>
      </c>
    </row>
    <row r="5226" spans="1:6">
      <c r="A5226" s="171">
        <v>44355</v>
      </c>
      <c r="B5226" t="s">
        <v>164</v>
      </c>
      <c r="C5226">
        <v>153213.26999999999</v>
      </c>
      <c r="D5226" t="s">
        <v>19</v>
      </c>
      <c r="E5226" t="s">
        <v>19</v>
      </c>
      <c r="F5226">
        <v>94</v>
      </c>
    </row>
    <row r="5227" spans="1:6">
      <c r="A5227" s="171">
        <v>44355</v>
      </c>
      <c r="B5227" t="s">
        <v>164</v>
      </c>
      <c r="C5227">
        <v>153213.26999999999</v>
      </c>
      <c r="D5227" t="s">
        <v>19</v>
      </c>
      <c r="E5227" t="s">
        <v>20</v>
      </c>
      <c r="F5227">
        <v>94</v>
      </c>
    </row>
    <row r="5228" spans="1:6">
      <c r="A5228" s="171">
        <v>44355</v>
      </c>
      <c r="B5228" t="s">
        <v>164</v>
      </c>
      <c r="C5228">
        <v>153213.26999999999</v>
      </c>
      <c r="D5228" t="s">
        <v>19</v>
      </c>
      <c r="E5228" t="s">
        <v>21</v>
      </c>
      <c r="F5228">
        <v>0</v>
      </c>
    </row>
    <row r="5229" spans="1:6">
      <c r="A5229" s="171">
        <v>44355</v>
      </c>
      <c r="B5229" t="s">
        <v>164</v>
      </c>
      <c r="C5229">
        <v>153213.26999999999</v>
      </c>
      <c r="D5229" t="s">
        <v>19</v>
      </c>
      <c r="E5229" t="s">
        <v>22</v>
      </c>
      <c r="F5229">
        <v>0</v>
      </c>
    </row>
    <row r="5230" spans="1:6">
      <c r="A5230" s="171">
        <v>44355</v>
      </c>
      <c r="B5230" t="s">
        <v>164</v>
      </c>
      <c r="C5230">
        <v>153213.26999999999</v>
      </c>
      <c r="D5230" t="s">
        <v>23</v>
      </c>
      <c r="E5230" t="s">
        <v>23</v>
      </c>
      <c r="F5230">
        <v>0</v>
      </c>
    </row>
    <row r="5231" spans="1:6">
      <c r="A5231" s="171">
        <v>44355</v>
      </c>
      <c r="B5231" t="s">
        <v>164</v>
      </c>
      <c r="C5231">
        <v>153213.26999999999</v>
      </c>
      <c r="D5231" t="s">
        <v>24</v>
      </c>
      <c r="E5231" t="s">
        <v>24</v>
      </c>
      <c r="F5231">
        <v>91471</v>
      </c>
    </row>
    <row r="5232" spans="1:6">
      <c r="A5232" s="171">
        <v>44355</v>
      </c>
      <c r="B5232" t="s">
        <v>164</v>
      </c>
      <c r="C5232">
        <v>153213.26999999999</v>
      </c>
      <c r="D5232" t="s">
        <v>25</v>
      </c>
      <c r="E5232" t="s">
        <v>25</v>
      </c>
      <c r="F5232">
        <v>3592564</v>
      </c>
    </row>
    <row r="5233" spans="1:6">
      <c r="A5233" s="171">
        <v>44355</v>
      </c>
      <c r="B5233" t="s">
        <v>164</v>
      </c>
      <c r="C5233">
        <v>153213.26999999999</v>
      </c>
      <c r="D5233" t="s">
        <v>26</v>
      </c>
      <c r="E5233" t="s">
        <v>26</v>
      </c>
      <c r="F5233">
        <v>920</v>
      </c>
    </row>
    <row r="5234" spans="1:6">
      <c r="A5234" s="171">
        <v>44355</v>
      </c>
      <c r="B5234" t="s">
        <v>164</v>
      </c>
      <c r="C5234">
        <v>153213.26999999999</v>
      </c>
      <c r="D5234" t="s">
        <v>27</v>
      </c>
      <c r="E5234" t="s">
        <v>27</v>
      </c>
      <c r="F5234">
        <v>8552</v>
      </c>
    </row>
    <row r="5235" spans="1:6">
      <c r="A5235" s="171">
        <v>44355</v>
      </c>
      <c r="B5235" t="s">
        <v>164</v>
      </c>
      <c r="C5235">
        <v>153213.26999999999</v>
      </c>
      <c r="D5235" t="s">
        <v>28</v>
      </c>
      <c r="E5235" t="s">
        <v>28</v>
      </c>
      <c r="F5235">
        <v>0</v>
      </c>
    </row>
    <row r="5236" spans="1:6">
      <c r="A5236" s="171">
        <v>44355</v>
      </c>
      <c r="B5236" t="s">
        <v>164</v>
      </c>
      <c r="C5236">
        <v>153213.26999999999</v>
      </c>
      <c r="D5236" t="s">
        <v>29</v>
      </c>
      <c r="E5236" t="s">
        <v>29</v>
      </c>
      <c r="F5236">
        <v>1008686</v>
      </c>
    </row>
    <row r="5237" spans="1:6">
      <c r="A5237" s="171">
        <v>44355</v>
      </c>
      <c r="B5237" t="s">
        <v>164</v>
      </c>
      <c r="C5237">
        <v>153213.26999999999</v>
      </c>
      <c r="D5237" t="s">
        <v>30</v>
      </c>
      <c r="E5237" t="s">
        <v>30</v>
      </c>
      <c r="F5237">
        <v>0</v>
      </c>
    </row>
    <row r="5238" spans="1:6">
      <c r="A5238" s="171">
        <v>44355</v>
      </c>
      <c r="B5238" t="s">
        <v>164</v>
      </c>
      <c r="C5238">
        <v>153213.26999999999</v>
      </c>
      <c r="D5238" t="s">
        <v>31</v>
      </c>
      <c r="E5238" t="s">
        <v>31</v>
      </c>
      <c r="F5238">
        <v>115837</v>
      </c>
    </row>
    <row r="5239" spans="1:6">
      <c r="A5239" s="171">
        <v>44355</v>
      </c>
      <c r="B5239" t="s">
        <v>164</v>
      </c>
      <c r="C5239">
        <v>153213.26999999999</v>
      </c>
      <c r="D5239" t="s">
        <v>32</v>
      </c>
      <c r="E5239" t="s">
        <v>32</v>
      </c>
      <c r="F5239">
        <v>108343</v>
      </c>
    </row>
    <row r="5240" spans="1:6">
      <c r="A5240" s="171">
        <v>44355</v>
      </c>
      <c r="B5240" t="s">
        <v>164</v>
      </c>
      <c r="C5240">
        <v>153213.26999999999</v>
      </c>
      <c r="D5240" t="s">
        <v>33</v>
      </c>
      <c r="E5240" t="s">
        <v>33</v>
      </c>
      <c r="F5240">
        <v>0</v>
      </c>
    </row>
    <row r="5241" spans="1:6">
      <c r="A5241" s="171">
        <v>44355</v>
      </c>
      <c r="B5241" t="s">
        <v>164</v>
      </c>
      <c r="C5241">
        <v>153213.26999999999</v>
      </c>
      <c r="D5241" t="s">
        <v>34</v>
      </c>
      <c r="E5241" t="s">
        <v>34</v>
      </c>
      <c r="F5241">
        <v>0</v>
      </c>
    </row>
    <row r="5242" spans="1:6">
      <c r="A5242" s="171">
        <v>44355</v>
      </c>
      <c r="B5242" t="s">
        <v>164</v>
      </c>
      <c r="C5242">
        <v>153213.26999999999</v>
      </c>
      <c r="D5242" t="s">
        <v>35</v>
      </c>
      <c r="E5242" t="s">
        <v>35</v>
      </c>
      <c r="F5242">
        <v>0</v>
      </c>
    </row>
    <row r="5243" spans="1:6">
      <c r="A5243" s="171">
        <v>44355</v>
      </c>
      <c r="B5243" t="s">
        <v>164</v>
      </c>
      <c r="C5243">
        <v>153213.26999999999</v>
      </c>
      <c r="D5243" t="s">
        <v>36</v>
      </c>
      <c r="E5243" t="s">
        <v>36</v>
      </c>
      <c r="F5243">
        <v>7361</v>
      </c>
    </row>
    <row r="5244" spans="1:6">
      <c r="A5244" s="171">
        <v>44355</v>
      </c>
      <c r="B5244" t="s">
        <v>164</v>
      </c>
      <c r="C5244">
        <v>153213.26999999999</v>
      </c>
      <c r="D5244" t="s">
        <v>37</v>
      </c>
      <c r="E5244" t="s">
        <v>37</v>
      </c>
      <c r="F5244">
        <v>0</v>
      </c>
    </row>
    <row r="5245" spans="1:6">
      <c r="A5245" s="171">
        <v>44355</v>
      </c>
      <c r="B5245" t="s">
        <v>164</v>
      </c>
      <c r="C5245">
        <v>153213.26999999999</v>
      </c>
      <c r="D5245" t="s">
        <v>38</v>
      </c>
      <c r="E5245" t="s">
        <v>38</v>
      </c>
      <c r="F5245">
        <v>0</v>
      </c>
    </row>
    <row r="5246" spans="1:6">
      <c r="A5246" s="171">
        <v>44355</v>
      </c>
      <c r="B5246" t="s">
        <v>164</v>
      </c>
      <c r="C5246">
        <v>153213.26999999999</v>
      </c>
      <c r="D5246" t="s">
        <v>39</v>
      </c>
      <c r="E5246" t="s">
        <v>39</v>
      </c>
      <c r="F5246">
        <v>0</v>
      </c>
    </row>
    <row r="5247" spans="1:6">
      <c r="A5247" s="171">
        <v>44355</v>
      </c>
      <c r="B5247" t="s">
        <v>164</v>
      </c>
      <c r="C5247">
        <v>153213.26999999999</v>
      </c>
      <c r="D5247" t="s">
        <v>40</v>
      </c>
      <c r="E5247" t="s">
        <v>40</v>
      </c>
      <c r="F5247">
        <v>0</v>
      </c>
    </row>
    <row r="5248" spans="1:6">
      <c r="A5248" s="171">
        <v>44355</v>
      </c>
      <c r="B5248" t="s">
        <v>164</v>
      </c>
      <c r="C5248">
        <v>153213.26999999999</v>
      </c>
      <c r="D5248" t="s">
        <v>41</v>
      </c>
      <c r="E5248" t="s">
        <v>41</v>
      </c>
      <c r="F5248">
        <v>0</v>
      </c>
    </row>
    <row r="5249" spans="1:6">
      <c r="A5249" s="171">
        <v>44356</v>
      </c>
      <c r="B5249" t="s">
        <v>164</v>
      </c>
      <c r="C5249">
        <v>195884.76</v>
      </c>
      <c r="D5249" t="s">
        <v>9</v>
      </c>
      <c r="E5249" t="s">
        <v>9</v>
      </c>
      <c r="F5249">
        <v>75263</v>
      </c>
    </row>
    <row r="5250" spans="1:6">
      <c r="A5250" s="171">
        <v>44356</v>
      </c>
      <c r="B5250" t="s">
        <v>164</v>
      </c>
      <c r="C5250">
        <v>195884.76</v>
      </c>
      <c r="D5250" t="s">
        <v>9</v>
      </c>
      <c r="E5250" t="s">
        <v>10</v>
      </c>
      <c r="F5250">
        <v>44035</v>
      </c>
    </row>
    <row r="5251" spans="1:6">
      <c r="A5251" s="171">
        <v>44356</v>
      </c>
      <c r="B5251" t="s">
        <v>164</v>
      </c>
      <c r="C5251">
        <v>195884.76</v>
      </c>
      <c r="D5251" t="s">
        <v>9</v>
      </c>
      <c r="E5251" t="s">
        <v>11</v>
      </c>
      <c r="F5251">
        <v>21631</v>
      </c>
    </row>
    <row r="5252" spans="1:6">
      <c r="A5252" s="171">
        <v>44356</v>
      </c>
      <c r="B5252" t="s">
        <v>164</v>
      </c>
      <c r="C5252">
        <v>195884.76</v>
      </c>
      <c r="D5252" t="s">
        <v>9</v>
      </c>
      <c r="E5252" t="s">
        <v>12</v>
      </c>
      <c r="F5252">
        <v>0</v>
      </c>
    </row>
    <row r="5253" spans="1:6">
      <c r="A5253" s="171">
        <v>44356</v>
      </c>
      <c r="B5253" t="s">
        <v>164</v>
      </c>
      <c r="C5253">
        <v>195884.76</v>
      </c>
      <c r="D5253" t="s">
        <v>9</v>
      </c>
      <c r="E5253" t="s">
        <v>13</v>
      </c>
      <c r="F5253">
        <v>9597</v>
      </c>
    </row>
    <row r="5254" spans="1:6">
      <c r="A5254" s="171">
        <v>44356</v>
      </c>
      <c r="B5254" t="s">
        <v>164</v>
      </c>
      <c r="C5254">
        <v>195884.76</v>
      </c>
      <c r="D5254" t="s">
        <v>14</v>
      </c>
      <c r="E5254" t="s">
        <v>14</v>
      </c>
      <c r="F5254">
        <v>18313</v>
      </c>
    </row>
    <row r="5255" spans="1:6">
      <c r="A5255" s="171">
        <v>44356</v>
      </c>
      <c r="B5255" t="s">
        <v>164</v>
      </c>
      <c r="C5255">
        <v>195884.76</v>
      </c>
      <c r="D5255" t="s">
        <v>14</v>
      </c>
      <c r="E5255" t="s">
        <v>15</v>
      </c>
      <c r="F5255">
        <v>8299</v>
      </c>
    </row>
    <row r="5256" spans="1:6">
      <c r="A5256" s="171">
        <v>44356</v>
      </c>
      <c r="B5256" t="s">
        <v>164</v>
      </c>
      <c r="C5256">
        <v>195884.76</v>
      </c>
      <c r="D5256" t="s">
        <v>14</v>
      </c>
      <c r="E5256" t="s">
        <v>16</v>
      </c>
      <c r="F5256">
        <v>10014</v>
      </c>
    </row>
    <row r="5257" spans="1:6">
      <c r="A5257" s="171">
        <v>44356</v>
      </c>
      <c r="B5257" t="s">
        <v>164</v>
      </c>
      <c r="C5257">
        <v>195884.76</v>
      </c>
      <c r="D5257" t="s">
        <v>14</v>
      </c>
      <c r="E5257" t="s">
        <v>17</v>
      </c>
      <c r="F5257">
        <v>0</v>
      </c>
    </row>
    <row r="5258" spans="1:6">
      <c r="A5258" s="171">
        <v>44356</v>
      </c>
      <c r="B5258" t="s">
        <v>164</v>
      </c>
      <c r="C5258">
        <v>195884.76</v>
      </c>
      <c r="D5258" t="s">
        <v>14</v>
      </c>
      <c r="E5258" t="s">
        <v>18</v>
      </c>
      <c r="F5258">
        <v>0</v>
      </c>
    </row>
    <row r="5259" spans="1:6">
      <c r="A5259" s="171">
        <v>44356</v>
      </c>
      <c r="B5259" t="s">
        <v>164</v>
      </c>
      <c r="C5259">
        <v>195884.76</v>
      </c>
      <c r="D5259" t="s">
        <v>19</v>
      </c>
      <c r="E5259" t="s">
        <v>19</v>
      </c>
      <c r="F5259">
        <v>31</v>
      </c>
    </row>
    <row r="5260" spans="1:6">
      <c r="A5260" s="171">
        <v>44356</v>
      </c>
      <c r="B5260" t="s">
        <v>164</v>
      </c>
      <c r="C5260">
        <v>195884.76</v>
      </c>
      <c r="D5260" t="s">
        <v>19</v>
      </c>
      <c r="E5260" t="s">
        <v>20</v>
      </c>
      <c r="F5260">
        <v>31</v>
      </c>
    </row>
    <row r="5261" spans="1:6">
      <c r="A5261" s="171">
        <v>44356</v>
      </c>
      <c r="B5261" t="s">
        <v>164</v>
      </c>
      <c r="C5261">
        <v>195884.76</v>
      </c>
      <c r="D5261" t="s">
        <v>19</v>
      </c>
      <c r="E5261" t="s">
        <v>21</v>
      </c>
      <c r="F5261">
        <v>0</v>
      </c>
    </row>
    <row r="5262" spans="1:6">
      <c r="A5262" s="171">
        <v>44356</v>
      </c>
      <c r="B5262" t="s">
        <v>164</v>
      </c>
      <c r="C5262">
        <v>195884.76</v>
      </c>
      <c r="D5262" t="s">
        <v>19</v>
      </c>
      <c r="E5262" t="s">
        <v>22</v>
      </c>
      <c r="F5262">
        <v>0</v>
      </c>
    </row>
    <row r="5263" spans="1:6">
      <c r="A5263" s="171">
        <v>44356</v>
      </c>
      <c r="B5263" t="s">
        <v>164</v>
      </c>
      <c r="C5263">
        <v>195884.76</v>
      </c>
      <c r="D5263" t="s">
        <v>23</v>
      </c>
      <c r="E5263" t="s">
        <v>23</v>
      </c>
      <c r="F5263">
        <v>0</v>
      </c>
    </row>
    <row r="5264" spans="1:6">
      <c r="A5264" s="171">
        <v>44356</v>
      </c>
      <c r="B5264" t="s">
        <v>164</v>
      </c>
      <c r="C5264">
        <v>195884.76</v>
      </c>
      <c r="D5264" t="s">
        <v>24</v>
      </c>
      <c r="E5264" t="s">
        <v>24</v>
      </c>
      <c r="F5264">
        <v>105248</v>
      </c>
    </row>
    <row r="5265" spans="1:6">
      <c r="A5265" s="171">
        <v>44356</v>
      </c>
      <c r="B5265" t="s">
        <v>164</v>
      </c>
      <c r="C5265">
        <v>195884.76</v>
      </c>
      <c r="D5265" t="s">
        <v>25</v>
      </c>
      <c r="E5265" t="s">
        <v>25</v>
      </c>
      <c r="F5265">
        <v>3472129</v>
      </c>
    </row>
    <row r="5266" spans="1:6">
      <c r="A5266" s="171">
        <v>44356</v>
      </c>
      <c r="B5266" t="s">
        <v>164</v>
      </c>
      <c r="C5266">
        <v>195884.76</v>
      </c>
      <c r="D5266" t="s">
        <v>26</v>
      </c>
      <c r="E5266" t="s">
        <v>26</v>
      </c>
      <c r="F5266">
        <v>2852</v>
      </c>
    </row>
    <row r="5267" spans="1:6">
      <c r="A5267" s="171">
        <v>44356</v>
      </c>
      <c r="B5267" t="s">
        <v>164</v>
      </c>
      <c r="C5267">
        <v>195884.76</v>
      </c>
      <c r="D5267" t="s">
        <v>27</v>
      </c>
      <c r="E5267" t="s">
        <v>27</v>
      </c>
      <c r="F5267">
        <v>24186</v>
      </c>
    </row>
    <row r="5268" spans="1:6">
      <c r="A5268" s="171">
        <v>44356</v>
      </c>
      <c r="B5268" t="s">
        <v>164</v>
      </c>
      <c r="C5268">
        <v>195884.76</v>
      </c>
      <c r="D5268" t="s">
        <v>28</v>
      </c>
      <c r="E5268" t="s">
        <v>28</v>
      </c>
      <c r="F5268">
        <v>0</v>
      </c>
    </row>
    <row r="5269" spans="1:6">
      <c r="A5269" s="171">
        <v>44356</v>
      </c>
      <c r="B5269" t="s">
        <v>164</v>
      </c>
      <c r="C5269">
        <v>195884.76</v>
      </c>
      <c r="D5269" t="s">
        <v>29</v>
      </c>
      <c r="E5269" t="s">
        <v>29</v>
      </c>
      <c r="F5269">
        <v>1378763</v>
      </c>
    </row>
    <row r="5270" spans="1:6">
      <c r="A5270" s="171">
        <v>44356</v>
      </c>
      <c r="B5270" t="s">
        <v>164</v>
      </c>
      <c r="C5270">
        <v>195884.76</v>
      </c>
      <c r="D5270" t="s">
        <v>30</v>
      </c>
      <c r="E5270" t="s">
        <v>30</v>
      </c>
      <c r="F5270">
        <v>0</v>
      </c>
    </row>
    <row r="5271" spans="1:6">
      <c r="A5271" s="171">
        <v>44356</v>
      </c>
      <c r="B5271" t="s">
        <v>164</v>
      </c>
      <c r="C5271">
        <v>195884.76</v>
      </c>
      <c r="D5271" t="s">
        <v>31</v>
      </c>
      <c r="E5271" t="s">
        <v>31</v>
      </c>
      <c r="F5271">
        <v>115473</v>
      </c>
    </row>
    <row r="5272" spans="1:6">
      <c r="A5272" s="171">
        <v>44356</v>
      </c>
      <c r="B5272" t="s">
        <v>164</v>
      </c>
      <c r="C5272">
        <v>195884.76</v>
      </c>
      <c r="D5272" t="s">
        <v>32</v>
      </c>
      <c r="E5272" t="s">
        <v>32</v>
      </c>
      <c r="F5272">
        <v>54544</v>
      </c>
    </row>
    <row r="5273" spans="1:6">
      <c r="A5273" s="171">
        <v>44356</v>
      </c>
      <c r="B5273" t="s">
        <v>164</v>
      </c>
      <c r="C5273">
        <v>195884.76</v>
      </c>
      <c r="D5273" t="s">
        <v>33</v>
      </c>
      <c r="E5273" t="s">
        <v>33</v>
      </c>
      <c r="F5273">
        <v>0</v>
      </c>
    </row>
    <row r="5274" spans="1:6">
      <c r="A5274" s="171">
        <v>44356</v>
      </c>
      <c r="B5274" t="s">
        <v>164</v>
      </c>
      <c r="C5274">
        <v>195884.76</v>
      </c>
      <c r="D5274" t="s">
        <v>34</v>
      </c>
      <c r="E5274" t="s">
        <v>34</v>
      </c>
      <c r="F5274">
        <v>0</v>
      </c>
    </row>
    <row r="5275" spans="1:6">
      <c r="A5275" s="171">
        <v>44356</v>
      </c>
      <c r="B5275" t="s">
        <v>164</v>
      </c>
      <c r="C5275">
        <v>195884.76</v>
      </c>
      <c r="D5275" t="s">
        <v>35</v>
      </c>
      <c r="E5275" t="s">
        <v>35</v>
      </c>
      <c r="F5275">
        <v>0</v>
      </c>
    </row>
    <row r="5276" spans="1:6">
      <c r="A5276" s="171">
        <v>44356</v>
      </c>
      <c r="B5276" t="s">
        <v>164</v>
      </c>
      <c r="C5276">
        <v>195884.76</v>
      </c>
      <c r="D5276" t="s">
        <v>36</v>
      </c>
      <c r="E5276" t="s">
        <v>36</v>
      </c>
      <c r="F5276">
        <v>16400</v>
      </c>
    </row>
    <row r="5277" spans="1:6">
      <c r="A5277" s="171">
        <v>44356</v>
      </c>
      <c r="B5277" t="s">
        <v>164</v>
      </c>
      <c r="C5277">
        <v>195884.76</v>
      </c>
      <c r="D5277" t="s">
        <v>37</v>
      </c>
      <c r="E5277" t="s">
        <v>37</v>
      </c>
      <c r="F5277">
        <v>0</v>
      </c>
    </row>
    <row r="5278" spans="1:6">
      <c r="A5278" s="171">
        <v>44356</v>
      </c>
      <c r="B5278" t="s">
        <v>164</v>
      </c>
      <c r="C5278">
        <v>195884.76</v>
      </c>
      <c r="D5278" t="s">
        <v>38</v>
      </c>
      <c r="E5278" t="s">
        <v>38</v>
      </c>
      <c r="F5278">
        <v>0</v>
      </c>
    </row>
    <row r="5279" spans="1:6">
      <c r="A5279" s="171">
        <v>44356</v>
      </c>
      <c r="B5279" t="s">
        <v>164</v>
      </c>
      <c r="C5279">
        <v>195884.76</v>
      </c>
      <c r="D5279" t="s">
        <v>39</v>
      </c>
      <c r="E5279" t="s">
        <v>39</v>
      </c>
      <c r="F5279">
        <v>0</v>
      </c>
    </row>
    <row r="5280" spans="1:6">
      <c r="A5280" s="171">
        <v>44356</v>
      </c>
      <c r="B5280" t="s">
        <v>164</v>
      </c>
      <c r="C5280">
        <v>195884.76</v>
      </c>
      <c r="D5280" t="s">
        <v>40</v>
      </c>
      <c r="E5280" t="s">
        <v>40</v>
      </c>
      <c r="F5280">
        <v>0</v>
      </c>
    </row>
    <row r="5281" spans="1:6">
      <c r="A5281" s="171">
        <v>44356</v>
      </c>
      <c r="B5281" t="s">
        <v>164</v>
      </c>
      <c r="C5281">
        <v>195884.76</v>
      </c>
      <c r="D5281" t="s">
        <v>41</v>
      </c>
      <c r="E5281" t="s">
        <v>41</v>
      </c>
      <c r="F5281">
        <v>0</v>
      </c>
    </row>
    <row r="5282" spans="1:6">
      <c r="A5282" s="171">
        <v>44357</v>
      </c>
      <c r="B5282" t="s">
        <v>164</v>
      </c>
      <c r="C5282">
        <v>144386.14000000001</v>
      </c>
      <c r="D5282" t="s">
        <v>9</v>
      </c>
      <c r="E5282" t="s">
        <v>9</v>
      </c>
      <c r="F5282">
        <v>164572</v>
      </c>
    </row>
    <row r="5283" spans="1:6">
      <c r="A5283" s="171">
        <v>44357</v>
      </c>
      <c r="B5283" t="s">
        <v>164</v>
      </c>
      <c r="C5283">
        <v>144386.14000000001</v>
      </c>
      <c r="D5283" t="s">
        <v>9</v>
      </c>
      <c r="E5283" t="s">
        <v>10</v>
      </c>
      <c r="F5283">
        <v>124180</v>
      </c>
    </row>
    <row r="5284" spans="1:6">
      <c r="A5284" s="171">
        <v>44357</v>
      </c>
      <c r="B5284" t="s">
        <v>164</v>
      </c>
      <c r="C5284">
        <v>144386.14000000001</v>
      </c>
      <c r="D5284" t="s">
        <v>9</v>
      </c>
      <c r="E5284" t="s">
        <v>11</v>
      </c>
      <c r="F5284">
        <v>39903</v>
      </c>
    </row>
    <row r="5285" spans="1:6">
      <c r="A5285" s="171">
        <v>44357</v>
      </c>
      <c r="B5285" t="s">
        <v>164</v>
      </c>
      <c r="C5285">
        <v>144386.14000000001</v>
      </c>
      <c r="D5285" t="s">
        <v>9</v>
      </c>
      <c r="E5285" t="s">
        <v>12</v>
      </c>
      <c r="F5285">
        <v>0</v>
      </c>
    </row>
    <row r="5286" spans="1:6">
      <c r="A5286" s="171">
        <v>44357</v>
      </c>
      <c r="B5286" t="s">
        <v>164</v>
      </c>
      <c r="C5286">
        <v>144386.14000000001</v>
      </c>
      <c r="D5286" t="s">
        <v>9</v>
      </c>
      <c r="E5286" t="s">
        <v>13</v>
      </c>
      <c r="F5286">
        <v>489</v>
      </c>
    </row>
    <row r="5287" spans="1:6">
      <c r="A5287" s="171">
        <v>44357</v>
      </c>
      <c r="B5287" t="s">
        <v>164</v>
      </c>
      <c r="C5287">
        <v>144386.14000000001</v>
      </c>
      <c r="D5287" t="s">
        <v>14</v>
      </c>
      <c r="E5287" t="s">
        <v>14</v>
      </c>
      <c r="F5287">
        <v>49483</v>
      </c>
    </row>
    <row r="5288" spans="1:6">
      <c r="A5288" s="171">
        <v>44357</v>
      </c>
      <c r="B5288" t="s">
        <v>164</v>
      </c>
      <c r="C5288">
        <v>144386.14000000001</v>
      </c>
      <c r="D5288" t="s">
        <v>14</v>
      </c>
      <c r="E5288" t="s">
        <v>15</v>
      </c>
      <c r="F5288">
        <v>25602</v>
      </c>
    </row>
    <row r="5289" spans="1:6">
      <c r="A5289" s="171">
        <v>44357</v>
      </c>
      <c r="B5289" t="s">
        <v>164</v>
      </c>
      <c r="C5289">
        <v>144386.14000000001</v>
      </c>
      <c r="D5289" t="s">
        <v>14</v>
      </c>
      <c r="E5289" t="s">
        <v>16</v>
      </c>
      <c r="F5289">
        <v>23880</v>
      </c>
    </row>
    <row r="5290" spans="1:6">
      <c r="A5290" s="171">
        <v>44357</v>
      </c>
      <c r="B5290" t="s">
        <v>164</v>
      </c>
      <c r="C5290">
        <v>144386.14000000001</v>
      </c>
      <c r="D5290" t="s">
        <v>14</v>
      </c>
      <c r="E5290" t="s">
        <v>17</v>
      </c>
      <c r="F5290">
        <v>0</v>
      </c>
    </row>
    <row r="5291" spans="1:6">
      <c r="A5291" s="171">
        <v>44357</v>
      </c>
      <c r="B5291" t="s">
        <v>164</v>
      </c>
      <c r="C5291">
        <v>144386.14000000001</v>
      </c>
      <c r="D5291" t="s">
        <v>14</v>
      </c>
      <c r="E5291" t="s">
        <v>18</v>
      </c>
      <c r="F5291">
        <v>0</v>
      </c>
    </row>
    <row r="5292" spans="1:6">
      <c r="A5292" s="171">
        <v>44357</v>
      </c>
      <c r="B5292" t="s">
        <v>164</v>
      </c>
      <c r="C5292">
        <v>144386.14000000001</v>
      </c>
      <c r="D5292" t="s">
        <v>19</v>
      </c>
      <c r="E5292" t="s">
        <v>19</v>
      </c>
      <c r="F5292">
        <v>48</v>
      </c>
    </row>
    <row r="5293" spans="1:6">
      <c r="A5293" s="171">
        <v>44357</v>
      </c>
      <c r="B5293" t="s">
        <v>164</v>
      </c>
      <c r="C5293">
        <v>144386.14000000001</v>
      </c>
      <c r="D5293" t="s">
        <v>19</v>
      </c>
      <c r="E5293" t="s">
        <v>20</v>
      </c>
      <c r="F5293">
        <v>48</v>
      </c>
    </row>
    <row r="5294" spans="1:6">
      <c r="A5294" s="171">
        <v>44357</v>
      </c>
      <c r="B5294" t="s">
        <v>164</v>
      </c>
      <c r="C5294">
        <v>144386.14000000001</v>
      </c>
      <c r="D5294" t="s">
        <v>19</v>
      </c>
      <c r="E5294" t="s">
        <v>21</v>
      </c>
      <c r="F5294">
        <v>0</v>
      </c>
    </row>
    <row r="5295" spans="1:6">
      <c r="A5295" s="171">
        <v>44357</v>
      </c>
      <c r="B5295" t="s">
        <v>164</v>
      </c>
      <c r="C5295">
        <v>144386.14000000001</v>
      </c>
      <c r="D5295" t="s">
        <v>19</v>
      </c>
      <c r="E5295" t="s">
        <v>22</v>
      </c>
      <c r="F5295">
        <v>0</v>
      </c>
    </row>
    <row r="5296" spans="1:6">
      <c r="A5296" s="171">
        <v>44357</v>
      </c>
      <c r="B5296" t="s">
        <v>164</v>
      </c>
      <c r="C5296">
        <v>144386.14000000001</v>
      </c>
      <c r="D5296" t="s">
        <v>23</v>
      </c>
      <c r="E5296" t="s">
        <v>23</v>
      </c>
      <c r="F5296">
        <v>0</v>
      </c>
    </row>
    <row r="5297" spans="1:6">
      <c r="A5297" s="171">
        <v>44357</v>
      </c>
      <c r="B5297" t="s">
        <v>164</v>
      </c>
      <c r="C5297">
        <v>144386.14000000001</v>
      </c>
      <c r="D5297" t="s">
        <v>24</v>
      </c>
      <c r="E5297" t="s">
        <v>24</v>
      </c>
      <c r="F5297">
        <v>610559</v>
      </c>
    </row>
    <row r="5298" spans="1:6">
      <c r="A5298" s="171">
        <v>44357</v>
      </c>
      <c r="B5298" t="s">
        <v>164</v>
      </c>
      <c r="C5298">
        <v>144386.14000000001</v>
      </c>
      <c r="D5298" t="s">
        <v>25</v>
      </c>
      <c r="E5298" t="s">
        <v>25</v>
      </c>
      <c r="F5298">
        <v>3318288</v>
      </c>
    </row>
    <row r="5299" spans="1:6">
      <c r="A5299" s="171">
        <v>44357</v>
      </c>
      <c r="B5299" t="s">
        <v>164</v>
      </c>
      <c r="C5299">
        <v>144386.14000000001</v>
      </c>
      <c r="D5299" t="s">
        <v>26</v>
      </c>
      <c r="E5299" t="s">
        <v>26</v>
      </c>
      <c r="F5299">
        <v>1571</v>
      </c>
    </row>
    <row r="5300" spans="1:6">
      <c r="A5300" s="171">
        <v>44357</v>
      </c>
      <c r="B5300" t="s">
        <v>164</v>
      </c>
      <c r="C5300">
        <v>144386.14000000001</v>
      </c>
      <c r="D5300" t="s">
        <v>27</v>
      </c>
      <c r="E5300" t="s">
        <v>27</v>
      </c>
      <c r="F5300">
        <v>24087</v>
      </c>
    </row>
    <row r="5301" spans="1:6">
      <c r="A5301" s="171">
        <v>44357</v>
      </c>
      <c r="B5301" t="s">
        <v>164</v>
      </c>
      <c r="C5301">
        <v>144386.14000000001</v>
      </c>
      <c r="D5301" t="s">
        <v>28</v>
      </c>
      <c r="E5301" t="s">
        <v>28</v>
      </c>
      <c r="F5301">
        <v>0</v>
      </c>
    </row>
    <row r="5302" spans="1:6">
      <c r="A5302" s="171">
        <v>44357</v>
      </c>
      <c r="B5302" t="s">
        <v>164</v>
      </c>
      <c r="C5302">
        <v>144386.14000000001</v>
      </c>
      <c r="D5302" t="s">
        <v>29</v>
      </c>
      <c r="E5302" t="s">
        <v>29</v>
      </c>
      <c r="F5302">
        <v>1073849</v>
      </c>
    </row>
    <row r="5303" spans="1:6">
      <c r="A5303" s="171">
        <v>44357</v>
      </c>
      <c r="B5303" t="s">
        <v>164</v>
      </c>
      <c r="C5303">
        <v>144386.14000000001</v>
      </c>
      <c r="D5303" t="s">
        <v>30</v>
      </c>
      <c r="E5303" t="s">
        <v>30</v>
      </c>
      <c r="F5303">
        <v>0</v>
      </c>
    </row>
    <row r="5304" spans="1:6">
      <c r="A5304" s="171">
        <v>44357</v>
      </c>
      <c r="B5304" t="s">
        <v>164</v>
      </c>
      <c r="C5304">
        <v>144386.14000000001</v>
      </c>
      <c r="D5304" t="s">
        <v>31</v>
      </c>
      <c r="E5304" t="s">
        <v>31</v>
      </c>
      <c r="F5304">
        <v>109990</v>
      </c>
    </row>
    <row r="5305" spans="1:6">
      <c r="A5305" s="171">
        <v>44357</v>
      </c>
      <c r="B5305" t="s">
        <v>164</v>
      </c>
      <c r="C5305">
        <v>144386.14000000001</v>
      </c>
      <c r="D5305" t="s">
        <v>32</v>
      </c>
      <c r="E5305" t="s">
        <v>32</v>
      </c>
      <c r="F5305">
        <v>40874</v>
      </c>
    </row>
    <row r="5306" spans="1:6">
      <c r="A5306" s="171">
        <v>44357</v>
      </c>
      <c r="B5306" t="s">
        <v>164</v>
      </c>
      <c r="C5306">
        <v>144386.14000000001</v>
      </c>
      <c r="D5306" t="s">
        <v>33</v>
      </c>
      <c r="E5306" t="s">
        <v>33</v>
      </c>
      <c r="F5306">
        <v>0</v>
      </c>
    </row>
    <row r="5307" spans="1:6">
      <c r="A5307" s="171">
        <v>44357</v>
      </c>
      <c r="B5307" t="s">
        <v>164</v>
      </c>
      <c r="C5307">
        <v>144386.14000000001</v>
      </c>
      <c r="D5307" t="s">
        <v>34</v>
      </c>
      <c r="E5307" t="s">
        <v>34</v>
      </c>
      <c r="F5307">
        <v>0</v>
      </c>
    </row>
    <row r="5308" spans="1:6">
      <c r="A5308" s="171">
        <v>44357</v>
      </c>
      <c r="B5308" t="s">
        <v>164</v>
      </c>
      <c r="C5308">
        <v>144386.14000000001</v>
      </c>
      <c r="D5308" t="s">
        <v>35</v>
      </c>
      <c r="E5308" t="s">
        <v>35</v>
      </c>
      <c r="F5308">
        <v>0</v>
      </c>
    </row>
    <row r="5309" spans="1:6">
      <c r="A5309" s="171">
        <v>44357</v>
      </c>
      <c r="B5309" t="s">
        <v>164</v>
      </c>
      <c r="C5309">
        <v>144386.14000000001</v>
      </c>
      <c r="D5309" t="s">
        <v>36</v>
      </c>
      <c r="E5309" t="s">
        <v>36</v>
      </c>
      <c r="F5309">
        <v>19904</v>
      </c>
    </row>
    <row r="5310" spans="1:6">
      <c r="A5310" s="171">
        <v>44357</v>
      </c>
      <c r="B5310" t="s">
        <v>164</v>
      </c>
      <c r="C5310">
        <v>144386.14000000001</v>
      </c>
      <c r="D5310" t="s">
        <v>37</v>
      </c>
      <c r="E5310" t="s">
        <v>37</v>
      </c>
      <c r="F5310">
        <v>0</v>
      </c>
    </row>
    <row r="5311" spans="1:6">
      <c r="A5311" s="171">
        <v>44357</v>
      </c>
      <c r="B5311" t="s">
        <v>164</v>
      </c>
      <c r="C5311">
        <v>144386.14000000001</v>
      </c>
      <c r="D5311" t="s">
        <v>38</v>
      </c>
      <c r="E5311" t="s">
        <v>38</v>
      </c>
      <c r="F5311">
        <v>0</v>
      </c>
    </row>
    <row r="5312" spans="1:6">
      <c r="A5312" s="171">
        <v>44357</v>
      </c>
      <c r="B5312" t="s">
        <v>164</v>
      </c>
      <c r="C5312">
        <v>144386.14000000001</v>
      </c>
      <c r="D5312" t="s">
        <v>39</v>
      </c>
      <c r="E5312" t="s">
        <v>39</v>
      </c>
      <c r="F5312">
        <v>0</v>
      </c>
    </row>
    <row r="5313" spans="1:6">
      <c r="A5313" s="171">
        <v>44357</v>
      </c>
      <c r="B5313" t="s">
        <v>164</v>
      </c>
      <c r="C5313">
        <v>144386.14000000001</v>
      </c>
      <c r="D5313" t="s">
        <v>40</v>
      </c>
      <c r="E5313" t="s">
        <v>40</v>
      </c>
      <c r="F5313">
        <v>0</v>
      </c>
    </row>
    <row r="5314" spans="1:6">
      <c r="A5314" s="171">
        <v>44357</v>
      </c>
      <c r="B5314" t="s">
        <v>164</v>
      </c>
      <c r="C5314">
        <v>144386.14000000001</v>
      </c>
      <c r="D5314" t="s">
        <v>41</v>
      </c>
      <c r="E5314" t="s">
        <v>41</v>
      </c>
      <c r="F5314">
        <v>0</v>
      </c>
    </row>
    <row r="5315" spans="1:6">
      <c r="A5315" s="171">
        <v>44358</v>
      </c>
      <c r="B5315" t="s">
        <v>164</v>
      </c>
      <c r="C5315">
        <v>286897.96000000002</v>
      </c>
      <c r="D5315" t="s">
        <v>9</v>
      </c>
      <c r="E5315" t="s">
        <v>9</v>
      </c>
      <c r="F5315">
        <v>181165</v>
      </c>
    </row>
    <row r="5316" spans="1:6">
      <c r="A5316" s="171">
        <v>44358</v>
      </c>
      <c r="B5316" t="s">
        <v>164</v>
      </c>
      <c r="C5316">
        <v>286897.96000000002</v>
      </c>
      <c r="D5316" t="s">
        <v>9</v>
      </c>
      <c r="E5316" t="s">
        <v>10</v>
      </c>
      <c r="F5316">
        <v>115298</v>
      </c>
    </row>
    <row r="5317" spans="1:6">
      <c r="A5317" s="171">
        <v>44358</v>
      </c>
      <c r="B5317" t="s">
        <v>164</v>
      </c>
      <c r="C5317">
        <v>286897.96000000002</v>
      </c>
      <c r="D5317" t="s">
        <v>9</v>
      </c>
      <c r="E5317" t="s">
        <v>11</v>
      </c>
      <c r="F5317">
        <v>65867</v>
      </c>
    </row>
    <row r="5318" spans="1:6">
      <c r="A5318" s="171">
        <v>44358</v>
      </c>
      <c r="B5318" t="s">
        <v>164</v>
      </c>
      <c r="C5318">
        <v>286897.96000000002</v>
      </c>
      <c r="D5318" t="s">
        <v>9</v>
      </c>
      <c r="E5318" t="s">
        <v>12</v>
      </c>
      <c r="F5318">
        <v>0</v>
      </c>
    </row>
    <row r="5319" spans="1:6">
      <c r="A5319" s="171">
        <v>44358</v>
      </c>
      <c r="B5319" t="s">
        <v>164</v>
      </c>
      <c r="C5319">
        <v>286897.96000000002</v>
      </c>
      <c r="D5319" t="s">
        <v>9</v>
      </c>
      <c r="E5319" t="s">
        <v>13</v>
      </c>
      <c r="F5319">
        <v>0</v>
      </c>
    </row>
    <row r="5320" spans="1:6">
      <c r="A5320" s="171">
        <v>44358</v>
      </c>
      <c r="B5320" t="s">
        <v>164</v>
      </c>
      <c r="C5320">
        <v>286897.96000000002</v>
      </c>
      <c r="D5320" t="s">
        <v>14</v>
      </c>
      <c r="E5320" t="s">
        <v>14</v>
      </c>
      <c r="F5320">
        <v>59533</v>
      </c>
    </row>
    <row r="5321" spans="1:6">
      <c r="A5321" s="171">
        <v>44358</v>
      </c>
      <c r="B5321" t="s">
        <v>164</v>
      </c>
      <c r="C5321">
        <v>286897.96000000002</v>
      </c>
      <c r="D5321" t="s">
        <v>14</v>
      </c>
      <c r="E5321" t="s">
        <v>15</v>
      </c>
      <c r="F5321">
        <v>27162</v>
      </c>
    </row>
    <row r="5322" spans="1:6">
      <c r="A5322" s="171">
        <v>44358</v>
      </c>
      <c r="B5322" t="s">
        <v>164</v>
      </c>
      <c r="C5322">
        <v>286897.96000000002</v>
      </c>
      <c r="D5322" t="s">
        <v>14</v>
      </c>
      <c r="E5322" t="s">
        <v>16</v>
      </c>
      <c r="F5322">
        <v>32371</v>
      </c>
    </row>
    <row r="5323" spans="1:6">
      <c r="A5323" s="171">
        <v>44358</v>
      </c>
      <c r="B5323" t="s">
        <v>164</v>
      </c>
      <c r="C5323">
        <v>286897.96000000002</v>
      </c>
      <c r="D5323" t="s">
        <v>14</v>
      </c>
      <c r="E5323" t="s">
        <v>17</v>
      </c>
      <c r="F5323">
        <v>0</v>
      </c>
    </row>
    <row r="5324" spans="1:6">
      <c r="A5324" s="171">
        <v>44358</v>
      </c>
      <c r="B5324" t="s">
        <v>164</v>
      </c>
      <c r="C5324">
        <v>286897.96000000002</v>
      </c>
      <c r="D5324" t="s">
        <v>14</v>
      </c>
      <c r="E5324" t="s">
        <v>18</v>
      </c>
      <c r="F5324">
        <v>0</v>
      </c>
    </row>
    <row r="5325" spans="1:6">
      <c r="A5325" s="171">
        <v>44358</v>
      </c>
      <c r="B5325" t="s">
        <v>164</v>
      </c>
      <c r="C5325">
        <v>286897.96000000002</v>
      </c>
      <c r="D5325" t="s">
        <v>19</v>
      </c>
      <c r="E5325" t="s">
        <v>19</v>
      </c>
      <c r="F5325">
        <v>673</v>
      </c>
    </row>
    <row r="5326" spans="1:6">
      <c r="A5326" s="171">
        <v>44358</v>
      </c>
      <c r="B5326" t="s">
        <v>164</v>
      </c>
      <c r="C5326">
        <v>286897.96000000002</v>
      </c>
      <c r="D5326" t="s">
        <v>19</v>
      </c>
      <c r="E5326" t="s">
        <v>20</v>
      </c>
      <c r="F5326">
        <v>673</v>
      </c>
    </row>
    <row r="5327" spans="1:6">
      <c r="A5327" s="171">
        <v>44358</v>
      </c>
      <c r="B5327" t="s">
        <v>164</v>
      </c>
      <c r="C5327">
        <v>286897.96000000002</v>
      </c>
      <c r="D5327" t="s">
        <v>19</v>
      </c>
      <c r="E5327" t="s">
        <v>21</v>
      </c>
      <c r="F5327">
        <v>0</v>
      </c>
    </row>
    <row r="5328" spans="1:6">
      <c r="A5328" s="171">
        <v>44358</v>
      </c>
      <c r="B5328" t="s">
        <v>164</v>
      </c>
      <c r="C5328">
        <v>286897.96000000002</v>
      </c>
      <c r="D5328" t="s">
        <v>19</v>
      </c>
      <c r="E5328" t="s">
        <v>22</v>
      </c>
      <c r="F5328">
        <v>0</v>
      </c>
    </row>
    <row r="5329" spans="1:6">
      <c r="A5329" s="171">
        <v>44358</v>
      </c>
      <c r="B5329" t="s">
        <v>164</v>
      </c>
      <c r="C5329">
        <v>286897.96000000002</v>
      </c>
      <c r="D5329" t="s">
        <v>23</v>
      </c>
      <c r="E5329" t="s">
        <v>23</v>
      </c>
      <c r="F5329">
        <v>0</v>
      </c>
    </row>
    <row r="5330" spans="1:6">
      <c r="A5330" s="171">
        <v>44358</v>
      </c>
      <c r="B5330" t="s">
        <v>164</v>
      </c>
      <c r="C5330">
        <v>286897.96000000002</v>
      </c>
      <c r="D5330" t="s">
        <v>24</v>
      </c>
      <c r="E5330" t="s">
        <v>24</v>
      </c>
      <c r="F5330">
        <v>550841</v>
      </c>
    </row>
    <row r="5331" spans="1:6">
      <c r="A5331" s="171">
        <v>44358</v>
      </c>
      <c r="B5331" t="s">
        <v>164</v>
      </c>
      <c r="C5331">
        <v>286897.96000000002</v>
      </c>
      <c r="D5331" t="s">
        <v>25</v>
      </c>
      <c r="E5331" t="s">
        <v>25</v>
      </c>
      <c r="F5331">
        <v>2942034</v>
      </c>
    </row>
    <row r="5332" spans="1:6">
      <c r="A5332" s="171">
        <v>44358</v>
      </c>
      <c r="B5332" t="s">
        <v>164</v>
      </c>
      <c r="C5332">
        <v>286897.96000000002</v>
      </c>
      <c r="D5332" t="s">
        <v>26</v>
      </c>
      <c r="E5332" t="s">
        <v>26</v>
      </c>
      <c r="F5332">
        <v>1700</v>
      </c>
    </row>
    <row r="5333" spans="1:6">
      <c r="A5333" s="171">
        <v>44358</v>
      </c>
      <c r="B5333" t="s">
        <v>164</v>
      </c>
      <c r="C5333">
        <v>286897.96000000002</v>
      </c>
      <c r="D5333" t="s">
        <v>27</v>
      </c>
      <c r="E5333" t="s">
        <v>27</v>
      </c>
      <c r="F5333">
        <v>86292</v>
      </c>
    </row>
    <row r="5334" spans="1:6">
      <c r="A5334" s="171">
        <v>44358</v>
      </c>
      <c r="B5334" t="s">
        <v>164</v>
      </c>
      <c r="C5334">
        <v>286897.96000000002</v>
      </c>
      <c r="D5334" t="s">
        <v>28</v>
      </c>
      <c r="E5334" t="s">
        <v>28</v>
      </c>
      <c r="F5334">
        <v>0</v>
      </c>
    </row>
    <row r="5335" spans="1:6">
      <c r="A5335" s="171">
        <v>44358</v>
      </c>
      <c r="B5335" t="s">
        <v>164</v>
      </c>
      <c r="C5335">
        <v>286897.96000000002</v>
      </c>
      <c r="D5335" t="s">
        <v>29</v>
      </c>
      <c r="E5335" t="s">
        <v>29</v>
      </c>
      <c r="F5335">
        <v>1318043</v>
      </c>
    </row>
    <row r="5336" spans="1:6">
      <c r="A5336" s="171">
        <v>44358</v>
      </c>
      <c r="B5336" t="s">
        <v>164</v>
      </c>
      <c r="C5336">
        <v>286897.96000000002</v>
      </c>
      <c r="D5336" t="s">
        <v>30</v>
      </c>
      <c r="E5336" t="s">
        <v>30</v>
      </c>
      <c r="F5336">
        <v>0</v>
      </c>
    </row>
    <row r="5337" spans="1:6">
      <c r="A5337" s="171">
        <v>44358</v>
      </c>
      <c r="B5337" t="s">
        <v>164</v>
      </c>
      <c r="C5337">
        <v>286897.96000000002</v>
      </c>
      <c r="D5337" t="s">
        <v>31</v>
      </c>
      <c r="E5337" t="s">
        <v>31</v>
      </c>
      <c r="F5337">
        <v>128692</v>
      </c>
    </row>
    <row r="5338" spans="1:6">
      <c r="A5338" s="171">
        <v>44358</v>
      </c>
      <c r="B5338" t="s">
        <v>164</v>
      </c>
      <c r="C5338">
        <v>286897.96000000002</v>
      </c>
      <c r="D5338" t="s">
        <v>32</v>
      </c>
      <c r="E5338" t="s">
        <v>32</v>
      </c>
      <c r="F5338">
        <v>200679</v>
      </c>
    </row>
    <row r="5339" spans="1:6">
      <c r="A5339" s="171">
        <v>44358</v>
      </c>
      <c r="B5339" t="s">
        <v>164</v>
      </c>
      <c r="C5339">
        <v>286897.96000000002</v>
      </c>
      <c r="D5339" t="s">
        <v>33</v>
      </c>
      <c r="E5339" t="s">
        <v>33</v>
      </c>
      <c r="F5339">
        <v>0</v>
      </c>
    </row>
    <row r="5340" spans="1:6">
      <c r="A5340" s="171">
        <v>44358</v>
      </c>
      <c r="B5340" t="s">
        <v>164</v>
      </c>
      <c r="C5340">
        <v>286897.96000000002</v>
      </c>
      <c r="D5340" t="s">
        <v>34</v>
      </c>
      <c r="E5340" t="s">
        <v>34</v>
      </c>
      <c r="F5340">
        <v>0</v>
      </c>
    </row>
    <row r="5341" spans="1:6">
      <c r="A5341" s="171">
        <v>44358</v>
      </c>
      <c r="B5341" t="s">
        <v>164</v>
      </c>
      <c r="C5341">
        <v>286897.96000000002</v>
      </c>
      <c r="D5341" t="s">
        <v>35</v>
      </c>
      <c r="E5341" t="s">
        <v>35</v>
      </c>
      <c r="F5341">
        <v>0</v>
      </c>
    </row>
    <row r="5342" spans="1:6">
      <c r="A5342" s="171">
        <v>44358</v>
      </c>
      <c r="B5342" t="s">
        <v>164</v>
      </c>
      <c r="C5342">
        <v>286897.96000000002</v>
      </c>
      <c r="D5342" t="s">
        <v>36</v>
      </c>
      <c r="E5342" t="s">
        <v>36</v>
      </c>
      <c r="F5342">
        <v>33088</v>
      </c>
    </row>
    <row r="5343" spans="1:6">
      <c r="A5343" s="171">
        <v>44358</v>
      </c>
      <c r="B5343" t="s">
        <v>164</v>
      </c>
      <c r="C5343">
        <v>286897.96000000002</v>
      </c>
      <c r="D5343" t="s">
        <v>37</v>
      </c>
      <c r="E5343" t="s">
        <v>37</v>
      </c>
      <c r="F5343">
        <v>0</v>
      </c>
    </row>
    <row r="5344" spans="1:6">
      <c r="A5344" s="171">
        <v>44358</v>
      </c>
      <c r="B5344" t="s">
        <v>164</v>
      </c>
      <c r="C5344">
        <v>286897.96000000002</v>
      </c>
      <c r="D5344" t="s">
        <v>38</v>
      </c>
      <c r="E5344" t="s">
        <v>38</v>
      </c>
      <c r="F5344">
        <v>0</v>
      </c>
    </row>
    <row r="5345" spans="1:6">
      <c r="A5345" s="171">
        <v>44358</v>
      </c>
      <c r="B5345" t="s">
        <v>164</v>
      </c>
      <c r="C5345">
        <v>286897.96000000002</v>
      </c>
      <c r="D5345" t="s">
        <v>39</v>
      </c>
      <c r="E5345" t="s">
        <v>39</v>
      </c>
      <c r="F5345">
        <v>0</v>
      </c>
    </row>
    <row r="5346" spans="1:6">
      <c r="A5346" s="171">
        <v>44358</v>
      </c>
      <c r="B5346" t="s">
        <v>164</v>
      </c>
      <c r="C5346">
        <v>286897.96000000002</v>
      </c>
      <c r="D5346" t="s">
        <v>40</v>
      </c>
      <c r="E5346" t="s">
        <v>40</v>
      </c>
      <c r="F5346">
        <v>0</v>
      </c>
    </row>
    <row r="5347" spans="1:6">
      <c r="A5347" s="171">
        <v>44358</v>
      </c>
      <c r="B5347" t="s">
        <v>164</v>
      </c>
      <c r="C5347">
        <v>286897.96000000002</v>
      </c>
      <c r="D5347" t="s">
        <v>41</v>
      </c>
      <c r="E5347" t="s">
        <v>41</v>
      </c>
      <c r="F5347">
        <v>0</v>
      </c>
    </row>
    <row r="5348" spans="1:6">
      <c r="A5348" s="171">
        <v>44359</v>
      </c>
      <c r="B5348" t="s">
        <v>164</v>
      </c>
      <c r="C5348">
        <v>186764.93</v>
      </c>
      <c r="D5348" t="s">
        <v>9</v>
      </c>
      <c r="E5348" t="s">
        <v>9</v>
      </c>
      <c r="F5348">
        <v>204002</v>
      </c>
    </row>
    <row r="5349" spans="1:6">
      <c r="A5349" s="171">
        <v>44359</v>
      </c>
      <c r="B5349" t="s">
        <v>164</v>
      </c>
      <c r="C5349">
        <v>186764.93</v>
      </c>
      <c r="D5349" t="s">
        <v>9</v>
      </c>
      <c r="E5349" t="s">
        <v>10</v>
      </c>
      <c r="F5349">
        <v>133082</v>
      </c>
    </row>
    <row r="5350" spans="1:6">
      <c r="A5350" s="171">
        <v>44359</v>
      </c>
      <c r="B5350" t="s">
        <v>164</v>
      </c>
      <c r="C5350">
        <v>186764.93</v>
      </c>
      <c r="D5350" t="s">
        <v>9</v>
      </c>
      <c r="E5350" t="s">
        <v>11</v>
      </c>
      <c r="F5350">
        <v>70920</v>
      </c>
    </row>
    <row r="5351" spans="1:6">
      <c r="A5351" s="171">
        <v>44359</v>
      </c>
      <c r="B5351" t="s">
        <v>164</v>
      </c>
      <c r="C5351">
        <v>186764.93</v>
      </c>
      <c r="D5351" t="s">
        <v>9</v>
      </c>
      <c r="E5351" t="s">
        <v>12</v>
      </c>
      <c r="F5351">
        <v>0</v>
      </c>
    </row>
    <row r="5352" spans="1:6">
      <c r="A5352" s="171">
        <v>44359</v>
      </c>
      <c r="B5352" t="s">
        <v>164</v>
      </c>
      <c r="C5352">
        <v>186764.93</v>
      </c>
      <c r="D5352" t="s">
        <v>9</v>
      </c>
      <c r="E5352" t="s">
        <v>13</v>
      </c>
      <c r="F5352">
        <v>0</v>
      </c>
    </row>
    <row r="5353" spans="1:6">
      <c r="A5353" s="171">
        <v>44359</v>
      </c>
      <c r="B5353" t="s">
        <v>164</v>
      </c>
      <c r="C5353">
        <v>186764.93</v>
      </c>
      <c r="D5353" t="s">
        <v>14</v>
      </c>
      <c r="E5353" t="s">
        <v>14</v>
      </c>
      <c r="F5353">
        <v>84260</v>
      </c>
    </row>
    <row r="5354" spans="1:6">
      <c r="A5354" s="171">
        <v>44359</v>
      </c>
      <c r="B5354" t="s">
        <v>164</v>
      </c>
      <c r="C5354">
        <v>186764.93</v>
      </c>
      <c r="D5354" t="s">
        <v>14</v>
      </c>
      <c r="E5354" t="s">
        <v>15</v>
      </c>
      <c r="F5354">
        <v>50159</v>
      </c>
    </row>
    <row r="5355" spans="1:6">
      <c r="A5355" s="171">
        <v>44359</v>
      </c>
      <c r="B5355" t="s">
        <v>164</v>
      </c>
      <c r="C5355">
        <v>186764.93</v>
      </c>
      <c r="D5355" t="s">
        <v>14</v>
      </c>
      <c r="E5355" t="s">
        <v>16</v>
      </c>
      <c r="F5355">
        <v>34101</v>
      </c>
    </row>
    <row r="5356" spans="1:6">
      <c r="A5356" s="171">
        <v>44359</v>
      </c>
      <c r="B5356" t="s">
        <v>164</v>
      </c>
      <c r="C5356">
        <v>186764.93</v>
      </c>
      <c r="D5356" t="s">
        <v>14</v>
      </c>
      <c r="E5356" t="s">
        <v>17</v>
      </c>
      <c r="F5356">
        <v>0</v>
      </c>
    </row>
    <row r="5357" spans="1:6">
      <c r="A5357" s="171">
        <v>44359</v>
      </c>
      <c r="B5357" t="s">
        <v>164</v>
      </c>
      <c r="C5357">
        <v>186764.93</v>
      </c>
      <c r="D5357" t="s">
        <v>14</v>
      </c>
      <c r="E5357" t="s">
        <v>18</v>
      </c>
      <c r="F5357">
        <v>0</v>
      </c>
    </row>
    <row r="5358" spans="1:6">
      <c r="A5358" s="171">
        <v>44359</v>
      </c>
      <c r="B5358" t="s">
        <v>164</v>
      </c>
      <c r="C5358">
        <v>186764.93</v>
      </c>
      <c r="D5358" t="s">
        <v>19</v>
      </c>
      <c r="E5358" t="s">
        <v>19</v>
      </c>
      <c r="F5358">
        <v>405</v>
      </c>
    </row>
    <row r="5359" spans="1:6">
      <c r="A5359" s="171">
        <v>44359</v>
      </c>
      <c r="B5359" t="s">
        <v>164</v>
      </c>
      <c r="C5359">
        <v>186764.93</v>
      </c>
      <c r="D5359" t="s">
        <v>19</v>
      </c>
      <c r="E5359" t="s">
        <v>20</v>
      </c>
      <c r="F5359">
        <v>405</v>
      </c>
    </row>
    <row r="5360" spans="1:6">
      <c r="A5360" s="171">
        <v>44359</v>
      </c>
      <c r="B5360" t="s">
        <v>164</v>
      </c>
      <c r="C5360">
        <v>186764.93</v>
      </c>
      <c r="D5360" t="s">
        <v>19</v>
      </c>
      <c r="E5360" t="s">
        <v>21</v>
      </c>
      <c r="F5360">
        <v>0</v>
      </c>
    </row>
    <row r="5361" spans="1:6">
      <c r="A5361" s="171">
        <v>44359</v>
      </c>
      <c r="B5361" t="s">
        <v>164</v>
      </c>
      <c r="C5361">
        <v>186764.93</v>
      </c>
      <c r="D5361" t="s">
        <v>19</v>
      </c>
      <c r="E5361" t="s">
        <v>22</v>
      </c>
      <c r="F5361">
        <v>0</v>
      </c>
    </row>
    <row r="5362" spans="1:6">
      <c r="A5362" s="171">
        <v>44359</v>
      </c>
      <c r="B5362" t="s">
        <v>164</v>
      </c>
      <c r="C5362">
        <v>186764.93</v>
      </c>
      <c r="D5362" t="s">
        <v>23</v>
      </c>
      <c r="E5362" t="s">
        <v>23</v>
      </c>
      <c r="F5362">
        <v>0</v>
      </c>
    </row>
    <row r="5363" spans="1:6">
      <c r="A5363" s="171">
        <v>44359</v>
      </c>
      <c r="B5363" t="s">
        <v>164</v>
      </c>
      <c r="C5363">
        <v>186764.93</v>
      </c>
      <c r="D5363" t="s">
        <v>24</v>
      </c>
      <c r="E5363" t="s">
        <v>24</v>
      </c>
      <c r="F5363">
        <v>455778</v>
      </c>
    </row>
    <row r="5364" spans="1:6">
      <c r="A5364" s="171">
        <v>44359</v>
      </c>
      <c r="B5364" t="s">
        <v>164</v>
      </c>
      <c r="C5364">
        <v>186764.93</v>
      </c>
      <c r="D5364" t="s">
        <v>25</v>
      </c>
      <c r="E5364" t="s">
        <v>25</v>
      </c>
      <c r="F5364">
        <v>2866933</v>
      </c>
    </row>
    <row r="5365" spans="1:6">
      <c r="A5365" s="171">
        <v>44359</v>
      </c>
      <c r="B5365" t="s">
        <v>164</v>
      </c>
      <c r="C5365">
        <v>186764.93</v>
      </c>
      <c r="D5365" t="s">
        <v>26</v>
      </c>
      <c r="E5365" t="s">
        <v>26</v>
      </c>
      <c r="F5365">
        <v>1407</v>
      </c>
    </row>
    <row r="5366" spans="1:6">
      <c r="A5366" s="171">
        <v>44359</v>
      </c>
      <c r="B5366" t="s">
        <v>164</v>
      </c>
      <c r="C5366">
        <v>186764.93</v>
      </c>
      <c r="D5366" t="s">
        <v>27</v>
      </c>
      <c r="E5366" t="s">
        <v>27</v>
      </c>
      <c r="F5366">
        <v>12254</v>
      </c>
    </row>
    <row r="5367" spans="1:6">
      <c r="A5367" s="171">
        <v>44359</v>
      </c>
      <c r="B5367" t="s">
        <v>164</v>
      </c>
      <c r="C5367">
        <v>186764.93</v>
      </c>
      <c r="D5367" t="s">
        <v>28</v>
      </c>
      <c r="E5367" t="s">
        <v>28</v>
      </c>
      <c r="F5367">
        <v>0</v>
      </c>
    </row>
    <row r="5368" spans="1:6">
      <c r="A5368" s="171">
        <v>44359</v>
      </c>
      <c r="B5368" t="s">
        <v>164</v>
      </c>
      <c r="C5368">
        <v>186764.93</v>
      </c>
      <c r="D5368" t="s">
        <v>29</v>
      </c>
      <c r="E5368" t="s">
        <v>29</v>
      </c>
      <c r="F5368">
        <v>850541</v>
      </c>
    </row>
    <row r="5369" spans="1:6">
      <c r="A5369" s="171">
        <v>44359</v>
      </c>
      <c r="B5369" t="s">
        <v>164</v>
      </c>
      <c r="C5369">
        <v>186764.93</v>
      </c>
      <c r="D5369" t="s">
        <v>30</v>
      </c>
      <c r="E5369" t="s">
        <v>30</v>
      </c>
      <c r="F5369">
        <v>0</v>
      </c>
    </row>
    <row r="5370" spans="1:6">
      <c r="A5370" s="171">
        <v>44359</v>
      </c>
      <c r="B5370" t="s">
        <v>164</v>
      </c>
      <c r="C5370">
        <v>186764.93</v>
      </c>
      <c r="D5370" t="s">
        <v>31</v>
      </c>
      <c r="E5370" t="s">
        <v>31</v>
      </c>
      <c r="F5370">
        <v>139273</v>
      </c>
    </row>
    <row r="5371" spans="1:6">
      <c r="A5371" s="171">
        <v>44359</v>
      </c>
      <c r="B5371" t="s">
        <v>164</v>
      </c>
      <c r="C5371">
        <v>186764.93</v>
      </c>
      <c r="D5371" t="s">
        <v>32</v>
      </c>
      <c r="E5371" t="s">
        <v>32</v>
      </c>
      <c r="F5371">
        <v>335792</v>
      </c>
    </row>
    <row r="5372" spans="1:6">
      <c r="A5372" s="171">
        <v>44359</v>
      </c>
      <c r="B5372" t="s">
        <v>164</v>
      </c>
      <c r="C5372">
        <v>186764.93</v>
      </c>
      <c r="D5372" t="s">
        <v>33</v>
      </c>
      <c r="E5372" t="s">
        <v>33</v>
      </c>
      <c r="F5372">
        <v>0</v>
      </c>
    </row>
    <row r="5373" spans="1:6">
      <c r="A5373" s="171">
        <v>44359</v>
      </c>
      <c r="B5373" t="s">
        <v>164</v>
      </c>
      <c r="C5373">
        <v>186764.93</v>
      </c>
      <c r="D5373" t="s">
        <v>34</v>
      </c>
      <c r="E5373" t="s">
        <v>34</v>
      </c>
      <c r="F5373">
        <v>0</v>
      </c>
    </row>
    <row r="5374" spans="1:6">
      <c r="A5374" s="171">
        <v>44359</v>
      </c>
      <c r="B5374" t="s">
        <v>164</v>
      </c>
      <c r="C5374">
        <v>186764.93</v>
      </c>
      <c r="D5374" t="s">
        <v>35</v>
      </c>
      <c r="E5374" t="s">
        <v>35</v>
      </c>
      <c r="F5374">
        <v>0</v>
      </c>
    </row>
    <row r="5375" spans="1:6">
      <c r="A5375" s="171">
        <v>44359</v>
      </c>
      <c r="B5375" t="s">
        <v>164</v>
      </c>
      <c r="C5375">
        <v>186764.93</v>
      </c>
      <c r="D5375" t="s">
        <v>36</v>
      </c>
      <c r="E5375" t="s">
        <v>36</v>
      </c>
      <c r="F5375">
        <v>38008</v>
      </c>
    </row>
    <row r="5376" spans="1:6">
      <c r="A5376" s="171">
        <v>44359</v>
      </c>
      <c r="B5376" t="s">
        <v>164</v>
      </c>
      <c r="C5376">
        <v>186764.93</v>
      </c>
      <c r="D5376" t="s">
        <v>37</v>
      </c>
      <c r="E5376" t="s">
        <v>37</v>
      </c>
      <c r="F5376">
        <v>0</v>
      </c>
    </row>
    <row r="5377" spans="1:6">
      <c r="A5377" s="171">
        <v>44359</v>
      </c>
      <c r="B5377" t="s">
        <v>164</v>
      </c>
      <c r="C5377">
        <v>186764.93</v>
      </c>
      <c r="D5377" t="s">
        <v>38</v>
      </c>
      <c r="E5377" t="s">
        <v>38</v>
      </c>
      <c r="F5377">
        <v>0</v>
      </c>
    </row>
    <row r="5378" spans="1:6">
      <c r="A5378" s="171">
        <v>44359</v>
      </c>
      <c r="B5378" t="s">
        <v>164</v>
      </c>
      <c r="C5378">
        <v>186764.93</v>
      </c>
      <c r="D5378" t="s">
        <v>39</v>
      </c>
      <c r="E5378" t="s">
        <v>39</v>
      </c>
      <c r="F5378">
        <v>0</v>
      </c>
    </row>
    <row r="5379" spans="1:6">
      <c r="A5379" s="171">
        <v>44359</v>
      </c>
      <c r="B5379" t="s">
        <v>164</v>
      </c>
      <c r="C5379">
        <v>186764.93</v>
      </c>
      <c r="D5379" t="s">
        <v>40</v>
      </c>
      <c r="E5379" t="s">
        <v>40</v>
      </c>
      <c r="F5379">
        <v>0</v>
      </c>
    </row>
    <row r="5380" spans="1:6">
      <c r="A5380" s="171">
        <v>44359</v>
      </c>
      <c r="B5380" t="s">
        <v>164</v>
      </c>
      <c r="C5380">
        <v>186764.93</v>
      </c>
      <c r="D5380" t="s">
        <v>41</v>
      </c>
      <c r="E5380" t="s">
        <v>41</v>
      </c>
      <c r="F5380">
        <v>0</v>
      </c>
    </row>
    <row r="5381" spans="1:6">
      <c r="A5381" s="171">
        <v>44360</v>
      </c>
      <c r="B5381" t="s">
        <v>164</v>
      </c>
      <c r="C5381">
        <v>173945.27</v>
      </c>
      <c r="D5381" t="s">
        <v>9</v>
      </c>
      <c r="E5381" t="s">
        <v>9</v>
      </c>
      <c r="F5381">
        <v>191294</v>
      </c>
    </row>
    <row r="5382" spans="1:6">
      <c r="A5382" s="171">
        <v>44360</v>
      </c>
      <c r="B5382" t="s">
        <v>164</v>
      </c>
      <c r="C5382">
        <v>173945.27</v>
      </c>
      <c r="D5382" t="s">
        <v>9</v>
      </c>
      <c r="E5382" t="s">
        <v>10</v>
      </c>
      <c r="F5382">
        <v>120058</v>
      </c>
    </row>
    <row r="5383" spans="1:6">
      <c r="A5383" s="171">
        <v>44360</v>
      </c>
      <c r="B5383" t="s">
        <v>164</v>
      </c>
      <c r="C5383">
        <v>173945.27</v>
      </c>
      <c r="D5383" t="s">
        <v>9</v>
      </c>
      <c r="E5383" t="s">
        <v>11</v>
      </c>
      <c r="F5383">
        <v>71236</v>
      </c>
    </row>
    <row r="5384" spans="1:6">
      <c r="A5384" s="171">
        <v>44360</v>
      </c>
      <c r="B5384" t="s">
        <v>164</v>
      </c>
      <c r="C5384">
        <v>173945.27</v>
      </c>
      <c r="D5384" t="s">
        <v>9</v>
      </c>
      <c r="E5384" t="s">
        <v>12</v>
      </c>
      <c r="F5384">
        <v>0</v>
      </c>
    </row>
    <row r="5385" spans="1:6">
      <c r="A5385" s="171">
        <v>44360</v>
      </c>
      <c r="B5385" t="s">
        <v>164</v>
      </c>
      <c r="C5385">
        <v>173945.27</v>
      </c>
      <c r="D5385" t="s">
        <v>9</v>
      </c>
      <c r="E5385" t="s">
        <v>13</v>
      </c>
      <c r="F5385">
        <v>0</v>
      </c>
    </row>
    <row r="5386" spans="1:6">
      <c r="A5386" s="171">
        <v>44360</v>
      </c>
      <c r="B5386" t="s">
        <v>164</v>
      </c>
      <c r="C5386">
        <v>173945.27</v>
      </c>
      <c r="D5386" t="s">
        <v>14</v>
      </c>
      <c r="E5386" t="s">
        <v>14</v>
      </c>
      <c r="F5386">
        <v>70439</v>
      </c>
    </row>
    <row r="5387" spans="1:6">
      <c r="A5387" s="171">
        <v>44360</v>
      </c>
      <c r="B5387" t="s">
        <v>164</v>
      </c>
      <c r="C5387">
        <v>173945.27</v>
      </c>
      <c r="D5387" t="s">
        <v>14</v>
      </c>
      <c r="E5387" t="s">
        <v>15</v>
      </c>
      <c r="F5387">
        <v>46245</v>
      </c>
    </row>
    <row r="5388" spans="1:6">
      <c r="A5388" s="171">
        <v>44360</v>
      </c>
      <c r="B5388" t="s">
        <v>164</v>
      </c>
      <c r="C5388">
        <v>173945.27</v>
      </c>
      <c r="D5388" t="s">
        <v>14</v>
      </c>
      <c r="E5388" t="s">
        <v>16</v>
      </c>
      <c r="F5388">
        <v>24193</v>
      </c>
    </row>
    <row r="5389" spans="1:6">
      <c r="A5389" s="171">
        <v>44360</v>
      </c>
      <c r="B5389" t="s">
        <v>164</v>
      </c>
      <c r="C5389">
        <v>173945.27</v>
      </c>
      <c r="D5389" t="s">
        <v>14</v>
      </c>
      <c r="E5389" t="s">
        <v>17</v>
      </c>
      <c r="F5389">
        <v>0</v>
      </c>
    </row>
    <row r="5390" spans="1:6">
      <c r="A5390" s="171">
        <v>44360</v>
      </c>
      <c r="B5390" t="s">
        <v>164</v>
      </c>
      <c r="C5390">
        <v>173945.27</v>
      </c>
      <c r="D5390" t="s">
        <v>14</v>
      </c>
      <c r="E5390" t="s">
        <v>18</v>
      </c>
      <c r="F5390">
        <v>0</v>
      </c>
    </row>
    <row r="5391" spans="1:6">
      <c r="A5391" s="171">
        <v>44360</v>
      </c>
      <c r="B5391" t="s">
        <v>164</v>
      </c>
      <c r="C5391">
        <v>173945.27</v>
      </c>
      <c r="D5391" t="s">
        <v>19</v>
      </c>
      <c r="E5391" t="s">
        <v>19</v>
      </c>
      <c r="F5391">
        <v>80</v>
      </c>
    </row>
    <row r="5392" spans="1:6">
      <c r="A5392" s="171">
        <v>44360</v>
      </c>
      <c r="B5392" t="s">
        <v>164</v>
      </c>
      <c r="C5392">
        <v>173945.27</v>
      </c>
      <c r="D5392" t="s">
        <v>19</v>
      </c>
      <c r="E5392" t="s">
        <v>20</v>
      </c>
      <c r="F5392">
        <v>80</v>
      </c>
    </row>
    <row r="5393" spans="1:6">
      <c r="A5393" s="171">
        <v>44360</v>
      </c>
      <c r="B5393" t="s">
        <v>164</v>
      </c>
      <c r="C5393">
        <v>173945.27</v>
      </c>
      <c r="D5393" t="s">
        <v>19</v>
      </c>
      <c r="E5393" t="s">
        <v>21</v>
      </c>
      <c r="F5393">
        <v>0</v>
      </c>
    </row>
    <row r="5394" spans="1:6">
      <c r="A5394" s="171">
        <v>44360</v>
      </c>
      <c r="B5394" t="s">
        <v>164</v>
      </c>
      <c r="C5394">
        <v>173945.27</v>
      </c>
      <c r="D5394" t="s">
        <v>19</v>
      </c>
      <c r="E5394" t="s">
        <v>22</v>
      </c>
      <c r="F5394">
        <v>0</v>
      </c>
    </row>
    <row r="5395" spans="1:6">
      <c r="A5395" s="171">
        <v>44360</v>
      </c>
      <c r="B5395" t="s">
        <v>164</v>
      </c>
      <c r="C5395">
        <v>173945.27</v>
      </c>
      <c r="D5395" t="s">
        <v>23</v>
      </c>
      <c r="E5395" t="s">
        <v>23</v>
      </c>
      <c r="F5395">
        <v>0</v>
      </c>
    </row>
    <row r="5396" spans="1:6">
      <c r="A5396" s="171">
        <v>44360</v>
      </c>
      <c r="B5396" t="s">
        <v>164</v>
      </c>
      <c r="C5396">
        <v>173945.27</v>
      </c>
      <c r="D5396" t="s">
        <v>24</v>
      </c>
      <c r="E5396" t="s">
        <v>24</v>
      </c>
      <c r="F5396">
        <v>660268</v>
      </c>
    </row>
    <row r="5397" spans="1:6">
      <c r="A5397" s="171">
        <v>44360</v>
      </c>
      <c r="B5397" t="s">
        <v>164</v>
      </c>
      <c r="C5397">
        <v>173945.27</v>
      </c>
      <c r="D5397" t="s">
        <v>25</v>
      </c>
      <c r="E5397" t="s">
        <v>25</v>
      </c>
      <c r="F5397">
        <v>2988772</v>
      </c>
    </row>
    <row r="5398" spans="1:6">
      <c r="A5398" s="171">
        <v>44360</v>
      </c>
      <c r="B5398" t="s">
        <v>164</v>
      </c>
      <c r="C5398">
        <v>173945.27</v>
      </c>
      <c r="D5398" t="s">
        <v>26</v>
      </c>
      <c r="E5398" t="s">
        <v>26</v>
      </c>
      <c r="F5398">
        <v>946</v>
      </c>
    </row>
    <row r="5399" spans="1:6">
      <c r="A5399" s="171">
        <v>44360</v>
      </c>
      <c r="B5399" t="s">
        <v>164</v>
      </c>
      <c r="C5399">
        <v>173945.27</v>
      </c>
      <c r="D5399" t="s">
        <v>27</v>
      </c>
      <c r="E5399" t="s">
        <v>27</v>
      </c>
      <c r="F5399">
        <v>14177</v>
      </c>
    </row>
    <row r="5400" spans="1:6">
      <c r="A5400" s="171">
        <v>44360</v>
      </c>
      <c r="B5400" t="s">
        <v>164</v>
      </c>
      <c r="C5400">
        <v>173945.27</v>
      </c>
      <c r="D5400" t="s">
        <v>28</v>
      </c>
      <c r="E5400" t="s">
        <v>28</v>
      </c>
      <c r="F5400">
        <v>0</v>
      </c>
    </row>
    <row r="5401" spans="1:6">
      <c r="A5401" s="171">
        <v>44360</v>
      </c>
      <c r="B5401" t="s">
        <v>164</v>
      </c>
      <c r="C5401">
        <v>173945.27</v>
      </c>
      <c r="D5401" t="s">
        <v>29</v>
      </c>
      <c r="E5401" t="s">
        <v>29</v>
      </c>
      <c r="F5401">
        <v>1070926</v>
      </c>
    </row>
    <row r="5402" spans="1:6">
      <c r="A5402" s="171">
        <v>44360</v>
      </c>
      <c r="B5402" t="s">
        <v>164</v>
      </c>
      <c r="C5402">
        <v>173945.27</v>
      </c>
      <c r="D5402" t="s">
        <v>30</v>
      </c>
      <c r="E5402" t="s">
        <v>30</v>
      </c>
      <c r="F5402">
        <v>0</v>
      </c>
    </row>
    <row r="5403" spans="1:6">
      <c r="A5403" s="171">
        <v>44360</v>
      </c>
      <c r="B5403" t="s">
        <v>164</v>
      </c>
      <c r="C5403">
        <v>173945.27</v>
      </c>
      <c r="D5403" t="s">
        <v>31</v>
      </c>
      <c r="E5403" t="s">
        <v>31</v>
      </c>
      <c r="F5403">
        <v>142038</v>
      </c>
    </row>
    <row r="5404" spans="1:6">
      <c r="A5404" s="171">
        <v>44360</v>
      </c>
      <c r="B5404" t="s">
        <v>164</v>
      </c>
      <c r="C5404">
        <v>173945.27</v>
      </c>
      <c r="D5404" t="s">
        <v>32</v>
      </c>
      <c r="E5404" t="s">
        <v>32</v>
      </c>
      <c r="F5404">
        <v>297172</v>
      </c>
    </row>
    <row r="5405" spans="1:6">
      <c r="A5405" s="171">
        <v>44360</v>
      </c>
      <c r="B5405" t="s">
        <v>164</v>
      </c>
      <c r="C5405">
        <v>173945.27</v>
      </c>
      <c r="D5405" t="s">
        <v>33</v>
      </c>
      <c r="E5405" t="s">
        <v>33</v>
      </c>
      <c r="F5405">
        <v>0</v>
      </c>
    </row>
    <row r="5406" spans="1:6">
      <c r="A5406" s="171">
        <v>44360</v>
      </c>
      <c r="B5406" t="s">
        <v>164</v>
      </c>
      <c r="C5406">
        <v>173945.27</v>
      </c>
      <c r="D5406" t="s">
        <v>34</v>
      </c>
      <c r="E5406" t="s">
        <v>34</v>
      </c>
      <c r="F5406">
        <v>0</v>
      </c>
    </row>
    <row r="5407" spans="1:6">
      <c r="A5407" s="171">
        <v>44360</v>
      </c>
      <c r="B5407" t="s">
        <v>164</v>
      </c>
      <c r="C5407">
        <v>173945.27</v>
      </c>
      <c r="D5407" t="s">
        <v>35</v>
      </c>
      <c r="E5407" t="s">
        <v>35</v>
      </c>
      <c r="F5407">
        <v>0</v>
      </c>
    </row>
    <row r="5408" spans="1:6">
      <c r="A5408" s="171">
        <v>44360</v>
      </c>
      <c r="B5408" t="s">
        <v>164</v>
      </c>
      <c r="C5408">
        <v>173945.27</v>
      </c>
      <c r="D5408" t="s">
        <v>36</v>
      </c>
      <c r="E5408" t="s">
        <v>36</v>
      </c>
      <c r="F5408">
        <v>32837</v>
      </c>
    </row>
    <row r="5409" spans="1:6">
      <c r="A5409" s="171">
        <v>44360</v>
      </c>
      <c r="B5409" t="s">
        <v>164</v>
      </c>
      <c r="C5409">
        <v>173945.27</v>
      </c>
      <c r="D5409" t="s">
        <v>37</v>
      </c>
      <c r="E5409" t="s">
        <v>37</v>
      </c>
      <c r="F5409">
        <v>0</v>
      </c>
    </row>
    <row r="5410" spans="1:6">
      <c r="A5410" s="171">
        <v>44360</v>
      </c>
      <c r="B5410" t="s">
        <v>164</v>
      </c>
      <c r="C5410">
        <v>173945.27</v>
      </c>
      <c r="D5410" t="s">
        <v>38</v>
      </c>
      <c r="E5410" t="s">
        <v>38</v>
      </c>
      <c r="F5410">
        <v>0</v>
      </c>
    </row>
    <row r="5411" spans="1:6">
      <c r="A5411" s="171">
        <v>44360</v>
      </c>
      <c r="B5411" t="s">
        <v>164</v>
      </c>
      <c r="C5411">
        <v>173945.27</v>
      </c>
      <c r="D5411" t="s">
        <v>39</v>
      </c>
      <c r="E5411" t="s">
        <v>39</v>
      </c>
      <c r="F5411">
        <v>0</v>
      </c>
    </row>
    <row r="5412" spans="1:6">
      <c r="A5412" s="171">
        <v>44360</v>
      </c>
      <c r="B5412" t="s">
        <v>164</v>
      </c>
      <c r="C5412">
        <v>173945.27</v>
      </c>
      <c r="D5412" t="s">
        <v>40</v>
      </c>
      <c r="E5412" t="s">
        <v>40</v>
      </c>
      <c r="F5412">
        <v>0</v>
      </c>
    </row>
    <row r="5413" spans="1:6">
      <c r="A5413" s="171">
        <v>44360</v>
      </c>
      <c r="B5413" t="s">
        <v>164</v>
      </c>
      <c r="C5413">
        <v>173945.27</v>
      </c>
      <c r="D5413" t="s">
        <v>41</v>
      </c>
      <c r="E5413" t="s">
        <v>41</v>
      </c>
      <c r="F5413">
        <v>0</v>
      </c>
    </row>
    <row r="5414" spans="1:6">
      <c r="A5414" s="171">
        <v>44361</v>
      </c>
      <c r="B5414" t="s">
        <v>164</v>
      </c>
      <c r="C5414">
        <v>107256.46</v>
      </c>
      <c r="D5414" t="s">
        <v>9</v>
      </c>
      <c r="E5414" t="s">
        <v>9</v>
      </c>
      <c r="F5414">
        <v>221481</v>
      </c>
    </row>
    <row r="5415" spans="1:6">
      <c r="A5415" s="171">
        <v>44361</v>
      </c>
      <c r="B5415" t="s">
        <v>164</v>
      </c>
      <c r="C5415">
        <v>107256.46</v>
      </c>
      <c r="D5415" t="s">
        <v>9</v>
      </c>
      <c r="E5415" t="s">
        <v>10</v>
      </c>
      <c r="F5415">
        <v>141751</v>
      </c>
    </row>
    <row r="5416" spans="1:6">
      <c r="A5416" s="171">
        <v>44361</v>
      </c>
      <c r="B5416" t="s">
        <v>164</v>
      </c>
      <c r="C5416">
        <v>107256.46</v>
      </c>
      <c r="D5416" t="s">
        <v>9</v>
      </c>
      <c r="E5416" t="s">
        <v>11</v>
      </c>
      <c r="F5416">
        <v>79730</v>
      </c>
    </row>
    <row r="5417" spans="1:6">
      <c r="A5417" s="171">
        <v>44361</v>
      </c>
      <c r="B5417" t="s">
        <v>164</v>
      </c>
      <c r="C5417">
        <v>107256.46</v>
      </c>
      <c r="D5417" t="s">
        <v>9</v>
      </c>
      <c r="E5417" t="s">
        <v>12</v>
      </c>
      <c r="F5417">
        <v>0</v>
      </c>
    </row>
    <row r="5418" spans="1:6">
      <c r="A5418" s="171">
        <v>44361</v>
      </c>
      <c r="B5418" t="s">
        <v>164</v>
      </c>
      <c r="C5418">
        <v>107256.46</v>
      </c>
      <c r="D5418" t="s">
        <v>9</v>
      </c>
      <c r="E5418" t="s">
        <v>13</v>
      </c>
      <c r="F5418">
        <v>0</v>
      </c>
    </row>
    <row r="5419" spans="1:6">
      <c r="A5419" s="171">
        <v>44361</v>
      </c>
      <c r="B5419" t="s">
        <v>164</v>
      </c>
      <c r="C5419">
        <v>107256.46</v>
      </c>
      <c r="D5419" t="s">
        <v>14</v>
      </c>
      <c r="E5419" t="s">
        <v>14</v>
      </c>
      <c r="F5419">
        <v>85820</v>
      </c>
    </row>
    <row r="5420" spans="1:6">
      <c r="A5420" s="171">
        <v>44361</v>
      </c>
      <c r="B5420" t="s">
        <v>164</v>
      </c>
      <c r="C5420">
        <v>107256.46</v>
      </c>
      <c r="D5420" t="s">
        <v>14</v>
      </c>
      <c r="E5420" t="s">
        <v>15</v>
      </c>
      <c r="F5420">
        <v>54167</v>
      </c>
    </row>
    <row r="5421" spans="1:6">
      <c r="A5421" s="171">
        <v>44361</v>
      </c>
      <c r="B5421" t="s">
        <v>164</v>
      </c>
      <c r="C5421">
        <v>107256.46</v>
      </c>
      <c r="D5421" t="s">
        <v>14</v>
      </c>
      <c r="E5421" t="s">
        <v>16</v>
      </c>
      <c r="F5421">
        <v>31653</v>
      </c>
    </row>
    <row r="5422" spans="1:6">
      <c r="A5422" s="171">
        <v>44361</v>
      </c>
      <c r="B5422" t="s">
        <v>164</v>
      </c>
      <c r="C5422">
        <v>107256.46</v>
      </c>
      <c r="D5422" t="s">
        <v>14</v>
      </c>
      <c r="E5422" t="s">
        <v>17</v>
      </c>
      <c r="F5422">
        <v>0</v>
      </c>
    </row>
    <row r="5423" spans="1:6">
      <c r="A5423" s="171">
        <v>44361</v>
      </c>
      <c r="B5423" t="s">
        <v>164</v>
      </c>
      <c r="C5423">
        <v>107256.46</v>
      </c>
      <c r="D5423" t="s">
        <v>14</v>
      </c>
      <c r="E5423" t="s">
        <v>18</v>
      </c>
      <c r="F5423">
        <v>0</v>
      </c>
    </row>
    <row r="5424" spans="1:6">
      <c r="A5424" s="171">
        <v>44361</v>
      </c>
      <c r="B5424" t="s">
        <v>164</v>
      </c>
      <c r="C5424">
        <v>107256.46</v>
      </c>
      <c r="D5424" t="s">
        <v>19</v>
      </c>
      <c r="E5424" t="s">
        <v>19</v>
      </c>
      <c r="F5424">
        <v>17</v>
      </c>
    </row>
    <row r="5425" spans="1:6">
      <c r="A5425" s="171">
        <v>44361</v>
      </c>
      <c r="B5425" t="s">
        <v>164</v>
      </c>
      <c r="C5425">
        <v>107256.46</v>
      </c>
      <c r="D5425" t="s">
        <v>19</v>
      </c>
      <c r="E5425" t="s">
        <v>20</v>
      </c>
      <c r="F5425">
        <v>17</v>
      </c>
    </row>
    <row r="5426" spans="1:6">
      <c r="A5426" s="171">
        <v>44361</v>
      </c>
      <c r="B5426" t="s">
        <v>164</v>
      </c>
      <c r="C5426">
        <v>107256.46</v>
      </c>
      <c r="D5426" t="s">
        <v>19</v>
      </c>
      <c r="E5426" t="s">
        <v>21</v>
      </c>
      <c r="F5426">
        <v>0</v>
      </c>
    </row>
    <row r="5427" spans="1:6">
      <c r="A5427" s="171">
        <v>44361</v>
      </c>
      <c r="B5427" t="s">
        <v>164</v>
      </c>
      <c r="C5427">
        <v>107256.46</v>
      </c>
      <c r="D5427" t="s">
        <v>19</v>
      </c>
      <c r="E5427" t="s">
        <v>22</v>
      </c>
      <c r="F5427">
        <v>0</v>
      </c>
    </row>
    <row r="5428" spans="1:6">
      <c r="A5428" s="171">
        <v>44361</v>
      </c>
      <c r="B5428" t="s">
        <v>164</v>
      </c>
      <c r="C5428">
        <v>107256.46</v>
      </c>
      <c r="D5428" t="s">
        <v>23</v>
      </c>
      <c r="E5428" t="s">
        <v>23</v>
      </c>
      <c r="F5428">
        <v>0</v>
      </c>
    </row>
    <row r="5429" spans="1:6">
      <c r="A5429" s="171">
        <v>44361</v>
      </c>
      <c r="B5429" t="s">
        <v>164</v>
      </c>
      <c r="C5429">
        <v>107256.46</v>
      </c>
      <c r="D5429" t="s">
        <v>24</v>
      </c>
      <c r="E5429" t="s">
        <v>24</v>
      </c>
      <c r="F5429">
        <v>351314</v>
      </c>
    </row>
    <row r="5430" spans="1:6">
      <c r="A5430" s="171">
        <v>44361</v>
      </c>
      <c r="B5430" t="s">
        <v>164</v>
      </c>
      <c r="C5430">
        <v>107256.46</v>
      </c>
      <c r="D5430" t="s">
        <v>25</v>
      </c>
      <c r="E5430" t="s">
        <v>25</v>
      </c>
      <c r="F5430">
        <v>3076170</v>
      </c>
    </row>
    <row r="5431" spans="1:6">
      <c r="A5431" s="171">
        <v>44361</v>
      </c>
      <c r="B5431" t="s">
        <v>164</v>
      </c>
      <c r="C5431">
        <v>107256.46</v>
      </c>
      <c r="D5431" t="s">
        <v>26</v>
      </c>
      <c r="E5431" t="s">
        <v>26</v>
      </c>
      <c r="F5431">
        <v>729</v>
      </c>
    </row>
    <row r="5432" spans="1:6">
      <c r="A5432" s="171">
        <v>44361</v>
      </c>
      <c r="B5432" t="s">
        <v>164</v>
      </c>
      <c r="C5432">
        <v>107256.46</v>
      </c>
      <c r="D5432" t="s">
        <v>27</v>
      </c>
      <c r="E5432" t="s">
        <v>27</v>
      </c>
      <c r="F5432">
        <v>13311</v>
      </c>
    </row>
    <row r="5433" spans="1:6">
      <c r="A5433" s="171">
        <v>44361</v>
      </c>
      <c r="B5433" t="s">
        <v>164</v>
      </c>
      <c r="C5433">
        <v>107256.46</v>
      </c>
      <c r="D5433" t="s">
        <v>28</v>
      </c>
      <c r="E5433" t="s">
        <v>28</v>
      </c>
      <c r="F5433">
        <v>0</v>
      </c>
    </row>
    <row r="5434" spans="1:6">
      <c r="A5434" s="171">
        <v>44361</v>
      </c>
      <c r="B5434" t="s">
        <v>164</v>
      </c>
      <c r="C5434">
        <v>107256.46</v>
      </c>
      <c r="D5434" t="s">
        <v>29</v>
      </c>
      <c r="E5434" t="s">
        <v>29</v>
      </c>
      <c r="F5434">
        <v>543504</v>
      </c>
    </row>
    <row r="5435" spans="1:6">
      <c r="A5435" s="171">
        <v>44361</v>
      </c>
      <c r="B5435" t="s">
        <v>164</v>
      </c>
      <c r="C5435">
        <v>107256.46</v>
      </c>
      <c r="D5435" t="s">
        <v>30</v>
      </c>
      <c r="E5435" t="s">
        <v>30</v>
      </c>
      <c r="F5435">
        <v>0</v>
      </c>
    </row>
    <row r="5436" spans="1:6">
      <c r="A5436" s="171">
        <v>44361</v>
      </c>
      <c r="B5436" t="s">
        <v>164</v>
      </c>
      <c r="C5436">
        <v>107256.46</v>
      </c>
      <c r="D5436" t="s">
        <v>31</v>
      </c>
      <c r="E5436" t="s">
        <v>31</v>
      </c>
      <c r="F5436">
        <v>158840</v>
      </c>
    </row>
    <row r="5437" spans="1:6">
      <c r="A5437" s="171">
        <v>44361</v>
      </c>
      <c r="B5437" t="s">
        <v>164</v>
      </c>
      <c r="C5437">
        <v>107256.46</v>
      </c>
      <c r="D5437" t="s">
        <v>32</v>
      </c>
      <c r="E5437" t="s">
        <v>32</v>
      </c>
      <c r="F5437">
        <v>78492</v>
      </c>
    </row>
    <row r="5438" spans="1:6">
      <c r="A5438" s="171">
        <v>44361</v>
      </c>
      <c r="B5438" t="s">
        <v>164</v>
      </c>
      <c r="C5438">
        <v>107256.46</v>
      </c>
      <c r="D5438" t="s">
        <v>33</v>
      </c>
      <c r="E5438" t="s">
        <v>33</v>
      </c>
      <c r="F5438">
        <v>0</v>
      </c>
    </row>
    <row r="5439" spans="1:6">
      <c r="A5439" s="171">
        <v>44361</v>
      </c>
      <c r="B5439" t="s">
        <v>164</v>
      </c>
      <c r="C5439">
        <v>107256.46</v>
      </c>
      <c r="D5439" t="s">
        <v>34</v>
      </c>
      <c r="E5439" t="s">
        <v>34</v>
      </c>
      <c r="F5439">
        <v>0</v>
      </c>
    </row>
    <row r="5440" spans="1:6">
      <c r="A5440" s="171">
        <v>44361</v>
      </c>
      <c r="B5440" t="s">
        <v>164</v>
      </c>
      <c r="C5440">
        <v>107256.46</v>
      </c>
      <c r="D5440" t="s">
        <v>35</v>
      </c>
      <c r="E5440" t="s">
        <v>35</v>
      </c>
      <c r="F5440">
        <v>0</v>
      </c>
    </row>
    <row r="5441" spans="1:6">
      <c r="A5441" s="171">
        <v>44361</v>
      </c>
      <c r="B5441" t="s">
        <v>164</v>
      </c>
      <c r="C5441">
        <v>107256.46</v>
      </c>
      <c r="D5441" t="s">
        <v>36</v>
      </c>
      <c r="E5441" t="s">
        <v>36</v>
      </c>
      <c r="F5441">
        <v>33728</v>
      </c>
    </row>
    <row r="5442" spans="1:6">
      <c r="A5442" s="171">
        <v>44361</v>
      </c>
      <c r="B5442" t="s">
        <v>164</v>
      </c>
      <c r="C5442">
        <v>107256.46</v>
      </c>
      <c r="D5442" t="s">
        <v>37</v>
      </c>
      <c r="E5442" t="s">
        <v>37</v>
      </c>
      <c r="F5442">
        <v>0</v>
      </c>
    </row>
    <row r="5443" spans="1:6">
      <c r="A5443" s="171">
        <v>44361</v>
      </c>
      <c r="B5443" t="s">
        <v>164</v>
      </c>
      <c r="C5443">
        <v>107256.46</v>
      </c>
      <c r="D5443" t="s">
        <v>38</v>
      </c>
      <c r="E5443" t="s">
        <v>38</v>
      </c>
      <c r="F5443">
        <v>0</v>
      </c>
    </row>
    <row r="5444" spans="1:6">
      <c r="A5444" s="171">
        <v>44361</v>
      </c>
      <c r="B5444" t="s">
        <v>164</v>
      </c>
      <c r="C5444">
        <v>107256.46</v>
      </c>
      <c r="D5444" t="s">
        <v>39</v>
      </c>
      <c r="E5444" t="s">
        <v>39</v>
      </c>
      <c r="F5444">
        <v>0</v>
      </c>
    </row>
    <row r="5445" spans="1:6">
      <c r="A5445" s="171">
        <v>44361</v>
      </c>
      <c r="B5445" t="s">
        <v>164</v>
      </c>
      <c r="C5445">
        <v>107256.46</v>
      </c>
      <c r="D5445" t="s">
        <v>40</v>
      </c>
      <c r="E5445" t="s">
        <v>40</v>
      </c>
      <c r="F5445">
        <v>0</v>
      </c>
    </row>
    <row r="5446" spans="1:6">
      <c r="A5446" s="171">
        <v>44361</v>
      </c>
      <c r="B5446" t="s">
        <v>164</v>
      </c>
      <c r="C5446">
        <v>107256.46</v>
      </c>
      <c r="D5446" t="s">
        <v>41</v>
      </c>
      <c r="E5446" t="s">
        <v>41</v>
      </c>
      <c r="F5446">
        <v>0</v>
      </c>
    </row>
    <row r="5447" spans="1:6">
      <c r="A5447" s="171">
        <v>44362</v>
      </c>
      <c r="B5447" t="s">
        <v>164</v>
      </c>
      <c r="C5447">
        <v>127494.43</v>
      </c>
      <c r="D5447" t="s">
        <v>9</v>
      </c>
      <c r="E5447" t="s">
        <v>9</v>
      </c>
      <c r="F5447">
        <v>209917</v>
      </c>
    </row>
    <row r="5448" spans="1:6">
      <c r="A5448" s="171">
        <v>44362</v>
      </c>
      <c r="B5448" t="s">
        <v>164</v>
      </c>
      <c r="C5448">
        <v>127494.43</v>
      </c>
      <c r="D5448" t="s">
        <v>9</v>
      </c>
      <c r="E5448" t="s">
        <v>10</v>
      </c>
      <c r="F5448">
        <v>133962</v>
      </c>
    </row>
    <row r="5449" spans="1:6">
      <c r="A5449" s="171">
        <v>44362</v>
      </c>
      <c r="B5449" t="s">
        <v>164</v>
      </c>
      <c r="C5449">
        <v>127494.43</v>
      </c>
      <c r="D5449" t="s">
        <v>9</v>
      </c>
      <c r="E5449" t="s">
        <v>11</v>
      </c>
      <c r="F5449">
        <v>75955</v>
      </c>
    </row>
    <row r="5450" spans="1:6">
      <c r="A5450" s="171">
        <v>44362</v>
      </c>
      <c r="B5450" t="s">
        <v>164</v>
      </c>
      <c r="C5450">
        <v>127494.43</v>
      </c>
      <c r="D5450" t="s">
        <v>9</v>
      </c>
      <c r="E5450" t="s">
        <v>12</v>
      </c>
      <c r="F5450">
        <v>0</v>
      </c>
    </row>
    <row r="5451" spans="1:6">
      <c r="A5451" s="171">
        <v>44362</v>
      </c>
      <c r="B5451" t="s">
        <v>164</v>
      </c>
      <c r="C5451">
        <v>127494.43</v>
      </c>
      <c r="D5451" t="s">
        <v>9</v>
      </c>
      <c r="E5451" t="s">
        <v>13</v>
      </c>
      <c r="F5451">
        <v>0</v>
      </c>
    </row>
    <row r="5452" spans="1:6">
      <c r="A5452" s="171">
        <v>44362</v>
      </c>
      <c r="B5452" t="s">
        <v>164</v>
      </c>
      <c r="C5452">
        <v>127494.43</v>
      </c>
      <c r="D5452" t="s">
        <v>14</v>
      </c>
      <c r="E5452" t="s">
        <v>14</v>
      </c>
      <c r="F5452">
        <v>79752</v>
      </c>
    </row>
    <row r="5453" spans="1:6">
      <c r="A5453" s="171">
        <v>44362</v>
      </c>
      <c r="B5453" t="s">
        <v>164</v>
      </c>
      <c r="C5453">
        <v>127494.43</v>
      </c>
      <c r="D5453" t="s">
        <v>14</v>
      </c>
      <c r="E5453" t="s">
        <v>15</v>
      </c>
      <c r="F5453">
        <v>49104</v>
      </c>
    </row>
    <row r="5454" spans="1:6">
      <c r="A5454" s="171">
        <v>44362</v>
      </c>
      <c r="B5454" t="s">
        <v>164</v>
      </c>
      <c r="C5454">
        <v>127494.43</v>
      </c>
      <c r="D5454" t="s">
        <v>14</v>
      </c>
      <c r="E5454" t="s">
        <v>16</v>
      </c>
      <c r="F5454">
        <v>30648</v>
      </c>
    </row>
    <row r="5455" spans="1:6">
      <c r="A5455" s="171">
        <v>44362</v>
      </c>
      <c r="B5455" t="s">
        <v>164</v>
      </c>
      <c r="C5455">
        <v>127494.43</v>
      </c>
      <c r="D5455" t="s">
        <v>14</v>
      </c>
      <c r="E5455" t="s">
        <v>17</v>
      </c>
      <c r="F5455">
        <v>0</v>
      </c>
    </row>
    <row r="5456" spans="1:6">
      <c r="A5456" s="171">
        <v>44362</v>
      </c>
      <c r="B5456" t="s">
        <v>164</v>
      </c>
      <c r="C5456">
        <v>127494.43</v>
      </c>
      <c r="D5456" t="s">
        <v>14</v>
      </c>
      <c r="E5456" t="s">
        <v>18</v>
      </c>
      <c r="F5456">
        <v>0</v>
      </c>
    </row>
    <row r="5457" spans="1:6">
      <c r="A5457" s="171">
        <v>44362</v>
      </c>
      <c r="B5457" t="s">
        <v>164</v>
      </c>
      <c r="C5457">
        <v>127494.43</v>
      </c>
      <c r="D5457" t="s">
        <v>19</v>
      </c>
      <c r="E5457" t="s">
        <v>19</v>
      </c>
      <c r="F5457">
        <v>10</v>
      </c>
    </row>
    <row r="5458" spans="1:6">
      <c r="A5458" s="171">
        <v>44362</v>
      </c>
      <c r="B5458" t="s">
        <v>164</v>
      </c>
      <c r="C5458">
        <v>127494.43</v>
      </c>
      <c r="D5458" t="s">
        <v>19</v>
      </c>
      <c r="E5458" t="s">
        <v>20</v>
      </c>
      <c r="F5458">
        <v>10</v>
      </c>
    </row>
    <row r="5459" spans="1:6">
      <c r="A5459" s="171">
        <v>44362</v>
      </c>
      <c r="B5459" t="s">
        <v>164</v>
      </c>
      <c r="C5459">
        <v>127494.43</v>
      </c>
      <c r="D5459" t="s">
        <v>19</v>
      </c>
      <c r="E5459" t="s">
        <v>21</v>
      </c>
      <c r="F5459">
        <v>0</v>
      </c>
    </row>
    <row r="5460" spans="1:6">
      <c r="A5460" s="171">
        <v>44362</v>
      </c>
      <c r="B5460" t="s">
        <v>164</v>
      </c>
      <c r="C5460">
        <v>127494.43</v>
      </c>
      <c r="D5460" t="s">
        <v>19</v>
      </c>
      <c r="E5460" t="s">
        <v>22</v>
      </c>
      <c r="F5460">
        <v>0</v>
      </c>
    </row>
    <row r="5461" spans="1:6">
      <c r="A5461" s="171">
        <v>44362</v>
      </c>
      <c r="B5461" t="s">
        <v>164</v>
      </c>
      <c r="C5461">
        <v>127494.43</v>
      </c>
      <c r="D5461" t="s">
        <v>23</v>
      </c>
      <c r="E5461" t="s">
        <v>23</v>
      </c>
      <c r="F5461">
        <v>0</v>
      </c>
    </row>
    <row r="5462" spans="1:6">
      <c r="A5462" s="171">
        <v>44362</v>
      </c>
      <c r="B5462" t="s">
        <v>164</v>
      </c>
      <c r="C5462">
        <v>127494.43</v>
      </c>
      <c r="D5462" t="s">
        <v>24</v>
      </c>
      <c r="E5462" t="s">
        <v>24</v>
      </c>
      <c r="F5462">
        <v>511272</v>
      </c>
    </row>
    <row r="5463" spans="1:6">
      <c r="A5463" s="171">
        <v>44362</v>
      </c>
      <c r="B5463" t="s">
        <v>164</v>
      </c>
      <c r="C5463">
        <v>127494.43</v>
      </c>
      <c r="D5463" t="s">
        <v>25</v>
      </c>
      <c r="E5463" t="s">
        <v>25</v>
      </c>
      <c r="F5463">
        <v>3044751</v>
      </c>
    </row>
    <row r="5464" spans="1:6">
      <c r="A5464" s="171">
        <v>44362</v>
      </c>
      <c r="B5464" t="s">
        <v>164</v>
      </c>
      <c r="C5464">
        <v>127494.43</v>
      </c>
      <c r="D5464" t="s">
        <v>26</v>
      </c>
      <c r="E5464" t="s">
        <v>26</v>
      </c>
      <c r="F5464">
        <v>656</v>
      </c>
    </row>
    <row r="5465" spans="1:6">
      <c r="A5465" s="171">
        <v>44362</v>
      </c>
      <c r="B5465" t="s">
        <v>164</v>
      </c>
      <c r="C5465">
        <v>127494.43</v>
      </c>
      <c r="D5465" t="s">
        <v>27</v>
      </c>
      <c r="E5465" t="s">
        <v>27</v>
      </c>
      <c r="F5465">
        <v>8502</v>
      </c>
    </row>
    <row r="5466" spans="1:6">
      <c r="A5466" s="171">
        <v>44362</v>
      </c>
      <c r="B5466" t="s">
        <v>164</v>
      </c>
      <c r="C5466">
        <v>127494.43</v>
      </c>
      <c r="D5466" t="s">
        <v>28</v>
      </c>
      <c r="E5466" t="s">
        <v>28</v>
      </c>
      <c r="F5466">
        <v>0</v>
      </c>
    </row>
    <row r="5467" spans="1:6">
      <c r="A5467" s="171">
        <v>44362</v>
      </c>
      <c r="B5467" t="s">
        <v>164</v>
      </c>
      <c r="C5467">
        <v>127494.43</v>
      </c>
      <c r="D5467" t="s">
        <v>29</v>
      </c>
      <c r="E5467" t="s">
        <v>29</v>
      </c>
      <c r="F5467">
        <v>741858</v>
      </c>
    </row>
    <row r="5468" spans="1:6">
      <c r="A5468" s="171">
        <v>44362</v>
      </c>
      <c r="B5468" t="s">
        <v>164</v>
      </c>
      <c r="C5468">
        <v>127494.43</v>
      </c>
      <c r="D5468" t="s">
        <v>30</v>
      </c>
      <c r="E5468" t="s">
        <v>30</v>
      </c>
      <c r="F5468">
        <v>0</v>
      </c>
    </row>
    <row r="5469" spans="1:6">
      <c r="A5469" s="171">
        <v>44362</v>
      </c>
      <c r="B5469" t="s">
        <v>164</v>
      </c>
      <c r="C5469">
        <v>127494.43</v>
      </c>
      <c r="D5469" t="s">
        <v>31</v>
      </c>
      <c r="E5469" t="s">
        <v>31</v>
      </c>
      <c r="F5469">
        <v>102878</v>
      </c>
    </row>
    <row r="5470" spans="1:6">
      <c r="A5470" s="171">
        <v>44362</v>
      </c>
      <c r="B5470" t="s">
        <v>164</v>
      </c>
      <c r="C5470">
        <v>127494.43</v>
      </c>
      <c r="D5470" t="s">
        <v>32</v>
      </c>
      <c r="E5470" t="s">
        <v>32</v>
      </c>
      <c r="F5470">
        <v>229420</v>
      </c>
    </row>
    <row r="5471" spans="1:6">
      <c r="A5471" s="171">
        <v>44362</v>
      </c>
      <c r="B5471" t="s">
        <v>164</v>
      </c>
      <c r="C5471">
        <v>127494.43</v>
      </c>
      <c r="D5471" t="s">
        <v>33</v>
      </c>
      <c r="E5471" t="s">
        <v>33</v>
      </c>
      <c r="F5471">
        <v>0</v>
      </c>
    </row>
    <row r="5472" spans="1:6">
      <c r="A5472" s="171">
        <v>44362</v>
      </c>
      <c r="B5472" t="s">
        <v>164</v>
      </c>
      <c r="C5472">
        <v>127494.43</v>
      </c>
      <c r="D5472" t="s">
        <v>34</v>
      </c>
      <c r="E5472" t="s">
        <v>34</v>
      </c>
      <c r="F5472">
        <v>0</v>
      </c>
    </row>
    <row r="5473" spans="1:6">
      <c r="A5473" s="171">
        <v>44362</v>
      </c>
      <c r="B5473" t="s">
        <v>164</v>
      </c>
      <c r="C5473">
        <v>127494.43</v>
      </c>
      <c r="D5473" t="s">
        <v>35</v>
      </c>
      <c r="E5473" t="s">
        <v>35</v>
      </c>
      <c r="F5473">
        <v>0</v>
      </c>
    </row>
    <row r="5474" spans="1:6">
      <c r="A5474" s="171">
        <v>44362</v>
      </c>
      <c r="B5474" t="s">
        <v>164</v>
      </c>
      <c r="C5474">
        <v>127494.43</v>
      </c>
      <c r="D5474" t="s">
        <v>36</v>
      </c>
      <c r="E5474" t="s">
        <v>36</v>
      </c>
      <c r="F5474">
        <v>25156</v>
      </c>
    </row>
    <row r="5475" spans="1:6">
      <c r="A5475" s="171">
        <v>44362</v>
      </c>
      <c r="B5475" t="s">
        <v>164</v>
      </c>
      <c r="C5475">
        <v>127494.43</v>
      </c>
      <c r="D5475" t="s">
        <v>37</v>
      </c>
      <c r="E5475" t="s">
        <v>37</v>
      </c>
      <c r="F5475">
        <v>0</v>
      </c>
    </row>
    <row r="5476" spans="1:6">
      <c r="A5476" s="171">
        <v>44362</v>
      </c>
      <c r="B5476" t="s">
        <v>164</v>
      </c>
      <c r="C5476">
        <v>127494.43</v>
      </c>
      <c r="D5476" t="s">
        <v>38</v>
      </c>
      <c r="E5476" t="s">
        <v>38</v>
      </c>
      <c r="F5476">
        <v>0</v>
      </c>
    </row>
    <row r="5477" spans="1:6">
      <c r="A5477" s="171">
        <v>44362</v>
      </c>
      <c r="B5477" t="s">
        <v>164</v>
      </c>
      <c r="C5477">
        <v>127494.43</v>
      </c>
      <c r="D5477" t="s">
        <v>39</v>
      </c>
      <c r="E5477" t="s">
        <v>39</v>
      </c>
      <c r="F5477">
        <v>0</v>
      </c>
    </row>
    <row r="5478" spans="1:6">
      <c r="A5478" s="171">
        <v>44362</v>
      </c>
      <c r="B5478" t="s">
        <v>164</v>
      </c>
      <c r="C5478">
        <v>127494.43</v>
      </c>
      <c r="D5478" t="s">
        <v>40</v>
      </c>
      <c r="E5478" t="s">
        <v>40</v>
      </c>
      <c r="F5478">
        <v>0</v>
      </c>
    </row>
    <row r="5479" spans="1:6">
      <c r="A5479" s="171">
        <v>44362</v>
      </c>
      <c r="B5479" t="s">
        <v>164</v>
      </c>
      <c r="C5479">
        <v>127494.43</v>
      </c>
      <c r="D5479" t="s">
        <v>41</v>
      </c>
      <c r="E5479" t="s">
        <v>41</v>
      </c>
      <c r="F5479">
        <v>0</v>
      </c>
    </row>
    <row r="5480" spans="1:6">
      <c r="A5480" s="171">
        <v>44363</v>
      </c>
      <c r="B5480" t="s">
        <v>164</v>
      </c>
      <c r="C5480">
        <v>135783.98000000001</v>
      </c>
      <c r="D5480" t="s">
        <v>9</v>
      </c>
      <c r="E5480" t="s">
        <v>9</v>
      </c>
      <c r="F5480">
        <v>145036</v>
      </c>
    </row>
    <row r="5481" spans="1:6">
      <c r="A5481" s="171">
        <v>44363</v>
      </c>
      <c r="B5481" t="s">
        <v>164</v>
      </c>
      <c r="C5481">
        <v>135783.98000000001</v>
      </c>
      <c r="D5481" t="s">
        <v>9</v>
      </c>
      <c r="E5481" t="s">
        <v>10</v>
      </c>
      <c r="F5481">
        <v>95538</v>
      </c>
    </row>
    <row r="5482" spans="1:6">
      <c r="A5482" s="171">
        <v>44363</v>
      </c>
      <c r="B5482" t="s">
        <v>164</v>
      </c>
      <c r="C5482">
        <v>135783.98000000001</v>
      </c>
      <c r="D5482" t="s">
        <v>9</v>
      </c>
      <c r="E5482" t="s">
        <v>11</v>
      </c>
      <c r="F5482">
        <v>49498</v>
      </c>
    </row>
    <row r="5483" spans="1:6">
      <c r="A5483" s="171">
        <v>44363</v>
      </c>
      <c r="B5483" t="s">
        <v>164</v>
      </c>
      <c r="C5483">
        <v>135783.98000000001</v>
      </c>
      <c r="D5483" t="s">
        <v>9</v>
      </c>
      <c r="E5483" t="s">
        <v>12</v>
      </c>
      <c r="F5483">
        <v>0</v>
      </c>
    </row>
    <row r="5484" spans="1:6">
      <c r="A5484" s="171">
        <v>44363</v>
      </c>
      <c r="B5484" t="s">
        <v>164</v>
      </c>
      <c r="C5484">
        <v>135783.98000000001</v>
      </c>
      <c r="D5484" t="s">
        <v>9</v>
      </c>
      <c r="E5484" t="s">
        <v>13</v>
      </c>
      <c r="F5484">
        <v>0</v>
      </c>
    </row>
    <row r="5485" spans="1:6">
      <c r="A5485" s="171">
        <v>44363</v>
      </c>
      <c r="B5485" t="s">
        <v>164</v>
      </c>
      <c r="C5485">
        <v>135783.98000000001</v>
      </c>
      <c r="D5485" t="s">
        <v>14</v>
      </c>
      <c r="E5485" t="s">
        <v>14</v>
      </c>
      <c r="F5485">
        <v>72130</v>
      </c>
    </row>
    <row r="5486" spans="1:6">
      <c r="A5486" s="171">
        <v>44363</v>
      </c>
      <c r="B5486" t="s">
        <v>164</v>
      </c>
      <c r="C5486">
        <v>135783.98000000001</v>
      </c>
      <c r="D5486" t="s">
        <v>14</v>
      </c>
      <c r="E5486" t="s">
        <v>15</v>
      </c>
      <c r="F5486">
        <v>46800</v>
      </c>
    </row>
    <row r="5487" spans="1:6">
      <c r="A5487" s="171">
        <v>44363</v>
      </c>
      <c r="B5487" t="s">
        <v>164</v>
      </c>
      <c r="C5487">
        <v>135783.98000000001</v>
      </c>
      <c r="D5487" t="s">
        <v>14</v>
      </c>
      <c r="E5487" t="s">
        <v>16</v>
      </c>
      <c r="F5487">
        <v>25331</v>
      </c>
    </row>
    <row r="5488" spans="1:6">
      <c r="A5488" s="171">
        <v>44363</v>
      </c>
      <c r="B5488" t="s">
        <v>164</v>
      </c>
      <c r="C5488">
        <v>135783.98000000001</v>
      </c>
      <c r="D5488" t="s">
        <v>14</v>
      </c>
      <c r="E5488" t="s">
        <v>17</v>
      </c>
      <c r="F5488">
        <v>0</v>
      </c>
    </row>
    <row r="5489" spans="1:6">
      <c r="A5489" s="171">
        <v>44363</v>
      </c>
      <c r="B5489" t="s">
        <v>164</v>
      </c>
      <c r="C5489">
        <v>135783.98000000001</v>
      </c>
      <c r="D5489" t="s">
        <v>14</v>
      </c>
      <c r="E5489" t="s">
        <v>18</v>
      </c>
      <c r="F5489">
        <v>0</v>
      </c>
    </row>
    <row r="5490" spans="1:6">
      <c r="A5490" s="171">
        <v>44363</v>
      </c>
      <c r="B5490" t="s">
        <v>164</v>
      </c>
      <c r="C5490">
        <v>135783.98000000001</v>
      </c>
      <c r="D5490" t="s">
        <v>19</v>
      </c>
      <c r="E5490" t="s">
        <v>19</v>
      </c>
      <c r="F5490">
        <v>8</v>
      </c>
    </row>
    <row r="5491" spans="1:6">
      <c r="A5491" s="171">
        <v>44363</v>
      </c>
      <c r="B5491" t="s">
        <v>164</v>
      </c>
      <c r="C5491">
        <v>135783.98000000001</v>
      </c>
      <c r="D5491" t="s">
        <v>19</v>
      </c>
      <c r="E5491" t="s">
        <v>20</v>
      </c>
      <c r="F5491">
        <v>8</v>
      </c>
    </row>
    <row r="5492" spans="1:6">
      <c r="A5492" s="171">
        <v>44363</v>
      </c>
      <c r="B5492" t="s">
        <v>164</v>
      </c>
      <c r="C5492">
        <v>135783.98000000001</v>
      </c>
      <c r="D5492" t="s">
        <v>19</v>
      </c>
      <c r="E5492" t="s">
        <v>21</v>
      </c>
      <c r="F5492">
        <v>0</v>
      </c>
    </row>
    <row r="5493" spans="1:6">
      <c r="A5493" s="171">
        <v>44363</v>
      </c>
      <c r="B5493" t="s">
        <v>164</v>
      </c>
      <c r="C5493">
        <v>135783.98000000001</v>
      </c>
      <c r="D5493" t="s">
        <v>19</v>
      </c>
      <c r="E5493" t="s">
        <v>22</v>
      </c>
      <c r="F5493">
        <v>0</v>
      </c>
    </row>
    <row r="5494" spans="1:6">
      <c r="A5494" s="171">
        <v>44363</v>
      </c>
      <c r="B5494" t="s">
        <v>164</v>
      </c>
      <c r="C5494">
        <v>135783.98000000001</v>
      </c>
      <c r="D5494" t="s">
        <v>23</v>
      </c>
      <c r="E5494" t="s">
        <v>23</v>
      </c>
      <c r="F5494">
        <v>0</v>
      </c>
    </row>
    <row r="5495" spans="1:6">
      <c r="A5495" s="171">
        <v>44363</v>
      </c>
      <c r="B5495" t="s">
        <v>164</v>
      </c>
      <c r="C5495">
        <v>135783.98000000001</v>
      </c>
      <c r="D5495" t="s">
        <v>24</v>
      </c>
      <c r="E5495" t="s">
        <v>24</v>
      </c>
      <c r="F5495">
        <v>626359</v>
      </c>
    </row>
    <row r="5496" spans="1:6">
      <c r="A5496" s="171">
        <v>44363</v>
      </c>
      <c r="B5496" t="s">
        <v>164</v>
      </c>
      <c r="C5496">
        <v>135783.98000000001</v>
      </c>
      <c r="D5496" t="s">
        <v>25</v>
      </c>
      <c r="E5496" t="s">
        <v>25</v>
      </c>
      <c r="F5496">
        <v>2772458</v>
      </c>
    </row>
    <row r="5497" spans="1:6">
      <c r="A5497" s="171">
        <v>44363</v>
      </c>
      <c r="B5497" t="s">
        <v>164</v>
      </c>
      <c r="C5497">
        <v>135783.98000000001</v>
      </c>
      <c r="D5497" t="s">
        <v>26</v>
      </c>
      <c r="E5497" t="s">
        <v>26</v>
      </c>
      <c r="F5497">
        <v>1467</v>
      </c>
    </row>
    <row r="5498" spans="1:6">
      <c r="A5498" s="171">
        <v>44363</v>
      </c>
      <c r="B5498" t="s">
        <v>164</v>
      </c>
      <c r="C5498">
        <v>135783.98000000001</v>
      </c>
      <c r="D5498" t="s">
        <v>27</v>
      </c>
      <c r="E5498" t="s">
        <v>27</v>
      </c>
      <c r="F5498">
        <v>6617</v>
      </c>
    </row>
    <row r="5499" spans="1:6">
      <c r="A5499" s="171">
        <v>44363</v>
      </c>
      <c r="B5499" t="s">
        <v>164</v>
      </c>
      <c r="C5499">
        <v>135783.98000000001</v>
      </c>
      <c r="D5499" t="s">
        <v>28</v>
      </c>
      <c r="E5499" t="s">
        <v>28</v>
      </c>
      <c r="F5499">
        <v>0</v>
      </c>
    </row>
    <row r="5500" spans="1:6">
      <c r="A5500" s="171">
        <v>44363</v>
      </c>
      <c r="B5500" t="s">
        <v>164</v>
      </c>
      <c r="C5500">
        <v>135783.98000000001</v>
      </c>
      <c r="D5500" t="s">
        <v>29</v>
      </c>
      <c r="E5500" t="s">
        <v>29</v>
      </c>
      <c r="F5500">
        <v>475594</v>
      </c>
    </row>
    <row r="5501" spans="1:6">
      <c r="A5501" s="171">
        <v>44363</v>
      </c>
      <c r="B5501" t="s">
        <v>164</v>
      </c>
      <c r="C5501">
        <v>135783.98000000001</v>
      </c>
      <c r="D5501" t="s">
        <v>30</v>
      </c>
      <c r="E5501" t="s">
        <v>30</v>
      </c>
      <c r="F5501">
        <v>0</v>
      </c>
    </row>
    <row r="5502" spans="1:6">
      <c r="A5502" s="171">
        <v>44363</v>
      </c>
      <c r="B5502" t="s">
        <v>164</v>
      </c>
      <c r="C5502">
        <v>135783.98000000001</v>
      </c>
      <c r="D5502" t="s">
        <v>31</v>
      </c>
      <c r="E5502" t="s">
        <v>31</v>
      </c>
      <c r="F5502">
        <v>76879</v>
      </c>
    </row>
    <row r="5503" spans="1:6">
      <c r="A5503" s="171">
        <v>44363</v>
      </c>
      <c r="B5503" t="s">
        <v>164</v>
      </c>
      <c r="C5503">
        <v>135783.98000000001</v>
      </c>
      <c r="D5503" t="s">
        <v>32</v>
      </c>
      <c r="E5503" t="s">
        <v>32</v>
      </c>
      <c r="F5503">
        <v>228205</v>
      </c>
    </row>
    <row r="5504" spans="1:6">
      <c r="A5504" s="171">
        <v>44363</v>
      </c>
      <c r="B5504" t="s">
        <v>164</v>
      </c>
      <c r="C5504">
        <v>135783.98000000001</v>
      </c>
      <c r="D5504" t="s">
        <v>33</v>
      </c>
      <c r="E5504" t="s">
        <v>33</v>
      </c>
      <c r="F5504">
        <v>0</v>
      </c>
    </row>
    <row r="5505" spans="1:6">
      <c r="A5505" s="171">
        <v>44363</v>
      </c>
      <c r="B5505" t="s">
        <v>164</v>
      </c>
      <c r="C5505">
        <v>135783.98000000001</v>
      </c>
      <c r="D5505" t="s">
        <v>34</v>
      </c>
      <c r="E5505" t="s">
        <v>34</v>
      </c>
      <c r="F5505">
        <v>0</v>
      </c>
    </row>
    <row r="5506" spans="1:6">
      <c r="A5506" s="171">
        <v>44363</v>
      </c>
      <c r="B5506" t="s">
        <v>164</v>
      </c>
      <c r="C5506">
        <v>135783.98000000001</v>
      </c>
      <c r="D5506" t="s">
        <v>35</v>
      </c>
      <c r="E5506" t="s">
        <v>35</v>
      </c>
      <c r="F5506">
        <v>0</v>
      </c>
    </row>
    <row r="5507" spans="1:6">
      <c r="A5507" s="171">
        <v>44363</v>
      </c>
      <c r="B5507" t="s">
        <v>164</v>
      </c>
      <c r="C5507">
        <v>135783.98000000001</v>
      </c>
      <c r="D5507" t="s">
        <v>36</v>
      </c>
      <c r="E5507" t="s">
        <v>36</v>
      </c>
      <c r="F5507">
        <v>9370</v>
      </c>
    </row>
    <row r="5508" spans="1:6">
      <c r="A5508" s="171">
        <v>44363</v>
      </c>
      <c r="B5508" t="s">
        <v>164</v>
      </c>
      <c r="C5508">
        <v>135783.98000000001</v>
      </c>
      <c r="D5508" t="s">
        <v>37</v>
      </c>
      <c r="E5508" t="s">
        <v>37</v>
      </c>
      <c r="F5508">
        <v>0</v>
      </c>
    </row>
    <row r="5509" spans="1:6">
      <c r="A5509" s="171">
        <v>44363</v>
      </c>
      <c r="B5509" t="s">
        <v>164</v>
      </c>
      <c r="C5509">
        <v>135783.98000000001</v>
      </c>
      <c r="D5509" t="s">
        <v>38</v>
      </c>
      <c r="E5509" t="s">
        <v>38</v>
      </c>
      <c r="F5509">
        <v>0</v>
      </c>
    </row>
    <row r="5510" spans="1:6">
      <c r="A5510" s="171">
        <v>44363</v>
      </c>
      <c r="B5510" t="s">
        <v>164</v>
      </c>
      <c r="C5510">
        <v>135783.98000000001</v>
      </c>
      <c r="D5510" t="s">
        <v>39</v>
      </c>
      <c r="E5510" t="s">
        <v>39</v>
      </c>
      <c r="F5510">
        <v>0</v>
      </c>
    </row>
    <row r="5511" spans="1:6">
      <c r="A5511" s="171">
        <v>44363</v>
      </c>
      <c r="B5511" t="s">
        <v>164</v>
      </c>
      <c r="C5511">
        <v>135783.98000000001</v>
      </c>
      <c r="D5511" t="s">
        <v>40</v>
      </c>
      <c r="E5511" t="s">
        <v>40</v>
      </c>
      <c r="F5511">
        <v>0</v>
      </c>
    </row>
    <row r="5512" spans="1:6">
      <c r="A5512" s="171">
        <v>44363</v>
      </c>
      <c r="B5512" t="s">
        <v>164</v>
      </c>
      <c r="C5512">
        <v>135783.98000000001</v>
      </c>
      <c r="D5512" t="s">
        <v>41</v>
      </c>
      <c r="E5512" t="s">
        <v>41</v>
      </c>
      <c r="F5512">
        <v>0</v>
      </c>
    </row>
    <row r="5513" spans="1:6">
      <c r="A5513" s="171">
        <v>44364</v>
      </c>
      <c r="B5513" t="s">
        <v>164</v>
      </c>
      <c r="C5513">
        <v>118331.35</v>
      </c>
      <c r="D5513" t="s">
        <v>9</v>
      </c>
      <c r="E5513" t="s">
        <v>9</v>
      </c>
      <c r="F5513">
        <v>137071</v>
      </c>
    </row>
    <row r="5514" spans="1:6">
      <c r="A5514" s="171">
        <v>44364</v>
      </c>
      <c r="B5514" t="s">
        <v>164</v>
      </c>
      <c r="C5514">
        <v>118331.35</v>
      </c>
      <c r="D5514" t="s">
        <v>9</v>
      </c>
      <c r="E5514" t="s">
        <v>10</v>
      </c>
      <c r="F5514">
        <v>85529</v>
      </c>
    </row>
    <row r="5515" spans="1:6">
      <c r="A5515" s="171">
        <v>44364</v>
      </c>
      <c r="B5515" t="s">
        <v>164</v>
      </c>
      <c r="C5515">
        <v>118331.35</v>
      </c>
      <c r="D5515" t="s">
        <v>9</v>
      </c>
      <c r="E5515" t="s">
        <v>11</v>
      </c>
      <c r="F5515">
        <v>51542</v>
      </c>
    </row>
    <row r="5516" spans="1:6">
      <c r="A5516" s="171">
        <v>44364</v>
      </c>
      <c r="B5516" t="s">
        <v>164</v>
      </c>
      <c r="C5516">
        <v>118331.35</v>
      </c>
      <c r="D5516" t="s">
        <v>9</v>
      </c>
      <c r="E5516" t="s">
        <v>12</v>
      </c>
      <c r="F5516">
        <v>0</v>
      </c>
    </row>
    <row r="5517" spans="1:6">
      <c r="A5517" s="171">
        <v>44364</v>
      </c>
      <c r="B5517" t="s">
        <v>164</v>
      </c>
      <c r="C5517">
        <v>118331.35</v>
      </c>
      <c r="D5517" t="s">
        <v>9</v>
      </c>
      <c r="E5517" t="s">
        <v>13</v>
      </c>
      <c r="F5517">
        <v>0</v>
      </c>
    </row>
    <row r="5518" spans="1:6">
      <c r="A5518" s="171">
        <v>44364</v>
      </c>
      <c r="B5518" t="s">
        <v>164</v>
      </c>
      <c r="C5518">
        <v>118331.35</v>
      </c>
      <c r="D5518" t="s">
        <v>14</v>
      </c>
      <c r="E5518" t="s">
        <v>14</v>
      </c>
      <c r="F5518">
        <v>62740</v>
      </c>
    </row>
    <row r="5519" spans="1:6">
      <c r="A5519" s="171">
        <v>44364</v>
      </c>
      <c r="B5519" t="s">
        <v>164</v>
      </c>
      <c r="C5519">
        <v>118331.35</v>
      </c>
      <c r="D5519" t="s">
        <v>14</v>
      </c>
      <c r="E5519" t="s">
        <v>15</v>
      </c>
      <c r="F5519">
        <v>41515</v>
      </c>
    </row>
    <row r="5520" spans="1:6">
      <c r="A5520" s="171">
        <v>44364</v>
      </c>
      <c r="B5520" t="s">
        <v>164</v>
      </c>
      <c r="C5520">
        <v>118331.35</v>
      </c>
      <c r="D5520" t="s">
        <v>14</v>
      </c>
      <c r="E5520" t="s">
        <v>16</v>
      </c>
      <c r="F5520">
        <v>21225</v>
      </c>
    </row>
    <row r="5521" spans="1:6">
      <c r="A5521" s="171">
        <v>44364</v>
      </c>
      <c r="B5521" t="s">
        <v>164</v>
      </c>
      <c r="C5521">
        <v>118331.35</v>
      </c>
      <c r="D5521" t="s">
        <v>14</v>
      </c>
      <c r="E5521" t="s">
        <v>17</v>
      </c>
      <c r="F5521">
        <v>0</v>
      </c>
    </row>
    <row r="5522" spans="1:6">
      <c r="A5522" s="171">
        <v>44364</v>
      </c>
      <c r="B5522" t="s">
        <v>164</v>
      </c>
      <c r="C5522">
        <v>118331.35</v>
      </c>
      <c r="D5522" t="s">
        <v>14</v>
      </c>
      <c r="E5522" t="s">
        <v>18</v>
      </c>
      <c r="F5522">
        <v>0</v>
      </c>
    </row>
    <row r="5523" spans="1:6">
      <c r="A5523" s="171">
        <v>44364</v>
      </c>
      <c r="B5523" t="s">
        <v>164</v>
      </c>
      <c r="C5523">
        <v>118331.35</v>
      </c>
      <c r="D5523" t="s">
        <v>19</v>
      </c>
      <c r="E5523" t="s">
        <v>19</v>
      </c>
      <c r="F5523">
        <v>9</v>
      </c>
    </row>
    <row r="5524" spans="1:6">
      <c r="A5524" s="171">
        <v>44364</v>
      </c>
      <c r="B5524" t="s">
        <v>164</v>
      </c>
      <c r="C5524">
        <v>118331.35</v>
      </c>
      <c r="D5524" t="s">
        <v>19</v>
      </c>
      <c r="E5524" t="s">
        <v>20</v>
      </c>
      <c r="F5524">
        <v>9</v>
      </c>
    </row>
    <row r="5525" spans="1:6">
      <c r="A5525" s="171">
        <v>44364</v>
      </c>
      <c r="B5525" t="s">
        <v>164</v>
      </c>
      <c r="C5525">
        <v>118331.35</v>
      </c>
      <c r="D5525" t="s">
        <v>19</v>
      </c>
      <c r="E5525" t="s">
        <v>21</v>
      </c>
      <c r="F5525">
        <v>0</v>
      </c>
    </row>
    <row r="5526" spans="1:6">
      <c r="A5526" s="171">
        <v>44364</v>
      </c>
      <c r="B5526" t="s">
        <v>164</v>
      </c>
      <c r="C5526">
        <v>118331.35</v>
      </c>
      <c r="D5526" t="s">
        <v>19</v>
      </c>
      <c r="E5526" t="s">
        <v>22</v>
      </c>
      <c r="F5526">
        <v>0</v>
      </c>
    </row>
    <row r="5527" spans="1:6">
      <c r="A5527" s="171">
        <v>44364</v>
      </c>
      <c r="B5527" t="s">
        <v>164</v>
      </c>
      <c r="C5527">
        <v>118331.35</v>
      </c>
      <c r="D5527" t="s">
        <v>23</v>
      </c>
      <c r="E5527" t="s">
        <v>23</v>
      </c>
      <c r="F5527">
        <v>0</v>
      </c>
    </row>
    <row r="5528" spans="1:6">
      <c r="A5528" s="171">
        <v>44364</v>
      </c>
      <c r="B5528" t="s">
        <v>164</v>
      </c>
      <c r="C5528">
        <v>118331.35</v>
      </c>
      <c r="D5528" t="s">
        <v>24</v>
      </c>
      <c r="E5528" t="s">
        <v>24</v>
      </c>
      <c r="F5528">
        <v>516701</v>
      </c>
    </row>
    <row r="5529" spans="1:6">
      <c r="A5529" s="171">
        <v>44364</v>
      </c>
      <c r="B5529" t="s">
        <v>164</v>
      </c>
      <c r="C5529">
        <v>118331.35</v>
      </c>
      <c r="D5529" t="s">
        <v>25</v>
      </c>
      <c r="E5529" t="s">
        <v>25</v>
      </c>
      <c r="F5529">
        <v>2520559</v>
      </c>
    </row>
    <row r="5530" spans="1:6">
      <c r="A5530" s="171">
        <v>44364</v>
      </c>
      <c r="B5530" t="s">
        <v>164</v>
      </c>
      <c r="C5530">
        <v>118331.35</v>
      </c>
      <c r="D5530" t="s">
        <v>26</v>
      </c>
      <c r="E5530" t="s">
        <v>26</v>
      </c>
      <c r="F5530">
        <v>1493</v>
      </c>
    </row>
    <row r="5531" spans="1:6">
      <c r="A5531" s="171">
        <v>44364</v>
      </c>
      <c r="B5531" t="s">
        <v>164</v>
      </c>
      <c r="C5531">
        <v>118331.35</v>
      </c>
      <c r="D5531" t="s">
        <v>27</v>
      </c>
      <c r="E5531" t="s">
        <v>27</v>
      </c>
      <c r="F5531">
        <v>7156</v>
      </c>
    </row>
    <row r="5532" spans="1:6">
      <c r="A5532" s="171">
        <v>44364</v>
      </c>
      <c r="B5532" t="s">
        <v>164</v>
      </c>
      <c r="C5532">
        <v>118331.35</v>
      </c>
      <c r="D5532" t="s">
        <v>28</v>
      </c>
      <c r="E5532" t="s">
        <v>28</v>
      </c>
      <c r="F5532">
        <v>0</v>
      </c>
    </row>
    <row r="5533" spans="1:6">
      <c r="A5533" s="171">
        <v>44364</v>
      </c>
      <c r="B5533" t="s">
        <v>164</v>
      </c>
      <c r="C5533">
        <v>118331.35</v>
      </c>
      <c r="D5533" t="s">
        <v>29</v>
      </c>
      <c r="E5533" t="s">
        <v>29</v>
      </c>
      <c r="F5533">
        <v>723972</v>
      </c>
    </row>
    <row r="5534" spans="1:6">
      <c r="A5534" s="171">
        <v>44364</v>
      </c>
      <c r="B5534" t="s">
        <v>164</v>
      </c>
      <c r="C5534">
        <v>118331.35</v>
      </c>
      <c r="D5534" t="s">
        <v>30</v>
      </c>
      <c r="E5534" t="s">
        <v>30</v>
      </c>
      <c r="F5534">
        <v>0</v>
      </c>
    </row>
    <row r="5535" spans="1:6">
      <c r="A5535" s="171">
        <v>44364</v>
      </c>
      <c r="B5535" t="s">
        <v>164</v>
      </c>
      <c r="C5535">
        <v>118331.35</v>
      </c>
      <c r="D5535" t="s">
        <v>31</v>
      </c>
      <c r="E5535" t="s">
        <v>31</v>
      </c>
      <c r="F5535">
        <v>1003247</v>
      </c>
    </row>
    <row r="5536" spans="1:6">
      <c r="A5536" s="171">
        <v>44364</v>
      </c>
      <c r="B5536" t="s">
        <v>164</v>
      </c>
      <c r="C5536">
        <v>118331.35</v>
      </c>
      <c r="D5536" t="s">
        <v>32</v>
      </c>
      <c r="E5536" t="s">
        <v>32</v>
      </c>
      <c r="F5536">
        <v>101613</v>
      </c>
    </row>
    <row r="5537" spans="1:6">
      <c r="A5537" s="171">
        <v>44364</v>
      </c>
      <c r="B5537" t="s">
        <v>164</v>
      </c>
      <c r="C5537">
        <v>118331.35</v>
      </c>
      <c r="D5537" t="s">
        <v>33</v>
      </c>
      <c r="E5537" t="s">
        <v>33</v>
      </c>
      <c r="F5537">
        <v>0</v>
      </c>
    </row>
    <row r="5538" spans="1:6">
      <c r="A5538" s="171">
        <v>44364</v>
      </c>
      <c r="B5538" t="s">
        <v>164</v>
      </c>
      <c r="C5538">
        <v>118331.35</v>
      </c>
      <c r="D5538" t="s">
        <v>34</v>
      </c>
      <c r="E5538" t="s">
        <v>34</v>
      </c>
      <c r="F5538">
        <v>0</v>
      </c>
    </row>
    <row r="5539" spans="1:6">
      <c r="A5539" s="171">
        <v>44364</v>
      </c>
      <c r="B5539" t="s">
        <v>164</v>
      </c>
      <c r="C5539">
        <v>118331.35</v>
      </c>
      <c r="D5539" t="s">
        <v>35</v>
      </c>
      <c r="E5539" t="s">
        <v>35</v>
      </c>
      <c r="F5539">
        <v>0</v>
      </c>
    </row>
    <row r="5540" spans="1:6">
      <c r="A5540" s="171">
        <v>44364</v>
      </c>
      <c r="B5540" t="s">
        <v>164</v>
      </c>
      <c r="C5540">
        <v>118331.35</v>
      </c>
      <c r="D5540" t="s">
        <v>36</v>
      </c>
      <c r="E5540" t="s">
        <v>36</v>
      </c>
      <c r="F5540">
        <v>1122</v>
      </c>
    </row>
    <row r="5541" spans="1:6">
      <c r="A5541" s="171">
        <v>44364</v>
      </c>
      <c r="B5541" t="s">
        <v>164</v>
      </c>
      <c r="C5541">
        <v>118331.35</v>
      </c>
      <c r="D5541" t="s">
        <v>37</v>
      </c>
      <c r="E5541" t="s">
        <v>37</v>
      </c>
      <c r="F5541">
        <v>0</v>
      </c>
    </row>
    <row r="5542" spans="1:6">
      <c r="A5542" s="171">
        <v>44364</v>
      </c>
      <c r="B5542" t="s">
        <v>164</v>
      </c>
      <c r="C5542">
        <v>118331.35</v>
      </c>
      <c r="D5542" t="s">
        <v>38</v>
      </c>
      <c r="E5542" t="s">
        <v>38</v>
      </c>
      <c r="F5542">
        <v>0</v>
      </c>
    </row>
    <row r="5543" spans="1:6">
      <c r="A5543" s="171">
        <v>44364</v>
      </c>
      <c r="B5543" t="s">
        <v>164</v>
      </c>
      <c r="C5543">
        <v>118331.35</v>
      </c>
      <c r="D5543" t="s">
        <v>39</v>
      </c>
      <c r="E5543" t="s">
        <v>39</v>
      </c>
      <c r="F5543">
        <v>0</v>
      </c>
    </row>
    <row r="5544" spans="1:6">
      <c r="A5544" s="171">
        <v>44364</v>
      </c>
      <c r="B5544" t="s">
        <v>164</v>
      </c>
      <c r="C5544">
        <v>118331.35</v>
      </c>
      <c r="D5544" t="s">
        <v>40</v>
      </c>
      <c r="E5544" t="s">
        <v>40</v>
      </c>
      <c r="F5544">
        <v>0</v>
      </c>
    </row>
    <row r="5545" spans="1:6">
      <c r="A5545" s="171">
        <v>44364</v>
      </c>
      <c r="B5545" t="s">
        <v>164</v>
      </c>
      <c r="C5545">
        <v>118331.35</v>
      </c>
      <c r="D5545" t="s">
        <v>41</v>
      </c>
      <c r="E5545" t="s">
        <v>41</v>
      </c>
      <c r="F5545">
        <v>0</v>
      </c>
    </row>
    <row r="5546" spans="1:6">
      <c r="A5546" s="171">
        <v>44365</v>
      </c>
      <c r="B5546" t="s">
        <v>164</v>
      </c>
      <c r="C5546">
        <v>197984.93</v>
      </c>
      <c r="D5546" t="s">
        <v>9</v>
      </c>
      <c r="E5546" t="s">
        <v>9</v>
      </c>
      <c r="F5546">
        <v>134010</v>
      </c>
    </row>
    <row r="5547" spans="1:6">
      <c r="A5547" s="171">
        <v>44365</v>
      </c>
      <c r="B5547" t="s">
        <v>164</v>
      </c>
      <c r="C5547">
        <v>197984.93</v>
      </c>
      <c r="D5547" t="s">
        <v>9</v>
      </c>
      <c r="E5547" t="s">
        <v>10</v>
      </c>
      <c r="F5547">
        <v>78277</v>
      </c>
    </row>
    <row r="5548" spans="1:6">
      <c r="A5548" s="171">
        <v>44365</v>
      </c>
      <c r="B5548" t="s">
        <v>164</v>
      </c>
      <c r="C5548">
        <v>197984.93</v>
      </c>
      <c r="D5548" t="s">
        <v>9</v>
      </c>
      <c r="E5548" t="s">
        <v>11</v>
      </c>
      <c r="F5548">
        <v>55733</v>
      </c>
    </row>
    <row r="5549" spans="1:6">
      <c r="A5549" s="171">
        <v>44365</v>
      </c>
      <c r="B5549" t="s">
        <v>164</v>
      </c>
      <c r="C5549">
        <v>197984.93</v>
      </c>
      <c r="D5549" t="s">
        <v>9</v>
      </c>
      <c r="E5549" t="s">
        <v>12</v>
      </c>
      <c r="F5549">
        <v>0</v>
      </c>
    </row>
    <row r="5550" spans="1:6">
      <c r="A5550" s="171">
        <v>44365</v>
      </c>
      <c r="B5550" t="s">
        <v>164</v>
      </c>
      <c r="C5550">
        <v>197984.93</v>
      </c>
      <c r="D5550" t="s">
        <v>9</v>
      </c>
      <c r="E5550" t="s">
        <v>13</v>
      </c>
      <c r="F5550">
        <v>0</v>
      </c>
    </row>
    <row r="5551" spans="1:6">
      <c r="A5551" s="171">
        <v>44365</v>
      </c>
      <c r="B5551" t="s">
        <v>164</v>
      </c>
      <c r="C5551">
        <v>197984.93</v>
      </c>
      <c r="D5551" t="s">
        <v>14</v>
      </c>
      <c r="E5551" t="s">
        <v>14</v>
      </c>
      <c r="F5551">
        <v>29860</v>
      </c>
    </row>
    <row r="5552" spans="1:6">
      <c r="A5552" s="171">
        <v>44365</v>
      </c>
      <c r="B5552" t="s">
        <v>164</v>
      </c>
      <c r="C5552">
        <v>197984.93</v>
      </c>
      <c r="D5552" t="s">
        <v>14</v>
      </c>
      <c r="E5552" t="s">
        <v>15</v>
      </c>
      <c r="F5552">
        <v>23037</v>
      </c>
    </row>
    <row r="5553" spans="1:6">
      <c r="A5553" s="171">
        <v>44365</v>
      </c>
      <c r="B5553" t="s">
        <v>164</v>
      </c>
      <c r="C5553">
        <v>197984.93</v>
      </c>
      <c r="D5553" t="s">
        <v>14</v>
      </c>
      <c r="E5553" t="s">
        <v>16</v>
      </c>
      <c r="F5553">
        <v>6823</v>
      </c>
    </row>
    <row r="5554" spans="1:6">
      <c r="A5554" s="171">
        <v>44365</v>
      </c>
      <c r="B5554" t="s">
        <v>164</v>
      </c>
      <c r="C5554">
        <v>197984.93</v>
      </c>
      <c r="D5554" t="s">
        <v>14</v>
      </c>
      <c r="E5554" t="s">
        <v>17</v>
      </c>
      <c r="F5554">
        <v>0</v>
      </c>
    </row>
    <row r="5555" spans="1:6">
      <c r="A5555" s="171">
        <v>44365</v>
      </c>
      <c r="B5555" t="s">
        <v>164</v>
      </c>
      <c r="C5555">
        <v>197984.93</v>
      </c>
      <c r="D5555" t="s">
        <v>14</v>
      </c>
      <c r="E5555" t="s">
        <v>18</v>
      </c>
      <c r="F5555">
        <v>0</v>
      </c>
    </row>
    <row r="5556" spans="1:6">
      <c r="A5556" s="171">
        <v>44365</v>
      </c>
      <c r="B5556" t="s">
        <v>164</v>
      </c>
      <c r="C5556">
        <v>197984.93</v>
      </c>
      <c r="D5556" t="s">
        <v>19</v>
      </c>
      <c r="E5556" t="s">
        <v>19</v>
      </c>
      <c r="F5556">
        <v>5</v>
      </c>
    </row>
    <row r="5557" spans="1:6">
      <c r="A5557" s="171">
        <v>44365</v>
      </c>
      <c r="B5557" t="s">
        <v>164</v>
      </c>
      <c r="C5557">
        <v>197984.93</v>
      </c>
      <c r="D5557" t="s">
        <v>19</v>
      </c>
      <c r="E5557" t="s">
        <v>20</v>
      </c>
      <c r="F5557">
        <v>5</v>
      </c>
    </row>
    <row r="5558" spans="1:6">
      <c r="A5558" s="171">
        <v>44365</v>
      </c>
      <c r="B5558" t="s">
        <v>164</v>
      </c>
      <c r="C5558">
        <v>197984.93</v>
      </c>
      <c r="D5558" t="s">
        <v>19</v>
      </c>
      <c r="E5558" t="s">
        <v>21</v>
      </c>
      <c r="F5558">
        <v>0</v>
      </c>
    </row>
    <row r="5559" spans="1:6">
      <c r="A5559" s="171">
        <v>44365</v>
      </c>
      <c r="B5559" t="s">
        <v>164</v>
      </c>
      <c r="C5559">
        <v>197984.93</v>
      </c>
      <c r="D5559" t="s">
        <v>19</v>
      </c>
      <c r="E5559" t="s">
        <v>22</v>
      </c>
      <c r="F5559">
        <v>0</v>
      </c>
    </row>
    <row r="5560" spans="1:6">
      <c r="A5560" s="171">
        <v>44365</v>
      </c>
      <c r="B5560" t="s">
        <v>164</v>
      </c>
      <c r="C5560">
        <v>197984.93</v>
      </c>
      <c r="D5560" t="s">
        <v>23</v>
      </c>
      <c r="E5560" t="s">
        <v>23</v>
      </c>
      <c r="F5560">
        <v>0</v>
      </c>
    </row>
    <row r="5561" spans="1:6">
      <c r="A5561" s="171">
        <v>44365</v>
      </c>
      <c r="B5561" t="s">
        <v>164</v>
      </c>
      <c r="C5561">
        <v>197984.93</v>
      </c>
      <c r="D5561" t="s">
        <v>24</v>
      </c>
      <c r="E5561" t="s">
        <v>24</v>
      </c>
      <c r="F5561">
        <v>316858</v>
      </c>
    </row>
    <row r="5562" spans="1:6">
      <c r="A5562" s="171">
        <v>44365</v>
      </c>
      <c r="B5562" t="s">
        <v>164</v>
      </c>
      <c r="C5562">
        <v>197984.93</v>
      </c>
      <c r="D5562" t="s">
        <v>25</v>
      </c>
      <c r="E5562" t="s">
        <v>25</v>
      </c>
      <c r="F5562">
        <v>2122719</v>
      </c>
    </row>
    <row r="5563" spans="1:6">
      <c r="A5563" s="171">
        <v>44365</v>
      </c>
      <c r="B5563" t="s">
        <v>164</v>
      </c>
      <c r="C5563">
        <v>197984.93</v>
      </c>
      <c r="D5563" t="s">
        <v>26</v>
      </c>
      <c r="E5563" t="s">
        <v>26</v>
      </c>
      <c r="F5563">
        <v>1320</v>
      </c>
    </row>
    <row r="5564" spans="1:6">
      <c r="A5564" s="171">
        <v>44365</v>
      </c>
      <c r="B5564" t="s">
        <v>164</v>
      </c>
      <c r="C5564">
        <v>197984.93</v>
      </c>
      <c r="D5564" t="s">
        <v>27</v>
      </c>
      <c r="E5564" t="s">
        <v>27</v>
      </c>
      <c r="F5564">
        <v>16899</v>
      </c>
    </row>
    <row r="5565" spans="1:6">
      <c r="A5565" s="171">
        <v>44365</v>
      </c>
      <c r="B5565" t="s">
        <v>164</v>
      </c>
      <c r="C5565">
        <v>197984.93</v>
      </c>
      <c r="D5565" t="s">
        <v>28</v>
      </c>
      <c r="E5565" t="s">
        <v>28</v>
      </c>
      <c r="F5565">
        <v>0</v>
      </c>
    </row>
    <row r="5566" spans="1:6">
      <c r="A5566" s="171">
        <v>44365</v>
      </c>
      <c r="B5566" t="s">
        <v>164</v>
      </c>
      <c r="C5566">
        <v>197984.93</v>
      </c>
      <c r="D5566" t="s">
        <v>29</v>
      </c>
      <c r="E5566" t="s">
        <v>29</v>
      </c>
      <c r="F5566">
        <v>917681</v>
      </c>
    </row>
    <row r="5567" spans="1:6">
      <c r="A5567" s="171">
        <v>44365</v>
      </c>
      <c r="B5567" t="s">
        <v>164</v>
      </c>
      <c r="C5567">
        <v>197984.93</v>
      </c>
      <c r="D5567" t="s">
        <v>30</v>
      </c>
      <c r="E5567" t="s">
        <v>30</v>
      </c>
      <c r="F5567">
        <v>0</v>
      </c>
    </row>
    <row r="5568" spans="1:6">
      <c r="A5568" s="171">
        <v>44365</v>
      </c>
      <c r="B5568" t="s">
        <v>164</v>
      </c>
      <c r="C5568">
        <v>197984.93</v>
      </c>
      <c r="D5568" t="s">
        <v>31</v>
      </c>
      <c r="E5568" t="s">
        <v>31</v>
      </c>
      <c r="F5568">
        <v>1049793</v>
      </c>
    </row>
    <row r="5569" spans="1:6">
      <c r="A5569" s="171">
        <v>44365</v>
      </c>
      <c r="B5569" t="s">
        <v>164</v>
      </c>
      <c r="C5569">
        <v>197984.93</v>
      </c>
      <c r="D5569" t="s">
        <v>32</v>
      </c>
      <c r="E5569" t="s">
        <v>32</v>
      </c>
      <c r="F5569">
        <v>138256</v>
      </c>
    </row>
    <row r="5570" spans="1:6">
      <c r="A5570" s="171">
        <v>44365</v>
      </c>
      <c r="B5570" t="s">
        <v>164</v>
      </c>
      <c r="C5570">
        <v>197984.93</v>
      </c>
      <c r="D5570" t="s">
        <v>33</v>
      </c>
      <c r="E5570" t="s">
        <v>33</v>
      </c>
      <c r="F5570">
        <v>0</v>
      </c>
    </row>
    <row r="5571" spans="1:6">
      <c r="A5571" s="171">
        <v>44365</v>
      </c>
      <c r="B5571" t="s">
        <v>164</v>
      </c>
      <c r="C5571">
        <v>197984.93</v>
      </c>
      <c r="D5571" t="s">
        <v>34</v>
      </c>
      <c r="E5571" t="s">
        <v>34</v>
      </c>
      <c r="F5571">
        <v>0</v>
      </c>
    </row>
    <row r="5572" spans="1:6">
      <c r="A5572" s="171">
        <v>44365</v>
      </c>
      <c r="B5572" t="s">
        <v>164</v>
      </c>
      <c r="C5572">
        <v>197984.93</v>
      </c>
      <c r="D5572" t="s">
        <v>35</v>
      </c>
      <c r="E5572" t="s">
        <v>35</v>
      </c>
      <c r="F5572">
        <v>0</v>
      </c>
    </row>
    <row r="5573" spans="1:6">
      <c r="A5573" s="171">
        <v>44365</v>
      </c>
      <c r="B5573" t="s">
        <v>164</v>
      </c>
      <c r="C5573">
        <v>197984.93</v>
      </c>
      <c r="D5573" t="s">
        <v>36</v>
      </c>
      <c r="E5573" t="s">
        <v>36</v>
      </c>
      <c r="F5573">
        <v>6271</v>
      </c>
    </row>
    <row r="5574" spans="1:6">
      <c r="A5574" s="171">
        <v>44365</v>
      </c>
      <c r="B5574" t="s">
        <v>164</v>
      </c>
      <c r="C5574">
        <v>197984.93</v>
      </c>
      <c r="D5574" t="s">
        <v>37</v>
      </c>
      <c r="E5574" t="s">
        <v>37</v>
      </c>
      <c r="F5574">
        <v>0</v>
      </c>
    </row>
    <row r="5575" spans="1:6">
      <c r="A5575" s="171">
        <v>44365</v>
      </c>
      <c r="B5575" t="s">
        <v>164</v>
      </c>
      <c r="C5575">
        <v>197984.93</v>
      </c>
      <c r="D5575" t="s">
        <v>38</v>
      </c>
      <c r="E5575" t="s">
        <v>38</v>
      </c>
      <c r="F5575">
        <v>0</v>
      </c>
    </row>
    <row r="5576" spans="1:6">
      <c r="A5576" s="171">
        <v>44365</v>
      </c>
      <c r="B5576" t="s">
        <v>164</v>
      </c>
      <c r="C5576">
        <v>197984.93</v>
      </c>
      <c r="D5576" t="s">
        <v>39</v>
      </c>
      <c r="E5576" t="s">
        <v>39</v>
      </c>
      <c r="F5576">
        <v>0</v>
      </c>
    </row>
    <row r="5577" spans="1:6">
      <c r="A5577" s="171">
        <v>44365</v>
      </c>
      <c r="B5577" t="s">
        <v>164</v>
      </c>
      <c r="C5577">
        <v>197984.93</v>
      </c>
      <c r="D5577" t="s">
        <v>40</v>
      </c>
      <c r="E5577" t="s">
        <v>40</v>
      </c>
      <c r="F5577">
        <v>0</v>
      </c>
    </row>
    <row r="5578" spans="1:6">
      <c r="A5578" s="171">
        <v>44365</v>
      </c>
      <c r="B5578" t="s">
        <v>164</v>
      </c>
      <c r="C5578">
        <v>197984.93</v>
      </c>
      <c r="D5578" t="s">
        <v>41</v>
      </c>
      <c r="E5578" t="s">
        <v>41</v>
      </c>
      <c r="F5578">
        <v>0</v>
      </c>
    </row>
    <row r="5579" spans="1:6">
      <c r="A5579" s="171">
        <v>44366</v>
      </c>
      <c r="B5579" t="s">
        <v>164</v>
      </c>
      <c r="C5579">
        <v>186364.86</v>
      </c>
      <c r="D5579" t="s">
        <v>9</v>
      </c>
      <c r="E5579" t="s">
        <v>9</v>
      </c>
      <c r="F5579">
        <v>144562</v>
      </c>
    </row>
    <row r="5580" spans="1:6">
      <c r="A5580" s="171">
        <v>44366</v>
      </c>
      <c r="B5580" t="s">
        <v>164</v>
      </c>
      <c r="C5580">
        <v>186364.86</v>
      </c>
      <c r="D5580" t="s">
        <v>9</v>
      </c>
      <c r="E5580" t="s">
        <v>10</v>
      </c>
      <c r="F5580">
        <v>88010</v>
      </c>
    </row>
    <row r="5581" spans="1:6">
      <c r="A5581" s="171">
        <v>44366</v>
      </c>
      <c r="B5581" t="s">
        <v>164</v>
      </c>
      <c r="C5581">
        <v>186364.86</v>
      </c>
      <c r="D5581" t="s">
        <v>9</v>
      </c>
      <c r="E5581" t="s">
        <v>11</v>
      </c>
      <c r="F5581">
        <v>56552</v>
      </c>
    </row>
    <row r="5582" spans="1:6">
      <c r="A5582" s="171">
        <v>44366</v>
      </c>
      <c r="B5582" t="s">
        <v>164</v>
      </c>
      <c r="C5582">
        <v>186364.86</v>
      </c>
      <c r="D5582" t="s">
        <v>9</v>
      </c>
      <c r="E5582" t="s">
        <v>12</v>
      </c>
      <c r="F5582">
        <v>0</v>
      </c>
    </row>
    <row r="5583" spans="1:6">
      <c r="A5583" s="171">
        <v>44366</v>
      </c>
      <c r="B5583" t="s">
        <v>164</v>
      </c>
      <c r="C5583">
        <v>186364.86</v>
      </c>
      <c r="D5583" t="s">
        <v>9</v>
      </c>
      <c r="E5583" t="s">
        <v>13</v>
      </c>
      <c r="F5583">
        <v>0</v>
      </c>
    </row>
    <row r="5584" spans="1:6">
      <c r="A5584" s="171">
        <v>44366</v>
      </c>
      <c r="B5584" t="s">
        <v>164</v>
      </c>
      <c r="C5584">
        <v>186364.86</v>
      </c>
      <c r="D5584" t="s">
        <v>14</v>
      </c>
      <c r="E5584" t="s">
        <v>14</v>
      </c>
      <c r="F5584">
        <v>20978</v>
      </c>
    </row>
    <row r="5585" spans="1:6">
      <c r="A5585" s="171">
        <v>44366</v>
      </c>
      <c r="B5585" t="s">
        <v>164</v>
      </c>
      <c r="C5585">
        <v>186364.86</v>
      </c>
      <c r="D5585" t="s">
        <v>14</v>
      </c>
      <c r="E5585" t="s">
        <v>15</v>
      </c>
      <c r="F5585">
        <v>17533</v>
      </c>
    </row>
    <row r="5586" spans="1:6">
      <c r="A5586" s="171">
        <v>44366</v>
      </c>
      <c r="B5586" t="s">
        <v>164</v>
      </c>
      <c r="C5586">
        <v>186364.86</v>
      </c>
      <c r="D5586" t="s">
        <v>14</v>
      </c>
      <c r="E5586" t="s">
        <v>16</v>
      </c>
      <c r="F5586">
        <v>3445</v>
      </c>
    </row>
    <row r="5587" spans="1:6">
      <c r="A5587" s="171">
        <v>44366</v>
      </c>
      <c r="B5587" t="s">
        <v>164</v>
      </c>
      <c r="C5587">
        <v>186364.86</v>
      </c>
      <c r="D5587" t="s">
        <v>14</v>
      </c>
      <c r="E5587" t="s">
        <v>17</v>
      </c>
      <c r="F5587">
        <v>0</v>
      </c>
    </row>
    <row r="5588" spans="1:6">
      <c r="A5588" s="171">
        <v>44366</v>
      </c>
      <c r="B5588" t="s">
        <v>164</v>
      </c>
      <c r="C5588">
        <v>186364.86</v>
      </c>
      <c r="D5588" t="s">
        <v>14</v>
      </c>
      <c r="E5588" t="s">
        <v>18</v>
      </c>
      <c r="F5588">
        <v>0</v>
      </c>
    </row>
    <row r="5589" spans="1:6">
      <c r="A5589" s="171">
        <v>44366</v>
      </c>
      <c r="B5589" t="s">
        <v>164</v>
      </c>
      <c r="C5589">
        <v>186364.86</v>
      </c>
      <c r="D5589" t="s">
        <v>19</v>
      </c>
      <c r="E5589" t="s">
        <v>19</v>
      </c>
      <c r="F5589">
        <v>6</v>
      </c>
    </row>
    <row r="5590" spans="1:6">
      <c r="A5590" s="171">
        <v>44366</v>
      </c>
      <c r="B5590" t="s">
        <v>164</v>
      </c>
      <c r="C5590">
        <v>186364.86</v>
      </c>
      <c r="D5590" t="s">
        <v>19</v>
      </c>
      <c r="E5590" t="s">
        <v>20</v>
      </c>
      <c r="F5590">
        <v>6</v>
      </c>
    </row>
    <row r="5591" spans="1:6">
      <c r="A5591" s="171">
        <v>44366</v>
      </c>
      <c r="B5591" t="s">
        <v>164</v>
      </c>
      <c r="C5591">
        <v>186364.86</v>
      </c>
      <c r="D5591" t="s">
        <v>19</v>
      </c>
      <c r="E5591" t="s">
        <v>21</v>
      </c>
      <c r="F5591">
        <v>0</v>
      </c>
    </row>
    <row r="5592" spans="1:6">
      <c r="A5592" s="171">
        <v>44366</v>
      </c>
      <c r="B5592" t="s">
        <v>164</v>
      </c>
      <c r="C5592">
        <v>186364.86</v>
      </c>
      <c r="D5592" t="s">
        <v>19</v>
      </c>
      <c r="E5592" t="s">
        <v>22</v>
      </c>
      <c r="F5592">
        <v>0</v>
      </c>
    </row>
    <row r="5593" spans="1:6">
      <c r="A5593" s="171">
        <v>44366</v>
      </c>
      <c r="B5593" t="s">
        <v>164</v>
      </c>
      <c r="C5593">
        <v>186364.86</v>
      </c>
      <c r="D5593" t="s">
        <v>23</v>
      </c>
      <c r="E5593" t="s">
        <v>23</v>
      </c>
      <c r="F5593">
        <v>0</v>
      </c>
    </row>
    <row r="5594" spans="1:6">
      <c r="A5594" s="171">
        <v>44366</v>
      </c>
      <c r="B5594" t="s">
        <v>164</v>
      </c>
      <c r="C5594">
        <v>186364.86</v>
      </c>
      <c r="D5594" t="s">
        <v>24</v>
      </c>
      <c r="E5594" t="s">
        <v>24</v>
      </c>
      <c r="F5594">
        <v>546318</v>
      </c>
    </row>
    <row r="5595" spans="1:6">
      <c r="A5595" s="171">
        <v>44366</v>
      </c>
      <c r="B5595" t="s">
        <v>164</v>
      </c>
      <c r="C5595">
        <v>186364.86</v>
      </c>
      <c r="D5595" t="s">
        <v>25</v>
      </c>
      <c r="E5595" t="s">
        <v>25</v>
      </c>
      <c r="F5595">
        <v>2163052</v>
      </c>
    </row>
    <row r="5596" spans="1:6">
      <c r="A5596" s="171">
        <v>44366</v>
      </c>
      <c r="B5596" t="s">
        <v>164</v>
      </c>
      <c r="C5596">
        <v>186364.86</v>
      </c>
      <c r="D5596" t="s">
        <v>26</v>
      </c>
      <c r="E5596" t="s">
        <v>26</v>
      </c>
      <c r="F5596">
        <v>1764</v>
      </c>
    </row>
    <row r="5597" spans="1:6">
      <c r="A5597" s="171">
        <v>44366</v>
      </c>
      <c r="B5597" t="s">
        <v>164</v>
      </c>
      <c r="C5597">
        <v>186364.86</v>
      </c>
      <c r="D5597" t="s">
        <v>27</v>
      </c>
      <c r="E5597" t="s">
        <v>27</v>
      </c>
      <c r="F5597">
        <v>22674</v>
      </c>
    </row>
    <row r="5598" spans="1:6">
      <c r="A5598" s="171">
        <v>44366</v>
      </c>
      <c r="B5598" t="s">
        <v>164</v>
      </c>
      <c r="C5598">
        <v>186364.86</v>
      </c>
      <c r="D5598" t="s">
        <v>28</v>
      </c>
      <c r="E5598" t="s">
        <v>28</v>
      </c>
      <c r="F5598">
        <v>0</v>
      </c>
    </row>
    <row r="5599" spans="1:6">
      <c r="A5599" s="171">
        <v>44366</v>
      </c>
      <c r="B5599" t="s">
        <v>164</v>
      </c>
      <c r="C5599">
        <v>186364.86</v>
      </c>
      <c r="D5599" t="s">
        <v>29</v>
      </c>
      <c r="E5599" t="s">
        <v>29</v>
      </c>
      <c r="F5599">
        <v>800345</v>
      </c>
    </row>
    <row r="5600" spans="1:6">
      <c r="A5600" s="171">
        <v>44366</v>
      </c>
      <c r="B5600" t="s">
        <v>164</v>
      </c>
      <c r="C5600">
        <v>186364.86</v>
      </c>
      <c r="D5600" t="s">
        <v>30</v>
      </c>
      <c r="E5600" t="s">
        <v>30</v>
      </c>
      <c r="F5600">
        <v>0</v>
      </c>
    </row>
    <row r="5601" spans="1:6">
      <c r="A5601" s="171">
        <v>44366</v>
      </c>
      <c r="B5601" t="s">
        <v>164</v>
      </c>
      <c r="C5601">
        <v>186364.86</v>
      </c>
      <c r="D5601" t="s">
        <v>31</v>
      </c>
      <c r="E5601" t="s">
        <v>31</v>
      </c>
      <c r="F5601">
        <v>1049750</v>
      </c>
    </row>
    <row r="5602" spans="1:6">
      <c r="A5602" s="171">
        <v>44366</v>
      </c>
      <c r="B5602" t="s">
        <v>164</v>
      </c>
      <c r="C5602">
        <v>186364.86</v>
      </c>
      <c r="D5602" t="s">
        <v>32</v>
      </c>
      <c r="E5602" t="s">
        <v>32</v>
      </c>
      <c r="F5602">
        <v>177804</v>
      </c>
    </row>
    <row r="5603" spans="1:6">
      <c r="A5603" s="171">
        <v>44366</v>
      </c>
      <c r="B5603" t="s">
        <v>164</v>
      </c>
      <c r="C5603">
        <v>186364.86</v>
      </c>
      <c r="D5603" t="s">
        <v>33</v>
      </c>
      <c r="E5603" t="s">
        <v>33</v>
      </c>
      <c r="F5603">
        <v>0</v>
      </c>
    </row>
    <row r="5604" spans="1:6">
      <c r="A5604" s="171">
        <v>44366</v>
      </c>
      <c r="B5604" t="s">
        <v>164</v>
      </c>
      <c r="C5604">
        <v>186364.86</v>
      </c>
      <c r="D5604" t="s">
        <v>34</v>
      </c>
      <c r="E5604" t="s">
        <v>34</v>
      </c>
      <c r="F5604">
        <v>0</v>
      </c>
    </row>
    <row r="5605" spans="1:6">
      <c r="A5605" s="171">
        <v>44366</v>
      </c>
      <c r="B5605" t="s">
        <v>164</v>
      </c>
      <c r="C5605">
        <v>186364.86</v>
      </c>
      <c r="D5605" t="s">
        <v>35</v>
      </c>
      <c r="E5605" t="s">
        <v>35</v>
      </c>
      <c r="F5605">
        <v>0</v>
      </c>
    </row>
    <row r="5606" spans="1:6">
      <c r="A5606" s="171">
        <v>44366</v>
      </c>
      <c r="B5606" t="s">
        <v>164</v>
      </c>
      <c r="C5606">
        <v>186364.86</v>
      </c>
      <c r="D5606" t="s">
        <v>36</v>
      </c>
      <c r="E5606" t="s">
        <v>36</v>
      </c>
      <c r="F5606">
        <v>11637</v>
      </c>
    </row>
    <row r="5607" spans="1:6">
      <c r="A5607" s="171">
        <v>44366</v>
      </c>
      <c r="B5607" t="s">
        <v>164</v>
      </c>
      <c r="C5607">
        <v>186364.86</v>
      </c>
      <c r="D5607" t="s">
        <v>37</v>
      </c>
      <c r="E5607" t="s">
        <v>37</v>
      </c>
      <c r="F5607">
        <v>0</v>
      </c>
    </row>
    <row r="5608" spans="1:6">
      <c r="A5608" s="171">
        <v>44366</v>
      </c>
      <c r="B5608" t="s">
        <v>164</v>
      </c>
      <c r="C5608">
        <v>186364.86</v>
      </c>
      <c r="D5608" t="s">
        <v>38</v>
      </c>
      <c r="E5608" t="s">
        <v>38</v>
      </c>
      <c r="F5608">
        <v>0</v>
      </c>
    </row>
    <row r="5609" spans="1:6">
      <c r="A5609" s="171">
        <v>44366</v>
      </c>
      <c r="B5609" t="s">
        <v>164</v>
      </c>
      <c r="C5609">
        <v>186364.86</v>
      </c>
      <c r="D5609" t="s">
        <v>39</v>
      </c>
      <c r="E5609" t="s">
        <v>39</v>
      </c>
      <c r="F5609">
        <v>0</v>
      </c>
    </row>
    <row r="5610" spans="1:6">
      <c r="A5610" s="171">
        <v>44366</v>
      </c>
      <c r="B5610" t="s">
        <v>164</v>
      </c>
      <c r="C5610">
        <v>186364.86</v>
      </c>
      <c r="D5610" t="s">
        <v>40</v>
      </c>
      <c r="E5610" t="s">
        <v>40</v>
      </c>
      <c r="F5610">
        <v>0</v>
      </c>
    </row>
    <row r="5611" spans="1:6">
      <c r="A5611" s="171">
        <v>44366</v>
      </c>
      <c r="B5611" t="s">
        <v>164</v>
      </c>
      <c r="C5611">
        <v>186364.86</v>
      </c>
      <c r="D5611" t="s">
        <v>41</v>
      </c>
      <c r="E5611" t="s">
        <v>41</v>
      </c>
      <c r="F5611">
        <v>0</v>
      </c>
    </row>
    <row r="5612" spans="1:6">
      <c r="A5612" s="171">
        <v>44367</v>
      </c>
      <c r="B5612" t="s">
        <v>164</v>
      </c>
      <c r="C5612">
        <v>170711.42</v>
      </c>
      <c r="D5612" t="s">
        <v>9</v>
      </c>
      <c r="E5612" t="s">
        <v>9</v>
      </c>
      <c r="F5612">
        <v>140853</v>
      </c>
    </row>
    <row r="5613" spans="1:6">
      <c r="A5613" s="171">
        <v>44367</v>
      </c>
      <c r="B5613" t="s">
        <v>164</v>
      </c>
      <c r="C5613">
        <v>170711.42</v>
      </c>
      <c r="D5613" t="s">
        <v>9</v>
      </c>
      <c r="E5613" t="s">
        <v>10</v>
      </c>
      <c r="F5613">
        <v>89402</v>
      </c>
    </row>
    <row r="5614" spans="1:6">
      <c r="A5614" s="171">
        <v>44367</v>
      </c>
      <c r="B5614" t="s">
        <v>164</v>
      </c>
      <c r="C5614">
        <v>170711.42</v>
      </c>
      <c r="D5614" t="s">
        <v>9</v>
      </c>
      <c r="E5614" t="s">
        <v>11</v>
      </c>
      <c r="F5614">
        <v>51451</v>
      </c>
    </row>
    <row r="5615" spans="1:6">
      <c r="A5615" s="171">
        <v>44367</v>
      </c>
      <c r="B5615" t="s">
        <v>164</v>
      </c>
      <c r="C5615">
        <v>170711.42</v>
      </c>
      <c r="D5615" t="s">
        <v>9</v>
      </c>
      <c r="E5615" t="s">
        <v>12</v>
      </c>
      <c r="F5615">
        <v>0</v>
      </c>
    </row>
    <row r="5616" spans="1:6">
      <c r="A5616" s="171">
        <v>44367</v>
      </c>
      <c r="B5616" t="s">
        <v>164</v>
      </c>
      <c r="C5616">
        <v>170711.42</v>
      </c>
      <c r="D5616" t="s">
        <v>9</v>
      </c>
      <c r="E5616" t="s">
        <v>13</v>
      </c>
      <c r="F5616">
        <v>0</v>
      </c>
    </row>
    <row r="5617" spans="1:6">
      <c r="A5617" s="171">
        <v>44367</v>
      </c>
      <c r="B5617" t="s">
        <v>164</v>
      </c>
      <c r="C5617">
        <v>170711.42</v>
      </c>
      <c r="D5617" t="s">
        <v>14</v>
      </c>
      <c r="E5617" t="s">
        <v>14</v>
      </c>
      <c r="F5617">
        <v>26480</v>
      </c>
    </row>
    <row r="5618" spans="1:6">
      <c r="A5618" s="171">
        <v>44367</v>
      </c>
      <c r="B5618" t="s">
        <v>164</v>
      </c>
      <c r="C5618">
        <v>170711.42</v>
      </c>
      <c r="D5618" t="s">
        <v>14</v>
      </c>
      <c r="E5618" t="s">
        <v>15</v>
      </c>
      <c r="F5618">
        <v>21167</v>
      </c>
    </row>
    <row r="5619" spans="1:6">
      <c r="A5619" s="171">
        <v>44367</v>
      </c>
      <c r="B5619" t="s">
        <v>164</v>
      </c>
      <c r="C5619">
        <v>170711.42</v>
      </c>
      <c r="D5619" t="s">
        <v>14</v>
      </c>
      <c r="E5619" t="s">
        <v>16</v>
      </c>
      <c r="F5619">
        <v>5313</v>
      </c>
    </row>
    <row r="5620" spans="1:6">
      <c r="A5620" s="171">
        <v>44367</v>
      </c>
      <c r="B5620" t="s">
        <v>164</v>
      </c>
      <c r="C5620">
        <v>170711.42</v>
      </c>
      <c r="D5620" t="s">
        <v>14</v>
      </c>
      <c r="E5620" t="s">
        <v>17</v>
      </c>
      <c r="F5620">
        <v>0</v>
      </c>
    </row>
    <row r="5621" spans="1:6">
      <c r="A5621" s="171">
        <v>44367</v>
      </c>
      <c r="B5621" t="s">
        <v>164</v>
      </c>
      <c r="C5621">
        <v>170711.42</v>
      </c>
      <c r="D5621" t="s">
        <v>14</v>
      </c>
      <c r="E5621" t="s">
        <v>18</v>
      </c>
      <c r="F5621">
        <v>0</v>
      </c>
    </row>
    <row r="5622" spans="1:6">
      <c r="A5622" s="171">
        <v>44367</v>
      </c>
      <c r="B5622" t="s">
        <v>164</v>
      </c>
      <c r="C5622">
        <v>170711.42</v>
      </c>
      <c r="D5622" t="s">
        <v>19</v>
      </c>
      <c r="E5622" t="s">
        <v>19</v>
      </c>
      <c r="F5622">
        <v>38</v>
      </c>
    </row>
    <row r="5623" spans="1:6">
      <c r="A5623" s="171">
        <v>44367</v>
      </c>
      <c r="B5623" t="s">
        <v>164</v>
      </c>
      <c r="C5623">
        <v>170711.42</v>
      </c>
      <c r="D5623" t="s">
        <v>19</v>
      </c>
      <c r="E5623" t="s">
        <v>20</v>
      </c>
      <c r="F5623">
        <v>38</v>
      </c>
    </row>
    <row r="5624" spans="1:6">
      <c r="A5624" s="171">
        <v>44367</v>
      </c>
      <c r="B5624" t="s">
        <v>164</v>
      </c>
      <c r="C5624">
        <v>170711.42</v>
      </c>
      <c r="D5624" t="s">
        <v>19</v>
      </c>
      <c r="E5624" t="s">
        <v>21</v>
      </c>
      <c r="F5624">
        <v>0</v>
      </c>
    </row>
    <row r="5625" spans="1:6">
      <c r="A5625" s="171">
        <v>44367</v>
      </c>
      <c r="B5625" t="s">
        <v>164</v>
      </c>
      <c r="C5625">
        <v>170711.42</v>
      </c>
      <c r="D5625" t="s">
        <v>19</v>
      </c>
      <c r="E5625" t="s">
        <v>22</v>
      </c>
      <c r="F5625">
        <v>0</v>
      </c>
    </row>
    <row r="5626" spans="1:6">
      <c r="A5626" s="171">
        <v>44367</v>
      </c>
      <c r="B5626" t="s">
        <v>164</v>
      </c>
      <c r="C5626">
        <v>170711.42</v>
      </c>
      <c r="D5626" t="s">
        <v>23</v>
      </c>
      <c r="E5626" t="s">
        <v>23</v>
      </c>
      <c r="F5626">
        <v>0</v>
      </c>
    </row>
    <row r="5627" spans="1:6">
      <c r="A5627" s="171">
        <v>44367</v>
      </c>
      <c r="B5627" t="s">
        <v>164</v>
      </c>
      <c r="C5627">
        <v>170711.42</v>
      </c>
      <c r="D5627" t="s">
        <v>24</v>
      </c>
      <c r="E5627" t="s">
        <v>24</v>
      </c>
      <c r="F5627">
        <v>450746</v>
      </c>
    </row>
    <row r="5628" spans="1:6">
      <c r="A5628" s="171">
        <v>44367</v>
      </c>
      <c r="B5628" t="s">
        <v>164</v>
      </c>
      <c r="C5628">
        <v>170711.42</v>
      </c>
      <c r="D5628" t="s">
        <v>25</v>
      </c>
      <c r="E5628" t="s">
        <v>25</v>
      </c>
      <c r="F5628">
        <v>2049977</v>
      </c>
    </row>
    <row r="5629" spans="1:6">
      <c r="A5629" s="171">
        <v>44367</v>
      </c>
      <c r="B5629" t="s">
        <v>164</v>
      </c>
      <c r="C5629">
        <v>170711.42</v>
      </c>
      <c r="D5629" t="s">
        <v>26</v>
      </c>
      <c r="E5629" t="s">
        <v>26</v>
      </c>
      <c r="F5629">
        <v>2025</v>
      </c>
    </row>
    <row r="5630" spans="1:6">
      <c r="A5630" s="171">
        <v>44367</v>
      </c>
      <c r="B5630" t="s">
        <v>164</v>
      </c>
      <c r="C5630">
        <v>170711.42</v>
      </c>
      <c r="D5630" t="s">
        <v>27</v>
      </c>
      <c r="E5630" t="s">
        <v>27</v>
      </c>
      <c r="F5630">
        <v>152782</v>
      </c>
    </row>
    <row r="5631" spans="1:6">
      <c r="A5631" s="171">
        <v>44367</v>
      </c>
      <c r="B5631" t="s">
        <v>164</v>
      </c>
      <c r="C5631">
        <v>170711.42</v>
      </c>
      <c r="D5631" t="s">
        <v>28</v>
      </c>
      <c r="E5631" t="s">
        <v>28</v>
      </c>
      <c r="F5631">
        <v>0</v>
      </c>
    </row>
    <row r="5632" spans="1:6">
      <c r="A5632" s="171">
        <v>44367</v>
      </c>
      <c r="B5632" t="s">
        <v>164</v>
      </c>
      <c r="C5632">
        <v>170711.42</v>
      </c>
      <c r="D5632" t="s">
        <v>29</v>
      </c>
      <c r="E5632" t="s">
        <v>29</v>
      </c>
      <c r="F5632">
        <v>733245</v>
      </c>
    </row>
    <row r="5633" spans="1:6">
      <c r="A5633" s="171">
        <v>44367</v>
      </c>
      <c r="B5633" t="s">
        <v>164</v>
      </c>
      <c r="C5633">
        <v>170711.42</v>
      </c>
      <c r="D5633" t="s">
        <v>30</v>
      </c>
      <c r="E5633" t="s">
        <v>30</v>
      </c>
      <c r="F5633">
        <v>0</v>
      </c>
    </row>
    <row r="5634" spans="1:6">
      <c r="A5634" s="171">
        <v>44367</v>
      </c>
      <c r="B5634" t="s">
        <v>164</v>
      </c>
      <c r="C5634">
        <v>170711.42</v>
      </c>
      <c r="D5634" t="s">
        <v>31</v>
      </c>
      <c r="E5634" t="s">
        <v>31</v>
      </c>
      <c r="F5634">
        <v>1055212</v>
      </c>
    </row>
    <row r="5635" spans="1:6">
      <c r="A5635" s="171">
        <v>44367</v>
      </c>
      <c r="B5635" t="s">
        <v>164</v>
      </c>
      <c r="C5635">
        <v>170711.42</v>
      </c>
      <c r="D5635" t="s">
        <v>32</v>
      </c>
      <c r="E5635" t="s">
        <v>32</v>
      </c>
      <c r="F5635">
        <v>188767</v>
      </c>
    </row>
    <row r="5636" spans="1:6">
      <c r="A5636" s="171">
        <v>44367</v>
      </c>
      <c r="B5636" t="s">
        <v>164</v>
      </c>
      <c r="C5636">
        <v>170711.42</v>
      </c>
      <c r="D5636" t="s">
        <v>33</v>
      </c>
      <c r="E5636" t="s">
        <v>33</v>
      </c>
      <c r="F5636">
        <v>0</v>
      </c>
    </row>
    <row r="5637" spans="1:6">
      <c r="A5637" s="171">
        <v>44367</v>
      </c>
      <c r="B5637" t="s">
        <v>164</v>
      </c>
      <c r="C5637">
        <v>170711.42</v>
      </c>
      <c r="D5637" t="s">
        <v>34</v>
      </c>
      <c r="E5637" t="s">
        <v>34</v>
      </c>
      <c r="F5637">
        <v>0</v>
      </c>
    </row>
    <row r="5638" spans="1:6">
      <c r="A5638" s="171">
        <v>44367</v>
      </c>
      <c r="B5638" t="s">
        <v>164</v>
      </c>
      <c r="C5638">
        <v>170711.42</v>
      </c>
      <c r="D5638" t="s">
        <v>35</v>
      </c>
      <c r="E5638" t="s">
        <v>35</v>
      </c>
      <c r="F5638">
        <v>0</v>
      </c>
    </row>
    <row r="5639" spans="1:6">
      <c r="A5639" s="171">
        <v>44367</v>
      </c>
      <c r="B5639" t="s">
        <v>164</v>
      </c>
      <c r="C5639">
        <v>170711.42</v>
      </c>
      <c r="D5639" t="s">
        <v>36</v>
      </c>
      <c r="E5639" t="s">
        <v>36</v>
      </c>
      <c r="F5639">
        <v>12251</v>
      </c>
    </row>
    <row r="5640" spans="1:6">
      <c r="A5640" s="171">
        <v>44367</v>
      </c>
      <c r="B5640" t="s">
        <v>164</v>
      </c>
      <c r="C5640">
        <v>170711.42</v>
      </c>
      <c r="D5640" t="s">
        <v>37</v>
      </c>
      <c r="E5640" t="s">
        <v>37</v>
      </c>
      <c r="F5640">
        <v>0</v>
      </c>
    </row>
    <row r="5641" spans="1:6">
      <c r="A5641" s="171">
        <v>44367</v>
      </c>
      <c r="B5641" t="s">
        <v>164</v>
      </c>
      <c r="C5641">
        <v>170711.42</v>
      </c>
      <c r="D5641" t="s">
        <v>38</v>
      </c>
      <c r="E5641" t="s">
        <v>38</v>
      </c>
      <c r="F5641">
        <v>0</v>
      </c>
    </row>
    <row r="5642" spans="1:6">
      <c r="A5642" s="171">
        <v>44367</v>
      </c>
      <c r="B5642" t="s">
        <v>164</v>
      </c>
      <c r="C5642">
        <v>170711.42</v>
      </c>
      <c r="D5642" t="s">
        <v>39</v>
      </c>
      <c r="E5642" t="s">
        <v>39</v>
      </c>
      <c r="F5642">
        <v>0</v>
      </c>
    </row>
    <row r="5643" spans="1:6">
      <c r="A5643" s="171">
        <v>44367</v>
      </c>
      <c r="B5643" t="s">
        <v>164</v>
      </c>
      <c r="C5643">
        <v>170711.42</v>
      </c>
      <c r="D5643" t="s">
        <v>40</v>
      </c>
      <c r="E5643" t="s">
        <v>40</v>
      </c>
      <c r="F5643">
        <v>0</v>
      </c>
    </row>
    <row r="5644" spans="1:6">
      <c r="A5644" s="171">
        <v>44367</v>
      </c>
      <c r="B5644" t="s">
        <v>164</v>
      </c>
      <c r="C5644">
        <v>170711.42</v>
      </c>
      <c r="D5644" t="s">
        <v>41</v>
      </c>
      <c r="E5644" t="s">
        <v>41</v>
      </c>
      <c r="F5644">
        <v>0</v>
      </c>
    </row>
    <row r="5645" spans="1:6">
      <c r="A5645" s="171">
        <v>44368</v>
      </c>
      <c r="B5645" t="s">
        <v>164</v>
      </c>
      <c r="C5645">
        <v>135724.78</v>
      </c>
      <c r="D5645" t="s">
        <v>9</v>
      </c>
      <c r="E5645" t="s">
        <v>9</v>
      </c>
      <c r="F5645">
        <v>134326</v>
      </c>
    </row>
    <row r="5646" spans="1:6">
      <c r="A5646" s="171">
        <v>44368</v>
      </c>
      <c r="B5646" t="s">
        <v>164</v>
      </c>
      <c r="C5646">
        <v>135724.78</v>
      </c>
      <c r="D5646" t="s">
        <v>9</v>
      </c>
      <c r="E5646" t="s">
        <v>10</v>
      </c>
      <c r="F5646">
        <v>82125</v>
      </c>
    </row>
    <row r="5647" spans="1:6">
      <c r="A5647" s="171">
        <v>44368</v>
      </c>
      <c r="B5647" t="s">
        <v>164</v>
      </c>
      <c r="C5647">
        <v>135724.78</v>
      </c>
      <c r="D5647" t="s">
        <v>9</v>
      </c>
      <c r="E5647" t="s">
        <v>11</v>
      </c>
      <c r="F5647">
        <v>52201</v>
      </c>
    </row>
    <row r="5648" spans="1:6">
      <c r="A5648" s="171">
        <v>44368</v>
      </c>
      <c r="B5648" t="s">
        <v>164</v>
      </c>
      <c r="C5648">
        <v>135724.78</v>
      </c>
      <c r="D5648" t="s">
        <v>9</v>
      </c>
      <c r="E5648" t="s">
        <v>12</v>
      </c>
      <c r="F5648">
        <v>0</v>
      </c>
    </row>
    <row r="5649" spans="1:6">
      <c r="A5649" s="171">
        <v>44368</v>
      </c>
      <c r="B5649" t="s">
        <v>164</v>
      </c>
      <c r="C5649">
        <v>135724.78</v>
      </c>
      <c r="D5649" t="s">
        <v>9</v>
      </c>
      <c r="E5649" t="s">
        <v>13</v>
      </c>
      <c r="F5649">
        <v>0</v>
      </c>
    </row>
    <row r="5650" spans="1:6">
      <c r="A5650" s="171">
        <v>44368</v>
      </c>
      <c r="B5650" t="s">
        <v>164</v>
      </c>
      <c r="C5650">
        <v>135724.78</v>
      </c>
      <c r="D5650" t="s">
        <v>14</v>
      </c>
      <c r="E5650" t="s">
        <v>14</v>
      </c>
      <c r="F5650">
        <v>33571</v>
      </c>
    </row>
    <row r="5651" spans="1:6">
      <c r="A5651" s="171">
        <v>44368</v>
      </c>
      <c r="B5651" t="s">
        <v>164</v>
      </c>
      <c r="C5651">
        <v>135724.78</v>
      </c>
      <c r="D5651" t="s">
        <v>14</v>
      </c>
      <c r="E5651" t="s">
        <v>15</v>
      </c>
      <c r="F5651">
        <v>22206</v>
      </c>
    </row>
    <row r="5652" spans="1:6">
      <c r="A5652" s="171">
        <v>44368</v>
      </c>
      <c r="B5652" t="s">
        <v>164</v>
      </c>
      <c r="C5652">
        <v>135724.78</v>
      </c>
      <c r="D5652" t="s">
        <v>14</v>
      </c>
      <c r="E5652" t="s">
        <v>16</v>
      </c>
      <c r="F5652">
        <v>11366</v>
      </c>
    </row>
    <row r="5653" spans="1:6">
      <c r="A5653" s="171">
        <v>44368</v>
      </c>
      <c r="B5653" t="s">
        <v>164</v>
      </c>
      <c r="C5653">
        <v>135724.78</v>
      </c>
      <c r="D5653" t="s">
        <v>14</v>
      </c>
      <c r="E5653" t="s">
        <v>17</v>
      </c>
      <c r="F5653">
        <v>0</v>
      </c>
    </row>
    <row r="5654" spans="1:6">
      <c r="A5654" s="171">
        <v>44368</v>
      </c>
      <c r="B5654" t="s">
        <v>164</v>
      </c>
      <c r="C5654">
        <v>135724.78</v>
      </c>
      <c r="D5654" t="s">
        <v>14</v>
      </c>
      <c r="E5654" t="s">
        <v>18</v>
      </c>
      <c r="F5654">
        <v>0</v>
      </c>
    </row>
    <row r="5655" spans="1:6">
      <c r="A5655" s="171">
        <v>44368</v>
      </c>
      <c r="B5655" t="s">
        <v>164</v>
      </c>
      <c r="C5655">
        <v>135724.78</v>
      </c>
      <c r="D5655" t="s">
        <v>19</v>
      </c>
      <c r="E5655" t="s">
        <v>19</v>
      </c>
      <c r="F5655">
        <v>34</v>
      </c>
    </row>
    <row r="5656" spans="1:6">
      <c r="A5656" s="171">
        <v>44368</v>
      </c>
      <c r="B5656" t="s">
        <v>164</v>
      </c>
      <c r="C5656">
        <v>135724.78</v>
      </c>
      <c r="D5656" t="s">
        <v>19</v>
      </c>
      <c r="E5656" t="s">
        <v>20</v>
      </c>
      <c r="F5656">
        <v>34</v>
      </c>
    </row>
    <row r="5657" spans="1:6">
      <c r="A5657" s="171">
        <v>44368</v>
      </c>
      <c r="B5657" t="s">
        <v>164</v>
      </c>
      <c r="C5657">
        <v>135724.78</v>
      </c>
      <c r="D5657" t="s">
        <v>19</v>
      </c>
      <c r="E5657" t="s">
        <v>21</v>
      </c>
      <c r="F5657">
        <v>0</v>
      </c>
    </row>
    <row r="5658" spans="1:6">
      <c r="A5658" s="171">
        <v>44368</v>
      </c>
      <c r="B5658" t="s">
        <v>164</v>
      </c>
      <c r="C5658">
        <v>135724.78</v>
      </c>
      <c r="D5658" t="s">
        <v>19</v>
      </c>
      <c r="E5658" t="s">
        <v>22</v>
      </c>
      <c r="F5658">
        <v>0</v>
      </c>
    </row>
    <row r="5659" spans="1:6">
      <c r="A5659" s="171">
        <v>44368</v>
      </c>
      <c r="B5659" t="s">
        <v>164</v>
      </c>
      <c r="C5659">
        <v>135724.78</v>
      </c>
      <c r="D5659" t="s">
        <v>23</v>
      </c>
      <c r="E5659" t="s">
        <v>23</v>
      </c>
      <c r="F5659">
        <v>0</v>
      </c>
    </row>
    <row r="5660" spans="1:6">
      <c r="A5660" s="171">
        <v>44368</v>
      </c>
      <c r="B5660" t="s">
        <v>164</v>
      </c>
      <c r="C5660">
        <v>135724.78</v>
      </c>
      <c r="D5660" t="s">
        <v>24</v>
      </c>
      <c r="E5660" t="s">
        <v>24</v>
      </c>
      <c r="F5660">
        <v>449524</v>
      </c>
    </row>
    <row r="5661" spans="1:6">
      <c r="A5661" s="171">
        <v>44368</v>
      </c>
      <c r="B5661" t="s">
        <v>164</v>
      </c>
      <c r="C5661">
        <v>135724.78</v>
      </c>
      <c r="D5661" t="s">
        <v>25</v>
      </c>
      <c r="E5661" t="s">
        <v>25</v>
      </c>
      <c r="F5661">
        <v>2587969</v>
      </c>
    </row>
    <row r="5662" spans="1:6">
      <c r="A5662" s="171">
        <v>44368</v>
      </c>
      <c r="B5662" t="s">
        <v>164</v>
      </c>
      <c r="C5662">
        <v>135724.78</v>
      </c>
      <c r="D5662" t="s">
        <v>26</v>
      </c>
      <c r="E5662" t="s">
        <v>26</v>
      </c>
      <c r="F5662">
        <v>1307</v>
      </c>
    </row>
    <row r="5663" spans="1:6">
      <c r="A5663" s="171">
        <v>44368</v>
      </c>
      <c r="B5663" t="s">
        <v>164</v>
      </c>
      <c r="C5663">
        <v>135724.78</v>
      </c>
      <c r="D5663" t="s">
        <v>27</v>
      </c>
      <c r="E5663" t="s">
        <v>27</v>
      </c>
      <c r="F5663">
        <v>171021</v>
      </c>
    </row>
    <row r="5664" spans="1:6">
      <c r="A5664" s="171">
        <v>44368</v>
      </c>
      <c r="B5664" t="s">
        <v>164</v>
      </c>
      <c r="C5664">
        <v>135724.78</v>
      </c>
      <c r="D5664" t="s">
        <v>28</v>
      </c>
      <c r="E5664" t="s">
        <v>28</v>
      </c>
      <c r="F5664">
        <v>0</v>
      </c>
    </row>
    <row r="5665" spans="1:6">
      <c r="A5665" s="171">
        <v>44368</v>
      </c>
      <c r="B5665" t="s">
        <v>164</v>
      </c>
      <c r="C5665">
        <v>135724.78</v>
      </c>
      <c r="D5665" t="s">
        <v>29</v>
      </c>
      <c r="E5665" t="s">
        <v>29</v>
      </c>
      <c r="F5665">
        <v>960437</v>
      </c>
    </row>
    <row r="5666" spans="1:6">
      <c r="A5666" s="171">
        <v>44368</v>
      </c>
      <c r="B5666" t="s">
        <v>164</v>
      </c>
      <c r="C5666">
        <v>135724.78</v>
      </c>
      <c r="D5666" t="s">
        <v>30</v>
      </c>
      <c r="E5666" t="s">
        <v>30</v>
      </c>
      <c r="F5666">
        <v>0</v>
      </c>
    </row>
    <row r="5667" spans="1:6">
      <c r="A5667" s="171">
        <v>44368</v>
      </c>
      <c r="B5667" t="s">
        <v>164</v>
      </c>
      <c r="C5667">
        <v>135724.78</v>
      </c>
      <c r="D5667" t="s">
        <v>31</v>
      </c>
      <c r="E5667" t="s">
        <v>31</v>
      </c>
      <c r="F5667">
        <v>927414</v>
      </c>
    </row>
    <row r="5668" spans="1:6">
      <c r="A5668" s="171">
        <v>44368</v>
      </c>
      <c r="B5668" t="s">
        <v>164</v>
      </c>
      <c r="C5668">
        <v>135724.78</v>
      </c>
      <c r="D5668" t="s">
        <v>32</v>
      </c>
      <c r="E5668" t="s">
        <v>32</v>
      </c>
      <c r="F5668">
        <v>132561</v>
      </c>
    </row>
    <row r="5669" spans="1:6">
      <c r="A5669" s="171">
        <v>44368</v>
      </c>
      <c r="B5669" t="s">
        <v>164</v>
      </c>
      <c r="C5669">
        <v>135724.78</v>
      </c>
      <c r="D5669" t="s">
        <v>33</v>
      </c>
      <c r="E5669" t="s">
        <v>33</v>
      </c>
      <c r="F5669">
        <v>0</v>
      </c>
    </row>
    <row r="5670" spans="1:6">
      <c r="A5670" s="171">
        <v>44368</v>
      </c>
      <c r="B5670" t="s">
        <v>164</v>
      </c>
      <c r="C5670">
        <v>135724.78</v>
      </c>
      <c r="D5670" t="s">
        <v>34</v>
      </c>
      <c r="E5670" t="s">
        <v>34</v>
      </c>
      <c r="F5670">
        <v>0</v>
      </c>
    </row>
    <row r="5671" spans="1:6">
      <c r="A5671" s="171">
        <v>44368</v>
      </c>
      <c r="B5671" t="s">
        <v>164</v>
      </c>
      <c r="C5671">
        <v>135724.78</v>
      </c>
      <c r="D5671" t="s">
        <v>35</v>
      </c>
      <c r="E5671" t="s">
        <v>35</v>
      </c>
      <c r="F5671">
        <v>0</v>
      </c>
    </row>
    <row r="5672" spans="1:6">
      <c r="A5672" s="171">
        <v>44368</v>
      </c>
      <c r="B5672" t="s">
        <v>164</v>
      </c>
      <c r="C5672">
        <v>135724.78</v>
      </c>
      <c r="D5672" t="s">
        <v>36</v>
      </c>
      <c r="E5672" t="s">
        <v>36</v>
      </c>
      <c r="F5672">
        <v>10987</v>
      </c>
    </row>
    <row r="5673" spans="1:6">
      <c r="A5673" s="171">
        <v>44368</v>
      </c>
      <c r="B5673" t="s">
        <v>164</v>
      </c>
      <c r="C5673">
        <v>135724.78</v>
      </c>
      <c r="D5673" t="s">
        <v>37</v>
      </c>
      <c r="E5673" t="s">
        <v>37</v>
      </c>
      <c r="F5673">
        <v>0</v>
      </c>
    </row>
    <row r="5674" spans="1:6">
      <c r="A5674" s="171">
        <v>44368</v>
      </c>
      <c r="B5674" t="s">
        <v>164</v>
      </c>
      <c r="C5674">
        <v>135724.78</v>
      </c>
      <c r="D5674" t="s">
        <v>38</v>
      </c>
      <c r="E5674" t="s">
        <v>38</v>
      </c>
      <c r="F5674">
        <v>0</v>
      </c>
    </row>
    <row r="5675" spans="1:6">
      <c r="A5675" s="171">
        <v>44368</v>
      </c>
      <c r="B5675" t="s">
        <v>164</v>
      </c>
      <c r="C5675">
        <v>135724.78</v>
      </c>
      <c r="D5675" t="s">
        <v>39</v>
      </c>
      <c r="E5675" t="s">
        <v>39</v>
      </c>
      <c r="F5675">
        <v>0</v>
      </c>
    </row>
    <row r="5676" spans="1:6">
      <c r="A5676" s="171">
        <v>44368</v>
      </c>
      <c r="B5676" t="s">
        <v>164</v>
      </c>
      <c r="C5676">
        <v>135724.78</v>
      </c>
      <c r="D5676" t="s">
        <v>40</v>
      </c>
      <c r="E5676" t="s">
        <v>40</v>
      </c>
      <c r="F5676">
        <v>0</v>
      </c>
    </row>
    <row r="5677" spans="1:6">
      <c r="A5677" s="171">
        <v>44368</v>
      </c>
      <c r="B5677" t="s">
        <v>164</v>
      </c>
      <c r="C5677">
        <v>135724.78</v>
      </c>
      <c r="D5677" t="s">
        <v>41</v>
      </c>
      <c r="E5677" t="s">
        <v>41</v>
      </c>
      <c r="F5677">
        <v>0</v>
      </c>
    </row>
    <row r="5678" spans="1:6">
      <c r="A5678" s="171">
        <v>44369</v>
      </c>
      <c r="B5678" t="s">
        <v>164</v>
      </c>
      <c r="C5678">
        <v>157215.09</v>
      </c>
      <c r="D5678" t="s">
        <v>9</v>
      </c>
      <c r="E5678" t="s">
        <v>9</v>
      </c>
      <c r="F5678">
        <v>148158</v>
      </c>
    </row>
    <row r="5679" spans="1:6">
      <c r="A5679" s="171">
        <v>44369</v>
      </c>
      <c r="B5679" t="s">
        <v>164</v>
      </c>
      <c r="C5679">
        <v>157215.09</v>
      </c>
      <c r="D5679" t="s">
        <v>9</v>
      </c>
      <c r="E5679" t="s">
        <v>10</v>
      </c>
      <c r="F5679">
        <v>96054</v>
      </c>
    </row>
    <row r="5680" spans="1:6">
      <c r="A5680" s="171">
        <v>44369</v>
      </c>
      <c r="B5680" t="s">
        <v>164</v>
      </c>
      <c r="C5680">
        <v>157215.09</v>
      </c>
      <c r="D5680" t="s">
        <v>9</v>
      </c>
      <c r="E5680" t="s">
        <v>11</v>
      </c>
      <c r="F5680">
        <v>52104</v>
      </c>
    </row>
    <row r="5681" spans="1:6">
      <c r="A5681" s="171">
        <v>44369</v>
      </c>
      <c r="B5681" t="s">
        <v>164</v>
      </c>
      <c r="C5681">
        <v>157215.09</v>
      </c>
      <c r="D5681" t="s">
        <v>9</v>
      </c>
      <c r="E5681" t="s">
        <v>12</v>
      </c>
      <c r="F5681">
        <v>0</v>
      </c>
    </row>
    <row r="5682" spans="1:6">
      <c r="A5682" s="171">
        <v>44369</v>
      </c>
      <c r="B5682" t="s">
        <v>164</v>
      </c>
      <c r="C5682">
        <v>157215.09</v>
      </c>
      <c r="D5682" t="s">
        <v>9</v>
      </c>
      <c r="E5682" t="s">
        <v>13</v>
      </c>
      <c r="F5682">
        <v>0</v>
      </c>
    </row>
    <row r="5683" spans="1:6">
      <c r="A5683" s="171">
        <v>44369</v>
      </c>
      <c r="B5683" t="s">
        <v>164</v>
      </c>
      <c r="C5683">
        <v>157215.09</v>
      </c>
      <c r="D5683" t="s">
        <v>14</v>
      </c>
      <c r="E5683" t="s">
        <v>14</v>
      </c>
      <c r="F5683">
        <v>24234</v>
      </c>
    </row>
    <row r="5684" spans="1:6">
      <c r="A5684" s="171">
        <v>44369</v>
      </c>
      <c r="B5684" t="s">
        <v>164</v>
      </c>
      <c r="C5684">
        <v>157215.09</v>
      </c>
      <c r="D5684" t="s">
        <v>14</v>
      </c>
      <c r="E5684" t="s">
        <v>15</v>
      </c>
      <c r="F5684">
        <v>18178</v>
      </c>
    </row>
    <row r="5685" spans="1:6">
      <c r="A5685" s="171">
        <v>44369</v>
      </c>
      <c r="B5685" t="s">
        <v>164</v>
      </c>
      <c r="C5685">
        <v>157215.09</v>
      </c>
      <c r="D5685" t="s">
        <v>14</v>
      </c>
      <c r="E5685" t="s">
        <v>16</v>
      </c>
      <c r="F5685">
        <v>6056</v>
      </c>
    </row>
    <row r="5686" spans="1:6">
      <c r="A5686" s="171">
        <v>44369</v>
      </c>
      <c r="B5686" t="s">
        <v>164</v>
      </c>
      <c r="C5686">
        <v>157215.09</v>
      </c>
      <c r="D5686" t="s">
        <v>14</v>
      </c>
      <c r="E5686" t="s">
        <v>17</v>
      </c>
      <c r="F5686">
        <v>0</v>
      </c>
    </row>
    <row r="5687" spans="1:6">
      <c r="A5687" s="171">
        <v>44369</v>
      </c>
      <c r="B5687" t="s">
        <v>164</v>
      </c>
      <c r="C5687">
        <v>157215.09</v>
      </c>
      <c r="D5687" t="s">
        <v>14</v>
      </c>
      <c r="E5687" t="s">
        <v>18</v>
      </c>
      <c r="F5687">
        <v>0</v>
      </c>
    </row>
    <row r="5688" spans="1:6">
      <c r="A5688" s="171">
        <v>44369</v>
      </c>
      <c r="B5688" t="s">
        <v>164</v>
      </c>
      <c r="C5688">
        <v>157215.09</v>
      </c>
      <c r="D5688" t="s">
        <v>19</v>
      </c>
      <c r="E5688" t="s">
        <v>19</v>
      </c>
      <c r="F5688">
        <v>26</v>
      </c>
    </row>
    <row r="5689" spans="1:6">
      <c r="A5689" s="171">
        <v>44369</v>
      </c>
      <c r="B5689" t="s">
        <v>164</v>
      </c>
      <c r="C5689">
        <v>157215.09</v>
      </c>
      <c r="D5689" t="s">
        <v>19</v>
      </c>
      <c r="E5689" t="s">
        <v>20</v>
      </c>
      <c r="F5689">
        <v>26</v>
      </c>
    </row>
    <row r="5690" spans="1:6">
      <c r="A5690" s="171">
        <v>44369</v>
      </c>
      <c r="B5690" t="s">
        <v>164</v>
      </c>
      <c r="C5690">
        <v>157215.09</v>
      </c>
      <c r="D5690" t="s">
        <v>19</v>
      </c>
      <c r="E5690" t="s">
        <v>21</v>
      </c>
      <c r="F5690">
        <v>0</v>
      </c>
    </row>
    <row r="5691" spans="1:6">
      <c r="A5691" s="171">
        <v>44369</v>
      </c>
      <c r="B5691" t="s">
        <v>164</v>
      </c>
      <c r="C5691">
        <v>157215.09</v>
      </c>
      <c r="D5691" t="s">
        <v>19</v>
      </c>
      <c r="E5691" t="s">
        <v>22</v>
      </c>
      <c r="F5691">
        <v>0</v>
      </c>
    </row>
    <row r="5692" spans="1:6">
      <c r="A5692" s="171">
        <v>44369</v>
      </c>
      <c r="B5692" t="s">
        <v>164</v>
      </c>
      <c r="C5692">
        <v>157215.09</v>
      </c>
      <c r="D5692" t="s">
        <v>23</v>
      </c>
      <c r="E5692" t="s">
        <v>23</v>
      </c>
      <c r="F5692">
        <v>0</v>
      </c>
    </row>
    <row r="5693" spans="1:6">
      <c r="A5693" s="171">
        <v>44369</v>
      </c>
      <c r="B5693" t="s">
        <v>164</v>
      </c>
      <c r="C5693">
        <v>157215.09</v>
      </c>
      <c r="D5693" t="s">
        <v>24</v>
      </c>
      <c r="E5693" t="s">
        <v>24</v>
      </c>
      <c r="F5693">
        <v>318185</v>
      </c>
    </row>
    <row r="5694" spans="1:6">
      <c r="A5694" s="171">
        <v>44369</v>
      </c>
      <c r="B5694" t="s">
        <v>164</v>
      </c>
      <c r="C5694">
        <v>157215.09</v>
      </c>
      <c r="D5694" t="s">
        <v>25</v>
      </c>
      <c r="E5694" t="s">
        <v>25</v>
      </c>
      <c r="F5694">
        <v>2557252</v>
      </c>
    </row>
    <row r="5695" spans="1:6">
      <c r="A5695" s="171">
        <v>44369</v>
      </c>
      <c r="B5695" t="s">
        <v>164</v>
      </c>
      <c r="C5695">
        <v>157215.09</v>
      </c>
      <c r="D5695" t="s">
        <v>26</v>
      </c>
      <c r="E5695" t="s">
        <v>26</v>
      </c>
      <c r="F5695">
        <v>1216</v>
      </c>
    </row>
    <row r="5696" spans="1:6">
      <c r="A5696" s="171">
        <v>44369</v>
      </c>
      <c r="B5696" t="s">
        <v>164</v>
      </c>
      <c r="C5696">
        <v>157215.09</v>
      </c>
      <c r="D5696" t="s">
        <v>27</v>
      </c>
      <c r="E5696" t="s">
        <v>27</v>
      </c>
      <c r="F5696">
        <v>171794</v>
      </c>
    </row>
    <row r="5697" spans="1:6">
      <c r="A5697" s="171">
        <v>44369</v>
      </c>
      <c r="B5697" t="s">
        <v>164</v>
      </c>
      <c r="C5697">
        <v>157215.09</v>
      </c>
      <c r="D5697" t="s">
        <v>28</v>
      </c>
      <c r="E5697" t="s">
        <v>28</v>
      </c>
      <c r="F5697">
        <v>0</v>
      </c>
    </row>
    <row r="5698" spans="1:6">
      <c r="A5698" s="171">
        <v>44369</v>
      </c>
      <c r="B5698" t="s">
        <v>164</v>
      </c>
      <c r="C5698">
        <v>157215.09</v>
      </c>
      <c r="D5698" t="s">
        <v>29</v>
      </c>
      <c r="E5698" t="s">
        <v>29</v>
      </c>
      <c r="F5698">
        <v>890787</v>
      </c>
    </row>
    <row r="5699" spans="1:6">
      <c r="A5699" s="171">
        <v>44369</v>
      </c>
      <c r="B5699" t="s">
        <v>164</v>
      </c>
      <c r="C5699">
        <v>157215.09</v>
      </c>
      <c r="D5699" t="s">
        <v>30</v>
      </c>
      <c r="E5699" t="s">
        <v>30</v>
      </c>
      <c r="F5699">
        <v>0</v>
      </c>
    </row>
    <row r="5700" spans="1:6">
      <c r="A5700" s="171">
        <v>44369</v>
      </c>
      <c r="B5700" t="s">
        <v>164</v>
      </c>
      <c r="C5700">
        <v>157215.09</v>
      </c>
      <c r="D5700" t="s">
        <v>31</v>
      </c>
      <c r="E5700" t="s">
        <v>31</v>
      </c>
      <c r="F5700">
        <v>1591487</v>
      </c>
    </row>
    <row r="5701" spans="1:6">
      <c r="A5701" s="171">
        <v>44369</v>
      </c>
      <c r="B5701" t="s">
        <v>164</v>
      </c>
      <c r="C5701">
        <v>157215.09</v>
      </c>
      <c r="D5701" t="s">
        <v>32</v>
      </c>
      <c r="E5701" t="s">
        <v>32</v>
      </c>
      <c r="F5701">
        <v>279912</v>
      </c>
    </row>
    <row r="5702" spans="1:6">
      <c r="A5702" s="171">
        <v>44369</v>
      </c>
      <c r="B5702" t="s">
        <v>164</v>
      </c>
      <c r="C5702">
        <v>157215.09</v>
      </c>
      <c r="D5702" t="s">
        <v>33</v>
      </c>
      <c r="E5702" t="s">
        <v>33</v>
      </c>
      <c r="F5702">
        <v>0</v>
      </c>
    </row>
    <row r="5703" spans="1:6">
      <c r="A5703" s="171">
        <v>44369</v>
      </c>
      <c r="B5703" t="s">
        <v>164</v>
      </c>
      <c r="C5703">
        <v>157215.09</v>
      </c>
      <c r="D5703" t="s">
        <v>34</v>
      </c>
      <c r="E5703" t="s">
        <v>34</v>
      </c>
      <c r="F5703">
        <v>0</v>
      </c>
    </row>
    <row r="5704" spans="1:6">
      <c r="A5704" s="171">
        <v>44369</v>
      </c>
      <c r="B5704" t="s">
        <v>164</v>
      </c>
      <c r="C5704">
        <v>157215.09</v>
      </c>
      <c r="D5704" t="s">
        <v>35</v>
      </c>
      <c r="E5704" t="s">
        <v>35</v>
      </c>
      <c r="F5704">
        <v>0</v>
      </c>
    </row>
    <row r="5705" spans="1:6">
      <c r="A5705" s="171">
        <v>44369</v>
      </c>
      <c r="B5705" t="s">
        <v>164</v>
      </c>
      <c r="C5705">
        <v>157215.09</v>
      </c>
      <c r="D5705" t="s">
        <v>36</v>
      </c>
      <c r="E5705" t="s">
        <v>36</v>
      </c>
      <c r="F5705">
        <v>15926</v>
      </c>
    </row>
    <row r="5706" spans="1:6">
      <c r="A5706" s="171">
        <v>44369</v>
      </c>
      <c r="B5706" t="s">
        <v>164</v>
      </c>
      <c r="C5706">
        <v>157215.09</v>
      </c>
      <c r="D5706" t="s">
        <v>37</v>
      </c>
      <c r="E5706" t="s">
        <v>37</v>
      </c>
      <c r="F5706">
        <v>0</v>
      </c>
    </row>
    <row r="5707" spans="1:6">
      <c r="A5707" s="171">
        <v>44369</v>
      </c>
      <c r="B5707" t="s">
        <v>164</v>
      </c>
      <c r="C5707">
        <v>157215.09</v>
      </c>
      <c r="D5707" t="s">
        <v>38</v>
      </c>
      <c r="E5707" t="s">
        <v>38</v>
      </c>
      <c r="F5707">
        <v>0</v>
      </c>
    </row>
    <row r="5708" spans="1:6">
      <c r="A5708" s="171">
        <v>44369</v>
      </c>
      <c r="B5708" t="s">
        <v>164</v>
      </c>
      <c r="C5708">
        <v>157215.09</v>
      </c>
      <c r="D5708" t="s">
        <v>39</v>
      </c>
      <c r="E5708" t="s">
        <v>39</v>
      </c>
      <c r="F5708">
        <v>0</v>
      </c>
    </row>
    <row r="5709" spans="1:6">
      <c r="A5709" s="171">
        <v>44369</v>
      </c>
      <c r="B5709" t="s">
        <v>164</v>
      </c>
      <c r="C5709">
        <v>157215.09</v>
      </c>
      <c r="D5709" t="s">
        <v>40</v>
      </c>
      <c r="E5709" t="s">
        <v>40</v>
      </c>
      <c r="F5709">
        <v>0</v>
      </c>
    </row>
    <row r="5710" spans="1:6">
      <c r="A5710" s="171">
        <v>44369</v>
      </c>
      <c r="B5710" t="s">
        <v>164</v>
      </c>
      <c r="C5710">
        <v>157215.09</v>
      </c>
      <c r="D5710" t="s">
        <v>41</v>
      </c>
      <c r="E5710" t="s">
        <v>41</v>
      </c>
      <c r="F5710">
        <v>0</v>
      </c>
    </row>
    <row r="5711" spans="1:6">
      <c r="A5711" s="171">
        <v>44370</v>
      </c>
      <c r="B5711" t="s">
        <v>164</v>
      </c>
      <c r="C5711">
        <v>142961.29999999999</v>
      </c>
      <c r="D5711" t="s">
        <v>9</v>
      </c>
      <c r="E5711" t="s">
        <v>9</v>
      </c>
      <c r="F5711">
        <v>171112</v>
      </c>
    </row>
    <row r="5712" spans="1:6">
      <c r="A5712" s="171">
        <v>44370</v>
      </c>
      <c r="B5712" t="s">
        <v>164</v>
      </c>
      <c r="C5712">
        <v>142961.29999999999</v>
      </c>
      <c r="D5712" t="s">
        <v>9</v>
      </c>
      <c r="E5712" t="s">
        <v>10</v>
      </c>
      <c r="F5712">
        <v>120569</v>
      </c>
    </row>
    <row r="5713" spans="1:6">
      <c r="A5713" s="171">
        <v>44370</v>
      </c>
      <c r="B5713" t="s">
        <v>164</v>
      </c>
      <c r="C5713">
        <v>142961.29999999999</v>
      </c>
      <c r="D5713" t="s">
        <v>9</v>
      </c>
      <c r="E5713" t="s">
        <v>11</v>
      </c>
      <c r="F5713">
        <v>50543</v>
      </c>
    </row>
    <row r="5714" spans="1:6">
      <c r="A5714" s="171">
        <v>44370</v>
      </c>
      <c r="B5714" t="s">
        <v>164</v>
      </c>
      <c r="C5714">
        <v>142961.29999999999</v>
      </c>
      <c r="D5714" t="s">
        <v>9</v>
      </c>
      <c r="E5714" t="s">
        <v>12</v>
      </c>
      <c r="F5714">
        <v>0</v>
      </c>
    </row>
    <row r="5715" spans="1:6">
      <c r="A5715" s="171">
        <v>44370</v>
      </c>
      <c r="B5715" t="s">
        <v>164</v>
      </c>
      <c r="C5715">
        <v>142961.29999999999</v>
      </c>
      <c r="D5715" t="s">
        <v>9</v>
      </c>
      <c r="E5715" t="s">
        <v>13</v>
      </c>
      <c r="F5715">
        <v>0</v>
      </c>
    </row>
    <row r="5716" spans="1:6">
      <c r="A5716" s="171">
        <v>44370</v>
      </c>
      <c r="B5716" t="s">
        <v>164</v>
      </c>
      <c r="C5716">
        <v>142961.29999999999</v>
      </c>
      <c r="D5716" t="s">
        <v>14</v>
      </c>
      <c r="E5716" t="s">
        <v>14</v>
      </c>
      <c r="F5716">
        <v>24016</v>
      </c>
    </row>
    <row r="5717" spans="1:6">
      <c r="A5717" s="171">
        <v>44370</v>
      </c>
      <c r="B5717" t="s">
        <v>164</v>
      </c>
      <c r="C5717">
        <v>142961.29999999999</v>
      </c>
      <c r="D5717" t="s">
        <v>14</v>
      </c>
      <c r="E5717" t="s">
        <v>15</v>
      </c>
      <c r="F5717">
        <v>20661</v>
      </c>
    </row>
    <row r="5718" spans="1:6">
      <c r="A5718" s="171">
        <v>44370</v>
      </c>
      <c r="B5718" t="s">
        <v>164</v>
      </c>
      <c r="C5718">
        <v>142961.29999999999</v>
      </c>
      <c r="D5718" t="s">
        <v>14</v>
      </c>
      <c r="E5718" t="s">
        <v>16</v>
      </c>
      <c r="F5718">
        <v>3354</v>
      </c>
    </row>
    <row r="5719" spans="1:6">
      <c r="A5719" s="171">
        <v>44370</v>
      </c>
      <c r="B5719" t="s">
        <v>164</v>
      </c>
      <c r="C5719">
        <v>142961.29999999999</v>
      </c>
      <c r="D5719" t="s">
        <v>14</v>
      </c>
      <c r="E5719" t="s">
        <v>17</v>
      </c>
      <c r="F5719">
        <v>0</v>
      </c>
    </row>
    <row r="5720" spans="1:6">
      <c r="A5720" s="171">
        <v>44370</v>
      </c>
      <c r="B5720" t="s">
        <v>164</v>
      </c>
      <c r="C5720">
        <v>142961.29999999999</v>
      </c>
      <c r="D5720" t="s">
        <v>14</v>
      </c>
      <c r="E5720" t="s">
        <v>18</v>
      </c>
      <c r="F5720">
        <v>0</v>
      </c>
    </row>
    <row r="5721" spans="1:6">
      <c r="A5721" s="171">
        <v>44370</v>
      </c>
      <c r="B5721" t="s">
        <v>164</v>
      </c>
      <c r="C5721">
        <v>142961.29999999999</v>
      </c>
      <c r="D5721" t="s">
        <v>19</v>
      </c>
      <c r="E5721" t="s">
        <v>19</v>
      </c>
      <c r="F5721">
        <v>12</v>
      </c>
    </row>
    <row r="5722" spans="1:6">
      <c r="A5722" s="171">
        <v>44370</v>
      </c>
      <c r="B5722" t="s">
        <v>164</v>
      </c>
      <c r="C5722">
        <v>142961.29999999999</v>
      </c>
      <c r="D5722" t="s">
        <v>19</v>
      </c>
      <c r="E5722" t="s">
        <v>20</v>
      </c>
      <c r="F5722">
        <v>12</v>
      </c>
    </row>
    <row r="5723" spans="1:6">
      <c r="A5723" s="171">
        <v>44370</v>
      </c>
      <c r="B5723" t="s">
        <v>164</v>
      </c>
      <c r="C5723">
        <v>142961.29999999999</v>
      </c>
      <c r="D5723" t="s">
        <v>19</v>
      </c>
      <c r="E5723" t="s">
        <v>21</v>
      </c>
      <c r="F5723">
        <v>0</v>
      </c>
    </row>
    <row r="5724" spans="1:6">
      <c r="A5724" s="171">
        <v>44370</v>
      </c>
      <c r="B5724" t="s">
        <v>164</v>
      </c>
      <c r="C5724">
        <v>142961.29999999999</v>
      </c>
      <c r="D5724" t="s">
        <v>19</v>
      </c>
      <c r="E5724" t="s">
        <v>22</v>
      </c>
      <c r="F5724">
        <v>0</v>
      </c>
    </row>
    <row r="5725" spans="1:6">
      <c r="A5725" s="171">
        <v>44370</v>
      </c>
      <c r="B5725" t="s">
        <v>164</v>
      </c>
      <c r="C5725">
        <v>142961.29999999999</v>
      </c>
      <c r="D5725" t="s">
        <v>23</v>
      </c>
      <c r="E5725" t="s">
        <v>23</v>
      </c>
      <c r="F5725">
        <v>0</v>
      </c>
    </row>
    <row r="5726" spans="1:6">
      <c r="A5726" s="171">
        <v>44370</v>
      </c>
      <c r="B5726" t="s">
        <v>164</v>
      </c>
      <c r="C5726">
        <v>142961.29999999999</v>
      </c>
      <c r="D5726" t="s">
        <v>24</v>
      </c>
      <c r="E5726" t="s">
        <v>24</v>
      </c>
      <c r="F5726">
        <v>439619</v>
      </c>
    </row>
    <row r="5727" spans="1:6">
      <c r="A5727" s="171">
        <v>44370</v>
      </c>
      <c r="B5727" t="s">
        <v>164</v>
      </c>
      <c r="C5727">
        <v>142961.29999999999</v>
      </c>
      <c r="D5727" t="s">
        <v>25</v>
      </c>
      <c r="E5727" t="s">
        <v>25</v>
      </c>
      <c r="F5727">
        <v>2647402</v>
      </c>
    </row>
    <row r="5728" spans="1:6">
      <c r="A5728" s="171">
        <v>44370</v>
      </c>
      <c r="B5728" t="s">
        <v>164</v>
      </c>
      <c r="C5728">
        <v>142961.29999999999</v>
      </c>
      <c r="D5728" t="s">
        <v>26</v>
      </c>
      <c r="E5728" t="s">
        <v>26</v>
      </c>
      <c r="F5728">
        <v>1467</v>
      </c>
    </row>
    <row r="5729" spans="1:6">
      <c r="A5729" s="171">
        <v>44370</v>
      </c>
      <c r="B5729" t="s">
        <v>164</v>
      </c>
      <c r="C5729">
        <v>142961.29999999999</v>
      </c>
      <c r="D5729" t="s">
        <v>27</v>
      </c>
      <c r="E5729" t="s">
        <v>27</v>
      </c>
      <c r="F5729">
        <v>41445</v>
      </c>
    </row>
    <row r="5730" spans="1:6">
      <c r="A5730" s="171">
        <v>44370</v>
      </c>
      <c r="B5730" t="s">
        <v>164</v>
      </c>
      <c r="C5730">
        <v>142961.29999999999</v>
      </c>
      <c r="D5730" t="s">
        <v>28</v>
      </c>
      <c r="E5730" t="s">
        <v>28</v>
      </c>
      <c r="F5730">
        <v>0</v>
      </c>
    </row>
    <row r="5731" spans="1:6">
      <c r="A5731" s="171">
        <v>44370</v>
      </c>
      <c r="B5731" t="s">
        <v>164</v>
      </c>
      <c r="C5731">
        <v>142961.29999999999</v>
      </c>
      <c r="D5731" t="s">
        <v>29</v>
      </c>
      <c r="E5731" t="s">
        <v>29</v>
      </c>
      <c r="F5731">
        <v>911193</v>
      </c>
    </row>
    <row r="5732" spans="1:6">
      <c r="A5732" s="171">
        <v>44370</v>
      </c>
      <c r="B5732" t="s">
        <v>164</v>
      </c>
      <c r="C5732">
        <v>142961.29999999999</v>
      </c>
      <c r="D5732" t="s">
        <v>30</v>
      </c>
      <c r="E5732" t="s">
        <v>30</v>
      </c>
      <c r="F5732">
        <v>0</v>
      </c>
    </row>
    <row r="5733" spans="1:6">
      <c r="A5733" s="171">
        <v>44370</v>
      </c>
      <c r="B5733" t="s">
        <v>164</v>
      </c>
      <c r="C5733">
        <v>142961.29999999999</v>
      </c>
      <c r="D5733" t="s">
        <v>31</v>
      </c>
      <c r="E5733" t="s">
        <v>31</v>
      </c>
      <c r="F5733">
        <v>1736502</v>
      </c>
    </row>
    <row r="5734" spans="1:6">
      <c r="A5734" s="171">
        <v>44370</v>
      </c>
      <c r="B5734" t="s">
        <v>164</v>
      </c>
      <c r="C5734">
        <v>142961.29999999999</v>
      </c>
      <c r="D5734" t="s">
        <v>32</v>
      </c>
      <c r="E5734" t="s">
        <v>32</v>
      </c>
      <c r="F5734">
        <v>88627</v>
      </c>
    </row>
    <row r="5735" spans="1:6">
      <c r="A5735" s="171">
        <v>44370</v>
      </c>
      <c r="B5735" t="s">
        <v>164</v>
      </c>
      <c r="C5735">
        <v>142961.29999999999</v>
      </c>
      <c r="D5735" t="s">
        <v>33</v>
      </c>
      <c r="E5735" t="s">
        <v>33</v>
      </c>
      <c r="F5735">
        <v>0</v>
      </c>
    </row>
    <row r="5736" spans="1:6">
      <c r="A5736" s="171">
        <v>44370</v>
      </c>
      <c r="B5736" t="s">
        <v>164</v>
      </c>
      <c r="C5736">
        <v>142961.29999999999</v>
      </c>
      <c r="D5736" t="s">
        <v>34</v>
      </c>
      <c r="E5736" t="s">
        <v>34</v>
      </c>
      <c r="F5736">
        <v>0</v>
      </c>
    </row>
    <row r="5737" spans="1:6">
      <c r="A5737" s="171">
        <v>44370</v>
      </c>
      <c r="B5737" t="s">
        <v>164</v>
      </c>
      <c r="C5737">
        <v>142961.29999999999</v>
      </c>
      <c r="D5737" t="s">
        <v>35</v>
      </c>
      <c r="E5737" t="s">
        <v>35</v>
      </c>
      <c r="F5737">
        <v>0</v>
      </c>
    </row>
    <row r="5738" spans="1:6">
      <c r="A5738" s="171">
        <v>44370</v>
      </c>
      <c r="B5738" t="s">
        <v>164</v>
      </c>
      <c r="C5738">
        <v>142961.29999999999</v>
      </c>
      <c r="D5738" t="s">
        <v>36</v>
      </c>
      <c r="E5738" t="s">
        <v>36</v>
      </c>
      <c r="F5738">
        <v>16831</v>
      </c>
    </row>
    <row r="5739" spans="1:6">
      <c r="A5739" s="171">
        <v>44370</v>
      </c>
      <c r="B5739" t="s">
        <v>164</v>
      </c>
      <c r="C5739">
        <v>142961.29999999999</v>
      </c>
      <c r="D5739" t="s">
        <v>37</v>
      </c>
      <c r="E5739" t="s">
        <v>37</v>
      </c>
      <c r="F5739">
        <v>0</v>
      </c>
    </row>
    <row r="5740" spans="1:6">
      <c r="A5740" s="171">
        <v>44370</v>
      </c>
      <c r="B5740" t="s">
        <v>164</v>
      </c>
      <c r="C5740">
        <v>142961.29999999999</v>
      </c>
      <c r="D5740" t="s">
        <v>38</v>
      </c>
      <c r="E5740" t="s">
        <v>38</v>
      </c>
      <c r="F5740">
        <v>0</v>
      </c>
    </row>
    <row r="5741" spans="1:6">
      <c r="A5741" s="171">
        <v>44370</v>
      </c>
      <c r="B5741" t="s">
        <v>164</v>
      </c>
      <c r="C5741">
        <v>142961.29999999999</v>
      </c>
      <c r="D5741" t="s">
        <v>39</v>
      </c>
      <c r="E5741" t="s">
        <v>39</v>
      </c>
      <c r="F5741">
        <v>0</v>
      </c>
    </row>
    <row r="5742" spans="1:6">
      <c r="A5742" s="171">
        <v>44370</v>
      </c>
      <c r="B5742" t="s">
        <v>164</v>
      </c>
      <c r="C5742">
        <v>142961.29999999999</v>
      </c>
      <c r="D5742" t="s">
        <v>40</v>
      </c>
      <c r="E5742" t="s">
        <v>40</v>
      </c>
      <c r="F5742">
        <v>0</v>
      </c>
    </row>
    <row r="5743" spans="1:6">
      <c r="A5743" s="171">
        <v>44370</v>
      </c>
      <c r="B5743" t="s">
        <v>164</v>
      </c>
      <c r="C5743">
        <v>142961.29999999999</v>
      </c>
      <c r="D5743" t="s">
        <v>41</v>
      </c>
      <c r="E5743" t="s">
        <v>41</v>
      </c>
      <c r="F5743">
        <v>0</v>
      </c>
    </row>
    <row r="5744" spans="1:6">
      <c r="A5744" s="171">
        <v>44371</v>
      </c>
      <c r="B5744" t="s">
        <v>164</v>
      </c>
      <c r="C5744">
        <v>121354.74</v>
      </c>
      <c r="D5744" t="s">
        <v>9</v>
      </c>
      <c r="E5744" t="s">
        <v>9</v>
      </c>
      <c r="F5744">
        <v>154502</v>
      </c>
    </row>
    <row r="5745" spans="1:6">
      <c r="A5745" s="171">
        <v>44371</v>
      </c>
      <c r="B5745" t="s">
        <v>164</v>
      </c>
      <c r="C5745">
        <v>121354.74</v>
      </c>
      <c r="D5745" t="s">
        <v>9</v>
      </c>
      <c r="E5745" t="s">
        <v>10</v>
      </c>
      <c r="F5745">
        <v>102603</v>
      </c>
    </row>
    <row r="5746" spans="1:6">
      <c r="A5746" s="171">
        <v>44371</v>
      </c>
      <c r="B5746" t="s">
        <v>164</v>
      </c>
      <c r="C5746">
        <v>121354.74</v>
      </c>
      <c r="D5746" t="s">
        <v>9</v>
      </c>
      <c r="E5746" t="s">
        <v>11</v>
      </c>
      <c r="F5746">
        <v>51899</v>
      </c>
    </row>
    <row r="5747" spans="1:6">
      <c r="A5747" s="171">
        <v>44371</v>
      </c>
      <c r="B5747" t="s">
        <v>164</v>
      </c>
      <c r="C5747">
        <v>121354.74</v>
      </c>
      <c r="D5747" t="s">
        <v>9</v>
      </c>
      <c r="E5747" t="s">
        <v>12</v>
      </c>
      <c r="F5747">
        <v>0</v>
      </c>
    </row>
    <row r="5748" spans="1:6">
      <c r="A5748" s="171">
        <v>44371</v>
      </c>
      <c r="B5748" t="s">
        <v>164</v>
      </c>
      <c r="C5748">
        <v>121354.74</v>
      </c>
      <c r="D5748" t="s">
        <v>9</v>
      </c>
      <c r="E5748" t="s">
        <v>13</v>
      </c>
      <c r="F5748">
        <v>0</v>
      </c>
    </row>
    <row r="5749" spans="1:6">
      <c r="A5749" s="171">
        <v>44371</v>
      </c>
      <c r="B5749" t="s">
        <v>164</v>
      </c>
      <c r="C5749">
        <v>121354.74</v>
      </c>
      <c r="D5749" t="s">
        <v>14</v>
      </c>
      <c r="E5749" t="s">
        <v>14</v>
      </c>
      <c r="F5749">
        <v>19418</v>
      </c>
    </row>
    <row r="5750" spans="1:6">
      <c r="A5750" s="171">
        <v>44371</v>
      </c>
      <c r="B5750" t="s">
        <v>164</v>
      </c>
      <c r="C5750">
        <v>121354.74</v>
      </c>
      <c r="D5750" t="s">
        <v>14</v>
      </c>
      <c r="E5750" t="s">
        <v>15</v>
      </c>
      <c r="F5750">
        <v>15135</v>
      </c>
    </row>
    <row r="5751" spans="1:6">
      <c r="A5751" s="171">
        <v>44371</v>
      </c>
      <c r="B5751" t="s">
        <v>164</v>
      </c>
      <c r="C5751">
        <v>121354.74</v>
      </c>
      <c r="D5751" t="s">
        <v>14</v>
      </c>
      <c r="E5751" t="s">
        <v>16</v>
      </c>
      <c r="F5751">
        <v>4283</v>
      </c>
    </row>
    <row r="5752" spans="1:6">
      <c r="A5752" s="171">
        <v>44371</v>
      </c>
      <c r="B5752" t="s">
        <v>164</v>
      </c>
      <c r="C5752">
        <v>121354.74</v>
      </c>
      <c r="D5752" t="s">
        <v>14</v>
      </c>
      <c r="E5752" t="s">
        <v>17</v>
      </c>
      <c r="F5752">
        <v>0</v>
      </c>
    </row>
    <row r="5753" spans="1:6">
      <c r="A5753" s="171">
        <v>44371</v>
      </c>
      <c r="B5753" t="s">
        <v>164</v>
      </c>
      <c r="C5753">
        <v>121354.74</v>
      </c>
      <c r="D5753" t="s">
        <v>14</v>
      </c>
      <c r="E5753" t="s">
        <v>18</v>
      </c>
      <c r="F5753">
        <v>0</v>
      </c>
    </row>
    <row r="5754" spans="1:6">
      <c r="A5754" s="171">
        <v>44371</v>
      </c>
      <c r="B5754" t="s">
        <v>164</v>
      </c>
      <c r="C5754">
        <v>121354.74</v>
      </c>
      <c r="D5754" t="s">
        <v>19</v>
      </c>
      <c r="E5754" t="s">
        <v>19</v>
      </c>
      <c r="F5754">
        <v>5</v>
      </c>
    </row>
    <row r="5755" spans="1:6">
      <c r="A5755" s="171">
        <v>44371</v>
      </c>
      <c r="B5755" t="s">
        <v>164</v>
      </c>
      <c r="C5755">
        <v>121354.74</v>
      </c>
      <c r="D5755" t="s">
        <v>19</v>
      </c>
      <c r="E5755" t="s">
        <v>20</v>
      </c>
      <c r="F5755">
        <v>5</v>
      </c>
    </row>
    <row r="5756" spans="1:6">
      <c r="A5756" s="171">
        <v>44371</v>
      </c>
      <c r="B5756" t="s">
        <v>164</v>
      </c>
      <c r="C5756">
        <v>121354.74</v>
      </c>
      <c r="D5756" t="s">
        <v>19</v>
      </c>
      <c r="E5756" t="s">
        <v>21</v>
      </c>
      <c r="F5756">
        <v>0</v>
      </c>
    </row>
    <row r="5757" spans="1:6">
      <c r="A5757" s="171">
        <v>44371</v>
      </c>
      <c r="B5757" t="s">
        <v>164</v>
      </c>
      <c r="C5757">
        <v>121354.74</v>
      </c>
      <c r="D5757" t="s">
        <v>19</v>
      </c>
      <c r="E5757" t="s">
        <v>22</v>
      </c>
      <c r="F5757">
        <v>0</v>
      </c>
    </row>
    <row r="5758" spans="1:6">
      <c r="A5758" s="171">
        <v>44371</v>
      </c>
      <c r="B5758" t="s">
        <v>164</v>
      </c>
      <c r="C5758">
        <v>121354.74</v>
      </c>
      <c r="D5758" t="s">
        <v>23</v>
      </c>
      <c r="E5758" t="s">
        <v>23</v>
      </c>
      <c r="F5758">
        <v>0</v>
      </c>
    </row>
    <row r="5759" spans="1:6">
      <c r="A5759" s="171">
        <v>44371</v>
      </c>
      <c r="B5759" t="s">
        <v>164</v>
      </c>
      <c r="C5759">
        <v>121354.74</v>
      </c>
      <c r="D5759" t="s">
        <v>24</v>
      </c>
      <c r="E5759" t="s">
        <v>24</v>
      </c>
      <c r="F5759">
        <v>411859</v>
      </c>
    </row>
    <row r="5760" spans="1:6">
      <c r="A5760" s="171">
        <v>44371</v>
      </c>
      <c r="B5760" t="s">
        <v>164</v>
      </c>
      <c r="C5760">
        <v>121354.74</v>
      </c>
      <c r="D5760" t="s">
        <v>25</v>
      </c>
      <c r="E5760" t="s">
        <v>25</v>
      </c>
      <c r="F5760">
        <v>2643355</v>
      </c>
    </row>
    <row r="5761" spans="1:6">
      <c r="A5761" s="171">
        <v>44371</v>
      </c>
      <c r="B5761" t="s">
        <v>164</v>
      </c>
      <c r="C5761">
        <v>121354.74</v>
      </c>
      <c r="D5761" t="s">
        <v>26</v>
      </c>
      <c r="E5761" t="s">
        <v>26</v>
      </c>
      <c r="F5761">
        <v>1260</v>
      </c>
    </row>
    <row r="5762" spans="1:6">
      <c r="A5762" s="171">
        <v>44371</v>
      </c>
      <c r="B5762" t="s">
        <v>164</v>
      </c>
      <c r="C5762">
        <v>121354.74</v>
      </c>
      <c r="D5762" t="s">
        <v>27</v>
      </c>
      <c r="E5762" t="s">
        <v>27</v>
      </c>
      <c r="F5762">
        <v>89918</v>
      </c>
    </row>
    <row r="5763" spans="1:6">
      <c r="A5763" s="171">
        <v>44371</v>
      </c>
      <c r="B5763" t="s">
        <v>164</v>
      </c>
      <c r="C5763">
        <v>121354.74</v>
      </c>
      <c r="D5763" t="s">
        <v>28</v>
      </c>
      <c r="E5763" t="s">
        <v>28</v>
      </c>
      <c r="F5763">
        <v>0</v>
      </c>
    </row>
    <row r="5764" spans="1:6">
      <c r="A5764" s="171">
        <v>44371</v>
      </c>
      <c r="B5764" t="s">
        <v>164</v>
      </c>
      <c r="C5764">
        <v>121354.74</v>
      </c>
      <c r="D5764" t="s">
        <v>29</v>
      </c>
      <c r="E5764" t="s">
        <v>29</v>
      </c>
      <c r="F5764">
        <v>784232</v>
      </c>
    </row>
    <row r="5765" spans="1:6">
      <c r="A5765" s="171">
        <v>44371</v>
      </c>
      <c r="B5765" t="s">
        <v>164</v>
      </c>
      <c r="C5765">
        <v>121354.74</v>
      </c>
      <c r="D5765" t="s">
        <v>30</v>
      </c>
      <c r="E5765" t="s">
        <v>30</v>
      </c>
      <c r="F5765">
        <v>0</v>
      </c>
    </row>
    <row r="5766" spans="1:6">
      <c r="A5766" s="171">
        <v>44371</v>
      </c>
      <c r="B5766" t="s">
        <v>164</v>
      </c>
      <c r="C5766">
        <v>121354.74</v>
      </c>
      <c r="D5766" t="s">
        <v>31</v>
      </c>
      <c r="E5766" t="s">
        <v>31</v>
      </c>
      <c r="F5766">
        <v>842953</v>
      </c>
    </row>
    <row r="5767" spans="1:6">
      <c r="A5767" s="171">
        <v>44371</v>
      </c>
      <c r="B5767" t="s">
        <v>164</v>
      </c>
      <c r="C5767">
        <v>121354.74</v>
      </c>
      <c r="D5767" t="s">
        <v>32</v>
      </c>
      <c r="E5767" t="s">
        <v>32</v>
      </c>
      <c r="F5767">
        <v>199047</v>
      </c>
    </row>
    <row r="5768" spans="1:6">
      <c r="A5768" s="171">
        <v>44371</v>
      </c>
      <c r="B5768" t="s">
        <v>164</v>
      </c>
      <c r="C5768">
        <v>121354.74</v>
      </c>
      <c r="D5768" t="s">
        <v>33</v>
      </c>
      <c r="E5768" t="s">
        <v>33</v>
      </c>
      <c r="F5768">
        <v>0</v>
      </c>
    </row>
    <row r="5769" spans="1:6">
      <c r="A5769" s="171">
        <v>44371</v>
      </c>
      <c r="B5769" t="s">
        <v>164</v>
      </c>
      <c r="C5769">
        <v>121354.74</v>
      </c>
      <c r="D5769" t="s">
        <v>34</v>
      </c>
      <c r="E5769" t="s">
        <v>34</v>
      </c>
      <c r="F5769">
        <v>0</v>
      </c>
    </row>
    <row r="5770" spans="1:6">
      <c r="A5770" s="171">
        <v>44371</v>
      </c>
      <c r="B5770" t="s">
        <v>164</v>
      </c>
      <c r="C5770">
        <v>121354.74</v>
      </c>
      <c r="D5770" t="s">
        <v>35</v>
      </c>
      <c r="E5770" t="s">
        <v>35</v>
      </c>
      <c r="F5770">
        <v>0</v>
      </c>
    </row>
    <row r="5771" spans="1:6">
      <c r="A5771" s="171">
        <v>44371</v>
      </c>
      <c r="B5771" t="s">
        <v>164</v>
      </c>
      <c r="C5771">
        <v>121354.74</v>
      </c>
      <c r="D5771" t="s">
        <v>36</v>
      </c>
      <c r="E5771" t="s">
        <v>36</v>
      </c>
      <c r="F5771">
        <v>22102</v>
      </c>
    </row>
    <row r="5772" spans="1:6">
      <c r="A5772" s="171">
        <v>44371</v>
      </c>
      <c r="B5772" t="s">
        <v>164</v>
      </c>
      <c r="C5772">
        <v>121354.74</v>
      </c>
      <c r="D5772" t="s">
        <v>37</v>
      </c>
      <c r="E5772" t="s">
        <v>37</v>
      </c>
      <c r="F5772">
        <v>0</v>
      </c>
    </row>
    <row r="5773" spans="1:6">
      <c r="A5773" s="171">
        <v>44371</v>
      </c>
      <c r="B5773" t="s">
        <v>164</v>
      </c>
      <c r="C5773">
        <v>121354.74</v>
      </c>
      <c r="D5773" t="s">
        <v>38</v>
      </c>
      <c r="E5773" t="s">
        <v>38</v>
      </c>
      <c r="F5773">
        <v>0</v>
      </c>
    </row>
    <row r="5774" spans="1:6">
      <c r="A5774" s="171">
        <v>44371</v>
      </c>
      <c r="B5774" t="s">
        <v>164</v>
      </c>
      <c r="C5774">
        <v>121354.74</v>
      </c>
      <c r="D5774" t="s">
        <v>39</v>
      </c>
      <c r="E5774" t="s">
        <v>39</v>
      </c>
      <c r="F5774">
        <v>0</v>
      </c>
    </row>
    <row r="5775" spans="1:6">
      <c r="A5775" s="171">
        <v>44371</v>
      </c>
      <c r="B5775" t="s">
        <v>164</v>
      </c>
      <c r="C5775">
        <v>121354.74</v>
      </c>
      <c r="D5775" t="s">
        <v>40</v>
      </c>
      <c r="E5775" t="s">
        <v>40</v>
      </c>
      <c r="F5775">
        <v>0</v>
      </c>
    </row>
    <row r="5776" spans="1:6">
      <c r="A5776" s="171">
        <v>44371</v>
      </c>
      <c r="B5776" t="s">
        <v>164</v>
      </c>
      <c r="C5776">
        <v>121354.74</v>
      </c>
      <c r="D5776" t="s">
        <v>41</v>
      </c>
      <c r="E5776" t="s">
        <v>41</v>
      </c>
      <c r="F5776">
        <v>0</v>
      </c>
    </row>
    <row r="5777" spans="1:6">
      <c r="A5777" s="171">
        <v>44372</v>
      </c>
      <c r="B5777" t="s">
        <v>164</v>
      </c>
      <c r="C5777">
        <v>364496.21</v>
      </c>
      <c r="D5777" t="s">
        <v>9</v>
      </c>
      <c r="E5777" t="s">
        <v>9</v>
      </c>
      <c r="F5777">
        <v>151408</v>
      </c>
    </row>
    <row r="5778" spans="1:6">
      <c r="A5778" s="171">
        <v>44372</v>
      </c>
      <c r="B5778" t="s">
        <v>164</v>
      </c>
      <c r="C5778">
        <v>364496.21</v>
      </c>
      <c r="D5778" t="s">
        <v>9</v>
      </c>
      <c r="E5778" t="s">
        <v>10</v>
      </c>
      <c r="F5778">
        <v>97634</v>
      </c>
    </row>
    <row r="5779" spans="1:6">
      <c r="A5779" s="171">
        <v>44372</v>
      </c>
      <c r="B5779" t="s">
        <v>164</v>
      </c>
      <c r="C5779">
        <v>364496.21</v>
      </c>
      <c r="D5779" t="s">
        <v>9</v>
      </c>
      <c r="E5779" t="s">
        <v>11</v>
      </c>
      <c r="F5779">
        <v>53774</v>
      </c>
    </row>
    <row r="5780" spans="1:6">
      <c r="A5780" s="171">
        <v>44372</v>
      </c>
      <c r="B5780" t="s">
        <v>164</v>
      </c>
      <c r="C5780">
        <v>364496.21</v>
      </c>
      <c r="D5780" t="s">
        <v>9</v>
      </c>
      <c r="E5780" t="s">
        <v>12</v>
      </c>
      <c r="F5780">
        <v>0</v>
      </c>
    </row>
    <row r="5781" spans="1:6">
      <c r="A5781" s="171">
        <v>44372</v>
      </c>
      <c r="B5781" t="s">
        <v>164</v>
      </c>
      <c r="C5781">
        <v>364496.21</v>
      </c>
      <c r="D5781" t="s">
        <v>9</v>
      </c>
      <c r="E5781" t="s">
        <v>13</v>
      </c>
      <c r="F5781">
        <v>0</v>
      </c>
    </row>
    <row r="5782" spans="1:6">
      <c r="A5782" s="171">
        <v>44372</v>
      </c>
      <c r="B5782" t="s">
        <v>164</v>
      </c>
      <c r="C5782">
        <v>364496.21</v>
      </c>
      <c r="D5782" t="s">
        <v>14</v>
      </c>
      <c r="E5782" t="s">
        <v>14</v>
      </c>
      <c r="F5782">
        <v>23781</v>
      </c>
    </row>
    <row r="5783" spans="1:6">
      <c r="A5783" s="171">
        <v>44372</v>
      </c>
      <c r="B5783" t="s">
        <v>164</v>
      </c>
      <c r="C5783">
        <v>364496.21</v>
      </c>
      <c r="D5783" t="s">
        <v>14</v>
      </c>
      <c r="E5783" t="s">
        <v>15</v>
      </c>
      <c r="F5783">
        <v>17190</v>
      </c>
    </row>
    <row r="5784" spans="1:6">
      <c r="A5784" s="171">
        <v>44372</v>
      </c>
      <c r="B5784" t="s">
        <v>164</v>
      </c>
      <c r="C5784">
        <v>364496.21</v>
      </c>
      <c r="D5784" t="s">
        <v>14</v>
      </c>
      <c r="E5784" t="s">
        <v>16</v>
      </c>
      <c r="F5784">
        <v>6591</v>
      </c>
    </row>
    <row r="5785" spans="1:6">
      <c r="A5785" s="171">
        <v>44372</v>
      </c>
      <c r="B5785" t="s">
        <v>164</v>
      </c>
      <c r="C5785">
        <v>364496.21</v>
      </c>
      <c r="D5785" t="s">
        <v>14</v>
      </c>
      <c r="E5785" t="s">
        <v>17</v>
      </c>
      <c r="F5785">
        <v>0</v>
      </c>
    </row>
    <row r="5786" spans="1:6">
      <c r="A5786" s="171">
        <v>44372</v>
      </c>
      <c r="B5786" t="s">
        <v>164</v>
      </c>
      <c r="C5786">
        <v>364496.21</v>
      </c>
      <c r="D5786" t="s">
        <v>14</v>
      </c>
      <c r="E5786" t="s">
        <v>18</v>
      </c>
      <c r="F5786">
        <v>0</v>
      </c>
    </row>
    <row r="5787" spans="1:6">
      <c r="A5787" s="171">
        <v>44372</v>
      </c>
      <c r="B5787" t="s">
        <v>164</v>
      </c>
      <c r="C5787">
        <v>364496.21</v>
      </c>
      <c r="D5787" t="s">
        <v>19</v>
      </c>
      <c r="E5787" t="s">
        <v>19</v>
      </c>
      <c r="F5787">
        <v>16</v>
      </c>
    </row>
    <row r="5788" spans="1:6">
      <c r="A5788" s="171">
        <v>44372</v>
      </c>
      <c r="B5788" t="s">
        <v>164</v>
      </c>
      <c r="C5788">
        <v>364496.21</v>
      </c>
      <c r="D5788" t="s">
        <v>19</v>
      </c>
      <c r="E5788" t="s">
        <v>20</v>
      </c>
      <c r="F5788">
        <v>16</v>
      </c>
    </row>
    <row r="5789" spans="1:6">
      <c r="A5789" s="171">
        <v>44372</v>
      </c>
      <c r="B5789" t="s">
        <v>164</v>
      </c>
      <c r="C5789">
        <v>364496.21</v>
      </c>
      <c r="D5789" t="s">
        <v>19</v>
      </c>
      <c r="E5789" t="s">
        <v>21</v>
      </c>
      <c r="F5789">
        <v>0</v>
      </c>
    </row>
    <row r="5790" spans="1:6">
      <c r="A5790" s="171">
        <v>44372</v>
      </c>
      <c r="B5790" t="s">
        <v>164</v>
      </c>
      <c r="C5790">
        <v>364496.21</v>
      </c>
      <c r="D5790" t="s">
        <v>19</v>
      </c>
      <c r="E5790" t="s">
        <v>22</v>
      </c>
      <c r="F5790">
        <v>0</v>
      </c>
    </row>
    <row r="5791" spans="1:6">
      <c r="A5791" s="171">
        <v>44372</v>
      </c>
      <c r="B5791" t="s">
        <v>164</v>
      </c>
      <c r="C5791">
        <v>364496.21</v>
      </c>
      <c r="D5791" t="s">
        <v>23</v>
      </c>
      <c r="E5791" t="s">
        <v>23</v>
      </c>
      <c r="F5791">
        <v>0</v>
      </c>
    </row>
    <row r="5792" spans="1:6">
      <c r="A5792" s="171">
        <v>44372</v>
      </c>
      <c r="B5792" t="s">
        <v>164</v>
      </c>
      <c r="C5792">
        <v>364496.21</v>
      </c>
      <c r="D5792" t="s">
        <v>24</v>
      </c>
      <c r="E5792" t="s">
        <v>24</v>
      </c>
      <c r="F5792">
        <v>390019</v>
      </c>
    </row>
    <row r="5793" spans="1:6">
      <c r="A5793" s="171">
        <v>44372</v>
      </c>
      <c r="B5793" t="s">
        <v>164</v>
      </c>
      <c r="C5793">
        <v>364496.21</v>
      </c>
      <c r="D5793" t="s">
        <v>25</v>
      </c>
      <c r="E5793" t="s">
        <v>25</v>
      </c>
      <c r="F5793">
        <v>2237639</v>
      </c>
    </row>
    <row r="5794" spans="1:6">
      <c r="A5794" s="171">
        <v>44372</v>
      </c>
      <c r="B5794" t="s">
        <v>164</v>
      </c>
      <c r="C5794">
        <v>364496.21</v>
      </c>
      <c r="D5794" t="s">
        <v>26</v>
      </c>
      <c r="E5794" t="s">
        <v>26</v>
      </c>
      <c r="F5794">
        <v>1260</v>
      </c>
    </row>
    <row r="5795" spans="1:6">
      <c r="A5795" s="171">
        <v>44372</v>
      </c>
      <c r="B5795" t="s">
        <v>164</v>
      </c>
      <c r="C5795">
        <v>364496.21</v>
      </c>
      <c r="D5795" t="s">
        <v>27</v>
      </c>
      <c r="E5795" t="s">
        <v>27</v>
      </c>
      <c r="F5795">
        <v>29734</v>
      </c>
    </row>
    <row r="5796" spans="1:6">
      <c r="A5796" s="171">
        <v>44372</v>
      </c>
      <c r="B5796" t="s">
        <v>164</v>
      </c>
      <c r="C5796">
        <v>364496.21</v>
      </c>
      <c r="D5796" t="s">
        <v>28</v>
      </c>
      <c r="E5796" t="s">
        <v>28</v>
      </c>
      <c r="F5796">
        <v>0</v>
      </c>
    </row>
    <row r="5797" spans="1:6">
      <c r="A5797" s="171">
        <v>44372</v>
      </c>
      <c r="B5797" t="s">
        <v>164</v>
      </c>
      <c r="C5797">
        <v>364496.21</v>
      </c>
      <c r="D5797" t="s">
        <v>29</v>
      </c>
      <c r="E5797" t="s">
        <v>29</v>
      </c>
      <c r="F5797">
        <v>812811</v>
      </c>
    </row>
    <row r="5798" spans="1:6">
      <c r="A5798" s="171">
        <v>44372</v>
      </c>
      <c r="B5798" t="s">
        <v>164</v>
      </c>
      <c r="C5798">
        <v>364496.21</v>
      </c>
      <c r="D5798" t="s">
        <v>30</v>
      </c>
      <c r="E5798" t="s">
        <v>30</v>
      </c>
      <c r="F5798">
        <v>0</v>
      </c>
    </row>
    <row r="5799" spans="1:6">
      <c r="A5799" s="171">
        <v>44372</v>
      </c>
      <c r="B5799" t="s">
        <v>164</v>
      </c>
      <c r="C5799">
        <v>364496.21</v>
      </c>
      <c r="D5799" t="s">
        <v>31</v>
      </c>
      <c r="E5799" t="s">
        <v>31</v>
      </c>
      <c r="F5799">
        <v>1237405</v>
      </c>
    </row>
    <row r="5800" spans="1:6">
      <c r="A5800" s="171">
        <v>44372</v>
      </c>
      <c r="B5800" t="s">
        <v>164</v>
      </c>
      <c r="C5800">
        <v>364496.21</v>
      </c>
      <c r="D5800" t="s">
        <v>32</v>
      </c>
      <c r="E5800" t="s">
        <v>32</v>
      </c>
      <c r="F5800">
        <v>99440</v>
      </c>
    </row>
    <row r="5801" spans="1:6">
      <c r="A5801" s="171">
        <v>44372</v>
      </c>
      <c r="B5801" t="s">
        <v>164</v>
      </c>
      <c r="C5801">
        <v>364496.21</v>
      </c>
      <c r="D5801" t="s">
        <v>33</v>
      </c>
      <c r="E5801" t="s">
        <v>33</v>
      </c>
      <c r="F5801">
        <v>0</v>
      </c>
    </row>
    <row r="5802" spans="1:6">
      <c r="A5802" s="171">
        <v>44372</v>
      </c>
      <c r="B5802" t="s">
        <v>164</v>
      </c>
      <c r="C5802">
        <v>364496.21</v>
      </c>
      <c r="D5802" t="s">
        <v>34</v>
      </c>
      <c r="E5802" t="s">
        <v>34</v>
      </c>
      <c r="F5802">
        <v>0</v>
      </c>
    </row>
    <row r="5803" spans="1:6">
      <c r="A5803" s="171">
        <v>44372</v>
      </c>
      <c r="B5803" t="s">
        <v>164</v>
      </c>
      <c r="C5803">
        <v>364496.21</v>
      </c>
      <c r="D5803" t="s">
        <v>35</v>
      </c>
      <c r="E5803" t="s">
        <v>35</v>
      </c>
      <c r="F5803">
        <v>0</v>
      </c>
    </row>
    <row r="5804" spans="1:6">
      <c r="A5804" s="171">
        <v>44372</v>
      </c>
      <c r="B5804" t="s">
        <v>164</v>
      </c>
      <c r="C5804">
        <v>364496.21</v>
      </c>
      <c r="D5804" t="s">
        <v>36</v>
      </c>
      <c r="E5804" t="s">
        <v>36</v>
      </c>
      <c r="F5804">
        <v>24151</v>
      </c>
    </row>
    <row r="5805" spans="1:6">
      <c r="A5805" s="171">
        <v>44372</v>
      </c>
      <c r="B5805" t="s">
        <v>164</v>
      </c>
      <c r="C5805">
        <v>364496.21</v>
      </c>
      <c r="D5805" t="s">
        <v>37</v>
      </c>
      <c r="E5805" t="s">
        <v>37</v>
      </c>
      <c r="F5805">
        <v>0</v>
      </c>
    </row>
    <row r="5806" spans="1:6">
      <c r="A5806" s="171">
        <v>44372</v>
      </c>
      <c r="B5806" t="s">
        <v>164</v>
      </c>
      <c r="C5806">
        <v>364496.21</v>
      </c>
      <c r="D5806" t="s">
        <v>38</v>
      </c>
      <c r="E5806" t="s">
        <v>38</v>
      </c>
      <c r="F5806">
        <v>0</v>
      </c>
    </row>
    <row r="5807" spans="1:6">
      <c r="A5807" s="171">
        <v>44372</v>
      </c>
      <c r="B5807" t="s">
        <v>164</v>
      </c>
      <c r="C5807">
        <v>364496.21</v>
      </c>
      <c r="D5807" t="s">
        <v>39</v>
      </c>
      <c r="E5807" t="s">
        <v>39</v>
      </c>
      <c r="F5807">
        <v>0</v>
      </c>
    </row>
    <row r="5808" spans="1:6">
      <c r="A5808" s="171">
        <v>44372</v>
      </c>
      <c r="B5808" t="s">
        <v>164</v>
      </c>
      <c r="C5808">
        <v>364496.21</v>
      </c>
      <c r="D5808" t="s">
        <v>40</v>
      </c>
      <c r="E5808" t="s">
        <v>40</v>
      </c>
      <c r="F5808">
        <v>0</v>
      </c>
    </row>
    <row r="5809" spans="1:6">
      <c r="A5809" s="171">
        <v>44372</v>
      </c>
      <c r="B5809" t="s">
        <v>164</v>
      </c>
      <c r="C5809">
        <v>364496.21</v>
      </c>
      <c r="D5809" t="s">
        <v>41</v>
      </c>
      <c r="E5809" t="s">
        <v>41</v>
      </c>
      <c r="F5809">
        <v>0</v>
      </c>
    </row>
    <row r="5810" spans="1:6">
      <c r="A5810" s="171">
        <v>44373</v>
      </c>
      <c r="B5810" t="s">
        <v>164</v>
      </c>
      <c r="C5810">
        <v>224673.43</v>
      </c>
      <c r="D5810" t="s">
        <v>9</v>
      </c>
      <c r="E5810" t="s">
        <v>9</v>
      </c>
      <c r="F5810">
        <v>193728</v>
      </c>
    </row>
    <row r="5811" spans="1:6">
      <c r="A5811" s="171">
        <v>44373</v>
      </c>
      <c r="B5811" t="s">
        <v>164</v>
      </c>
      <c r="C5811">
        <v>224673.43</v>
      </c>
      <c r="D5811" t="s">
        <v>9</v>
      </c>
      <c r="E5811" t="s">
        <v>10</v>
      </c>
      <c r="F5811">
        <v>137297</v>
      </c>
    </row>
    <row r="5812" spans="1:6">
      <c r="A5812" s="171">
        <v>44373</v>
      </c>
      <c r="B5812" t="s">
        <v>164</v>
      </c>
      <c r="C5812">
        <v>224673.43</v>
      </c>
      <c r="D5812" t="s">
        <v>9</v>
      </c>
      <c r="E5812" t="s">
        <v>11</v>
      </c>
      <c r="F5812">
        <v>56431</v>
      </c>
    </row>
    <row r="5813" spans="1:6">
      <c r="A5813" s="171">
        <v>44373</v>
      </c>
      <c r="B5813" t="s">
        <v>164</v>
      </c>
      <c r="C5813">
        <v>224673.43</v>
      </c>
      <c r="D5813" t="s">
        <v>9</v>
      </c>
      <c r="E5813" t="s">
        <v>12</v>
      </c>
      <c r="F5813">
        <v>0</v>
      </c>
    </row>
    <row r="5814" spans="1:6">
      <c r="A5814" s="171">
        <v>44373</v>
      </c>
      <c r="B5814" t="s">
        <v>164</v>
      </c>
      <c r="C5814">
        <v>224673.43</v>
      </c>
      <c r="D5814" t="s">
        <v>9</v>
      </c>
      <c r="E5814" t="s">
        <v>13</v>
      </c>
      <c r="F5814">
        <v>0</v>
      </c>
    </row>
    <row r="5815" spans="1:6">
      <c r="A5815" s="171">
        <v>44373</v>
      </c>
      <c r="B5815" t="s">
        <v>164</v>
      </c>
      <c r="C5815">
        <v>224673.43</v>
      </c>
      <c r="D5815" t="s">
        <v>14</v>
      </c>
      <c r="E5815" t="s">
        <v>14</v>
      </c>
      <c r="F5815">
        <v>30191</v>
      </c>
    </row>
    <row r="5816" spans="1:6">
      <c r="A5816" s="171">
        <v>44373</v>
      </c>
      <c r="B5816" t="s">
        <v>164</v>
      </c>
      <c r="C5816">
        <v>224673.43</v>
      </c>
      <c r="D5816" t="s">
        <v>14</v>
      </c>
      <c r="E5816" t="s">
        <v>15</v>
      </c>
      <c r="F5816">
        <v>21060</v>
      </c>
    </row>
    <row r="5817" spans="1:6">
      <c r="A5817" s="171">
        <v>44373</v>
      </c>
      <c r="B5817" t="s">
        <v>164</v>
      </c>
      <c r="C5817">
        <v>224673.43</v>
      </c>
      <c r="D5817" t="s">
        <v>14</v>
      </c>
      <c r="E5817" t="s">
        <v>16</v>
      </c>
      <c r="F5817">
        <v>9132</v>
      </c>
    </row>
    <row r="5818" spans="1:6">
      <c r="A5818" s="171">
        <v>44373</v>
      </c>
      <c r="B5818" t="s">
        <v>164</v>
      </c>
      <c r="C5818">
        <v>224673.43</v>
      </c>
      <c r="D5818" t="s">
        <v>14</v>
      </c>
      <c r="E5818" t="s">
        <v>17</v>
      </c>
      <c r="F5818">
        <v>0</v>
      </c>
    </row>
    <row r="5819" spans="1:6">
      <c r="A5819" s="171">
        <v>44373</v>
      </c>
      <c r="B5819" t="s">
        <v>164</v>
      </c>
      <c r="C5819">
        <v>224673.43</v>
      </c>
      <c r="D5819" t="s">
        <v>14</v>
      </c>
      <c r="E5819" t="s">
        <v>18</v>
      </c>
      <c r="F5819">
        <v>0</v>
      </c>
    </row>
    <row r="5820" spans="1:6">
      <c r="A5820" s="171">
        <v>44373</v>
      </c>
      <c r="B5820" t="s">
        <v>164</v>
      </c>
      <c r="C5820">
        <v>224673.43</v>
      </c>
      <c r="D5820" t="s">
        <v>19</v>
      </c>
      <c r="E5820" t="s">
        <v>19</v>
      </c>
      <c r="F5820">
        <v>15</v>
      </c>
    </row>
    <row r="5821" spans="1:6">
      <c r="A5821" s="171">
        <v>44373</v>
      </c>
      <c r="B5821" t="s">
        <v>164</v>
      </c>
      <c r="C5821">
        <v>224673.43</v>
      </c>
      <c r="D5821" t="s">
        <v>19</v>
      </c>
      <c r="E5821" t="s">
        <v>20</v>
      </c>
      <c r="F5821">
        <v>15</v>
      </c>
    </row>
    <row r="5822" spans="1:6">
      <c r="A5822" s="171">
        <v>44373</v>
      </c>
      <c r="B5822" t="s">
        <v>164</v>
      </c>
      <c r="C5822">
        <v>224673.43</v>
      </c>
      <c r="D5822" t="s">
        <v>19</v>
      </c>
      <c r="E5822" t="s">
        <v>21</v>
      </c>
      <c r="F5822">
        <v>0</v>
      </c>
    </row>
    <row r="5823" spans="1:6">
      <c r="A5823" s="171">
        <v>44373</v>
      </c>
      <c r="B5823" t="s">
        <v>164</v>
      </c>
      <c r="C5823">
        <v>224673.43</v>
      </c>
      <c r="D5823" t="s">
        <v>19</v>
      </c>
      <c r="E5823" t="s">
        <v>22</v>
      </c>
      <c r="F5823">
        <v>0</v>
      </c>
    </row>
    <row r="5824" spans="1:6">
      <c r="A5824" s="171">
        <v>44373</v>
      </c>
      <c r="B5824" t="s">
        <v>164</v>
      </c>
      <c r="C5824">
        <v>224673.43</v>
      </c>
      <c r="D5824" t="s">
        <v>23</v>
      </c>
      <c r="E5824" t="s">
        <v>23</v>
      </c>
      <c r="F5824">
        <v>0</v>
      </c>
    </row>
    <row r="5825" spans="1:6">
      <c r="A5825" s="171">
        <v>44373</v>
      </c>
      <c r="B5825" t="s">
        <v>164</v>
      </c>
      <c r="C5825">
        <v>224673.43</v>
      </c>
      <c r="D5825" t="s">
        <v>24</v>
      </c>
      <c r="E5825" t="s">
        <v>24</v>
      </c>
      <c r="F5825">
        <v>264657</v>
      </c>
    </row>
    <row r="5826" spans="1:6">
      <c r="A5826" s="171">
        <v>44373</v>
      </c>
      <c r="B5826" t="s">
        <v>164</v>
      </c>
      <c r="C5826">
        <v>224673.43</v>
      </c>
      <c r="D5826" t="s">
        <v>25</v>
      </c>
      <c r="E5826" t="s">
        <v>25</v>
      </c>
      <c r="F5826">
        <v>2090659</v>
      </c>
    </row>
    <row r="5827" spans="1:6">
      <c r="A5827" s="171">
        <v>44373</v>
      </c>
      <c r="B5827" t="s">
        <v>164</v>
      </c>
      <c r="C5827">
        <v>224673.43</v>
      </c>
      <c r="D5827" t="s">
        <v>26</v>
      </c>
      <c r="E5827" t="s">
        <v>26</v>
      </c>
      <c r="F5827">
        <v>2792</v>
      </c>
    </row>
    <row r="5828" spans="1:6">
      <c r="A5828" s="171">
        <v>44373</v>
      </c>
      <c r="B5828" t="s">
        <v>164</v>
      </c>
      <c r="C5828">
        <v>224673.43</v>
      </c>
      <c r="D5828" t="s">
        <v>27</v>
      </c>
      <c r="E5828" t="s">
        <v>27</v>
      </c>
      <c r="F5828">
        <v>27065</v>
      </c>
    </row>
    <row r="5829" spans="1:6">
      <c r="A5829" s="171">
        <v>44373</v>
      </c>
      <c r="B5829" t="s">
        <v>164</v>
      </c>
      <c r="C5829">
        <v>224673.43</v>
      </c>
      <c r="D5829" t="s">
        <v>28</v>
      </c>
      <c r="E5829" t="s">
        <v>28</v>
      </c>
      <c r="F5829">
        <v>0</v>
      </c>
    </row>
    <row r="5830" spans="1:6">
      <c r="A5830" s="171">
        <v>44373</v>
      </c>
      <c r="B5830" t="s">
        <v>164</v>
      </c>
      <c r="C5830">
        <v>224673.43</v>
      </c>
      <c r="D5830" t="s">
        <v>29</v>
      </c>
      <c r="E5830" t="s">
        <v>29</v>
      </c>
      <c r="F5830">
        <v>1010992</v>
      </c>
    </row>
    <row r="5831" spans="1:6">
      <c r="A5831" s="171">
        <v>44373</v>
      </c>
      <c r="B5831" t="s">
        <v>164</v>
      </c>
      <c r="C5831">
        <v>224673.43</v>
      </c>
      <c r="D5831" t="s">
        <v>30</v>
      </c>
      <c r="E5831" t="s">
        <v>30</v>
      </c>
      <c r="F5831">
        <v>0</v>
      </c>
    </row>
    <row r="5832" spans="1:6">
      <c r="A5832" s="171">
        <v>44373</v>
      </c>
      <c r="B5832" t="s">
        <v>164</v>
      </c>
      <c r="C5832">
        <v>224673.43</v>
      </c>
      <c r="D5832" t="s">
        <v>31</v>
      </c>
      <c r="E5832" t="s">
        <v>31</v>
      </c>
      <c r="F5832">
        <v>2715172</v>
      </c>
    </row>
    <row r="5833" spans="1:6">
      <c r="A5833" s="171">
        <v>44373</v>
      </c>
      <c r="B5833" t="s">
        <v>164</v>
      </c>
      <c r="C5833">
        <v>224673.43</v>
      </c>
      <c r="D5833" t="s">
        <v>32</v>
      </c>
      <c r="E5833" t="s">
        <v>32</v>
      </c>
      <c r="F5833">
        <v>227483</v>
      </c>
    </row>
    <row r="5834" spans="1:6">
      <c r="A5834" s="171">
        <v>44373</v>
      </c>
      <c r="B5834" t="s">
        <v>164</v>
      </c>
      <c r="C5834">
        <v>224673.43</v>
      </c>
      <c r="D5834" t="s">
        <v>33</v>
      </c>
      <c r="E5834" t="s">
        <v>33</v>
      </c>
      <c r="F5834">
        <v>0</v>
      </c>
    </row>
    <row r="5835" spans="1:6">
      <c r="A5835" s="171">
        <v>44373</v>
      </c>
      <c r="B5835" t="s">
        <v>164</v>
      </c>
      <c r="C5835">
        <v>224673.43</v>
      </c>
      <c r="D5835" t="s">
        <v>34</v>
      </c>
      <c r="E5835" t="s">
        <v>34</v>
      </c>
      <c r="F5835">
        <v>0</v>
      </c>
    </row>
    <row r="5836" spans="1:6">
      <c r="A5836" s="171">
        <v>44373</v>
      </c>
      <c r="B5836" t="s">
        <v>164</v>
      </c>
      <c r="C5836">
        <v>224673.43</v>
      </c>
      <c r="D5836" t="s">
        <v>35</v>
      </c>
      <c r="E5836" t="s">
        <v>35</v>
      </c>
      <c r="F5836">
        <v>0</v>
      </c>
    </row>
    <row r="5837" spans="1:6">
      <c r="A5837" s="171">
        <v>44373</v>
      </c>
      <c r="B5837" t="s">
        <v>164</v>
      </c>
      <c r="C5837">
        <v>224673.43</v>
      </c>
      <c r="D5837" t="s">
        <v>36</v>
      </c>
      <c r="E5837" t="s">
        <v>36</v>
      </c>
      <c r="F5837">
        <v>34183</v>
      </c>
    </row>
    <row r="5838" spans="1:6">
      <c r="A5838" s="171">
        <v>44373</v>
      </c>
      <c r="B5838" t="s">
        <v>164</v>
      </c>
      <c r="C5838">
        <v>224673.43</v>
      </c>
      <c r="D5838" t="s">
        <v>37</v>
      </c>
      <c r="E5838" t="s">
        <v>37</v>
      </c>
      <c r="F5838">
        <v>0</v>
      </c>
    </row>
    <row r="5839" spans="1:6">
      <c r="A5839" s="171">
        <v>44373</v>
      </c>
      <c r="B5839" t="s">
        <v>164</v>
      </c>
      <c r="C5839">
        <v>224673.43</v>
      </c>
      <c r="D5839" t="s">
        <v>38</v>
      </c>
      <c r="E5839" t="s">
        <v>38</v>
      </c>
      <c r="F5839">
        <v>0</v>
      </c>
    </row>
    <row r="5840" spans="1:6">
      <c r="A5840" s="171">
        <v>44373</v>
      </c>
      <c r="B5840" t="s">
        <v>164</v>
      </c>
      <c r="C5840">
        <v>224673.43</v>
      </c>
      <c r="D5840" t="s">
        <v>39</v>
      </c>
      <c r="E5840" t="s">
        <v>39</v>
      </c>
      <c r="F5840">
        <v>0</v>
      </c>
    </row>
    <row r="5841" spans="1:6">
      <c r="A5841" s="171">
        <v>44373</v>
      </c>
      <c r="B5841" t="s">
        <v>164</v>
      </c>
      <c r="C5841">
        <v>224673.43</v>
      </c>
      <c r="D5841" t="s">
        <v>40</v>
      </c>
      <c r="E5841" t="s">
        <v>40</v>
      </c>
      <c r="F5841">
        <v>0</v>
      </c>
    </row>
    <row r="5842" spans="1:6">
      <c r="A5842" s="171">
        <v>44373</v>
      </c>
      <c r="B5842" t="s">
        <v>164</v>
      </c>
      <c r="C5842">
        <v>224673.43</v>
      </c>
      <c r="D5842" t="s">
        <v>41</v>
      </c>
      <c r="E5842" t="s">
        <v>41</v>
      </c>
      <c r="F5842">
        <v>0</v>
      </c>
    </row>
    <row r="5843" spans="1:6">
      <c r="A5843" s="171">
        <v>44374</v>
      </c>
      <c r="B5843" t="s">
        <v>164</v>
      </c>
      <c r="C5843">
        <v>209089.92000000001</v>
      </c>
      <c r="D5843" t="s">
        <v>9</v>
      </c>
      <c r="E5843" t="s">
        <v>9</v>
      </c>
      <c r="F5843">
        <v>185588</v>
      </c>
    </row>
    <row r="5844" spans="1:6">
      <c r="A5844" s="171">
        <v>44374</v>
      </c>
      <c r="B5844" t="s">
        <v>164</v>
      </c>
      <c r="C5844">
        <v>209089.92000000001</v>
      </c>
      <c r="D5844" t="s">
        <v>9</v>
      </c>
      <c r="E5844" t="s">
        <v>10</v>
      </c>
      <c r="F5844">
        <v>132027</v>
      </c>
    </row>
    <row r="5845" spans="1:6">
      <c r="A5845" s="171">
        <v>44374</v>
      </c>
      <c r="B5845" t="s">
        <v>164</v>
      </c>
      <c r="C5845">
        <v>209089.92000000001</v>
      </c>
      <c r="D5845" t="s">
        <v>9</v>
      </c>
      <c r="E5845" t="s">
        <v>11</v>
      </c>
      <c r="F5845">
        <v>53561</v>
      </c>
    </row>
    <row r="5846" spans="1:6">
      <c r="A5846" s="171">
        <v>44374</v>
      </c>
      <c r="B5846" t="s">
        <v>164</v>
      </c>
      <c r="C5846">
        <v>209089.92000000001</v>
      </c>
      <c r="D5846" t="s">
        <v>9</v>
      </c>
      <c r="E5846" t="s">
        <v>12</v>
      </c>
      <c r="F5846">
        <v>0</v>
      </c>
    </row>
    <row r="5847" spans="1:6">
      <c r="A5847" s="171">
        <v>44374</v>
      </c>
      <c r="B5847" t="s">
        <v>164</v>
      </c>
      <c r="C5847">
        <v>209089.92000000001</v>
      </c>
      <c r="D5847" t="s">
        <v>9</v>
      </c>
      <c r="E5847" t="s">
        <v>13</v>
      </c>
      <c r="F5847">
        <v>0</v>
      </c>
    </row>
    <row r="5848" spans="1:6">
      <c r="A5848" s="171">
        <v>44374</v>
      </c>
      <c r="B5848" t="s">
        <v>164</v>
      </c>
      <c r="C5848">
        <v>209089.92000000001</v>
      </c>
      <c r="D5848" t="s">
        <v>14</v>
      </c>
      <c r="E5848" t="s">
        <v>14</v>
      </c>
      <c r="F5848">
        <v>25805</v>
      </c>
    </row>
    <row r="5849" spans="1:6">
      <c r="A5849" s="171">
        <v>44374</v>
      </c>
      <c r="B5849" t="s">
        <v>164</v>
      </c>
      <c r="C5849">
        <v>209089.92000000001</v>
      </c>
      <c r="D5849" t="s">
        <v>14</v>
      </c>
      <c r="E5849" t="s">
        <v>15</v>
      </c>
      <c r="F5849">
        <v>17841</v>
      </c>
    </row>
    <row r="5850" spans="1:6">
      <c r="A5850" s="171">
        <v>44374</v>
      </c>
      <c r="B5850" t="s">
        <v>164</v>
      </c>
      <c r="C5850">
        <v>209089.92000000001</v>
      </c>
      <c r="D5850" t="s">
        <v>14</v>
      </c>
      <c r="E5850" t="s">
        <v>16</v>
      </c>
      <c r="F5850">
        <v>7964</v>
      </c>
    </row>
    <row r="5851" spans="1:6">
      <c r="A5851" s="171">
        <v>44374</v>
      </c>
      <c r="B5851" t="s">
        <v>164</v>
      </c>
      <c r="C5851">
        <v>209089.92000000001</v>
      </c>
      <c r="D5851" t="s">
        <v>14</v>
      </c>
      <c r="E5851" t="s">
        <v>17</v>
      </c>
      <c r="F5851">
        <v>0</v>
      </c>
    </row>
    <row r="5852" spans="1:6">
      <c r="A5852" s="171">
        <v>44374</v>
      </c>
      <c r="B5852" t="s">
        <v>164</v>
      </c>
      <c r="C5852">
        <v>209089.92000000001</v>
      </c>
      <c r="D5852" t="s">
        <v>14</v>
      </c>
      <c r="E5852" t="s">
        <v>18</v>
      </c>
      <c r="F5852">
        <v>0</v>
      </c>
    </row>
    <row r="5853" spans="1:6">
      <c r="A5853" s="171">
        <v>44374</v>
      </c>
      <c r="B5853" t="s">
        <v>164</v>
      </c>
      <c r="C5853">
        <v>209089.92000000001</v>
      </c>
      <c r="D5853" t="s">
        <v>19</v>
      </c>
      <c r="E5853" t="s">
        <v>19</v>
      </c>
      <c r="F5853">
        <v>216</v>
      </c>
    </row>
    <row r="5854" spans="1:6">
      <c r="A5854" s="171">
        <v>44374</v>
      </c>
      <c r="B5854" t="s">
        <v>164</v>
      </c>
      <c r="C5854">
        <v>209089.92000000001</v>
      </c>
      <c r="D5854" t="s">
        <v>19</v>
      </c>
      <c r="E5854" t="s">
        <v>20</v>
      </c>
      <c r="F5854">
        <v>216</v>
      </c>
    </row>
    <row r="5855" spans="1:6">
      <c r="A5855" s="171">
        <v>44374</v>
      </c>
      <c r="B5855" t="s">
        <v>164</v>
      </c>
      <c r="C5855">
        <v>209089.92000000001</v>
      </c>
      <c r="D5855" t="s">
        <v>19</v>
      </c>
      <c r="E5855" t="s">
        <v>21</v>
      </c>
      <c r="F5855">
        <v>0</v>
      </c>
    </row>
    <row r="5856" spans="1:6">
      <c r="A5856" s="171">
        <v>44374</v>
      </c>
      <c r="B5856" t="s">
        <v>164</v>
      </c>
      <c r="C5856">
        <v>209089.92000000001</v>
      </c>
      <c r="D5856" t="s">
        <v>19</v>
      </c>
      <c r="E5856" t="s">
        <v>22</v>
      </c>
      <c r="F5856">
        <v>0</v>
      </c>
    </row>
    <row r="5857" spans="1:6">
      <c r="A5857" s="171">
        <v>44374</v>
      </c>
      <c r="B5857" t="s">
        <v>164</v>
      </c>
      <c r="C5857">
        <v>209089.92000000001</v>
      </c>
      <c r="D5857" t="s">
        <v>23</v>
      </c>
      <c r="E5857" t="s">
        <v>23</v>
      </c>
      <c r="F5857">
        <v>0</v>
      </c>
    </row>
    <row r="5858" spans="1:6">
      <c r="A5858" s="171">
        <v>44374</v>
      </c>
      <c r="B5858" t="s">
        <v>164</v>
      </c>
      <c r="C5858">
        <v>209089.92000000001</v>
      </c>
      <c r="D5858" t="s">
        <v>24</v>
      </c>
      <c r="E5858" t="s">
        <v>24</v>
      </c>
      <c r="F5858">
        <v>283067</v>
      </c>
    </row>
    <row r="5859" spans="1:6">
      <c r="A5859" s="171">
        <v>44374</v>
      </c>
      <c r="B5859" t="s">
        <v>164</v>
      </c>
      <c r="C5859">
        <v>209089.92000000001</v>
      </c>
      <c r="D5859" t="s">
        <v>25</v>
      </c>
      <c r="E5859" t="s">
        <v>25</v>
      </c>
      <c r="F5859">
        <v>2427611</v>
      </c>
    </row>
    <row r="5860" spans="1:6">
      <c r="A5860" s="171">
        <v>44374</v>
      </c>
      <c r="B5860" t="s">
        <v>164</v>
      </c>
      <c r="C5860">
        <v>209089.92000000001</v>
      </c>
      <c r="D5860" t="s">
        <v>26</v>
      </c>
      <c r="E5860" t="s">
        <v>26</v>
      </c>
      <c r="F5860">
        <v>2587</v>
      </c>
    </row>
    <row r="5861" spans="1:6">
      <c r="A5861" s="171">
        <v>44374</v>
      </c>
      <c r="B5861" t="s">
        <v>164</v>
      </c>
      <c r="C5861">
        <v>209089.92000000001</v>
      </c>
      <c r="D5861" t="s">
        <v>27</v>
      </c>
      <c r="E5861" t="s">
        <v>27</v>
      </c>
      <c r="F5861">
        <v>25862</v>
      </c>
    </row>
    <row r="5862" spans="1:6">
      <c r="A5862" s="171">
        <v>44374</v>
      </c>
      <c r="B5862" t="s">
        <v>164</v>
      </c>
      <c r="C5862">
        <v>209089.92000000001</v>
      </c>
      <c r="D5862" t="s">
        <v>28</v>
      </c>
      <c r="E5862" t="s">
        <v>28</v>
      </c>
      <c r="F5862">
        <v>0</v>
      </c>
    </row>
    <row r="5863" spans="1:6">
      <c r="A5863" s="171">
        <v>44374</v>
      </c>
      <c r="B5863" t="s">
        <v>164</v>
      </c>
      <c r="C5863">
        <v>209089.92000000001</v>
      </c>
      <c r="D5863" t="s">
        <v>29</v>
      </c>
      <c r="E5863" t="s">
        <v>29</v>
      </c>
      <c r="F5863">
        <v>913021</v>
      </c>
    </row>
    <row r="5864" spans="1:6">
      <c r="A5864" s="171">
        <v>44374</v>
      </c>
      <c r="B5864" t="s">
        <v>164</v>
      </c>
      <c r="C5864">
        <v>209089.92000000001</v>
      </c>
      <c r="D5864" t="s">
        <v>30</v>
      </c>
      <c r="E5864" t="s">
        <v>30</v>
      </c>
      <c r="F5864">
        <v>0</v>
      </c>
    </row>
    <row r="5865" spans="1:6">
      <c r="A5865" s="171">
        <v>44374</v>
      </c>
      <c r="B5865" t="s">
        <v>164</v>
      </c>
      <c r="C5865">
        <v>209089.92000000001</v>
      </c>
      <c r="D5865" t="s">
        <v>31</v>
      </c>
      <c r="E5865" t="s">
        <v>31</v>
      </c>
      <c r="F5865">
        <v>2178637</v>
      </c>
    </row>
    <row r="5866" spans="1:6">
      <c r="A5866" s="171">
        <v>44374</v>
      </c>
      <c r="B5866" t="s">
        <v>164</v>
      </c>
      <c r="C5866">
        <v>209089.92000000001</v>
      </c>
      <c r="D5866" t="s">
        <v>32</v>
      </c>
      <c r="E5866" t="s">
        <v>32</v>
      </c>
      <c r="F5866">
        <v>219981</v>
      </c>
    </row>
    <row r="5867" spans="1:6">
      <c r="A5867" s="171">
        <v>44374</v>
      </c>
      <c r="B5867" t="s">
        <v>164</v>
      </c>
      <c r="C5867">
        <v>209089.92000000001</v>
      </c>
      <c r="D5867" t="s">
        <v>33</v>
      </c>
      <c r="E5867" t="s">
        <v>33</v>
      </c>
      <c r="F5867">
        <v>0</v>
      </c>
    </row>
    <row r="5868" spans="1:6">
      <c r="A5868" s="171">
        <v>44374</v>
      </c>
      <c r="B5868" t="s">
        <v>164</v>
      </c>
      <c r="C5868">
        <v>209089.92000000001</v>
      </c>
      <c r="D5868" t="s">
        <v>34</v>
      </c>
      <c r="E5868" t="s">
        <v>34</v>
      </c>
      <c r="F5868">
        <v>0</v>
      </c>
    </row>
    <row r="5869" spans="1:6">
      <c r="A5869" s="171">
        <v>44374</v>
      </c>
      <c r="B5869" t="s">
        <v>164</v>
      </c>
      <c r="C5869">
        <v>209089.92000000001</v>
      </c>
      <c r="D5869" t="s">
        <v>35</v>
      </c>
      <c r="E5869" t="s">
        <v>35</v>
      </c>
      <c r="F5869">
        <v>0</v>
      </c>
    </row>
    <row r="5870" spans="1:6">
      <c r="A5870" s="171">
        <v>44374</v>
      </c>
      <c r="B5870" t="s">
        <v>164</v>
      </c>
      <c r="C5870">
        <v>209089.92000000001</v>
      </c>
      <c r="D5870" t="s">
        <v>36</v>
      </c>
      <c r="E5870" t="s">
        <v>36</v>
      </c>
      <c r="F5870">
        <v>31002</v>
      </c>
    </row>
    <row r="5871" spans="1:6">
      <c r="A5871" s="171">
        <v>44374</v>
      </c>
      <c r="B5871" t="s">
        <v>164</v>
      </c>
      <c r="C5871">
        <v>209089.92000000001</v>
      </c>
      <c r="D5871" t="s">
        <v>37</v>
      </c>
      <c r="E5871" t="s">
        <v>37</v>
      </c>
      <c r="F5871">
        <v>0</v>
      </c>
    </row>
    <row r="5872" spans="1:6">
      <c r="A5872" s="171">
        <v>44374</v>
      </c>
      <c r="B5872" t="s">
        <v>164</v>
      </c>
      <c r="C5872">
        <v>209089.92000000001</v>
      </c>
      <c r="D5872" t="s">
        <v>38</v>
      </c>
      <c r="E5872" t="s">
        <v>38</v>
      </c>
      <c r="F5872">
        <v>0</v>
      </c>
    </row>
    <row r="5873" spans="1:6">
      <c r="A5873" s="171">
        <v>44374</v>
      </c>
      <c r="B5873" t="s">
        <v>164</v>
      </c>
      <c r="C5873">
        <v>209089.92000000001</v>
      </c>
      <c r="D5873" t="s">
        <v>39</v>
      </c>
      <c r="E5873" t="s">
        <v>39</v>
      </c>
      <c r="F5873">
        <v>0</v>
      </c>
    </row>
    <row r="5874" spans="1:6">
      <c r="A5874" s="171">
        <v>44374</v>
      </c>
      <c r="B5874" t="s">
        <v>164</v>
      </c>
      <c r="C5874">
        <v>209089.92000000001</v>
      </c>
      <c r="D5874" t="s">
        <v>40</v>
      </c>
      <c r="E5874" t="s">
        <v>40</v>
      </c>
      <c r="F5874">
        <v>0</v>
      </c>
    </row>
    <row r="5875" spans="1:6">
      <c r="A5875" s="171">
        <v>44374</v>
      </c>
      <c r="B5875" t="s">
        <v>164</v>
      </c>
      <c r="C5875">
        <v>209089.92000000001</v>
      </c>
      <c r="D5875" t="s">
        <v>41</v>
      </c>
      <c r="E5875" t="s">
        <v>41</v>
      </c>
      <c r="F5875">
        <v>0</v>
      </c>
    </row>
    <row r="5876" spans="1:6">
      <c r="A5876" s="171">
        <v>44375</v>
      </c>
      <c r="B5876" t="s">
        <v>164</v>
      </c>
      <c r="C5876">
        <v>136198.98000000001</v>
      </c>
      <c r="D5876" t="s">
        <v>9</v>
      </c>
      <c r="E5876" t="s">
        <v>9</v>
      </c>
      <c r="F5876">
        <v>146731</v>
      </c>
    </row>
    <row r="5877" spans="1:6">
      <c r="A5877" s="171">
        <v>44375</v>
      </c>
      <c r="B5877" t="s">
        <v>164</v>
      </c>
      <c r="C5877">
        <v>136198.98000000001</v>
      </c>
      <c r="D5877" t="s">
        <v>9</v>
      </c>
      <c r="E5877" t="s">
        <v>10</v>
      </c>
      <c r="F5877">
        <v>98561</v>
      </c>
    </row>
    <row r="5878" spans="1:6">
      <c r="A5878" s="171">
        <v>44375</v>
      </c>
      <c r="B5878" t="s">
        <v>164</v>
      </c>
      <c r="C5878">
        <v>136198.98000000001</v>
      </c>
      <c r="D5878" t="s">
        <v>9</v>
      </c>
      <c r="E5878" t="s">
        <v>11</v>
      </c>
      <c r="F5878">
        <v>48170</v>
      </c>
    </row>
    <row r="5879" spans="1:6">
      <c r="A5879" s="171">
        <v>44375</v>
      </c>
      <c r="B5879" t="s">
        <v>164</v>
      </c>
      <c r="C5879">
        <v>136198.98000000001</v>
      </c>
      <c r="D5879" t="s">
        <v>9</v>
      </c>
      <c r="E5879" t="s">
        <v>12</v>
      </c>
      <c r="F5879">
        <v>0</v>
      </c>
    </row>
    <row r="5880" spans="1:6">
      <c r="A5880" s="171">
        <v>44375</v>
      </c>
      <c r="B5880" t="s">
        <v>164</v>
      </c>
      <c r="C5880">
        <v>136198.98000000001</v>
      </c>
      <c r="D5880" t="s">
        <v>9</v>
      </c>
      <c r="E5880" t="s">
        <v>13</v>
      </c>
      <c r="F5880">
        <v>0</v>
      </c>
    </row>
    <row r="5881" spans="1:6">
      <c r="A5881" s="171">
        <v>44375</v>
      </c>
      <c r="B5881" t="s">
        <v>164</v>
      </c>
      <c r="C5881">
        <v>136198.98000000001</v>
      </c>
      <c r="D5881" t="s">
        <v>14</v>
      </c>
      <c r="E5881" t="s">
        <v>14</v>
      </c>
      <c r="F5881">
        <v>18310</v>
      </c>
    </row>
    <row r="5882" spans="1:6">
      <c r="A5882" s="171">
        <v>44375</v>
      </c>
      <c r="B5882" t="s">
        <v>164</v>
      </c>
      <c r="C5882">
        <v>136198.98000000001</v>
      </c>
      <c r="D5882" t="s">
        <v>14</v>
      </c>
      <c r="E5882" t="s">
        <v>15</v>
      </c>
      <c r="F5882">
        <v>12124</v>
      </c>
    </row>
    <row r="5883" spans="1:6">
      <c r="A5883" s="171">
        <v>44375</v>
      </c>
      <c r="B5883" t="s">
        <v>164</v>
      </c>
      <c r="C5883">
        <v>136198.98000000001</v>
      </c>
      <c r="D5883" t="s">
        <v>14</v>
      </c>
      <c r="E5883" t="s">
        <v>16</v>
      </c>
      <c r="F5883">
        <v>6186</v>
      </c>
    </row>
    <row r="5884" spans="1:6">
      <c r="A5884" s="171">
        <v>44375</v>
      </c>
      <c r="B5884" t="s">
        <v>164</v>
      </c>
      <c r="C5884">
        <v>136198.98000000001</v>
      </c>
      <c r="D5884" t="s">
        <v>14</v>
      </c>
      <c r="E5884" t="s">
        <v>17</v>
      </c>
      <c r="F5884">
        <v>0</v>
      </c>
    </row>
    <row r="5885" spans="1:6">
      <c r="A5885" s="171">
        <v>44375</v>
      </c>
      <c r="B5885" t="s">
        <v>164</v>
      </c>
      <c r="C5885">
        <v>136198.98000000001</v>
      </c>
      <c r="D5885" t="s">
        <v>14</v>
      </c>
      <c r="E5885" t="s">
        <v>18</v>
      </c>
      <c r="F5885">
        <v>0</v>
      </c>
    </row>
    <row r="5886" spans="1:6">
      <c r="A5886" s="171">
        <v>44375</v>
      </c>
      <c r="B5886" t="s">
        <v>164</v>
      </c>
      <c r="C5886">
        <v>136198.98000000001</v>
      </c>
      <c r="D5886" t="s">
        <v>19</v>
      </c>
      <c r="E5886" t="s">
        <v>19</v>
      </c>
      <c r="F5886">
        <v>774</v>
      </c>
    </row>
    <row r="5887" spans="1:6">
      <c r="A5887" s="171">
        <v>44375</v>
      </c>
      <c r="B5887" t="s">
        <v>164</v>
      </c>
      <c r="C5887">
        <v>136198.98000000001</v>
      </c>
      <c r="D5887" t="s">
        <v>19</v>
      </c>
      <c r="E5887" t="s">
        <v>20</v>
      </c>
      <c r="F5887">
        <v>774</v>
      </c>
    </row>
    <row r="5888" spans="1:6">
      <c r="A5888" s="171">
        <v>44375</v>
      </c>
      <c r="B5888" t="s">
        <v>164</v>
      </c>
      <c r="C5888">
        <v>136198.98000000001</v>
      </c>
      <c r="D5888" t="s">
        <v>19</v>
      </c>
      <c r="E5888" t="s">
        <v>21</v>
      </c>
      <c r="F5888">
        <v>0</v>
      </c>
    </row>
    <row r="5889" spans="1:6">
      <c r="A5889" s="171">
        <v>44375</v>
      </c>
      <c r="B5889" t="s">
        <v>164</v>
      </c>
      <c r="C5889">
        <v>136198.98000000001</v>
      </c>
      <c r="D5889" t="s">
        <v>19</v>
      </c>
      <c r="E5889" t="s">
        <v>22</v>
      </c>
      <c r="F5889">
        <v>0</v>
      </c>
    </row>
    <row r="5890" spans="1:6">
      <c r="A5890" s="171">
        <v>44375</v>
      </c>
      <c r="B5890" t="s">
        <v>164</v>
      </c>
      <c r="C5890">
        <v>136198.98000000001</v>
      </c>
      <c r="D5890" t="s">
        <v>23</v>
      </c>
      <c r="E5890" t="s">
        <v>23</v>
      </c>
      <c r="F5890">
        <v>0</v>
      </c>
    </row>
    <row r="5891" spans="1:6">
      <c r="A5891" s="171">
        <v>44375</v>
      </c>
      <c r="B5891" t="s">
        <v>164</v>
      </c>
      <c r="C5891">
        <v>136198.98000000001</v>
      </c>
      <c r="D5891" t="s">
        <v>24</v>
      </c>
      <c r="E5891" t="s">
        <v>24</v>
      </c>
      <c r="F5891">
        <v>178195</v>
      </c>
    </row>
    <row r="5892" spans="1:6">
      <c r="A5892" s="171">
        <v>44375</v>
      </c>
      <c r="B5892" t="s">
        <v>164</v>
      </c>
      <c r="C5892">
        <v>136198.98000000001</v>
      </c>
      <c r="D5892" t="s">
        <v>25</v>
      </c>
      <c r="E5892" t="s">
        <v>25</v>
      </c>
      <c r="F5892">
        <v>2680461</v>
      </c>
    </row>
    <row r="5893" spans="1:6">
      <c r="A5893" s="171">
        <v>44375</v>
      </c>
      <c r="B5893" t="s">
        <v>164</v>
      </c>
      <c r="C5893">
        <v>136198.98000000001</v>
      </c>
      <c r="D5893" t="s">
        <v>26</v>
      </c>
      <c r="E5893" t="s">
        <v>26</v>
      </c>
      <c r="F5893">
        <v>5259</v>
      </c>
    </row>
    <row r="5894" spans="1:6">
      <c r="A5894" s="171">
        <v>44375</v>
      </c>
      <c r="B5894" t="s">
        <v>164</v>
      </c>
      <c r="C5894">
        <v>136198.98000000001</v>
      </c>
      <c r="D5894" t="s">
        <v>27</v>
      </c>
      <c r="E5894" t="s">
        <v>27</v>
      </c>
      <c r="F5894">
        <v>46602</v>
      </c>
    </row>
    <row r="5895" spans="1:6">
      <c r="A5895" s="171">
        <v>44375</v>
      </c>
      <c r="B5895" t="s">
        <v>164</v>
      </c>
      <c r="C5895">
        <v>136198.98000000001</v>
      </c>
      <c r="D5895" t="s">
        <v>28</v>
      </c>
      <c r="E5895" t="s">
        <v>28</v>
      </c>
      <c r="F5895">
        <v>0</v>
      </c>
    </row>
    <row r="5896" spans="1:6">
      <c r="A5896" s="171">
        <v>44375</v>
      </c>
      <c r="B5896" t="s">
        <v>164</v>
      </c>
      <c r="C5896">
        <v>136198.98000000001</v>
      </c>
      <c r="D5896" t="s">
        <v>29</v>
      </c>
      <c r="E5896" t="s">
        <v>29</v>
      </c>
      <c r="F5896">
        <v>995585</v>
      </c>
    </row>
    <row r="5897" spans="1:6">
      <c r="A5897" s="171">
        <v>44375</v>
      </c>
      <c r="B5897" t="s">
        <v>164</v>
      </c>
      <c r="C5897">
        <v>136198.98000000001</v>
      </c>
      <c r="D5897" t="s">
        <v>30</v>
      </c>
      <c r="E5897" t="s">
        <v>30</v>
      </c>
      <c r="F5897">
        <v>0</v>
      </c>
    </row>
    <row r="5898" spans="1:6">
      <c r="A5898" s="171">
        <v>44375</v>
      </c>
      <c r="B5898" t="s">
        <v>164</v>
      </c>
      <c r="C5898">
        <v>136198.98000000001</v>
      </c>
      <c r="D5898" t="s">
        <v>31</v>
      </c>
      <c r="E5898" t="s">
        <v>31</v>
      </c>
      <c r="F5898">
        <v>2491157</v>
      </c>
    </row>
    <row r="5899" spans="1:6">
      <c r="A5899" s="171">
        <v>44375</v>
      </c>
      <c r="B5899" t="s">
        <v>164</v>
      </c>
      <c r="C5899">
        <v>136198.98000000001</v>
      </c>
      <c r="D5899" t="s">
        <v>32</v>
      </c>
      <c r="E5899" t="s">
        <v>32</v>
      </c>
      <c r="F5899">
        <v>181511</v>
      </c>
    </row>
    <row r="5900" spans="1:6">
      <c r="A5900" s="171">
        <v>44375</v>
      </c>
      <c r="B5900" t="s">
        <v>164</v>
      </c>
      <c r="C5900">
        <v>136198.98000000001</v>
      </c>
      <c r="D5900" t="s">
        <v>33</v>
      </c>
      <c r="E5900" t="s">
        <v>33</v>
      </c>
      <c r="F5900">
        <v>0</v>
      </c>
    </row>
    <row r="5901" spans="1:6">
      <c r="A5901" s="171">
        <v>44375</v>
      </c>
      <c r="B5901" t="s">
        <v>164</v>
      </c>
      <c r="C5901">
        <v>136198.98000000001</v>
      </c>
      <c r="D5901" t="s">
        <v>34</v>
      </c>
      <c r="E5901" t="s">
        <v>34</v>
      </c>
      <c r="F5901">
        <v>0</v>
      </c>
    </row>
    <row r="5902" spans="1:6">
      <c r="A5902" s="171">
        <v>44375</v>
      </c>
      <c r="B5902" t="s">
        <v>164</v>
      </c>
      <c r="C5902">
        <v>136198.98000000001</v>
      </c>
      <c r="D5902" t="s">
        <v>35</v>
      </c>
      <c r="E5902" t="s">
        <v>35</v>
      </c>
      <c r="F5902">
        <v>0</v>
      </c>
    </row>
    <row r="5903" spans="1:6">
      <c r="A5903" s="171">
        <v>44375</v>
      </c>
      <c r="B5903" t="s">
        <v>164</v>
      </c>
      <c r="C5903">
        <v>136198.98000000001</v>
      </c>
      <c r="D5903" t="s">
        <v>36</v>
      </c>
      <c r="E5903" t="s">
        <v>36</v>
      </c>
      <c r="F5903">
        <v>34041</v>
      </c>
    </row>
    <row r="5904" spans="1:6">
      <c r="A5904" s="171">
        <v>44375</v>
      </c>
      <c r="B5904" t="s">
        <v>164</v>
      </c>
      <c r="C5904">
        <v>136198.98000000001</v>
      </c>
      <c r="D5904" t="s">
        <v>37</v>
      </c>
      <c r="E5904" t="s">
        <v>37</v>
      </c>
      <c r="F5904">
        <v>0</v>
      </c>
    </row>
    <row r="5905" spans="1:6">
      <c r="A5905" s="171">
        <v>44375</v>
      </c>
      <c r="B5905" t="s">
        <v>164</v>
      </c>
      <c r="C5905">
        <v>136198.98000000001</v>
      </c>
      <c r="D5905" t="s">
        <v>38</v>
      </c>
      <c r="E5905" t="s">
        <v>38</v>
      </c>
      <c r="F5905">
        <v>0</v>
      </c>
    </row>
    <row r="5906" spans="1:6">
      <c r="A5906" s="171">
        <v>44375</v>
      </c>
      <c r="B5906" t="s">
        <v>164</v>
      </c>
      <c r="C5906">
        <v>136198.98000000001</v>
      </c>
      <c r="D5906" t="s">
        <v>39</v>
      </c>
      <c r="E5906" t="s">
        <v>39</v>
      </c>
      <c r="F5906">
        <v>0</v>
      </c>
    </row>
    <row r="5907" spans="1:6">
      <c r="A5907" s="171">
        <v>44375</v>
      </c>
      <c r="B5907" t="s">
        <v>164</v>
      </c>
      <c r="C5907">
        <v>136198.98000000001</v>
      </c>
      <c r="D5907" t="s">
        <v>40</v>
      </c>
      <c r="E5907" t="s">
        <v>40</v>
      </c>
      <c r="F5907">
        <v>0</v>
      </c>
    </row>
    <row r="5908" spans="1:6">
      <c r="A5908" s="171">
        <v>44375</v>
      </c>
      <c r="B5908" t="s">
        <v>164</v>
      </c>
      <c r="C5908">
        <v>136198.98000000001</v>
      </c>
      <c r="D5908" t="s">
        <v>41</v>
      </c>
      <c r="E5908" t="s">
        <v>41</v>
      </c>
      <c r="F5908">
        <v>0</v>
      </c>
    </row>
    <row r="5909" spans="1:6">
      <c r="A5909" s="171">
        <v>44376</v>
      </c>
      <c r="B5909" t="s">
        <v>164</v>
      </c>
      <c r="C5909">
        <v>148454.66</v>
      </c>
      <c r="D5909" t="s">
        <v>9</v>
      </c>
      <c r="E5909" t="s">
        <v>9</v>
      </c>
      <c r="F5909">
        <v>220904</v>
      </c>
    </row>
    <row r="5910" spans="1:6">
      <c r="A5910" s="171">
        <v>44376</v>
      </c>
      <c r="B5910" t="s">
        <v>164</v>
      </c>
      <c r="C5910">
        <v>148454.66</v>
      </c>
      <c r="D5910" t="s">
        <v>9</v>
      </c>
      <c r="E5910" t="s">
        <v>10</v>
      </c>
      <c r="F5910">
        <v>170743</v>
      </c>
    </row>
    <row r="5911" spans="1:6">
      <c r="A5911" s="171">
        <v>44376</v>
      </c>
      <c r="B5911" t="s">
        <v>164</v>
      </c>
      <c r="C5911">
        <v>148454.66</v>
      </c>
      <c r="D5911" t="s">
        <v>9</v>
      </c>
      <c r="E5911" t="s">
        <v>11</v>
      </c>
      <c r="F5911">
        <v>50161</v>
      </c>
    </row>
    <row r="5912" spans="1:6">
      <c r="A5912" s="171">
        <v>44376</v>
      </c>
      <c r="B5912" t="s">
        <v>164</v>
      </c>
      <c r="C5912">
        <v>148454.66</v>
      </c>
      <c r="D5912" t="s">
        <v>9</v>
      </c>
      <c r="E5912" t="s">
        <v>12</v>
      </c>
      <c r="F5912">
        <v>0</v>
      </c>
    </row>
    <row r="5913" spans="1:6">
      <c r="A5913" s="171">
        <v>44376</v>
      </c>
      <c r="B5913" t="s">
        <v>164</v>
      </c>
      <c r="C5913">
        <v>148454.66</v>
      </c>
      <c r="D5913" t="s">
        <v>9</v>
      </c>
      <c r="E5913" t="s">
        <v>13</v>
      </c>
      <c r="F5913">
        <v>0</v>
      </c>
    </row>
    <row r="5914" spans="1:6">
      <c r="A5914" s="171">
        <v>44376</v>
      </c>
      <c r="B5914" t="s">
        <v>164</v>
      </c>
      <c r="C5914">
        <v>148454.66</v>
      </c>
      <c r="D5914" t="s">
        <v>14</v>
      </c>
      <c r="E5914" t="s">
        <v>14</v>
      </c>
      <c r="F5914">
        <v>33144</v>
      </c>
    </row>
    <row r="5915" spans="1:6">
      <c r="A5915" s="171">
        <v>44376</v>
      </c>
      <c r="B5915" t="s">
        <v>164</v>
      </c>
      <c r="C5915">
        <v>148454.66</v>
      </c>
      <c r="D5915" t="s">
        <v>14</v>
      </c>
      <c r="E5915" t="s">
        <v>15</v>
      </c>
      <c r="F5915">
        <v>27672</v>
      </c>
    </row>
    <row r="5916" spans="1:6">
      <c r="A5916" s="171">
        <v>44376</v>
      </c>
      <c r="B5916" t="s">
        <v>164</v>
      </c>
      <c r="C5916">
        <v>148454.66</v>
      </c>
      <c r="D5916" t="s">
        <v>14</v>
      </c>
      <c r="E5916" t="s">
        <v>16</v>
      </c>
      <c r="F5916">
        <v>5472</v>
      </c>
    </row>
    <row r="5917" spans="1:6">
      <c r="A5917" s="171">
        <v>44376</v>
      </c>
      <c r="B5917" t="s">
        <v>164</v>
      </c>
      <c r="C5917">
        <v>148454.66</v>
      </c>
      <c r="D5917" t="s">
        <v>14</v>
      </c>
      <c r="E5917" t="s">
        <v>17</v>
      </c>
      <c r="F5917">
        <v>0</v>
      </c>
    </row>
    <row r="5918" spans="1:6">
      <c r="A5918" s="171">
        <v>44376</v>
      </c>
      <c r="B5918" t="s">
        <v>164</v>
      </c>
      <c r="C5918">
        <v>148454.66</v>
      </c>
      <c r="D5918" t="s">
        <v>14</v>
      </c>
      <c r="E5918" t="s">
        <v>18</v>
      </c>
      <c r="F5918">
        <v>0</v>
      </c>
    </row>
    <row r="5919" spans="1:6">
      <c r="A5919" s="171">
        <v>44376</v>
      </c>
      <c r="B5919" t="s">
        <v>164</v>
      </c>
      <c r="C5919">
        <v>148454.66</v>
      </c>
      <c r="D5919" t="s">
        <v>19</v>
      </c>
      <c r="E5919" t="s">
        <v>19</v>
      </c>
      <c r="F5919">
        <v>5340</v>
      </c>
    </row>
    <row r="5920" spans="1:6">
      <c r="A5920" s="171">
        <v>44376</v>
      </c>
      <c r="B5920" t="s">
        <v>164</v>
      </c>
      <c r="C5920">
        <v>148454.66</v>
      </c>
      <c r="D5920" t="s">
        <v>19</v>
      </c>
      <c r="E5920" t="s">
        <v>20</v>
      </c>
      <c r="F5920">
        <v>5340</v>
      </c>
    </row>
    <row r="5921" spans="1:6">
      <c r="A5921" s="171">
        <v>44376</v>
      </c>
      <c r="B5921" t="s">
        <v>164</v>
      </c>
      <c r="C5921">
        <v>148454.66</v>
      </c>
      <c r="D5921" t="s">
        <v>19</v>
      </c>
      <c r="E5921" t="s">
        <v>21</v>
      </c>
      <c r="F5921">
        <v>0</v>
      </c>
    </row>
    <row r="5922" spans="1:6">
      <c r="A5922" s="171">
        <v>44376</v>
      </c>
      <c r="B5922" t="s">
        <v>164</v>
      </c>
      <c r="C5922">
        <v>148454.66</v>
      </c>
      <c r="D5922" t="s">
        <v>19</v>
      </c>
      <c r="E5922" t="s">
        <v>22</v>
      </c>
      <c r="F5922">
        <v>0</v>
      </c>
    </row>
    <row r="5923" spans="1:6">
      <c r="A5923" s="171">
        <v>44376</v>
      </c>
      <c r="B5923" t="s">
        <v>164</v>
      </c>
      <c r="C5923">
        <v>148454.66</v>
      </c>
      <c r="D5923" t="s">
        <v>23</v>
      </c>
      <c r="E5923" t="s">
        <v>23</v>
      </c>
      <c r="F5923">
        <v>0</v>
      </c>
    </row>
    <row r="5924" spans="1:6">
      <c r="A5924" s="171">
        <v>44376</v>
      </c>
      <c r="B5924" t="s">
        <v>164</v>
      </c>
      <c r="C5924">
        <v>148454.66</v>
      </c>
      <c r="D5924" t="s">
        <v>24</v>
      </c>
      <c r="E5924" t="s">
        <v>24</v>
      </c>
      <c r="F5924">
        <v>166365</v>
      </c>
    </row>
    <row r="5925" spans="1:6">
      <c r="A5925" s="171">
        <v>44376</v>
      </c>
      <c r="B5925" t="s">
        <v>164</v>
      </c>
      <c r="C5925">
        <v>148454.66</v>
      </c>
      <c r="D5925" t="s">
        <v>25</v>
      </c>
      <c r="E5925" t="s">
        <v>25</v>
      </c>
      <c r="F5925">
        <v>2606849</v>
      </c>
    </row>
    <row r="5926" spans="1:6">
      <c r="A5926" s="171">
        <v>44376</v>
      </c>
      <c r="B5926" t="s">
        <v>164</v>
      </c>
      <c r="C5926">
        <v>148454.66</v>
      </c>
      <c r="D5926" t="s">
        <v>26</v>
      </c>
      <c r="E5926" t="s">
        <v>26</v>
      </c>
      <c r="F5926">
        <v>21178</v>
      </c>
    </row>
    <row r="5927" spans="1:6">
      <c r="A5927" s="171">
        <v>44376</v>
      </c>
      <c r="B5927" t="s">
        <v>164</v>
      </c>
      <c r="C5927">
        <v>148454.66</v>
      </c>
      <c r="D5927" t="s">
        <v>27</v>
      </c>
      <c r="E5927" t="s">
        <v>27</v>
      </c>
      <c r="F5927">
        <v>43749</v>
      </c>
    </row>
    <row r="5928" spans="1:6">
      <c r="A5928" s="171">
        <v>44376</v>
      </c>
      <c r="B5928" t="s">
        <v>164</v>
      </c>
      <c r="C5928">
        <v>148454.66</v>
      </c>
      <c r="D5928" t="s">
        <v>28</v>
      </c>
      <c r="E5928" t="s">
        <v>28</v>
      </c>
      <c r="F5928">
        <v>0</v>
      </c>
    </row>
    <row r="5929" spans="1:6">
      <c r="A5929" s="171">
        <v>44376</v>
      </c>
      <c r="B5929" t="s">
        <v>164</v>
      </c>
      <c r="C5929">
        <v>148454.66</v>
      </c>
      <c r="D5929" t="s">
        <v>29</v>
      </c>
      <c r="E5929" t="s">
        <v>29</v>
      </c>
      <c r="F5929">
        <v>1255336</v>
      </c>
    </row>
    <row r="5930" spans="1:6">
      <c r="A5930" s="171">
        <v>44376</v>
      </c>
      <c r="B5930" t="s">
        <v>164</v>
      </c>
      <c r="C5930">
        <v>148454.66</v>
      </c>
      <c r="D5930" t="s">
        <v>30</v>
      </c>
      <c r="E5930" t="s">
        <v>30</v>
      </c>
      <c r="F5930">
        <v>0</v>
      </c>
    </row>
    <row r="5931" spans="1:6">
      <c r="A5931" s="171">
        <v>44376</v>
      </c>
      <c r="B5931" t="s">
        <v>164</v>
      </c>
      <c r="C5931">
        <v>148454.66</v>
      </c>
      <c r="D5931" t="s">
        <v>31</v>
      </c>
      <c r="E5931" t="s">
        <v>31</v>
      </c>
      <c r="F5931">
        <v>2178304</v>
      </c>
    </row>
    <row r="5932" spans="1:6">
      <c r="A5932" s="171">
        <v>44376</v>
      </c>
      <c r="B5932" t="s">
        <v>164</v>
      </c>
      <c r="C5932">
        <v>148454.66</v>
      </c>
      <c r="D5932" t="s">
        <v>32</v>
      </c>
      <c r="E5932" t="s">
        <v>32</v>
      </c>
      <c r="F5932">
        <v>115455</v>
      </c>
    </row>
    <row r="5933" spans="1:6">
      <c r="A5933" s="171">
        <v>44376</v>
      </c>
      <c r="B5933" t="s">
        <v>164</v>
      </c>
      <c r="C5933">
        <v>148454.66</v>
      </c>
      <c r="D5933" t="s">
        <v>33</v>
      </c>
      <c r="E5933" t="s">
        <v>33</v>
      </c>
      <c r="F5933">
        <v>0</v>
      </c>
    </row>
    <row r="5934" spans="1:6">
      <c r="A5934" s="171">
        <v>44376</v>
      </c>
      <c r="B5934" t="s">
        <v>164</v>
      </c>
      <c r="C5934">
        <v>148454.66</v>
      </c>
      <c r="D5934" t="s">
        <v>34</v>
      </c>
      <c r="E5934" t="s">
        <v>34</v>
      </c>
      <c r="F5934">
        <v>0</v>
      </c>
    </row>
    <row r="5935" spans="1:6">
      <c r="A5935" s="171">
        <v>44376</v>
      </c>
      <c r="B5935" t="s">
        <v>164</v>
      </c>
      <c r="C5935">
        <v>148454.66</v>
      </c>
      <c r="D5935" t="s">
        <v>35</v>
      </c>
      <c r="E5935" t="s">
        <v>35</v>
      </c>
      <c r="F5935">
        <v>0</v>
      </c>
    </row>
    <row r="5936" spans="1:6">
      <c r="A5936" s="171">
        <v>44376</v>
      </c>
      <c r="B5936" t="s">
        <v>164</v>
      </c>
      <c r="C5936">
        <v>148454.66</v>
      </c>
      <c r="D5936" t="s">
        <v>36</v>
      </c>
      <c r="E5936" t="s">
        <v>36</v>
      </c>
      <c r="F5936">
        <v>33515</v>
      </c>
    </row>
    <row r="5937" spans="1:6">
      <c r="A5937" s="171">
        <v>44376</v>
      </c>
      <c r="B5937" t="s">
        <v>164</v>
      </c>
      <c r="C5937">
        <v>148454.66</v>
      </c>
      <c r="D5937" t="s">
        <v>37</v>
      </c>
      <c r="E5937" t="s">
        <v>37</v>
      </c>
      <c r="F5937">
        <v>0</v>
      </c>
    </row>
    <row r="5938" spans="1:6">
      <c r="A5938" s="171">
        <v>44376</v>
      </c>
      <c r="B5938" t="s">
        <v>164</v>
      </c>
      <c r="C5938">
        <v>148454.66</v>
      </c>
      <c r="D5938" t="s">
        <v>38</v>
      </c>
      <c r="E5938" t="s">
        <v>38</v>
      </c>
      <c r="F5938">
        <v>0</v>
      </c>
    </row>
    <row r="5939" spans="1:6">
      <c r="A5939" s="171">
        <v>44376</v>
      </c>
      <c r="B5939" t="s">
        <v>164</v>
      </c>
      <c r="C5939">
        <v>148454.66</v>
      </c>
      <c r="D5939" t="s">
        <v>39</v>
      </c>
      <c r="E5939" t="s">
        <v>39</v>
      </c>
      <c r="F5939">
        <v>0</v>
      </c>
    </row>
    <row r="5940" spans="1:6">
      <c r="A5940" s="171">
        <v>44376</v>
      </c>
      <c r="B5940" t="s">
        <v>164</v>
      </c>
      <c r="C5940">
        <v>148454.66</v>
      </c>
      <c r="D5940" t="s">
        <v>40</v>
      </c>
      <c r="E5940" t="s">
        <v>40</v>
      </c>
      <c r="F5940">
        <v>0</v>
      </c>
    </row>
    <row r="5941" spans="1:6">
      <c r="A5941" s="171">
        <v>44376</v>
      </c>
      <c r="B5941" t="s">
        <v>164</v>
      </c>
      <c r="C5941">
        <v>148454.66</v>
      </c>
      <c r="D5941" t="s">
        <v>41</v>
      </c>
      <c r="E5941" t="s">
        <v>41</v>
      </c>
      <c r="F5941">
        <v>0</v>
      </c>
    </row>
    <row r="5942" spans="1:6">
      <c r="A5942" s="171">
        <v>44377</v>
      </c>
      <c r="B5942" t="s">
        <v>164</v>
      </c>
      <c r="C5942">
        <v>150525.75</v>
      </c>
      <c r="D5942" t="s">
        <v>9</v>
      </c>
      <c r="E5942" t="s">
        <v>9</v>
      </c>
      <c r="F5942">
        <v>258369</v>
      </c>
    </row>
    <row r="5943" spans="1:6">
      <c r="A5943" s="171">
        <v>44377</v>
      </c>
      <c r="B5943" t="s">
        <v>164</v>
      </c>
      <c r="C5943">
        <v>150525.75</v>
      </c>
      <c r="D5943" t="s">
        <v>9</v>
      </c>
      <c r="E5943" t="s">
        <v>10</v>
      </c>
      <c r="F5943">
        <v>179565</v>
      </c>
    </row>
    <row r="5944" spans="1:6">
      <c r="A5944" s="171">
        <v>44377</v>
      </c>
      <c r="B5944" t="s">
        <v>164</v>
      </c>
      <c r="C5944">
        <v>150525.75</v>
      </c>
      <c r="D5944" t="s">
        <v>9</v>
      </c>
      <c r="E5944" t="s">
        <v>11</v>
      </c>
      <c r="F5944">
        <v>78804</v>
      </c>
    </row>
    <row r="5945" spans="1:6">
      <c r="A5945" s="171">
        <v>44377</v>
      </c>
      <c r="B5945" t="s">
        <v>164</v>
      </c>
      <c r="C5945">
        <v>150525.75</v>
      </c>
      <c r="D5945" t="s">
        <v>9</v>
      </c>
      <c r="E5945" t="s">
        <v>12</v>
      </c>
      <c r="F5945">
        <v>0</v>
      </c>
    </row>
    <row r="5946" spans="1:6">
      <c r="A5946" s="171">
        <v>44377</v>
      </c>
      <c r="B5946" t="s">
        <v>164</v>
      </c>
      <c r="C5946">
        <v>150525.75</v>
      </c>
      <c r="D5946" t="s">
        <v>9</v>
      </c>
      <c r="E5946" t="s">
        <v>13</v>
      </c>
      <c r="F5946">
        <v>0</v>
      </c>
    </row>
    <row r="5947" spans="1:6">
      <c r="A5947" s="171">
        <v>44377</v>
      </c>
      <c r="B5947" t="s">
        <v>164</v>
      </c>
      <c r="C5947">
        <v>150525.75</v>
      </c>
      <c r="D5947" t="s">
        <v>14</v>
      </c>
      <c r="E5947" t="s">
        <v>14</v>
      </c>
      <c r="F5947">
        <v>33171</v>
      </c>
    </row>
    <row r="5948" spans="1:6">
      <c r="A5948" s="171">
        <v>44377</v>
      </c>
      <c r="B5948" t="s">
        <v>164</v>
      </c>
      <c r="C5948">
        <v>150525.75</v>
      </c>
      <c r="D5948" t="s">
        <v>14</v>
      </c>
      <c r="E5948" t="s">
        <v>15</v>
      </c>
      <c r="F5948">
        <v>26887</v>
      </c>
    </row>
    <row r="5949" spans="1:6">
      <c r="A5949" s="171">
        <v>44377</v>
      </c>
      <c r="B5949" t="s">
        <v>164</v>
      </c>
      <c r="C5949">
        <v>150525.75</v>
      </c>
      <c r="D5949" t="s">
        <v>14</v>
      </c>
      <c r="E5949" t="s">
        <v>16</v>
      </c>
      <c r="F5949">
        <v>6284</v>
      </c>
    </row>
    <row r="5950" spans="1:6">
      <c r="A5950" s="171">
        <v>44377</v>
      </c>
      <c r="B5950" t="s">
        <v>164</v>
      </c>
      <c r="C5950">
        <v>150525.75</v>
      </c>
      <c r="D5950" t="s">
        <v>14</v>
      </c>
      <c r="E5950" t="s">
        <v>17</v>
      </c>
      <c r="F5950">
        <v>0</v>
      </c>
    </row>
    <row r="5951" spans="1:6">
      <c r="A5951" s="171">
        <v>44377</v>
      </c>
      <c r="B5951" t="s">
        <v>164</v>
      </c>
      <c r="C5951">
        <v>150525.75</v>
      </c>
      <c r="D5951" t="s">
        <v>14</v>
      </c>
      <c r="E5951" t="s">
        <v>18</v>
      </c>
      <c r="F5951">
        <v>0</v>
      </c>
    </row>
    <row r="5952" spans="1:6">
      <c r="A5952" s="171">
        <v>44377</v>
      </c>
      <c r="B5952" t="s">
        <v>164</v>
      </c>
      <c r="C5952">
        <v>150525.75</v>
      </c>
      <c r="D5952" t="s">
        <v>19</v>
      </c>
      <c r="E5952" t="s">
        <v>19</v>
      </c>
      <c r="F5952">
        <v>7386</v>
      </c>
    </row>
    <row r="5953" spans="1:6">
      <c r="A5953" s="171">
        <v>44377</v>
      </c>
      <c r="B5953" t="s">
        <v>164</v>
      </c>
      <c r="C5953">
        <v>150525.75</v>
      </c>
      <c r="D5953" t="s">
        <v>19</v>
      </c>
      <c r="E5953" t="s">
        <v>20</v>
      </c>
      <c r="F5953">
        <v>7386</v>
      </c>
    </row>
    <row r="5954" spans="1:6">
      <c r="A5954" s="171">
        <v>44377</v>
      </c>
      <c r="B5954" t="s">
        <v>164</v>
      </c>
      <c r="C5954">
        <v>150525.75</v>
      </c>
      <c r="D5954" t="s">
        <v>19</v>
      </c>
      <c r="E5954" t="s">
        <v>21</v>
      </c>
      <c r="F5954">
        <v>0</v>
      </c>
    </row>
    <row r="5955" spans="1:6">
      <c r="A5955" s="171">
        <v>44377</v>
      </c>
      <c r="B5955" t="s">
        <v>164</v>
      </c>
      <c r="C5955">
        <v>150525.75</v>
      </c>
      <c r="D5955" t="s">
        <v>19</v>
      </c>
      <c r="E5955" t="s">
        <v>22</v>
      </c>
      <c r="F5955">
        <v>0</v>
      </c>
    </row>
    <row r="5956" spans="1:6">
      <c r="A5956" s="171">
        <v>44377</v>
      </c>
      <c r="B5956" t="s">
        <v>164</v>
      </c>
      <c r="C5956">
        <v>150525.75</v>
      </c>
      <c r="D5956" t="s">
        <v>23</v>
      </c>
      <c r="E5956" t="s">
        <v>23</v>
      </c>
      <c r="F5956">
        <v>0</v>
      </c>
    </row>
    <row r="5957" spans="1:6">
      <c r="A5957" s="171">
        <v>44377</v>
      </c>
      <c r="B5957" t="s">
        <v>164</v>
      </c>
      <c r="C5957">
        <v>150525.75</v>
      </c>
      <c r="D5957" t="s">
        <v>24</v>
      </c>
      <c r="E5957" t="s">
        <v>24</v>
      </c>
      <c r="F5957">
        <v>995365</v>
      </c>
    </row>
    <row r="5958" spans="1:6">
      <c r="A5958" s="171">
        <v>44377</v>
      </c>
      <c r="B5958" t="s">
        <v>164</v>
      </c>
      <c r="C5958">
        <v>150525.75</v>
      </c>
      <c r="D5958" t="s">
        <v>25</v>
      </c>
      <c r="E5958" t="s">
        <v>25</v>
      </c>
      <c r="F5958">
        <v>3312590</v>
      </c>
    </row>
    <row r="5959" spans="1:6">
      <c r="A5959" s="171">
        <v>44377</v>
      </c>
      <c r="B5959" t="s">
        <v>164</v>
      </c>
      <c r="C5959">
        <v>150525.75</v>
      </c>
      <c r="D5959" t="s">
        <v>26</v>
      </c>
      <c r="E5959" t="s">
        <v>26</v>
      </c>
      <c r="F5959">
        <v>99737</v>
      </c>
    </row>
    <row r="5960" spans="1:6">
      <c r="A5960" s="171">
        <v>44377</v>
      </c>
      <c r="B5960" t="s">
        <v>164</v>
      </c>
      <c r="C5960">
        <v>150525.75</v>
      </c>
      <c r="D5960" t="s">
        <v>27</v>
      </c>
      <c r="E5960" t="s">
        <v>27</v>
      </c>
      <c r="F5960">
        <v>40818</v>
      </c>
    </row>
    <row r="5961" spans="1:6">
      <c r="A5961" s="171">
        <v>44377</v>
      </c>
      <c r="B5961" t="s">
        <v>164</v>
      </c>
      <c r="C5961">
        <v>150525.75</v>
      </c>
      <c r="D5961" t="s">
        <v>28</v>
      </c>
      <c r="E5961" t="s">
        <v>28</v>
      </c>
      <c r="F5961">
        <v>0</v>
      </c>
    </row>
    <row r="5962" spans="1:6">
      <c r="A5962" s="171">
        <v>44377</v>
      </c>
      <c r="B5962" t="s">
        <v>164</v>
      </c>
      <c r="C5962">
        <v>150525.75</v>
      </c>
      <c r="D5962" t="s">
        <v>29</v>
      </c>
      <c r="E5962" t="s">
        <v>29</v>
      </c>
      <c r="F5962">
        <v>1274802</v>
      </c>
    </row>
    <row r="5963" spans="1:6">
      <c r="A5963" s="171">
        <v>44377</v>
      </c>
      <c r="B5963" t="s">
        <v>164</v>
      </c>
      <c r="C5963">
        <v>150525.75</v>
      </c>
      <c r="D5963" t="s">
        <v>30</v>
      </c>
      <c r="E5963" t="s">
        <v>30</v>
      </c>
      <c r="F5963">
        <v>0</v>
      </c>
    </row>
    <row r="5964" spans="1:6">
      <c r="A5964" s="171">
        <v>44377</v>
      </c>
      <c r="B5964" t="s">
        <v>164</v>
      </c>
      <c r="C5964">
        <v>150525.75</v>
      </c>
      <c r="D5964" t="s">
        <v>31</v>
      </c>
      <c r="E5964" t="s">
        <v>31</v>
      </c>
      <c r="F5964">
        <v>2654390</v>
      </c>
    </row>
    <row r="5965" spans="1:6">
      <c r="A5965" s="171">
        <v>44377</v>
      </c>
      <c r="B5965" t="s">
        <v>164</v>
      </c>
      <c r="C5965">
        <v>150525.75</v>
      </c>
      <c r="D5965" t="s">
        <v>32</v>
      </c>
      <c r="E5965" t="s">
        <v>32</v>
      </c>
      <c r="F5965">
        <v>110410</v>
      </c>
    </row>
    <row r="5966" spans="1:6">
      <c r="A5966" s="171">
        <v>44377</v>
      </c>
      <c r="B5966" t="s">
        <v>164</v>
      </c>
      <c r="C5966">
        <v>150525.75</v>
      </c>
      <c r="D5966" t="s">
        <v>33</v>
      </c>
      <c r="E5966" t="s">
        <v>33</v>
      </c>
      <c r="F5966">
        <v>0</v>
      </c>
    </row>
    <row r="5967" spans="1:6">
      <c r="A5967" s="171">
        <v>44377</v>
      </c>
      <c r="B5967" t="s">
        <v>164</v>
      </c>
      <c r="C5967">
        <v>150525.75</v>
      </c>
      <c r="D5967" t="s">
        <v>34</v>
      </c>
      <c r="E5967" t="s">
        <v>34</v>
      </c>
      <c r="F5967">
        <v>0</v>
      </c>
    </row>
    <row r="5968" spans="1:6">
      <c r="A5968" s="171">
        <v>44377</v>
      </c>
      <c r="B5968" t="s">
        <v>164</v>
      </c>
      <c r="C5968">
        <v>150525.75</v>
      </c>
      <c r="D5968" t="s">
        <v>35</v>
      </c>
      <c r="E5968" t="s">
        <v>35</v>
      </c>
      <c r="F5968">
        <v>0</v>
      </c>
    </row>
    <row r="5969" spans="1:6">
      <c r="A5969" s="171">
        <v>44377</v>
      </c>
      <c r="B5969" t="s">
        <v>164</v>
      </c>
      <c r="C5969">
        <v>150525.75</v>
      </c>
      <c r="D5969" t="s">
        <v>36</v>
      </c>
      <c r="E5969" t="s">
        <v>36</v>
      </c>
      <c r="F5969">
        <v>32697</v>
      </c>
    </row>
    <row r="5970" spans="1:6">
      <c r="A5970" s="171">
        <v>44377</v>
      </c>
      <c r="B5970" t="s">
        <v>164</v>
      </c>
      <c r="C5970">
        <v>150525.75</v>
      </c>
      <c r="D5970" t="s">
        <v>37</v>
      </c>
      <c r="E5970" t="s">
        <v>37</v>
      </c>
      <c r="F5970">
        <v>0</v>
      </c>
    </row>
    <row r="5971" spans="1:6">
      <c r="A5971" s="171">
        <v>44377</v>
      </c>
      <c r="B5971" t="s">
        <v>164</v>
      </c>
      <c r="C5971">
        <v>150525.75</v>
      </c>
      <c r="D5971" t="s">
        <v>38</v>
      </c>
      <c r="E5971" t="s">
        <v>38</v>
      </c>
      <c r="F5971">
        <v>0</v>
      </c>
    </row>
    <row r="5972" spans="1:6">
      <c r="A5972" s="171">
        <v>44377</v>
      </c>
      <c r="B5972" t="s">
        <v>164</v>
      </c>
      <c r="C5972">
        <v>150525.75</v>
      </c>
      <c r="D5972" t="s">
        <v>39</v>
      </c>
      <c r="E5972" t="s">
        <v>39</v>
      </c>
      <c r="F5972">
        <v>0</v>
      </c>
    </row>
    <row r="5973" spans="1:6">
      <c r="A5973" s="171">
        <v>44377</v>
      </c>
      <c r="B5973" t="s">
        <v>164</v>
      </c>
      <c r="C5973">
        <v>150525.75</v>
      </c>
      <c r="D5973" t="s">
        <v>40</v>
      </c>
      <c r="E5973" t="s">
        <v>40</v>
      </c>
      <c r="F5973">
        <v>0</v>
      </c>
    </row>
    <row r="5974" spans="1:6">
      <c r="A5974" s="171">
        <v>44377</v>
      </c>
      <c r="B5974" t="s">
        <v>164</v>
      </c>
      <c r="C5974">
        <v>150525.75</v>
      </c>
      <c r="D5974" t="s">
        <v>41</v>
      </c>
      <c r="E5974" t="s">
        <v>41</v>
      </c>
      <c r="F5974">
        <v>0</v>
      </c>
    </row>
    <row r="5975" spans="1:6">
      <c r="A5975" s="171">
        <v>44378</v>
      </c>
      <c r="B5975" t="s">
        <v>164</v>
      </c>
      <c r="C5975">
        <v>146137.10999999999</v>
      </c>
      <c r="D5975" t="s">
        <v>9</v>
      </c>
      <c r="E5975" t="s">
        <v>9</v>
      </c>
      <c r="F5975">
        <v>266567</v>
      </c>
    </row>
    <row r="5976" spans="1:6">
      <c r="A5976" s="171">
        <v>44378</v>
      </c>
      <c r="B5976" t="s">
        <v>164</v>
      </c>
      <c r="C5976">
        <v>146137.10999999999</v>
      </c>
      <c r="D5976" t="s">
        <v>9</v>
      </c>
      <c r="E5976" t="s">
        <v>10</v>
      </c>
      <c r="F5976">
        <v>204379</v>
      </c>
    </row>
    <row r="5977" spans="1:6">
      <c r="A5977" s="171">
        <v>44378</v>
      </c>
      <c r="B5977" t="s">
        <v>164</v>
      </c>
      <c r="C5977">
        <v>146137.10999999999</v>
      </c>
      <c r="D5977" t="s">
        <v>9</v>
      </c>
      <c r="E5977" t="s">
        <v>11</v>
      </c>
      <c r="F5977">
        <v>62188</v>
      </c>
    </row>
    <row r="5978" spans="1:6">
      <c r="A5978" s="171">
        <v>44378</v>
      </c>
      <c r="B5978" t="s">
        <v>164</v>
      </c>
      <c r="C5978">
        <v>146137.10999999999</v>
      </c>
      <c r="D5978" t="s">
        <v>9</v>
      </c>
      <c r="E5978" t="s">
        <v>12</v>
      </c>
      <c r="F5978">
        <v>0</v>
      </c>
    </row>
    <row r="5979" spans="1:6">
      <c r="A5979" s="171">
        <v>44378</v>
      </c>
      <c r="B5979" t="s">
        <v>164</v>
      </c>
      <c r="C5979">
        <v>146137.10999999999</v>
      </c>
      <c r="D5979" t="s">
        <v>9</v>
      </c>
      <c r="E5979" t="s">
        <v>13</v>
      </c>
      <c r="F5979">
        <v>0</v>
      </c>
    </row>
    <row r="5980" spans="1:6">
      <c r="A5980" s="171">
        <v>44378</v>
      </c>
      <c r="B5980" t="s">
        <v>164</v>
      </c>
      <c r="C5980">
        <v>146137.10999999999</v>
      </c>
      <c r="D5980" t="s">
        <v>14</v>
      </c>
      <c r="E5980" t="s">
        <v>14</v>
      </c>
      <c r="F5980">
        <v>37230</v>
      </c>
    </row>
    <row r="5981" spans="1:6">
      <c r="A5981" s="171">
        <v>44378</v>
      </c>
      <c r="B5981" t="s">
        <v>164</v>
      </c>
      <c r="C5981">
        <v>146137.10999999999</v>
      </c>
      <c r="D5981" t="s">
        <v>14</v>
      </c>
      <c r="E5981" t="s">
        <v>15</v>
      </c>
      <c r="F5981">
        <v>32377</v>
      </c>
    </row>
    <row r="5982" spans="1:6">
      <c r="A5982" s="171">
        <v>44378</v>
      </c>
      <c r="B5982" t="s">
        <v>164</v>
      </c>
      <c r="C5982">
        <v>146137.10999999999</v>
      </c>
      <c r="D5982" t="s">
        <v>14</v>
      </c>
      <c r="E5982" t="s">
        <v>16</v>
      </c>
      <c r="F5982">
        <v>4853</v>
      </c>
    </row>
    <row r="5983" spans="1:6">
      <c r="A5983" s="171">
        <v>44378</v>
      </c>
      <c r="B5983" t="s">
        <v>164</v>
      </c>
      <c r="C5983">
        <v>146137.10999999999</v>
      </c>
      <c r="D5983" t="s">
        <v>14</v>
      </c>
      <c r="E5983" t="s">
        <v>17</v>
      </c>
      <c r="F5983">
        <v>0</v>
      </c>
    </row>
    <row r="5984" spans="1:6">
      <c r="A5984" s="171">
        <v>44378</v>
      </c>
      <c r="B5984" t="s">
        <v>164</v>
      </c>
      <c r="C5984">
        <v>146137.10999999999</v>
      </c>
      <c r="D5984" t="s">
        <v>14</v>
      </c>
      <c r="E5984" t="s">
        <v>18</v>
      </c>
      <c r="F5984">
        <v>0</v>
      </c>
    </row>
    <row r="5985" spans="1:6">
      <c r="A5985" s="171">
        <v>44378</v>
      </c>
      <c r="B5985" t="s">
        <v>164</v>
      </c>
      <c r="C5985">
        <v>146137.10999999999</v>
      </c>
      <c r="D5985" t="s">
        <v>19</v>
      </c>
      <c r="E5985" t="s">
        <v>19</v>
      </c>
      <c r="F5985">
        <v>117890</v>
      </c>
    </row>
    <row r="5986" spans="1:6">
      <c r="A5986" s="171">
        <v>44378</v>
      </c>
      <c r="B5986" t="s">
        <v>164</v>
      </c>
      <c r="C5986">
        <v>146137.10999999999</v>
      </c>
      <c r="D5986" t="s">
        <v>19</v>
      </c>
      <c r="E5986" t="s">
        <v>20</v>
      </c>
      <c r="F5986">
        <v>117890</v>
      </c>
    </row>
    <row r="5987" spans="1:6">
      <c r="A5987" s="171">
        <v>44378</v>
      </c>
      <c r="B5987" t="s">
        <v>164</v>
      </c>
      <c r="C5987">
        <v>146137.10999999999</v>
      </c>
      <c r="D5987" t="s">
        <v>19</v>
      </c>
      <c r="E5987" t="s">
        <v>21</v>
      </c>
      <c r="F5987">
        <v>0</v>
      </c>
    </row>
    <row r="5988" spans="1:6">
      <c r="A5988" s="171">
        <v>44378</v>
      </c>
      <c r="B5988" t="s">
        <v>164</v>
      </c>
      <c r="C5988">
        <v>146137.10999999999</v>
      </c>
      <c r="D5988" t="s">
        <v>19</v>
      </c>
      <c r="E5988" t="s">
        <v>22</v>
      </c>
      <c r="F5988">
        <v>0</v>
      </c>
    </row>
    <row r="5989" spans="1:6">
      <c r="A5989" s="171">
        <v>44378</v>
      </c>
      <c r="B5989" t="s">
        <v>164</v>
      </c>
      <c r="C5989">
        <v>146137.10999999999</v>
      </c>
      <c r="D5989" t="s">
        <v>23</v>
      </c>
      <c r="E5989" t="s">
        <v>23</v>
      </c>
      <c r="F5989">
        <v>0</v>
      </c>
    </row>
    <row r="5990" spans="1:6">
      <c r="A5990" s="171">
        <v>44378</v>
      </c>
      <c r="B5990" t="s">
        <v>164</v>
      </c>
      <c r="C5990">
        <v>146137.10999999999</v>
      </c>
      <c r="D5990" t="s">
        <v>24</v>
      </c>
      <c r="E5990" t="s">
        <v>24</v>
      </c>
      <c r="F5990">
        <v>994684</v>
      </c>
    </row>
    <row r="5991" spans="1:6">
      <c r="A5991" s="171">
        <v>44378</v>
      </c>
      <c r="B5991" t="s">
        <v>164</v>
      </c>
      <c r="C5991">
        <v>146137.10999999999</v>
      </c>
      <c r="D5991" t="s">
        <v>25</v>
      </c>
      <c r="E5991" t="s">
        <v>25</v>
      </c>
      <c r="F5991">
        <v>3986669</v>
      </c>
    </row>
    <row r="5992" spans="1:6">
      <c r="A5992" s="171">
        <v>44378</v>
      </c>
      <c r="B5992" t="s">
        <v>164</v>
      </c>
      <c r="C5992">
        <v>146137.10999999999</v>
      </c>
      <c r="D5992" t="s">
        <v>26</v>
      </c>
      <c r="E5992" t="s">
        <v>26</v>
      </c>
      <c r="F5992">
        <v>212794</v>
      </c>
    </row>
    <row r="5993" spans="1:6">
      <c r="A5993" s="171">
        <v>44378</v>
      </c>
      <c r="B5993" t="s">
        <v>164</v>
      </c>
      <c r="C5993">
        <v>146137.10999999999</v>
      </c>
      <c r="D5993" t="s">
        <v>27</v>
      </c>
      <c r="E5993" t="s">
        <v>27</v>
      </c>
      <c r="F5993">
        <v>41876</v>
      </c>
    </row>
    <row r="5994" spans="1:6">
      <c r="A5994" s="171">
        <v>44378</v>
      </c>
      <c r="B5994" t="s">
        <v>164</v>
      </c>
      <c r="C5994">
        <v>146137.10999999999</v>
      </c>
      <c r="D5994" t="s">
        <v>28</v>
      </c>
      <c r="E5994" t="s">
        <v>28</v>
      </c>
      <c r="F5994">
        <v>0</v>
      </c>
    </row>
    <row r="5995" spans="1:6">
      <c r="A5995" s="171">
        <v>44378</v>
      </c>
      <c r="B5995" t="s">
        <v>164</v>
      </c>
      <c r="C5995">
        <v>146137.10999999999</v>
      </c>
      <c r="D5995" t="s">
        <v>29</v>
      </c>
      <c r="E5995" t="s">
        <v>29</v>
      </c>
      <c r="F5995">
        <v>1500963</v>
      </c>
    </row>
    <row r="5996" spans="1:6">
      <c r="A5996" s="171">
        <v>44378</v>
      </c>
      <c r="B5996" t="s">
        <v>164</v>
      </c>
      <c r="C5996">
        <v>146137.10999999999</v>
      </c>
      <c r="D5996" t="s">
        <v>30</v>
      </c>
      <c r="E5996" t="s">
        <v>30</v>
      </c>
      <c r="F5996">
        <v>0</v>
      </c>
    </row>
    <row r="5997" spans="1:6">
      <c r="A5997" s="171">
        <v>44378</v>
      </c>
      <c r="B5997" t="s">
        <v>164</v>
      </c>
      <c r="C5997">
        <v>146137.10999999999</v>
      </c>
      <c r="D5997" t="s">
        <v>31</v>
      </c>
      <c r="E5997" t="s">
        <v>31</v>
      </c>
      <c r="F5997">
        <v>1991998</v>
      </c>
    </row>
    <row r="5998" spans="1:6">
      <c r="A5998" s="171">
        <v>44378</v>
      </c>
      <c r="B5998" t="s">
        <v>164</v>
      </c>
      <c r="C5998">
        <v>146137.10999999999</v>
      </c>
      <c r="D5998" t="s">
        <v>32</v>
      </c>
      <c r="E5998" t="s">
        <v>32</v>
      </c>
      <c r="F5998">
        <v>146736</v>
      </c>
    </row>
    <row r="5999" spans="1:6">
      <c r="A5999" s="171">
        <v>44378</v>
      </c>
      <c r="B5999" t="s">
        <v>164</v>
      </c>
      <c r="C5999">
        <v>146137.10999999999</v>
      </c>
      <c r="D5999" t="s">
        <v>33</v>
      </c>
      <c r="E5999" t="s">
        <v>33</v>
      </c>
      <c r="F5999">
        <v>0</v>
      </c>
    </row>
    <row r="6000" spans="1:6">
      <c r="A6000" s="171">
        <v>44378</v>
      </c>
      <c r="B6000" t="s">
        <v>164</v>
      </c>
      <c r="C6000">
        <v>146137.10999999999</v>
      </c>
      <c r="D6000" t="s">
        <v>34</v>
      </c>
      <c r="E6000" t="s">
        <v>34</v>
      </c>
      <c r="F6000">
        <v>0</v>
      </c>
    </row>
    <row r="6001" spans="1:6">
      <c r="A6001" s="171">
        <v>44378</v>
      </c>
      <c r="B6001" t="s">
        <v>164</v>
      </c>
      <c r="C6001">
        <v>146137.10999999999</v>
      </c>
      <c r="D6001" t="s">
        <v>35</v>
      </c>
      <c r="E6001" t="s">
        <v>35</v>
      </c>
      <c r="F6001">
        <v>0</v>
      </c>
    </row>
    <row r="6002" spans="1:6">
      <c r="A6002" s="171">
        <v>44378</v>
      </c>
      <c r="B6002" t="s">
        <v>164</v>
      </c>
      <c r="C6002">
        <v>146137.10999999999</v>
      </c>
      <c r="D6002" t="s">
        <v>36</v>
      </c>
      <c r="E6002" t="s">
        <v>36</v>
      </c>
      <c r="F6002">
        <v>30920</v>
      </c>
    </row>
    <row r="6003" spans="1:6">
      <c r="A6003" s="171">
        <v>44378</v>
      </c>
      <c r="B6003" t="s">
        <v>164</v>
      </c>
      <c r="C6003">
        <v>146137.10999999999</v>
      </c>
      <c r="D6003" t="s">
        <v>37</v>
      </c>
      <c r="E6003" t="s">
        <v>37</v>
      </c>
      <c r="F6003">
        <v>0</v>
      </c>
    </row>
    <row r="6004" spans="1:6">
      <c r="A6004" s="171">
        <v>44378</v>
      </c>
      <c r="B6004" t="s">
        <v>164</v>
      </c>
      <c r="C6004">
        <v>146137.10999999999</v>
      </c>
      <c r="D6004" t="s">
        <v>38</v>
      </c>
      <c r="E6004" t="s">
        <v>38</v>
      </c>
      <c r="F6004">
        <v>0</v>
      </c>
    </row>
    <row r="6005" spans="1:6">
      <c r="A6005" s="171">
        <v>44378</v>
      </c>
      <c r="B6005" t="s">
        <v>164</v>
      </c>
      <c r="C6005">
        <v>146137.10999999999</v>
      </c>
      <c r="D6005" t="s">
        <v>39</v>
      </c>
      <c r="E6005" t="s">
        <v>39</v>
      </c>
      <c r="F6005">
        <v>0</v>
      </c>
    </row>
    <row r="6006" spans="1:6">
      <c r="A6006" s="171">
        <v>44378</v>
      </c>
      <c r="B6006" t="s">
        <v>164</v>
      </c>
      <c r="C6006">
        <v>146137.10999999999</v>
      </c>
      <c r="D6006" t="s">
        <v>40</v>
      </c>
      <c r="E6006" t="s">
        <v>40</v>
      </c>
      <c r="F6006">
        <v>0</v>
      </c>
    </row>
    <row r="6007" spans="1:6">
      <c r="A6007" s="171">
        <v>44378</v>
      </c>
      <c r="B6007" t="s">
        <v>164</v>
      </c>
      <c r="C6007">
        <v>146137.10999999999</v>
      </c>
      <c r="D6007" t="s">
        <v>41</v>
      </c>
      <c r="E6007" t="s">
        <v>41</v>
      </c>
      <c r="F6007">
        <v>0</v>
      </c>
    </row>
    <row r="6008" spans="1:6">
      <c r="A6008" s="171">
        <v>44379</v>
      </c>
      <c r="B6008" t="s">
        <v>164</v>
      </c>
      <c r="C6008">
        <v>235819.56</v>
      </c>
      <c r="D6008" t="s">
        <v>9</v>
      </c>
      <c r="E6008" t="s">
        <v>9</v>
      </c>
      <c r="F6008">
        <v>283726</v>
      </c>
    </row>
    <row r="6009" spans="1:6">
      <c r="A6009" s="171">
        <v>44379</v>
      </c>
      <c r="B6009" t="s">
        <v>164</v>
      </c>
      <c r="C6009">
        <v>235819.56</v>
      </c>
      <c r="D6009" t="s">
        <v>9</v>
      </c>
      <c r="E6009" t="s">
        <v>10</v>
      </c>
      <c r="F6009">
        <v>201967</v>
      </c>
    </row>
    <row r="6010" spans="1:6">
      <c r="A6010" s="171">
        <v>44379</v>
      </c>
      <c r="B6010" t="s">
        <v>164</v>
      </c>
      <c r="C6010">
        <v>235819.56</v>
      </c>
      <c r="D6010" t="s">
        <v>9</v>
      </c>
      <c r="E6010" t="s">
        <v>11</v>
      </c>
      <c r="F6010">
        <v>81759</v>
      </c>
    </row>
    <row r="6011" spans="1:6">
      <c r="A6011" s="171">
        <v>44379</v>
      </c>
      <c r="B6011" t="s">
        <v>164</v>
      </c>
      <c r="C6011">
        <v>235819.56</v>
      </c>
      <c r="D6011" t="s">
        <v>9</v>
      </c>
      <c r="E6011" t="s">
        <v>12</v>
      </c>
      <c r="F6011">
        <v>0</v>
      </c>
    </row>
    <row r="6012" spans="1:6">
      <c r="A6012" s="171">
        <v>44379</v>
      </c>
      <c r="B6012" t="s">
        <v>164</v>
      </c>
      <c r="C6012">
        <v>235819.56</v>
      </c>
      <c r="D6012" t="s">
        <v>9</v>
      </c>
      <c r="E6012" t="s">
        <v>13</v>
      </c>
      <c r="F6012">
        <v>0</v>
      </c>
    </row>
    <row r="6013" spans="1:6">
      <c r="A6013" s="171">
        <v>44379</v>
      </c>
      <c r="B6013" t="s">
        <v>164</v>
      </c>
      <c r="C6013">
        <v>235819.56</v>
      </c>
      <c r="D6013" t="s">
        <v>14</v>
      </c>
      <c r="E6013" t="s">
        <v>14</v>
      </c>
      <c r="F6013">
        <v>45875</v>
      </c>
    </row>
    <row r="6014" spans="1:6">
      <c r="A6014" s="171">
        <v>44379</v>
      </c>
      <c r="B6014" t="s">
        <v>164</v>
      </c>
      <c r="C6014">
        <v>235819.56</v>
      </c>
      <c r="D6014" t="s">
        <v>14</v>
      </c>
      <c r="E6014" t="s">
        <v>15</v>
      </c>
      <c r="F6014">
        <v>34930</v>
      </c>
    </row>
    <row r="6015" spans="1:6">
      <c r="A6015" s="171">
        <v>44379</v>
      </c>
      <c r="B6015" t="s">
        <v>164</v>
      </c>
      <c r="C6015">
        <v>235819.56</v>
      </c>
      <c r="D6015" t="s">
        <v>14</v>
      </c>
      <c r="E6015" t="s">
        <v>16</v>
      </c>
      <c r="F6015">
        <v>10945</v>
      </c>
    </row>
    <row r="6016" spans="1:6">
      <c r="A6016" s="171">
        <v>44379</v>
      </c>
      <c r="B6016" t="s">
        <v>164</v>
      </c>
      <c r="C6016">
        <v>235819.56</v>
      </c>
      <c r="D6016" t="s">
        <v>14</v>
      </c>
      <c r="E6016" t="s">
        <v>17</v>
      </c>
      <c r="F6016">
        <v>0</v>
      </c>
    </row>
    <row r="6017" spans="1:6">
      <c r="A6017" s="171">
        <v>44379</v>
      </c>
      <c r="B6017" t="s">
        <v>164</v>
      </c>
      <c r="C6017">
        <v>235819.56</v>
      </c>
      <c r="D6017" t="s">
        <v>14</v>
      </c>
      <c r="E6017" t="s">
        <v>18</v>
      </c>
      <c r="F6017">
        <v>0</v>
      </c>
    </row>
    <row r="6018" spans="1:6">
      <c r="A6018" s="171">
        <v>44379</v>
      </c>
      <c r="B6018" t="s">
        <v>164</v>
      </c>
      <c r="C6018">
        <v>235819.56</v>
      </c>
      <c r="D6018" t="s">
        <v>19</v>
      </c>
      <c r="E6018" t="s">
        <v>19</v>
      </c>
      <c r="F6018">
        <v>310473</v>
      </c>
    </row>
    <row r="6019" spans="1:6">
      <c r="A6019" s="171">
        <v>44379</v>
      </c>
      <c r="B6019" t="s">
        <v>164</v>
      </c>
      <c r="C6019">
        <v>235819.56</v>
      </c>
      <c r="D6019" t="s">
        <v>19</v>
      </c>
      <c r="E6019" t="s">
        <v>20</v>
      </c>
      <c r="F6019">
        <v>310473</v>
      </c>
    </row>
    <row r="6020" spans="1:6">
      <c r="A6020" s="171">
        <v>44379</v>
      </c>
      <c r="B6020" t="s">
        <v>164</v>
      </c>
      <c r="C6020">
        <v>235819.56</v>
      </c>
      <c r="D6020" t="s">
        <v>19</v>
      </c>
      <c r="E6020" t="s">
        <v>21</v>
      </c>
      <c r="F6020">
        <v>0</v>
      </c>
    </row>
    <row r="6021" spans="1:6">
      <c r="A6021" s="171">
        <v>44379</v>
      </c>
      <c r="B6021" t="s">
        <v>164</v>
      </c>
      <c r="C6021">
        <v>235819.56</v>
      </c>
      <c r="D6021" t="s">
        <v>19</v>
      </c>
      <c r="E6021" t="s">
        <v>22</v>
      </c>
      <c r="F6021">
        <v>0</v>
      </c>
    </row>
    <row r="6022" spans="1:6">
      <c r="A6022" s="171">
        <v>44379</v>
      </c>
      <c r="B6022" t="s">
        <v>164</v>
      </c>
      <c r="C6022">
        <v>235819.56</v>
      </c>
      <c r="D6022" t="s">
        <v>23</v>
      </c>
      <c r="E6022" t="s">
        <v>23</v>
      </c>
      <c r="F6022">
        <v>0</v>
      </c>
    </row>
    <row r="6023" spans="1:6">
      <c r="A6023" s="171">
        <v>44379</v>
      </c>
      <c r="B6023" t="s">
        <v>164</v>
      </c>
      <c r="C6023">
        <v>235819.56</v>
      </c>
      <c r="D6023" t="s">
        <v>24</v>
      </c>
      <c r="E6023" t="s">
        <v>24</v>
      </c>
      <c r="F6023">
        <v>441593</v>
      </c>
    </row>
    <row r="6024" spans="1:6">
      <c r="A6024" s="171">
        <v>44379</v>
      </c>
      <c r="B6024" t="s">
        <v>164</v>
      </c>
      <c r="C6024">
        <v>235819.56</v>
      </c>
      <c r="D6024" t="s">
        <v>25</v>
      </c>
      <c r="E6024" t="s">
        <v>25</v>
      </c>
      <c r="F6024">
        <v>3871955</v>
      </c>
    </row>
    <row r="6025" spans="1:6">
      <c r="A6025" s="171">
        <v>44379</v>
      </c>
      <c r="B6025" t="s">
        <v>164</v>
      </c>
      <c r="C6025">
        <v>235819.56</v>
      </c>
      <c r="D6025" t="s">
        <v>26</v>
      </c>
      <c r="E6025" t="s">
        <v>26</v>
      </c>
      <c r="F6025">
        <v>362182</v>
      </c>
    </row>
    <row r="6026" spans="1:6">
      <c r="A6026" s="171">
        <v>44379</v>
      </c>
      <c r="B6026" t="s">
        <v>164</v>
      </c>
      <c r="C6026">
        <v>235819.56</v>
      </c>
      <c r="D6026" t="s">
        <v>27</v>
      </c>
      <c r="E6026" t="s">
        <v>27</v>
      </c>
      <c r="F6026">
        <v>43730</v>
      </c>
    </row>
    <row r="6027" spans="1:6">
      <c r="A6027" s="171">
        <v>44379</v>
      </c>
      <c r="B6027" t="s">
        <v>164</v>
      </c>
      <c r="C6027">
        <v>235819.56</v>
      </c>
      <c r="D6027" t="s">
        <v>28</v>
      </c>
      <c r="E6027" t="s">
        <v>28</v>
      </c>
      <c r="F6027">
        <v>0</v>
      </c>
    </row>
    <row r="6028" spans="1:6">
      <c r="A6028" s="171">
        <v>44379</v>
      </c>
      <c r="B6028" t="s">
        <v>164</v>
      </c>
      <c r="C6028">
        <v>235819.56</v>
      </c>
      <c r="D6028" t="s">
        <v>29</v>
      </c>
      <c r="E6028" t="s">
        <v>29</v>
      </c>
      <c r="F6028">
        <v>1326065</v>
      </c>
    </row>
    <row r="6029" spans="1:6">
      <c r="A6029" s="171">
        <v>44379</v>
      </c>
      <c r="B6029" t="s">
        <v>164</v>
      </c>
      <c r="C6029">
        <v>235819.56</v>
      </c>
      <c r="D6029" t="s">
        <v>30</v>
      </c>
      <c r="E6029" t="s">
        <v>30</v>
      </c>
      <c r="F6029">
        <v>0</v>
      </c>
    </row>
    <row r="6030" spans="1:6">
      <c r="A6030" s="171">
        <v>44379</v>
      </c>
      <c r="B6030" t="s">
        <v>164</v>
      </c>
      <c r="C6030">
        <v>235819.56</v>
      </c>
      <c r="D6030" t="s">
        <v>31</v>
      </c>
      <c r="E6030" t="s">
        <v>31</v>
      </c>
      <c r="F6030">
        <v>1935081</v>
      </c>
    </row>
    <row r="6031" spans="1:6">
      <c r="A6031" s="171">
        <v>44379</v>
      </c>
      <c r="B6031" t="s">
        <v>164</v>
      </c>
      <c r="C6031">
        <v>235819.56</v>
      </c>
      <c r="D6031" t="s">
        <v>32</v>
      </c>
      <c r="E6031" t="s">
        <v>32</v>
      </c>
      <c r="F6031">
        <v>211300</v>
      </c>
    </row>
    <row r="6032" spans="1:6">
      <c r="A6032" s="171">
        <v>44379</v>
      </c>
      <c r="B6032" t="s">
        <v>164</v>
      </c>
      <c r="C6032">
        <v>235819.56</v>
      </c>
      <c r="D6032" t="s">
        <v>33</v>
      </c>
      <c r="E6032" t="s">
        <v>33</v>
      </c>
      <c r="F6032">
        <v>0</v>
      </c>
    </row>
    <row r="6033" spans="1:6">
      <c r="A6033" s="171">
        <v>44379</v>
      </c>
      <c r="B6033" t="s">
        <v>164</v>
      </c>
      <c r="C6033">
        <v>235819.56</v>
      </c>
      <c r="D6033" t="s">
        <v>34</v>
      </c>
      <c r="E6033" t="s">
        <v>34</v>
      </c>
      <c r="F6033">
        <v>0</v>
      </c>
    </row>
    <row r="6034" spans="1:6">
      <c r="A6034" s="171">
        <v>44379</v>
      </c>
      <c r="B6034" t="s">
        <v>164</v>
      </c>
      <c r="C6034">
        <v>235819.56</v>
      </c>
      <c r="D6034" t="s">
        <v>35</v>
      </c>
      <c r="E6034" t="s">
        <v>35</v>
      </c>
      <c r="F6034">
        <v>0</v>
      </c>
    </row>
    <row r="6035" spans="1:6">
      <c r="A6035" s="171">
        <v>44379</v>
      </c>
      <c r="B6035" t="s">
        <v>164</v>
      </c>
      <c r="C6035">
        <v>235819.56</v>
      </c>
      <c r="D6035" t="s">
        <v>36</v>
      </c>
      <c r="E6035" t="s">
        <v>36</v>
      </c>
      <c r="F6035">
        <v>49322</v>
      </c>
    </row>
    <row r="6036" spans="1:6">
      <c r="A6036" s="171">
        <v>44379</v>
      </c>
      <c r="B6036" t="s">
        <v>164</v>
      </c>
      <c r="C6036">
        <v>235819.56</v>
      </c>
      <c r="D6036" t="s">
        <v>37</v>
      </c>
      <c r="E6036" t="s">
        <v>37</v>
      </c>
      <c r="F6036">
        <v>0</v>
      </c>
    </row>
    <row r="6037" spans="1:6">
      <c r="A6037" s="171">
        <v>44379</v>
      </c>
      <c r="B6037" t="s">
        <v>164</v>
      </c>
      <c r="C6037">
        <v>235819.56</v>
      </c>
      <c r="D6037" t="s">
        <v>38</v>
      </c>
      <c r="E6037" t="s">
        <v>38</v>
      </c>
      <c r="F6037">
        <v>0</v>
      </c>
    </row>
    <row r="6038" spans="1:6">
      <c r="A6038" s="171">
        <v>44379</v>
      </c>
      <c r="B6038" t="s">
        <v>164</v>
      </c>
      <c r="C6038">
        <v>235819.56</v>
      </c>
      <c r="D6038" t="s">
        <v>39</v>
      </c>
      <c r="E6038" t="s">
        <v>39</v>
      </c>
      <c r="F6038">
        <v>0</v>
      </c>
    </row>
    <row r="6039" spans="1:6">
      <c r="A6039" s="171">
        <v>44379</v>
      </c>
      <c r="B6039" t="s">
        <v>164</v>
      </c>
      <c r="C6039">
        <v>235819.56</v>
      </c>
      <c r="D6039" t="s">
        <v>40</v>
      </c>
      <c r="E6039" t="s">
        <v>40</v>
      </c>
      <c r="F6039">
        <v>0</v>
      </c>
    </row>
    <row r="6040" spans="1:6">
      <c r="A6040" s="171">
        <v>44379</v>
      </c>
      <c r="B6040" t="s">
        <v>164</v>
      </c>
      <c r="C6040">
        <v>235819.56</v>
      </c>
      <c r="D6040" t="s">
        <v>41</v>
      </c>
      <c r="E6040" t="s">
        <v>41</v>
      </c>
      <c r="F6040">
        <v>0</v>
      </c>
    </row>
    <row r="6041" spans="1:6">
      <c r="A6041" s="171">
        <v>44380</v>
      </c>
      <c r="B6041" t="s">
        <v>164</v>
      </c>
      <c r="C6041">
        <v>216161.68</v>
      </c>
      <c r="D6041" t="s">
        <v>9</v>
      </c>
      <c r="E6041" t="s">
        <v>9</v>
      </c>
      <c r="F6041">
        <v>289683</v>
      </c>
    </row>
    <row r="6042" spans="1:6">
      <c r="A6042" s="171">
        <v>44380</v>
      </c>
      <c r="B6042" t="s">
        <v>164</v>
      </c>
      <c r="C6042">
        <v>216161.68</v>
      </c>
      <c r="D6042" t="s">
        <v>9</v>
      </c>
      <c r="E6042" t="s">
        <v>10</v>
      </c>
      <c r="F6042">
        <v>223045</v>
      </c>
    </row>
    <row r="6043" spans="1:6">
      <c r="A6043" s="171">
        <v>44380</v>
      </c>
      <c r="B6043" t="s">
        <v>164</v>
      </c>
      <c r="C6043">
        <v>216161.68</v>
      </c>
      <c r="D6043" t="s">
        <v>9</v>
      </c>
      <c r="E6043" t="s">
        <v>11</v>
      </c>
      <c r="F6043">
        <v>66638</v>
      </c>
    </row>
    <row r="6044" spans="1:6">
      <c r="A6044" s="171">
        <v>44380</v>
      </c>
      <c r="B6044" t="s">
        <v>164</v>
      </c>
      <c r="C6044">
        <v>216161.68</v>
      </c>
      <c r="D6044" t="s">
        <v>9</v>
      </c>
      <c r="E6044" t="s">
        <v>12</v>
      </c>
      <c r="F6044">
        <v>0</v>
      </c>
    </row>
    <row r="6045" spans="1:6">
      <c r="A6045" s="171">
        <v>44380</v>
      </c>
      <c r="B6045" t="s">
        <v>164</v>
      </c>
      <c r="C6045">
        <v>216161.68</v>
      </c>
      <c r="D6045" t="s">
        <v>9</v>
      </c>
      <c r="E6045" t="s">
        <v>13</v>
      </c>
      <c r="F6045">
        <v>0</v>
      </c>
    </row>
    <row r="6046" spans="1:6">
      <c r="A6046" s="171">
        <v>44380</v>
      </c>
      <c r="B6046" t="s">
        <v>164</v>
      </c>
      <c r="C6046">
        <v>216161.68</v>
      </c>
      <c r="D6046" t="s">
        <v>14</v>
      </c>
      <c r="E6046" t="s">
        <v>14</v>
      </c>
      <c r="F6046">
        <v>55854</v>
      </c>
    </row>
    <row r="6047" spans="1:6">
      <c r="A6047" s="171">
        <v>44380</v>
      </c>
      <c r="B6047" t="s">
        <v>164</v>
      </c>
      <c r="C6047">
        <v>216161.68</v>
      </c>
      <c r="D6047" t="s">
        <v>14</v>
      </c>
      <c r="E6047" t="s">
        <v>15</v>
      </c>
      <c r="F6047">
        <v>45700</v>
      </c>
    </row>
    <row r="6048" spans="1:6">
      <c r="A6048" s="171">
        <v>44380</v>
      </c>
      <c r="B6048" t="s">
        <v>164</v>
      </c>
      <c r="C6048">
        <v>216161.68</v>
      </c>
      <c r="D6048" t="s">
        <v>14</v>
      </c>
      <c r="E6048" t="s">
        <v>16</v>
      </c>
      <c r="F6048">
        <v>10154</v>
      </c>
    </row>
    <row r="6049" spans="1:6">
      <c r="A6049" s="171">
        <v>44380</v>
      </c>
      <c r="B6049" t="s">
        <v>164</v>
      </c>
      <c r="C6049">
        <v>216161.68</v>
      </c>
      <c r="D6049" t="s">
        <v>14</v>
      </c>
      <c r="E6049" t="s">
        <v>17</v>
      </c>
      <c r="F6049">
        <v>0</v>
      </c>
    </row>
    <row r="6050" spans="1:6">
      <c r="A6050" s="171">
        <v>44380</v>
      </c>
      <c r="B6050" t="s">
        <v>164</v>
      </c>
      <c r="C6050">
        <v>216161.68</v>
      </c>
      <c r="D6050" t="s">
        <v>14</v>
      </c>
      <c r="E6050" t="s">
        <v>18</v>
      </c>
      <c r="F6050">
        <v>0</v>
      </c>
    </row>
    <row r="6051" spans="1:6">
      <c r="A6051" s="171">
        <v>44380</v>
      </c>
      <c r="B6051" t="s">
        <v>164</v>
      </c>
      <c r="C6051">
        <v>216161.68</v>
      </c>
      <c r="D6051" t="s">
        <v>19</v>
      </c>
      <c r="E6051" t="s">
        <v>19</v>
      </c>
      <c r="F6051">
        <v>179002</v>
      </c>
    </row>
    <row r="6052" spans="1:6">
      <c r="A6052" s="171">
        <v>44380</v>
      </c>
      <c r="B6052" t="s">
        <v>164</v>
      </c>
      <c r="C6052">
        <v>216161.68</v>
      </c>
      <c r="D6052" t="s">
        <v>19</v>
      </c>
      <c r="E6052" t="s">
        <v>20</v>
      </c>
      <c r="F6052">
        <v>179002</v>
      </c>
    </row>
    <row r="6053" spans="1:6">
      <c r="A6053" s="171">
        <v>44380</v>
      </c>
      <c r="B6053" t="s">
        <v>164</v>
      </c>
      <c r="C6053">
        <v>216161.68</v>
      </c>
      <c r="D6053" t="s">
        <v>19</v>
      </c>
      <c r="E6053" t="s">
        <v>21</v>
      </c>
      <c r="F6053">
        <v>0</v>
      </c>
    </row>
    <row r="6054" spans="1:6">
      <c r="A6054" s="171">
        <v>44380</v>
      </c>
      <c r="B6054" t="s">
        <v>164</v>
      </c>
      <c r="C6054">
        <v>216161.68</v>
      </c>
      <c r="D6054" t="s">
        <v>19</v>
      </c>
      <c r="E6054" t="s">
        <v>22</v>
      </c>
      <c r="F6054">
        <v>0</v>
      </c>
    </row>
    <row r="6055" spans="1:6">
      <c r="A6055" s="171">
        <v>44380</v>
      </c>
      <c r="B6055" t="s">
        <v>164</v>
      </c>
      <c r="C6055">
        <v>216161.68</v>
      </c>
      <c r="D6055" t="s">
        <v>23</v>
      </c>
      <c r="E6055" t="s">
        <v>23</v>
      </c>
      <c r="F6055">
        <v>0</v>
      </c>
    </row>
    <row r="6056" spans="1:6">
      <c r="A6056" s="171">
        <v>44380</v>
      </c>
      <c r="B6056" t="s">
        <v>164</v>
      </c>
      <c r="C6056">
        <v>216161.68</v>
      </c>
      <c r="D6056" t="s">
        <v>24</v>
      </c>
      <c r="E6056" t="s">
        <v>24</v>
      </c>
      <c r="F6056">
        <v>292280</v>
      </c>
    </row>
    <row r="6057" spans="1:6">
      <c r="A6057" s="171">
        <v>44380</v>
      </c>
      <c r="B6057" t="s">
        <v>164</v>
      </c>
      <c r="C6057">
        <v>216161.68</v>
      </c>
      <c r="D6057" t="s">
        <v>25</v>
      </c>
      <c r="E6057" t="s">
        <v>25</v>
      </c>
      <c r="F6057">
        <v>3610369</v>
      </c>
    </row>
    <row r="6058" spans="1:6">
      <c r="A6058" s="171">
        <v>44380</v>
      </c>
      <c r="B6058" t="s">
        <v>164</v>
      </c>
      <c r="C6058">
        <v>216161.68</v>
      </c>
      <c r="D6058" t="s">
        <v>26</v>
      </c>
      <c r="E6058" t="s">
        <v>26</v>
      </c>
      <c r="F6058">
        <v>207916</v>
      </c>
    </row>
    <row r="6059" spans="1:6">
      <c r="A6059" s="171">
        <v>44380</v>
      </c>
      <c r="B6059" t="s">
        <v>164</v>
      </c>
      <c r="C6059">
        <v>216161.68</v>
      </c>
      <c r="D6059" t="s">
        <v>27</v>
      </c>
      <c r="E6059" t="s">
        <v>27</v>
      </c>
      <c r="F6059">
        <v>30738</v>
      </c>
    </row>
    <row r="6060" spans="1:6">
      <c r="A6060" s="171">
        <v>44380</v>
      </c>
      <c r="B6060" t="s">
        <v>164</v>
      </c>
      <c r="C6060">
        <v>216161.68</v>
      </c>
      <c r="D6060" t="s">
        <v>28</v>
      </c>
      <c r="E6060" t="s">
        <v>28</v>
      </c>
      <c r="F6060">
        <v>0</v>
      </c>
    </row>
    <row r="6061" spans="1:6">
      <c r="A6061" s="171">
        <v>44380</v>
      </c>
      <c r="B6061" t="s">
        <v>164</v>
      </c>
      <c r="C6061">
        <v>216161.68</v>
      </c>
      <c r="D6061" t="s">
        <v>29</v>
      </c>
      <c r="E6061" t="s">
        <v>29</v>
      </c>
      <c r="F6061">
        <v>828830</v>
      </c>
    </row>
    <row r="6062" spans="1:6">
      <c r="A6062" s="171">
        <v>44380</v>
      </c>
      <c r="B6062" t="s">
        <v>164</v>
      </c>
      <c r="C6062">
        <v>216161.68</v>
      </c>
      <c r="D6062" t="s">
        <v>30</v>
      </c>
      <c r="E6062" t="s">
        <v>30</v>
      </c>
      <c r="F6062">
        <v>0</v>
      </c>
    </row>
    <row r="6063" spans="1:6">
      <c r="A6063" s="171">
        <v>44380</v>
      </c>
      <c r="B6063" t="s">
        <v>164</v>
      </c>
      <c r="C6063">
        <v>216161.68</v>
      </c>
      <c r="D6063" t="s">
        <v>31</v>
      </c>
      <c r="E6063" t="s">
        <v>31</v>
      </c>
      <c r="F6063">
        <v>1604074</v>
      </c>
    </row>
    <row r="6064" spans="1:6">
      <c r="A6064" s="171">
        <v>44380</v>
      </c>
      <c r="B6064" t="s">
        <v>164</v>
      </c>
      <c r="C6064">
        <v>216161.68</v>
      </c>
      <c r="D6064" t="s">
        <v>32</v>
      </c>
      <c r="E6064" t="s">
        <v>32</v>
      </c>
      <c r="F6064">
        <v>180447</v>
      </c>
    </row>
    <row r="6065" spans="1:6">
      <c r="A6065" s="171">
        <v>44380</v>
      </c>
      <c r="B6065" t="s">
        <v>164</v>
      </c>
      <c r="C6065">
        <v>216161.68</v>
      </c>
      <c r="D6065" t="s">
        <v>33</v>
      </c>
      <c r="E6065" t="s">
        <v>33</v>
      </c>
      <c r="F6065">
        <v>0</v>
      </c>
    </row>
    <row r="6066" spans="1:6">
      <c r="A6066" s="171">
        <v>44380</v>
      </c>
      <c r="B6066" t="s">
        <v>164</v>
      </c>
      <c r="C6066">
        <v>216161.68</v>
      </c>
      <c r="D6066" t="s">
        <v>34</v>
      </c>
      <c r="E6066" t="s">
        <v>34</v>
      </c>
      <c r="F6066">
        <v>0</v>
      </c>
    </row>
    <row r="6067" spans="1:6">
      <c r="A6067" s="171">
        <v>44380</v>
      </c>
      <c r="B6067" t="s">
        <v>164</v>
      </c>
      <c r="C6067">
        <v>216161.68</v>
      </c>
      <c r="D6067" t="s">
        <v>35</v>
      </c>
      <c r="E6067" t="s">
        <v>35</v>
      </c>
      <c r="F6067">
        <v>0</v>
      </c>
    </row>
    <row r="6068" spans="1:6">
      <c r="A6068" s="171">
        <v>44380</v>
      </c>
      <c r="B6068" t="s">
        <v>164</v>
      </c>
      <c r="C6068">
        <v>216161.68</v>
      </c>
      <c r="D6068" t="s">
        <v>36</v>
      </c>
      <c r="E6068" t="s">
        <v>36</v>
      </c>
      <c r="F6068">
        <v>46968</v>
      </c>
    </row>
    <row r="6069" spans="1:6">
      <c r="A6069" s="171">
        <v>44380</v>
      </c>
      <c r="B6069" t="s">
        <v>164</v>
      </c>
      <c r="C6069">
        <v>216161.68</v>
      </c>
      <c r="D6069" t="s">
        <v>37</v>
      </c>
      <c r="E6069" t="s">
        <v>37</v>
      </c>
      <c r="F6069">
        <v>0</v>
      </c>
    </row>
    <row r="6070" spans="1:6">
      <c r="A6070" s="171">
        <v>44380</v>
      </c>
      <c r="B6070" t="s">
        <v>164</v>
      </c>
      <c r="C6070">
        <v>216161.68</v>
      </c>
      <c r="D6070" t="s">
        <v>38</v>
      </c>
      <c r="E6070" t="s">
        <v>38</v>
      </c>
      <c r="F6070">
        <v>0</v>
      </c>
    </row>
    <row r="6071" spans="1:6">
      <c r="A6071" s="171">
        <v>44380</v>
      </c>
      <c r="B6071" t="s">
        <v>164</v>
      </c>
      <c r="C6071">
        <v>216161.68</v>
      </c>
      <c r="D6071" t="s">
        <v>39</v>
      </c>
      <c r="E6071" t="s">
        <v>39</v>
      </c>
      <c r="F6071">
        <v>0</v>
      </c>
    </row>
    <row r="6072" spans="1:6">
      <c r="A6072" s="171">
        <v>44380</v>
      </c>
      <c r="B6072" t="s">
        <v>164</v>
      </c>
      <c r="C6072">
        <v>216161.68</v>
      </c>
      <c r="D6072" t="s">
        <v>40</v>
      </c>
      <c r="E6072" t="s">
        <v>40</v>
      </c>
      <c r="F6072">
        <v>0</v>
      </c>
    </row>
    <row r="6073" spans="1:6">
      <c r="A6073" s="171">
        <v>44380</v>
      </c>
      <c r="B6073" t="s">
        <v>164</v>
      </c>
      <c r="C6073">
        <v>216161.68</v>
      </c>
      <c r="D6073" t="s">
        <v>41</v>
      </c>
      <c r="E6073" t="s">
        <v>41</v>
      </c>
      <c r="F6073">
        <v>0</v>
      </c>
    </row>
    <row r="6074" spans="1:6">
      <c r="A6074" s="171">
        <v>44381</v>
      </c>
      <c r="B6074" t="s">
        <v>164</v>
      </c>
      <c r="C6074">
        <v>206714.34</v>
      </c>
      <c r="D6074" t="s">
        <v>9</v>
      </c>
      <c r="E6074" t="s">
        <v>9</v>
      </c>
      <c r="F6074">
        <v>365254</v>
      </c>
    </row>
    <row r="6075" spans="1:6">
      <c r="A6075" s="171">
        <v>44381</v>
      </c>
      <c r="B6075" t="s">
        <v>164</v>
      </c>
      <c r="C6075">
        <v>206714.34</v>
      </c>
      <c r="D6075" t="s">
        <v>9</v>
      </c>
      <c r="E6075" t="s">
        <v>10</v>
      </c>
      <c r="F6075">
        <v>277744</v>
      </c>
    </row>
    <row r="6076" spans="1:6">
      <c r="A6076" s="171">
        <v>44381</v>
      </c>
      <c r="B6076" t="s">
        <v>164</v>
      </c>
      <c r="C6076">
        <v>206714.34</v>
      </c>
      <c r="D6076" t="s">
        <v>9</v>
      </c>
      <c r="E6076" t="s">
        <v>11</v>
      </c>
      <c r="F6076">
        <v>87510</v>
      </c>
    </row>
    <row r="6077" spans="1:6">
      <c r="A6077" s="171">
        <v>44381</v>
      </c>
      <c r="B6077" t="s">
        <v>164</v>
      </c>
      <c r="C6077">
        <v>206714.34</v>
      </c>
      <c r="D6077" t="s">
        <v>9</v>
      </c>
      <c r="E6077" t="s">
        <v>12</v>
      </c>
      <c r="F6077">
        <v>0</v>
      </c>
    </row>
    <row r="6078" spans="1:6">
      <c r="A6078" s="171">
        <v>44381</v>
      </c>
      <c r="B6078" t="s">
        <v>164</v>
      </c>
      <c r="C6078">
        <v>206714.34</v>
      </c>
      <c r="D6078" t="s">
        <v>9</v>
      </c>
      <c r="E6078" t="s">
        <v>13</v>
      </c>
      <c r="F6078">
        <v>0</v>
      </c>
    </row>
    <row r="6079" spans="1:6">
      <c r="A6079" s="171">
        <v>44381</v>
      </c>
      <c r="B6079" t="s">
        <v>164</v>
      </c>
      <c r="C6079">
        <v>206714.34</v>
      </c>
      <c r="D6079" t="s">
        <v>14</v>
      </c>
      <c r="E6079" t="s">
        <v>14</v>
      </c>
      <c r="F6079">
        <v>91926</v>
      </c>
    </row>
    <row r="6080" spans="1:6">
      <c r="A6080" s="171">
        <v>44381</v>
      </c>
      <c r="B6080" t="s">
        <v>164</v>
      </c>
      <c r="C6080">
        <v>206714.34</v>
      </c>
      <c r="D6080" t="s">
        <v>14</v>
      </c>
      <c r="E6080" t="s">
        <v>15</v>
      </c>
      <c r="F6080">
        <v>73826</v>
      </c>
    </row>
    <row r="6081" spans="1:6">
      <c r="A6081" s="171">
        <v>44381</v>
      </c>
      <c r="B6081" t="s">
        <v>164</v>
      </c>
      <c r="C6081">
        <v>206714.34</v>
      </c>
      <c r="D6081" t="s">
        <v>14</v>
      </c>
      <c r="E6081" t="s">
        <v>16</v>
      </c>
      <c r="F6081">
        <v>18100</v>
      </c>
    </row>
    <row r="6082" spans="1:6">
      <c r="A6082" s="171">
        <v>44381</v>
      </c>
      <c r="B6082" t="s">
        <v>164</v>
      </c>
      <c r="C6082">
        <v>206714.34</v>
      </c>
      <c r="D6082" t="s">
        <v>14</v>
      </c>
      <c r="E6082" t="s">
        <v>17</v>
      </c>
      <c r="F6082">
        <v>0</v>
      </c>
    </row>
    <row r="6083" spans="1:6">
      <c r="A6083" s="171">
        <v>44381</v>
      </c>
      <c r="B6083" t="s">
        <v>164</v>
      </c>
      <c r="C6083">
        <v>206714.34</v>
      </c>
      <c r="D6083" t="s">
        <v>14</v>
      </c>
      <c r="E6083" t="s">
        <v>18</v>
      </c>
      <c r="F6083">
        <v>0</v>
      </c>
    </row>
    <row r="6084" spans="1:6">
      <c r="A6084" s="171">
        <v>44381</v>
      </c>
      <c r="B6084" t="s">
        <v>164</v>
      </c>
      <c r="C6084">
        <v>206714.34</v>
      </c>
      <c r="D6084" t="s">
        <v>19</v>
      </c>
      <c r="E6084" t="s">
        <v>19</v>
      </c>
      <c r="F6084">
        <v>63678</v>
      </c>
    </row>
    <row r="6085" spans="1:6">
      <c r="A6085" s="171">
        <v>44381</v>
      </c>
      <c r="B6085" t="s">
        <v>164</v>
      </c>
      <c r="C6085">
        <v>206714.34</v>
      </c>
      <c r="D6085" t="s">
        <v>19</v>
      </c>
      <c r="E6085" t="s">
        <v>20</v>
      </c>
      <c r="F6085">
        <v>63678</v>
      </c>
    </row>
    <row r="6086" spans="1:6">
      <c r="A6086" s="171">
        <v>44381</v>
      </c>
      <c r="B6086" t="s">
        <v>164</v>
      </c>
      <c r="C6086">
        <v>206714.34</v>
      </c>
      <c r="D6086" t="s">
        <v>19</v>
      </c>
      <c r="E6086" t="s">
        <v>21</v>
      </c>
      <c r="F6086">
        <v>0</v>
      </c>
    </row>
    <row r="6087" spans="1:6">
      <c r="A6087" s="171">
        <v>44381</v>
      </c>
      <c r="B6087" t="s">
        <v>164</v>
      </c>
      <c r="C6087">
        <v>206714.34</v>
      </c>
      <c r="D6087" t="s">
        <v>19</v>
      </c>
      <c r="E6087" t="s">
        <v>22</v>
      </c>
      <c r="F6087">
        <v>0</v>
      </c>
    </row>
    <row r="6088" spans="1:6">
      <c r="A6088" s="171">
        <v>44381</v>
      </c>
      <c r="B6088" t="s">
        <v>164</v>
      </c>
      <c r="C6088">
        <v>206714.34</v>
      </c>
      <c r="D6088" t="s">
        <v>23</v>
      </c>
      <c r="E6088" t="s">
        <v>23</v>
      </c>
      <c r="F6088">
        <v>0</v>
      </c>
    </row>
    <row r="6089" spans="1:6">
      <c r="A6089" s="171">
        <v>44381</v>
      </c>
      <c r="B6089" t="s">
        <v>164</v>
      </c>
      <c r="C6089">
        <v>206714.34</v>
      </c>
      <c r="D6089" t="s">
        <v>24</v>
      </c>
      <c r="E6089" t="s">
        <v>24</v>
      </c>
      <c r="F6089">
        <v>304029</v>
      </c>
    </row>
    <row r="6090" spans="1:6">
      <c r="A6090" s="171">
        <v>44381</v>
      </c>
      <c r="B6090" t="s">
        <v>164</v>
      </c>
      <c r="C6090">
        <v>206714.34</v>
      </c>
      <c r="D6090" t="s">
        <v>25</v>
      </c>
      <c r="E6090" t="s">
        <v>25</v>
      </c>
      <c r="F6090">
        <v>4028708</v>
      </c>
    </row>
    <row r="6091" spans="1:6">
      <c r="A6091" s="171">
        <v>44381</v>
      </c>
      <c r="B6091" t="s">
        <v>164</v>
      </c>
      <c r="C6091">
        <v>206714.34</v>
      </c>
      <c r="D6091" t="s">
        <v>26</v>
      </c>
      <c r="E6091" t="s">
        <v>26</v>
      </c>
      <c r="F6091">
        <v>74222</v>
      </c>
    </row>
    <row r="6092" spans="1:6">
      <c r="A6092" s="171">
        <v>44381</v>
      </c>
      <c r="B6092" t="s">
        <v>164</v>
      </c>
      <c r="C6092">
        <v>206714.34</v>
      </c>
      <c r="D6092" t="s">
        <v>27</v>
      </c>
      <c r="E6092" t="s">
        <v>27</v>
      </c>
      <c r="F6092">
        <v>25951</v>
      </c>
    </row>
    <row r="6093" spans="1:6">
      <c r="A6093" s="171">
        <v>44381</v>
      </c>
      <c r="B6093" t="s">
        <v>164</v>
      </c>
      <c r="C6093">
        <v>206714.34</v>
      </c>
      <c r="D6093" t="s">
        <v>28</v>
      </c>
      <c r="E6093" t="s">
        <v>28</v>
      </c>
      <c r="F6093">
        <v>0</v>
      </c>
    </row>
    <row r="6094" spans="1:6">
      <c r="A6094" s="171">
        <v>44381</v>
      </c>
      <c r="B6094" t="s">
        <v>164</v>
      </c>
      <c r="C6094">
        <v>206714.34</v>
      </c>
      <c r="D6094" t="s">
        <v>29</v>
      </c>
      <c r="E6094" t="s">
        <v>29</v>
      </c>
      <c r="F6094">
        <v>1272670</v>
      </c>
    </row>
    <row r="6095" spans="1:6">
      <c r="A6095" s="171">
        <v>44381</v>
      </c>
      <c r="B6095" t="s">
        <v>164</v>
      </c>
      <c r="C6095">
        <v>206714.34</v>
      </c>
      <c r="D6095" t="s">
        <v>30</v>
      </c>
      <c r="E6095" t="s">
        <v>30</v>
      </c>
      <c r="F6095">
        <v>0</v>
      </c>
    </row>
    <row r="6096" spans="1:6">
      <c r="A6096" s="171">
        <v>44381</v>
      </c>
      <c r="B6096" t="s">
        <v>164</v>
      </c>
      <c r="C6096">
        <v>206714.34</v>
      </c>
      <c r="D6096" t="s">
        <v>31</v>
      </c>
      <c r="E6096" t="s">
        <v>31</v>
      </c>
      <c r="F6096">
        <v>1842241</v>
      </c>
    </row>
    <row r="6097" spans="1:6">
      <c r="A6097" s="171">
        <v>44381</v>
      </c>
      <c r="B6097" t="s">
        <v>164</v>
      </c>
      <c r="C6097">
        <v>206714.34</v>
      </c>
      <c r="D6097" t="s">
        <v>32</v>
      </c>
      <c r="E6097" t="s">
        <v>32</v>
      </c>
      <c r="F6097">
        <v>154609</v>
      </c>
    </row>
    <row r="6098" spans="1:6">
      <c r="A6098" s="171">
        <v>44381</v>
      </c>
      <c r="B6098" t="s">
        <v>164</v>
      </c>
      <c r="C6098">
        <v>206714.34</v>
      </c>
      <c r="D6098" t="s">
        <v>33</v>
      </c>
      <c r="E6098" t="s">
        <v>33</v>
      </c>
      <c r="F6098">
        <v>0</v>
      </c>
    </row>
    <row r="6099" spans="1:6">
      <c r="A6099" s="171">
        <v>44381</v>
      </c>
      <c r="B6099" t="s">
        <v>164</v>
      </c>
      <c r="C6099">
        <v>206714.34</v>
      </c>
      <c r="D6099" t="s">
        <v>34</v>
      </c>
      <c r="E6099" t="s">
        <v>34</v>
      </c>
      <c r="F6099">
        <v>0</v>
      </c>
    </row>
    <row r="6100" spans="1:6">
      <c r="A6100" s="171">
        <v>44381</v>
      </c>
      <c r="B6100" t="s">
        <v>164</v>
      </c>
      <c r="C6100">
        <v>206714.34</v>
      </c>
      <c r="D6100" t="s">
        <v>35</v>
      </c>
      <c r="E6100" t="s">
        <v>35</v>
      </c>
      <c r="F6100">
        <v>0</v>
      </c>
    </row>
    <row r="6101" spans="1:6">
      <c r="A6101" s="171">
        <v>44381</v>
      </c>
      <c r="B6101" t="s">
        <v>164</v>
      </c>
      <c r="C6101">
        <v>206714.34</v>
      </c>
      <c r="D6101" t="s">
        <v>36</v>
      </c>
      <c r="E6101" t="s">
        <v>36</v>
      </c>
      <c r="F6101">
        <v>59816</v>
      </c>
    </row>
    <row r="6102" spans="1:6">
      <c r="A6102" s="171">
        <v>44381</v>
      </c>
      <c r="B6102" t="s">
        <v>164</v>
      </c>
      <c r="C6102">
        <v>206714.34</v>
      </c>
      <c r="D6102" t="s">
        <v>37</v>
      </c>
      <c r="E6102" t="s">
        <v>37</v>
      </c>
      <c r="F6102">
        <v>0</v>
      </c>
    </row>
    <row r="6103" spans="1:6">
      <c r="A6103" s="171">
        <v>44381</v>
      </c>
      <c r="B6103" t="s">
        <v>164</v>
      </c>
      <c r="C6103">
        <v>206714.34</v>
      </c>
      <c r="D6103" t="s">
        <v>38</v>
      </c>
      <c r="E6103" t="s">
        <v>38</v>
      </c>
      <c r="F6103">
        <v>0</v>
      </c>
    </row>
    <row r="6104" spans="1:6">
      <c r="A6104" s="171">
        <v>44381</v>
      </c>
      <c r="B6104" t="s">
        <v>164</v>
      </c>
      <c r="C6104">
        <v>206714.34</v>
      </c>
      <c r="D6104" t="s">
        <v>39</v>
      </c>
      <c r="E6104" t="s">
        <v>39</v>
      </c>
      <c r="F6104">
        <v>0</v>
      </c>
    </row>
    <row r="6105" spans="1:6">
      <c r="A6105" s="171">
        <v>44381</v>
      </c>
      <c r="B6105" t="s">
        <v>164</v>
      </c>
      <c r="C6105">
        <v>206714.34</v>
      </c>
      <c r="D6105" t="s">
        <v>40</v>
      </c>
      <c r="E6105" t="s">
        <v>40</v>
      </c>
      <c r="F6105">
        <v>0</v>
      </c>
    </row>
    <row r="6106" spans="1:6">
      <c r="A6106" s="171">
        <v>44381</v>
      </c>
      <c r="B6106" t="s">
        <v>164</v>
      </c>
      <c r="C6106">
        <v>206714.34</v>
      </c>
      <c r="D6106" t="s">
        <v>41</v>
      </c>
      <c r="E6106" t="s">
        <v>41</v>
      </c>
      <c r="F6106">
        <v>0</v>
      </c>
    </row>
    <row r="6107" spans="1:6">
      <c r="A6107" s="171">
        <v>44382</v>
      </c>
      <c r="B6107" t="s">
        <v>164</v>
      </c>
      <c r="C6107">
        <v>221173.79</v>
      </c>
      <c r="D6107" t="s">
        <v>9</v>
      </c>
      <c r="E6107" t="s">
        <v>9</v>
      </c>
      <c r="F6107">
        <v>368093</v>
      </c>
    </row>
    <row r="6108" spans="1:6">
      <c r="A6108" s="171">
        <v>44382</v>
      </c>
      <c r="B6108" t="s">
        <v>164</v>
      </c>
      <c r="C6108">
        <v>221173.79</v>
      </c>
      <c r="D6108" t="s">
        <v>9</v>
      </c>
      <c r="E6108" t="s">
        <v>10</v>
      </c>
      <c r="F6108">
        <v>283655</v>
      </c>
    </row>
    <row r="6109" spans="1:6">
      <c r="A6109" s="171">
        <v>44382</v>
      </c>
      <c r="B6109" t="s">
        <v>164</v>
      </c>
      <c r="C6109">
        <v>221173.79</v>
      </c>
      <c r="D6109" t="s">
        <v>9</v>
      </c>
      <c r="E6109" t="s">
        <v>11</v>
      </c>
      <c r="F6109">
        <v>84438</v>
      </c>
    </row>
    <row r="6110" spans="1:6">
      <c r="A6110" s="171">
        <v>44382</v>
      </c>
      <c r="B6110" t="s">
        <v>164</v>
      </c>
      <c r="C6110">
        <v>221173.79</v>
      </c>
      <c r="D6110" t="s">
        <v>9</v>
      </c>
      <c r="E6110" t="s">
        <v>12</v>
      </c>
      <c r="F6110">
        <v>0</v>
      </c>
    </row>
    <row r="6111" spans="1:6">
      <c r="A6111" s="171">
        <v>44382</v>
      </c>
      <c r="B6111" t="s">
        <v>164</v>
      </c>
      <c r="C6111">
        <v>221173.79</v>
      </c>
      <c r="D6111" t="s">
        <v>9</v>
      </c>
      <c r="E6111" t="s">
        <v>13</v>
      </c>
      <c r="F6111">
        <v>0</v>
      </c>
    </row>
    <row r="6112" spans="1:6">
      <c r="A6112" s="171">
        <v>44382</v>
      </c>
      <c r="B6112" t="s">
        <v>164</v>
      </c>
      <c r="C6112">
        <v>221173.79</v>
      </c>
      <c r="D6112" t="s">
        <v>14</v>
      </c>
      <c r="E6112" t="s">
        <v>14</v>
      </c>
      <c r="F6112">
        <v>108161</v>
      </c>
    </row>
    <row r="6113" spans="1:6">
      <c r="A6113" s="171">
        <v>44382</v>
      </c>
      <c r="B6113" t="s">
        <v>164</v>
      </c>
      <c r="C6113">
        <v>221173.79</v>
      </c>
      <c r="D6113" t="s">
        <v>14</v>
      </c>
      <c r="E6113" t="s">
        <v>15</v>
      </c>
      <c r="F6113">
        <v>87916</v>
      </c>
    </row>
    <row r="6114" spans="1:6">
      <c r="A6114" s="171">
        <v>44382</v>
      </c>
      <c r="B6114" t="s">
        <v>164</v>
      </c>
      <c r="C6114">
        <v>221173.79</v>
      </c>
      <c r="D6114" t="s">
        <v>14</v>
      </c>
      <c r="E6114" t="s">
        <v>16</v>
      </c>
      <c r="F6114">
        <v>20245</v>
      </c>
    </row>
    <row r="6115" spans="1:6">
      <c r="A6115" s="171">
        <v>44382</v>
      </c>
      <c r="B6115" t="s">
        <v>164</v>
      </c>
      <c r="C6115">
        <v>221173.79</v>
      </c>
      <c r="D6115" t="s">
        <v>14</v>
      </c>
      <c r="E6115" t="s">
        <v>17</v>
      </c>
      <c r="F6115">
        <v>0</v>
      </c>
    </row>
    <row r="6116" spans="1:6">
      <c r="A6116" s="171">
        <v>44382</v>
      </c>
      <c r="B6116" t="s">
        <v>164</v>
      </c>
      <c r="C6116">
        <v>221173.79</v>
      </c>
      <c r="D6116" t="s">
        <v>14</v>
      </c>
      <c r="E6116" t="s">
        <v>18</v>
      </c>
      <c r="F6116">
        <v>0</v>
      </c>
    </row>
    <row r="6117" spans="1:6">
      <c r="A6117" s="171">
        <v>44382</v>
      </c>
      <c r="B6117" t="s">
        <v>164</v>
      </c>
      <c r="C6117">
        <v>221173.79</v>
      </c>
      <c r="D6117" t="s">
        <v>19</v>
      </c>
      <c r="E6117" t="s">
        <v>19</v>
      </c>
      <c r="F6117">
        <v>46076</v>
      </c>
    </row>
    <row r="6118" spans="1:6">
      <c r="A6118" s="171">
        <v>44382</v>
      </c>
      <c r="B6118" t="s">
        <v>164</v>
      </c>
      <c r="C6118">
        <v>221173.79</v>
      </c>
      <c r="D6118" t="s">
        <v>19</v>
      </c>
      <c r="E6118" t="s">
        <v>20</v>
      </c>
      <c r="F6118">
        <v>46076</v>
      </c>
    </row>
    <row r="6119" spans="1:6">
      <c r="A6119" s="171">
        <v>44382</v>
      </c>
      <c r="B6119" t="s">
        <v>164</v>
      </c>
      <c r="C6119">
        <v>221173.79</v>
      </c>
      <c r="D6119" t="s">
        <v>19</v>
      </c>
      <c r="E6119" t="s">
        <v>21</v>
      </c>
      <c r="F6119">
        <v>0</v>
      </c>
    </row>
    <row r="6120" spans="1:6">
      <c r="A6120" s="171">
        <v>44382</v>
      </c>
      <c r="B6120" t="s">
        <v>164</v>
      </c>
      <c r="C6120">
        <v>221173.79</v>
      </c>
      <c r="D6120" t="s">
        <v>19</v>
      </c>
      <c r="E6120" t="s">
        <v>22</v>
      </c>
      <c r="F6120">
        <v>0</v>
      </c>
    </row>
    <row r="6121" spans="1:6">
      <c r="A6121" s="171">
        <v>44382</v>
      </c>
      <c r="B6121" t="s">
        <v>164</v>
      </c>
      <c r="C6121">
        <v>221173.79</v>
      </c>
      <c r="D6121" t="s">
        <v>23</v>
      </c>
      <c r="E6121" t="s">
        <v>23</v>
      </c>
      <c r="F6121">
        <v>0</v>
      </c>
    </row>
    <row r="6122" spans="1:6">
      <c r="A6122" s="171">
        <v>44382</v>
      </c>
      <c r="B6122" t="s">
        <v>164</v>
      </c>
      <c r="C6122">
        <v>221173.79</v>
      </c>
      <c r="D6122" t="s">
        <v>24</v>
      </c>
      <c r="E6122" t="s">
        <v>24</v>
      </c>
      <c r="F6122">
        <v>519267</v>
      </c>
    </row>
    <row r="6123" spans="1:6">
      <c r="A6123" s="171">
        <v>44382</v>
      </c>
      <c r="B6123" t="s">
        <v>164</v>
      </c>
      <c r="C6123">
        <v>221173.79</v>
      </c>
      <c r="D6123" t="s">
        <v>25</v>
      </c>
      <c r="E6123" t="s">
        <v>25</v>
      </c>
      <c r="F6123">
        <v>4629374</v>
      </c>
    </row>
    <row r="6124" spans="1:6">
      <c r="A6124" s="171">
        <v>44382</v>
      </c>
      <c r="B6124" t="s">
        <v>164</v>
      </c>
      <c r="C6124">
        <v>221173.79</v>
      </c>
      <c r="D6124" t="s">
        <v>26</v>
      </c>
      <c r="E6124" t="s">
        <v>26</v>
      </c>
      <c r="F6124">
        <v>68235</v>
      </c>
    </row>
    <row r="6125" spans="1:6">
      <c r="A6125" s="171">
        <v>44382</v>
      </c>
      <c r="B6125" t="s">
        <v>164</v>
      </c>
      <c r="C6125">
        <v>221173.79</v>
      </c>
      <c r="D6125" t="s">
        <v>27</v>
      </c>
      <c r="E6125" t="s">
        <v>27</v>
      </c>
      <c r="F6125">
        <v>41013</v>
      </c>
    </row>
    <row r="6126" spans="1:6">
      <c r="A6126" s="171">
        <v>44382</v>
      </c>
      <c r="B6126" t="s">
        <v>164</v>
      </c>
      <c r="C6126">
        <v>221173.79</v>
      </c>
      <c r="D6126" t="s">
        <v>28</v>
      </c>
      <c r="E6126" t="s">
        <v>28</v>
      </c>
      <c r="F6126">
        <v>0</v>
      </c>
    </row>
    <row r="6127" spans="1:6">
      <c r="A6127" s="171">
        <v>44382</v>
      </c>
      <c r="B6127" t="s">
        <v>164</v>
      </c>
      <c r="C6127">
        <v>221173.79</v>
      </c>
      <c r="D6127" t="s">
        <v>29</v>
      </c>
      <c r="E6127" t="s">
        <v>29</v>
      </c>
      <c r="F6127">
        <v>865834</v>
      </c>
    </row>
    <row r="6128" spans="1:6">
      <c r="A6128" s="171">
        <v>44382</v>
      </c>
      <c r="B6128" t="s">
        <v>164</v>
      </c>
      <c r="C6128">
        <v>221173.79</v>
      </c>
      <c r="D6128" t="s">
        <v>30</v>
      </c>
      <c r="E6128" t="s">
        <v>30</v>
      </c>
      <c r="F6128">
        <v>0</v>
      </c>
    </row>
    <row r="6129" spans="1:6">
      <c r="A6129" s="171">
        <v>44382</v>
      </c>
      <c r="B6129" t="s">
        <v>164</v>
      </c>
      <c r="C6129">
        <v>221173.79</v>
      </c>
      <c r="D6129" t="s">
        <v>31</v>
      </c>
      <c r="E6129" t="s">
        <v>31</v>
      </c>
      <c r="F6129">
        <v>3743557</v>
      </c>
    </row>
    <row r="6130" spans="1:6">
      <c r="A6130" s="171">
        <v>44382</v>
      </c>
      <c r="B6130" t="s">
        <v>164</v>
      </c>
      <c r="C6130">
        <v>221173.79</v>
      </c>
      <c r="D6130" t="s">
        <v>32</v>
      </c>
      <c r="E6130" t="s">
        <v>32</v>
      </c>
      <c r="F6130">
        <v>258093</v>
      </c>
    </row>
    <row r="6131" spans="1:6">
      <c r="A6131" s="171">
        <v>44382</v>
      </c>
      <c r="B6131" t="s">
        <v>164</v>
      </c>
      <c r="C6131">
        <v>221173.79</v>
      </c>
      <c r="D6131" t="s">
        <v>33</v>
      </c>
      <c r="E6131" t="s">
        <v>33</v>
      </c>
      <c r="F6131">
        <v>0</v>
      </c>
    </row>
    <row r="6132" spans="1:6">
      <c r="A6132" s="171">
        <v>44382</v>
      </c>
      <c r="B6132" t="s">
        <v>164</v>
      </c>
      <c r="C6132">
        <v>221173.79</v>
      </c>
      <c r="D6132" t="s">
        <v>34</v>
      </c>
      <c r="E6132" t="s">
        <v>34</v>
      </c>
      <c r="F6132">
        <v>0</v>
      </c>
    </row>
    <row r="6133" spans="1:6">
      <c r="A6133" s="171">
        <v>44382</v>
      </c>
      <c r="B6133" t="s">
        <v>164</v>
      </c>
      <c r="C6133">
        <v>221173.79</v>
      </c>
      <c r="D6133" t="s">
        <v>35</v>
      </c>
      <c r="E6133" t="s">
        <v>35</v>
      </c>
      <c r="F6133">
        <v>0</v>
      </c>
    </row>
    <row r="6134" spans="1:6">
      <c r="A6134" s="171">
        <v>44382</v>
      </c>
      <c r="B6134" t="s">
        <v>164</v>
      </c>
      <c r="C6134">
        <v>221173.79</v>
      </c>
      <c r="D6134" t="s">
        <v>36</v>
      </c>
      <c r="E6134" t="s">
        <v>36</v>
      </c>
      <c r="F6134">
        <v>38583</v>
      </c>
    </row>
    <row r="6135" spans="1:6">
      <c r="A6135" s="171">
        <v>44382</v>
      </c>
      <c r="B6135" t="s">
        <v>164</v>
      </c>
      <c r="C6135">
        <v>221173.79</v>
      </c>
      <c r="D6135" t="s">
        <v>37</v>
      </c>
      <c r="E6135" t="s">
        <v>37</v>
      </c>
      <c r="F6135">
        <v>0</v>
      </c>
    </row>
    <row r="6136" spans="1:6">
      <c r="A6136" s="171">
        <v>44382</v>
      </c>
      <c r="B6136" t="s">
        <v>164</v>
      </c>
      <c r="C6136">
        <v>221173.79</v>
      </c>
      <c r="D6136" t="s">
        <v>38</v>
      </c>
      <c r="E6136" t="s">
        <v>38</v>
      </c>
      <c r="F6136">
        <v>0</v>
      </c>
    </row>
    <row r="6137" spans="1:6">
      <c r="A6137" s="171">
        <v>44382</v>
      </c>
      <c r="B6137" t="s">
        <v>164</v>
      </c>
      <c r="C6137">
        <v>221173.79</v>
      </c>
      <c r="D6137" t="s">
        <v>39</v>
      </c>
      <c r="E6137" t="s">
        <v>39</v>
      </c>
      <c r="F6137">
        <v>0</v>
      </c>
    </row>
    <row r="6138" spans="1:6">
      <c r="A6138" s="171">
        <v>44382</v>
      </c>
      <c r="B6138" t="s">
        <v>164</v>
      </c>
      <c r="C6138">
        <v>221173.79</v>
      </c>
      <c r="D6138" t="s">
        <v>40</v>
      </c>
      <c r="E6138" t="s">
        <v>40</v>
      </c>
      <c r="F6138">
        <v>0</v>
      </c>
    </row>
    <row r="6139" spans="1:6">
      <c r="A6139" s="171">
        <v>44382</v>
      </c>
      <c r="B6139" t="s">
        <v>164</v>
      </c>
      <c r="C6139">
        <v>221173.79</v>
      </c>
      <c r="D6139" t="s">
        <v>41</v>
      </c>
      <c r="E6139" t="s">
        <v>41</v>
      </c>
      <c r="F6139">
        <v>0</v>
      </c>
    </row>
    <row r="6140" spans="1:6">
      <c r="A6140" s="171">
        <v>44383</v>
      </c>
      <c r="B6140" t="s">
        <v>164</v>
      </c>
      <c r="C6140">
        <v>125364.79</v>
      </c>
      <c r="D6140" t="s">
        <v>9</v>
      </c>
      <c r="E6140" t="s">
        <v>9</v>
      </c>
      <c r="F6140">
        <v>319813</v>
      </c>
    </row>
    <row r="6141" spans="1:6">
      <c r="A6141" s="171">
        <v>44383</v>
      </c>
      <c r="B6141" t="s">
        <v>164</v>
      </c>
      <c r="C6141">
        <v>125364.79</v>
      </c>
      <c r="D6141" t="s">
        <v>9</v>
      </c>
      <c r="E6141" t="s">
        <v>10</v>
      </c>
      <c r="F6141">
        <v>237245</v>
      </c>
    </row>
    <row r="6142" spans="1:6">
      <c r="A6142" s="171">
        <v>44383</v>
      </c>
      <c r="B6142" t="s">
        <v>164</v>
      </c>
      <c r="C6142">
        <v>125364.79</v>
      </c>
      <c r="D6142" t="s">
        <v>9</v>
      </c>
      <c r="E6142" t="s">
        <v>11</v>
      </c>
      <c r="F6142">
        <v>43967</v>
      </c>
    </row>
    <row r="6143" spans="1:6">
      <c r="A6143" s="171">
        <v>44383</v>
      </c>
      <c r="B6143" t="s">
        <v>164</v>
      </c>
      <c r="C6143">
        <v>125364.79</v>
      </c>
      <c r="D6143" t="s">
        <v>9</v>
      </c>
      <c r="E6143" t="s">
        <v>12</v>
      </c>
      <c r="F6143">
        <v>0</v>
      </c>
    </row>
    <row r="6144" spans="1:6">
      <c r="A6144" s="171">
        <v>44383</v>
      </c>
      <c r="B6144" t="s">
        <v>164</v>
      </c>
      <c r="C6144">
        <v>125364.79</v>
      </c>
      <c r="D6144" t="s">
        <v>9</v>
      </c>
      <c r="E6144" t="s">
        <v>13</v>
      </c>
      <c r="F6144">
        <v>38601</v>
      </c>
    </row>
    <row r="6145" spans="1:6">
      <c r="A6145" s="171">
        <v>44383</v>
      </c>
      <c r="B6145" t="s">
        <v>164</v>
      </c>
      <c r="C6145">
        <v>125364.79</v>
      </c>
      <c r="D6145" t="s">
        <v>14</v>
      </c>
      <c r="E6145" t="s">
        <v>14</v>
      </c>
      <c r="F6145">
        <v>84202</v>
      </c>
    </row>
    <row r="6146" spans="1:6">
      <c r="A6146" s="171">
        <v>44383</v>
      </c>
      <c r="B6146" t="s">
        <v>164</v>
      </c>
      <c r="C6146">
        <v>125364.79</v>
      </c>
      <c r="D6146" t="s">
        <v>14</v>
      </c>
      <c r="E6146" t="s">
        <v>15</v>
      </c>
      <c r="F6146">
        <v>71506</v>
      </c>
    </row>
    <row r="6147" spans="1:6">
      <c r="A6147" s="171">
        <v>44383</v>
      </c>
      <c r="B6147" t="s">
        <v>164</v>
      </c>
      <c r="C6147">
        <v>125364.79</v>
      </c>
      <c r="D6147" t="s">
        <v>14</v>
      </c>
      <c r="E6147" t="s">
        <v>16</v>
      </c>
      <c r="F6147">
        <v>8912</v>
      </c>
    </row>
    <row r="6148" spans="1:6">
      <c r="A6148" s="171">
        <v>44383</v>
      </c>
      <c r="B6148" t="s">
        <v>164</v>
      </c>
      <c r="C6148">
        <v>125364.79</v>
      </c>
      <c r="D6148" t="s">
        <v>14</v>
      </c>
      <c r="E6148" t="s">
        <v>17</v>
      </c>
      <c r="F6148">
        <v>3783</v>
      </c>
    </row>
    <row r="6149" spans="1:6">
      <c r="A6149" s="171">
        <v>44383</v>
      </c>
      <c r="B6149" t="s">
        <v>164</v>
      </c>
      <c r="C6149">
        <v>125364.79</v>
      </c>
      <c r="D6149" t="s">
        <v>14</v>
      </c>
      <c r="E6149" t="s">
        <v>18</v>
      </c>
      <c r="F6149">
        <v>0</v>
      </c>
    </row>
    <row r="6150" spans="1:6">
      <c r="A6150" s="171">
        <v>44383</v>
      </c>
      <c r="B6150" t="s">
        <v>164</v>
      </c>
      <c r="C6150">
        <v>125364.79</v>
      </c>
      <c r="D6150" t="s">
        <v>19</v>
      </c>
      <c r="E6150" t="s">
        <v>19</v>
      </c>
      <c r="F6150">
        <v>91375</v>
      </c>
    </row>
    <row r="6151" spans="1:6">
      <c r="A6151" s="171">
        <v>44383</v>
      </c>
      <c r="B6151" t="s">
        <v>164</v>
      </c>
      <c r="C6151">
        <v>125364.79</v>
      </c>
      <c r="D6151" t="s">
        <v>19</v>
      </c>
      <c r="E6151" t="s">
        <v>20</v>
      </c>
      <c r="F6151">
        <v>91375</v>
      </c>
    </row>
    <row r="6152" spans="1:6">
      <c r="A6152" s="171">
        <v>44383</v>
      </c>
      <c r="B6152" t="s">
        <v>164</v>
      </c>
      <c r="C6152">
        <v>125364.79</v>
      </c>
      <c r="D6152" t="s">
        <v>19</v>
      </c>
      <c r="E6152" t="s">
        <v>21</v>
      </c>
      <c r="F6152">
        <v>0</v>
      </c>
    </row>
    <row r="6153" spans="1:6">
      <c r="A6153" s="171">
        <v>44383</v>
      </c>
      <c r="B6153" t="s">
        <v>164</v>
      </c>
      <c r="C6153">
        <v>125364.79</v>
      </c>
      <c r="D6153" t="s">
        <v>19</v>
      </c>
      <c r="E6153" t="s">
        <v>22</v>
      </c>
      <c r="F6153">
        <v>0</v>
      </c>
    </row>
    <row r="6154" spans="1:6">
      <c r="A6154" s="171">
        <v>44383</v>
      </c>
      <c r="B6154" t="s">
        <v>164</v>
      </c>
      <c r="C6154">
        <v>125364.79</v>
      </c>
      <c r="D6154" t="s">
        <v>23</v>
      </c>
      <c r="E6154" t="s">
        <v>23</v>
      </c>
      <c r="F6154">
        <v>0</v>
      </c>
    </row>
    <row r="6155" spans="1:6">
      <c r="A6155" s="171">
        <v>44383</v>
      </c>
      <c r="B6155" t="s">
        <v>164</v>
      </c>
      <c r="C6155">
        <v>125364.79</v>
      </c>
      <c r="D6155" t="s">
        <v>24</v>
      </c>
      <c r="E6155" t="s">
        <v>24</v>
      </c>
      <c r="F6155">
        <v>930992</v>
      </c>
    </row>
    <row r="6156" spans="1:6">
      <c r="A6156" s="171">
        <v>44383</v>
      </c>
      <c r="B6156" t="s">
        <v>164</v>
      </c>
      <c r="C6156">
        <v>125364.79</v>
      </c>
      <c r="D6156" t="s">
        <v>25</v>
      </c>
      <c r="E6156" t="s">
        <v>25</v>
      </c>
      <c r="F6156">
        <v>4901693</v>
      </c>
    </row>
    <row r="6157" spans="1:6">
      <c r="A6157" s="171">
        <v>44383</v>
      </c>
      <c r="B6157" t="s">
        <v>164</v>
      </c>
      <c r="C6157">
        <v>125364.79</v>
      </c>
      <c r="D6157" t="s">
        <v>26</v>
      </c>
      <c r="E6157" t="s">
        <v>26</v>
      </c>
      <c r="F6157">
        <v>155074</v>
      </c>
    </row>
    <row r="6158" spans="1:6">
      <c r="A6158" s="171">
        <v>44383</v>
      </c>
      <c r="B6158" t="s">
        <v>164</v>
      </c>
      <c r="C6158">
        <v>125364.79</v>
      </c>
      <c r="D6158" t="s">
        <v>27</v>
      </c>
      <c r="E6158" t="s">
        <v>27</v>
      </c>
      <c r="F6158">
        <v>97778</v>
      </c>
    </row>
    <row r="6159" spans="1:6">
      <c r="A6159" s="171">
        <v>44383</v>
      </c>
      <c r="B6159" t="s">
        <v>164</v>
      </c>
      <c r="C6159">
        <v>125364.79</v>
      </c>
      <c r="D6159" t="s">
        <v>28</v>
      </c>
      <c r="E6159" t="s">
        <v>28</v>
      </c>
      <c r="F6159">
        <v>0</v>
      </c>
    </row>
    <row r="6160" spans="1:6">
      <c r="A6160" s="171">
        <v>44383</v>
      </c>
      <c r="B6160" t="s">
        <v>164</v>
      </c>
      <c r="C6160">
        <v>125364.79</v>
      </c>
      <c r="D6160" t="s">
        <v>29</v>
      </c>
      <c r="E6160" t="s">
        <v>29</v>
      </c>
      <c r="F6160">
        <v>1235269</v>
      </c>
    </row>
    <row r="6161" spans="1:6">
      <c r="A6161" s="171">
        <v>44383</v>
      </c>
      <c r="B6161" t="s">
        <v>164</v>
      </c>
      <c r="C6161">
        <v>125364.79</v>
      </c>
      <c r="D6161" t="s">
        <v>30</v>
      </c>
      <c r="E6161" t="s">
        <v>30</v>
      </c>
      <c r="F6161">
        <v>0</v>
      </c>
    </row>
    <row r="6162" spans="1:6">
      <c r="A6162" s="171">
        <v>44383</v>
      </c>
      <c r="B6162" t="s">
        <v>164</v>
      </c>
      <c r="C6162">
        <v>125364.79</v>
      </c>
      <c r="D6162" t="s">
        <v>31</v>
      </c>
      <c r="E6162" t="s">
        <v>31</v>
      </c>
      <c r="F6162">
        <v>5095312</v>
      </c>
    </row>
    <row r="6163" spans="1:6">
      <c r="A6163" s="171">
        <v>44383</v>
      </c>
      <c r="B6163" t="s">
        <v>164</v>
      </c>
      <c r="C6163">
        <v>125364.79</v>
      </c>
      <c r="D6163" t="s">
        <v>32</v>
      </c>
      <c r="E6163" t="s">
        <v>32</v>
      </c>
      <c r="F6163">
        <v>335797</v>
      </c>
    </row>
    <row r="6164" spans="1:6">
      <c r="A6164" s="171">
        <v>44383</v>
      </c>
      <c r="B6164" t="s">
        <v>164</v>
      </c>
      <c r="C6164">
        <v>125364.79</v>
      </c>
      <c r="D6164" t="s">
        <v>33</v>
      </c>
      <c r="E6164" t="s">
        <v>33</v>
      </c>
      <c r="F6164">
        <v>0</v>
      </c>
    </row>
    <row r="6165" spans="1:6">
      <c r="A6165" s="171">
        <v>44383</v>
      </c>
      <c r="B6165" t="s">
        <v>164</v>
      </c>
      <c r="C6165">
        <v>125364.79</v>
      </c>
      <c r="D6165" t="s">
        <v>34</v>
      </c>
      <c r="E6165" t="s">
        <v>34</v>
      </c>
      <c r="F6165">
        <v>0</v>
      </c>
    </row>
    <row r="6166" spans="1:6">
      <c r="A6166" s="171">
        <v>44383</v>
      </c>
      <c r="B6166" t="s">
        <v>164</v>
      </c>
      <c r="C6166">
        <v>125364.79</v>
      </c>
      <c r="D6166" t="s">
        <v>35</v>
      </c>
      <c r="E6166" t="s">
        <v>35</v>
      </c>
      <c r="F6166">
        <v>0</v>
      </c>
    </row>
    <row r="6167" spans="1:6">
      <c r="A6167" s="171">
        <v>44383</v>
      </c>
      <c r="B6167" t="s">
        <v>164</v>
      </c>
      <c r="C6167">
        <v>125364.79</v>
      </c>
      <c r="D6167" t="s">
        <v>36</v>
      </c>
      <c r="E6167" t="s">
        <v>36</v>
      </c>
      <c r="F6167">
        <v>27059</v>
      </c>
    </row>
    <row r="6168" spans="1:6">
      <c r="A6168" s="171">
        <v>44383</v>
      </c>
      <c r="B6168" t="s">
        <v>164</v>
      </c>
      <c r="C6168">
        <v>125364.79</v>
      </c>
      <c r="D6168" t="s">
        <v>37</v>
      </c>
      <c r="E6168" t="s">
        <v>37</v>
      </c>
      <c r="F6168">
        <v>0</v>
      </c>
    </row>
    <row r="6169" spans="1:6">
      <c r="A6169" s="171">
        <v>44383</v>
      </c>
      <c r="B6169" t="s">
        <v>164</v>
      </c>
      <c r="C6169">
        <v>125364.79</v>
      </c>
      <c r="D6169" t="s">
        <v>38</v>
      </c>
      <c r="E6169" t="s">
        <v>38</v>
      </c>
      <c r="F6169">
        <v>0</v>
      </c>
    </row>
    <row r="6170" spans="1:6">
      <c r="A6170" s="171">
        <v>44383</v>
      </c>
      <c r="B6170" t="s">
        <v>164</v>
      </c>
      <c r="C6170">
        <v>125364.79</v>
      </c>
      <c r="D6170" t="s">
        <v>39</v>
      </c>
      <c r="E6170" t="s">
        <v>39</v>
      </c>
      <c r="F6170">
        <v>0</v>
      </c>
    </row>
    <row r="6171" spans="1:6">
      <c r="A6171" s="171">
        <v>44383</v>
      </c>
      <c r="B6171" t="s">
        <v>164</v>
      </c>
      <c r="C6171">
        <v>125364.79</v>
      </c>
      <c r="D6171" t="s">
        <v>40</v>
      </c>
      <c r="E6171" t="s">
        <v>40</v>
      </c>
      <c r="F6171">
        <v>0</v>
      </c>
    </row>
    <row r="6172" spans="1:6">
      <c r="A6172" s="171">
        <v>44383</v>
      </c>
      <c r="B6172" t="s">
        <v>164</v>
      </c>
      <c r="C6172">
        <v>125364.79</v>
      </c>
      <c r="D6172" t="s">
        <v>41</v>
      </c>
      <c r="E6172" t="s">
        <v>41</v>
      </c>
      <c r="F6172">
        <v>0</v>
      </c>
    </row>
    <row r="6173" spans="1:6">
      <c r="A6173" s="171">
        <v>44384</v>
      </c>
      <c r="B6173" t="s">
        <v>164</v>
      </c>
      <c r="C6173">
        <v>134607.96</v>
      </c>
      <c r="D6173" t="s">
        <v>9</v>
      </c>
      <c r="E6173" t="s">
        <v>9</v>
      </c>
      <c r="F6173">
        <v>310292</v>
      </c>
    </row>
    <row r="6174" spans="1:6">
      <c r="A6174" s="171">
        <v>44384</v>
      </c>
      <c r="B6174" t="s">
        <v>164</v>
      </c>
      <c r="C6174">
        <v>134607.96</v>
      </c>
      <c r="D6174" t="s">
        <v>9</v>
      </c>
      <c r="E6174" t="s">
        <v>10</v>
      </c>
      <c r="F6174">
        <v>217618</v>
      </c>
    </row>
    <row r="6175" spans="1:6">
      <c r="A6175" s="171">
        <v>44384</v>
      </c>
      <c r="B6175" t="s">
        <v>164</v>
      </c>
      <c r="C6175">
        <v>134607.96</v>
      </c>
      <c r="D6175" t="s">
        <v>9</v>
      </c>
      <c r="E6175" t="s">
        <v>11</v>
      </c>
      <c r="F6175">
        <v>54084</v>
      </c>
    </row>
    <row r="6176" spans="1:6">
      <c r="A6176" s="171">
        <v>44384</v>
      </c>
      <c r="B6176" t="s">
        <v>164</v>
      </c>
      <c r="C6176">
        <v>134607.96</v>
      </c>
      <c r="D6176" t="s">
        <v>9</v>
      </c>
      <c r="E6176" t="s">
        <v>12</v>
      </c>
      <c r="F6176">
        <v>0</v>
      </c>
    </row>
    <row r="6177" spans="1:6">
      <c r="A6177" s="171">
        <v>44384</v>
      </c>
      <c r="B6177" t="s">
        <v>164</v>
      </c>
      <c r="C6177">
        <v>134607.96</v>
      </c>
      <c r="D6177" t="s">
        <v>9</v>
      </c>
      <c r="E6177" t="s">
        <v>13</v>
      </c>
      <c r="F6177">
        <v>38590</v>
      </c>
    </row>
    <row r="6178" spans="1:6">
      <c r="A6178" s="171">
        <v>44384</v>
      </c>
      <c r="B6178" t="s">
        <v>164</v>
      </c>
      <c r="C6178">
        <v>134607.96</v>
      </c>
      <c r="D6178" t="s">
        <v>14</v>
      </c>
      <c r="E6178" t="s">
        <v>14</v>
      </c>
      <c r="F6178">
        <v>59553</v>
      </c>
    </row>
    <row r="6179" spans="1:6">
      <c r="A6179" s="171">
        <v>44384</v>
      </c>
      <c r="B6179" t="s">
        <v>164</v>
      </c>
      <c r="C6179">
        <v>134607.96</v>
      </c>
      <c r="D6179" t="s">
        <v>14</v>
      </c>
      <c r="E6179" t="s">
        <v>15</v>
      </c>
      <c r="F6179">
        <v>48465</v>
      </c>
    </row>
    <row r="6180" spans="1:6">
      <c r="A6180" s="171">
        <v>44384</v>
      </c>
      <c r="B6180" t="s">
        <v>164</v>
      </c>
      <c r="C6180">
        <v>134607.96</v>
      </c>
      <c r="D6180" t="s">
        <v>14</v>
      </c>
      <c r="E6180" t="s">
        <v>16</v>
      </c>
      <c r="F6180">
        <v>7987</v>
      </c>
    </row>
    <row r="6181" spans="1:6">
      <c r="A6181" s="171">
        <v>44384</v>
      </c>
      <c r="B6181" t="s">
        <v>164</v>
      </c>
      <c r="C6181">
        <v>134607.96</v>
      </c>
      <c r="D6181" t="s">
        <v>14</v>
      </c>
      <c r="E6181" t="s">
        <v>17</v>
      </c>
      <c r="F6181">
        <v>3100</v>
      </c>
    </row>
    <row r="6182" spans="1:6">
      <c r="A6182" s="171">
        <v>44384</v>
      </c>
      <c r="B6182" t="s">
        <v>164</v>
      </c>
      <c r="C6182">
        <v>134607.96</v>
      </c>
      <c r="D6182" t="s">
        <v>14</v>
      </c>
      <c r="E6182" t="s">
        <v>18</v>
      </c>
      <c r="F6182">
        <v>0</v>
      </c>
    </row>
    <row r="6183" spans="1:6">
      <c r="A6183" s="171">
        <v>44384</v>
      </c>
      <c r="B6183" t="s">
        <v>164</v>
      </c>
      <c r="C6183">
        <v>134607.96</v>
      </c>
      <c r="D6183" t="s">
        <v>19</v>
      </c>
      <c r="E6183" t="s">
        <v>19</v>
      </c>
      <c r="F6183">
        <v>69267</v>
      </c>
    </row>
    <row r="6184" spans="1:6">
      <c r="A6184" s="171">
        <v>44384</v>
      </c>
      <c r="B6184" t="s">
        <v>164</v>
      </c>
      <c r="C6184">
        <v>134607.96</v>
      </c>
      <c r="D6184" t="s">
        <v>19</v>
      </c>
      <c r="E6184" t="s">
        <v>20</v>
      </c>
      <c r="F6184">
        <v>69267</v>
      </c>
    </row>
    <row r="6185" spans="1:6">
      <c r="A6185" s="171">
        <v>44384</v>
      </c>
      <c r="B6185" t="s">
        <v>164</v>
      </c>
      <c r="C6185">
        <v>134607.96</v>
      </c>
      <c r="D6185" t="s">
        <v>19</v>
      </c>
      <c r="E6185" t="s">
        <v>21</v>
      </c>
      <c r="F6185">
        <v>0</v>
      </c>
    </row>
    <row r="6186" spans="1:6">
      <c r="A6186" s="171">
        <v>44384</v>
      </c>
      <c r="B6186" t="s">
        <v>164</v>
      </c>
      <c r="C6186">
        <v>134607.96</v>
      </c>
      <c r="D6186" t="s">
        <v>19</v>
      </c>
      <c r="E6186" t="s">
        <v>22</v>
      </c>
      <c r="F6186">
        <v>0</v>
      </c>
    </row>
    <row r="6187" spans="1:6">
      <c r="A6187" s="171">
        <v>44384</v>
      </c>
      <c r="B6187" t="s">
        <v>164</v>
      </c>
      <c r="C6187">
        <v>134607.96</v>
      </c>
      <c r="D6187" t="s">
        <v>23</v>
      </c>
      <c r="E6187" t="s">
        <v>23</v>
      </c>
      <c r="F6187">
        <v>0</v>
      </c>
    </row>
    <row r="6188" spans="1:6">
      <c r="A6188" s="171">
        <v>44384</v>
      </c>
      <c r="B6188" t="s">
        <v>164</v>
      </c>
      <c r="C6188">
        <v>134607.96</v>
      </c>
      <c r="D6188" t="s">
        <v>24</v>
      </c>
      <c r="E6188" t="s">
        <v>24</v>
      </c>
      <c r="F6188">
        <v>841177</v>
      </c>
    </row>
    <row r="6189" spans="1:6">
      <c r="A6189" s="171">
        <v>44384</v>
      </c>
      <c r="B6189" t="s">
        <v>164</v>
      </c>
      <c r="C6189">
        <v>134607.96</v>
      </c>
      <c r="D6189" t="s">
        <v>25</v>
      </c>
      <c r="E6189" t="s">
        <v>25</v>
      </c>
      <c r="F6189">
        <v>4712318</v>
      </c>
    </row>
    <row r="6190" spans="1:6">
      <c r="A6190" s="171">
        <v>44384</v>
      </c>
      <c r="B6190" t="s">
        <v>164</v>
      </c>
      <c r="C6190">
        <v>134607.96</v>
      </c>
      <c r="D6190" t="s">
        <v>26</v>
      </c>
      <c r="E6190" t="s">
        <v>26</v>
      </c>
      <c r="F6190">
        <v>127822</v>
      </c>
    </row>
    <row r="6191" spans="1:6">
      <c r="A6191" s="171">
        <v>44384</v>
      </c>
      <c r="B6191" t="s">
        <v>164</v>
      </c>
      <c r="C6191">
        <v>134607.96</v>
      </c>
      <c r="D6191" t="s">
        <v>27</v>
      </c>
      <c r="E6191" t="s">
        <v>27</v>
      </c>
      <c r="F6191">
        <v>73850</v>
      </c>
    </row>
    <row r="6192" spans="1:6">
      <c r="A6192" s="171">
        <v>44384</v>
      </c>
      <c r="B6192" t="s">
        <v>164</v>
      </c>
      <c r="C6192">
        <v>134607.96</v>
      </c>
      <c r="D6192" t="s">
        <v>28</v>
      </c>
      <c r="E6192" t="s">
        <v>28</v>
      </c>
      <c r="F6192">
        <v>0</v>
      </c>
    </row>
    <row r="6193" spans="1:6">
      <c r="A6193" s="171">
        <v>44384</v>
      </c>
      <c r="B6193" t="s">
        <v>164</v>
      </c>
      <c r="C6193">
        <v>134607.96</v>
      </c>
      <c r="D6193" t="s">
        <v>29</v>
      </c>
      <c r="E6193" t="s">
        <v>29</v>
      </c>
      <c r="F6193">
        <v>789218</v>
      </c>
    </row>
    <row r="6194" spans="1:6">
      <c r="A6194" s="171">
        <v>44384</v>
      </c>
      <c r="B6194" t="s">
        <v>164</v>
      </c>
      <c r="C6194">
        <v>134607.96</v>
      </c>
      <c r="D6194" t="s">
        <v>30</v>
      </c>
      <c r="E6194" t="s">
        <v>30</v>
      </c>
      <c r="F6194">
        <v>0</v>
      </c>
    </row>
    <row r="6195" spans="1:6">
      <c r="A6195" s="171">
        <v>44384</v>
      </c>
      <c r="B6195" t="s">
        <v>164</v>
      </c>
      <c r="C6195">
        <v>134607.96</v>
      </c>
      <c r="D6195" t="s">
        <v>31</v>
      </c>
      <c r="E6195" t="s">
        <v>31</v>
      </c>
      <c r="F6195">
        <v>2509345</v>
      </c>
    </row>
    <row r="6196" spans="1:6">
      <c r="A6196" s="171">
        <v>44384</v>
      </c>
      <c r="B6196" t="s">
        <v>164</v>
      </c>
      <c r="C6196">
        <v>134607.96</v>
      </c>
      <c r="D6196" t="s">
        <v>32</v>
      </c>
      <c r="E6196" t="s">
        <v>32</v>
      </c>
      <c r="F6196">
        <v>198532</v>
      </c>
    </row>
    <row r="6197" spans="1:6">
      <c r="A6197" s="171">
        <v>44384</v>
      </c>
      <c r="B6197" t="s">
        <v>164</v>
      </c>
      <c r="C6197">
        <v>134607.96</v>
      </c>
      <c r="D6197" t="s">
        <v>33</v>
      </c>
      <c r="E6197" t="s">
        <v>33</v>
      </c>
      <c r="F6197">
        <v>0</v>
      </c>
    </row>
    <row r="6198" spans="1:6">
      <c r="A6198" s="171">
        <v>44384</v>
      </c>
      <c r="B6198" t="s">
        <v>164</v>
      </c>
      <c r="C6198">
        <v>134607.96</v>
      </c>
      <c r="D6198" t="s">
        <v>34</v>
      </c>
      <c r="E6198" t="s">
        <v>34</v>
      </c>
      <c r="F6198">
        <v>0</v>
      </c>
    </row>
    <row r="6199" spans="1:6">
      <c r="A6199" s="171">
        <v>44384</v>
      </c>
      <c r="B6199" t="s">
        <v>164</v>
      </c>
      <c r="C6199">
        <v>134607.96</v>
      </c>
      <c r="D6199" t="s">
        <v>35</v>
      </c>
      <c r="E6199" t="s">
        <v>35</v>
      </c>
      <c r="F6199">
        <v>0</v>
      </c>
    </row>
    <row r="6200" spans="1:6">
      <c r="A6200" s="171">
        <v>44384</v>
      </c>
      <c r="B6200" t="s">
        <v>164</v>
      </c>
      <c r="C6200">
        <v>134607.96</v>
      </c>
      <c r="D6200" t="s">
        <v>36</v>
      </c>
      <c r="E6200" t="s">
        <v>36</v>
      </c>
      <c r="F6200">
        <v>40780</v>
      </c>
    </row>
    <row r="6201" spans="1:6">
      <c r="A6201" s="171">
        <v>44384</v>
      </c>
      <c r="B6201" t="s">
        <v>164</v>
      </c>
      <c r="C6201">
        <v>134607.96</v>
      </c>
      <c r="D6201" t="s">
        <v>37</v>
      </c>
      <c r="E6201" t="s">
        <v>37</v>
      </c>
      <c r="F6201">
        <v>0</v>
      </c>
    </row>
    <row r="6202" spans="1:6">
      <c r="A6202" s="171">
        <v>44384</v>
      </c>
      <c r="B6202" t="s">
        <v>164</v>
      </c>
      <c r="C6202">
        <v>134607.96</v>
      </c>
      <c r="D6202" t="s">
        <v>38</v>
      </c>
      <c r="E6202" t="s">
        <v>38</v>
      </c>
      <c r="F6202">
        <v>0</v>
      </c>
    </row>
    <row r="6203" spans="1:6">
      <c r="A6203" s="171">
        <v>44384</v>
      </c>
      <c r="B6203" t="s">
        <v>164</v>
      </c>
      <c r="C6203">
        <v>134607.96</v>
      </c>
      <c r="D6203" t="s">
        <v>39</v>
      </c>
      <c r="E6203" t="s">
        <v>39</v>
      </c>
      <c r="F6203">
        <v>0</v>
      </c>
    </row>
    <row r="6204" spans="1:6">
      <c r="A6204" s="171">
        <v>44384</v>
      </c>
      <c r="B6204" t="s">
        <v>164</v>
      </c>
      <c r="C6204">
        <v>134607.96</v>
      </c>
      <c r="D6204" t="s">
        <v>40</v>
      </c>
      <c r="E6204" t="s">
        <v>40</v>
      </c>
      <c r="F6204">
        <v>0</v>
      </c>
    </row>
    <row r="6205" spans="1:6">
      <c r="A6205" s="171">
        <v>44384</v>
      </c>
      <c r="B6205" t="s">
        <v>164</v>
      </c>
      <c r="C6205">
        <v>134607.96</v>
      </c>
      <c r="D6205" t="s">
        <v>41</v>
      </c>
      <c r="E6205" t="s">
        <v>41</v>
      </c>
      <c r="F6205">
        <v>0</v>
      </c>
    </row>
    <row r="6206" spans="1:6">
      <c r="A6206" s="171">
        <v>44385</v>
      </c>
      <c r="B6206" t="s">
        <v>164</v>
      </c>
      <c r="C6206">
        <v>148913.92000000001</v>
      </c>
      <c r="D6206" t="s">
        <v>9</v>
      </c>
      <c r="E6206" t="s">
        <v>9</v>
      </c>
      <c r="F6206">
        <v>325323</v>
      </c>
    </row>
    <row r="6207" spans="1:6">
      <c r="A6207" s="171">
        <v>44385</v>
      </c>
      <c r="B6207" t="s">
        <v>164</v>
      </c>
      <c r="C6207">
        <v>148913.92000000001</v>
      </c>
      <c r="D6207" t="s">
        <v>9</v>
      </c>
      <c r="E6207" t="s">
        <v>10</v>
      </c>
      <c r="F6207">
        <v>234683</v>
      </c>
    </row>
    <row r="6208" spans="1:6">
      <c r="A6208" s="171">
        <v>44385</v>
      </c>
      <c r="B6208" t="s">
        <v>164</v>
      </c>
      <c r="C6208">
        <v>148913.92000000001</v>
      </c>
      <c r="D6208" t="s">
        <v>9</v>
      </c>
      <c r="E6208" t="s">
        <v>11</v>
      </c>
      <c r="F6208">
        <v>53328</v>
      </c>
    </row>
    <row r="6209" spans="1:6">
      <c r="A6209" s="171">
        <v>44385</v>
      </c>
      <c r="B6209" t="s">
        <v>164</v>
      </c>
      <c r="C6209">
        <v>148913.92000000001</v>
      </c>
      <c r="D6209" t="s">
        <v>9</v>
      </c>
      <c r="E6209" t="s">
        <v>12</v>
      </c>
      <c r="F6209">
        <v>0</v>
      </c>
    </row>
    <row r="6210" spans="1:6">
      <c r="A6210" s="171">
        <v>44385</v>
      </c>
      <c r="B6210" t="s">
        <v>164</v>
      </c>
      <c r="C6210">
        <v>148913.92000000001</v>
      </c>
      <c r="D6210" t="s">
        <v>9</v>
      </c>
      <c r="E6210" t="s">
        <v>13</v>
      </c>
      <c r="F6210">
        <v>37312</v>
      </c>
    </row>
    <row r="6211" spans="1:6">
      <c r="A6211" s="171">
        <v>44385</v>
      </c>
      <c r="B6211" t="s">
        <v>164</v>
      </c>
      <c r="C6211">
        <v>148913.92000000001</v>
      </c>
      <c r="D6211" t="s">
        <v>14</v>
      </c>
      <c r="E6211" t="s">
        <v>14</v>
      </c>
      <c r="F6211">
        <v>69089</v>
      </c>
    </row>
    <row r="6212" spans="1:6">
      <c r="A6212" s="171">
        <v>44385</v>
      </c>
      <c r="B6212" t="s">
        <v>164</v>
      </c>
      <c r="C6212">
        <v>148913.92000000001</v>
      </c>
      <c r="D6212" t="s">
        <v>14</v>
      </c>
      <c r="E6212" t="s">
        <v>15</v>
      </c>
      <c r="F6212">
        <v>58100</v>
      </c>
    </row>
    <row r="6213" spans="1:6">
      <c r="A6213" s="171">
        <v>44385</v>
      </c>
      <c r="B6213" t="s">
        <v>164</v>
      </c>
      <c r="C6213">
        <v>148913.92000000001</v>
      </c>
      <c r="D6213" t="s">
        <v>14</v>
      </c>
      <c r="E6213" t="s">
        <v>16</v>
      </c>
      <c r="F6213">
        <v>8128</v>
      </c>
    </row>
    <row r="6214" spans="1:6">
      <c r="A6214" s="171">
        <v>44385</v>
      </c>
      <c r="B6214" t="s">
        <v>164</v>
      </c>
      <c r="C6214">
        <v>148913.92000000001</v>
      </c>
      <c r="D6214" t="s">
        <v>14</v>
      </c>
      <c r="E6214" t="s">
        <v>17</v>
      </c>
      <c r="F6214">
        <v>2861</v>
      </c>
    </row>
    <row r="6215" spans="1:6">
      <c r="A6215" s="171">
        <v>44385</v>
      </c>
      <c r="B6215" t="s">
        <v>164</v>
      </c>
      <c r="C6215">
        <v>148913.92000000001</v>
      </c>
      <c r="D6215" t="s">
        <v>14</v>
      </c>
      <c r="E6215" t="s">
        <v>18</v>
      </c>
      <c r="F6215">
        <v>0</v>
      </c>
    </row>
    <row r="6216" spans="1:6">
      <c r="A6216" s="171">
        <v>44385</v>
      </c>
      <c r="B6216" t="s">
        <v>164</v>
      </c>
      <c r="C6216">
        <v>148913.92000000001</v>
      </c>
      <c r="D6216" t="s">
        <v>19</v>
      </c>
      <c r="E6216" t="s">
        <v>19</v>
      </c>
      <c r="F6216">
        <v>116451</v>
      </c>
    </row>
    <row r="6217" spans="1:6">
      <c r="A6217" s="171">
        <v>44385</v>
      </c>
      <c r="B6217" t="s">
        <v>164</v>
      </c>
      <c r="C6217">
        <v>148913.92000000001</v>
      </c>
      <c r="D6217" t="s">
        <v>19</v>
      </c>
      <c r="E6217" t="s">
        <v>20</v>
      </c>
      <c r="F6217">
        <v>116451</v>
      </c>
    </row>
    <row r="6218" spans="1:6">
      <c r="A6218" s="171">
        <v>44385</v>
      </c>
      <c r="B6218" t="s">
        <v>164</v>
      </c>
      <c r="C6218">
        <v>148913.92000000001</v>
      </c>
      <c r="D6218" t="s">
        <v>19</v>
      </c>
      <c r="E6218" t="s">
        <v>21</v>
      </c>
      <c r="F6218">
        <v>0</v>
      </c>
    </row>
    <row r="6219" spans="1:6">
      <c r="A6219" s="171">
        <v>44385</v>
      </c>
      <c r="B6219" t="s">
        <v>164</v>
      </c>
      <c r="C6219">
        <v>148913.92000000001</v>
      </c>
      <c r="D6219" t="s">
        <v>19</v>
      </c>
      <c r="E6219" t="s">
        <v>22</v>
      </c>
      <c r="F6219">
        <v>0</v>
      </c>
    </row>
    <row r="6220" spans="1:6">
      <c r="A6220" s="171">
        <v>44385</v>
      </c>
      <c r="B6220" t="s">
        <v>164</v>
      </c>
      <c r="C6220">
        <v>148913.92000000001</v>
      </c>
      <c r="D6220" t="s">
        <v>23</v>
      </c>
      <c r="E6220" t="s">
        <v>23</v>
      </c>
      <c r="F6220">
        <v>0</v>
      </c>
    </row>
    <row r="6221" spans="1:6">
      <c r="A6221" s="171">
        <v>44385</v>
      </c>
      <c r="B6221" t="s">
        <v>164</v>
      </c>
      <c r="C6221">
        <v>148913.92000000001</v>
      </c>
      <c r="D6221" t="s">
        <v>24</v>
      </c>
      <c r="E6221" t="s">
        <v>24</v>
      </c>
      <c r="F6221">
        <v>941504</v>
      </c>
    </row>
    <row r="6222" spans="1:6">
      <c r="A6222" s="171">
        <v>44385</v>
      </c>
      <c r="B6222" t="s">
        <v>164</v>
      </c>
      <c r="C6222">
        <v>148913.92000000001</v>
      </c>
      <c r="D6222" t="s">
        <v>25</v>
      </c>
      <c r="E6222" t="s">
        <v>25</v>
      </c>
      <c r="F6222">
        <v>4658609</v>
      </c>
    </row>
    <row r="6223" spans="1:6">
      <c r="A6223" s="171">
        <v>44385</v>
      </c>
      <c r="B6223" t="s">
        <v>164</v>
      </c>
      <c r="C6223">
        <v>148913.92000000001</v>
      </c>
      <c r="D6223" t="s">
        <v>26</v>
      </c>
      <c r="E6223" t="s">
        <v>26</v>
      </c>
      <c r="F6223">
        <v>181619</v>
      </c>
    </row>
    <row r="6224" spans="1:6">
      <c r="A6224" s="171">
        <v>44385</v>
      </c>
      <c r="B6224" t="s">
        <v>164</v>
      </c>
      <c r="C6224">
        <v>148913.92000000001</v>
      </c>
      <c r="D6224" t="s">
        <v>27</v>
      </c>
      <c r="E6224" t="s">
        <v>27</v>
      </c>
      <c r="F6224">
        <v>79636</v>
      </c>
    </row>
    <row r="6225" spans="1:6">
      <c r="A6225" s="171">
        <v>44385</v>
      </c>
      <c r="B6225" t="s">
        <v>164</v>
      </c>
      <c r="C6225">
        <v>148913.92000000001</v>
      </c>
      <c r="D6225" t="s">
        <v>28</v>
      </c>
      <c r="E6225" t="s">
        <v>28</v>
      </c>
      <c r="F6225">
        <v>0</v>
      </c>
    </row>
    <row r="6226" spans="1:6">
      <c r="A6226" s="171">
        <v>44385</v>
      </c>
      <c r="B6226" t="s">
        <v>164</v>
      </c>
      <c r="C6226">
        <v>148913.92000000001</v>
      </c>
      <c r="D6226" t="s">
        <v>29</v>
      </c>
      <c r="E6226" t="s">
        <v>29</v>
      </c>
      <c r="F6226">
        <v>676221</v>
      </c>
    </row>
    <row r="6227" spans="1:6">
      <c r="A6227" s="171">
        <v>44385</v>
      </c>
      <c r="B6227" t="s">
        <v>164</v>
      </c>
      <c r="C6227">
        <v>148913.92000000001</v>
      </c>
      <c r="D6227" t="s">
        <v>30</v>
      </c>
      <c r="E6227" t="s">
        <v>30</v>
      </c>
      <c r="F6227">
        <v>0</v>
      </c>
    </row>
    <row r="6228" spans="1:6">
      <c r="A6228" s="171">
        <v>44385</v>
      </c>
      <c r="B6228" t="s">
        <v>164</v>
      </c>
      <c r="C6228">
        <v>148913.92000000001</v>
      </c>
      <c r="D6228" t="s">
        <v>31</v>
      </c>
      <c r="E6228" t="s">
        <v>31</v>
      </c>
      <c r="F6228">
        <v>3580542</v>
      </c>
    </row>
    <row r="6229" spans="1:6">
      <c r="A6229" s="171">
        <v>44385</v>
      </c>
      <c r="B6229" t="s">
        <v>164</v>
      </c>
      <c r="C6229">
        <v>148913.92000000001</v>
      </c>
      <c r="D6229" t="s">
        <v>32</v>
      </c>
      <c r="E6229" t="s">
        <v>32</v>
      </c>
      <c r="F6229">
        <v>417813</v>
      </c>
    </row>
    <row r="6230" spans="1:6">
      <c r="A6230" s="171">
        <v>44385</v>
      </c>
      <c r="B6230" t="s">
        <v>164</v>
      </c>
      <c r="C6230">
        <v>148913.92000000001</v>
      </c>
      <c r="D6230" t="s">
        <v>33</v>
      </c>
      <c r="E6230" t="s">
        <v>33</v>
      </c>
      <c r="F6230">
        <v>0</v>
      </c>
    </row>
    <row r="6231" spans="1:6">
      <c r="A6231" s="171">
        <v>44385</v>
      </c>
      <c r="B6231" t="s">
        <v>164</v>
      </c>
      <c r="C6231">
        <v>148913.92000000001</v>
      </c>
      <c r="D6231" t="s">
        <v>34</v>
      </c>
      <c r="E6231" t="s">
        <v>34</v>
      </c>
      <c r="F6231">
        <v>0</v>
      </c>
    </row>
    <row r="6232" spans="1:6">
      <c r="A6232" s="171">
        <v>44385</v>
      </c>
      <c r="B6232" t="s">
        <v>164</v>
      </c>
      <c r="C6232">
        <v>148913.92000000001</v>
      </c>
      <c r="D6232" t="s">
        <v>35</v>
      </c>
      <c r="E6232" t="s">
        <v>35</v>
      </c>
      <c r="F6232">
        <v>0</v>
      </c>
    </row>
    <row r="6233" spans="1:6">
      <c r="A6233" s="171">
        <v>44385</v>
      </c>
      <c r="B6233" t="s">
        <v>164</v>
      </c>
      <c r="C6233">
        <v>148913.92000000001</v>
      </c>
      <c r="D6233" t="s">
        <v>36</v>
      </c>
      <c r="E6233" t="s">
        <v>36</v>
      </c>
      <c r="F6233">
        <v>49742</v>
      </c>
    </row>
    <row r="6234" spans="1:6">
      <c r="A6234" s="171">
        <v>44385</v>
      </c>
      <c r="B6234" t="s">
        <v>164</v>
      </c>
      <c r="C6234">
        <v>148913.92000000001</v>
      </c>
      <c r="D6234" t="s">
        <v>37</v>
      </c>
      <c r="E6234" t="s">
        <v>37</v>
      </c>
      <c r="F6234">
        <v>0</v>
      </c>
    </row>
    <row r="6235" spans="1:6">
      <c r="A6235" s="171">
        <v>44385</v>
      </c>
      <c r="B6235" t="s">
        <v>164</v>
      </c>
      <c r="C6235">
        <v>148913.92000000001</v>
      </c>
      <c r="D6235" t="s">
        <v>38</v>
      </c>
      <c r="E6235" t="s">
        <v>38</v>
      </c>
      <c r="F6235">
        <v>0</v>
      </c>
    </row>
    <row r="6236" spans="1:6">
      <c r="A6236" s="171">
        <v>44385</v>
      </c>
      <c r="B6236" t="s">
        <v>164</v>
      </c>
      <c r="C6236">
        <v>148913.92000000001</v>
      </c>
      <c r="D6236" t="s">
        <v>39</v>
      </c>
      <c r="E6236" t="s">
        <v>39</v>
      </c>
      <c r="F6236">
        <v>0</v>
      </c>
    </row>
    <row r="6237" spans="1:6">
      <c r="A6237" s="171">
        <v>44385</v>
      </c>
      <c r="B6237" t="s">
        <v>164</v>
      </c>
      <c r="C6237">
        <v>148913.92000000001</v>
      </c>
      <c r="D6237" t="s">
        <v>40</v>
      </c>
      <c r="E6237" t="s">
        <v>40</v>
      </c>
      <c r="F6237">
        <v>0</v>
      </c>
    </row>
    <row r="6238" spans="1:6">
      <c r="A6238" s="171">
        <v>44385</v>
      </c>
      <c r="B6238" t="s">
        <v>164</v>
      </c>
      <c r="C6238">
        <v>148913.92000000001</v>
      </c>
      <c r="D6238" t="s">
        <v>41</v>
      </c>
      <c r="E6238" t="s">
        <v>41</v>
      </c>
      <c r="F6238">
        <v>0</v>
      </c>
    </row>
    <row r="6239" spans="1:6">
      <c r="A6239" s="171">
        <v>44386</v>
      </c>
      <c r="B6239" t="s">
        <v>164</v>
      </c>
      <c r="C6239">
        <v>286324.03999999998</v>
      </c>
      <c r="D6239" t="s">
        <v>9</v>
      </c>
      <c r="E6239" t="s">
        <v>9</v>
      </c>
      <c r="F6239">
        <v>551644</v>
      </c>
    </row>
    <row r="6240" spans="1:6">
      <c r="A6240" s="171">
        <v>44386</v>
      </c>
      <c r="B6240" t="s">
        <v>164</v>
      </c>
      <c r="C6240">
        <v>286324.03999999998</v>
      </c>
      <c r="D6240" t="s">
        <v>9</v>
      </c>
      <c r="E6240" t="s">
        <v>10</v>
      </c>
      <c r="F6240">
        <v>414319</v>
      </c>
    </row>
    <row r="6241" spans="1:6">
      <c r="A6241" s="171">
        <v>44386</v>
      </c>
      <c r="B6241" t="s">
        <v>164</v>
      </c>
      <c r="C6241">
        <v>286324.03999999998</v>
      </c>
      <c r="D6241" t="s">
        <v>9</v>
      </c>
      <c r="E6241" t="s">
        <v>11</v>
      </c>
      <c r="F6241">
        <v>80811</v>
      </c>
    </row>
    <row r="6242" spans="1:6">
      <c r="A6242" s="171">
        <v>44386</v>
      </c>
      <c r="B6242" t="s">
        <v>164</v>
      </c>
      <c r="C6242">
        <v>286324.03999999998</v>
      </c>
      <c r="D6242" t="s">
        <v>9</v>
      </c>
      <c r="E6242" t="s">
        <v>12</v>
      </c>
      <c r="F6242">
        <v>0</v>
      </c>
    </row>
    <row r="6243" spans="1:6">
      <c r="A6243" s="171">
        <v>44386</v>
      </c>
      <c r="B6243" t="s">
        <v>164</v>
      </c>
      <c r="C6243">
        <v>286324.03999999998</v>
      </c>
      <c r="D6243" t="s">
        <v>9</v>
      </c>
      <c r="E6243" t="s">
        <v>13</v>
      </c>
      <c r="F6243">
        <v>56514</v>
      </c>
    </row>
    <row r="6244" spans="1:6">
      <c r="A6244" s="171">
        <v>44386</v>
      </c>
      <c r="B6244" t="s">
        <v>164</v>
      </c>
      <c r="C6244">
        <v>286324.03999999998</v>
      </c>
      <c r="D6244" t="s">
        <v>14</v>
      </c>
      <c r="E6244" t="s">
        <v>14</v>
      </c>
      <c r="F6244">
        <v>109455</v>
      </c>
    </row>
    <row r="6245" spans="1:6">
      <c r="A6245" s="171">
        <v>44386</v>
      </c>
      <c r="B6245" t="s">
        <v>164</v>
      </c>
      <c r="C6245">
        <v>286324.03999999998</v>
      </c>
      <c r="D6245" t="s">
        <v>14</v>
      </c>
      <c r="E6245" t="s">
        <v>15</v>
      </c>
      <c r="F6245">
        <v>91816</v>
      </c>
    </row>
    <row r="6246" spans="1:6">
      <c r="A6246" s="171">
        <v>44386</v>
      </c>
      <c r="B6246" t="s">
        <v>164</v>
      </c>
      <c r="C6246">
        <v>286324.03999999998</v>
      </c>
      <c r="D6246" t="s">
        <v>14</v>
      </c>
      <c r="E6246" t="s">
        <v>16</v>
      </c>
      <c r="F6246">
        <v>14112</v>
      </c>
    </row>
    <row r="6247" spans="1:6">
      <c r="A6247" s="171">
        <v>44386</v>
      </c>
      <c r="B6247" t="s">
        <v>164</v>
      </c>
      <c r="C6247">
        <v>286324.03999999998</v>
      </c>
      <c r="D6247" t="s">
        <v>14</v>
      </c>
      <c r="E6247" t="s">
        <v>17</v>
      </c>
      <c r="F6247">
        <v>3526</v>
      </c>
    </row>
    <row r="6248" spans="1:6">
      <c r="A6248" s="171">
        <v>44386</v>
      </c>
      <c r="B6248" t="s">
        <v>164</v>
      </c>
      <c r="C6248">
        <v>286324.03999999998</v>
      </c>
      <c r="D6248" t="s">
        <v>14</v>
      </c>
      <c r="E6248" t="s">
        <v>18</v>
      </c>
      <c r="F6248">
        <v>0</v>
      </c>
    </row>
    <row r="6249" spans="1:6">
      <c r="A6249" s="171">
        <v>44386</v>
      </c>
      <c r="B6249" t="s">
        <v>164</v>
      </c>
      <c r="C6249">
        <v>286324.03999999998</v>
      </c>
      <c r="D6249" t="s">
        <v>19</v>
      </c>
      <c r="E6249" t="s">
        <v>19</v>
      </c>
      <c r="F6249">
        <v>41073</v>
      </c>
    </row>
    <row r="6250" spans="1:6">
      <c r="A6250" s="171">
        <v>44386</v>
      </c>
      <c r="B6250" t="s">
        <v>164</v>
      </c>
      <c r="C6250">
        <v>286324.03999999998</v>
      </c>
      <c r="D6250" t="s">
        <v>19</v>
      </c>
      <c r="E6250" t="s">
        <v>20</v>
      </c>
      <c r="F6250">
        <v>41073</v>
      </c>
    </row>
    <row r="6251" spans="1:6">
      <c r="A6251" s="171">
        <v>44386</v>
      </c>
      <c r="B6251" t="s">
        <v>164</v>
      </c>
      <c r="C6251">
        <v>286324.03999999998</v>
      </c>
      <c r="D6251" t="s">
        <v>19</v>
      </c>
      <c r="E6251" t="s">
        <v>21</v>
      </c>
      <c r="F6251">
        <v>0</v>
      </c>
    </row>
    <row r="6252" spans="1:6">
      <c r="A6252" s="171">
        <v>44386</v>
      </c>
      <c r="B6252" t="s">
        <v>164</v>
      </c>
      <c r="C6252">
        <v>286324.03999999998</v>
      </c>
      <c r="D6252" t="s">
        <v>19</v>
      </c>
      <c r="E6252" t="s">
        <v>22</v>
      </c>
      <c r="F6252">
        <v>0</v>
      </c>
    </row>
    <row r="6253" spans="1:6">
      <c r="A6253" s="171">
        <v>44386</v>
      </c>
      <c r="B6253" t="s">
        <v>164</v>
      </c>
      <c r="C6253">
        <v>286324.03999999998</v>
      </c>
      <c r="D6253" t="s">
        <v>23</v>
      </c>
      <c r="E6253" t="s">
        <v>23</v>
      </c>
      <c r="F6253">
        <v>0</v>
      </c>
    </row>
    <row r="6254" spans="1:6">
      <c r="A6254" s="171">
        <v>44386</v>
      </c>
      <c r="B6254" t="s">
        <v>164</v>
      </c>
      <c r="C6254">
        <v>286324.03999999998</v>
      </c>
      <c r="D6254" t="s">
        <v>24</v>
      </c>
      <c r="E6254" t="s">
        <v>24</v>
      </c>
      <c r="F6254">
        <v>1660949</v>
      </c>
    </row>
    <row r="6255" spans="1:6">
      <c r="A6255" s="171">
        <v>44386</v>
      </c>
      <c r="B6255" t="s">
        <v>164</v>
      </c>
      <c r="C6255">
        <v>286324.03999999998</v>
      </c>
      <c r="D6255" t="s">
        <v>25</v>
      </c>
      <c r="E6255" t="s">
        <v>25</v>
      </c>
      <c r="F6255">
        <v>3888319</v>
      </c>
    </row>
    <row r="6256" spans="1:6">
      <c r="A6256" s="171">
        <v>44386</v>
      </c>
      <c r="B6256" t="s">
        <v>164</v>
      </c>
      <c r="C6256">
        <v>286324.03999999998</v>
      </c>
      <c r="D6256" t="s">
        <v>26</v>
      </c>
      <c r="E6256" t="s">
        <v>26</v>
      </c>
      <c r="F6256">
        <v>99495</v>
      </c>
    </row>
    <row r="6257" spans="1:6">
      <c r="A6257" s="171">
        <v>44386</v>
      </c>
      <c r="B6257" t="s">
        <v>164</v>
      </c>
      <c r="C6257">
        <v>286324.03999999998</v>
      </c>
      <c r="D6257" t="s">
        <v>27</v>
      </c>
      <c r="E6257" t="s">
        <v>27</v>
      </c>
      <c r="F6257">
        <v>63122</v>
      </c>
    </row>
    <row r="6258" spans="1:6">
      <c r="A6258" s="171">
        <v>44386</v>
      </c>
      <c r="B6258" t="s">
        <v>164</v>
      </c>
      <c r="C6258">
        <v>286324.03999999998</v>
      </c>
      <c r="D6258" t="s">
        <v>28</v>
      </c>
      <c r="E6258" t="s">
        <v>28</v>
      </c>
      <c r="F6258">
        <v>0</v>
      </c>
    </row>
    <row r="6259" spans="1:6">
      <c r="A6259" s="171">
        <v>44386</v>
      </c>
      <c r="B6259" t="s">
        <v>164</v>
      </c>
      <c r="C6259">
        <v>286324.03999999998</v>
      </c>
      <c r="D6259" t="s">
        <v>29</v>
      </c>
      <c r="E6259" t="s">
        <v>29</v>
      </c>
      <c r="F6259">
        <v>2321433</v>
      </c>
    </row>
    <row r="6260" spans="1:6">
      <c r="A6260" s="171">
        <v>44386</v>
      </c>
      <c r="B6260" t="s">
        <v>164</v>
      </c>
      <c r="C6260">
        <v>286324.03999999998</v>
      </c>
      <c r="D6260" t="s">
        <v>30</v>
      </c>
      <c r="E6260" t="s">
        <v>30</v>
      </c>
      <c r="F6260">
        <v>0</v>
      </c>
    </row>
    <row r="6261" spans="1:6">
      <c r="A6261" s="171">
        <v>44386</v>
      </c>
      <c r="B6261" t="s">
        <v>164</v>
      </c>
      <c r="C6261">
        <v>286324.03999999998</v>
      </c>
      <c r="D6261" t="s">
        <v>31</v>
      </c>
      <c r="E6261" t="s">
        <v>31</v>
      </c>
      <c r="F6261">
        <v>6110496</v>
      </c>
    </row>
    <row r="6262" spans="1:6">
      <c r="A6262" s="171">
        <v>44386</v>
      </c>
      <c r="B6262" t="s">
        <v>164</v>
      </c>
      <c r="C6262">
        <v>286324.03999999998</v>
      </c>
      <c r="D6262" t="s">
        <v>32</v>
      </c>
      <c r="E6262" t="s">
        <v>32</v>
      </c>
      <c r="F6262">
        <v>134257</v>
      </c>
    </row>
    <row r="6263" spans="1:6">
      <c r="A6263" s="171">
        <v>44386</v>
      </c>
      <c r="B6263" t="s">
        <v>164</v>
      </c>
      <c r="C6263">
        <v>286324.03999999998</v>
      </c>
      <c r="D6263" t="s">
        <v>33</v>
      </c>
      <c r="E6263" t="s">
        <v>33</v>
      </c>
      <c r="F6263">
        <v>0</v>
      </c>
    </row>
    <row r="6264" spans="1:6">
      <c r="A6264" s="171">
        <v>44386</v>
      </c>
      <c r="B6264" t="s">
        <v>164</v>
      </c>
      <c r="C6264">
        <v>286324.03999999998</v>
      </c>
      <c r="D6264" t="s">
        <v>34</v>
      </c>
      <c r="E6264" t="s">
        <v>34</v>
      </c>
      <c r="F6264">
        <v>0</v>
      </c>
    </row>
    <row r="6265" spans="1:6">
      <c r="A6265" s="171">
        <v>44386</v>
      </c>
      <c r="B6265" t="s">
        <v>164</v>
      </c>
      <c r="C6265">
        <v>286324.03999999998</v>
      </c>
      <c r="D6265" t="s">
        <v>35</v>
      </c>
      <c r="E6265" t="s">
        <v>35</v>
      </c>
      <c r="F6265">
        <v>0</v>
      </c>
    </row>
    <row r="6266" spans="1:6">
      <c r="A6266" s="171">
        <v>44386</v>
      </c>
      <c r="B6266" t="s">
        <v>164</v>
      </c>
      <c r="C6266">
        <v>286324.03999999998</v>
      </c>
      <c r="D6266" t="s">
        <v>36</v>
      </c>
      <c r="E6266" t="s">
        <v>36</v>
      </c>
      <c r="F6266">
        <v>42969</v>
      </c>
    </row>
    <row r="6267" spans="1:6">
      <c r="A6267" s="171">
        <v>44386</v>
      </c>
      <c r="B6267" t="s">
        <v>164</v>
      </c>
      <c r="C6267">
        <v>286324.03999999998</v>
      </c>
      <c r="D6267" t="s">
        <v>37</v>
      </c>
      <c r="E6267" t="s">
        <v>37</v>
      </c>
      <c r="F6267">
        <v>0</v>
      </c>
    </row>
    <row r="6268" spans="1:6">
      <c r="A6268" s="171">
        <v>44386</v>
      </c>
      <c r="B6268" t="s">
        <v>164</v>
      </c>
      <c r="C6268">
        <v>286324.03999999998</v>
      </c>
      <c r="D6268" t="s">
        <v>38</v>
      </c>
      <c r="E6268" t="s">
        <v>38</v>
      </c>
      <c r="F6268">
        <v>0</v>
      </c>
    </row>
    <row r="6269" spans="1:6">
      <c r="A6269" s="171">
        <v>44386</v>
      </c>
      <c r="B6269" t="s">
        <v>164</v>
      </c>
      <c r="C6269">
        <v>286324.03999999998</v>
      </c>
      <c r="D6269" t="s">
        <v>39</v>
      </c>
      <c r="E6269" t="s">
        <v>39</v>
      </c>
      <c r="F6269">
        <v>0</v>
      </c>
    </row>
    <row r="6270" spans="1:6">
      <c r="A6270" s="171">
        <v>44386</v>
      </c>
      <c r="B6270" t="s">
        <v>164</v>
      </c>
      <c r="C6270">
        <v>286324.03999999998</v>
      </c>
      <c r="D6270" t="s">
        <v>40</v>
      </c>
      <c r="E6270" t="s">
        <v>40</v>
      </c>
      <c r="F6270">
        <v>0</v>
      </c>
    </row>
    <row r="6271" spans="1:6">
      <c r="A6271" s="171">
        <v>44386</v>
      </c>
      <c r="B6271" t="s">
        <v>164</v>
      </c>
      <c r="C6271">
        <v>286324.03999999998</v>
      </c>
      <c r="D6271" t="s">
        <v>41</v>
      </c>
      <c r="E6271" t="s">
        <v>41</v>
      </c>
      <c r="F6271">
        <v>0</v>
      </c>
    </row>
    <row r="6272" spans="1:6">
      <c r="A6272" s="171">
        <v>44387</v>
      </c>
      <c r="B6272" t="s">
        <v>164</v>
      </c>
      <c r="C6272">
        <v>190784.94</v>
      </c>
      <c r="D6272" t="s">
        <v>9</v>
      </c>
      <c r="E6272" t="s">
        <v>9</v>
      </c>
      <c r="F6272">
        <v>613908</v>
      </c>
    </row>
    <row r="6273" spans="1:6">
      <c r="A6273" s="171">
        <v>44387</v>
      </c>
      <c r="B6273" t="s">
        <v>164</v>
      </c>
      <c r="C6273">
        <v>190784.94</v>
      </c>
      <c r="D6273" t="s">
        <v>9</v>
      </c>
      <c r="E6273" t="s">
        <v>10</v>
      </c>
      <c r="F6273">
        <v>507607</v>
      </c>
    </row>
    <row r="6274" spans="1:6">
      <c r="A6274" s="171">
        <v>44387</v>
      </c>
      <c r="B6274" t="s">
        <v>164</v>
      </c>
      <c r="C6274">
        <v>190784.94</v>
      </c>
      <c r="D6274" t="s">
        <v>9</v>
      </c>
      <c r="E6274" t="s">
        <v>11</v>
      </c>
      <c r="F6274">
        <v>46286</v>
      </c>
    </row>
    <row r="6275" spans="1:6">
      <c r="A6275" s="171">
        <v>44387</v>
      </c>
      <c r="B6275" t="s">
        <v>164</v>
      </c>
      <c r="C6275">
        <v>190784.94</v>
      </c>
      <c r="D6275" t="s">
        <v>9</v>
      </c>
      <c r="E6275" t="s">
        <v>12</v>
      </c>
      <c r="F6275">
        <v>0</v>
      </c>
    </row>
    <row r="6276" spans="1:6">
      <c r="A6276" s="171">
        <v>44387</v>
      </c>
      <c r="B6276" t="s">
        <v>164</v>
      </c>
      <c r="C6276">
        <v>190784.94</v>
      </c>
      <c r="D6276" t="s">
        <v>9</v>
      </c>
      <c r="E6276" t="s">
        <v>13</v>
      </c>
      <c r="F6276">
        <v>60015</v>
      </c>
    </row>
    <row r="6277" spans="1:6">
      <c r="A6277" s="171">
        <v>44387</v>
      </c>
      <c r="B6277" t="s">
        <v>164</v>
      </c>
      <c r="C6277">
        <v>190784.94</v>
      </c>
      <c r="D6277" t="s">
        <v>14</v>
      </c>
      <c r="E6277" t="s">
        <v>14</v>
      </c>
      <c r="F6277">
        <v>125079</v>
      </c>
    </row>
    <row r="6278" spans="1:6">
      <c r="A6278" s="171">
        <v>44387</v>
      </c>
      <c r="B6278" t="s">
        <v>164</v>
      </c>
      <c r="C6278">
        <v>190784.94</v>
      </c>
      <c r="D6278" t="s">
        <v>14</v>
      </c>
      <c r="E6278" t="s">
        <v>15</v>
      </c>
      <c r="F6278">
        <v>114514</v>
      </c>
    </row>
    <row r="6279" spans="1:6">
      <c r="A6279" s="171">
        <v>44387</v>
      </c>
      <c r="B6279" t="s">
        <v>164</v>
      </c>
      <c r="C6279">
        <v>190784.94</v>
      </c>
      <c r="D6279" t="s">
        <v>14</v>
      </c>
      <c r="E6279" t="s">
        <v>16</v>
      </c>
      <c r="F6279">
        <v>5512</v>
      </c>
    </row>
    <row r="6280" spans="1:6">
      <c r="A6280" s="171">
        <v>44387</v>
      </c>
      <c r="B6280" t="s">
        <v>164</v>
      </c>
      <c r="C6280">
        <v>190784.94</v>
      </c>
      <c r="D6280" t="s">
        <v>14</v>
      </c>
      <c r="E6280" t="s">
        <v>17</v>
      </c>
      <c r="F6280">
        <v>5054</v>
      </c>
    </row>
    <row r="6281" spans="1:6">
      <c r="A6281" s="171">
        <v>44387</v>
      </c>
      <c r="B6281" t="s">
        <v>164</v>
      </c>
      <c r="C6281">
        <v>190784.94</v>
      </c>
      <c r="D6281" t="s">
        <v>14</v>
      </c>
      <c r="E6281" t="s">
        <v>18</v>
      </c>
      <c r="F6281">
        <v>0</v>
      </c>
    </row>
    <row r="6282" spans="1:6">
      <c r="A6282" s="171">
        <v>44387</v>
      </c>
      <c r="B6282" t="s">
        <v>164</v>
      </c>
      <c r="C6282">
        <v>190784.94</v>
      </c>
      <c r="D6282" t="s">
        <v>19</v>
      </c>
      <c r="E6282" t="s">
        <v>19</v>
      </c>
      <c r="F6282">
        <v>38330</v>
      </c>
    </row>
    <row r="6283" spans="1:6">
      <c r="A6283" s="171">
        <v>44387</v>
      </c>
      <c r="B6283" t="s">
        <v>164</v>
      </c>
      <c r="C6283">
        <v>190784.94</v>
      </c>
      <c r="D6283" t="s">
        <v>19</v>
      </c>
      <c r="E6283" t="s">
        <v>20</v>
      </c>
      <c r="F6283">
        <v>38330</v>
      </c>
    </row>
    <row r="6284" spans="1:6">
      <c r="A6284" s="171">
        <v>44387</v>
      </c>
      <c r="B6284" t="s">
        <v>164</v>
      </c>
      <c r="C6284">
        <v>190784.94</v>
      </c>
      <c r="D6284" t="s">
        <v>19</v>
      </c>
      <c r="E6284" t="s">
        <v>21</v>
      </c>
      <c r="F6284">
        <v>0</v>
      </c>
    </row>
    <row r="6285" spans="1:6">
      <c r="A6285" s="171">
        <v>44387</v>
      </c>
      <c r="B6285" t="s">
        <v>164</v>
      </c>
      <c r="C6285">
        <v>190784.94</v>
      </c>
      <c r="D6285" t="s">
        <v>19</v>
      </c>
      <c r="E6285" t="s">
        <v>22</v>
      </c>
      <c r="F6285">
        <v>0</v>
      </c>
    </row>
    <row r="6286" spans="1:6">
      <c r="A6286" s="171">
        <v>44387</v>
      </c>
      <c r="B6286" t="s">
        <v>164</v>
      </c>
      <c r="C6286">
        <v>190784.94</v>
      </c>
      <c r="D6286" t="s">
        <v>23</v>
      </c>
      <c r="E6286" t="s">
        <v>23</v>
      </c>
      <c r="F6286">
        <v>0</v>
      </c>
    </row>
    <row r="6287" spans="1:6">
      <c r="A6287" s="171">
        <v>44387</v>
      </c>
      <c r="B6287" t="s">
        <v>164</v>
      </c>
      <c r="C6287">
        <v>190784.94</v>
      </c>
      <c r="D6287" t="s">
        <v>24</v>
      </c>
      <c r="E6287" t="s">
        <v>24</v>
      </c>
      <c r="F6287">
        <v>1152293</v>
      </c>
    </row>
    <row r="6288" spans="1:6">
      <c r="A6288" s="171">
        <v>44387</v>
      </c>
      <c r="B6288" t="s">
        <v>164</v>
      </c>
      <c r="C6288">
        <v>190784.94</v>
      </c>
      <c r="D6288" t="s">
        <v>25</v>
      </c>
      <c r="E6288" t="s">
        <v>25</v>
      </c>
      <c r="F6288">
        <v>3506724</v>
      </c>
    </row>
    <row r="6289" spans="1:6">
      <c r="A6289" s="171">
        <v>44387</v>
      </c>
      <c r="B6289" t="s">
        <v>164</v>
      </c>
      <c r="C6289">
        <v>190784.94</v>
      </c>
      <c r="D6289" t="s">
        <v>26</v>
      </c>
      <c r="E6289" t="s">
        <v>26</v>
      </c>
      <c r="F6289">
        <v>126342</v>
      </c>
    </row>
    <row r="6290" spans="1:6">
      <c r="A6290" s="171">
        <v>44387</v>
      </c>
      <c r="B6290" t="s">
        <v>164</v>
      </c>
      <c r="C6290">
        <v>190784.94</v>
      </c>
      <c r="D6290" t="s">
        <v>27</v>
      </c>
      <c r="E6290" t="s">
        <v>27</v>
      </c>
      <c r="F6290">
        <v>59161</v>
      </c>
    </row>
    <row r="6291" spans="1:6">
      <c r="A6291" s="171">
        <v>44387</v>
      </c>
      <c r="B6291" t="s">
        <v>164</v>
      </c>
      <c r="C6291">
        <v>190784.94</v>
      </c>
      <c r="D6291" t="s">
        <v>28</v>
      </c>
      <c r="E6291" t="s">
        <v>28</v>
      </c>
      <c r="F6291">
        <v>0</v>
      </c>
    </row>
    <row r="6292" spans="1:6">
      <c r="A6292" s="171">
        <v>44387</v>
      </c>
      <c r="B6292" t="s">
        <v>164</v>
      </c>
      <c r="C6292">
        <v>190784.94</v>
      </c>
      <c r="D6292" t="s">
        <v>29</v>
      </c>
      <c r="E6292" t="s">
        <v>29</v>
      </c>
      <c r="F6292">
        <v>1536042</v>
      </c>
    </row>
    <row r="6293" spans="1:6">
      <c r="A6293" s="171">
        <v>44387</v>
      </c>
      <c r="B6293" t="s">
        <v>164</v>
      </c>
      <c r="C6293">
        <v>190784.94</v>
      </c>
      <c r="D6293" t="s">
        <v>30</v>
      </c>
      <c r="E6293" t="s">
        <v>30</v>
      </c>
      <c r="F6293">
        <v>0</v>
      </c>
    </row>
    <row r="6294" spans="1:6">
      <c r="A6294" s="171">
        <v>44387</v>
      </c>
      <c r="B6294" t="s">
        <v>164</v>
      </c>
      <c r="C6294">
        <v>190784.94</v>
      </c>
      <c r="D6294" t="s">
        <v>31</v>
      </c>
      <c r="E6294" t="s">
        <v>31</v>
      </c>
      <c r="F6294">
        <v>2943423</v>
      </c>
    </row>
    <row r="6295" spans="1:6">
      <c r="A6295" s="171">
        <v>44387</v>
      </c>
      <c r="B6295" t="s">
        <v>164</v>
      </c>
      <c r="C6295">
        <v>190784.94</v>
      </c>
      <c r="D6295" t="s">
        <v>32</v>
      </c>
      <c r="E6295" t="s">
        <v>32</v>
      </c>
      <c r="F6295">
        <v>781679</v>
      </c>
    </row>
    <row r="6296" spans="1:6">
      <c r="A6296" s="171">
        <v>44387</v>
      </c>
      <c r="B6296" t="s">
        <v>164</v>
      </c>
      <c r="C6296">
        <v>190784.94</v>
      </c>
      <c r="D6296" t="s">
        <v>33</v>
      </c>
      <c r="E6296" t="s">
        <v>33</v>
      </c>
      <c r="F6296">
        <v>0</v>
      </c>
    </row>
    <row r="6297" spans="1:6">
      <c r="A6297" s="171">
        <v>44387</v>
      </c>
      <c r="B6297" t="s">
        <v>164</v>
      </c>
      <c r="C6297">
        <v>190784.94</v>
      </c>
      <c r="D6297" t="s">
        <v>34</v>
      </c>
      <c r="E6297" t="s">
        <v>34</v>
      </c>
      <c r="F6297">
        <v>0</v>
      </c>
    </row>
    <row r="6298" spans="1:6">
      <c r="A6298" s="171">
        <v>44387</v>
      </c>
      <c r="B6298" t="s">
        <v>164</v>
      </c>
      <c r="C6298">
        <v>190784.94</v>
      </c>
      <c r="D6298" t="s">
        <v>35</v>
      </c>
      <c r="E6298" t="s">
        <v>35</v>
      </c>
      <c r="F6298">
        <v>0</v>
      </c>
    </row>
    <row r="6299" spans="1:6">
      <c r="A6299" s="171">
        <v>44387</v>
      </c>
      <c r="B6299" t="s">
        <v>164</v>
      </c>
      <c r="C6299">
        <v>190784.94</v>
      </c>
      <c r="D6299" t="s">
        <v>36</v>
      </c>
      <c r="E6299" t="s">
        <v>36</v>
      </c>
      <c r="F6299">
        <v>30069</v>
      </c>
    </row>
    <row r="6300" spans="1:6">
      <c r="A6300" s="171">
        <v>44387</v>
      </c>
      <c r="B6300" t="s">
        <v>164</v>
      </c>
      <c r="C6300">
        <v>190784.94</v>
      </c>
      <c r="D6300" t="s">
        <v>37</v>
      </c>
      <c r="E6300" t="s">
        <v>37</v>
      </c>
      <c r="F6300">
        <v>0</v>
      </c>
    </row>
    <row r="6301" spans="1:6">
      <c r="A6301" s="171">
        <v>44387</v>
      </c>
      <c r="B6301" t="s">
        <v>164</v>
      </c>
      <c r="C6301">
        <v>190784.94</v>
      </c>
      <c r="D6301" t="s">
        <v>38</v>
      </c>
      <c r="E6301" t="s">
        <v>38</v>
      </c>
      <c r="F6301">
        <v>0</v>
      </c>
    </row>
    <row r="6302" spans="1:6">
      <c r="A6302" s="171">
        <v>44387</v>
      </c>
      <c r="B6302" t="s">
        <v>164</v>
      </c>
      <c r="C6302">
        <v>190784.94</v>
      </c>
      <c r="D6302" t="s">
        <v>39</v>
      </c>
      <c r="E6302" t="s">
        <v>39</v>
      </c>
      <c r="F6302">
        <v>0</v>
      </c>
    </row>
    <row r="6303" spans="1:6">
      <c r="A6303" s="171">
        <v>44387</v>
      </c>
      <c r="B6303" t="s">
        <v>164</v>
      </c>
      <c r="C6303">
        <v>190784.94</v>
      </c>
      <c r="D6303" t="s">
        <v>40</v>
      </c>
      <c r="E6303" t="s">
        <v>40</v>
      </c>
      <c r="F6303">
        <v>0</v>
      </c>
    </row>
    <row r="6304" spans="1:6">
      <c r="A6304" s="171">
        <v>44387</v>
      </c>
      <c r="B6304" t="s">
        <v>164</v>
      </c>
      <c r="C6304">
        <v>190784.94</v>
      </c>
      <c r="D6304" t="s">
        <v>41</v>
      </c>
      <c r="E6304" t="s">
        <v>41</v>
      </c>
      <c r="F6304">
        <v>0</v>
      </c>
    </row>
    <row r="6305" spans="1:6">
      <c r="A6305" s="171">
        <v>44388</v>
      </c>
      <c r="B6305" t="s">
        <v>164</v>
      </c>
      <c r="C6305">
        <v>171716.42</v>
      </c>
      <c r="D6305" t="s">
        <v>9</v>
      </c>
      <c r="E6305" t="s">
        <v>9</v>
      </c>
      <c r="F6305">
        <v>595442</v>
      </c>
    </row>
    <row r="6306" spans="1:6">
      <c r="A6306" s="171">
        <v>44388</v>
      </c>
      <c r="B6306" t="s">
        <v>164</v>
      </c>
      <c r="C6306">
        <v>171716.42</v>
      </c>
      <c r="D6306" t="s">
        <v>9</v>
      </c>
      <c r="E6306" t="s">
        <v>10</v>
      </c>
      <c r="F6306">
        <v>476789</v>
      </c>
    </row>
    <row r="6307" spans="1:6">
      <c r="A6307" s="171">
        <v>44388</v>
      </c>
      <c r="B6307" t="s">
        <v>164</v>
      </c>
      <c r="C6307">
        <v>171716.42</v>
      </c>
      <c r="D6307" t="s">
        <v>9</v>
      </c>
      <c r="E6307" t="s">
        <v>11</v>
      </c>
      <c r="F6307">
        <v>55725</v>
      </c>
    </row>
    <row r="6308" spans="1:6">
      <c r="A6308" s="171">
        <v>44388</v>
      </c>
      <c r="B6308" t="s">
        <v>164</v>
      </c>
      <c r="C6308">
        <v>171716.42</v>
      </c>
      <c r="D6308" t="s">
        <v>9</v>
      </c>
      <c r="E6308" t="s">
        <v>12</v>
      </c>
      <c r="F6308">
        <v>0</v>
      </c>
    </row>
    <row r="6309" spans="1:6">
      <c r="A6309" s="171">
        <v>44388</v>
      </c>
      <c r="B6309" t="s">
        <v>164</v>
      </c>
      <c r="C6309">
        <v>171716.42</v>
      </c>
      <c r="D6309" t="s">
        <v>9</v>
      </c>
      <c r="E6309" t="s">
        <v>13</v>
      </c>
      <c r="F6309">
        <v>62928</v>
      </c>
    </row>
    <row r="6310" spans="1:6">
      <c r="A6310" s="171">
        <v>44388</v>
      </c>
      <c r="B6310" t="s">
        <v>164</v>
      </c>
      <c r="C6310">
        <v>171716.42</v>
      </c>
      <c r="D6310" t="s">
        <v>14</v>
      </c>
      <c r="E6310" t="s">
        <v>14</v>
      </c>
      <c r="F6310">
        <v>141769</v>
      </c>
    </row>
    <row r="6311" spans="1:6">
      <c r="A6311" s="171">
        <v>44388</v>
      </c>
      <c r="B6311" t="s">
        <v>164</v>
      </c>
      <c r="C6311">
        <v>171716.42</v>
      </c>
      <c r="D6311" t="s">
        <v>14</v>
      </c>
      <c r="E6311" t="s">
        <v>15</v>
      </c>
      <c r="F6311">
        <v>125652</v>
      </c>
    </row>
    <row r="6312" spans="1:6">
      <c r="A6312" s="171">
        <v>44388</v>
      </c>
      <c r="B6312" t="s">
        <v>164</v>
      </c>
      <c r="C6312">
        <v>171716.42</v>
      </c>
      <c r="D6312" t="s">
        <v>14</v>
      </c>
      <c r="E6312" t="s">
        <v>16</v>
      </c>
      <c r="F6312">
        <v>9604</v>
      </c>
    </row>
    <row r="6313" spans="1:6">
      <c r="A6313" s="171">
        <v>44388</v>
      </c>
      <c r="B6313" t="s">
        <v>164</v>
      </c>
      <c r="C6313">
        <v>171716.42</v>
      </c>
      <c r="D6313" t="s">
        <v>14</v>
      </c>
      <c r="E6313" t="s">
        <v>17</v>
      </c>
      <c r="F6313">
        <v>6512</v>
      </c>
    </row>
    <row r="6314" spans="1:6">
      <c r="A6314" s="171">
        <v>44388</v>
      </c>
      <c r="B6314" t="s">
        <v>164</v>
      </c>
      <c r="C6314">
        <v>171716.42</v>
      </c>
      <c r="D6314" t="s">
        <v>14</v>
      </c>
      <c r="E6314" t="s">
        <v>18</v>
      </c>
      <c r="F6314">
        <v>0</v>
      </c>
    </row>
    <row r="6315" spans="1:6">
      <c r="A6315" s="171">
        <v>44388</v>
      </c>
      <c r="B6315" t="s">
        <v>164</v>
      </c>
      <c r="C6315">
        <v>171716.42</v>
      </c>
      <c r="D6315" t="s">
        <v>19</v>
      </c>
      <c r="E6315" t="s">
        <v>19</v>
      </c>
      <c r="F6315">
        <v>56380</v>
      </c>
    </row>
    <row r="6316" spans="1:6">
      <c r="A6316" s="171">
        <v>44388</v>
      </c>
      <c r="B6316" t="s">
        <v>164</v>
      </c>
      <c r="C6316">
        <v>171716.42</v>
      </c>
      <c r="D6316" t="s">
        <v>19</v>
      </c>
      <c r="E6316" t="s">
        <v>20</v>
      </c>
      <c r="F6316">
        <v>56380</v>
      </c>
    </row>
    <row r="6317" spans="1:6">
      <c r="A6317" s="171">
        <v>44388</v>
      </c>
      <c r="B6317" t="s">
        <v>164</v>
      </c>
      <c r="C6317">
        <v>171716.42</v>
      </c>
      <c r="D6317" t="s">
        <v>19</v>
      </c>
      <c r="E6317" t="s">
        <v>21</v>
      </c>
      <c r="F6317">
        <v>0</v>
      </c>
    </row>
    <row r="6318" spans="1:6">
      <c r="A6318" s="171">
        <v>44388</v>
      </c>
      <c r="B6318" t="s">
        <v>164</v>
      </c>
      <c r="C6318">
        <v>171716.42</v>
      </c>
      <c r="D6318" t="s">
        <v>19</v>
      </c>
      <c r="E6318" t="s">
        <v>22</v>
      </c>
      <c r="F6318">
        <v>0</v>
      </c>
    </row>
    <row r="6319" spans="1:6">
      <c r="A6319" s="171">
        <v>44388</v>
      </c>
      <c r="B6319" t="s">
        <v>164</v>
      </c>
      <c r="C6319">
        <v>171716.42</v>
      </c>
      <c r="D6319" t="s">
        <v>23</v>
      </c>
      <c r="E6319" t="s">
        <v>23</v>
      </c>
      <c r="F6319">
        <v>0</v>
      </c>
    </row>
    <row r="6320" spans="1:6">
      <c r="A6320" s="171">
        <v>44388</v>
      </c>
      <c r="B6320" t="s">
        <v>164</v>
      </c>
      <c r="C6320">
        <v>171716.42</v>
      </c>
      <c r="D6320" t="s">
        <v>24</v>
      </c>
      <c r="E6320" t="s">
        <v>24</v>
      </c>
      <c r="F6320">
        <v>1151171</v>
      </c>
    </row>
    <row r="6321" spans="1:6">
      <c r="A6321" s="171">
        <v>44388</v>
      </c>
      <c r="B6321" t="s">
        <v>164</v>
      </c>
      <c r="C6321">
        <v>171716.42</v>
      </c>
      <c r="D6321" t="s">
        <v>25</v>
      </c>
      <c r="E6321" t="s">
        <v>25</v>
      </c>
      <c r="F6321">
        <v>4604099</v>
      </c>
    </row>
    <row r="6322" spans="1:6">
      <c r="A6322" s="171">
        <v>44388</v>
      </c>
      <c r="B6322" t="s">
        <v>164</v>
      </c>
      <c r="C6322">
        <v>171716.42</v>
      </c>
      <c r="D6322" t="s">
        <v>26</v>
      </c>
      <c r="E6322" t="s">
        <v>26</v>
      </c>
      <c r="F6322">
        <v>111576</v>
      </c>
    </row>
    <row r="6323" spans="1:6">
      <c r="A6323" s="171">
        <v>44388</v>
      </c>
      <c r="B6323" t="s">
        <v>164</v>
      </c>
      <c r="C6323">
        <v>171716.42</v>
      </c>
      <c r="D6323" t="s">
        <v>27</v>
      </c>
      <c r="E6323" t="s">
        <v>27</v>
      </c>
      <c r="F6323">
        <v>57938</v>
      </c>
    </row>
    <row r="6324" spans="1:6">
      <c r="A6324" s="171">
        <v>44388</v>
      </c>
      <c r="B6324" t="s">
        <v>164</v>
      </c>
      <c r="C6324">
        <v>171716.42</v>
      </c>
      <c r="D6324" t="s">
        <v>28</v>
      </c>
      <c r="E6324" t="s">
        <v>28</v>
      </c>
      <c r="F6324">
        <v>0</v>
      </c>
    </row>
    <row r="6325" spans="1:6">
      <c r="A6325" s="171">
        <v>44388</v>
      </c>
      <c r="B6325" t="s">
        <v>164</v>
      </c>
      <c r="C6325">
        <v>171716.42</v>
      </c>
      <c r="D6325" t="s">
        <v>29</v>
      </c>
      <c r="E6325" t="s">
        <v>29</v>
      </c>
      <c r="F6325">
        <v>1677952</v>
      </c>
    </row>
    <row r="6326" spans="1:6">
      <c r="A6326" s="171">
        <v>44388</v>
      </c>
      <c r="B6326" t="s">
        <v>164</v>
      </c>
      <c r="C6326">
        <v>171716.42</v>
      </c>
      <c r="D6326" t="s">
        <v>30</v>
      </c>
      <c r="E6326" t="s">
        <v>30</v>
      </c>
      <c r="F6326">
        <v>0</v>
      </c>
    </row>
    <row r="6327" spans="1:6">
      <c r="A6327" s="171">
        <v>44388</v>
      </c>
      <c r="B6327" t="s">
        <v>164</v>
      </c>
      <c r="C6327">
        <v>171716.42</v>
      </c>
      <c r="D6327" t="s">
        <v>31</v>
      </c>
      <c r="E6327" t="s">
        <v>31</v>
      </c>
      <c r="F6327">
        <v>3167515</v>
      </c>
    </row>
    <row r="6328" spans="1:6">
      <c r="A6328" s="171">
        <v>44388</v>
      </c>
      <c r="B6328" t="s">
        <v>164</v>
      </c>
      <c r="C6328">
        <v>171716.42</v>
      </c>
      <c r="D6328" t="s">
        <v>32</v>
      </c>
      <c r="E6328" t="s">
        <v>32</v>
      </c>
      <c r="F6328">
        <v>826441</v>
      </c>
    </row>
    <row r="6329" spans="1:6">
      <c r="A6329" s="171">
        <v>44388</v>
      </c>
      <c r="B6329" t="s">
        <v>164</v>
      </c>
      <c r="C6329">
        <v>171716.42</v>
      </c>
      <c r="D6329" t="s">
        <v>33</v>
      </c>
      <c r="E6329" t="s">
        <v>33</v>
      </c>
      <c r="F6329">
        <v>0</v>
      </c>
    </row>
    <row r="6330" spans="1:6">
      <c r="A6330" s="171">
        <v>44388</v>
      </c>
      <c r="B6330" t="s">
        <v>164</v>
      </c>
      <c r="C6330">
        <v>171716.42</v>
      </c>
      <c r="D6330" t="s">
        <v>34</v>
      </c>
      <c r="E6330" t="s">
        <v>34</v>
      </c>
      <c r="F6330">
        <v>0</v>
      </c>
    </row>
    <row r="6331" spans="1:6">
      <c r="A6331" s="171">
        <v>44388</v>
      </c>
      <c r="B6331" t="s">
        <v>164</v>
      </c>
      <c r="C6331">
        <v>171716.42</v>
      </c>
      <c r="D6331" t="s">
        <v>35</v>
      </c>
      <c r="E6331" t="s">
        <v>35</v>
      </c>
      <c r="F6331">
        <v>0</v>
      </c>
    </row>
    <row r="6332" spans="1:6">
      <c r="A6332" s="171">
        <v>44388</v>
      </c>
      <c r="B6332" t="s">
        <v>164</v>
      </c>
      <c r="C6332">
        <v>171716.42</v>
      </c>
      <c r="D6332" t="s">
        <v>36</v>
      </c>
      <c r="E6332" t="s">
        <v>36</v>
      </c>
      <c r="F6332">
        <v>40745</v>
      </c>
    </row>
    <row r="6333" spans="1:6">
      <c r="A6333" s="171">
        <v>44388</v>
      </c>
      <c r="B6333" t="s">
        <v>164</v>
      </c>
      <c r="C6333">
        <v>171716.42</v>
      </c>
      <c r="D6333" t="s">
        <v>37</v>
      </c>
      <c r="E6333" t="s">
        <v>37</v>
      </c>
      <c r="F6333">
        <v>0</v>
      </c>
    </row>
    <row r="6334" spans="1:6">
      <c r="A6334" s="171">
        <v>44388</v>
      </c>
      <c r="B6334" t="s">
        <v>164</v>
      </c>
      <c r="C6334">
        <v>171716.42</v>
      </c>
      <c r="D6334" t="s">
        <v>38</v>
      </c>
      <c r="E6334" t="s">
        <v>38</v>
      </c>
      <c r="F6334">
        <v>0</v>
      </c>
    </row>
    <row r="6335" spans="1:6">
      <c r="A6335" s="171">
        <v>44388</v>
      </c>
      <c r="B6335" t="s">
        <v>164</v>
      </c>
      <c r="C6335">
        <v>171716.42</v>
      </c>
      <c r="D6335" t="s">
        <v>39</v>
      </c>
      <c r="E6335" t="s">
        <v>39</v>
      </c>
      <c r="F6335">
        <v>0</v>
      </c>
    </row>
    <row r="6336" spans="1:6">
      <c r="A6336" s="171">
        <v>44388</v>
      </c>
      <c r="B6336" t="s">
        <v>164</v>
      </c>
      <c r="C6336">
        <v>171716.42</v>
      </c>
      <c r="D6336" t="s">
        <v>40</v>
      </c>
      <c r="E6336" t="s">
        <v>40</v>
      </c>
      <c r="F6336">
        <v>0</v>
      </c>
    </row>
    <row r="6337" spans="1:6">
      <c r="A6337" s="171">
        <v>44388</v>
      </c>
      <c r="B6337" t="s">
        <v>164</v>
      </c>
      <c r="C6337">
        <v>171716.42</v>
      </c>
      <c r="D6337" t="s">
        <v>41</v>
      </c>
      <c r="E6337" t="s">
        <v>41</v>
      </c>
      <c r="F6337">
        <v>0</v>
      </c>
    </row>
    <row r="6338" spans="1:6">
      <c r="A6338" s="171">
        <v>44389</v>
      </c>
      <c r="B6338" t="s">
        <v>164</v>
      </c>
      <c r="C6338">
        <v>124990.11</v>
      </c>
      <c r="D6338" t="s">
        <v>9</v>
      </c>
      <c r="E6338" t="s">
        <v>9</v>
      </c>
      <c r="F6338">
        <v>453024</v>
      </c>
    </row>
    <row r="6339" spans="1:6">
      <c r="A6339" s="171">
        <v>44389</v>
      </c>
      <c r="B6339" t="s">
        <v>164</v>
      </c>
      <c r="C6339">
        <v>124990.11</v>
      </c>
      <c r="D6339" t="s">
        <v>9</v>
      </c>
      <c r="E6339" t="s">
        <v>10</v>
      </c>
      <c r="F6339">
        <v>352561</v>
      </c>
    </row>
    <row r="6340" spans="1:6">
      <c r="A6340" s="171">
        <v>44389</v>
      </c>
      <c r="B6340" t="s">
        <v>164</v>
      </c>
      <c r="C6340">
        <v>124990.11</v>
      </c>
      <c r="D6340" t="s">
        <v>9</v>
      </c>
      <c r="E6340" t="s">
        <v>11</v>
      </c>
      <c r="F6340">
        <v>35003</v>
      </c>
    </row>
    <row r="6341" spans="1:6">
      <c r="A6341" s="171">
        <v>44389</v>
      </c>
      <c r="B6341" t="s">
        <v>164</v>
      </c>
      <c r="C6341">
        <v>124990.11</v>
      </c>
      <c r="D6341" t="s">
        <v>9</v>
      </c>
      <c r="E6341" t="s">
        <v>12</v>
      </c>
      <c r="F6341">
        <v>0</v>
      </c>
    </row>
    <row r="6342" spans="1:6">
      <c r="A6342" s="171">
        <v>44389</v>
      </c>
      <c r="B6342" t="s">
        <v>164</v>
      </c>
      <c r="C6342">
        <v>124990.11</v>
      </c>
      <c r="D6342" t="s">
        <v>9</v>
      </c>
      <c r="E6342" t="s">
        <v>13</v>
      </c>
      <c r="F6342">
        <v>65460</v>
      </c>
    </row>
    <row r="6343" spans="1:6">
      <c r="A6343" s="171">
        <v>44389</v>
      </c>
      <c r="B6343" t="s">
        <v>164</v>
      </c>
      <c r="C6343">
        <v>124990.11</v>
      </c>
      <c r="D6343" t="s">
        <v>14</v>
      </c>
      <c r="E6343" t="s">
        <v>14</v>
      </c>
      <c r="F6343">
        <v>119540</v>
      </c>
    </row>
    <row r="6344" spans="1:6">
      <c r="A6344" s="171">
        <v>44389</v>
      </c>
      <c r="B6344" t="s">
        <v>164</v>
      </c>
      <c r="C6344">
        <v>124990.11</v>
      </c>
      <c r="D6344" t="s">
        <v>14</v>
      </c>
      <c r="E6344" t="s">
        <v>15</v>
      </c>
      <c r="F6344">
        <v>101534</v>
      </c>
    </row>
    <row r="6345" spans="1:6">
      <c r="A6345" s="171">
        <v>44389</v>
      </c>
      <c r="B6345" t="s">
        <v>164</v>
      </c>
      <c r="C6345">
        <v>124990.11</v>
      </c>
      <c r="D6345" t="s">
        <v>14</v>
      </c>
      <c r="E6345" t="s">
        <v>16</v>
      </c>
      <c r="F6345">
        <v>8166</v>
      </c>
    </row>
    <row r="6346" spans="1:6">
      <c r="A6346" s="171">
        <v>44389</v>
      </c>
      <c r="B6346" t="s">
        <v>164</v>
      </c>
      <c r="C6346">
        <v>124990.11</v>
      </c>
      <c r="D6346" t="s">
        <v>14</v>
      </c>
      <c r="E6346" t="s">
        <v>17</v>
      </c>
      <c r="F6346">
        <v>9839</v>
      </c>
    </row>
    <row r="6347" spans="1:6">
      <c r="A6347" s="171">
        <v>44389</v>
      </c>
      <c r="B6347" t="s">
        <v>164</v>
      </c>
      <c r="C6347">
        <v>124990.11</v>
      </c>
      <c r="D6347" t="s">
        <v>14</v>
      </c>
      <c r="E6347" t="s">
        <v>18</v>
      </c>
      <c r="F6347">
        <v>0</v>
      </c>
    </row>
    <row r="6348" spans="1:6">
      <c r="A6348" s="171">
        <v>44389</v>
      </c>
      <c r="B6348" t="s">
        <v>164</v>
      </c>
      <c r="C6348">
        <v>124990.11</v>
      </c>
      <c r="D6348" t="s">
        <v>19</v>
      </c>
      <c r="E6348" t="s">
        <v>19</v>
      </c>
      <c r="F6348">
        <v>97795</v>
      </c>
    </row>
    <row r="6349" spans="1:6">
      <c r="A6349" s="171">
        <v>44389</v>
      </c>
      <c r="B6349" t="s">
        <v>164</v>
      </c>
      <c r="C6349">
        <v>124990.11</v>
      </c>
      <c r="D6349" t="s">
        <v>19</v>
      </c>
      <c r="E6349" t="s">
        <v>20</v>
      </c>
      <c r="F6349">
        <v>97795</v>
      </c>
    </row>
    <row r="6350" spans="1:6">
      <c r="A6350" s="171">
        <v>44389</v>
      </c>
      <c r="B6350" t="s">
        <v>164</v>
      </c>
      <c r="C6350">
        <v>124990.11</v>
      </c>
      <c r="D6350" t="s">
        <v>19</v>
      </c>
      <c r="E6350" t="s">
        <v>21</v>
      </c>
      <c r="F6350">
        <v>0</v>
      </c>
    </row>
    <row r="6351" spans="1:6">
      <c r="A6351" s="171">
        <v>44389</v>
      </c>
      <c r="B6351" t="s">
        <v>164</v>
      </c>
      <c r="C6351">
        <v>124990.11</v>
      </c>
      <c r="D6351" t="s">
        <v>19</v>
      </c>
      <c r="E6351" t="s">
        <v>22</v>
      </c>
      <c r="F6351">
        <v>0</v>
      </c>
    </row>
    <row r="6352" spans="1:6">
      <c r="A6352" s="171">
        <v>44389</v>
      </c>
      <c r="B6352" t="s">
        <v>164</v>
      </c>
      <c r="C6352">
        <v>124990.11</v>
      </c>
      <c r="D6352" t="s">
        <v>23</v>
      </c>
      <c r="E6352" t="s">
        <v>23</v>
      </c>
      <c r="F6352">
        <v>0</v>
      </c>
    </row>
    <row r="6353" spans="1:6">
      <c r="A6353" s="171">
        <v>44389</v>
      </c>
      <c r="B6353" t="s">
        <v>164</v>
      </c>
      <c r="C6353">
        <v>124990.11</v>
      </c>
      <c r="D6353" t="s">
        <v>24</v>
      </c>
      <c r="E6353" t="s">
        <v>24</v>
      </c>
      <c r="F6353">
        <v>1250290</v>
      </c>
    </row>
    <row r="6354" spans="1:6">
      <c r="A6354" s="171">
        <v>44389</v>
      </c>
      <c r="B6354" t="s">
        <v>164</v>
      </c>
      <c r="C6354">
        <v>124990.11</v>
      </c>
      <c r="D6354" t="s">
        <v>25</v>
      </c>
      <c r="E6354" t="s">
        <v>25</v>
      </c>
      <c r="F6354">
        <v>4814517</v>
      </c>
    </row>
    <row r="6355" spans="1:6">
      <c r="A6355" s="171">
        <v>44389</v>
      </c>
      <c r="B6355" t="s">
        <v>164</v>
      </c>
      <c r="C6355">
        <v>124990.11</v>
      </c>
      <c r="D6355" t="s">
        <v>26</v>
      </c>
      <c r="E6355" t="s">
        <v>26</v>
      </c>
      <c r="F6355">
        <v>138140</v>
      </c>
    </row>
    <row r="6356" spans="1:6">
      <c r="A6356" s="171">
        <v>44389</v>
      </c>
      <c r="B6356" t="s">
        <v>164</v>
      </c>
      <c r="C6356">
        <v>124990.11</v>
      </c>
      <c r="D6356" t="s">
        <v>27</v>
      </c>
      <c r="E6356" t="s">
        <v>27</v>
      </c>
      <c r="F6356">
        <v>60707</v>
      </c>
    </row>
    <row r="6357" spans="1:6">
      <c r="A6357" s="171">
        <v>44389</v>
      </c>
      <c r="B6357" t="s">
        <v>164</v>
      </c>
      <c r="C6357">
        <v>124990.11</v>
      </c>
      <c r="D6357" t="s">
        <v>28</v>
      </c>
      <c r="E6357" t="s">
        <v>28</v>
      </c>
      <c r="F6357">
        <v>0</v>
      </c>
    </row>
    <row r="6358" spans="1:6">
      <c r="A6358" s="171">
        <v>44389</v>
      </c>
      <c r="B6358" t="s">
        <v>164</v>
      </c>
      <c r="C6358">
        <v>124990.11</v>
      </c>
      <c r="D6358" t="s">
        <v>29</v>
      </c>
      <c r="E6358" t="s">
        <v>29</v>
      </c>
      <c r="F6358">
        <v>1530881</v>
      </c>
    </row>
    <row r="6359" spans="1:6">
      <c r="A6359" s="171">
        <v>44389</v>
      </c>
      <c r="B6359" t="s">
        <v>164</v>
      </c>
      <c r="C6359">
        <v>124990.11</v>
      </c>
      <c r="D6359" t="s">
        <v>30</v>
      </c>
      <c r="E6359" t="s">
        <v>30</v>
      </c>
      <c r="F6359">
        <v>0</v>
      </c>
    </row>
    <row r="6360" spans="1:6">
      <c r="A6360" s="171">
        <v>44389</v>
      </c>
      <c r="B6360" t="s">
        <v>164</v>
      </c>
      <c r="C6360">
        <v>124990.11</v>
      </c>
      <c r="D6360" t="s">
        <v>31</v>
      </c>
      <c r="E6360" t="s">
        <v>31</v>
      </c>
      <c r="F6360">
        <v>2240799</v>
      </c>
    </row>
    <row r="6361" spans="1:6">
      <c r="A6361" s="171">
        <v>44389</v>
      </c>
      <c r="B6361" t="s">
        <v>164</v>
      </c>
      <c r="C6361">
        <v>124990.11</v>
      </c>
      <c r="D6361" t="s">
        <v>32</v>
      </c>
      <c r="E6361" t="s">
        <v>32</v>
      </c>
      <c r="F6361">
        <v>490383</v>
      </c>
    </row>
    <row r="6362" spans="1:6">
      <c r="A6362" s="171">
        <v>44389</v>
      </c>
      <c r="B6362" t="s">
        <v>164</v>
      </c>
      <c r="C6362">
        <v>124990.11</v>
      </c>
      <c r="D6362" t="s">
        <v>33</v>
      </c>
      <c r="E6362" t="s">
        <v>33</v>
      </c>
      <c r="F6362">
        <v>0</v>
      </c>
    </row>
    <row r="6363" spans="1:6">
      <c r="A6363" s="171">
        <v>44389</v>
      </c>
      <c r="B6363" t="s">
        <v>164</v>
      </c>
      <c r="C6363">
        <v>124990.11</v>
      </c>
      <c r="D6363" t="s">
        <v>34</v>
      </c>
      <c r="E6363" t="s">
        <v>34</v>
      </c>
      <c r="F6363">
        <v>0</v>
      </c>
    </row>
    <row r="6364" spans="1:6">
      <c r="A6364" s="171">
        <v>44389</v>
      </c>
      <c r="B6364" t="s">
        <v>164</v>
      </c>
      <c r="C6364">
        <v>124990.11</v>
      </c>
      <c r="D6364" t="s">
        <v>35</v>
      </c>
      <c r="E6364" t="s">
        <v>35</v>
      </c>
      <c r="F6364">
        <v>0</v>
      </c>
    </row>
    <row r="6365" spans="1:6">
      <c r="A6365" s="171">
        <v>44389</v>
      </c>
      <c r="B6365" t="s">
        <v>164</v>
      </c>
      <c r="C6365">
        <v>124990.11</v>
      </c>
      <c r="D6365" t="s">
        <v>36</v>
      </c>
      <c r="E6365" t="s">
        <v>36</v>
      </c>
      <c r="F6365">
        <v>36422</v>
      </c>
    </row>
    <row r="6366" spans="1:6">
      <c r="A6366" s="171">
        <v>44389</v>
      </c>
      <c r="B6366" t="s">
        <v>164</v>
      </c>
      <c r="C6366">
        <v>124990.11</v>
      </c>
      <c r="D6366" t="s">
        <v>37</v>
      </c>
      <c r="E6366" t="s">
        <v>37</v>
      </c>
      <c r="F6366">
        <v>0</v>
      </c>
    </row>
    <row r="6367" spans="1:6">
      <c r="A6367" s="171">
        <v>44389</v>
      </c>
      <c r="B6367" t="s">
        <v>164</v>
      </c>
      <c r="C6367">
        <v>124990.11</v>
      </c>
      <c r="D6367" t="s">
        <v>38</v>
      </c>
      <c r="E6367" t="s">
        <v>38</v>
      </c>
      <c r="F6367">
        <v>0</v>
      </c>
    </row>
    <row r="6368" spans="1:6">
      <c r="A6368" s="171">
        <v>44389</v>
      </c>
      <c r="B6368" t="s">
        <v>164</v>
      </c>
      <c r="C6368">
        <v>124990.11</v>
      </c>
      <c r="D6368" t="s">
        <v>39</v>
      </c>
      <c r="E6368" t="s">
        <v>39</v>
      </c>
      <c r="F6368">
        <v>0</v>
      </c>
    </row>
    <row r="6369" spans="1:6">
      <c r="A6369" s="171">
        <v>44389</v>
      </c>
      <c r="B6369" t="s">
        <v>164</v>
      </c>
      <c r="C6369">
        <v>124990.11</v>
      </c>
      <c r="D6369" t="s">
        <v>40</v>
      </c>
      <c r="E6369" t="s">
        <v>40</v>
      </c>
      <c r="F6369">
        <v>0</v>
      </c>
    </row>
    <row r="6370" spans="1:6">
      <c r="A6370" s="171">
        <v>44389</v>
      </c>
      <c r="B6370" t="s">
        <v>164</v>
      </c>
      <c r="C6370">
        <v>124990.11</v>
      </c>
      <c r="D6370" t="s">
        <v>41</v>
      </c>
      <c r="E6370" t="s">
        <v>41</v>
      </c>
      <c r="F6370">
        <v>0</v>
      </c>
    </row>
    <row r="6371" spans="1:6">
      <c r="A6371" s="171">
        <v>44390</v>
      </c>
      <c r="B6371" t="s">
        <v>164</v>
      </c>
      <c r="C6371">
        <v>130081.86</v>
      </c>
      <c r="D6371" t="s">
        <v>9</v>
      </c>
      <c r="E6371" t="s">
        <v>9</v>
      </c>
      <c r="F6371">
        <v>201516</v>
      </c>
    </row>
    <row r="6372" spans="1:6">
      <c r="A6372" s="171">
        <v>44390</v>
      </c>
      <c r="B6372" t="s">
        <v>164</v>
      </c>
      <c r="C6372">
        <v>130081.86</v>
      </c>
      <c r="D6372" t="s">
        <v>9</v>
      </c>
      <c r="E6372" t="s">
        <v>10</v>
      </c>
      <c r="F6372">
        <v>123775</v>
      </c>
    </row>
    <row r="6373" spans="1:6">
      <c r="A6373" s="171">
        <v>44390</v>
      </c>
      <c r="B6373" t="s">
        <v>164</v>
      </c>
      <c r="C6373">
        <v>130081.86</v>
      </c>
      <c r="D6373" t="s">
        <v>9</v>
      </c>
      <c r="E6373" t="s">
        <v>11</v>
      </c>
      <c r="F6373">
        <v>9228</v>
      </c>
    </row>
    <row r="6374" spans="1:6">
      <c r="A6374" s="171">
        <v>44390</v>
      </c>
      <c r="B6374" t="s">
        <v>164</v>
      </c>
      <c r="C6374">
        <v>130081.86</v>
      </c>
      <c r="D6374" t="s">
        <v>9</v>
      </c>
      <c r="E6374" t="s">
        <v>12</v>
      </c>
      <c r="F6374">
        <v>0</v>
      </c>
    </row>
    <row r="6375" spans="1:6">
      <c r="A6375" s="171">
        <v>44390</v>
      </c>
      <c r="B6375" t="s">
        <v>164</v>
      </c>
      <c r="C6375">
        <v>130081.86</v>
      </c>
      <c r="D6375" t="s">
        <v>9</v>
      </c>
      <c r="E6375" t="s">
        <v>13</v>
      </c>
      <c r="F6375">
        <v>68513</v>
      </c>
    </row>
    <row r="6376" spans="1:6">
      <c r="A6376" s="171">
        <v>44390</v>
      </c>
      <c r="B6376" t="s">
        <v>164</v>
      </c>
      <c r="C6376">
        <v>130081.86</v>
      </c>
      <c r="D6376" t="s">
        <v>14</v>
      </c>
      <c r="E6376" t="s">
        <v>14</v>
      </c>
      <c r="F6376">
        <v>36250</v>
      </c>
    </row>
    <row r="6377" spans="1:6">
      <c r="A6377" s="171">
        <v>44390</v>
      </c>
      <c r="B6377" t="s">
        <v>164</v>
      </c>
      <c r="C6377">
        <v>130081.86</v>
      </c>
      <c r="D6377" t="s">
        <v>14</v>
      </c>
      <c r="E6377" t="s">
        <v>15</v>
      </c>
      <c r="F6377">
        <v>25740</v>
      </c>
    </row>
    <row r="6378" spans="1:6">
      <c r="A6378" s="171">
        <v>44390</v>
      </c>
      <c r="B6378" t="s">
        <v>164</v>
      </c>
      <c r="C6378">
        <v>130081.86</v>
      </c>
      <c r="D6378" t="s">
        <v>14</v>
      </c>
      <c r="E6378" t="s">
        <v>16</v>
      </c>
      <c r="F6378">
        <v>829</v>
      </c>
    </row>
    <row r="6379" spans="1:6">
      <c r="A6379" s="171">
        <v>44390</v>
      </c>
      <c r="B6379" t="s">
        <v>164</v>
      </c>
      <c r="C6379">
        <v>130081.86</v>
      </c>
      <c r="D6379" t="s">
        <v>14</v>
      </c>
      <c r="E6379" t="s">
        <v>17</v>
      </c>
      <c r="F6379">
        <v>9682</v>
      </c>
    </row>
    <row r="6380" spans="1:6">
      <c r="A6380" s="171">
        <v>44390</v>
      </c>
      <c r="B6380" t="s">
        <v>164</v>
      </c>
      <c r="C6380">
        <v>130081.86</v>
      </c>
      <c r="D6380" t="s">
        <v>14</v>
      </c>
      <c r="E6380" t="s">
        <v>18</v>
      </c>
      <c r="F6380">
        <v>0</v>
      </c>
    </row>
    <row r="6381" spans="1:6">
      <c r="A6381" s="171">
        <v>44390</v>
      </c>
      <c r="B6381" t="s">
        <v>164</v>
      </c>
      <c r="C6381">
        <v>130081.86</v>
      </c>
      <c r="D6381" t="s">
        <v>19</v>
      </c>
      <c r="E6381" t="s">
        <v>19</v>
      </c>
      <c r="F6381">
        <v>9925</v>
      </c>
    </row>
    <row r="6382" spans="1:6">
      <c r="A6382" s="171">
        <v>44390</v>
      </c>
      <c r="B6382" t="s">
        <v>164</v>
      </c>
      <c r="C6382">
        <v>130081.86</v>
      </c>
      <c r="D6382" t="s">
        <v>19</v>
      </c>
      <c r="E6382" t="s">
        <v>20</v>
      </c>
      <c r="F6382">
        <v>9925</v>
      </c>
    </row>
    <row r="6383" spans="1:6">
      <c r="A6383" s="171">
        <v>44390</v>
      </c>
      <c r="B6383" t="s">
        <v>164</v>
      </c>
      <c r="C6383">
        <v>130081.86</v>
      </c>
      <c r="D6383" t="s">
        <v>19</v>
      </c>
      <c r="E6383" t="s">
        <v>21</v>
      </c>
      <c r="F6383">
        <v>0</v>
      </c>
    </row>
    <row r="6384" spans="1:6">
      <c r="A6384" s="171">
        <v>44390</v>
      </c>
      <c r="B6384" t="s">
        <v>164</v>
      </c>
      <c r="C6384">
        <v>130081.86</v>
      </c>
      <c r="D6384" t="s">
        <v>19</v>
      </c>
      <c r="E6384" t="s">
        <v>22</v>
      </c>
      <c r="F6384">
        <v>0</v>
      </c>
    </row>
    <row r="6385" spans="1:6">
      <c r="A6385" s="171">
        <v>44390</v>
      </c>
      <c r="B6385" t="s">
        <v>164</v>
      </c>
      <c r="C6385">
        <v>130081.86</v>
      </c>
      <c r="D6385" t="s">
        <v>23</v>
      </c>
      <c r="E6385" t="s">
        <v>23</v>
      </c>
      <c r="F6385">
        <v>0</v>
      </c>
    </row>
    <row r="6386" spans="1:6">
      <c r="A6386" s="171">
        <v>44390</v>
      </c>
      <c r="B6386" t="s">
        <v>164</v>
      </c>
      <c r="C6386">
        <v>130081.86</v>
      </c>
      <c r="D6386" t="s">
        <v>24</v>
      </c>
      <c r="E6386" t="s">
        <v>24</v>
      </c>
      <c r="F6386">
        <v>945214</v>
      </c>
    </row>
    <row r="6387" spans="1:6">
      <c r="A6387" s="171">
        <v>44390</v>
      </c>
      <c r="B6387" t="s">
        <v>164</v>
      </c>
      <c r="C6387">
        <v>130081.86</v>
      </c>
      <c r="D6387" t="s">
        <v>25</v>
      </c>
      <c r="E6387" t="s">
        <v>25</v>
      </c>
      <c r="F6387">
        <v>4412637</v>
      </c>
    </row>
    <row r="6388" spans="1:6">
      <c r="A6388" s="171">
        <v>44390</v>
      </c>
      <c r="B6388" t="s">
        <v>164</v>
      </c>
      <c r="C6388">
        <v>130081.86</v>
      </c>
      <c r="D6388" t="s">
        <v>26</v>
      </c>
      <c r="E6388" t="s">
        <v>26</v>
      </c>
      <c r="F6388">
        <v>84995</v>
      </c>
    </row>
    <row r="6389" spans="1:6">
      <c r="A6389" s="171">
        <v>44390</v>
      </c>
      <c r="B6389" t="s">
        <v>164</v>
      </c>
      <c r="C6389">
        <v>130081.86</v>
      </c>
      <c r="D6389" t="s">
        <v>27</v>
      </c>
      <c r="E6389" t="s">
        <v>27</v>
      </c>
      <c r="F6389">
        <v>62980</v>
      </c>
    </row>
    <row r="6390" spans="1:6">
      <c r="A6390" s="171">
        <v>44390</v>
      </c>
      <c r="B6390" t="s">
        <v>164</v>
      </c>
      <c r="C6390">
        <v>130081.86</v>
      </c>
      <c r="D6390" t="s">
        <v>28</v>
      </c>
      <c r="E6390" t="s">
        <v>28</v>
      </c>
      <c r="F6390">
        <v>0</v>
      </c>
    </row>
    <row r="6391" spans="1:6">
      <c r="A6391" s="171">
        <v>44390</v>
      </c>
      <c r="B6391" t="s">
        <v>164</v>
      </c>
      <c r="C6391">
        <v>130081.86</v>
      </c>
      <c r="D6391" t="s">
        <v>29</v>
      </c>
      <c r="E6391" t="s">
        <v>29</v>
      </c>
      <c r="F6391">
        <v>917608</v>
      </c>
    </row>
    <row r="6392" spans="1:6">
      <c r="A6392" s="171">
        <v>44390</v>
      </c>
      <c r="B6392" t="s">
        <v>164</v>
      </c>
      <c r="C6392">
        <v>130081.86</v>
      </c>
      <c r="D6392" t="s">
        <v>30</v>
      </c>
      <c r="E6392" t="s">
        <v>30</v>
      </c>
      <c r="F6392">
        <v>0</v>
      </c>
    </row>
    <row r="6393" spans="1:6">
      <c r="A6393" s="171">
        <v>44390</v>
      </c>
      <c r="B6393" t="s">
        <v>164</v>
      </c>
      <c r="C6393">
        <v>130081.86</v>
      </c>
      <c r="D6393" t="s">
        <v>31</v>
      </c>
      <c r="E6393" t="s">
        <v>31</v>
      </c>
      <c r="F6393">
        <v>3196807</v>
      </c>
    </row>
    <row r="6394" spans="1:6">
      <c r="A6394" s="171">
        <v>44390</v>
      </c>
      <c r="B6394" t="s">
        <v>164</v>
      </c>
      <c r="C6394">
        <v>130081.86</v>
      </c>
      <c r="D6394" t="s">
        <v>32</v>
      </c>
      <c r="E6394" t="s">
        <v>32</v>
      </c>
      <c r="F6394">
        <v>446345</v>
      </c>
    </row>
    <row r="6395" spans="1:6">
      <c r="A6395" s="171">
        <v>44390</v>
      </c>
      <c r="B6395" t="s">
        <v>164</v>
      </c>
      <c r="C6395">
        <v>130081.86</v>
      </c>
      <c r="D6395" t="s">
        <v>33</v>
      </c>
      <c r="E6395" t="s">
        <v>33</v>
      </c>
      <c r="F6395">
        <v>0</v>
      </c>
    </row>
    <row r="6396" spans="1:6">
      <c r="A6396" s="171">
        <v>44390</v>
      </c>
      <c r="B6396" t="s">
        <v>164</v>
      </c>
      <c r="C6396">
        <v>130081.86</v>
      </c>
      <c r="D6396" t="s">
        <v>34</v>
      </c>
      <c r="E6396" t="s">
        <v>34</v>
      </c>
      <c r="F6396">
        <v>0</v>
      </c>
    </row>
    <row r="6397" spans="1:6">
      <c r="A6397" s="171">
        <v>44390</v>
      </c>
      <c r="B6397" t="s">
        <v>164</v>
      </c>
      <c r="C6397">
        <v>130081.86</v>
      </c>
      <c r="D6397" t="s">
        <v>35</v>
      </c>
      <c r="E6397" t="s">
        <v>35</v>
      </c>
      <c r="F6397">
        <v>0</v>
      </c>
    </row>
    <row r="6398" spans="1:6">
      <c r="A6398" s="171">
        <v>44390</v>
      </c>
      <c r="B6398" t="s">
        <v>164</v>
      </c>
      <c r="C6398">
        <v>130081.86</v>
      </c>
      <c r="D6398" t="s">
        <v>36</v>
      </c>
      <c r="E6398" t="s">
        <v>36</v>
      </c>
      <c r="F6398">
        <v>41578</v>
      </c>
    </row>
    <row r="6399" spans="1:6">
      <c r="A6399" s="171">
        <v>44390</v>
      </c>
      <c r="B6399" t="s">
        <v>164</v>
      </c>
      <c r="C6399">
        <v>130081.86</v>
      </c>
      <c r="D6399" t="s">
        <v>37</v>
      </c>
      <c r="E6399" t="s">
        <v>37</v>
      </c>
      <c r="F6399">
        <v>0</v>
      </c>
    </row>
    <row r="6400" spans="1:6">
      <c r="A6400" s="171">
        <v>44390</v>
      </c>
      <c r="B6400" t="s">
        <v>164</v>
      </c>
      <c r="C6400">
        <v>130081.86</v>
      </c>
      <c r="D6400" t="s">
        <v>38</v>
      </c>
      <c r="E6400" t="s">
        <v>38</v>
      </c>
      <c r="F6400">
        <v>0</v>
      </c>
    </row>
    <row r="6401" spans="1:6">
      <c r="A6401" s="171">
        <v>44390</v>
      </c>
      <c r="B6401" t="s">
        <v>164</v>
      </c>
      <c r="C6401">
        <v>130081.86</v>
      </c>
      <c r="D6401" t="s">
        <v>39</v>
      </c>
      <c r="E6401" t="s">
        <v>39</v>
      </c>
      <c r="F6401">
        <v>0</v>
      </c>
    </row>
    <row r="6402" spans="1:6">
      <c r="A6402" s="171">
        <v>44390</v>
      </c>
      <c r="B6402" t="s">
        <v>164</v>
      </c>
      <c r="C6402">
        <v>130081.86</v>
      </c>
      <c r="D6402" t="s">
        <v>40</v>
      </c>
      <c r="E6402" t="s">
        <v>40</v>
      </c>
      <c r="F6402">
        <v>0</v>
      </c>
    </row>
    <row r="6403" spans="1:6">
      <c r="A6403" s="171">
        <v>44390</v>
      </c>
      <c r="B6403" t="s">
        <v>164</v>
      </c>
      <c r="C6403">
        <v>130081.86</v>
      </c>
      <c r="D6403" t="s">
        <v>41</v>
      </c>
      <c r="E6403" t="s">
        <v>41</v>
      </c>
      <c r="F6403">
        <v>0</v>
      </c>
    </row>
    <row r="6404" spans="1:6">
      <c r="A6404" s="171">
        <v>44391</v>
      </c>
      <c r="B6404" t="s">
        <v>164</v>
      </c>
      <c r="C6404">
        <v>133970.93</v>
      </c>
      <c r="D6404" t="s">
        <v>9</v>
      </c>
      <c r="E6404" t="s">
        <v>9</v>
      </c>
      <c r="F6404">
        <v>160689</v>
      </c>
    </row>
    <row r="6405" spans="1:6">
      <c r="A6405" s="171">
        <v>44391</v>
      </c>
      <c r="B6405" t="s">
        <v>164</v>
      </c>
      <c r="C6405">
        <v>133970.93</v>
      </c>
      <c r="D6405" t="s">
        <v>9</v>
      </c>
      <c r="E6405" t="s">
        <v>10</v>
      </c>
      <c r="F6405">
        <v>87303</v>
      </c>
    </row>
    <row r="6406" spans="1:6">
      <c r="A6406" s="171">
        <v>44391</v>
      </c>
      <c r="B6406" t="s">
        <v>164</v>
      </c>
      <c r="C6406">
        <v>133970.93</v>
      </c>
      <c r="D6406" t="s">
        <v>9</v>
      </c>
      <c r="E6406" t="s">
        <v>11</v>
      </c>
      <c r="F6406">
        <v>6110</v>
      </c>
    </row>
    <row r="6407" spans="1:6">
      <c r="A6407" s="171">
        <v>44391</v>
      </c>
      <c r="B6407" t="s">
        <v>164</v>
      </c>
      <c r="C6407">
        <v>133970.93</v>
      </c>
      <c r="D6407" t="s">
        <v>9</v>
      </c>
      <c r="E6407" t="s">
        <v>12</v>
      </c>
      <c r="F6407">
        <v>0</v>
      </c>
    </row>
    <row r="6408" spans="1:6">
      <c r="A6408" s="171">
        <v>44391</v>
      </c>
      <c r="B6408" t="s">
        <v>164</v>
      </c>
      <c r="C6408">
        <v>133970.93</v>
      </c>
      <c r="D6408" t="s">
        <v>9</v>
      </c>
      <c r="E6408" t="s">
        <v>13</v>
      </c>
      <c r="F6408">
        <v>67276</v>
      </c>
    </row>
    <row r="6409" spans="1:6">
      <c r="A6409" s="171">
        <v>44391</v>
      </c>
      <c r="B6409" t="s">
        <v>164</v>
      </c>
      <c r="C6409">
        <v>133970.93</v>
      </c>
      <c r="D6409" t="s">
        <v>14</v>
      </c>
      <c r="E6409" t="s">
        <v>14</v>
      </c>
      <c r="F6409">
        <v>31158</v>
      </c>
    </row>
    <row r="6410" spans="1:6">
      <c r="A6410" s="171">
        <v>44391</v>
      </c>
      <c r="B6410" t="s">
        <v>164</v>
      </c>
      <c r="C6410">
        <v>133970.93</v>
      </c>
      <c r="D6410" t="s">
        <v>14</v>
      </c>
      <c r="E6410" t="s">
        <v>15</v>
      </c>
      <c r="F6410">
        <v>17906</v>
      </c>
    </row>
    <row r="6411" spans="1:6">
      <c r="A6411" s="171">
        <v>44391</v>
      </c>
      <c r="B6411" t="s">
        <v>164</v>
      </c>
      <c r="C6411">
        <v>133970.93</v>
      </c>
      <c r="D6411" t="s">
        <v>14</v>
      </c>
      <c r="E6411" t="s">
        <v>16</v>
      </c>
      <c r="F6411">
        <v>817</v>
      </c>
    </row>
    <row r="6412" spans="1:6">
      <c r="A6412" s="171">
        <v>44391</v>
      </c>
      <c r="B6412" t="s">
        <v>164</v>
      </c>
      <c r="C6412">
        <v>133970.93</v>
      </c>
      <c r="D6412" t="s">
        <v>14</v>
      </c>
      <c r="E6412" t="s">
        <v>17</v>
      </c>
      <c r="F6412">
        <v>12436</v>
      </c>
    </row>
    <row r="6413" spans="1:6">
      <c r="A6413" s="171">
        <v>44391</v>
      </c>
      <c r="B6413" t="s">
        <v>164</v>
      </c>
      <c r="C6413">
        <v>133970.93</v>
      </c>
      <c r="D6413" t="s">
        <v>14</v>
      </c>
      <c r="E6413" t="s">
        <v>18</v>
      </c>
      <c r="F6413">
        <v>0</v>
      </c>
    </row>
    <row r="6414" spans="1:6">
      <c r="A6414" s="171">
        <v>44391</v>
      </c>
      <c r="B6414" t="s">
        <v>164</v>
      </c>
      <c r="C6414">
        <v>133970.93</v>
      </c>
      <c r="D6414" t="s">
        <v>19</v>
      </c>
      <c r="E6414" t="s">
        <v>19</v>
      </c>
      <c r="F6414">
        <v>5466</v>
      </c>
    </row>
    <row r="6415" spans="1:6">
      <c r="A6415" s="171">
        <v>44391</v>
      </c>
      <c r="B6415" t="s">
        <v>164</v>
      </c>
      <c r="C6415">
        <v>133970.93</v>
      </c>
      <c r="D6415" t="s">
        <v>19</v>
      </c>
      <c r="E6415" t="s">
        <v>20</v>
      </c>
      <c r="F6415">
        <v>5466</v>
      </c>
    </row>
    <row r="6416" spans="1:6">
      <c r="A6416" s="171">
        <v>44391</v>
      </c>
      <c r="B6416" t="s">
        <v>164</v>
      </c>
      <c r="C6416">
        <v>133970.93</v>
      </c>
      <c r="D6416" t="s">
        <v>19</v>
      </c>
      <c r="E6416" t="s">
        <v>21</v>
      </c>
      <c r="F6416">
        <v>0</v>
      </c>
    </row>
    <row r="6417" spans="1:6">
      <c r="A6417" s="171">
        <v>44391</v>
      </c>
      <c r="B6417" t="s">
        <v>164</v>
      </c>
      <c r="C6417">
        <v>133970.93</v>
      </c>
      <c r="D6417" t="s">
        <v>19</v>
      </c>
      <c r="E6417" t="s">
        <v>22</v>
      </c>
      <c r="F6417">
        <v>0</v>
      </c>
    </row>
    <row r="6418" spans="1:6">
      <c r="A6418" s="171">
        <v>44391</v>
      </c>
      <c r="B6418" t="s">
        <v>164</v>
      </c>
      <c r="C6418">
        <v>133970.93</v>
      </c>
      <c r="D6418" t="s">
        <v>23</v>
      </c>
      <c r="E6418" t="s">
        <v>23</v>
      </c>
      <c r="F6418">
        <v>0</v>
      </c>
    </row>
    <row r="6419" spans="1:6">
      <c r="A6419" s="171">
        <v>44391</v>
      </c>
      <c r="B6419" t="s">
        <v>164</v>
      </c>
      <c r="C6419">
        <v>133970.93</v>
      </c>
      <c r="D6419" t="s">
        <v>24</v>
      </c>
      <c r="E6419" t="s">
        <v>24</v>
      </c>
      <c r="F6419">
        <v>856257</v>
      </c>
    </row>
    <row r="6420" spans="1:6">
      <c r="A6420" s="171">
        <v>44391</v>
      </c>
      <c r="B6420" t="s">
        <v>164</v>
      </c>
      <c r="C6420">
        <v>133970.93</v>
      </c>
      <c r="D6420" t="s">
        <v>25</v>
      </c>
      <c r="E6420" t="s">
        <v>25</v>
      </c>
      <c r="F6420">
        <v>3993722</v>
      </c>
    </row>
    <row r="6421" spans="1:6">
      <c r="A6421" s="171">
        <v>44391</v>
      </c>
      <c r="B6421" t="s">
        <v>164</v>
      </c>
      <c r="C6421">
        <v>133970.93</v>
      </c>
      <c r="D6421" t="s">
        <v>26</v>
      </c>
      <c r="E6421" t="s">
        <v>26</v>
      </c>
      <c r="F6421">
        <v>158303</v>
      </c>
    </row>
    <row r="6422" spans="1:6">
      <c r="A6422" s="171">
        <v>44391</v>
      </c>
      <c r="B6422" t="s">
        <v>164</v>
      </c>
      <c r="C6422">
        <v>133970.93</v>
      </c>
      <c r="D6422" t="s">
        <v>27</v>
      </c>
      <c r="E6422" t="s">
        <v>27</v>
      </c>
      <c r="F6422">
        <v>54201</v>
      </c>
    </row>
    <row r="6423" spans="1:6">
      <c r="A6423" s="171">
        <v>44391</v>
      </c>
      <c r="B6423" t="s">
        <v>164</v>
      </c>
      <c r="C6423">
        <v>133970.93</v>
      </c>
      <c r="D6423" t="s">
        <v>28</v>
      </c>
      <c r="E6423" t="s">
        <v>28</v>
      </c>
      <c r="F6423">
        <v>0</v>
      </c>
    </row>
    <row r="6424" spans="1:6">
      <c r="A6424" s="171">
        <v>44391</v>
      </c>
      <c r="B6424" t="s">
        <v>164</v>
      </c>
      <c r="C6424">
        <v>133970.93</v>
      </c>
      <c r="D6424" t="s">
        <v>29</v>
      </c>
      <c r="E6424" t="s">
        <v>29</v>
      </c>
      <c r="F6424">
        <v>1263154</v>
      </c>
    </row>
    <row r="6425" spans="1:6">
      <c r="A6425" s="171">
        <v>44391</v>
      </c>
      <c r="B6425" t="s">
        <v>164</v>
      </c>
      <c r="C6425">
        <v>133970.93</v>
      </c>
      <c r="D6425" t="s">
        <v>30</v>
      </c>
      <c r="E6425" t="s">
        <v>30</v>
      </c>
      <c r="F6425">
        <v>0</v>
      </c>
    </row>
    <row r="6426" spans="1:6">
      <c r="A6426" s="171">
        <v>44391</v>
      </c>
      <c r="B6426" t="s">
        <v>164</v>
      </c>
      <c r="C6426">
        <v>133970.93</v>
      </c>
      <c r="D6426" t="s">
        <v>31</v>
      </c>
      <c r="E6426" t="s">
        <v>31</v>
      </c>
      <c r="F6426">
        <v>4364435</v>
      </c>
    </row>
    <row r="6427" spans="1:6">
      <c r="A6427" s="171">
        <v>44391</v>
      </c>
      <c r="B6427" t="s">
        <v>164</v>
      </c>
      <c r="C6427">
        <v>133970.93</v>
      </c>
      <c r="D6427" t="s">
        <v>32</v>
      </c>
      <c r="E6427" t="s">
        <v>32</v>
      </c>
      <c r="F6427">
        <v>85292</v>
      </c>
    </row>
    <row r="6428" spans="1:6">
      <c r="A6428" s="171">
        <v>44391</v>
      </c>
      <c r="B6428" t="s">
        <v>164</v>
      </c>
      <c r="C6428">
        <v>133970.93</v>
      </c>
      <c r="D6428" t="s">
        <v>33</v>
      </c>
      <c r="E6428" t="s">
        <v>33</v>
      </c>
      <c r="F6428">
        <v>0</v>
      </c>
    </row>
    <row r="6429" spans="1:6">
      <c r="A6429" s="171">
        <v>44391</v>
      </c>
      <c r="B6429" t="s">
        <v>164</v>
      </c>
      <c r="C6429">
        <v>133970.93</v>
      </c>
      <c r="D6429" t="s">
        <v>34</v>
      </c>
      <c r="E6429" t="s">
        <v>34</v>
      </c>
      <c r="F6429">
        <v>0</v>
      </c>
    </row>
    <row r="6430" spans="1:6">
      <c r="A6430" s="171">
        <v>44391</v>
      </c>
      <c r="B6430" t="s">
        <v>164</v>
      </c>
      <c r="C6430">
        <v>133970.93</v>
      </c>
      <c r="D6430" t="s">
        <v>35</v>
      </c>
      <c r="E6430" t="s">
        <v>35</v>
      </c>
      <c r="F6430">
        <v>0</v>
      </c>
    </row>
    <row r="6431" spans="1:6">
      <c r="A6431" s="171">
        <v>44391</v>
      </c>
      <c r="B6431" t="s">
        <v>164</v>
      </c>
      <c r="C6431">
        <v>133970.93</v>
      </c>
      <c r="D6431" t="s">
        <v>36</v>
      </c>
      <c r="E6431" t="s">
        <v>36</v>
      </c>
      <c r="F6431">
        <v>43273</v>
      </c>
    </row>
    <row r="6432" spans="1:6">
      <c r="A6432" s="171">
        <v>44391</v>
      </c>
      <c r="B6432" t="s">
        <v>164</v>
      </c>
      <c r="C6432">
        <v>133970.93</v>
      </c>
      <c r="D6432" t="s">
        <v>37</v>
      </c>
      <c r="E6432" t="s">
        <v>37</v>
      </c>
      <c r="F6432">
        <v>0</v>
      </c>
    </row>
    <row r="6433" spans="1:6">
      <c r="A6433" s="171">
        <v>44391</v>
      </c>
      <c r="B6433" t="s">
        <v>164</v>
      </c>
      <c r="C6433">
        <v>133970.93</v>
      </c>
      <c r="D6433" t="s">
        <v>38</v>
      </c>
      <c r="E6433" t="s">
        <v>38</v>
      </c>
      <c r="F6433">
        <v>0</v>
      </c>
    </row>
    <row r="6434" spans="1:6">
      <c r="A6434" s="171">
        <v>44391</v>
      </c>
      <c r="B6434" t="s">
        <v>164</v>
      </c>
      <c r="C6434">
        <v>133970.93</v>
      </c>
      <c r="D6434" t="s">
        <v>39</v>
      </c>
      <c r="E6434" t="s">
        <v>39</v>
      </c>
      <c r="F6434">
        <v>0</v>
      </c>
    </row>
    <row r="6435" spans="1:6">
      <c r="A6435" s="171">
        <v>44391</v>
      </c>
      <c r="B6435" t="s">
        <v>164</v>
      </c>
      <c r="C6435">
        <v>133970.93</v>
      </c>
      <c r="D6435" t="s">
        <v>40</v>
      </c>
      <c r="E6435" t="s">
        <v>40</v>
      </c>
      <c r="F6435">
        <v>0</v>
      </c>
    </row>
    <row r="6436" spans="1:6">
      <c r="A6436" s="171">
        <v>44391</v>
      </c>
      <c r="B6436" t="s">
        <v>164</v>
      </c>
      <c r="C6436">
        <v>133970.93</v>
      </c>
      <c r="D6436" t="s">
        <v>41</v>
      </c>
      <c r="E6436" t="s">
        <v>41</v>
      </c>
      <c r="F6436">
        <v>0</v>
      </c>
    </row>
    <row r="6437" spans="1:6">
      <c r="A6437" s="171">
        <v>44392</v>
      </c>
      <c r="B6437" t="s">
        <v>164</v>
      </c>
      <c r="C6437">
        <v>142889.78</v>
      </c>
      <c r="D6437" t="s">
        <v>9</v>
      </c>
      <c r="E6437" t="s">
        <v>9</v>
      </c>
      <c r="F6437">
        <v>234616</v>
      </c>
    </row>
    <row r="6438" spans="1:6">
      <c r="A6438" s="171">
        <v>44392</v>
      </c>
      <c r="B6438" t="s">
        <v>164</v>
      </c>
      <c r="C6438">
        <v>142889.78</v>
      </c>
      <c r="D6438" t="s">
        <v>9</v>
      </c>
      <c r="E6438" t="s">
        <v>10</v>
      </c>
      <c r="F6438">
        <v>159205</v>
      </c>
    </row>
    <row r="6439" spans="1:6">
      <c r="A6439" s="171">
        <v>44392</v>
      </c>
      <c r="B6439" t="s">
        <v>164</v>
      </c>
      <c r="C6439">
        <v>142889.78</v>
      </c>
      <c r="D6439" t="s">
        <v>9</v>
      </c>
      <c r="E6439" t="s">
        <v>11</v>
      </c>
      <c r="F6439">
        <v>7021</v>
      </c>
    </row>
    <row r="6440" spans="1:6">
      <c r="A6440" s="171">
        <v>44392</v>
      </c>
      <c r="B6440" t="s">
        <v>164</v>
      </c>
      <c r="C6440">
        <v>142889.78</v>
      </c>
      <c r="D6440" t="s">
        <v>9</v>
      </c>
      <c r="E6440" t="s">
        <v>12</v>
      </c>
      <c r="F6440">
        <v>0</v>
      </c>
    </row>
    <row r="6441" spans="1:6">
      <c r="A6441" s="171">
        <v>44392</v>
      </c>
      <c r="B6441" t="s">
        <v>164</v>
      </c>
      <c r="C6441">
        <v>142889.78</v>
      </c>
      <c r="D6441" t="s">
        <v>9</v>
      </c>
      <c r="E6441" t="s">
        <v>13</v>
      </c>
      <c r="F6441">
        <v>68390</v>
      </c>
    </row>
    <row r="6442" spans="1:6">
      <c r="A6442" s="171">
        <v>44392</v>
      </c>
      <c r="B6442" t="s">
        <v>164</v>
      </c>
      <c r="C6442">
        <v>142889.78</v>
      </c>
      <c r="D6442" t="s">
        <v>14</v>
      </c>
      <c r="E6442" t="s">
        <v>14</v>
      </c>
      <c r="F6442">
        <v>45940</v>
      </c>
    </row>
    <row r="6443" spans="1:6">
      <c r="A6443" s="171">
        <v>44392</v>
      </c>
      <c r="B6443" t="s">
        <v>164</v>
      </c>
      <c r="C6443">
        <v>142889.78</v>
      </c>
      <c r="D6443" t="s">
        <v>14</v>
      </c>
      <c r="E6443" t="s">
        <v>15</v>
      </c>
      <c r="F6443">
        <v>28422</v>
      </c>
    </row>
    <row r="6444" spans="1:6">
      <c r="A6444" s="171">
        <v>44392</v>
      </c>
      <c r="B6444" t="s">
        <v>164</v>
      </c>
      <c r="C6444">
        <v>142889.78</v>
      </c>
      <c r="D6444" t="s">
        <v>14</v>
      </c>
      <c r="E6444" t="s">
        <v>16</v>
      </c>
      <c r="F6444">
        <v>1140</v>
      </c>
    </row>
    <row r="6445" spans="1:6">
      <c r="A6445" s="171">
        <v>44392</v>
      </c>
      <c r="B6445" t="s">
        <v>164</v>
      </c>
      <c r="C6445">
        <v>142889.78</v>
      </c>
      <c r="D6445" t="s">
        <v>14</v>
      </c>
      <c r="E6445" t="s">
        <v>17</v>
      </c>
      <c r="F6445">
        <v>16378</v>
      </c>
    </row>
    <row r="6446" spans="1:6">
      <c r="A6446" s="171">
        <v>44392</v>
      </c>
      <c r="B6446" t="s">
        <v>164</v>
      </c>
      <c r="C6446">
        <v>142889.78</v>
      </c>
      <c r="D6446" t="s">
        <v>14</v>
      </c>
      <c r="E6446" t="s">
        <v>18</v>
      </c>
      <c r="F6446">
        <v>0</v>
      </c>
    </row>
    <row r="6447" spans="1:6">
      <c r="A6447" s="171">
        <v>44392</v>
      </c>
      <c r="B6447" t="s">
        <v>164</v>
      </c>
      <c r="C6447">
        <v>142889.78</v>
      </c>
      <c r="D6447" t="s">
        <v>19</v>
      </c>
      <c r="E6447" t="s">
        <v>19</v>
      </c>
      <c r="F6447">
        <v>2931</v>
      </c>
    </row>
    <row r="6448" spans="1:6">
      <c r="A6448" s="171">
        <v>44392</v>
      </c>
      <c r="B6448" t="s">
        <v>164</v>
      </c>
      <c r="C6448">
        <v>142889.78</v>
      </c>
      <c r="D6448" t="s">
        <v>19</v>
      </c>
      <c r="E6448" t="s">
        <v>20</v>
      </c>
      <c r="F6448">
        <v>2931</v>
      </c>
    </row>
    <row r="6449" spans="1:6">
      <c r="A6449" s="171">
        <v>44392</v>
      </c>
      <c r="B6449" t="s">
        <v>164</v>
      </c>
      <c r="C6449">
        <v>142889.78</v>
      </c>
      <c r="D6449" t="s">
        <v>19</v>
      </c>
      <c r="E6449" t="s">
        <v>21</v>
      </c>
      <c r="F6449">
        <v>0</v>
      </c>
    </row>
    <row r="6450" spans="1:6">
      <c r="A6450" s="171">
        <v>44392</v>
      </c>
      <c r="B6450" t="s">
        <v>164</v>
      </c>
      <c r="C6450">
        <v>142889.78</v>
      </c>
      <c r="D6450" t="s">
        <v>19</v>
      </c>
      <c r="E6450" t="s">
        <v>22</v>
      </c>
      <c r="F6450">
        <v>0</v>
      </c>
    </row>
    <row r="6451" spans="1:6">
      <c r="A6451" s="171">
        <v>44392</v>
      </c>
      <c r="B6451" t="s">
        <v>164</v>
      </c>
      <c r="C6451">
        <v>142889.78</v>
      </c>
      <c r="D6451" t="s">
        <v>23</v>
      </c>
      <c r="E6451" t="s">
        <v>23</v>
      </c>
      <c r="F6451">
        <v>0</v>
      </c>
    </row>
    <row r="6452" spans="1:6">
      <c r="A6452" s="171">
        <v>44392</v>
      </c>
      <c r="B6452" t="s">
        <v>164</v>
      </c>
      <c r="C6452">
        <v>142889.78</v>
      </c>
      <c r="D6452" t="s">
        <v>24</v>
      </c>
      <c r="E6452" t="s">
        <v>24</v>
      </c>
      <c r="F6452">
        <v>310052</v>
      </c>
    </row>
    <row r="6453" spans="1:6">
      <c r="A6453" s="171">
        <v>44392</v>
      </c>
      <c r="B6453" t="s">
        <v>164</v>
      </c>
      <c r="C6453">
        <v>142889.78</v>
      </c>
      <c r="D6453" t="s">
        <v>25</v>
      </c>
      <c r="E6453" t="s">
        <v>25</v>
      </c>
      <c r="F6453">
        <v>4209689</v>
      </c>
    </row>
    <row r="6454" spans="1:6">
      <c r="A6454" s="171">
        <v>44392</v>
      </c>
      <c r="B6454" t="s">
        <v>164</v>
      </c>
      <c r="C6454">
        <v>142889.78</v>
      </c>
      <c r="D6454" t="s">
        <v>26</v>
      </c>
      <c r="E6454" t="s">
        <v>26</v>
      </c>
      <c r="F6454">
        <v>120303</v>
      </c>
    </row>
    <row r="6455" spans="1:6">
      <c r="A6455" s="171">
        <v>44392</v>
      </c>
      <c r="B6455" t="s">
        <v>164</v>
      </c>
      <c r="C6455">
        <v>142889.78</v>
      </c>
      <c r="D6455" t="s">
        <v>27</v>
      </c>
      <c r="E6455" t="s">
        <v>27</v>
      </c>
      <c r="F6455">
        <v>84651</v>
      </c>
    </row>
    <row r="6456" spans="1:6">
      <c r="A6456" s="171">
        <v>44392</v>
      </c>
      <c r="B6456" t="s">
        <v>164</v>
      </c>
      <c r="C6456">
        <v>142889.78</v>
      </c>
      <c r="D6456" t="s">
        <v>28</v>
      </c>
      <c r="E6456" t="s">
        <v>28</v>
      </c>
      <c r="F6456">
        <v>0</v>
      </c>
    </row>
    <row r="6457" spans="1:6">
      <c r="A6457" s="171">
        <v>44392</v>
      </c>
      <c r="B6457" t="s">
        <v>164</v>
      </c>
      <c r="C6457">
        <v>142889.78</v>
      </c>
      <c r="D6457" t="s">
        <v>29</v>
      </c>
      <c r="E6457" t="s">
        <v>29</v>
      </c>
      <c r="F6457">
        <v>1201155</v>
      </c>
    </row>
    <row r="6458" spans="1:6">
      <c r="A6458" s="171">
        <v>44392</v>
      </c>
      <c r="B6458" t="s">
        <v>164</v>
      </c>
      <c r="C6458">
        <v>142889.78</v>
      </c>
      <c r="D6458" t="s">
        <v>30</v>
      </c>
      <c r="E6458" t="s">
        <v>30</v>
      </c>
      <c r="F6458">
        <v>0</v>
      </c>
    </row>
    <row r="6459" spans="1:6">
      <c r="A6459" s="171">
        <v>44392</v>
      </c>
      <c r="B6459" t="s">
        <v>164</v>
      </c>
      <c r="C6459">
        <v>142889.78</v>
      </c>
      <c r="D6459" t="s">
        <v>31</v>
      </c>
      <c r="E6459" t="s">
        <v>31</v>
      </c>
      <c r="F6459">
        <v>5360711</v>
      </c>
    </row>
    <row r="6460" spans="1:6">
      <c r="A6460" s="171">
        <v>44392</v>
      </c>
      <c r="B6460" t="s">
        <v>164</v>
      </c>
      <c r="C6460">
        <v>142889.78</v>
      </c>
      <c r="D6460" t="s">
        <v>32</v>
      </c>
      <c r="E6460" t="s">
        <v>32</v>
      </c>
      <c r="F6460">
        <v>59661</v>
      </c>
    </row>
    <row r="6461" spans="1:6">
      <c r="A6461" s="171">
        <v>44392</v>
      </c>
      <c r="B6461" t="s">
        <v>164</v>
      </c>
      <c r="C6461">
        <v>142889.78</v>
      </c>
      <c r="D6461" t="s">
        <v>33</v>
      </c>
      <c r="E6461" t="s">
        <v>33</v>
      </c>
      <c r="F6461">
        <v>0</v>
      </c>
    </row>
    <row r="6462" spans="1:6">
      <c r="A6462" s="171">
        <v>44392</v>
      </c>
      <c r="B6462" t="s">
        <v>164</v>
      </c>
      <c r="C6462">
        <v>142889.78</v>
      </c>
      <c r="D6462" t="s">
        <v>34</v>
      </c>
      <c r="E6462" t="s">
        <v>34</v>
      </c>
      <c r="F6462">
        <v>0</v>
      </c>
    </row>
    <row r="6463" spans="1:6">
      <c r="A6463" s="171">
        <v>44392</v>
      </c>
      <c r="B6463" t="s">
        <v>164</v>
      </c>
      <c r="C6463">
        <v>142889.78</v>
      </c>
      <c r="D6463" t="s">
        <v>35</v>
      </c>
      <c r="E6463" t="s">
        <v>35</v>
      </c>
      <c r="F6463">
        <v>0</v>
      </c>
    </row>
    <row r="6464" spans="1:6">
      <c r="A6464" s="171">
        <v>44392</v>
      </c>
      <c r="B6464" t="s">
        <v>164</v>
      </c>
      <c r="C6464">
        <v>142889.78</v>
      </c>
      <c r="D6464" t="s">
        <v>36</v>
      </c>
      <c r="E6464" t="s">
        <v>36</v>
      </c>
      <c r="F6464">
        <v>39392</v>
      </c>
    </row>
    <row r="6465" spans="1:6">
      <c r="A6465" s="171">
        <v>44392</v>
      </c>
      <c r="B6465" t="s">
        <v>164</v>
      </c>
      <c r="C6465">
        <v>142889.78</v>
      </c>
      <c r="D6465" t="s">
        <v>37</v>
      </c>
      <c r="E6465" t="s">
        <v>37</v>
      </c>
      <c r="F6465">
        <v>0</v>
      </c>
    </row>
    <row r="6466" spans="1:6">
      <c r="A6466" s="171">
        <v>44392</v>
      </c>
      <c r="B6466" t="s">
        <v>164</v>
      </c>
      <c r="C6466">
        <v>142889.78</v>
      </c>
      <c r="D6466" t="s">
        <v>38</v>
      </c>
      <c r="E6466" t="s">
        <v>38</v>
      </c>
      <c r="F6466">
        <v>0</v>
      </c>
    </row>
    <row r="6467" spans="1:6">
      <c r="A6467" s="171">
        <v>44392</v>
      </c>
      <c r="B6467" t="s">
        <v>164</v>
      </c>
      <c r="C6467">
        <v>142889.78</v>
      </c>
      <c r="D6467" t="s">
        <v>39</v>
      </c>
      <c r="E6467" t="s">
        <v>39</v>
      </c>
      <c r="F6467">
        <v>0</v>
      </c>
    </row>
    <row r="6468" spans="1:6">
      <c r="A6468" s="171">
        <v>44392</v>
      </c>
      <c r="B6468" t="s">
        <v>164</v>
      </c>
      <c r="C6468">
        <v>142889.78</v>
      </c>
      <c r="D6468" t="s">
        <v>40</v>
      </c>
      <c r="E6468" t="s">
        <v>40</v>
      </c>
      <c r="F6468">
        <v>0</v>
      </c>
    </row>
    <row r="6469" spans="1:6">
      <c r="A6469" s="171">
        <v>44392</v>
      </c>
      <c r="B6469" t="s">
        <v>164</v>
      </c>
      <c r="C6469">
        <v>142889.78</v>
      </c>
      <c r="D6469" t="s">
        <v>41</v>
      </c>
      <c r="E6469" t="s">
        <v>41</v>
      </c>
      <c r="F6469">
        <v>0</v>
      </c>
    </row>
    <row r="6470" spans="1:6">
      <c r="A6470" s="171">
        <v>44393</v>
      </c>
      <c r="B6470" t="s">
        <v>164</v>
      </c>
      <c r="C6470">
        <v>218375.56</v>
      </c>
      <c r="D6470" t="s">
        <v>9</v>
      </c>
      <c r="E6470" t="s">
        <v>9</v>
      </c>
      <c r="F6470">
        <v>241223</v>
      </c>
    </row>
    <row r="6471" spans="1:6">
      <c r="A6471" s="171">
        <v>44393</v>
      </c>
      <c r="B6471" t="s">
        <v>164</v>
      </c>
      <c r="C6471">
        <v>218375.56</v>
      </c>
      <c r="D6471" t="s">
        <v>9</v>
      </c>
      <c r="E6471" t="s">
        <v>10</v>
      </c>
      <c r="F6471">
        <v>169273</v>
      </c>
    </row>
    <row r="6472" spans="1:6">
      <c r="A6472" s="171">
        <v>44393</v>
      </c>
      <c r="B6472" t="s">
        <v>164</v>
      </c>
      <c r="C6472">
        <v>218375.56</v>
      </c>
      <c r="D6472" t="s">
        <v>9</v>
      </c>
      <c r="E6472" t="s">
        <v>11</v>
      </c>
      <c r="F6472">
        <v>5702</v>
      </c>
    </row>
    <row r="6473" spans="1:6">
      <c r="A6473" s="171">
        <v>44393</v>
      </c>
      <c r="B6473" t="s">
        <v>164</v>
      </c>
      <c r="C6473">
        <v>218375.56</v>
      </c>
      <c r="D6473" t="s">
        <v>9</v>
      </c>
      <c r="E6473" t="s">
        <v>12</v>
      </c>
      <c r="F6473">
        <v>0</v>
      </c>
    </row>
    <row r="6474" spans="1:6">
      <c r="A6474" s="171">
        <v>44393</v>
      </c>
      <c r="B6474" t="s">
        <v>164</v>
      </c>
      <c r="C6474">
        <v>218375.56</v>
      </c>
      <c r="D6474" t="s">
        <v>9</v>
      </c>
      <c r="E6474" t="s">
        <v>13</v>
      </c>
      <c r="F6474">
        <v>66248</v>
      </c>
    </row>
    <row r="6475" spans="1:6">
      <c r="A6475" s="171">
        <v>44393</v>
      </c>
      <c r="B6475" t="s">
        <v>164</v>
      </c>
      <c r="C6475">
        <v>218375.56</v>
      </c>
      <c r="D6475" t="s">
        <v>14</v>
      </c>
      <c r="E6475" t="s">
        <v>14</v>
      </c>
      <c r="F6475">
        <v>47306</v>
      </c>
    </row>
    <row r="6476" spans="1:6">
      <c r="A6476" s="171">
        <v>44393</v>
      </c>
      <c r="B6476" t="s">
        <v>164</v>
      </c>
      <c r="C6476">
        <v>218375.56</v>
      </c>
      <c r="D6476" t="s">
        <v>14</v>
      </c>
      <c r="E6476" t="s">
        <v>15</v>
      </c>
      <c r="F6476">
        <v>30217</v>
      </c>
    </row>
    <row r="6477" spans="1:6">
      <c r="A6477" s="171">
        <v>44393</v>
      </c>
      <c r="B6477" t="s">
        <v>164</v>
      </c>
      <c r="C6477">
        <v>218375.56</v>
      </c>
      <c r="D6477" t="s">
        <v>14</v>
      </c>
      <c r="E6477" t="s">
        <v>16</v>
      </c>
      <c r="F6477">
        <v>990</v>
      </c>
    </row>
    <row r="6478" spans="1:6">
      <c r="A6478" s="171">
        <v>44393</v>
      </c>
      <c r="B6478" t="s">
        <v>164</v>
      </c>
      <c r="C6478">
        <v>218375.56</v>
      </c>
      <c r="D6478" t="s">
        <v>14</v>
      </c>
      <c r="E6478" t="s">
        <v>17</v>
      </c>
      <c r="F6478">
        <v>16100</v>
      </c>
    </row>
    <row r="6479" spans="1:6">
      <c r="A6479" s="171">
        <v>44393</v>
      </c>
      <c r="B6479" t="s">
        <v>164</v>
      </c>
      <c r="C6479">
        <v>218375.56</v>
      </c>
      <c r="D6479" t="s">
        <v>14</v>
      </c>
      <c r="E6479" t="s">
        <v>18</v>
      </c>
      <c r="F6479">
        <v>0</v>
      </c>
    </row>
    <row r="6480" spans="1:6">
      <c r="A6480" s="171">
        <v>44393</v>
      </c>
      <c r="B6480" t="s">
        <v>164</v>
      </c>
      <c r="C6480">
        <v>218375.56</v>
      </c>
      <c r="D6480" t="s">
        <v>19</v>
      </c>
      <c r="E6480" t="s">
        <v>19</v>
      </c>
      <c r="F6480">
        <v>1740</v>
      </c>
    </row>
    <row r="6481" spans="1:6">
      <c r="A6481" s="171">
        <v>44393</v>
      </c>
      <c r="B6481" t="s">
        <v>164</v>
      </c>
      <c r="C6481">
        <v>218375.56</v>
      </c>
      <c r="D6481" t="s">
        <v>19</v>
      </c>
      <c r="E6481" t="s">
        <v>20</v>
      </c>
      <c r="F6481">
        <v>1740</v>
      </c>
    </row>
    <row r="6482" spans="1:6">
      <c r="A6482" s="171">
        <v>44393</v>
      </c>
      <c r="B6482" t="s">
        <v>164</v>
      </c>
      <c r="C6482">
        <v>218375.56</v>
      </c>
      <c r="D6482" t="s">
        <v>19</v>
      </c>
      <c r="E6482" t="s">
        <v>21</v>
      </c>
      <c r="F6482">
        <v>0</v>
      </c>
    </row>
    <row r="6483" spans="1:6">
      <c r="A6483" s="171">
        <v>44393</v>
      </c>
      <c r="B6483" t="s">
        <v>164</v>
      </c>
      <c r="C6483">
        <v>218375.56</v>
      </c>
      <c r="D6483" t="s">
        <v>19</v>
      </c>
      <c r="E6483" t="s">
        <v>22</v>
      </c>
      <c r="F6483">
        <v>0</v>
      </c>
    </row>
    <row r="6484" spans="1:6">
      <c r="A6484" s="171">
        <v>44393</v>
      </c>
      <c r="B6484" t="s">
        <v>164</v>
      </c>
      <c r="C6484">
        <v>218375.56</v>
      </c>
      <c r="D6484" t="s">
        <v>23</v>
      </c>
      <c r="E6484" t="s">
        <v>23</v>
      </c>
      <c r="F6484">
        <v>0</v>
      </c>
    </row>
    <row r="6485" spans="1:6">
      <c r="A6485" s="171">
        <v>44393</v>
      </c>
      <c r="B6485" t="s">
        <v>164</v>
      </c>
      <c r="C6485">
        <v>218375.56</v>
      </c>
      <c r="D6485" t="s">
        <v>24</v>
      </c>
      <c r="E6485" t="s">
        <v>24</v>
      </c>
      <c r="F6485">
        <v>244525</v>
      </c>
    </row>
    <row r="6486" spans="1:6">
      <c r="A6486" s="171">
        <v>44393</v>
      </c>
      <c r="B6486" t="s">
        <v>164</v>
      </c>
      <c r="C6486">
        <v>218375.56</v>
      </c>
      <c r="D6486" t="s">
        <v>25</v>
      </c>
      <c r="E6486" t="s">
        <v>25</v>
      </c>
      <c r="F6486">
        <v>4025053</v>
      </c>
    </row>
    <row r="6487" spans="1:6">
      <c r="A6487" s="171">
        <v>44393</v>
      </c>
      <c r="B6487" t="s">
        <v>164</v>
      </c>
      <c r="C6487">
        <v>218375.56</v>
      </c>
      <c r="D6487" t="s">
        <v>26</v>
      </c>
      <c r="E6487" t="s">
        <v>26</v>
      </c>
      <c r="F6487">
        <v>134535</v>
      </c>
    </row>
    <row r="6488" spans="1:6">
      <c r="A6488" s="171">
        <v>44393</v>
      </c>
      <c r="B6488" t="s">
        <v>164</v>
      </c>
      <c r="C6488">
        <v>218375.56</v>
      </c>
      <c r="D6488" t="s">
        <v>27</v>
      </c>
      <c r="E6488" t="s">
        <v>27</v>
      </c>
      <c r="F6488">
        <v>65075</v>
      </c>
    </row>
    <row r="6489" spans="1:6">
      <c r="A6489" s="171">
        <v>44393</v>
      </c>
      <c r="B6489" t="s">
        <v>164</v>
      </c>
      <c r="C6489">
        <v>218375.56</v>
      </c>
      <c r="D6489" t="s">
        <v>28</v>
      </c>
      <c r="E6489" t="s">
        <v>28</v>
      </c>
      <c r="F6489">
        <v>0</v>
      </c>
    </row>
    <row r="6490" spans="1:6">
      <c r="A6490" s="171">
        <v>44393</v>
      </c>
      <c r="B6490" t="s">
        <v>164</v>
      </c>
      <c r="C6490">
        <v>218375.56</v>
      </c>
      <c r="D6490" t="s">
        <v>29</v>
      </c>
      <c r="E6490" t="s">
        <v>29</v>
      </c>
      <c r="F6490">
        <v>1199221</v>
      </c>
    </row>
    <row r="6491" spans="1:6">
      <c r="A6491" s="171">
        <v>44393</v>
      </c>
      <c r="B6491" t="s">
        <v>164</v>
      </c>
      <c r="C6491">
        <v>218375.56</v>
      </c>
      <c r="D6491" t="s">
        <v>30</v>
      </c>
      <c r="E6491" t="s">
        <v>30</v>
      </c>
      <c r="F6491">
        <v>0</v>
      </c>
    </row>
    <row r="6492" spans="1:6">
      <c r="A6492" s="171">
        <v>44393</v>
      </c>
      <c r="B6492" t="s">
        <v>164</v>
      </c>
      <c r="C6492">
        <v>218375.56</v>
      </c>
      <c r="D6492" t="s">
        <v>31</v>
      </c>
      <c r="E6492" t="s">
        <v>31</v>
      </c>
      <c r="F6492">
        <v>5356280</v>
      </c>
    </row>
    <row r="6493" spans="1:6">
      <c r="A6493" s="171">
        <v>44393</v>
      </c>
      <c r="B6493" t="s">
        <v>164</v>
      </c>
      <c r="C6493">
        <v>218375.56</v>
      </c>
      <c r="D6493" t="s">
        <v>32</v>
      </c>
      <c r="E6493" t="s">
        <v>32</v>
      </c>
      <c r="F6493">
        <v>253440</v>
      </c>
    </row>
    <row r="6494" spans="1:6">
      <c r="A6494" s="171">
        <v>44393</v>
      </c>
      <c r="B6494" t="s">
        <v>164</v>
      </c>
      <c r="C6494">
        <v>218375.56</v>
      </c>
      <c r="D6494" t="s">
        <v>33</v>
      </c>
      <c r="E6494" t="s">
        <v>33</v>
      </c>
      <c r="F6494">
        <v>0</v>
      </c>
    </row>
    <row r="6495" spans="1:6">
      <c r="A6495" s="171">
        <v>44393</v>
      </c>
      <c r="B6495" t="s">
        <v>164</v>
      </c>
      <c r="C6495">
        <v>218375.56</v>
      </c>
      <c r="D6495" t="s">
        <v>34</v>
      </c>
      <c r="E6495" t="s">
        <v>34</v>
      </c>
      <c r="F6495">
        <v>0</v>
      </c>
    </row>
    <row r="6496" spans="1:6">
      <c r="A6496" s="171">
        <v>44393</v>
      </c>
      <c r="B6496" t="s">
        <v>164</v>
      </c>
      <c r="C6496">
        <v>218375.56</v>
      </c>
      <c r="D6496" t="s">
        <v>35</v>
      </c>
      <c r="E6496" t="s">
        <v>35</v>
      </c>
      <c r="F6496">
        <v>0</v>
      </c>
    </row>
    <row r="6497" spans="1:6">
      <c r="A6497" s="171">
        <v>44393</v>
      </c>
      <c r="B6497" t="s">
        <v>164</v>
      </c>
      <c r="C6497">
        <v>218375.56</v>
      </c>
      <c r="D6497" t="s">
        <v>36</v>
      </c>
      <c r="E6497" t="s">
        <v>36</v>
      </c>
      <c r="F6497">
        <v>101981</v>
      </c>
    </row>
    <row r="6498" spans="1:6">
      <c r="A6498" s="171">
        <v>44393</v>
      </c>
      <c r="B6498" t="s">
        <v>164</v>
      </c>
      <c r="C6498">
        <v>218375.56</v>
      </c>
      <c r="D6498" t="s">
        <v>37</v>
      </c>
      <c r="E6498" t="s">
        <v>37</v>
      </c>
      <c r="F6498">
        <v>0</v>
      </c>
    </row>
    <row r="6499" spans="1:6">
      <c r="A6499" s="171">
        <v>44393</v>
      </c>
      <c r="B6499" t="s">
        <v>164</v>
      </c>
      <c r="C6499">
        <v>218375.56</v>
      </c>
      <c r="D6499" t="s">
        <v>38</v>
      </c>
      <c r="E6499" t="s">
        <v>38</v>
      </c>
      <c r="F6499">
        <v>0</v>
      </c>
    </row>
    <row r="6500" spans="1:6">
      <c r="A6500" s="171">
        <v>44393</v>
      </c>
      <c r="B6500" t="s">
        <v>164</v>
      </c>
      <c r="C6500">
        <v>218375.56</v>
      </c>
      <c r="D6500" t="s">
        <v>39</v>
      </c>
      <c r="E6500" t="s">
        <v>39</v>
      </c>
      <c r="F6500">
        <v>0</v>
      </c>
    </row>
    <row r="6501" spans="1:6">
      <c r="A6501" s="171">
        <v>44393</v>
      </c>
      <c r="B6501" t="s">
        <v>164</v>
      </c>
      <c r="C6501">
        <v>218375.56</v>
      </c>
      <c r="D6501" t="s">
        <v>40</v>
      </c>
      <c r="E6501" t="s">
        <v>40</v>
      </c>
      <c r="F6501">
        <v>0</v>
      </c>
    </row>
    <row r="6502" spans="1:6">
      <c r="A6502" s="171">
        <v>44393</v>
      </c>
      <c r="B6502" t="s">
        <v>164</v>
      </c>
      <c r="C6502">
        <v>218375.56</v>
      </c>
      <c r="D6502" t="s">
        <v>41</v>
      </c>
      <c r="E6502" t="s">
        <v>41</v>
      </c>
      <c r="F6502">
        <v>0</v>
      </c>
    </row>
    <row r="6503" spans="1:6">
      <c r="A6503" s="171">
        <v>44394</v>
      </c>
      <c r="B6503" t="s">
        <v>164</v>
      </c>
      <c r="C6503">
        <v>208550.1</v>
      </c>
      <c r="D6503" t="s">
        <v>9</v>
      </c>
      <c r="E6503" t="s">
        <v>9</v>
      </c>
      <c r="F6503">
        <v>252872</v>
      </c>
    </row>
    <row r="6504" spans="1:6">
      <c r="A6504" s="171">
        <v>44394</v>
      </c>
      <c r="B6504" t="s">
        <v>164</v>
      </c>
      <c r="C6504">
        <v>208550.1</v>
      </c>
      <c r="D6504" t="s">
        <v>9</v>
      </c>
      <c r="E6504" t="s">
        <v>10</v>
      </c>
      <c r="F6504">
        <v>172507</v>
      </c>
    </row>
    <row r="6505" spans="1:6">
      <c r="A6505" s="171">
        <v>44394</v>
      </c>
      <c r="B6505" t="s">
        <v>164</v>
      </c>
      <c r="C6505">
        <v>208550.1</v>
      </c>
      <c r="D6505" t="s">
        <v>9</v>
      </c>
      <c r="E6505" t="s">
        <v>11</v>
      </c>
      <c r="F6505">
        <v>6136</v>
      </c>
    </row>
    <row r="6506" spans="1:6">
      <c r="A6506" s="171">
        <v>44394</v>
      </c>
      <c r="B6506" t="s">
        <v>164</v>
      </c>
      <c r="C6506">
        <v>208550.1</v>
      </c>
      <c r="D6506" t="s">
        <v>9</v>
      </c>
      <c r="E6506" t="s">
        <v>12</v>
      </c>
      <c r="F6506">
        <v>0</v>
      </c>
    </row>
    <row r="6507" spans="1:6">
      <c r="A6507" s="171">
        <v>44394</v>
      </c>
      <c r="B6507" t="s">
        <v>164</v>
      </c>
      <c r="C6507">
        <v>208550.1</v>
      </c>
      <c r="D6507" t="s">
        <v>9</v>
      </c>
      <c r="E6507" t="s">
        <v>13</v>
      </c>
      <c r="F6507">
        <v>74229</v>
      </c>
    </row>
    <row r="6508" spans="1:6">
      <c r="A6508" s="171">
        <v>44394</v>
      </c>
      <c r="B6508" t="s">
        <v>164</v>
      </c>
      <c r="C6508">
        <v>208550.1</v>
      </c>
      <c r="D6508" t="s">
        <v>14</v>
      </c>
      <c r="E6508" t="s">
        <v>14</v>
      </c>
      <c r="F6508">
        <v>48959</v>
      </c>
    </row>
    <row r="6509" spans="1:6">
      <c r="A6509" s="171">
        <v>44394</v>
      </c>
      <c r="B6509" t="s">
        <v>164</v>
      </c>
      <c r="C6509">
        <v>208550.1</v>
      </c>
      <c r="D6509" t="s">
        <v>14</v>
      </c>
      <c r="E6509" t="s">
        <v>15</v>
      </c>
      <c r="F6509">
        <v>29374</v>
      </c>
    </row>
    <row r="6510" spans="1:6">
      <c r="A6510" s="171">
        <v>44394</v>
      </c>
      <c r="B6510" t="s">
        <v>164</v>
      </c>
      <c r="C6510">
        <v>208550.1</v>
      </c>
      <c r="D6510" t="s">
        <v>14</v>
      </c>
      <c r="E6510" t="s">
        <v>16</v>
      </c>
      <c r="F6510">
        <v>858</v>
      </c>
    </row>
    <row r="6511" spans="1:6">
      <c r="A6511" s="171">
        <v>44394</v>
      </c>
      <c r="B6511" t="s">
        <v>164</v>
      </c>
      <c r="C6511">
        <v>208550.1</v>
      </c>
      <c r="D6511" t="s">
        <v>14</v>
      </c>
      <c r="E6511" t="s">
        <v>17</v>
      </c>
      <c r="F6511">
        <v>18727</v>
      </c>
    </row>
    <row r="6512" spans="1:6">
      <c r="A6512" s="171">
        <v>44394</v>
      </c>
      <c r="B6512" t="s">
        <v>164</v>
      </c>
      <c r="C6512">
        <v>208550.1</v>
      </c>
      <c r="D6512" t="s">
        <v>14</v>
      </c>
      <c r="E6512" t="s">
        <v>18</v>
      </c>
      <c r="F6512">
        <v>0</v>
      </c>
    </row>
    <row r="6513" spans="1:6">
      <c r="A6513" s="171">
        <v>44394</v>
      </c>
      <c r="B6513" t="s">
        <v>164</v>
      </c>
      <c r="C6513">
        <v>208550.1</v>
      </c>
      <c r="D6513" t="s">
        <v>19</v>
      </c>
      <c r="E6513" t="s">
        <v>19</v>
      </c>
      <c r="F6513">
        <v>1665</v>
      </c>
    </row>
    <row r="6514" spans="1:6">
      <c r="A6514" s="171">
        <v>44394</v>
      </c>
      <c r="B6514" t="s">
        <v>164</v>
      </c>
      <c r="C6514">
        <v>208550.1</v>
      </c>
      <c r="D6514" t="s">
        <v>19</v>
      </c>
      <c r="E6514" t="s">
        <v>20</v>
      </c>
      <c r="F6514">
        <v>1665</v>
      </c>
    </row>
    <row r="6515" spans="1:6">
      <c r="A6515" s="171">
        <v>44394</v>
      </c>
      <c r="B6515" t="s">
        <v>164</v>
      </c>
      <c r="C6515">
        <v>208550.1</v>
      </c>
      <c r="D6515" t="s">
        <v>19</v>
      </c>
      <c r="E6515" t="s">
        <v>21</v>
      </c>
      <c r="F6515">
        <v>0</v>
      </c>
    </row>
    <row r="6516" spans="1:6">
      <c r="A6516" s="171">
        <v>44394</v>
      </c>
      <c r="B6516" t="s">
        <v>164</v>
      </c>
      <c r="C6516">
        <v>208550.1</v>
      </c>
      <c r="D6516" t="s">
        <v>19</v>
      </c>
      <c r="E6516" t="s">
        <v>22</v>
      </c>
      <c r="F6516">
        <v>0</v>
      </c>
    </row>
    <row r="6517" spans="1:6">
      <c r="A6517" s="171">
        <v>44394</v>
      </c>
      <c r="B6517" t="s">
        <v>164</v>
      </c>
      <c r="C6517">
        <v>208550.1</v>
      </c>
      <c r="D6517" t="s">
        <v>23</v>
      </c>
      <c r="E6517" t="s">
        <v>23</v>
      </c>
      <c r="F6517">
        <v>0</v>
      </c>
    </row>
    <row r="6518" spans="1:6">
      <c r="A6518" s="171">
        <v>44394</v>
      </c>
      <c r="B6518" t="s">
        <v>164</v>
      </c>
      <c r="C6518">
        <v>208550.1</v>
      </c>
      <c r="D6518" t="s">
        <v>24</v>
      </c>
      <c r="E6518" t="s">
        <v>24</v>
      </c>
      <c r="F6518">
        <v>118612</v>
      </c>
    </row>
    <row r="6519" spans="1:6">
      <c r="A6519" s="171">
        <v>44394</v>
      </c>
      <c r="B6519" t="s">
        <v>164</v>
      </c>
      <c r="C6519">
        <v>208550.1</v>
      </c>
      <c r="D6519" t="s">
        <v>25</v>
      </c>
      <c r="E6519" t="s">
        <v>25</v>
      </c>
      <c r="F6519">
        <v>4112405</v>
      </c>
    </row>
    <row r="6520" spans="1:6">
      <c r="A6520" s="171">
        <v>44394</v>
      </c>
      <c r="B6520" t="s">
        <v>164</v>
      </c>
      <c r="C6520">
        <v>208550.1</v>
      </c>
      <c r="D6520" t="s">
        <v>26</v>
      </c>
      <c r="E6520" t="s">
        <v>26</v>
      </c>
      <c r="F6520">
        <v>9272</v>
      </c>
    </row>
    <row r="6521" spans="1:6">
      <c r="A6521" s="171">
        <v>44394</v>
      </c>
      <c r="B6521" t="s">
        <v>164</v>
      </c>
      <c r="C6521">
        <v>208550.1</v>
      </c>
      <c r="D6521" t="s">
        <v>27</v>
      </c>
      <c r="E6521" t="s">
        <v>27</v>
      </c>
      <c r="F6521">
        <v>77685</v>
      </c>
    </row>
    <row r="6522" spans="1:6">
      <c r="A6522" s="171">
        <v>44394</v>
      </c>
      <c r="B6522" t="s">
        <v>164</v>
      </c>
      <c r="C6522">
        <v>208550.1</v>
      </c>
      <c r="D6522" t="s">
        <v>28</v>
      </c>
      <c r="E6522" t="s">
        <v>28</v>
      </c>
      <c r="F6522">
        <v>0</v>
      </c>
    </row>
    <row r="6523" spans="1:6">
      <c r="A6523" s="171">
        <v>44394</v>
      </c>
      <c r="B6523" t="s">
        <v>164</v>
      </c>
      <c r="C6523">
        <v>208550.1</v>
      </c>
      <c r="D6523" t="s">
        <v>29</v>
      </c>
      <c r="E6523" t="s">
        <v>29</v>
      </c>
      <c r="F6523">
        <v>1248495</v>
      </c>
    </row>
    <row r="6524" spans="1:6">
      <c r="A6524" s="171">
        <v>44394</v>
      </c>
      <c r="B6524" t="s">
        <v>164</v>
      </c>
      <c r="C6524">
        <v>208550.1</v>
      </c>
      <c r="D6524" t="s">
        <v>30</v>
      </c>
      <c r="E6524" t="s">
        <v>30</v>
      </c>
      <c r="F6524">
        <v>0</v>
      </c>
    </row>
    <row r="6525" spans="1:6">
      <c r="A6525" s="171">
        <v>44394</v>
      </c>
      <c r="B6525" t="s">
        <v>164</v>
      </c>
      <c r="C6525">
        <v>208550.1</v>
      </c>
      <c r="D6525" t="s">
        <v>31</v>
      </c>
      <c r="E6525" t="s">
        <v>31</v>
      </c>
      <c r="F6525">
        <v>5821334</v>
      </c>
    </row>
    <row r="6526" spans="1:6">
      <c r="A6526" s="171">
        <v>44394</v>
      </c>
      <c r="B6526" t="s">
        <v>164</v>
      </c>
      <c r="C6526">
        <v>208550.1</v>
      </c>
      <c r="D6526" t="s">
        <v>32</v>
      </c>
      <c r="E6526" t="s">
        <v>32</v>
      </c>
      <c r="F6526">
        <v>301171</v>
      </c>
    </row>
    <row r="6527" spans="1:6">
      <c r="A6527" s="171">
        <v>44394</v>
      </c>
      <c r="B6527" t="s">
        <v>164</v>
      </c>
      <c r="C6527">
        <v>208550.1</v>
      </c>
      <c r="D6527" t="s">
        <v>33</v>
      </c>
      <c r="E6527" t="s">
        <v>33</v>
      </c>
      <c r="F6527">
        <v>0</v>
      </c>
    </row>
    <row r="6528" spans="1:6">
      <c r="A6528" s="171">
        <v>44394</v>
      </c>
      <c r="B6528" t="s">
        <v>164</v>
      </c>
      <c r="C6528">
        <v>208550.1</v>
      </c>
      <c r="D6528" t="s">
        <v>34</v>
      </c>
      <c r="E6528" t="s">
        <v>34</v>
      </c>
      <c r="F6528">
        <v>0</v>
      </c>
    </row>
    <row r="6529" spans="1:6">
      <c r="A6529" s="171">
        <v>44394</v>
      </c>
      <c r="B6529" t="s">
        <v>164</v>
      </c>
      <c r="C6529">
        <v>208550.1</v>
      </c>
      <c r="D6529" t="s">
        <v>35</v>
      </c>
      <c r="E6529" t="s">
        <v>35</v>
      </c>
      <c r="F6529">
        <v>0</v>
      </c>
    </row>
    <row r="6530" spans="1:6">
      <c r="A6530" s="171">
        <v>44394</v>
      </c>
      <c r="B6530" t="s">
        <v>164</v>
      </c>
      <c r="C6530">
        <v>208550.1</v>
      </c>
      <c r="D6530" t="s">
        <v>36</v>
      </c>
      <c r="E6530" t="s">
        <v>36</v>
      </c>
      <c r="F6530">
        <v>105389</v>
      </c>
    </row>
    <row r="6531" spans="1:6">
      <c r="A6531" s="171">
        <v>44394</v>
      </c>
      <c r="B6531" t="s">
        <v>164</v>
      </c>
      <c r="C6531">
        <v>208550.1</v>
      </c>
      <c r="D6531" t="s">
        <v>37</v>
      </c>
      <c r="E6531" t="s">
        <v>37</v>
      </c>
      <c r="F6531">
        <v>0</v>
      </c>
    </row>
    <row r="6532" spans="1:6">
      <c r="A6532" s="171">
        <v>44394</v>
      </c>
      <c r="B6532" t="s">
        <v>164</v>
      </c>
      <c r="C6532">
        <v>208550.1</v>
      </c>
      <c r="D6532" t="s">
        <v>38</v>
      </c>
      <c r="E6532" t="s">
        <v>38</v>
      </c>
      <c r="F6532">
        <v>0</v>
      </c>
    </row>
    <row r="6533" spans="1:6">
      <c r="A6533" s="171">
        <v>44394</v>
      </c>
      <c r="B6533" t="s">
        <v>164</v>
      </c>
      <c r="C6533">
        <v>208550.1</v>
      </c>
      <c r="D6533" t="s">
        <v>39</v>
      </c>
      <c r="E6533" t="s">
        <v>39</v>
      </c>
      <c r="F6533">
        <v>0</v>
      </c>
    </row>
    <row r="6534" spans="1:6">
      <c r="A6534" s="171">
        <v>44394</v>
      </c>
      <c r="B6534" t="s">
        <v>164</v>
      </c>
      <c r="C6534">
        <v>208550.1</v>
      </c>
      <c r="D6534" t="s">
        <v>40</v>
      </c>
      <c r="E6534" t="s">
        <v>40</v>
      </c>
      <c r="F6534">
        <v>0</v>
      </c>
    </row>
    <row r="6535" spans="1:6">
      <c r="A6535" s="171">
        <v>44394</v>
      </c>
      <c r="B6535" t="s">
        <v>164</v>
      </c>
      <c r="C6535">
        <v>208550.1</v>
      </c>
      <c r="D6535" t="s">
        <v>41</v>
      </c>
      <c r="E6535" t="s">
        <v>41</v>
      </c>
      <c r="F6535">
        <v>0</v>
      </c>
    </row>
    <row r="6536" spans="1:6">
      <c r="A6536" s="171">
        <v>44395</v>
      </c>
      <c r="B6536" t="s">
        <v>164</v>
      </c>
      <c r="C6536">
        <v>190446.31</v>
      </c>
      <c r="D6536" t="s">
        <v>9</v>
      </c>
      <c r="E6536" t="s">
        <v>9</v>
      </c>
      <c r="F6536">
        <v>230429</v>
      </c>
    </row>
    <row r="6537" spans="1:6">
      <c r="A6537" s="171">
        <v>44395</v>
      </c>
      <c r="B6537" t="s">
        <v>164</v>
      </c>
      <c r="C6537">
        <v>190446.31</v>
      </c>
      <c r="D6537" t="s">
        <v>9</v>
      </c>
      <c r="E6537" t="s">
        <v>10</v>
      </c>
      <c r="F6537">
        <v>150253</v>
      </c>
    </row>
    <row r="6538" spans="1:6">
      <c r="A6538" s="171">
        <v>44395</v>
      </c>
      <c r="B6538" t="s">
        <v>164</v>
      </c>
      <c r="C6538">
        <v>190446.31</v>
      </c>
      <c r="D6538" t="s">
        <v>9</v>
      </c>
      <c r="E6538" t="s">
        <v>11</v>
      </c>
      <c r="F6538">
        <v>6564</v>
      </c>
    </row>
    <row r="6539" spans="1:6">
      <c r="A6539" s="171">
        <v>44395</v>
      </c>
      <c r="B6539" t="s">
        <v>164</v>
      </c>
      <c r="C6539">
        <v>190446.31</v>
      </c>
      <c r="D6539" t="s">
        <v>9</v>
      </c>
      <c r="E6539" t="s">
        <v>12</v>
      </c>
      <c r="F6539">
        <v>0</v>
      </c>
    </row>
    <row r="6540" spans="1:6">
      <c r="A6540" s="171">
        <v>44395</v>
      </c>
      <c r="B6540" t="s">
        <v>164</v>
      </c>
      <c r="C6540">
        <v>190446.31</v>
      </c>
      <c r="D6540" t="s">
        <v>9</v>
      </c>
      <c r="E6540" t="s">
        <v>13</v>
      </c>
      <c r="F6540">
        <v>73612</v>
      </c>
    </row>
    <row r="6541" spans="1:6">
      <c r="A6541" s="171">
        <v>44395</v>
      </c>
      <c r="B6541" t="s">
        <v>164</v>
      </c>
      <c r="C6541">
        <v>190446.31</v>
      </c>
      <c r="D6541" t="s">
        <v>14</v>
      </c>
      <c r="E6541" t="s">
        <v>14</v>
      </c>
      <c r="F6541">
        <v>41118</v>
      </c>
    </row>
    <row r="6542" spans="1:6">
      <c r="A6542" s="171">
        <v>44395</v>
      </c>
      <c r="B6542" t="s">
        <v>164</v>
      </c>
      <c r="C6542">
        <v>190446.31</v>
      </c>
      <c r="D6542" t="s">
        <v>14</v>
      </c>
      <c r="E6542" t="s">
        <v>15</v>
      </c>
      <c r="F6542">
        <v>23605</v>
      </c>
    </row>
    <row r="6543" spans="1:6">
      <c r="A6543" s="171">
        <v>44395</v>
      </c>
      <c r="B6543" t="s">
        <v>164</v>
      </c>
      <c r="C6543">
        <v>190446.31</v>
      </c>
      <c r="D6543" t="s">
        <v>14</v>
      </c>
      <c r="E6543" t="s">
        <v>16</v>
      </c>
      <c r="F6543">
        <v>743</v>
      </c>
    </row>
    <row r="6544" spans="1:6">
      <c r="A6544" s="171">
        <v>44395</v>
      </c>
      <c r="B6544" t="s">
        <v>164</v>
      </c>
      <c r="C6544">
        <v>190446.31</v>
      </c>
      <c r="D6544" t="s">
        <v>14</v>
      </c>
      <c r="E6544" t="s">
        <v>17</v>
      </c>
      <c r="F6544">
        <v>16770</v>
      </c>
    </row>
    <row r="6545" spans="1:6">
      <c r="A6545" s="171">
        <v>44395</v>
      </c>
      <c r="B6545" t="s">
        <v>164</v>
      </c>
      <c r="C6545">
        <v>190446.31</v>
      </c>
      <c r="D6545" t="s">
        <v>14</v>
      </c>
      <c r="E6545" t="s">
        <v>18</v>
      </c>
      <c r="F6545">
        <v>0</v>
      </c>
    </row>
    <row r="6546" spans="1:6">
      <c r="A6546" s="171">
        <v>44395</v>
      </c>
      <c r="B6546" t="s">
        <v>164</v>
      </c>
      <c r="C6546">
        <v>190446.31</v>
      </c>
      <c r="D6546" t="s">
        <v>19</v>
      </c>
      <c r="E6546" t="s">
        <v>19</v>
      </c>
      <c r="F6546">
        <v>12571</v>
      </c>
    </row>
    <row r="6547" spans="1:6">
      <c r="A6547" s="171">
        <v>44395</v>
      </c>
      <c r="B6547" t="s">
        <v>164</v>
      </c>
      <c r="C6547">
        <v>190446.31</v>
      </c>
      <c r="D6547" t="s">
        <v>19</v>
      </c>
      <c r="E6547" t="s">
        <v>20</v>
      </c>
      <c r="F6547">
        <v>12571</v>
      </c>
    </row>
    <row r="6548" spans="1:6">
      <c r="A6548" s="171">
        <v>44395</v>
      </c>
      <c r="B6548" t="s">
        <v>164</v>
      </c>
      <c r="C6548">
        <v>190446.31</v>
      </c>
      <c r="D6548" t="s">
        <v>19</v>
      </c>
      <c r="E6548" t="s">
        <v>21</v>
      </c>
      <c r="F6548">
        <v>0</v>
      </c>
    </row>
    <row r="6549" spans="1:6">
      <c r="A6549" s="171">
        <v>44395</v>
      </c>
      <c r="B6549" t="s">
        <v>164</v>
      </c>
      <c r="C6549">
        <v>190446.31</v>
      </c>
      <c r="D6549" t="s">
        <v>19</v>
      </c>
      <c r="E6549" t="s">
        <v>22</v>
      </c>
      <c r="F6549">
        <v>0</v>
      </c>
    </row>
    <row r="6550" spans="1:6">
      <c r="A6550" s="171">
        <v>44395</v>
      </c>
      <c r="B6550" t="s">
        <v>164</v>
      </c>
      <c r="C6550">
        <v>190446.31</v>
      </c>
      <c r="D6550" t="s">
        <v>23</v>
      </c>
      <c r="E6550" t="s">
        <v>23</v>
      </c>
      <c r="F6550">
        <v>0</v>
      </c>
    </row>
    <row r="6551" spans="1:6">
      <c r="A6551" s="171">
        <v>44395</v>
      </c>
      <c r="B6551" t="s">
        <v>164</v>
      </c>
      <c r="C6551">
        <v>190446.31</v>
      </c>
      <c r="D6551" t="s">
        <v>24</v>
      </c>
      <c r="E6551" t="s">
        <v>24</v>
      </c>
      <c r="F6551">
        <v>465649</v>
      </c>
    </row>
    <row r="6552" spans="1:6">
      <c r="A6552" s="171">
        <v>44395</v>
      </c>
      <c r="B6552" t="s">
        <v>164</v>
      </c>
      <c r="C6552">
        <v>190446.31</v>
      </c>
      <c r="D6552" t="s">
        <v>25</v>
      </c>
      <c r="E6552" t="s">
        <v>25</v>
      </c>
      <c r="F6552">
        <v>4483188</v>
      </c>
    </row>
    <row r="6553" spans="1:6">
      <c r="A6553" s="171">
        <v>44395</v>
      </c>
      <c r="B6553" t="s">
        <v>164</v>
      </c>
      <c r="C6553">
        <v>190446.31</v>
      </c>
      <c r="D6553" t="s">
        <v>26</v>
      </c>
      <c r="E6553" t="s">
        <v>26</v>
      </c>
      <c r="F6553">
        <v>162129</v>
      </c>
    </row>
    <row r="6554" spans="1:6">
      <c r="A6554" s="171">
        <v>44395</v>
      </c>
      <c r="B6554" t="s">
        <v>164</v>
      </c>
      <c r="C6554">
        <v>190446.31</v>
      </c>
      <c r="D6554" t="s">
        <v>27</v>
      </c>
      <c r="E6554" t="s">
        <v>27</v>
      </c>
      <c r="F6554">
        <v>63993</v>
      </c>
    </row>
    <row r="6555" spans="1:6">
      <c r="A6555" s="171">
        <v>44395</v>
      </c>
      <c r="B6555" t="s">
        <v>164</v>
      </c>
      <c r="C6555">
        <v>190446.31</v>
      </c>
      <c r="D6555" t="s">
        <v>28</v>
      </c>
      <c r="E6555" t="s">
        <v>28</v>
      </c>
      <c r="F6555">
        <v>0</v>
      </c>
    </row>
    <row r="6556" spans="1:6">
      <c r="A6556" s="171">
        <v>44395</v>
      </c>
      <c r="B6556" t="s">
        <v>164</v>
      </c>
      <c r="C6556">
        <v>190446.31</v>
      </c>
      <c r="D6556" t="s">
        <v>29</v>
      </c>
      <c r="E6556" t="s">
        <v>29</v>
      </c>
      <c r="F6556">
        <v>1470155</v>
      </c>
    </row>
    <row r="6557" spans="1:6">
      <c r="A6557" s="171">
        <v>44395</v>
      </c>
      <c r="B6557" t="s">
        <v>164</v>
      </c>
      <c r="C6557">
        <v>190446.31</v>
      </c>
      <c r="D6557" t="s">
        <v>30</v>
      </c>
      <c r="E6557" t="s">
        <v>30</v>
      </c>
      <c r="F6557">
        <v>0</v>
      </c>
    </row>
    <row r="6558" spans="1:6">
      <c r="A6558" s="171">
        <v>44395</v>
      </c>
      <c r="B6558" t="s">
        <v>164</v>
      </c>
      <c r="C6558">
        <v>190446.31</v>
      </c>
      <c r="D6558" t="s">
        <v>31</v>
      </c>
      <c r="E6558" t="s">
        <v>31</v>
      </c>
      <c r="F6558">
        <v>6250320</v>
      </c>
    </row>
    <row r="6559" spans="1:6">
      <c r="A6559" s="171">
        <v>44395</v>
      </c>
      <c r="B6559" t="s">
        <v>164</v>
      </c>
      <c r="C6559">
        <v>190446.31</v>
      </c>
      <c r="D6559" t="s">
        <v>32</v>
      </c>
      <c r="E6559" t="s">
        <v>32</v>
      </c>
      <c r="F6559">
        <v>254974</v>
      </c>
    </row>
    <row r="6560" spans="1:6">
      <c r="A6560" s="171">
        <v>44395</v>
      </c>
      <c r="B6560" t="s">
        <v>164</v>
      </c>
      <c r="C6560">
        <v>190446.31</v>
      </c>
      <c r="D6560" t="s">
        <v>33</v>
      </c>
      <c r="E6560" t="s">
        <v>33</v>
      </c>
      <c r="F6560">
        <v>0</v>
      </c>
    </row>
    <row r="6561" spans="1:6">
      <c r="A6561" s="171">
        <v>44395</v>
      </c>
      <c r="B6561" t="s">
        <v>164</v>
      </c>
      <c r="C6561">
        <v>190446.31</v>
      </c>
      <c r="D6561" t="s">
        <v>34</v>
      </c>
      <c r="E6561" t="s">
        <v>34</v>
      </c>
      <c r="F6561">
        <v>0</v>
      </c>
    </row>
    <row r="6562" spans="1:6">
      <c r="A6562" s="171">
        <v>44395</v>
      </c>
      <c r="B6562" t="s">
        <v>164</v>
      </c>
      <c r="C6562">
        <v>190446.31</v>
      </c>
      <c r="D6562" t="s">
        <v>35</v>
      </c>
      <c r="E6562" t="s">
        <v>35</v>
      </c>
      <c r="F6562">
        <v>0</v>
      </c>
    </row>
    <row r="6563" spans="1:6">
      <c r="A6563" s="171">
        <v>44395</v>
      </c>
      <c r="B6563" t="s">
        <v>164</v>
      </c>
      <c r="C6563">
        <v>190446.31</v>
      </c>
      <c r="D6563" t="s">
        <v>36</v>
      </c>
      <c r="E6563" t="s">
        <v>36</v>
      </c>
      <c r="F6563">
        <v>82273</v>
      </c>
    </row>
    <row r="6564" spans="1:6">
      <c r="A6564" s="171">
        <v>44395</v>
      </c>
      <c r="B6564" t="s">
        <v>164</v>
      </c>
      <c r="C6564">
        <v>190446.31</v>
      </c>
      <c r="D6564" t="s">
        <v>37</v>
      </c>
      <c r="E6564" t="s">
        <v>37</v>
      </c>
      <c r="F6564">
        <v>0</v>
      </c>
    </row>
    <row r="6565" spans="1:6">
      <c r="A6565" s="171">
        <v>44395</v>
      </c>
      <c r="B6565" t="s">
        <v>164</v>
      </c>
      <c r="C6565">
        <v>190446.31</v>
      </c>
      <c r="D6565" t="s">
        <v>38</v>
      </c>
      <c r="E6565" t="s">
        <v>38</v>
      </c>
      <c r="F6565">
        <v>0</v>
      </c>
    </row>
    <row r="6566" spans="1:6">
      <c r="A6566" s="171">
        <v>44395</v>
      </c>
      <c r="B6566" t="s">
        <v>164</v>
      </c>
      <c r="C6566">
        <v>190446.31</v>
      </c>
      <c r="D6566" t="s">
        <v>39</v>
      </c>
      <c r="E6566" t="s">
        <v>39</v>
      </c>
      <c r="F6566">
        <v>0</v>
      </c>
    </row>
    <row r="6567" spans="1:6">
      <c r="A6567" s="171">
        <v>44395</v>
      </c>
      <c r="B6567" t="s">
        <v>164</v>
      </c>
      <c r="C6567">
        <v>190446.31</v>
      </c>
      <c r="D6567" t="s">
        <v>40</v>
      </c>
      <c r="E6567" t="s">
        <v>40</v>
      </c>
      <c r="F6567">
        <v>0</v>
      </c>
    </row>
    <row r="6568" spans="1:6">
      <c r="A6568" s="171">
        <v>44395</v>
      </c>
      <c r="B6568" t="s">
        <v>164</v>
      </c>
      <c r="C6568">
        <v>190446.31</v>
      </c>
      <c r="D6568" t="s">
        <v>41</v>
      </c>
      <c r="E6568" t="s">
        <v>41</v>
      </c>
      <c r="F6568">
        <v>0</v>
      </c>
    </row>
    <row r="6569" spans="1:6">
      <c r="A6569" s="171">
        <v>44396</v>
      </c>
      <c r="B6569" t="s">
        <v>164</v>
      </c>
      <c r="C6569">
        <v>143975.29999999999</v>
      </c>
      <c r="D6569" t="s">
        <v>9</v>
      </c>
      <c r="E6569" t="s">
        <v>9</v>
      </c>
      <c r="F6569">
        <v>250571</v>
      </c>
    </row>
    <row r="6570" spans="1:6">
      <c r="A6570" s="171">
        <v>44396</v>
      </c>
      <c r="B6570" t="s">
        <v>164</v>
      </c>
      <c r="C6570">
        <v>143975.29999999999</v>
      </c>
      <c r="D6570" t="s">
        <v>9</v>
      </c>
      <c r="E6570" t="s">
        <v>10</v>
      </c>
      <c r="F6570">
        <v>166544</v>
      </c>
    </row>
    <row r="6571" spans="1:6">
      <c r="A6571" s="171">
        <v>44396</v>
      </c>
      <c r="B6571" t="s">
        <v>164</v>
      </c>
      <c r="C6571">
        <v>143975.29999999999</v>
      </c>
      <c r="D6571" t="s">
        <v>9</v>
      </c>
      <c r="E6571" t="s">
        <v>11</v>
      </c>
      <c r="F6571">
        <v>10674</v>
      </c>
    </row>
    <row r="6572" spans="1:6">
      <c r="A6572" s="171">
        <v>44396</v>
      </c>
      <c r="B6572" t="s">
        <v>164</v>
      </c>
      <c r="C6572">
        <v>143975.29999999999</v>
      </c>
      <c r="D6572" t="s">
        <v>9</v>
      </c>
      <c r="E6572" t="s">
        <v>12</v>
      </c>
      <c r="F6572">
        <v>0</v>
      </c>
    </row>
    <row r="6573" spans="1:6">
      <c r="A6573" s="171">
        <v>44396</v>
      </c>
      <c r="B6573" t="s">
        <v>164</v>
      </c>
      <c r="C6573">
        <v>143975.29999999999</v>
      </c>
      <c r="D6573" t="s">
        <v>9</v>
      </c>
      <c r="E6573" t="s">
        <v>13</v>
      </c>
      <c r="F6573">
        <v>73353</v>
      </c>
    </row>
    <row r="6574" spans="1:6">
      <c r="A6574" s="171">
        <v>44396</v>
      </c>
      <c r="B6574" t="s">
        <v>164</v>
      </c>
      <c r="C6574">
        <v>143975.29999999999</v>
      </c>
      <c r="D6574" t="s">
        <v>14</v>
      </c>
      <c r="E6574" t="s">
        <v>14</v>
      </c>
      <c r="F6574">
        <v>47792</v>
      </c>
    </row>
    <row r="6575" spans="1:6">
      <c r="A6575" s="171">
        <v>44396</v>
      </c>
      <c r="B6575" t="s">
        <v>164</v>
      </c>
      <c r="C6575">
        <v>143975.29999999999</v>
      </c>
      <c r="D6575" t="s">
        <v>14</v>
      </c>
      <c r="E6575" t="s">
        <v>15</v>
      </c>
      <c r="F6575">
        <v>29942</v>
      </c>
    </row>
    <row r="6576" spans="1:6">
      <c r="A6576" s="171">
        <v>44396</v>
      </c>
      <c r="B6576" t="s">
        <v>164</v>
      </c>
      <c r="C6576">
        <v>143975.29999999999</v>
      </c>
      <c r="D6576" t="s">
        <v>14</v>
      </c>
      <c r="E6576" t="s">
        <v>16</v>
      </c>
      <c r="F6576">
        <v>1436</v>
      </c>
    </row>
    <row r="6577" spans="1:6">
      <c r="A6577" s="171">
        <v>44396</v>
      </c>
      <c r="B6577" t="s">
        <v>164</v>
      </c>
      <c r="C6577">
        <v>143975.29999999999</v>
      </c>
      <c r="D6577" t="s">
        <v>14</v>
      </c>
      <c r="E6577" t="s">
        <v>17</v>
      </c>
      <c r="F6577">
        <v>16414</v>
      </c>
    </row>
    <row r="6578" spans="1:6">
      <c r="A6578" s="171">
        <v>44396</v>
      </c>
      <c r="B6578" t="s">
        <v>164</v>
      </c>
      <c r="C6578">
        <v>143975.29999999999</v>
      </c>
      <c r="D6578" t="s">
        <v>14</v>
      </c>
      <c r="E6578" t="s">
        <v>18</v>
      </c>
      <c r="F6578">
        <v>0</v>
      </c>
    </row>
    <row r="6579" spans="1:6">
      <c r="A6579" s="171">
        <v>44396</v>
      </c>
      <c r="B6579" t="s">
        <v>164</v>
      </c>
      <c r="C6579">
        <v>143975.29999999999</v>
      </c>
      <c r="D6579" t="s">
        <v>19</v>
      </c>
      <c r="E6579" t="s">
        <v>19</v>
      </c>
      <c r="F6579">
        <v>7918</v>
      </c>
    </row>
    <row r="6580" spans="1:6">
      <c r="A6580" s="171">
        <v>44396</v>
      </c>
      <c r="B6580" t="s">
        <v>164</v>
      </c>
      <c r="C6580">
        <v>143975.29999999999</v>
      </c>
      <c r="D6580" t="s">
        <v>19</v>
      </c>
      <c r="E6580" t="s">
        <v>20</v>
      </c>
      <c r="F6580">
        <v>7918</v>
      </c>
    </row>
    <row r="6581" spans="1:6">
      <c r="A6581" s="171">
        <v>44396</v>
      </c>
      <c r="B6581" t="s">
        <v>164</v>
      </c>
      <c r="C6581">
        <v>143975.29999999999</v>
      </c>
      <c r="D6581" t="s">
        <v>19</v>
      </c>
      <c r="E6581" t="s">
        <v>21</v>
      </c>
      <c r="F6581">
        <v>0</v>
      </c>
    </row>
    <row r="6582" spans="1:6">
      <c r="A6582" s="171">
        <v>44396</v>
      </c>
      <c r="B6582" t="s">
        <v>164</v>
      </c>
      <c r="C6582">
        <v>143975.29999999999</v>
      </c>
      <c r="D6582" t="s">
        <v>19</v>
      </c>
      <c r="E6582" t="s">
        <v>22</v>
      </c>
      <c r="F6582">
        <v>0</v>
      </c>
    </row>
    <row r="6583" spans="1:6">
      <c r="A6583" s="171">
        <v>44396</v>
      </c>
      <c r="B6583" t="s">
        <v>164</v>
      </c>
      <c r="C6583">
        <v>143975.29999999999</v>
      </c>
      <c r="D6583" t="s">
        <v>23</v>
      </c>
      <c r="E6583" t="s">
        <v>23</v>
      </c>
      <c r="F6583">
        <v>0</v>
      </c>
    </row>
    <row r="6584" spans="1:6">
      <c r="A6584" s="171">
        <v>44396</v>
      </c>
      <c r="B6584" t="s">
        <v>164</v>
      </c>
      <c r="C6584">
        <v>143975.29999999999</v>
      </c>
      <c r="D6584" t="s">
        <v>24</v>
      </c>
      <c r="E6584" t="s">
        <v>24</v>
      </c>
      <c r="F6584">
        <v>529536</v>
      </c>
    </row>
    <row r="6585" spans="1:6">
      <c r="A6585" s="171">
        <v>44396</v>
      </c>
      <c r="B6585" t="s">
        <v>164</v>
      </c>
      <c r="C6585">
        <v>143975.29999999999</v>
      </c>
      <c r="D6585" t="s">
        <v>25</v>
      </c>
      <c r="E6585" t="s">
        <v>25</v>
      </c>
      <c r="F6585">
        <v>4978019</v>
      </c>
    </row>
    <row r="6586" spans="1:6">
      <c r="A6586" s="171">
        <v>44396</v>
      </c>
      <c r="B6586" t="s">
        <v>164</v>
      </c>
      <c r="C6586">
        <v>143975.29999999999</v>
      </c>
      <c r="D6586" t="s">
        <v>26</v>
      </c>
      <c r="E6586" t="s">
        <v>26</v>
      </c>
      <c r="F6586">
        <v>123150</v>
      </c>
    </row>
    <row r="6587" spans="1:6">
      <c r="A6587" s="171">
        <v>44396</v>
      </c>
      <c r="B6587" t="s">
        <v>164</v>
      </c>
      <c r="C6587">
        <v>143975.29999999999</v>
      </c>
      <c r="D6587" t="s">
        <v>27</v>
      </c>
      <c r="E6587" t="s">
        <v>27</v>
      </c>
      <c r="F6587">
        <v>51630</v>
      </c>
    </row>
    <row r="6588" spans="1:6">
      <c r="A6588" s="171">
        <v>44396</v>
      </c>
      <c r="B6588" t="s">
        <v>164</v>
      </c>
      <c r="C6588">
        <v>143975.29999999999</v>
      </c>
      <c r="D6588" t="s">
        <v>28</v>
      </c>
      <c r="E6588" t="s">
        <v>28</v>
      </c>
      <c r="F6588">
        <v>0</v>
      </c>
    </row>
    <row r="6589" spans="1:6">
      <c r="A6589" s="171">
        <v>44396</v>
      </c>
      <c r="B6589" t="s">
        <v>164</v>
      </c>
      <c r="C6589">
        <v>143975.29999999999</v>
      </c>
      <c r="D6589" t="s">
        <v>29</v>
      </c>
      <c r="E6589" t="s">
        <v>29</v>
      </c>
      <c r="F6589">
        <v>1165174</v>
      </c>
    </row>
    <row r="6590" spans="1:6">
      <c r="A6590" s="171">
        <v>44396</v>
      </c>
      <c r="B6590" t="s">
        <v>164</v>
      </c>
      <c r="C6590">
        <v>143975.29999999999</v>
      </c>
      <c r="D6590" t="s">
        <v>30</v>
      </c>
      <c r="E6590" t="s">
        <v>30</v>
      </c>
      <c r="F6590">
        <v>0</v>
      </c>
    </row>
    <row r="6591" spans="1:6">
      <c r="A6591" s="171">
        <v>44396</v>
      </c>
      <c r="B6591" t="s">
        <v>164</v>
      </c>
      <c r="C6591">
        <v>143975.29999999999</v>
      </c>
      <c r="D6591" t="s">
        <v>31</v>
      </c>
      <c r="E6591" t="s">
        <v>31</v>
      </c>
      <c r="F6591">
        <v>7149372</v>
      </c>
    </row>
    <row r="6592" spans="1:6">
      <c r="A6592" s="171">
        <v>44396</v>
      </c>
      <c r="B6592" t="s">
        <v>164</v>
      </c>
      <c r="C6592">
        <v>143975.29999999999</v>
      </c>
      <c r="D6592" t="s">
        <v>32</v>
      </c>
      <c r="E6592" t="s">
        <v>32</v>
      </c>
      <c r="F6592">
        <v>124105</v>
      </c>
    </row>
    <row r="6593" spans="1:6">
      <c r="A6593" s="171">
        <v>44396</v>
      </c>
      <c r="B6593" t="s">
        <v>164</v>
      </c>
      <c r="C6593">
        <v>143975.29999999999</v>
      </c>
      <c r="D6593" t="s">
        <v>33</v>
      </c>
      <c r="E6593" t="s">
        <v>33</v>
      </c>
      <c r="F6593">
        <v>0</v>
      </c>
    </row>
    <row r="6594" spans="1:6">
      <c r="A6594" s="171">
        <v>44396</v>
      </c>
      <c r="B6594" t="s">
        <v>164</v>
      </c>
      <c r="C6594">
        <v>143975.29999999999</v>
      </c>
      <c r="D6594" t="s">
        <v>34</v>
      </c>
      <c r="E6594" t="s">
        <v>34</v>
      </c>
      <c r="F6594">
        <v>0</v>
      </c>
    </row>
    <row r="6595" spans="1:6">
      <c r="A6595" s="171">
        <v>44396</v>
      </c>
      <c r="B6595" t="s">
        <v>164</v>
      </c>
      <c r="C6595">
        <v>143975.29999999999</v>
      </c>
      <c r="D6595" t="s">
        <v>35</v>
      </c>
      <c r="E6595" t="s">
        <v>35</v>
      </c>
      <c r="F6595">
        <v>0</v>
      </c>
    </row>
    <row r="6596" spans="1:6">
      <c r="A6596" s="171">
        <v>44396</v>
      </c>
      <c r="B6596" t="s">
        <v>164</v>
      </c>
      <c r="C6596">
        <v>143975.29999999999</v>
      </c>
      <c r="D6596" t="s">
        <v>36</v>
      </c>
      <c r="E6596" t="s">
        <v>36</v>
      </c>
      <c r="F6596">
        <v>60408</v>
      </c>
    </row>
    <row r="6597" spans="1:6">
      <c r="A6597" s="171">
        <v>44396</v>
      </c>
      <c r="B6597" t="s">
        <v>164</v>
      </c>
      <c r="C6597">
        <v>143975.29999999999</v>
      </c>
      <c r="D6597" t="s">
        <v>37</v>
      </c>
      <c r="E6597" t="s">
        <v>37</v>
      </c>
      <c r="F6597">
        <v>0</v>
      </c>
    </row>
    <row r="6598" spans="1:6">
      <c r="A6598" s="171">
        <v>44396</v>
      </c>
      <c r="B6598" t="s">
        <v>164</v>
      </c>
      <c r="C6598">
        <v>143975.29999999999</v>
      </c>
      <c r="D6598" t="s">
        <v>38</v>
      </c>
      <c r="E6598" t="s">
        <v>38</v>
      </c>
      <c r="F6598">
        <v>0</v>
      </c>
    </row>
    <row r="6599" spans="1:6">
      <c r="A6599" s="171">
        <v>44396</v>
      </c>
      <c r="B6599" t="s">
        <v>164</v>
      </c>
      <c r="C6599">
        <v>143975.29999999999</v>
      </c>
      <c r="D6599" t="s">
        <v>39</v>
      </c>
      <c r="E6599" t="s">
        <v>39</v>
      </c>
      <c r="F6599">
        <v>0</v>
      </c>
    </row>
    <row r="6600" spans="1:6">
      <c r="A6600" s="171">
        <v>44396</v>
      </c>
      <c r="B6600" t="s">
        <v>164</v>
      </c>
      <c r="C6600">
        <v>143975.29999999999</v>
      </c>
      <c r="D6600" t="s">
        <v>40</v>
      </c>
      <c r="E6600" t="s">
        <v>40</v>
      </c>
      <c r="F6600">
        <v>0</v>
      </c>
    </row>
    <row r="6601" spans="1:6">
      <c r="A6601" s="171">
        <v>44396</v>
      </c>
      <c r="B6601" t="s">
        <v>164</v>
      </c>
      <c r="C6601">
        <v>143975.29999999999</v>
      </c>
      <c r="D6601" t="s">
        <v>41</v>
      </c>
      <c r="E6601" t="s">
        <v>41</v>
      </c>
      <c r="F6601">
        <v>0</v>
      </c>
    </row>
    <row r="6602" spans="1:6">
      <c r="A6602" s="171">
        <v>44397</v>
      </c>
      <c r="B6602" t="s">
        <v>164</v>
      </c>
      <c r="C6602">
        <v>136134.98000000001</v>
      </c>
      <c r="D6602" t="s">
        <v>9</v>
      </c>
      <c r="E6602" t="s">
        <v>9</v>
      </c>
      <c r="F6602">
        <v>247422</v>
      </c>
    </row>
    <row r="6603" spans="1:6">
      <c r="A6603" s="171">
        <v>44397</v>
      </c>
      <c r="B6603" t="s">
        <v>164</v>
      </c>
      <c r="C6603">
        <v>136134.98000000001</v>
      </c>
      <c r="D6603" t="s">
        <v>9</v>
      </c>
      <c r="E6603" t="s">
        <v>10</v>
      </c>
      <c r="F6603">
        <v>165139</v>
      </c>
    </row>
    <row r="6604" spans="1:6">
      <c r="A6604" s="171">
        <v>44397</v>
      </c>
      <c r="B6604" t="s">
        <v>164</v>
      </c>
      <c r="C6604">
        <v>136134.98000000001</v>
      </c>
      <c r="D6604" t="s">
        <v>9</v>
      </c>
      <c r="E6604" t="s">
        <v>11</v>
      </c>
      <c r="F6604">
        <v>9908</v>
      </c>
    </row>
    <row r="6605" spans="1:6">
      <c r="A6605" s="171">
        <v>44397</v>
      </c>
      <c r="B6605" t="s">
        <v>164</v>
      </c>
      <c r="C6605">
        <v>136134.98000000001</v>
      </c>
      <c r="D6605" t="s">
        <v>9</v>
      </c>
      <c r="E6605" t="s">
        <v>12</v>
      </c>
      <c r="F6605">
        <v>0</v>
      </c>
    </row>
    <row r="6606" spans="1:6">
      <c r="A6606" s="171">
        <v>44397</v>
      </c>
      <c r="B6606" t="s">
        <v>164</v>
      </c>
      <c r="C6606">
        <v>136134.98000000001</v>
      </c>
      <c r="D6606" t="s">
        <v>9</v>
      </c>
      <c r="E6606" t="s">
        <v>13</v>
      </c>
      <c r="F6606">
        <v>72375</v>
      </c>
    </row>
    <row r="6607" spans="1:6">
      <c r="A6607" s="171">
        <v>44397</v>
      </c>
      <c r="B6607" t="s">
        <v>164</v>
      </c>
      <c r="C6607">
        <v>136134.98000000001</v>
      </c>
      <c r="D6607" t="s">
        <v>14</v>
      </c>
      <c r="E6607" t="s">
        <v>14</v>
      </c>
      <c r="F6607">
        <v>47977</v>
      </c>
    </row>
    <row r="6608" spans="1:6">
      <c r="A6608" s="171">
        <v>44397</v>
      </c>
      <c r="B6608" t="s">
        <v>164</v>
      </c>
      <c r="C6608">
        <v>136134.98000000001</v>
      </c>
      <c r="D6608" t="s">
        <v>14</v>
      </c>
      <c r="E6608" t="s">
        <v>15</v>
      </c>
      <c r="F6608">
        <v>29187</v>
      </c>
    </row>
    <row r="6609" spans="1:6">
      <c r="A6609" s="171">
        <v>44397</v>
      </c>
      <c r="B6609" t="s">
        <v>164</v>
      </c>
      <c r="C6609">
        <v>136134.98000000001</v>
      </c>
      <c r="D6609" t="s">
        <v>14</v>
      </c>
      <c r="E6609" t="s">
        <v>16</v>
      </c>
      <c r="F6609">
        <v>1422</v>
      </c>
    </row>
    <row r="6610" spans="1:6">
      <c r="A6610" s="171">
        <v>44397</v>
      </c>
      <c r="B6610" t="s">
        <v>164</v>
      </c>
      <c r="C6610">
        <v>136134.98000000001</v>
      </c>
      <c r="D6610" t="s">
        <v>14</v>
      </c>
      <c r="E6610" t="s">
        <v>17</v>
      </c>
      <c r="F6610">
        <v>17368</v>
      </c>
    </row>
    <row r="6611" spans="1:6">
      <c r="A6611" s="171">
        <v>44397</v>
      </c>
      <c r="B6611" t="s">
        <v>164</v>
      </c>
      <c r="C6611">
        <v>136134.98000000001</v>
      </c>
      <c r="D6611" t="s">
        <v>14</v>
      </c>
      <c r="E6611" t="s">
        <v>18</v>
      </c>
      <c r="F6611">
        <v>0</v>
      </c>
    </row>
    <row r="6612" spans="1:6">
      <c r="A6612" s="171">
        <v>44397</v>
      </c>
      <c r="B6612" t="s">
        <v>164</v>
      </c>
      <c r="C6612">
        <v>136134.98000000001</v>
      </c>
      <c r="D6612" t="s">
        <v>19</v>
      </c>
      <c r="E6612" t="s">
        <v>19</v>
      </c>
      <c r="F6612">
        <v>9393</v>
      </c>
    </row>
    <row r="6613" spans="1:6">
      <c r="A6613" s="171">
        <v>44397</v>
      </c>
      <c r="B6613" t="s">
        <v>164</v>
      </c>
      <c r="C6613">
        <v>136134.98000000001</v>
      </c>
      <c r="D6613" t="s">
        <v>19</v>
      </c>
      <c r="E6613" t="s">
        <v>20</v>
      </c>
      <c r="F6613">
        <v>9393</v>
      </c>
    </row>
    <row r="6614" spans="1:6">
      <c r="A6614" s="171">
        <v>44397</v>
      </c>
      <c r="B6614" t="s">
        <v>164</v>
      </c>
      <c r="C6614">
        <v>136134.98000000001</v>
      </c>
      <c r="D6614" t="s">
        <v>19</v>
      </c>
      <c r="E6614" t="s">
        <v>21</v>
      </c>
      <c r="F6614">
        <v>0</v>
      </c>
    </row>
    <row r="6615" spans="1:6">
      <c r="A6615" s="171">
        <v>44397</v>
      </c>
      <c r="B6615" t="s">
        <v>164</v>
      </c>
      <c r="C6615">
        <v>136134.98000000001</v>
      </c>
      <c r="D6615" t="s">
        <v>19</v>
      </c>
      <c r="E6615" t="s">
        <v>22</v>
      </c>
      <c r="F6615">
        <v>0</v>
      </c>
    </row>
    <row r="6616" spans="1:6">
      <c r="A6616" s="171">
        <v>44397</v>
      </c>
      <c r="B6616" t="s">
        <v>164</v>
      </c>
      <c r="C6616">
        <v>136134.98000000001</v>
      </c>
      <c r="D6616" t="s">
        <v>23</v>
      </c>
      <c r="E6616" t="s">
        <v>23</v>
      </c>
      <c r="F6616">
        <v>0</v>
      </c>
    </row>
    <row r="6617" spans="1:6">
      <c r="A6617" s="171">
        <v>44397</v>
      </c>
      <c r="B6617" t="s">
        <v>164</v>
      </c>
      <c r="C6617">
        <v>136134.98000000001</v>
      </c>
      <c r="D6617" t="s">
        <v>24</v>
      </c>
      <c r="E6617" t="s">
        <v>24</v>
      </c>
      <c r="F6617">
        <v>183058</v>
      </c>
    </row>
    <row r="6618" spans="1:6">
      <c r="A6618" s="171">
        <v>44397</v>
      </c>
      <c r="B6618" t="s">
        <v>164</v>
      </c>
      <c r="C6618">
        <v>136134.98000000001</v>
      </c>
      <c r="D6618" t="s">
        <v>25</v>
      </c>
      <c r="E6618" t="s">
        <v>25</v>
      </c>
      <c r="F6618">
        <v>4744020</v>
      </c>
    </row>
    <row r="6619" spans="1:6">
      <c r="A6619" s="171">
        <v>44397</v>
      </c>
      <c r="B6619" t="s">
        <v>164</v>
      </c>
      <c r="C6619">
        <v>136134.98000000001</v>
      </c>
      <c r="D6619" t="s">
        <v>26</v>
      </c>
      <c r="E6619" t="s">
        <v>26</v>
      </c>
      <c r="F6619">
        <v>138572</v>
      </c>
    </row>
    <row r="6620" spans="1:6">
      <c r="A6620" s="171">
        <v>44397</v>
      </c>
      <c r="B6620" t="s">
        <v>164</v>
      </c>
      <c r="C6620">
        <v>136134.98000000001</v>
      </c>
      <c r="D6620" t="s">
        <v>27</v>
      </c>
      <c r="E6620" t="s">
        <v>27</v>
      </c>
      <c r="F6620">
        <v>50232</v>
      </c>
    </row>
    <row r="6621" spans="1:6">
      <c r="A6621" s="171">
        <v>44397</v>
      </c>
      <c r="B6621" t="s">
        <v>164</v>
      </c>
      <c r="C6621">
        <v>136134.98000000001</v>
      </c>
      <c r="D6621" t="s">
        <v>28</v>
      </c>
      <c r="E6621" t="s">
        <v>28</v>
      </c>
      <c r="F6621">
        <v>0</v>
      </c>
    </row>
    <row r="6622" spans="1:6">
      <c r="A6622" s="171">
        <v>44397</v>
      </c>
      <c r="B6622" t="s">
        <v>164</v>
      </c>
      <c r="C6622">
        <v>136134.98000000001</v>
      </c>
      <c r="D6622" t="s">
        <v>29</v>
      </c>
      <c r="E6622" t="s">
        <v>29</v>
      </c>
      <c r="F6622">
        <v>964214</v>
      </c>
    </row>
    <row r="6623" spans="1:6">
      <c r="A6623" s="171">
        <v>44397</v>
      </c>
      <c r="B6623" t="s">
        <v>164</v>
      </c>
      <c r="C6623">
        <v>136134.98000000001</v>
      </c>
      <c r="D6623" t="s">
        <v>30</v>
      </c>
      <c r="E6623" t="s">
        <v>30</v>
      </c>
      <c r="F6623">
        <v>0</v>
      </c>
    </row>
    <row r="6624" spans="1:6">
      <c r="A6624" s="171">
        <v>44397</v>
      </c>
      <c r="B6624" t="s">
        <v>164</v>
      </c>
      <c r="C6624">
        <v>136134.98000000001</v>
      </c>
      <c r="D6624" t="s">
        <v>31</v>
      </c>
      <c r="E6624" t="s">
        <v>31</v>
      </c>
      <c r="F6624">
        <v>5179122</v>
      </c>
    </row>
    <row r="6625" spans="1:6">
      <c r="A6625" s="171">
        <v>44397</v>
      </c>
      <c r="B6625" t="s">
        <v>164</v>
      </c>
      <c r="C6625">
        <v>136134.98000000001</v>
      </c>
      <c r="D6625" t="s">
        <v>32</v>
      </c>
      <c r="E6625" t="s">
        <v>32</v>
      </c>
      <c r="F6625">
        <v>161388</v>
      </c>
    </row>
    <row r="6626" spans="1:6">
      <c r="A6626" s="171">
        <v>44397</v>
      </c>
      <c r="B6626" t="s">
        <v>164</v>
      </c>
      <c r="C6626">
        <v>136134.98000000001</v>
      </c>
      <c r="D6626" t="s">
        <v>33</v>
      </c>
      <c r="E6626" t="s">
        <v>33</v>
      </c>
      <c r="F6626">
        <v>0</v>
      </c>
    </row>
    <row r="6627" spans="1:6">
      <c r="A6627" s="171">
        <v>44397</v>
      </c>
      <c r="B6627" t="s">
        <v>164</v>
      </c>
      <c r="C6627">
        <v>136134.98000000001</v>
      </c>
      <c r="D6627" t="s">
        <v>34</v>
      </c>
      <c r="E6627" t="s">
        <v>34</v>
      </c>
      <c r="F6627">
        <v>0</v>
      </c>
    </row>
    <row r="6628" spans="1:6">
      <c r="A6628" s="171">
        <v>44397</v>
      </c>
      <c r="B6628" t="s">
        <v>164</v>
      </c>
      <c r="C6628">
        <v>136134.98000000001</v>
      </c>
      <c r="D6628" t="s">
        <v>35</v>
      </c>
      <c r="E6628" t="s">
        <v>35</v>
      </c>
      <c r="F6628">
        <v>0</v>
      </c>
    </row>
    <row r="6629" spans="1:6">
      <c r="A6629" s="171">
        <v>44397</v>
      </c>
      <c r="B6629" t="s">
        <v>164</v>
      </c>
      <c r="C6629">
        <v>136134.98000000001</v>
      </c>
      <c r="D6629" t="s">
        <v>36</v>
      </c>
      <c r="E6629" t="s">
        <v>36</v>
      </c>
      <c r="F6629">
        <v>64070</v>
      </c>
    </row>
    <row r="6630" spans="1:6">
      <c r="A6630" s="171">
        <v>44397</v>
      </c>
      <c r="B6630" t="s">
        <v>164</v>
      </c>
      <c r="C6630">
        <v>136134.98000000001</v>
      </c>
      <c r="D6630" t="s">
        <v>37</v>
      </c>
      <c r="E6630" t="s">
        <v>37</v>
      </c>
      <c r="F6630">
        <v>27234</v>
      </c>
    </row>
    <row r="6631" spans="1:6">
      <c r="A6631" s="171">
        <v>44397</v>
      </c>
      <c r="B6631" t="s">
        <v>164</v>
      </c>
      <c r="C6631">
        <v>136134.98000000001</v>
      </c>
      <c r="D6631" t="s">
        <v>38</v>
      </c>
      <c r="E6631" t="s">
        <v>38</v>
      </c>
      <c r="F6631">
        <v>0</v>
      </c>
    </row>
    <row r="6632" spans="1:6">
      <c r="A6632" s="171">
        <v>44397</v>
      </c>
      <c r="B6632" t="s">
        <v>164</v>
      </c>
      <c r="C6632">
        <v>136134.98000000001</v>
      </c>
      <c r="D6632" t="s">
        <v>39</v>
      </c>
      <c r="E6632" t="s">
        <v>39</v>
      </c>
      <c r="F6632">
        <v>0</v>
      </c>
    </row>
    <row r="6633" spans="1:6">
      <c r="A6633" s="171">
        <v>44397</v>
      </c>
      <c r="B6633" t="s">
        <v>164</v>
      </c>
      <c r="C6633">
        <v>136134.98000000001</v>
      </c>
      <c r="D6633" t="s">
        <v>40</v>
      </c>
      <c r="E6633" t="s">
        <v>40</v>
      </c>
      <c r="F6633">
        <v>0</v>
      </c>
    </row>
    <row r="6634" spans="1:6">
      <c r="A6634" s="171">
        <v>44397</v>
      </c>
      <c r="B6634" t="s">
        <v>164</v>
      </c>
      <c r="C6634">
        <v>136134.98000000001</v>
      </c>
      <c r="D6634" t="s">
        <v>41</v>
      </c>
      <c r="E6634" t="s">
        <v>41</v>
      </c>
      <c r="F6634">
        <v>0</v>
      </c>
    </row>
    <row r="6635" spans="1:6">
      <c r="A6635" s="171">
        <v>44398</v>
      </c>
      <c r="B6635" t="s">
        <v>164</v>
      </c>
      <c r="C6635">
        <v>141904.78</v>
      </c>
      <c r="D6635" t="s">
        <v>9</v>
      </c>
      <c r="E6635" t="s">
        <v>9</v>
      </c>
      <c r="F6635">
        <v>240019</v>
      </c>
    </row>
    <row r="6636" spans="1:6">
      <c r="A6636" s="171">
        <v>44398</v>
      </c>
      <c r="B6636" t="s">
        <v>164</v>
      </c>
      <c r="C6636">
        <v>141904.78</v>
      </c>
      <c r="D6636" t="s">
        <v>9</v>
      </c>
      <c r="E6636" t="s">
        <v>10</v>
      </c>
      <c r="F6636">
        <v>159470</v>
      </c>
    </row>
    <row r="6637" spans="1:6">
      <c r="A6637" s="171">
        <v>44398</v>
      </c>
      <c r="B6637" t="s">
        <v>164</v>
      </c>
      <c r="C6637">
        <v>141904.78</v>
      </c>
      <c r="D6637" t="s">
        <v>9</v>
      </c>
      <c r="E6637" t="s">
        <v>11</v>
      </c>
      <c r="F6637">
        <v>10273</v>
      </c>
    </row>
    <row r="6638" spans="1:6">
      <c r="A6638" s="171">
        <v>44398</v>
      </c>
      <c r="B6638" t="s">
        <v>164</v>
      </c>
      <c r="C6638">
        <v>141904.78</v>
      </c>
      <c r="D6638" t="s">
        <v>9</v>
      </c>
      <c r="E6638" t="s">
        <v>12</v>
      </c>
      <c r="F6638">
        <v>0</v>
      </c>
    </row>
    <row r="6639" spans="1:6">
      <c r="A6639" s="171">
        <v>44398</v>
      </c>
      <c r="B6639" t="s">
        <v>164</v>
      </c>
      <c r="C6639">
        <v>141904.78</v>
      </c>
      <c r="D6639" t="s">
        <v>9</v>
      </c>
      <c r="E6639" t="s">
        <v>13</v>
      </c>
      <c r="F6639">
        <v>70276</v>
      </c>
    </row>
    <row r="6640" spans="1:6">
      <c r="A6640" s="171">
        <v>44398</v>
      </c>
      <c r="B6640" t="s">
        <v>164</v>
      </c>
      <c r="C6640">
        <v>141904.78</v>
      </c>
      <c r="D6640" t="s">
        <v>14</v>
      </c>
      <c r="E6640" t="s">
        <v>14</v>
      </c>
      <c r="F6640">
        <v>30065</v>
      </c>
    </row>
    <row r="6641" spans="1:6">
      <c r="A6641" s="171">
        <v>44398</v>
      </c>
      <c r="B6641" t="s">
        <v>164</v>
      </c>
      <c r="C6641">
        <v>141904.78</v>
      </c>
      <c r="D6641" t="s">
        <v>14</v>
      </c>
      <c r="E6641" t="s">
        <v>15</v>
      </c>
      <c r="F6641">
        <v>17988</v>
      </c>
    </row>
    <row r="6642" spans="1:6">
      <c r="A6642" s="171">
        <v>44398</v>
      </c>
      <c r="B6642" t="s">
        <v>164</v>
      </c>
      <c r="C6642">
        <v>141904.78</v>
      </c>
      <c r="D6642" t="s">
        <v>14</v>
      </c>
      <c r="E6642" t="s">
        <v>16</v>
      </c>
      <c r="F6642">
        <v>1363</v>
      </c>
    </row>
    <row r="6643" spans="1:6">
      <c r="A6643" s="171">
        <v>44398</v>
      </c>
      <c r="B6643" t="s">
        <v>164</v>
      </c>
      <c r="C6643">
        <v>141904.78</v>
      </c>
      <c r="D6643" t="s">
        <v>14</v>
      </c>
      <c r="E6643" t="s">
        <v>17</v>
      </c>
      <c r="F6643">
        <v>10714</v>
      </c>
    </row>
    <row r="6644" spans="1:6">
      <c r="A6644" s="171">
        <v>44398</v>
      </c>
      <c r="B6644" t="s">
        <v>164</v>
      </c>
      <c r="C6644">
        <v>141904.78</v>
      </c>
      <c r="D6644" t="s">
        <v>14</v>
      </c>
      <c r="E6644" t="s">
        <v>18</v>
      </c>
      <c r="F6644">
        <v>0</v>
      </c>
    </row>
    <row r="6645" spans="1:6">
      <c r="A6645" s="171">
        <v>44398</v>
      </c>
      <c r="B6645" t="s">
        <v>164</v>
      </c>
      <c r="C6645">
        <v>141904.78</v>
      </c>
      <c r="D6645" t="s">
        <v>19</v>
      </c>
      <c r="E6645" t="s">
        <v>19</v>
      </c>
      <c r="F6645">
        <v>16629</v>
      </c>
    </row>
    <row r="6646" spans="1:6">
      <c r="A6646" s="171">
        <v>44398</v>
      </c>
      <c r="B6646" t="s">
        <v>164</v>
      </c>
      <c r="C6646">
        <v>141904.78</v>
      </c>
      <c r="D6646" t="s">
        <v>19</v>
      </c>
      <c r="E6646" t="s">
        <v>20</v>
      </c>
      <c r="F6646">
        <v>16629</v>
      </c>
    </row>
    <row r="6647" spans="1:6">
      <c r="A6647" s="171">
        <v>44398</v>
      </c>
      <c r="B6647" t="s">
        <v>164</v>
      </c>
      <c r="C6647">
        <v>141904.78</v>
      </c>
      <c r="D6647" t="s">
        <v>19</v>
      </c>
      <c r="E6647" t="s">
        <v>21</v>
      </c>
      <c r="F6647">
        <v>0</v>
      </c>
    </row>
    <row r="6648" spans="1:6">
      <c r="A6648" s="171">
        <v>44398</v>
      </c>
      <c r="B6648" t="s">
        <v>164</v>
      </c>
      <c r="C6648">
        <v>141904.78</v>
      </c>
      <c r="D6648" t="s">
        <v>19</v>
      </c>
      <c r="E6648" t="s">
        <v>22</v>
      </c>
      <c r="F6648">
        <v>0</v>
      </c>
    </row>
    <row r="6649" spans="1:6">
      <c r="A6649" s="171">
        <v>44398</v>
      </c>
      <c r="B6649" t="s">
        <v>164</v>
      </c>
      <c r="C6649">
        <v>141904.78</v>
      </c>
      <c r="D6649" t="s">
        <v>23</v>
      </c>
      <c r="E6649" t="s">
        <v>23</v>
      </c>
      <c r="F6649">
        <v>0</v>
      </c>
    </row>
    <row r="6650" spans="1:6">
      <c r="A6650" s="171">
        <v>44398</v>
      </c>
      <c r="B6650" t="s">
        <v>164</v>
      </c>
      <c r="C6650">
        <v>141904.78</v>
      </c>
      <c r="D6650" t="s">
        <v>24</v>
      </c>
      <c r="E6650" t="s">
        <v>24</v>
      </c>
      <c r="F6650">
        <v>84158</v>
      </c>
    </row>
    <row r="6651" spans="1:6">
      <c r="A6651" s="171">
        <v>44398</v>
      </c>
      <c r="B6651" t="s">
        <v>164</v>
      </c>
      <c r="C6651">
        <v>141904.78</v>
      </c>
      <c r="D6651" t="s">
        <v>25</v>
      </c>
      <c r="E6651" t="s">
        <v>25</v>
      </c>
      <c r="F6651">
        <v>3565158</v>
      </c>
    </row>
    <row r="6652" spans="1:6">
      <c r="A6652" s="171">
        <v>44398</v>
      </c>
      <c r="B6652" t="s">
        <v>164</v>
      </c>
      <c r="C6652">
        <v>141904.78</v>
      </c>
      <c r="D6652" t="s">
        <v>26</v>
      </c>
      <c r="E6652" t="s">
        <v>26</v>
      </c>
      <c r="F6652">
        <v>93203</v>
      </c>
    </row>
    <row r="6653" spans="1:6">
      <c r="A6653" s="171">
        <v>44398</v>
      </c>
      <c r="B6653" t="s">
        <v>164</v>
      </c>
      <c r="C6653">
        <v>141904.78</v>
      </c>
      <c r="D6653" t="s">
        <v>27</v>
      </c>
      <c r="E6653" t="s">
        <v>27</v>
      </c>
      <c r="F6653">
        <v>48924</v>
      </c>
    </row>
    <row r="6654" spans="1:6">
      <c r="A6654" s="171">
        <v>44398</v>
      </c>
      <c r="B6654" t="s">
        <v>164</v>
      </c>
      <c r="C6654">
        <v>141904.78</v>
      </c>
      <c r="D6654" t="s">
        <v>28</v>
      </c>
      <c r="E6654" t="s">
        <v>28</v>
      </c>
      <c r="F6654">
        <v>0</v>
      </c>
    </row>
    <row r="6655" spans="1:6">
      <c r="A6655" s="171">
        <v>44398</v>
      </c>
      <c r="B6655" t="s">
        <v>164</v>
      </c>
      <c r="C6655">
        <v>141904.78</v>
      </c>
      <c r="D6655" t="s">
        <v>29</v>
      </c>
      <c r="E6655" t="s">
        <v>29</v>
      </c>
      <c r="F6655">
        <v>1084165</v>
      </c>
    </row>
    <row r="6656" spans="1:6">
      <c r="A6656" s="171">
        <v>44398</v>
      </c>
      <c r="B6656" t="s">
        <v>164</v>
      </c>
      <c r="C6656">
        <v>141904.78</v>
      </c>
      <c r="D6656" t="s">
        <v>30</v>
      </c>
      <c r="E6656" t="s">
        <v>30</v>
      </c>
      <c r="F6656">
        <v>0</v>
      </c>
    </row>
    <row r="6657" spans="1:6">
      <c r="A6657" s="171">
        <v>44398</v>
      </c>
      <c r="B6657" t="s">
        <v>164</v>
      </c>
      <c r="C6657">
        <v>141904.78</v>
      </c>
      <c r="D6657" t="s">
        <v>31</v>
      </c>
      <c r="E6657" t="s">
        <v>31</v>
      </c>
      <c r="F6657">
        <v>4678083</v>
      </c>
    </row>
    <row r="6658" spans="1:6">
      <c r="A6658" s="171">
        <v>44398</v>
      </c>
      <c r="B6658" t="s">
        <v>164</v>
      </c>
      <c r="C6658">
        <v>141904.78</v>
      </c>
      <c r="D6658" t="s">
        <v>32</v>
      </c>
      <c r="E6658" t="s">
        <v>32</v>
      </c>
      <c r="F6658">
        <v>466563</v>
      </c>
    </row>
    <row r="6659" spans="1:6">
      <c r="A6659" s="171">
        <v>44398</v>
      </c>
      <c r="B6659" t="s">
        <v>164</v>
      </c>
      <c r="C6659">
        <v>141904.78</v>
      </c>
      <c r="D6659" t="s">
        <v>33</v>
      </c>
      <c r="E6659" t="s">
        <v>33</v>
      </c>
      <c r="F6659">
        <v>0</v>
      </c>
    </row>
    <row r="6660" spans="1:6">
      <c r="A6660" s="171">
        <v>44398</v>
      </c>
      <c r="B6660" t="s">
        <v>164</v>
      </c>
      <c r="C6660">
        <v>141904.78</v>
      </c>
      <c r="D6660" t="s">
        <v>34</v>
      </c>
      <c r="E6660" t="s">
        <v>34</v>
      </c>
      <c r="F6660">
        <v>0</v>
      </c>
    </row>
    <row r="6661" spans="1:6">
      <c r="A6661" s="171">
        <v>44398</v>
      </c>
      <c r="B6661" t="s">
        <v>164</v>
      </c>
      <c r="C6661">
        <v>141904.78</v>
      </c>
      <c r="D6661" t="s">
        <v>35</v>
      </c>
      <c r="E6661" t="s">
        <v>35</v>
      </c>
      <c r="F6661">
        <v>0</v>
      </c>
    </row>
    <row r="6662" spans="1:6">
      <c r="A6662" s="171">
        <v>44398</v>
      </c>
      <c r="B6662" t="s">
        <v>164</v>
      </c>
      <c r="C6662">
        <v>141904.78</v>
      </c>
      <c r="D6662" t="s">
        <v>36</v>
      </c>
      <c r="E6662" t="s">
        <v>36</v>
      </c>
      <c r="F6662">
        <v>65649</v>
      </c>
    </row>
    <row r="6663" spans="1:6">
      <c r="A6663" s="171">
        <v>44398</v>
      </c>
      <c r="B6663" t="s">
        <v>164</v>
      </c>
      <c r="C6663">
        <v>141904.78</v>
      </c>
      <c r="D6663" t="s">
        <v>37</v>
      </c>
      <c r="E6663" t="s">
        <v>37</v>
      </c>
      <c r="F6663">
        <v>443611</v>
      </c>
    </row>
    <row r="6664" spans="1:6">
      <c r="A6664" s="171">
        <v>44398</v>
      </c>
      <c r="B6664" t="s">
        <v>164</v>
      </c>
      <c r="C6664">
        <v>141904.78</v>
      </c>
      <c r="D6664" t="s">
        <v>38</v>
      </c>
      <c r="E6664" t="s">
        <v>38</v>
      </c>
      <c r="F6664">
        <v>0</v>
      </c>
    </row>
    <row r="6665" spans="1:6">
      <c r="A6665" s="171">
        <v>44398</v>
      </c>
      <c r="B6665" t="s">
        <v>164</v>
      </c>
      <c r="C6665">
        <v>141904.78</v>
      </c>
      <c r="D6665" t="s">
        <v>39</v>
      </c>
      <c r="E6665" t="s">
        <v>39</v>
      </c>
      <c r="F6665">
        <v>0</v>
      </c>
    </row>
    <row r="6666" spans="1:6">
      <c r="A6666" s="171">
        <v>44398</v>
      </c>
      <c r="B6666" t="s">
        <v>164</v>
      </c>
      <c r="C6666">
        <v>141904.78</v>
      </c>
      <c r="D6666" t="s">
        <v>40</v>
      </c>
      <c r="E6666" t="s">
        <v>40</v>
      </c>
      <c r="F6666">
        <v>0</v>
      </c>
    </row>
    <row r="6667" spans="1:6">
      <c r="A6667" s="171">
        <v>44398</v>
      </c>
      <c r="B6667" t="s">
        <v>164</v>
      </c>
      <c r="C6667">
        <v>141904.78</v>
      </c>
      <c r="D6667" t="s">
        <v>41</v>
      </c>
      <c r="E6667" t="s">
        <v>41</v>
      </c>
      <c r="F6667">
        <v>0</v>
      </c>
    </row>
    <row r="6668" spans="1:6">
      <c r="A6668" s="171">
        <v>44399</v>
      </c>
      <c r="B6668" t="s">
        <v>164</v>
      </c>
      <c r="C6668">
        <v>134566.47</v>
      </c>
      <c r="D6668" t="s">
        <v>9</v>
      </c>
      <c r="E6668" t="s">
        <v>9</v>
      </c>
      <c r="F6668">
        <v>238850</v>
      </c>
    </row>
    <row r="6669" spans="1:6">
      <c r="A6669" s="171">
        <v>44399</v>
      </c>
      <c r="B6669" t="s">
        <v>164</v>
      </c>
      <c r="C6669">
        <v>134566.47</v>
      </c>
      <c r="D6669" t="s">
        <v>9</v>
      </c>
      <c r="E6669" t="s">
        <v>10</v>
      </c>
      <c r="F6669">
        <v>159241</v>
      </c>
    </row>
    <row r="6670" spans="1:6">
      <c r="A6670" s="171">
        <v>44399</v>
      </c>
      <c r="B6670" t="s">
        <v>164</v>
      </c>
      <c r="C6670">
        <v>134566.47</v>
      </c>
      <c r="D6670" t="s">
        <v>9</v>
      </c>
      <c r="E6670" t="s">
        <v>11</v>
      </c>
      <c r="F6670">
        <v>9836</v>
      </c>
    </row>
    <row r="6671" spans="1:6">
      <c r="A6671" s="171">
        <v>44399</v>
      </c>
      <c r="B6671" t="s">
        <v>164</v>
      </c>
      <c r="C6671">
        <v>134566.47</v>
      </c>
      <c r="D6671" t="s">
        <v>9</v>
      </c>
      <c r="E6671" t="s">
        <v>12</v>
      </c>
      <c r="F6671">
        <v>0</v>
      </c>
    </row>
    <row r="6672" spans="1:6">
      <c r="A6672" s="171">
        <v>44399</v>
      </c>
      <c r="B6672" t="s">
        <v>164</v>
      </c>
      <c r="C6672">
        <v>134566.47</v>
      </c>
      <c r="D6672" t="s">
        <v>9</v>
      </c>
      <c r="E6672" t="s">
        <v>13</v>
      </c>
      <c r="F6672">
        <v>69773</v>
      </c>
    </row>
    <row r="6673" spans="1:6">
      <c r="A6673" s="171">
        <v>44399</v>
      </c>
      <c r="B6673" t="s">
        <v>164</v>
      </c>
      <c r="C6673">
        <v>134566.47</v>
      </c>
      <c r="D6673" t="s">
        <v>14</v>
      </c>
      <c r="E6673" t="s">
        <v>14</v>
      </c>
      <c r="F6673">
        <v>29229</v>
      </c>
    </row>
    <row r="6674" spans="1:6">
      <c r="A6674" s="171">
        <v>44399</v>
      </c>
      <c r="B6674" t="s">
        <v>164</v>
      </c>
      <c r="C6674">
        <v>134566.47</v>
      </c>
      <c r="D6674" t="s">
        <v>14</v>
      </c>
      <c r="E6674" t="s">
        <v>15</v>
      </c>
      <c r="F6674">
        <v>16370</v>
      </c>
    </row>
    <row r="6675" spans="1:6">
      <c r="A6675" s="171">
        <v>44399</v>
      </c>
      <c r="B6675" t="s">
        <v>164</v>
      </c>
      <c r="C6675">
        <v>134566.47</v>
      </c>
      <c r="D6675" t="s">
        <v>14</v>
      </c>
      <c r="E6675" t="s">
        <v>16</v>
      </c>
      <c r="F6675">
        <v>960</v>
      </c>
    </row>
    <row r="6676" spans="1:6">
      <c r="A6676" s="171">
        <v>44399</v>
      </c>
      <c r="B6676" t="s">
        <v>164</v>
      </c>
      <c r="C6676">
        <v>134566.47</v>
      </c>
      <c r="D6676" t="s">
        <v>14</v>
      </c>
      <c r="E6676" t="s">
        <v>17</v>
      </c>
      <c r="F6676">
        <v>11899</v>
      </c>
    </row>
    <row r="6677" spans="1:6">
      <c r="A6677" s="171">
        <v>44399</v>
      </c>
      <c r="B6677" t="s">
        <v>164</v>
      </c>
      <c r="C6677">
        <v>134566.47</v>
      </c>
      <c r="D6677" t="s">
        <v>14</v>
      </c>
      <c r="E6677" t="s">
        <v>18</v>
      </c>
      <c r="F6677">
        <v>0</v>
      </c>
    </row>
    <row r="6678" spans="1:6">
      <c r="A6678" s="171">
        <v>44399</v>
      </c>
      <c r="B6678" t="s">
        <v>164</v>
      </c>
      <c r="C6678">
        <v>134566.47</v>
      </c>
      <c r="D6678" t="s">
        <v>19</v>
      </c>
      <c r="E6678" t="s">
        <v>19</v>
      </c>
      <c r="F6678">
        <v>21379</v>
      </c>
    </row>
    <row r="6679" spans="1:6">
      <c r="A6679" s="171">
        <v>44399</v>
      </c>
      <c r="B6679" t="s">
        <v>164</v>
      </c>
      <c r="C6679">
        <v>134566.47</v>
      </c>
      <c r="D6679" t="s">
        <v>19</v>
      </c>
      <c r="E6679" t="s">
        <v>20</v>
      </c>
      <c r="F6679">
        <v>21379</v>
      </c>
    </row>
    <row r="6680" spans="1:6">
      <c r="A6680" s="171">
        <v>44399</v>
      </c>
      <c r="B6680" t="s">
        <v>164</v>
      </c>
      <c r="C6680">
        <v>134566.47</v>
      </c>
      <c r="D6680" t="s">
        <v>19</v>
      </c>
      <c r="E6680" t="s">
        <v>21</v>
      </c>
      <c r="F6680">
        <v>0</v>
      </c>
    </row>
    <row r="6681" spans="1:6">
      <c r="A6681" s="171">
        <v>44399</v>
      </c>
      <c r="B6681" t="s">
        <v>164</v>
      </c>
      <c r="C6681">
        <v>134566.47</v>
      </c>
      <c r="D6681" t="s">
        <v>19</v>
      </c>
      <c r="E6681" t="s">
        <v>22</v>
      </c>
      <c r="F6681">
        <v>0</v>
      </c>
    </row>
    <row r="6682" spans="1:6">
      <c r="A6682" s="171">
        <v>44399</v>
      </c>
      <c r="B6682" t="s">
        <v>164</v>
      </c>
      <c r="C6682">
        <v>134566.47</v>
      </c>
      <c r="D6682" t="s">
        <v>23</v>
      </c>
      <c r="E6682" t="s">
        <v>23</v>
      </c>
      <c r="F6682">
        <v>0</v>
      </c>
    </row>
    <row r="6683" spans="1:6">
      <c r="A6683" s="171">
        <v>44399</v>
      </c>
      <c r="B6683" t="s">
        <v>164</v>
      </c>
      <c r="C6683">
        <v>134566.47</v>
      </c>
      <c r="D6683" t="s">
        <v>24</v>
      </c>
      <c r="E6683" t="s">
        <v>24</v>
      </c>
      <c r="F6683">
        <v>98098</v>
      </c>
    </row>
    <row r="6684" spans="1:6">
      <c r="A6684" s="171">
        <v>44399</v>
      </c>
      <c r="B6684" t="s">
        <v>164</v>
      </c>
      <c r="C6684">
        <v>134566.47</v>
      </c>
      <c r="D6684" t="s">
        <v>25</v>
      </c>
      <c r="E6684" t="s">
        <v>25</v>
      </c>
      <c r="F6684">
        <v>3375569</v>
      </c>
    </row>
    <row r="6685" spans="1:6">
      <c r="A6685" s="171">
        <v>44399</v>
      </c>
      <c r="B6685" t="s">
        <v>164</v>
      </c>
      <c r="C6685">
        <v>134566.47</v>
      </c>
      <c r="D6685" t="s">
        <v>26</v>
      </c>
      <c r="E6685" t="s">
        <v>26</v>
      </c>
      <c r="F6685">
        <v>84792</v>
      </c>
    </row>
    <row r="6686" spans="1:6">
      <c r="A6686" s="171">
        <v>44399</v>
      </c>
      <c r="B6686" t="s">
        <v>164</v>
      </c>
      <c r="C6686">
        <v>134566.47</v>
      </c>
      <c r="D6686" t="s">
        <v>27</v>
      </c>
      <c r="E6686" t="s">
        <v>27</v>
      </c>
      <c r="F6686">
        <v>38505</v>
      </c>
    </row>
    <row r="6687" spans="1:6">
      <c r="A6687" s="171">
        <v>44399</v>
      </c>
      <c r="B6687" t="s">
        <v>164</v>
      </c>
      <c r="C6687">
        <v>134566.47</v>
      </c>
      <c r="D6687" t="s">
        <v>28</v>
      </c>
      <c r="E6687" t="s">
        <v>28</v>
      </c>
      <c r="F6687">
        <v>0</v>
      </c>
    </row>
    <row r="6688" spans="1:6">
      <c r="A6688" s="171">
        <v>44399</v>
      </c>
      <c r="B6688" t="s">
        <v>164</v>
      </c>
      <c r="C6688">
        <v>134566.47</v>
      </c>
      <c r="D6688" t="s">
        <v>29</v>
      </c>
      <c r="E6688" t="s">
        <v>29</v>
      </c>
      <c r="F6688">
        <v>1040351</v>
      </c>
    </row>
    <row r="6689" spans="1:6">
      <c r="A6689" s="171">
        <v>44399</v>
      </c>
      <c r="B6689" t="s">
        <v>164</v>
      </c>
      <c r="C6689">
        <v>134566.47</v>
      </c>
      <c r="D6689" t="s">
        <v>30</v>
      </c>
      <c r="E6689" t="s">
        <v>30</v>
      </c>
      <c r="F6689">
        <v>0</v>
      </c>
    </row>
    <row r="6690" spans="1:6">
      <c r="A6690" s="171">
        <v>44399</v>
      </c>
      <c r="B6690" t="s">
        <v>164</v>
      </c>
      <c r="C6690">
        <v>134566.47</v>
      </c>
      <c r="D6690" t="s">
        <v>31</v>
      </c>
      <c r="E6690" t="s">
        <v>31</v>
      </c>
      <c r="F6690">
        <v>4508583</v>
      </c>
    </row>
    <row r="6691" spans="1:6">
      <c r="A6691" s="171">
        <v>44399</v>
      </c>
      <c r="B6691" t="s">
        <v>164</v>
      </c>
      <c r="C6691">
        <v>134566.47</v>
      </c>
      <c r="D6691" t="s">
        <v>32</v>
      </c>
      <c r="E6691" t="s">
        <v>32</v>
      </c>
      <c r="F6691">
        <v>231644</v>
      </c>
    </row>
    <row r="6692" spans="1:6">
      <c r="A6692" s="171">
        <v>44399</v>
      </c>
      <c r="B6692" t="s">
        <v>164</v>
      </c>
      <c r="C6692">
        <v>134566.47</v>
      </c>
      <c r="D6692" t="s">
        <v>33</v>
      </c>
      <c r="E6692" t="s">
        <v>33</v>
      </c>
      <c r="F6692">
        <v>0</v>
      </c>
    </row>
    <row r="6693" spans="1:6">
      <c r="A6693" s="171">
        <v>44399</v>
      </c>
      <c r="B6693" t="s">
        <v>164</v>
      </c>
      <c r="C6693">
        <v>134566.47</v>
      </c>
      <c r="D6693" t="s">
        <v>34</v>
      </c>
      <c r="E6693" t="s">
        <v>34</v>
      </c>
      <c r="F6693">
        <v>0</v>
      </c>
    </row>
    <row r="6694" spans="1:6">
      <c r="A6694" s="171">
        <v>44399</v>
      </c>
      <c r="B6694" t="s">
        <v>164</v>
      </c>
      <c r="C6694">
        <v>134566.47</v>
      </c>
      <c r="D6694" t="s">
        <v>35</v>
      </c>
      <c r="E6694" t="s">
        <v>35</v>
      </c>
      <c r="F6694">
        <v>0</v>
      </c>
    </row>
    <row r="6695" spans="1:6">
      <c r="A6695" s="171">
        <v>44399</v>
      </c>
      <c r="B6695" t="s">
        <v>164</v>
      </c>
      <c r="C6695">
        <v>134566.47</v>
      </c>
      <c r="D6695" t="s">
        <v>36</v>
      </c>
      <c r="E6695" t="s">
        <v>36</v>
      </c>
      <c r="F6695">
        <v>65242</v>
      </c>
    </row>
    <row r="6696" spans="1:6">
      <c r="A6696" s="171">
        <v>44399</v>
      </c>
      <c r="B6696" t="s">
        <v>164</v>
      </c>
      <c r="C6696">
        <v>134566.47</v>
      </c>
      <c r="D6696" t="s">
        <v>37</v>
      </c>
      <c r="E6696" t="s">
        <v>37</v>
      </c>
      <c r="F6696">
        <v>821396</v>
      </c>
    </row>
    <row r="6697" spans="1:6">
      <c r="A6697" s="171">
        <v>44399</v>
      </c>
      <c r="B6697" t="s">
        <v>164</v>
      </c>
      <c r="C6697">
        <v>134566.47</v>
      </c>
      <c r="D6697" t="s">
        <v>38</v>
      </c>
      <c r="E6697" t="s">
        <v>38</v>
      </c>
      <c r="F6697">
        <v>0</v>
      </c>
    </row>
    <row r="6698" spans="1:6">
      <c r="A6698" s="171">
        <v>44399</v>
      </c>
      <c r="B6698" t="s">
        <v>164</v>
      </c>
      <c r="C6698">
        <v>134566.47</v>
      </c>
      <c r="D6698" t="s">
        <v>39</v>
      </c>
      <c r="E6698" t="s">
        <v>39</v>
      </c>
      <c r="F6698">
        <v>0</v>
      </c>
    </row>
    <row r="6699" spans="1:6">
      <c r="A6699" s="171">
        <v>44399</v>
      </c>
      <c r="B6699" t="s">
        <v>164</v>
      </c>
      <c r="C6699">
        <v>134566.47</v>
      </c>
      <c r="D6699" t="s">
        <v>40</v>
      </c>
      <c r="E6699" t="s">
        <v>40</v>
      </c>
      <c r="F6699">
        <v>0</v>
      </c>
    </row>
    <row r="6700" spans="1:6">
      <c r="A6700" s="171">
        <v>44399</v>
      </c>
      <c r="B6700" t="s">
        <v>164</v>
      </c>
      <c r="C6700">
        <v>134566.47</v>
      </c>
      <c r="D6700" t="s">
        <v>41</v>
      </c>
      <c r="E6700" t="s">
        <v>41</v>
      </c>
      <c r="F6700">
        <v>0</v>
      </c>
    </row>
    <row r="6701" spans="1:6">
      <c r="A6701" s="171">
        <v>44400</v>
      </c>
      <c r="B6701" t="s">
        <v>164</v>
      </c>
      <c r="C6701">
        <v>328686.64</v>
      </c>
      <c r="D6701" t="s">
        <v>9</v>
      </c>
      <c r="E6701" t="s">
        <v>9</v>
      </c>
      <c r="F6701">
        <v>5933</v>
      </c>
    </row>
    <row r="6702" spans="1:6">
      <c r="A6702" s="171">
        <v>44400</v>
      </c>
      <c r="B6702" t="s">
        <v>164</v>
      </c>
      <c r="C6702">
        <v>328686.64</v>
      </c>
      <c r="D6702" t="s">
        <v>9</v>
      </c>
      <c r="E6702" t="s">
        <v>10</v>
      </c>
      <c r="F6702">
        <v>4642</v>
      </c>
    </row>
    <row r="6703" spans="1:6">
      <c r="A6703" s="171">
        <v>44400</v>
      </c>
      <c r="B6703" t="s">
        <v>164</v>
      </c>
      <c r="C6703">
        <v>328686.64</v>
      </c>
      <c r="D6703" t="s">
        <v>9</v>
      </c>
      <c r="E6703" t="s">
        <v>11</v>
      </c>
      <c r="F6703">
        <v>154</v>
      </c>
    </row>
    <row r="6704" spans="1:6">
      <c r="A6704" s="171">
        <v>44400</v>
      </c>
      <c r="B6704" t="s">
        <v>164</v>
      </c>
      <c r="C6704">
        <v>328686.64</v>
      </c>
      <c r="D6704" t="s">
        <v>9</v>
      </c>
      <c r="E6704" t="s">
        <v>12</v>
      </c>
      <c r="F6704">
        <v>0</v>
      </c>
    </row>
    <row r="6705" spans="1:6">
      <c r="A6705" s="171">
        <v>44400</v>
      </c>
      <c r="B6705" t="s">
        <v>164</v>
      </c>
      <c r="C6705">
        <v>328686.64</v>
      </c>
      <c r="D6705" t="s">
        <v>9</v>
      </c>
      <c r="E6705" t="s">
        <v>13</v>
      </c>
      <c r="F6705">
        <v>1137</v>
      </c>
    </row>
    <row r="6706" spans="1:6">
      <c r="A6706" s="171">
        <v>44400</v>
      </c>
      <c r="B6706" t="s">
        <v>164</v>
      </c>
      <c r="C6706">
        <v>328686.64</v>
      </c>
      <c r="D6706" t="s">
        <v>14</v>
      </c>
      <c r="E6706" t="s">
        <v>14</v>
      </c>
      <c r="F6706">
        <v>783</v>
      </c>
    </row>
    <row r="6707" spans="1:6">
      <c r="A6707" s="171">
        <v>44400</v>
      </c>
      <c r="B6707" t="s">
        <v>164</v>
      </c>
      <c r="C6707">
        <v>328686.64</v>
      </c>
      <c r="D6707" t="s">
        <v>14</v>
      </c>
      <c r="E6707" t="s">
        <v>15</v>
      </c>
      <c r="F6707">
        <v>410</v>
      </c>
    </row>
    <row r="6708" spans="1:6">
      <c r="A6708" s="171">
        <v>44400</v>
      </c>
      <c r="B6708" t="s">
        <v>164</v>
      </c>
      <c r="C6708">
        <v>328686.64</v>
      </c>
      <c r="D6708" t="s">
        <v>14</v>
      </c>
      <c r="E6708" t="s">
        <v>16</v>
      </c>
      <c r="F6708">
        <v>19</v>
      </c>
    </row>
    <row r="6709" spans="1:6">
      <c r="A6709" s="171">
        <v>44400</v>
      </c>
      <c r="B6709" t="s">
        <v>164</v>
      </c>
      <c r="C6709">
        <v>328686.64</v>
      </c>
      <c r="D6709" t="s">
        <v>14</v>
      </c>
      <c r="E6709" t="s">
        <v>17</v>
      </c>
      <c r="F6709">
        <v>355</v>
      </c>
    </row>
    <row r="6710" spans="1:6">
      <c r="A6710" s="171">
        <v>44400</v>
      </c>
      <c r="B6710" t="s">
        <v>164</v>
      </c>
      <c r="C6710">
        <v>328686.64</v>
      </c>
      <c r="D6710" t="s">
        <v>14</v>
      </c>
      <c r="E6710" t="s">
        <v>18</v>
      </c>
      <c r="F6710">
        <v>0</v>
      </c>
    </row>
    <row r="6711" spans="1:6">
      <c r="A6711" s="171">
        <v>44400</v>
      </c>
      <c r="B6711" t="s">
        <v>164</v>
      </c>
      <c r="C6711">
        <v>328686.64</v>
      </c>
      <c r="D6711" t="s">
        <v>19</v>
      </c>
      <c r="E6711" t="s">
        <v>19</v>
      </c>
      <c r="F6711">
        <v>38609</v>
      </c>
    </row>
    <row r="6712" spans="1:6">
      <c r="A6712" s="171">
        <v>44400</v>
      </c>
      <c r="B6712" t="s">
        <v>164</v>
      </c>
      <c r="C6712">
        <v>328686.64</v>
      </c>
      <c r="D6712" t="s">
        <v>19</v>
      </c>
      <c r="E6712" t="s">
        <v>20</v>
      </c>
      <c r="F6712">
        <v>38609</v>
      </c>
    </row>
    <row r="6713" spans="1:6">
      <c r="A6713" s="171">
        <v>44400</v>
      </c>
      <c r="B6713" t="s">
        <v>164</v>
      </c>
      <c r="C6713">
        <v>328686.64</v>
      </c>
      <c r="D6713" t="s">
        <v>19</v>
      </c>
      <c r="E6713" t="s">
        <v>21</v>
      </c>
      <c r="F6713">
        <v>0</v>
      </c>
    </row>
    <row r="6714" spans="1:6">
      <c r="A6714" s="171">
        <v>44400</v>
      </c>
      <c r="B6714" t="s">
        <v>164</v>
      </c>
      <c r="C6714">
        <v>328686.64</v>
      </c>
      <c r="D6714" t="s">
        <v>19</v>
      </c>
      <c r="E6714" t="s">
        <v>22</v>
      </c>
      <c r="F6714">
        <v>0</v>
      </c>
    </row>
    <row r="6715" spans="1:6">
      <c r="A6715" s="171">
        <v>44400</v>
      </c>
      <c r="B6715" t="s">
        <v>164</v>
      </c>
      <c r="C6715">
        <v>328686.64</v>
      </c>
      <c r="D6715" t="s">
        <v>23</v>
      </c>
      <c r="E6715" t="s">
        <v>23</v>
      </c>
      <c r="F6715">
        <v>0</v>
      </c>
    </row>
    <row r="6716" spans="1:6">
      <c r="A6716" s="171">
        <v>44400</v>
      </c>
      <c r="B6716" t="s">
        <v>164</v>
      </c>
      <c r="C6716">
        <v>328686.64</v>
      </c>
      <c r="D6716" t="s">
        <v>24</v>
      </c>
      <c r="E6716" t="s">
        <v>24</v>
      </c>
      <c r="F6716">
        <v>345787</v>
      </c>
    </row>
    <row r="6717" spans="1:6">
      <c r="A6717" s="171">
        <v>44400</v>
      </c>
      <c r="B6717" t="s">
        <v>164</v>
      </c>
      <c r="C6717">
        <v>328686.64</v>
      </c>
      <c r="D6717" t="s">
        <v>25</v>
      </c>
      <c r="E6717" t="s">
        <v>25</v>
      </c>
      <c r="F6717">
        <v>2285884</v>
      </c>
    </row>
    <row r="6718" spans="1:6">
      <c r="A6718" s="171">
        <v>44400</v>
      </c>
      <c r="B6718" t="s">
        <v>164</v>
      </c>
      <c r="C6718">
        <v>328686.64</v>
      </c>
      <c r="D6718" t="s">
        <v>26</v>
      </c>
      <c r="E6718" t="s">
        <v>26</v>
      </c>
      <c r="F6718">
        <v>78157</v>
      </c>
    </row>
    <row r="6719" spans="1:6">
      <c r="A6719" s="171">
        <v>44400</v>
      </c>
      <c r="B6719" t="s">
        <v>164</v>
      </c>
      <c r="C6719">
        <v>328686.64</v>
      </c>
      <c r="D6719" t="s">
        <v>27</v>
      </c>
      <c r="E6719" t="s">
        <v>27</v>
      </c>
      <c r="F6719">
        <v>44148</v>
      </c>
    </row>
    <row r="6720" spans="1:6">
      <c r="A6720" s="171">
        <v>44400</v>
      </c>
      <c r="B6720" t="s">
        <v>164</v>
      </c>
      <c r="C6720">
        <v>328686.64</v>
      </c>
      <c r="D6720" t="s">
        <v>28</v>
      </c>
      <c r="E6720" t="s">
        <v>28</v>
      </c>
      <c r="F6720">
        <v>0</v>
      </c>
    </row>
    <row r="6721" spans="1:6">
      <c r="A6721" s="171">
        <v>44400</v>
      </c>
      <c r="B6721" t="s">
        <v>164</v>
      </c>
      <c r="C6721">
        <v>328686.64</v>
      </c>
      <c r="D6721" t="s">
        <v>29</v>
      </c>
      <c r="E6721" t="s">
        <v>29</v>
      </c>
      <c r="F6721">
        <v>1080778</v>
      </c>
    </row>
    <row r="6722" spans="1:6">
      <c r="A6722" s="171">
        <v>44400</v>
      </c>
      <c r="B6722" t="s">
        <v>164</v>
      </c>
      <c r="C6722">
        <v>328686.64</v>
      </c>
      <c r="D6722" t="s">
        <v>30</v>
      </c>
      <c r="E6722" t="s">
        <v>30</v>
      </c>
      <c r="F6722">
        <v>0</v>
      </c>
    </row>
    <row r="6723" spans="1:6">
      <c r="A6723" s="171">
        <v>44400</v>
      </c>
      <c r="B6723" t="s">
        <v>164</v>
      </c>
      <c r="C6723">
        <v>328686.64</v>
      </c>
      <c r="D6723" t="s">
        <v>31</v>
      </c>
      <c r="E6723" t="s">
        <v>31</v>
      </c>
      <c r="F6723">
        <v>4592280</v>
      </c>
    </row>
    <row r="6724" spans="1:6">
      <c r="A6724" s="171">
        <v>44400</v>
      </c>
      <c r="B6724" t="s">
        <v>164</v>
      </c>
      <c r="C6724">
        <v>328686.64</v>
      </c>
      <c r="D6724" t="s">
        <v>32</v>
      </c>
      <c r="E6724" t="s">
        <v>32</v>
      </c>
      <c r="F6724">
        <v>175396</v>
      </c>
    </row>
    <row r="6725" spans="1:6">
      <c r="A6725" s="171">
        <v>44400</v>
      </c>
      <c r="B6725" t="s">
        <v>164</v>
      </c>
      <c r="C6725">
        <v>328686.64</v>
      </c>
      <c r="D6725" t="s">
        <v>33</v>
      </c>
      <c r="E6725" t="s">
        <v>33</v>
      </c>
      <c r="F6725">
        <v>0</v>
      </c>
    </row>
    <row r="6726" spans="1:6">
      <c r="A6726" s="171">
        <v>44400</v>
      </c>
      <c r="B6726" t="s">
        <v>164</v>
      </c>
      <c r="C6726">
        <v>328686.64</v>
      </c>
      <c r="D6726" t="s">
        <v>34</v>
      </c>
      <c r="E6726" t="s">
        <v>34</v>
      </c>
      <c r="F6726">
        <v>0</v>
      </c>
    </row>
    <row r="6727" spans="1:6">
      <c r="A6727" s="171">
        <v>44400</v>
      </c>
      <c r="B6727" t="s">
        <v>164</v>
      </c>
      <c r="C6727">
        <v>328686.64</v>
      </c>
      <c r="D6727" t="s">
        <v>35</v>
      </c>
      <c r="E6727" t="s">
        <v>35</v>
      </c>
      <c r="F6727">
        <v>0</v>
      </c>
    </row>
    <row r="6728" spans="1:6">
      <c r="A6728" s="171">
        <v>44400</v>
      </c>
      <c r="B6728" t="s">
        <v>164</v>
      </c>
      <c r="C6728">
        <v>328686.64</v>
      </c>
      <c r="D6728" t="s">
        <v>36</v>
      </c>
      <c r="E6728" t="s">
        <v>36</v>
      </c>
      <c r="F6728">
        <v>51349</v>
      </c>
    </row>
    <row r="6729" spans="1:6">
      <c r="A6729" s="171">
        <v>44400</v>
      </c>
      <c r="B6729" t="s">
        <v>164</v>
      </c>
      <c r="C6729">
        <v>328686.64</v>
      </c>
      <c r="D6729" t="s">
        <v>37</v>
      </c>
      <c r="E6729" t="s">
        <v>37</v>
      </c>
      <c r="F6729">
        <v>43507</v>
      </c>
    </row>
    <row r="6730" spans="1:6">
      <c r="A6730" s="171">
        <v>44400</v>
      </c>
      <c r="B6730" t="s">
        <v>164</v>
      </c>
      <c r="C6730">
        <v>328686.64</v>
      </c>
      <c r="D6730" t="s">
        <v>38</v>
      </c>
      <c r="E6730" t="s">
        <v>38</v>
      </c>
      <c r="F6730">
        <v>0</v>
      </c>
    </row>
    <row r="6731" spans="1:6">
      <c r="A6731" s="171">
        <v>44400</v>
      </c>
      <c r="B6731" t="s">
        <v>164</v>
      </c>
      <c r="C6731">
        <v>328686.64</v>
      </c>
      <c r="D6731" t="s">
        <v>39</v>
      </c>
      <c r="E6731" t="s">
        <v>39</v>
      </c>
      <c r="F6731">
        <v>0</v>
      </c>
    </row>
    <row r="6732" spans="1:6">
      <c r="A6732" s="171">
        <v>44400</v>
      </c>
      <c r="B6732" t="s">
        <v>164</v>
      </c>
      <c r="C6732">
        <v>328686.64</v>
      </c>
      <c r="D6732" t="s">
        <v>40</v>
      </c>
      <c r="E6732" t="s">
        <v>40</v>
      </c>
      <c r="F6732">
        <v>0</v>
      </c>
    </row>
    <row r="6733" spans="1:6">
      <c r="A6733" s="171">
        <v>44400</v>
      </c>
      <c r="B6733" t="s">
        <v>164</v>
      </c>
      <c r="C6733">
        <v>328686.64</v>
      </c>
      <c r="D6733" t="s">
        <v>41</v>
      </c>
      <c r="E6733" t="s">
        <v>41</v>
      </c>
      <c r="F6733">
        <v>0</v>
      </c>
    </row>
    <row r="6734" spans="1:6">
      <c r="A6734" s="171">
        <v>44401</v>
      </c>
      <c r="B6734" t="s">
        <v>164</v>
      </c>
      <c r="C6734">
        <v>216991.61</v>
      </c>
      <c r="D6734" t="s">
        <v>9</v>
      </c>
      <c r="E6734" t="s">
        <v>9</v>
      </c>
      <c r="F6734">
        <v>587458</v>
      </c>
    </row>
    <row r="6735" spans="1:6">
      <c r="A6735" s="171">
        <v>44401</v>
      </c>
      <c r="B6735" t="s">
        <v>164</v>
      </c>
      <c r="C6735">
        <v>216991.61</v>
      </c>
      <c r="D6735" t="s">
        <v>9</v>
      </c>
      <c r="E6735" t="s">
        <v>10</v>
      </c>
      <c r="F6735">
        <v>425070</v>
      </c>
    </row>
    <row r="6736" spans="1:6">
      <c r="A6736" s="171">
        <v>44401</v>
      </c>
      <c r="B6736" t="s">
        <v>164</v>
      </c>
      <c r="C6736">
        <v>216991.61</v>
      </c>
      <c r="D6736" t="s">
        <v>9</v>
      </c>
      <c r="E6736" t="s">
        <v>11</v>
      </c>
      <c r="F6736">
        <v>57769</v>
      </c>
    </row>
    <row r="6737" spans="1:6">
      <c r="A6737" s="171">
        <v>44401</v>
      </c>
      <c r="B6737" t="s">
        <v>164</v>
      </c>
      <c r="C6737">
        <v>216991.61</v>
      </c>
      <c r="D6737" t="s">
        <v>9</v>
      </c>
      <c r="E6737" t="s">
        <v>12</v>
      </c>
      <c r="F6737">
        <v>0</v>
      </c>
    </row>
    <row r="6738" spans="1:6">
      <c r="A6738" s="171">
        <v>44401</v>
      </c>
      <c r="B6738" t="s">
        <v>164</v>
      </c>
      <c r="C6738">
        <v>216991.61</v>
      </c>
      <c r="D6738" t="s">
        <v>9</v>
      </c>
      <c r="E6738" t="s">
        <v>13</v>
      </c>
      <c r="F6738">
        <v>104619</v>
      </c>
    </row>
    <row r="6739" spans="1:6">
      <c r="A6739" s="171">
        <v>44401</v>
      </c>
      <c r="B6739" t="s">
        <v>164</v>
      </c>
      <c r="C6739">
        <v>216991.61</v>
      </c>
      <c r="D6739" t="s">
        <v>14</v>
      </c>
      <c r="E6739" t="s">
        <v>14</v>
      </c>
      <c r="F6739">
        <v>129016</v>
      </c>
    </row>
    <row r="6740" spans="1:6">
      <c r="A6740" s="171">
        <v>44401</v>
      </c>
      <c r="B6740" t="s">
        <v>164</v>
      </c>
      <c r="C6740">
        <v>216991.61</v>
      </c>
      <c r="D6740" t="s">
        <v>14</v>
      </c>
      <c r="E6740" t="s">
        <v>15</v>
      </c>
      <c r="F6740">
        <v>111834</v>
      </c>
    </row>
    <row r="6741" spans="1:6">
      <c r="A6741" s="171">
        <v>44401</v>
      </c>
      <c r="B6741" t="s">
        <v>164</v>
      </c>
      <c r="C6741">
        <v>216991.61</v>
      </c>
      <c r="D6741" t="s">
        <v>14</v>
      </c>
      <c r="E6741" t="s">
        <v>16</v>
      </c>
      <c r="F6741">
        <v>451</v>
      </c>
    </row>
    <row r="6742" spans="1:6">
      <c r="A6742" s="171">
        <v>44401</v>
      </c>
      <c r="B6742" t="s">
        <v>164</v>
      </c>
      <c r="C6742">
        <v>216991.61</v>
      </c>
      <c r="D6742" t="s">
        <v>14</v>
      </c>
      <c r="E6742" t="s">
        <v>17</v>
      </c>
      <c r="F6742">
        <v>16731</v>
      </c>
    </row>
    <row r="6743" spans="1:6">
      <c r="A6743" s="171">
        <v>44401</v>
      </c>
      <c r="B6743" t="s">
        <v>164</v>
      </c>
      <c r="C6743">
        <v>216991.61</v>
      </c>
      <c r="D6743" t="s">
        <v>14</v>
      </c>
      <c r="E6743" t="s">
        <v>18</v>
      </c>
      <c r="F6743">
        <v>0</v>
      </c>
    </row>
    <row r="6744" spans="1:6">
      <c r="A6744" s="171">
        <v>44401</v>
      </c>
      <c r="B6744" t="s">
        <v>164</v>
      </c>
      <c r="C6744">
        <v>216991.61</v>
      </c>
      <c r="D6744" t="s">
        <v>19</v>
      </c>
      <c r="E6744" t="s">
        <v>19</v>
      </c>
      <c r="F6744">
        <v>51682</v>
      </c>
    </row>
    <row r="6745" spans="1:6">
      <c r="A6745" s="171">
        <v>44401</v>
      </c>
      <c r="B6745" t="s">
        <v>164</v>
      </c>
      <c r="C6745">
        <v>216991.61</v>
      </c>
      <c r="D6745" t="s">
        <v>19</v>
      </c>
      <c r="E6745" t="s">
        <v>20</v>
      </c>
      <c r="F6745">
        <v>51682</v>
      </c>
    </row>
    <row r="6746" spans="1:6">
      <c r="A6746" s="171">
        <v>44401</v>
      </c>
      <c r="B6746" t="s">
        <v>164</v>
      </c>
      <c r="C6746">
        <v>216991.61</v>
      </c>
      <c r="D6746" t="s">
        <v>19</v>
      </c>
      <c r="E6746" t="s">
        <v>21</v>
      </c>
      <c r="F6746">
        <v>0</v>
      </c>
    </row>
    <row r="6747" spans="1:6">
      <c r="A6747" s="171">
        <v>44401</v>
      </c>
      <c r="B6747" t="s">
        <v>164</v>
      </c>
      <c r="C6747">
        <v>216991.61</v>
      </c>
      <c r="D6747" t="s">
        <v>19</v>
      </c>
      <c r="E6747" t="s">
        <v>22</v>
      </c>
      <c r="F6747">
        <v>0</v>
      </c>
    </row>
    <row r="6748" spans="1:6">
      <c r="A6748" s="171">
        <v>44401</v>
      </c>
      <c r="B6748" t="s">
        <v>164</v>
      </c>
      <c r="C6748">
        <v>216991.61</v>
      </c>
      <c r="D6748" t="s">
        <v>23</v>
      </c>
      <c r="E6748" t="s">
        <v>23</v>
      </c>
      <c r="F6748">
        <v>0</v>
      </c>
    </row>
    <row r="6749" spans="1:6">
      <c r="A6749" s="171">
        <v>44401</v>
      </c>
      <c r="B6749" t="s">
        <v>164</v>
      </c>
      <c r="C6749">
        <v>216991.61</v>
      </c>
      <c r="D6749" t="s">
        <v>24</v>
      </c>
      <c r="E6749" t="s">
        <v>24</v>
      </c>
      <c r="F6749">
        <v>789408</v>
      </c>
    </row>
    <row r="6750" spans="1:6">
      <c r="A6750" s="171">
        <v>44401</v>
      </c>
      <c r="B6750" t="s">
        <v>164</v>
      </c>
      <c r="C6750">
        <v>216991.61</v>
      </c>
      <c r="D6750" t="s">
        <v>25</v>
      </c>
      <c r="E6750" t="s">
        <v>25</v>
      </c>
      <c r="F6750">
        <v>2112730</v>
      </c>
    </row>
    <row r="6751" spans="1:6">
      <c r="A6751" s="171">
        <v>44401</v>
      </c>
      <c r="B6751" t="s">
        <v>164</v>
      </c>
      <c r="C6751">
        <v>216991.61</v>
      </c>
      <c r="D6751" t="s">
        <v>26</v>
      </c>
      <c r="E6751" t="s">
        <v>26</v>
      </c>
      <c r="F6751">
        <v>105247</v>
      </c>
    </row>
    <row r="6752" spans="1:6">
      <c r="A6752" s="171">
        <v>44401</v>
      </c>
      <c r="B6752" t="s">
        <v>164</v>
      </c>
      <c r="C6752">
        <v>216991.61</v>
      </c>
      <c r="D6752" t="s">
        <v>27</v>
      </c>
      <c r="E6752" t="s">
        <v>27</v>
      </c>
      <c r="F6752">
        <v>59104</v>
      </c>
    </row>
    <row r="6753" spans="1:6">
      <c r="A6753" s="171">
        <v>44401</v>
      </c>
      <c r="B6753" t="s">
        <v>164</v>
      </c>
      <c r="C6753">
        <v>216991.61</v>
      </c>
      <c r="D6753" t="s">
        <v>28</v>
      </c>
      <c r="E6753" t="s">
        <v>28</v>
      </c>
      <c r="F6753">
        <v>0</v>
      </c>
    </row>
    <row r="6754" spans="1:6">
      <c r="A6754" s="171">
        <v>44401</v>
      </c>
      <c r="B6754" t="s">
        <v>164</v>
      </c>
      <c r="C6754">
        <v>216991.61</v>
      </c>
      <c r="D6754" t="s">
        <v>29</v>
      </c>
      <c r="E6754" t="s">
        <v>29</v>
      </c>
      <c r="F6754">
        <v>1200662</v>
      </c>
    </row>
    <row r="6755" spans="1:6">
      <c r="A6755" s="171">
        <v>44401</v>
      </c>
      <c r="B6755" t="s">
        <v>164</v>
      </c>
      <c r="C6755">
        <v>216991.61</v>
      </c>
      <c r="D6755" t="s">
        <v>30</v>
      </c>
      <c r="E6755" t="s">
        <v>30</v>
      </c>
      <c r="F6755">
        <v>0</v>
      </c>
    </row>
    <row r="6756" spans="1:6">
      <c r="A6756" s="171">
        <v>44401</v>
      </c>
      <c r="B6756" t="s">
        <v>164</v>
      </c>
      <c r="C6756">
        <v>216991.61</v>
      </c>
      <c r="D6756" t="s">
        <v>31</v>
      </c>
      <c r="E6756" t="s">
        <v>31</v>
      </c>
      <c r="F6756">
        <v>4725393</v>
      </c>
    </row>
    <row r="6757" spans="1:6">
      <c r="A6757" s="171">
        <v>44401</v>
      </c>
      <c r="B6757" t="s">
        <v>164</v>
      </c>
      <c r="C6757">
        <v>216991.61</v>
      </c>
      <c r="D6757" t="s">
        <v>32</v>
      </c>
      <c r="E6757" t="s">
        <v>32</v>
      </c>
      <c r="F6757">
        <v>45624</v>
      </c>
    </row>
    <row r="6758" spans="1:6">
      <c r="A6758" s="171">
        <v>44401</v>
      </c>
      <c r="B6758" t="s">
        <v>164</v>
      </c>
      <c r="C6758">
        <v>216991.61</v>
      </c>
      <c r="D6758" t="s">
        <v>33</v>
      </c>
      <c r="E6758" t="s">
        <v>33</v>
      </c>
      <c r="F6758">
        <v>0</v>
      </c>
    </row>
    <row r="6759" spans="1:6">
      <c r="A6759" s="171">
        <v>44401</v>
      </c>
      <c r="B6759" t="s">
        <v>164</v>
      </c>
      <c r="C6759">
        <v>216991.61</v>
      </c>
      <c r="D6759" t="s">
        <v>34</v>
      </c>
      <c r="E6759" t="s">
        <v>34</v>
      </c>
      <c r="F6759">
        <v>0</v>
      </c>
    </row>
    <row r="6760" spans="1:6">
      <c r="A6760" s="171">
        <v>44401</v>
      </c>
      <c r="B6760" t="s">
        <v>164</v>
      </c>
      <c r="C6760">
        <v>216991.61</v>
      </c>
      <c r="D6760" t="s">
        <v>35</v>
      </c>
      <c r="E6760" t="s">
        <v>35</v>
      </c>
      <c r="F6760">
        <v>0</v>
      </c>
    </row>
    <row r="6761" spans="1:6">
      <c r="A6761" s="171">
        <v>44401</v>
      </c>
      <c r="B6761" t="s">
        <v>164</v>
      </c>
      <c r="C6761">
        <v>216991.61</v>
      </c>
      <c r="D6761" t="s">
        <v>36</v>
      </c>
      <c r="E6761" t="s">
        <v>36</v>
      </c>
      <c r="F6761">
        <v>60236</v>
      </c>
    </row>
    <row r="6762" spans="1:6">
      <c r="A6762" s="171">
        <v>44401</v>
      </c>
      <c r="B6762" t="s">
        <v>164</v>
      </c>
      <c r="C6762">
        <v>216991.61</v>
      </c>
      <c r="D6762" t="s">
        <v>37</v>
      </c>
      <c r="E6762" t="s">
        <v>37</v>
      </c>
      <c r="F6762">
        <v>40549</v>
      </c>
    </row>
    <row r="6763" spans="1:6">
      <c r="A6763" s="171">
        <v>44401</v>
      </c>
      <c r="B6763" t="s">
        <v>164</v>
      </c>
      <c r="C6763">
        <v>216991.61</v>
      </c>
      <c r="D6763" t="s">
        <v>38</v>
      </c>
      <c r="E6763" t="s">
        <v>38</v>
      </c>
      <c r="F6763">
        <v>0</v>
      </c>
    </row>
    <row r="6764" spans="1:6">
      <c r="A6764" s="171">
        <v>44401</v>
      </c>
      <c r="B6764" t="s">
        <v>164</v>
      </c>
      <c r="C6764">
        <v>216991.61</v>
      </c>
      <c r="D6764" t="s">
        <v>39</v>
      </c>
      <c r="E6764" t="s">
        <v>39</v>
      </c>
      <c r="F6764">
        <v>0</v>
      </c>
    </row>
    <row r="6765" spans="1:6">
      <c r="A6765" s="171">
        <v>44401</v>
      </c>
      <c r="B6765" t="s">
        <v>164</v>
      </c>
      <c r="C6765">
        <v>216991.61</v>
      </c>
      <c r="D6765" t="s">
        <v>40</v>
      </c>
      <c r="E6765" t="s">
        <v>40</v>
      </c>
      <c r="F6765">
        <v>0</v>
      </c>
    </row>
    <row r="6766" spans="1:6">
      <c r="A6766" s="171">
        <v>44401</v>
      </c>
      <c r="B6766" t="s">
        <v>164</v>
      </c>
      <c r="C6766">
        <v>216991.61</v>
      </c>
      <c r="D6766" t="s">
        <v>41</v>
      </c>
      <c r="E6766" t="s">
        <v>41</v>
      </c>
      <c r="F6766">
        <v>0</v>
      </c>
    </row>
    <row r="6767" spans="1:6">
      <c r="A6767" s="171">
        <v>44402</v>
      </c>
      <c r="B6767" t="s">
        <v>164</v>
      </c>
      <c r="C6767">
        <v>198129.36</v>
      </c>
      <c r="D6767" t="s">
        <v>9</v>
      </c>
      <c r="E6767" t="s">
        <v>9</v>
      </c>
      <c r="F6767">
        <v>684379</v>
      </c>
    </row>
    <row r="6768" spans="1:6">
      <c r="A6768" s="171">
        <v>44402</v>
      </c>
      <c r="B6768" t="s">
        <v>164</v>
      </c>
      <c r="C6768">
        <v>198129.36</v>
      </c>
      <c r="D6768" t="s">
        <v>9</v>
      </c>
      <c r="E6768" t="s">
        <v>10</v>
      </c>
      <c r="F6768">
        <v>523531</v>
      </c>
    </row>
    <row r="6769" spans="1:6">
      <c r="A6769" s="171">
        <v>44402</v>
      </c>
      <c r="B6769" t="s">
        <v>164</v>
      </c>
      <c r="C6769">
        <v>198129.36</v>
      </c>
      <c r="D6769" t="s">
        <v>9</v>
      </c>
      <c r="E6769" t="s">
        <v>11</v>
      </c>
      <c r="F6769">
        <v>45607</v>
      </c>
    </row>
    <row r="6770" spans="1:6">
      <c r="A6770" s="171">
        <v>44402</v>
      </c>
      <c r="B6770" t="s">
        <v>164</v>
      </c>
      <c r="C6770">
        <v>198129.36</v>
      </c>
      <c r="D6770" t="s">
        <v>9</v>
      </c>
      <c r="E6770" t="s">
        <v>12</v>
      </c>
      <c r="F6770">
        <v>0</v>
      </c>
    </row>
    <row r="6771" spans="1:6">
      <c r="A6771" s="171">
        <v>44402</v>
      </c>
      <c r="B6771" t="s">
        <v>164</v>
      </c>
      <c r="C6771">
        <v>198129.36</v>
      </c>
      <c r="D6771" t="s">
        <v>9</v>
      </c>
      <c r="E6771" t="s">
        <v>13</v>
      </c>
      <c r="F6771">
        <v>115241</v>
      </c>
    </row>
    <row r="6772" spans="1:6">
      <c r="A6772" s="171">
        <v>44402</v>
      </c>
      <c r="B6772" t="s">
        <v>164</v>
      </c>
      <c r="C6772">
        <v>198129.36</v>
      </c>
      <c r="D6772" t="s">
        <v>14</v>
      </c>
      <c r="E6772" t="s">
        <v>14</v>
      </c>
      <c r="F6772">
        <v>185307</v>
      </c>
    </row>
    <row r="6773" spans="1:6">
      <c r="A6773" s="171">
        <v>44402</v>
      </c>
      <c r="B6773" t="s">
        <v>164</v>
      </c>
      <c r="C6773">
        <v>198129.36</v>
      </c>
      <c r="D6773" t="s">
        <v>14</v>
      </c>
      <c r="E6773" t="s">
        <v>15</v>
      </c>
      <c r="F6773">
        <v>166095</v>
      </c>
    </row>
    <row r="6774" spans="1:6">
      <c r="A6774" s="171">
        <v>44402</v>
      </c>
      <c r="B6774" t="s">
        <v>164</v>
      </c>
      <c r="C6774">
        <v>198129.36</v>
      </c>
      <c r="D6774" t="s">
        <v>14</v>
      </c>
      <c r="E6774" t="s">
        <v>16</v>
      </c>
      <c r="F6774">
        <v>509</v>
      </c>
    </row>
    <row r="6775" spans="1:6">
      <c r="A6775" s="171">
        <v>44402</v>
      </c>
      <c r="B6775" t="s">
        <v>164</v>
      </c>
      <c r="C6775">
        <v>198129.36</v>
      </c>
      <c r="D6775" t="s">
        <v>14</v>
      </c>
      <c r="E6775" t="s">
        <v>17</v>
      </c>
      <c r="F6775">
        <v>18703</v>
      </c>
    </row>
    <row r="6776" spans="1:6">
      <c r="A6776" s="171">
        <v>44402</v>
      </c>
      <c r="B6776" t="s">
        <v>164</v>
      </c>
      <c r="C6776">
        <v>198129.36</v>
      </c>
      <c r="D6776" t="s">
        <v>14</v>
      </c>
      <c r="E6776" t="s">
        <v>18</v>
      </c>
      <c r="F6776">
        <v>0</v>
      </c>
    </row>
    <row r="6777" spans="1:6">
      <c r="A6777" s="171">
        <v>44402</v>
      </c>
      <c r="B6777" t="s">
        <v>164</v>
      </c>
      <c r="C6777">
        <v>198129.36</v>
      </c>
      <c r="D6777" t="s">
        <v>19</v>
      </c>
      <c r="E6777" t="s">
        <v>19</v>
      </c>
      <c r="F6777">
        <v>212031</v>
      </c>
    </row>
    <row r="6778" spans="1:6">
      <c r="A6778" s="171">
        <v>44402</v>
      </c>
      <c r="B6778" t="s">
        <v>164</v>
      </c>
      <c r="C6778">
        <v>198129.36</v>
      </c>
      <c r="D6778" t="s">
        <v>19</v>
      </c>
      <c r="E6778" t="s">
        <v>20</v>
      </c>
      <c r="F6778">
        <v>212031</v>
      </c>
    </row>
    <row r="6779" spans="1:6">
      <c r="A6779" s="171">
        <v>44402</v>
      </c>
      <c r="B6779" t="s">
        <v>164</v>
      </c>
      <c r="C6779">
        <v>198129.36</v>
      </c>
      <c r="D6779" t="s">
        <v>19</v>
      </c>
      <c r="E6779" t="s">
        <v>21</v>
      </c>
      <c r="F6779">
        <v>0</v>
      </c>
    </row>
    <row r="6780" spans="1:6">
      <c r="A6780" s="171">
        <v>44402</v>
      </c>
      <c r="B6780" t="s">
        <v>164</v>
      </c>
      <c r="C6780">
        <v>198129.36</v>
      </c>
      <c r="D6780" t="s">
        <v>19</v>
      </c>
      <c r="E6780" t="s">
        <v>22</v>
      </c>
      <c r="F6780">
        <v>0</v>
      </c>
    </row>
    <row r="6781" spans="1:6">
      <c r="A6781" s="171">
        <v>44402</v>
      </c>
      <c r="B6781" t="s">
        <v>164</v>
      </c>
      <c r="C6781">
        <v>198129.36</v>
      </c>
      <c r="D6781" t="s">
        <v>23</v>
      </c>
      <c r="E6781" t="s">
        <v>23</v>
      </c>
      <c r="F6781">
        <v>0</v>
      </c>
    </row>
    <row r="6782" spans="1:6">
      <c r="A6782" s="171">
        <v>44402</v>
      </c>
      <c r="B6782" t="s">
        <v>164</v>
      </c>
      <c r="C6782">
        <v>198129.36</v>
      </c>
      <c r="D6782" t="s">
        <v>24</v>
      </c>
      <c r="E6782" t="s">
        <v>24</v>
      </c>
      <c r="F6782">
        <v>1126642</v>
      </c>
    </row>
    <row r="6783" spans="1:6">
      <c r="A6783" s="171">
        <v>44402</v>
      </c>
      <c r="B6783" t="s">
        <v>164</v>
      </c>
      <c r="C6783">
        <v>198129.36</v>
      </c>
      <c r="D6783" t="s">
        <v>25</v>
      </c>
      <c r="E6783" t="s">
        <v>25</v>
      </c>
      <c r="F6783">
        <v>2724840</v>
      </c>
    </row>
    <row r="6784" spans="1:6">
      <c r="A6784" s="171">
        <v>44402</v>
      </c>
      <c r="B6784" t="s">
        <v>164</v>
      </c>
      <c r="C6784">
        <v>198129.36</v>
      </c>
      <c r="D6784" t="s">
        <v>26</v>
      </c>
      <c r="E6784" t="s">
        <v>26</v>
      </c>
      <c r="F6784">
        <v>310085</v>
      </c>
    </row>
    <row r="6785" spans="1:6">
      <c r="A6785" s="171">
        <v>44402</v>
      </c>
      <c r="B6785" t="s">
        <v>164</v>
      </c>
      <c r="C6785">
        <v>198129.36</v>
      </c>
      <c r="D6785" t="s">
        <v>27</v>
      </c>
      <c r="E6785" t="s">
        <v>27</v>
      </c>
      <c r="F6785">
        <v>47082</v>
      </c>
    </row>
    <row r="6786" spans="1:6">
      <c r="A6786" s="171">
        <v>44402</v>
      </c>
      <c r="B6786" t="s">
        <v>164</v>
      </c>
      <c r="C6786">
        <v>198129.36</v>
      </c>
      <c r="D6786" t="s">
        <v>28</v>
      </c>
      <c r="E6786" t="s">
        <v>28</v>
      </c>
      <c r="F6786">
        <v>0</v>
      </c>
    </row>
    <row r="6787" spans="1:6">
      <c r="A6787" s="171">
        <v>44402</v>
      </c>
      <c r="B6787" t="s">
        <v>164</v>
      </c>
      <c r="C6787">
        <v>198129.36</v>
      </c>
      <c r="D6787" t="s">
        <v>29</v>
      </c>
      <c r="E6787" t="s">
        <v>29</v>
      </c>
      <c r="F6787">
        <v>1057782</v>
      </c>
    </row>
    <row r="6788" spans="1:6">
      <c r="A6788" s="171">
        <v>44402</v>
      </c>
      <c r="B6788" t="s">
        <v>164</v>
      </c>
      <c r="C6788">
        <v>198129.36</v>
      </c>
      <c r="D6788" t="s">
        <v>30</v>
      </c>
      <c r="E6788" t="s">
        <v>30</v>
      </c>
      <c r="F6788">
        <v>0</v>
      </c>
    </row>
    <row r="6789" spans="1:6">
      <c r="A6789" s="171">
        <v>44402</v>
      </c>
      <c r="B6789" t="s">
        <v>164</v>
      </c>
      <c r="C6789">
        <v>198129.36</v>
      </c>
      <c r="D6789" t="s">
        <v>31</v>
      </c>
      <c r="E6789" t="s">
        <v>31</v>
      </c>
      <c r="F6789">
        <v>5645485</v>
      </c>
    </row>
    <row r="6790" spans="1:6">
      <c r="A6790" s="171">
        <v>44402</v>
      </c>
      <c r="B6790" t="s">
        <v>164</v>
      </c>
      <c r="C6790">
        <v>198129.36</v>
      </c>
      <c r="D6790" t="s">
        <v>32</v>
      </c>
      <c r="E6790" t="s">
        <v>32</v>
      </c>
      <c r="F6790">
        <v>355410</v>
      </c>
    </row>
    <row r="6791" spans="1:6">
      <c r="A6791" s="171">
        <v>44402</v>
      </c>
      <c r="B6791" t="s">
        <v>164</v>
      </c>
      <c r="C6791">
        <v>198129.36</v>
      </c>
      <c r="D6791" t="s">
        <v>33</v>
      </c>
      <c r="E6791" t="s">
        <v>33</v>
      </c>
      <c r="F6791">
        <v>0</v>
      </c>
    </row>
    <row r="6792" spans="1:6">
      <c r="A6792" s="171">
        <v>44402</v>
      </c>
      <c r="B6792" t="s">
        <v>164</v>
      </c>
      <c r="C6792">
        <v>198129.36</v>
      </c>
      <c r="D6792" t="s">
        <v>34</v>
      </c>
      <c r="E6792" t="s">
        <v>34</v>
      </c>
      <c r="F6792">
        <v>0</v>
      </c>
    </row>
    <row r="6793" spans="1:6">
      <c r="A6793" s="171">
        <v>44402</v>
      </c>
      <c r="B6793" t="s">
        <v>164</v>
      </c>
      <c r="C6793">
        <v>198129.36</v>
      </c>
      <c r="D6793" t="s">
        <v>35</v>
      </c>
      <c r="E6793" t="s">
        <v>35</v>
      </c>
      <c r="F6793">
        <v>0</v>
      </c>
    </row>
    <row r="6794" spans="1:6">
      <c r="A6794" s="171">
        <v>44402</v>
      </c>
      <c r="B6794" t="s">
        <v>164</v>
      </c>
      <c r="C6794">
        <v>198129.36</v>
      </c>
      <c r="D6794" t="s">
        <v>36</v>
      </c>
      <c r="E6794" t="s">
        <v>36</v>
      </c>
      <c r="F6794">
        <v>48898</v>
      </c>
    </row>
    <row r="6795" spans="1:6">
      <c r="A6795" s="171">
        <v>44402</v>
      </c>
      <c r="B6795" t="s">
        <v>164</v>
      </c>
      <c r="C6795">
        <v>198129.36</v>
      </c>
      <c r="D6795" t="s">
        <v>37</v>
      </c>
      <c r="E6795" t="s">
        <v>37</v>
      </c>
      <c r="F6795">
        <v>42151</v>
      </c>
    </row>
    <row r="6796" spans="1:6">
      <c r="A6796" s="171">
        <v>44402</v>
      </c>
      <c r="B6796" t="s">
        <v>164</v>
      </c>
      <c r="C6796">
        <v>198129.36</v>
      </c>
      <c r="D6796" t="s">
        <v>38</v>
      </c>
      <c r="E6796" t="s">
        <v>38</v>
      </c>
      <c r="F6796">
        <v>0</v>
      </c>
    </row>
    <row r="6797" spans="1:6">
      <c r="A6797" s="171">
        <v>44402</v>
      </c>
      <c r="B6797" t="s">
        <v>164</v>
      </c>
      <c r="C6797">
        <v>198129.36</v>
      </c>
      <c r="D6797" t="s">
        <v>39</v>
      </c>
      <c r="E6797" t="s">
        <v>39</v>
      </c>
      <c r="F6797">
        <v>0</v>
      </c>
    </row>
    <row r="6798" spans="1:6">
      <c r="A6798" s="171">
        <v>44402</v>
      </c>
      <c r="B6798" t="s">
        <v>164</v>
      </c>
      <c r="C6798">
        <v>198129.36</v>
      </c>
      <c r="D6798" t="s">
        <v>40</v>
      </c>
      <c r="E6798" t="s">
        <v>40</v>
      </c>
      <c r="F6798">
        <v>0</v>
      </c>
    </row>
    <row r="6799" spans="1:6">
      <c r="A6799" s="171">
        <v>44402</v>
      </c>
      <c r="B6799" t="s">
        <v>164</v>
      </c>
      <c r="C6799">
        <v>198129.36</v>
      </c>
      <c r="D6799" t="s">
        <v>41</v>
      </c>
      <c r="E6799" t="s">
        <v>41</v>
      </c>
      <c r="F6799">
        <v>0</v>
      </c>
    </row>
    <row r="6800" spans="1:6">
      <c r="A6800" s="171">
        <v>44403</v>
      </c>
      <c r="B6800" t="s">
        <v>164</v>
      </c>
      <c r="C6800">
        <v>131490.04999999999</v>
      </c>
      <c r="D6800" t="s">
        <v>9</v>
      </c>
      <c r="E6800" t="s">
        <v>9</v>
      </c>
      <c r="F6800">
        <v>764001</v>
      </c>
    </row>
    <row r="6801" spans="1:6">
      <c r="A6801" s="171">
        <v>44403</v>
      </c>
      <c r="B6801" t="s">
        <v>164</v>
      </c>
      <c r="C6801">
        <v>131490.04999999999</v>
      </c>
      <c r="D6801" t="s">
        <v>9</v>
      </c>
      <c r="E6801" t="s">
        <v>10</v>
      </c>
      <c r="F6801">
        <v>604252</v>
      </c>
    </row>
    <row r="6802" spans="1:6">
      <c r="A6802" s="171">
        <v>44403</v>
      </c>
      <c r="B6802" t="s">
        <v>164</v>
      </c>
      <c r="C6802">
        <v>131490.04999999999</v>
      </c>
      <c r="D6802" t="s">
        <v>9</v>
      </c>
      <c r="E6802" t="s">
        <v>11</v>
      </c>
      <c r="F6802">
        <v>39148</v>
      </c>
    </row>
    <row r="6803" spans="1:6">
      <c r="A6803" s="171">
        <v>44403</v>
      </c>
      <c r="B6803" t="s">
        <v>164</v>
      </c>
      <c r="C6803">
        <v>131490.04999999999</v>
      </c>
      <c r="D6803" t="s">
        <v>9</v>
      </c>
      <c r="E6803" t="s">
        <v>12</v>
      </c>
      <c r="F6803">
        <v>0</v>
      </c>
    </row>
    <row r="6804" spans="1:6">
      <c r="A6804" s="171">
        <v>44403</v>
      </c>
      <c r="B6804" t="s">
        <v>164</v>
      </c>
      <c r="C6804">
        <v>131490.04999999999</v>
      </c>
      <c r="D6804" t="s">
        <v>9</v>
      </c>
      <c r="E6804" t="s">
        <v>13</v>
      </c>
      <c r="F6804">
        <v>120601</v>
      </c>
    </row>
    <row r="6805" spans="1:6">
      <c r="A6805" s="171">
        <v>44403</v>
      </c>
      <c r="B6805" t="s">
        <v>164</v>
      </c>
      <c r="C6805">
        <v>131490.04999999999</v>
      </c>
      <c r="D6805" t="s">
        <v>14</v>
      </c>
      <c r="E6805" t="s">
        <v>14</v>
      </c>
      <c r="F6805">
        <v>203291</v>
      </c>
    </row>
    <row r="6806" spans="1:6">
      <c r="A6806" s="171">
        <v>44403</v>
      </c>
      <c r="B6806" t="s">
        <v>164</v>
      </c>
      <c r="C6806">
        <v>131490.04999999999</v>
      </c>
      <c r="D6806" t="s">
        <v>14</v>
      </c>
      <c r="E6806" t="s">
        <v>15</v>
      </c>
      <c r="F6806">
        <v>173529</v>
      </c>
    </row>
    <row r="6807" spans="1:6">
      <c r="A6807" s="171">
        <v>44403</v>
      </c>
      <c r="B6807" t="s">
        <v>164</v>
      </c>
      <c r="C6807">
        <v>131490.04999999999</v>
      </c>
      <c r="D6807" t="s">
        <v>14</v>
      </c>
      <c r="E6807" t="s">
        <v>16</v>
      </c>
      <c r="F6807">
        <v>966</v>
      </c>
    </row>
    <row r="6808" spans="1:6">
      <c r="A6808" s="171">
        <v>44403</v>
      </c>
      <c r="B6808" t="s">
        <v>164</v>
      </c>
      <c r="C6808">
        <v>131490.04999999999</v>
      </c>
      <c r="D6808" t="s">
        <v>14</v>
      </c>
      <c r="E6808" t="s">
        <v>17</v>
      </c>
      <c r="F6808">
        <v>28795</v>
      </c>
    </row>
    <row r="6809" spans="1:6">
      <c r="A6809" s="171">
        <v>44403</v>
      </c>
      <c r="B6809" t="s">
        <v>164</v>
      </c>
      <c r="C6809">
        <v>131490.04999999999</v>
      </c>
      <c r="D6809" t="s">
        <v>14</v>
      </c>
      <c r="E6809" t="s">
        <v>18</v>
      </c>
      <c r="F6809">
        <v>0</v>
      </c>
    </row>
    <row r="6810" spans="1:6">
      <c r="A6810" s="171">
        <v>44403</v>
      </c>
      <c r="B6810" t="s">
        <v>164</v>
      </c>
      <c r="C6810">
        <v>131490.04999999999</v>
      </c>
      <c r="D6810" t="s">
        <v>19</v>
      </c>
      <c r="E6810" t="s">
        <v>19</v>
      </c>
      <c r="F6810">
        <v>328393</v>
      </c>
    </row>
    <row r="6811" spans="1:6">
      <c r="A6811" s="171">
        <v>44403</v>
      </c>
      <c r="B6811" t="s">
        <v>164</v>
      </c>
      <c r="C6811">
        <v>131490.04999999999</v>
      </c>
      <c r="D6811" t="s">
        <v>19</v>
      </c>
      <c r="E6811" t="s">
        <v>20</v>
      </c>
      <c r="F6811">
        <v>328393</v>
      </c>
    </row>
    <row r="6812" spans="1:6">
      <c r="A6812" s="171">
        <v>44403</v>
      </c>
      <c r="B6812" t="s">
        <v>164</v>
      </c>
      <c r="C6812">
        <v>131490.04999999999</v>
      </c>
      <c r="D6812" t="s">
        <v>19</v>
      </c>
      <c r="E6812" t="s">
        <v>21</v>
      </c>
      <c r="F6812">
        <v>0</v>
      </c>
    </row>
    <row r="6813" spans="1:6">
      <c r="A6813" s="171">
        <v>44403</v>
      </c>
      <c r="B6813" t="s">
        <v>164</v>
      </c>
      <c r="C6813">
        <v>131490.04999999999</v>
      </c>
      <c r="D6813" t="s">
        <v>19</v>
      </c>
      <c r="E6813" t="s">
        <v>22</v>
      </c>
      <c r="F6813">
        <v>0</v>
      </c>
    </row>
    <row r="6814" spans="1:6">
      <c r="A6814" s="171">
        <v>44403</v>
      </c>
      <c r="B6814" t="s">
        <v>164</v>
      </c>
      <c r="C6814">
        <v>131490.04999999999</v>
      </c>
      <c r="D6814" t="s">
        <v>23</v>
      </c>
      <c r="E6814" t="s">
        <v>23</v>
      </c>
      <c r="F6814">
        <v>0</v>
      </c>
    </row>
    <row r="6815" spans="1:6">
      <c r="A6815" s="171">
        <v>44403</v>
      </c>
      <c r="B6815" t="s">
        <v>164</v>
      </c>
      <c r="C6815">
        <v>131490.04999999999</v>
      </c>
      <c r="D6815" t="s">
        <v>24</v>
      </c>
      <c r="E6815" t="s">
        <v>24</v>
      </c>
      <c r="F6815">
        <v>508075</v>
      </c>
    </row>
    <row r="6816" spans="1:6">
      <c r="A6816" s="171">
        <v>44403</v>
      </c>
      <c r="B6816" t="s">
        <v>164</v>
      </c>
      <c r="C6816">
        <v>131490.04999999999</v>
      </c>
      <c r="D6816" t="s">
        <v>25</v>
      </c>
      <c r="E6816" t="s">
        <v>25</v>
      </c>
      <c r="F6816">
        <v>2607827</v>
      </c>
    </row>
    <row r="6817" spans="1:6">
      <c r="A6817" s="171">
        <v>44403</v>
      </c>
      <c r="B6817" t="s">
        <v>164</v>
      </c>
      <c r="C6817">
        <v>131490.04999999999</v>
      </c>
      <c r="D6817" t="s">
        <v>26</v>
      </c>
      <c r="E6817" t="s">
        <v>26</v>
      </c>
      <c r="F6817">
        <v>371068</v>
      </c>
    </row>
    <row r="6818" spans="1:6">
      <c r="A6818" s="171">
        <v>44403</v>
      </c>
      <c r="B6818" t="s">
        <v>164</v>
      </c>
      <c r="C6818">
        <v>131490.04999999999</v>
      </c>
      <c r="D6818" t="s">
        <v>27</v>
      </c>
      <c r="E6818" t="s">
        <v>27</v>
      </c>
      <c r="F6818">
        <v>38401</v>
      </c>
    </row>
    <row r="6819" spans="1:6">
      <c r="A6819" s="171">
        <v>44403</v>
      </c>
      <c r="B6819" t="s">
        <v>164</v>
      </c>
      <c r="C6819">
        <v>131490.04999999999</v>
      </c>
      <c r="D6819" t="s">
        <v>28</v>
      </c>
      <c r="E6819" t="s">
        <v>28</v>
      </c>
      <c r="F6819">
        <v>0</v>
      </c>
    </row>
    <row r="6820" spans="1:6">
      <c r="A6820" s="171">
        <v>44403</v>
      </c>
      <c r="B6820" t="s">
        <v>164</v>
      </c>
      <c r="C6820">
        <v>131490.04999999999</v>
      </c>
      <c r="D6820" t="s">
        <v>29</v>
      </c>
      <c r="E6820" t="s">
        <v>29</v>
      </c>
      <c r="F6820">
        <v>1278209</v>
      </c>
    </row>
    <row r="6821" spans="1:6">
      <c r="A6821" s="171">
        <v>44403</v>
      </c>
      <c r="B6821" t="s">
        <v>164</v>
      </c>
      <c r="C6821">
        <v>131490.04999999999</v>
      </c>
      <c r="D6821" t="s">
        <v>30</v>
      </c>
      <c r="E6821" t="s">
        <v>30</v>
      </c>
      <c r="F6821">
        <v>0</v>
      </c>
    </row>
    <row r="6822" spans="1:6">
      <c r="A6822" s="171">
        <v>44403</v>
      </c>
      <c r="B6822" t="s">
        <v>164</v>
      </c>
      <c r="C6822">
        <v>131490.04999999999</v>
      </c>
      <c r="D6822" t="s">
        <v>31</v>
      </c>
      <c r="E6822" t="s">
        <v>31</v>
      </c>
      <c r="F6822">
        <v>6684509</v>
      </c>
    </row>
    <row r="6823" spans="1:6">
      <c r="A6823" s="171">
        <v>44403</v>
      </c>
      <c r="B6823" t="s">
        <v>164</v>
      </c>
      <c r="C6823">
        <v>131490.04999999999</v>
      </c>
      <c r="D6823" t="s">
        <v>32</v>
      </c>
      <c r="E6823" t="s">
        <v>32</v>
      </c>
      <c r="F6823">
        <v>274294</v>
      </c>
    </row>
    <row r="6824" spans="1:6">
      <c r="A6824" s="171">
        <v>44403</v>
      </c>
      <c r="B6824" t="s">
        <v>164</v>
      </c>
      <c r="C6824">
        <v>131490.04999999999</v>
      </c>
      <c r="D6824" t="s">
        <v>33</v>
      </c>
      <c r="E6824" t="s">
        <v>33</v>
      </c>
      <c r="F6824">
        <v>148216</v>
      </c>
    </row>
    <row r="6825" spans="1:6">
      <c r="A6825" s="171">
        <v>44403</v>
      </c>
      <c r="B6825" t="s">
        <v>164</v>
      </c>
      <c r="C6825">
        <v>131490.04999999999</v>
      </c>
      <c r="D6825" t="s">
        <v>34</v>
      </c>
      <c r="E6825" t="s">
        <v>34</v>
      </c>
      <c r="F6825">
        <v>0</v>
      </c>
    </row>
    <row r="6826" spans="1:6">
      <c r="A6826" s="171">
        <v>44403</v>
      </c>
      <c r="B6826" t="s">
        <v>164</v>
      </c>
      <c r="C6826">
        <v>131490.04999999999</v>
      </c>
      <c r="D6826" t="s">
        <v>35</v>
      </c>
      <c r="E6826" t="s">
        <v>35</v>
      </c>
      <c r="F6826">
        <v>0</v>
      </c>
    </row>
    <row r="6827" spans="1:6">
      <c r="A6827" s="171">
        <v>44403</v>
      </c>
      <c r="B6827" t="s">
        <v>164</v>
      </c>
      <c r="C6827">
        <v>131490.04999999999</v>
      </c>
      <c r="D6827" t="s">
        <v>36</v>
      </c>
      <c r="E6827" t="s">
        <v>36</v>
      </c>
      <c r="F6827">
        <v>58497</v>
      </c>
    </row>
    <row r="6828" spans="1:6">
      <c r="A6828" s="171">
        <v>44403</v>
      </c>
      <c r="B6828" t="s">
        <v>164</v>
      </c>
      <c r="C6828">
        <v>131490.04999999999</v>
      </c>
      <c r="D6828" t="s">
        <v>37</v>
      </c>
      <c r="E6828" t="s">
        <v>37</v>
      </c>
      <c r="F6828">
        <v>39978</v>
      </c>
    </row>
    <row r="6829" spans="1:6">
      <c r="A6829" s="171">
        <v>44403</v>
      </c>
      <c r="B6829" t="s">
        <v>164</v>
      </c>
      <c r="C6829">
        <v>131490.04999999999</v>
      </c>
      <c r="D6829" t="s">
        <v>38</v>
      </c>
      <c r="E6829" t="s">
        <v>38</v>
      </c>
      <c r="F6829">
        <v>0</v>
      </c>
    </row>
    <row r="6830" spans="1:6">
      <c r="A6830" s="171">
        <v>44403</v>
      </c>
      <c r="B6830" t="s">
        <v>164</v>
      </c>
      <c r="C6830">
        <v>131490.04999999999</v>
      </c>
      <c r="D6830" t="s">
        <v>39</v>
      </c>
      <c r="E6830" t="s">
        <v>39</v>
      </c>
      <c r="F6830">
        <v>0</v>
      </c>
    </row>
    <row r="6831" spans="1:6">
      <c r="A6831" s="171">
        <v>44403</v>
      </c>
      <c r="B6831" t="s">
        <v>164</v>
      </c>
      <c r="C6831">
        <v>131490.04999999999</v>
      </c>
      <c r="D6831" t="s">
        <v>40</v>
      </c>
      <c r="E6831" t="s">
        <v>40</v>
      </c>
      <c r="F6831">
        <v>0</v>
      </c>
    </row>
    <row r="6832" spans="1:6">
      <c r="A6832" s="171">
        <v>44403</v>
      </c>
      <c r="B6832" t="s">
        <v>164</v>
      </c>
      <c r="C6832">
        <v>131490.04999999999</v>
      </c>
      <c r="D6832" t="s">
        <v>41</v>
      </c>
      <c r="E6832" t="s">
        <v>41</v>
      </c>
      <c r="F6832">
        <v>0</v>
      </c>
    </row>
    <row r="6833" spans="1:6">
      <c r="A6833" s="171">
        <v>44404</v>
      </c>
      <c r="B6833" t="s">
        <v>164</v>
      </c>
      <c r="C6833">
        <v>139501.51</v>
      </c>
      <c r="D6833" t="s">
        <v>9</v>
      </c>
      <c r="E6833" t="s">
        <v>9</v>
      </c>
      <c r="F6833">
        <v>598292</v>
      </c>
    </row>
    <row r="6834" spans="1:6">
      <c r="A6834" s="171">
        <v>44404</v>
      </c>
      <c r="B6834" t="s">
        <v>164</v>
      </c>
      <c r="C6834">
        <v>139501.51</v>
      </c>
      <c r="D6834" t="s">
        <v>9</v>
      </c>
      <c r="E6834" t="s">
        <v>10</v>
      </c>
      <c r="F6834">
        <v>463165</v>
      </c>
    </row>
    <row r="6835" spans="1:6">
      <c r="A6835" s="171">
        <v>44404</v>
      </c>
      <c r="B6835" t="s">
        <v>164</v>
      </c>
      <c r="C6835">
        <v>139501.51</v>
      </c>
      <c r="D6835" t="s">
        <v>9</v>
      </c>
      <c r="E6835" t="s">
        <v>11</v>
      </c>
      <c r="F6835">
        <v>25890</v>
      </c>
    </row>
    <row r="6836" spans="1:6">
      <c r="A6836" s="171">
        <v>44404</v>
      </c>
      <c r="B6836" t="s">
        <v>164</v>
      </c>
      <c r="C6836">
        <v>139501.51</v>
      </c>
      <c r="D6836" t="s">
        <v>9</v>
      </c>
      <c r="E6836" t="s">
        <v>12</v>
      </c>
      <c r="F6836">
        <v>0</v>
      </c>
    </row>
    <row r="6837" spans="1:6">
      <c r="A6837" s="171">
        <v>44404</v>
      </c>
      <c r="B6837" t="s">
        <v>164</v>
      </c>
      <c r="C6837">
        <v>139501.51</v>
      </c>
      <c r="D6837" t="s">
        <v>9</v>
      </c>
      <c r="E6837" t="s">
        <v>13</v>
      </c>
      <c r="F6837">
        <v>109237</v>
      </c>
    </row>
    <row r="6838" spans="1:6">
      <c r="A6838" s="171">
        <v>44404</v>
      </c>
      <c r="B6838" t="s">
        <v>164</v>
      </c>
      <c r="C6838">
        <v>139501.51</v>
      </c>
      <c r="D6838" t="s">
        <v>14</v>
      </c>
      <c r="E6838" t="s">
        <v>14</v>
      </c>
      <c r="F6838">
        <v>211739</v>
      </c>
    </row>
    <row r="6839" spans="1:6">
      <c r="A6839" s="171">
        <v>44404</v>
      </c>
      <c r="B6839" t="s">
        <v>164</v>
      </c>
      <c r="C6839">
        <v>139501.51</v>
      </c>
      <c r="D6839" t="s">
        <v>14</v>
      </c>
      <c r="E6839" t="s">
        <v>15</v>
      </c>
      <c r="F6839">
        <v>165648</v>
      </c>
    </row>
    <row r="6840" spans="1:6">
      <c r="A6840" s="171">
        <v>44404</v>
      </c>
      <c r="B6840" t="s">
        <v>164</v>
      </c>
      <c r="C6840">
        <v>139501.51</v>
      </c>
      <c r="D6840" t="s">
        <v>14</v>
      </c>
      <c r="E6840" t="s">
        <v>16</v>
      </c>
      <c r="F6840">
        <v>978</v>
      </c>
    </row>
    <row r="6841" spans="1:6">
      <c r="A6841" s="171">
        <v>44404</v>
      </c>
      <c r="B6841" t="s">
        <v>164</v>
      </c>
      <c r="C6841">
        <v>139501.51</v>
      </c>
      <c r="D6841" t="s">
        <v>14</v>
      </c>
      <c r="E6841" t="s">
        <v>17</v>
      </c>
      <c r="F6841">
        <v>45112</v>
      </c>
    </row>
    <row r="6842" spans="1:6">
      <c r="A6842" s="171">
        <v>44404</v>
      </c>
      <c r="B6842" t="s">
        <v>164</v>
      </c>
      <c r="C6842">
        <v>139501.51</v>
      </c>
      <c r="D6842" t="s">
        <v>14</v>
      </c>
      <c r="E6842" t="s">
        <v>18</v>
      </c>
      <c r="F6842">
        <v>0</v>
      </c>
    </row>
    <row r="6843" spans="1:6">
      <c r="A6843" s="171">
        <v>44404</v>
      </c>
      <c r="B6843" t="s">
        <v>164</v>
      </c>
      <c r="C6843">
        <v>139501.51</v>
      </c>
      <c r="D6843" t="s">
        <v>19</v>
      </c>
      <c r="E6843" t="s">
        <v>19</v>
      </c>
      <c r="F6843">
        <v>337738</v>
      </c>
    </row>
    <row r="6844" spans="1:6">
      <c r="A6844" s="171">
        <v>44404</v>
      </c>
      <c r="B6844" t="s">
        <v>164</v>
      </c>
      <c r="C6844">
        <v>139501.51</v>
      </c>
      <c r="D6844" t="s">
        <v>19</v>
      </c>
      <c r="E6844" t="s">
        <v>20</v>
      </c>
      <c r="F6844">
        <v>337738</v>
      </c>
    </row>
    <row r="6845" spans="1:6">
      <c r="A6845" s="171">
        <v>44404</v>
      </c>
      <c r="B6845" t="s">
        <v>164</v>
      </c>
      <c r="C6845">
        <v>139501.51</v>
      </c>
      <c r="D6845" t="s">
        <v>19</v>
      </c>
      <c r="E6845" t="s">
        <v>21</v>
      </c>
      <c r="F6845">
        <v>0</v>
      </c>
    </row>
    <row r="6846" spans="1:6">
      <c r="A6846" s="171">
        <v>44404</v>
      </c>
      <c r="B6846" t="s">
        <v>164</v>
      </c>
      <c r="C6846">
        <v>139501.51</v>
      </c>
      <c r="D6846" t="s">
        <v>19</v>
      </c>
      <c r="E6846" t="s">
        <v>22</v>
      </c>
      <c r="F6846">
        <v>0</v>
      </c>
    </row>
    <row r="6847" spans="1:6">
      <c r="A6847" s="171">
        <v>44404</v>
      </c>
      <c r="B6847" t="s">
        <v>164</v>
      </c>
      <c r="C6847">
        <v>139501.51</v>
      </c>
      <c r="D6847" t="s">
        <v>23</v>
      </c>
      <c r="E6847" t="s">
        <v>23</v>
      </c>
      <c r="F6847">
        <v>0</v>
      </c>
    </row>
    <row r="6848" spans="1:6">
      <c r="A6848" s="171">
        <v>44404</v>
      </c>
      <c r="B6848" t="s">
        <v>164</v>
      </c>
      <c r="C6848">
        <v>139501.51</v>
      </c>
      <c r="D6848" t="s">
        <v>24</v>
      </c>
      <c r="E6848" t="s">
        <v>24</v>
      </c>
      <c r="F6848">
        <v>473187</v>
      </c>
    </row>
    <row r="6849" spans="1:6">
      <c r="A6849" s="171">
        <v>44404</v>
      </c>
      <c r="B6849" t="s">
        <v>164</v>
      </c>
      <c r="C6849">
        <v>139501.51</v>
      </c>
      <c r="D6849" t="s">
        <v>25</v>
      </c>
      <c r="E6849" t="s">
        <v>25</v>
      </c>
      <c r="F6849">
        <v>2095663</v>
      </c>
    </row>
    <row r="6850" spans="1:6">
      <c r="A6850" s="171">
        <v>44404</v>
      </c>
      <c r="B6850" t="s">
        <v>164</v>
      </c>
      <c r="C6850">
        <v>139501.51</v>
      </c>
      <c r="D6850" t="s">
        <v>26</v>
      </c>
      <c r="E6850" t="s">
        <v>26</v>
      </c>
      <c r="F6850">
        <v>354136</v>
      </c>
    </row>
    <row r="6851" spans="1:6">
      <c r="A6851" s="171">
        <v>44404</v>
      </c>
      <c r="B6851" t="s">
        <v>164</v>
      </c>
      <c r="C6851">
        <v>139501.51</v>
      </c>
      <c r="D6851" t="s">
        <v>27</v>
      </c>
      <c r="E6851" t="s">
        <v>27</v>
      </c>
      <c r="F6851">
        <v>35104</v>
      </c>
    </row>
    <row r="6852" spans="1:6">
      <c r="A6852" s="171">
        <v>44404</v>
      </c>
      <c r="B6852" t="s">
        <v>164</v>
      </c>
      <c r="C6852">
        <v>139501.51</v>
      </c>
      <c r="D6852" t="s">
        <v>28</v>
      </c>
      <c r="E6852" t="s">
        <v>28</v>
      </c>
      <c r="F6852">
        <v>0</v>
      </c>
    </row>
    <row r="6853" spans="1:6">
      <c r="A6853" s="171">
        <v>44404</v>
      </c>
      <c r="B6853" t="s">
        <v>164</v>
      </c>
      <c r="C6853">
        <v>139501.51</v>
      </c>
      <c r="D6853" t="s">
        <v>29</v>
      </c>
      <c r="E6853" t="s">
        <v>29</v>
      </c>
      <c r="F6853">
        <v>1075277</v>
      </c>
    </row>
    <row r="6854" spans="1:6">
      <c r="A6854" s="171">
        <v>44404</v>
      </c>
      <c r="B6854" t="s">
        <v>164</v>
      </c>
      <c r="C6854">
        <v>139501.51</v>
      </c>
      <c r="D6854" t="s">
        <v>30</v>
      </c>
      <c r="E6854" t="s">
        <v>30</v>
      </c>
      <c r="F6854">
        <v>0</v>
      </c>
    </row>
    <row r="6855" spans="1:6">
      <c r="A6855" s="171">
        <v>44404</v>
      </c>
      <c r="B6855" t="s">
        <v>164</v>
      </c>
      <c r="C6855">
        <v>139501.51</v>
      </c>
      <c r="D6855" t="s">
        <v>31</v>
      </c>
      <c r="E6855" t="s">
        <v>31</v>
      </c>
      <c r="F6855">
        <v>6140324</v>
      </c>
    </row>
    <row r="6856" spans="1:6">
      <c r="A6856" s="171">
        <v>44404</v>
      </c>
      <c r="B6856" t="s">
        <v>164</v>
      </c>
      <c r="C6856">
        <v>139501.51</v>
      </c>
      <c r="D6856" t="s">
        <v>32</v>
      </c>
      <c r="E6856" t="s">
        <v>32</v>
      </c>
      <c r="F6856">
        <v>27672</v>
      </c>
    </row>
    <row r="6857" spans="1:6">
      <c r="A6857" s="171">
        <v>44404</v>
      </c>
      <c r="B6857" t="s">
        <v>164</v>
      </c>
      <c r="C6857">
        <v>139501.51</v>
      </c>
      <c r="D6857" t="s">
        <v>33</v>
      </c>
      <c r="E6857" t="s">
        <v>33</v>
      </c>
      <c r="F6857">
        <v>1421481</v>
      </c>
    </row>
    <row r="6858" spans="1:6">
      <c r="A6858" s="171">
        <v>44404</v>
      </c>
      <c r="B6858" t="s">
        <v>164</v>
      </c>
      <c r="C6858">
        <v>139501.51</v>
      </c>
      <c r="D6858" t="s">
        <v>34</v>
      </c>
      <c r="E6858" t="s">
        <v>34</v>
      </c>
      <c r="F6858">
        <v>0</v>
      </c>
    </row>
    <row r="6859" spans="1:6">
      <c r="A6859" s="171">
        <v>44404</v>
      </c>
      <c r="B6859" t="s">
        <v>164</v>
      </c>
      <c r="C6859">
        <v>139501.51</v>
      </c>
      <c r="D6859" t="s">
        <v>35</v>
      </c>
      <c r="E6859" t="s">
        <v>35</v>
      </c>
      <c r="F6859">
        <v>0</v>
      </c>
    </row>
    <row r="6860" spans="1:6">
      <c r="A6860" s="171">
        <v>44404</v>
      </c>
      <c r="B6860" t="s">
        <v>164</v>
      </c>
      <c r="C6860">
        <v>139501.51</v>
      </c>
      <c r="D6860" t="s">
        <v>36</v>
      </c>
      <c r="E6860" t="s">
        <v>36</v>
      </c>
      <c r="F6860">
        <v>59751</v>
      </c>
    </row>
    <row r="6861" spans="1:6">
      <c r="A6861" s="171">
        <v>44404</v>
      </c>
      <c r="B6861" t="s">
        <v>164</v>
      </c>
      <c r="C6861">
        <v>139501.51</v>
      </c>
      <c r="D6861" t="s">
        <v>37</v>
      </c>
      <c r="E6861" t="s">
        <v>37</v>
      </c>
      <c r="F6861">
        <v>49451</v>
      </c>
    </row>
    <row r="6862" spans="1:6">
      <c r="A6862" s="171">
        <v>44404</v>
      </c>
      <c r="B6862" t="s">
        <v>164</v>
      </c>
      <c r="C6862">
        <v>139501.51</v>
      </c>
      <c r="D6862" t="s">
        <v>38</v>
      </c>
      <c r="E6862" t="s">
        <v>38</v>
      </c>
      <c r="F6862">
        <v>0</v>
      </c>
    </row>
    <row r="6863" spans="1:6">
      <c r="A6863" s="171">
        <v>44404</v>
      </c>
      <c r="B6863" t="s">
        <v>164</v>
      </c>
      <c r="C6863">
        <v>139501.51</v>
      </c>
      <c r="D6863" t="s">
        <v>39</v>
      </c>
      <c r="E6863" t="s">
        <v>39</v>
      </c>
      <c r="F6863">
        <v>0</v>
      </c>
    </row>
    <row r="6864" spans="1:6">
      <c r="A6864" s="171">
        <v>44404</v>
      </c>
      <c r="B6864" t="s">
        <v>164</v>
      </c>
      <c r="C6864">
        <v>139501.51</v>
      </c>
      <c r="D6864" t="s">
        <v>40</v>
      </c>
      <c r="E6864" t="s">
        <v>40</v>
      </c>
      <c r="F6864">
        <v>0</v>
      </c>
    </row>
    <row r="6865" spans="1:6">
      <c r="A6865" s="171">
        <v>44404</v>
      </c>
      <c r="B6865" t="s">
        <v>164</v>
      </c>
      <c r="C6865">
        <v>139501.51</v>
      </c>
      <c r="D6865" t="s">
        <v>41</v>
      </c>
      <c r="E6865" t="s">
        <v>41</v>
      </c>
      <c r="F6865">
        <v>0</v>
      </c>
    </row>
    <row r="6866" spans="1:6">
      <c r="A6866" s="171">
        <v>44405</v>
      </c>
      <c r="B6866" t="s">
        <v>164</v>
      </c>
      <c r="C6866">
        <v>134381.01</v>
      </c>
      <c r="D6866" t="s">
        <v>9</v>
      </c>
      <c r="E6866" t="s">
        <v>9</v>
      </c>
      <c r="F6866">
        <v>456371</v>
      </c>
    </row>
    <row r="6867" spans="1:6">
      <c r="A6867" s="171">
        <v>44405</v>
      </c>
      <c r="B6867" t="s">
        <v>164</v>
      </c>
      <c r="C6867">
        <v>134381.01</v>
      </c>
      <c r="D6867" t="s">
        <v>9</v>
      </c>
      <c r="E6867" t="s">
        <v>10</v>
      </c>
      <c r="F6867">
        <v>333521</v>
      </c>
    </row>
    <row r="6868" spans="1:6">
      <c r="A6868" s="171">
        <v>44405</v>
      </c>
      <c r="B6868" t="s">
        <v>164</v>
      </c>
      <c r="C6868">
        <v>134381.01</v>
      </c>
      <c r="D6868" t="s">
        <v>9</v>
      </c>
      <c r="E6868" t="s">
        <v>11</v>
      </c>
      <c r="F6868">
        <v>15654</v>
      </c>
    </row>
    <row r="6869" spans="1:6">
      <c r="A6869" s="171">
        <v>44405</v>
      </c>
      <c r="B6869" t="s">
        <v>164</v>
      </c>
      <c r="C6869">
        <v>134381.01</v>
      </c>
      <c r="D6869" t="s">
        <v>9</v>
      </c>
      <c r="E6869" t="s">
        <v>12</v>
      </c>
      <c r="F6869">
        <v>0</v>
      </c>
    </row>
    <row r="6870" spans="1:6">
      <c r="A6870" s="171">
        <v>44405</v>
      </c>
      <c r="B6870" t="s">
        <v>164</v>
      </c>
      <c r="C6870">
        <v>134381.01</v>
      </c>
      <c r="D6870" t="s">
        <v>9</v>
      </c>
      <c r="E6870" t="s">
        <v>13</v>
      </c>
      <c r="F6870">
        <v>107196</v>
      </c>
    </row>
    <row r="6871" spans="1:6">
      <c r="A6871" s="171">
        <v>44405</v>
      </c>
      <c r="B6871" t="s">
        <v>164</v>
      </c>
      <c r="C6871">
        <v>134381.01</v>
      </c>
      <c r="D6871" t="s">
        <v>14</v>
      </c>
      <c r="E6871" t="s">
        <v>14</v>
      </c>
      <c r="F6871">
        <v>120634</v>
      </c>
    </row>
    <row r="6872" spans="1:6">
      <c r="A6872" s="171">
        <v>44405</v>
      </c>
      <c r="B6872" t="s">
        <v>164</v>
      </c>
      <c r="C6872">
        <v>134381.01</v>
      </c>
      <c r="D6872" t="s">
        <v>14</v>
      </c>
      <c r="E6872" t="s">
        <v>15</v>
      </c>
      <c r="F6872">
        <v>81709</v>
      </c>
    </row>
    <row r="6873" spans="1:6">
      <c r="A6873" s="171">
        <v>44405</v>
      </c>
      <c r="B6873" t="s">
        <v>164</v>
      </c>
      <c r="C6873">
        <v>134381.01</v>
      </c>
      <c r="D6873" t="s">
        <v>14</v>
      </c>
      <c r="E6873" t="s">
        <v>16</v>
      </c>
      <c r="F6873">
        <v>884</v>
      </c>
    </row>
    <row r="6874" spans="1:6">
      <c r="A6874" s="171">
        <v>44405</v>
      </c>
      <c r="B6874" t="s">
        <v>164</v>
      </c>
      <c r="C6874">
        <v>134381.01</v>
      </c>
      <c r="D6874" t="s">
        <v>14</v>
      </c>
      <c r="E6874" t="s">
        <v>17</v>
      </c>
      <c r="F6874">
        <v>38041</v>
      </c>
    </row>
    <row r="6875" spans="1:6">
      <c r="A6875" s="171">
        <v>44405</v>
      </c>
      <c r="B6875" t="s">
        <v>164</v>
      </c>
      <c r="C6875">
        <v>134381.01</v>
      </c>
      <c r="D6875" t="s">
        <v>14</v>
      </c>
      <c r="E6875" t="s">
        <v>18</v>
      </c>
      <c r="F6875">
        <v>0</v>
      </c>
    </row>
    <row r="6876" spans="1:6">
      <c r="A6876" s="171">
        <v>44405</v>
      </c>
      <c r="B6876" t="s">
        <v>164</v>
      </c>
      <c r="C6876">
        <v>134381.01</v>
      </c>
      <c r="D6876" t="s">
        <v>19</v>
      </c>
      <c r="E6876" t="s">
        <v>19</v>
      </c>
      <c r="F6876">
        <v>163797</v>
      </c>
    </row>
    <row r="6877" spans="1:6">
      <c r="A6877" s="171">
        <v>44405</v>
      </c>
      <c r="B6877" t="s">
        <v>164</v>
      </c>
      <c r="C6877">
        <v>134381.01</v>
      </c>
      <c r="D6877" t="s">
        <v>19</v>
      </c>
      <c r="E6877" t="s">
        <v>20</v>
      </c>
      <c r="F6877">
        <v>163797</v>
      </c>
    </row>
    <row r="6878" spans="1:6">
      <c r="A6878" s="171">
        <v>44405</v>
      </c>
      <c r="B6878" t="s">
        <v>164</v>
      </c>
      <c r="C6878">
        <v>134381.01</v>
      </c>
      <c r="D6878" t="s">
        <v>19</v>
      </c>
      <c r="E6878" t="s">
        <v>21</v>
      </c>
      <c r="F6878">
        <v>0</v>
      </c>
    </row>
    <row r="6879" spans="1:6">
      <c r="A6879" s="171">
        <v>44405</v>
      </c>
      <c r="B6879" t="s">
        <v>164</v>
      </c>
      <c r="C6879">
        <v>134381.01</v>
      </c>
      <c r="D6879" t="s">
        <v>19</v>
      </c>
      <c r="E6879" t="s">
        <v>22</v>
      </c>
      <c r="F6879">
        <v>0</v>
      </c>
    </row>
    <row r="6880" spans="1:6">
      <c r="A6880" s="171">
        <v>44405</v>
      </c>
      <c r="B6880" t="s">
        <v>164</v>
      </c>
      <c r="C6880">
        <v>134381.01</v>
      </c>
      <c r="D6880" t="s">
        <v>23</v>
      </c>
      <c r="E6880" t="s">
        <v>23</v>
      </c>
      <c r="F6880">
        <v>0</v>
      </c>
    </row>
    <row r="6881" spans="1:6">
      <c r="A6881" s="171">
        <v>44405</v>
      </c>
      <c r="B6881" t="s">
        <v>164</v>
      </c>
      <c r="C6881">
        <v>134381.01</v>
      </c>
      <c r="D6881" t="s">
        <v>24</v>
      </c>
      <c r="E6881" t="s">
        <v>24</v>
      </c>
      <c r="F6881">
        <v>272513</v>
      </c>
    </row>
    <row r="6882" spans="1:6">
      <c r="A6882" s="171">
        <v>44405</v>
      </c>
      <c r="B6882" t="s">
        <v>164</v>
      </c>
      <c r="C6882">
        <v>134381.01</v>
      </c>
      <c r="D6882" t="s">
        <v>25</v>
      </c>
      <c r="E6882" t="s">
        <v>25</v>
      </c>
      <c r="F6882">
        <v>1218537</v>
      </c>
    </row>
    <row r="6883" spans="1:6">
      <c r="A6883" s="171">
        <v>44405</v>
      </c>
      <c r="B6883" t="s">
        <v>164</v>
      </c>
      <c r="C6883">
        <v>134381.01</v>
      </c>
      <c r="D6883" t="s">
        <v>26</v>
      </c>
      <c r="E6883" t="s">
        <v>26</v>
      </c>
      <c r="F6883">
        <v>171074</v>
      </c>
    </row>
    <row r="6884" spans="1:6">
      <c r="A6884" s="171">
        <v>44405</v>
      </c>
      <c r="B6884" t="s">
        <v>164</v>
      </c>
      <c r="C6884">
        <v>134381.01</v>
      </c>
      <c r="D6884" t="s">
        <v>27</v>
      </c>
      <c r="E6884" t="s">
        <v>27</v>
      </c>
      <c r="F6884">
        <v>34681</v>
      </c>
    </row>
    <row r="6885" spans="1:6">
      <c r="A6885" s="171">
        <v>44405</v>
      </c>
      <c r="B6885" t="s">
        <v>164</v>
      </c>
      <c r="C6885">
        <v>134381.01</v>
      </c>
      <c r="D6885" t="s">
        <v>28</v>
      </c>
      <c r="E6885" t="s">
        <v>28</v>
      </c>
      <c r="F6885">
        <v>0</v>
      </c>
    </row>
    <row r="6886" spans="1:6">
      <c r="A6886" s="171">
        <v>44405</v>
      </c>
      <c r="B6886" t="s">
        <v>164</v>
      </c>
      <c r="C6886">
        <v>134381.01</v>
      </c>
      <c r="D6886" t="s">
        <v>29</v>
      </c>
      <c r="E6886" t="s">
        <v>29</v>
      </c>
      <c r="F6886">
        <v>1085862</v>
      </c>
    </row>
    <row r="6887" spans="1:6">
      <c r="A6887" s="171">
        <v>44405</v>
      </c>
      <c r="B6887" t="s">
        <v>164</v>
      </c>
      <c r="C6887">
        <v>134381.01</v>
      </c>
      <c r="D6887" t="s">
        <v>30</v>
      </c>
      <c r="E6887" t="s">
        <v>30</v>
      </c>
      <c r="F6887">
        <v>0</v>
      </c>
    </row>
    <row r="6888" spans="1:6">
      <c r="A6888" s="171">
        <v>44405</v>
      </c>
      <c r="B6888" t="s">
        <v>164</v>
      </c>
      <c r="C6888">
        <v>134381.01</v>
      </c>
      <c r="D6888" t="s">
        <v>31</v>
      </c>
      <c r="E6888" t="s">
        <v>31</v>
      </c>
      <c r="F6888">
        <v>4807783</v>
      </c>
    </row>
    <row r="6889" spans="1:6">
      <c r="A6889" s="171">
        <v>44405</v>
      </c>
      <c r="B6889" t="s">
        <v>164</v>
      </c>
      <c r="C6889">
        <v>134381.01</v>
      </c>
      <c r="D6889" t="s">
        <v>32</v>
      </c>
      <c r="E6889" t="s">
        <v>32</v>
      </c>
      <c r="F6889">
        <v>102131</v>
      </c>
    </row>
    <row r="6890" spans="1:6">
      <c r="A6890" s="171">
        <v>44405</v>
      </c>
      <c r="B6890" t="s">
        <v>164</v>
      </c>
      <c r="C6890">
        <v>134381.01</v>
      </c>
      <c r="D6890" t="s">
        <v>33</v>
      </c>
      <c r="E6890" t="s">
        <v>33</v>
      </c>
      <c r="F6890">
        <v>665412</v>
      </c>
    </row>
    <row r="6891" spans="1:6">
      <c r="A6891" s="171">
        <v>44405</v>
      </c>
      <c r="B6891" t="s">
        <v>164</v>
      </c>
      <c r="C6891">
        <v>134381.01</v>
      </c>
      <c r="D6891" t="s">
        <v>34</v>
      </c>
      <c r="E6891" t="s">
        <v>34</v>
      </c>
      <c r="F6891">
        <v>0</v>
      </c>
    </row>
    <row r="6892" spans="1:6">
      <c r="A6892" s="171">
        <v>44405</v>
      </c>
      <c r="B6892" t="s">
        <v>164</v>
      </c>
      <c r="C6892">
        <v>134381.01</v>
      </c>
      <c r="D6892" t="s">
        <v>35</v>
      </c>
      <c r="E6892" t="s">
        <v>35</v>
      </c>
      <c r="F6892">
        <v>0</v>
      </c>
    </row>
    <row r="6893" spans="1:6">
      <c r="A6893" s="171">
        <v>44405</v>
      </c>
      <c r="B6893" t="s">
        <v>164</v>
      </c>
      <c r="C6893">
        <v>134381.01</v>
      </c>
      <c r="D6893" t="s">
        <v>36</v>
      </c>
      <c r="E6893" t="s">
        <v>36</v>
      </c>
      <c r="F6893">
        <v>47745</v>
      </c>
    </row>
    <row r="6894" spans="1:6">
      <c r="A6894" s="171">
        <v>44405</v>
      </c>
      <c r="B6894" t="s">
        <v>164</v>
      </c>
      <c r="C6894">
        <v>134381.01</v>
      </c>
      <c r="D6894" t="s">
        <v>37</v>
      </c>
      <c r="E6894" t="s">
        <v>37</v>
      </c>
      <c r="F6894">
        <v>39831</v>
      </c>
    </row>
    <row r="6895" spans="1:6">
      <c r="A6895" s="171">
        <v>44405</v>
      </c>
      <c r="B6895" t="s">
        <v>164</v>
      </c>
      <c r="C6895">
        <v>134381.01</v>
      </c>
      <c r="D6895" t="s">
        <v>38</v>
      </c>
      <c r="E6895" t="s">
        <v>38</v>
      </c>
      <c r="F6895">
        <v>0</v>
      </c>
    </row>
    <row r="6896" spans="1:6">
      <c r="A6896" s="171">
        <v>44405</v>
      </c>
      <c r="B6896" t="s">
        <v>164</v>
      </c>
      <c r="C6896">
        <v>134381.01</v>
      </c>
      <c r="D6896" t="s">
        <v>39</v>
      </c>
      <c r="E6896" t="s">
        <v>39</v>
      </c>
      <c r="F6896">
        <v>0</v>
      </c>
    </row>
    <row r="6897" spans="1:6">
      <c r="A6897" s="171">
        <v>44405</v>
      </c>
      <c r="B6897" t="s">
        <v>164</v>
      </c>
      <c r="C6897">
        <v>134381.01</v>
      </c>
      <c r="D6897" t="s">
        <v>40</v>
      </c>
      <c r="E6897" t="s">
        <v>40</v>
      </c>
      <c r="F6897">
        <v>0</v>
      </c>
    </row>
    <row r="6898" spans="1:6">
      <c r="A6898" s="171">
        <v>44405</v>
      </c>
      <c r="B6898" t="s">
        <v>164</v>
      </c>
      <c r="C6898">
        <v>134381.01</v>
      </c>
      <c r="D6898" t="s">
        <v>41</v>
      </c>
      <c r="E6898" t="s">
        <v>41</v>
      </c>
      <c r="F6898">
        <v>0</v>
      </c>
    </row>
    <row r="6899" spans="1:6">
      <c r="A6899" s="171">
        <v>44406</v>
      </c>
      <c r="B6899" t="s">
        <v>164</v>
      </c>
      <c r="C6899">
        <v>142142.43</v>
      </c>
      <c r="D6899" t="s">
        <v>9</v>
      </c>
      <c r="E6899" t="s">
        <v>9</v>
      </c>
      <c r="F6899">
        <v>482844</v>
      </c>
    </row>
    <row r="6900" spans="1:6">
      <c r="A6900" s="171">
        <v>44406</v>
      </c>
      <c r="B6900" t="s">
        <v>164</v>
      </c>
      <c r="C6900">
        <v>142142.43</v>
      </c>
      <c r="D6900" t="s">
        <v>9</v>
      </c>
      <c r="E6900" t="s">
        <v>10</v>
      </c>
      <c r="F6900">
        <v>361612</v>
      </c>
    </row>
    <row r="6901" spans="1:6">
      <c r="A6901" s="171">
        <v>44406</v>
      </c>
      <c r="B6901" t="s">
        <v>164</v>
      </c>
      <c r="C6901">
        <v>142142.43</v>
      </c>
      <c r="D6901" t="s">
        <v>9</v>
      </c>
      <c r="E6901" t="s">
        <v>11</v>
      </c>
      <c r="F6901">
        <v>17532</v>
      </c>
    </row>
    <row r="6902" spans="1:6">
      <c r="A6902" s="171">
        <v>44406</v>
      </c>
      <c r="B6902" t="s">
        <v>164</v>
      </c>
      <c r="C6902">
        <v>142142.43</v>
      </c>
      <c r="D6902" t="s">
        <v>9</v>
      </c>
      <c r="E6902" t="s">
        <v>12</v>
      </c>
      <c r="F6902">
        <v>0</v>
      </c>
    </row>
    <row r="6903" spans="1:6">
      <c r="A6903" s="171">
        <v>44406</v>
      </c>
      <c r="B6903" t="s">
        <v>164</v>
      </c>
      <c r="C6903">
        <v>142142.43</v>
      </c>
      <c r="D6903" t="s">
        <v>9</v>
      </c>
      <c r="E6903" t="s">
        <v>13</v>
      </c>
      <c r="F6903">
        <v>103700</v>
      </c>
    </row>
    <row r="6904" spans="1:6">
      <c r="A6904" s="171">
        <v>44406</v>
      </c>
      <c r="B6904" t="s">
        <v>164</v>
      </c>
      <c r="C6904">
        <v>142142.43</v>
      </c>
      <c r="D6904" t="s">
        <v>14</v>
      </c>
      <c r="E6904" t="s">
        <v>14</v>
      </c>
      <c r="F6904">
        <v>113183</v>
      </c>
    </row>
    <row r="6905" spans="1:6">
      <c r="A6905" s="171">
        <v>44406</v>
      </c>
      <c r="B6905" t="s">
        <v>164</v>
      </c>
      <c r="C6905">
        <v>142142.43</v>
      </c>
      <c r="D6905" t="s">
        <v>14</v>
      </c>
      <c r="E6905" t="s">
        <v>15</v>
      </c>
      <c r="F6905">
        <v>75941</v>
      </c>
    </row>
    <row r="6906" spans="1:6">
      <c r="A6906" s="171">
        <v>44406</v>
      </c>
      <c r="B6906" t="s">
        <v>164</v>
      </c>
      <c r="C6906">
        <v>142142.43</v>
      </c>
      <c r="D6906" t="s">
        <v>14</v>
      </c>
      <c r="E6906" t="s">
        <v>16</v>
      </c>
      <c r="F6906">
        <v>486</v>
      </c>
    </row>
    <row r="6907" spans="1:6">
      <c r="A6907" s="171">
        <v>44406</v>
      </c>
      <c r="B6907" t="s">
        <v>164</v>
      </c>
      <c r="C6907">
        <v>142142.43</v>
      </c>
      <c r="D6907" t="s">
        <v>14</v>
      </c>
      <c r="E6907" t="s">
        <v>17</v>
      </c>
      <c r="F6907">
        <v>36755</v>
      </c>
    </row>
    <row r="6908" spans="1:6">
      <c r="A6908" s="171">
        <v>44406</v>
      </c>
      <c r="B6908" t="s">
        <v>164</v>
      </c>
      <c r="C6908">
        <v>142142.43</v>
      </c>
      <c r="D6908" t="s">
        <v>14</v>
      </c>
      <c r="E6908" t="s">
        <v>18</v>
      </c>
      <c r="F6908">
        <v>0</v>
      </c>
    </row>
    <row r="6909" spans="1:6">
      <c r="A6909" s="171">
        <v>44406</v>
      </c>
      <c r="B6909" t="s">
        <v>164</v>
      </c>
      <c r="C6909">
        <v>142142.43</v>
      </c>
      <c r="D6909" t="s">
        <v>19</v>
      </c>
      <c r="E6909" t="s">
        <v>19</v>
      </c>
      <c r="F6909">
        <v>232498</v>
      </c>
    </row>
    <row r="6910" spans="1:6">
      <c r="A6910" s="171">
        <v>44406</v>
      </c>
      <c r="B6910" t="s">
        <v>164</v>
      </c>
      <c r="C6910">
        <v>142142.43</v>
      </c>
      <c r="D6910" t="s">
        <v>19</v>
      </c>
      <c r="E6910" t="s">
        <v>20</v>
      </c>
      <c r="F6910">
        <v>232498</v>
      </c>
    </row>
    <row r="6911" spans="1:6">
      <c r="A6911" s="171">
        <v>44406</v>
      </c>
      <c r="B6911" t="s">
        <v>164</v>
      </c>
      <c r="C6911">
        <v>142142.43</v>
      </c>
      <c r="D6911" t="s">
        <v>19</v>
      </c>
      <c r="E6911" t="s">
        <v>21</v>
      </c>
      <c r="F6911">
        <v>0</v>
      </c>
    </row>
    <row r="6912" spans="1:6">
      <c r="A6912" s="171">
        <v>44406</v>
      </c>
      <c r="B6912" t="s">
        <v>164</v>
      </c>
      <c r="C6912">
        <v>142142.43</v>
      </c>
      <c r="D6912" t="s">
        <v>19</v>
      </c>
      <c r="E6912" t="s">
        <v>22</v>
      </c>
      <c r="F6912">
        <v>0</v>
      </c>
    </row>
    <row r="6913" spans="1:6">
      <c r="A6913" s="171">
        <v>44406</v>
      </c>
      <c r="B6913" t="s">
        <v>164</v>
      </c>
      <c r="C6913">
        <v>142142.43</v>
      </c>
      <c r="D6913" t="s">
        <v>23</v>
      </c>
      <c r="E6913" t="s">
        <v>23</v>
      </c>
      <c r="F6913">
        <v>0</v>
      </c>
    </row>
    <row r="6914" spans="1:6">
      <c r="A6914" s="171">
        <v>44406</v>
      </c>
      <c r="B6914" t="s">
        <v>164</v>
      </c>
      <c r="C6914">
        <v>142142.43</v>
      </c>
      <c r="D6914" t="s">
        <v>24</v>
      </c>
      <c r="E6914" t="s">
        <v>24</v>
      </c>
      <c r="F6914">
        <v>602555</v>
      </c>
    </row>
    <row r="6915" spans="1:6">
      <c r="A6915" s="171">
        <v>44406</v>
      </c>
      <c r="B6915" t="s">
        <v>164</v>
      </c>
      <c r="C6915">
        <v>142142.43</v>
      </c>
      <c r="D6915" t="s">
        <v>25</v>
      </c>
      <c r="E6915" t="s">
        <v>25</v>
      </c>
      <c r="F6915">
        <v>1375818</v>
      </c>
    </row>
    <row r="6916" spans="1:6">
      <c r="A6916" s="171">
        <v>44406</v>
      </c>
      <c r="B6916" t="s">
        <v>164</v>
      </c>
      <c r="C6916">
        <v>142142.43</v>
      </c>
      <c r="D6916" t="s">
        <v>26</v>
      </c>
      <c r="E6916" t="s">
        <v>26</v>
      </c>
      <c r="F6916">
        <v>263433</v>
      </c>
    </row>
    <row r="6917" spans="1:6">
      <c r="A6917" s="171">
        <v>44406</v>
      </c>
      <c r="B6917" t="s">
        <v>164</v>
      </c>
      <c r="C6917">
        <v>142142.43</v>
      </c>
      <c r="D6917" t="s">
        <v>27</v>
      </c>
      <c r="E6917" t="s">
        <v>27</v>
      </c>
      <c r="F6917">
        <v>64857</v>
      </c>
    </row>
    <row r="6918" spans="1:6">
      <c r="A6918" s="171">
        <v>44406</v>
      </c>
      <c r="B6918" t="s">
        <v>164</v>
      </c>
      <c r="C6918">
        <v>142142.43</v>
      </c>
      <c r="D6918" t="s">
        <v>28</v>
      </c>
      <c r="E6918" t="s">
        <v>28</v>
      </c>
      <c r="F6918">
        <v>0</v>
      </c>
    </row>
    <row r="6919" spans="1:6">
      <c r="A6919" s="171">
        <v>44406</v>
      </c>
      <c r="B6919" t="s">
        <v>164</v>
      </c>
      <c r="C6919">
        <v>142142.43</v>
      </c>
      <c r="D6919" t="s">
        <v>29</v>
      </c>
      <c r="E6919" t="s">
        <v>29</v>
      </c>
      <c r="F6919">
        <v>1851430</v>
      </c>
    </row>
    <row r="6920" spans="1:6">
      <c r="A6920" s="171">
        <v>44406</v>
      </c>
      <c r="B6920" t="s">
        <v>164</v>
      </c>
      <c r="C6920">
        <v>142142.43</v>
      </c>
      <c r="D6920" t="s">
        <v>30</v>
      </c>
      <c r="E6920" t="s">
        <v>30</v>
      </c>
      <c r="F6920">
        <v>0</v>
      </c>
    </row>
    <row r="6921" spans="1:6">
      <c r="A6921" s="171">
        <v>44406</v>
      </c>
      <c r="B6921" t="s">
        <v>164</v>
      </c>
      <c r="C6921">
        <v>142142.43</v>
      </c>
      <c r="D6921" t="s">
        <v>31</v>
      </c>
      <c r="E6921" t="s">
        <v>31</v>
      </c>
      <c r="F6921">
        <v>4701976</v>
      </c>
    </row>
    <row r="6922" spans="1:6">
      <c r="A6922" s="171">
        <v>44406</v>
      </c>
      <c r="B6922" t="s">
        <v>164</v>
      </c>
      <c r="C6922">
        <v>142142.43</v>
      </c>
      <c r="D6922" t="s">
        <v>32</v>
      </c>
      <c r="E6922" t="s">
        <v>32</v>
      </c>
      <c r="F6922">
        <v>124423</v>
      </c>
    </row>
    <row r="6923" spans="1:6">
      <c r="A6923" s="171">
        <v>44406</v>
      </c>
      <c r="B6923" t="s">
        <v>164</v>
      </c>
      <c r="C6923">
        <v>142142.43</v>
      </c>
      <c r="D6923" t="s">
        <v>33</v>
      </c>
      <c r="E6923" t="s">
        <v>33</v>
      </c>
      <c r="F6923">
        <v>757278</v>
      </c>
    </row>
    <row r="6924" spans="1:6">
      <c r="A6924" s="171">
        <v>44406</v>
      </c>
      <c r="B6924" t="s">
        <v>164</v>
      </c>
      <c r="C6924">
        <v>142142.43</v>
      </c>
      <c r="D6924" t="s">
        <v>34</v>
      </c>
      <c r="E6924" t="s">
        <v>34</v>
      </c>
      <c r="F6924">
        <v>0</v>
      </c>
    </row>
    <row r="6925" spans="1:6">
      <c r="A6925" s="171">
        <v>44406</v>
      </c>
      <c r="B6925" t="s">
        <v>164</v>
      </c>
      <c r="C6925">
        <v>142142.43</v>
      </c>
      <c r="D6925" t="s">
        <v>35</v>
      </c>
      <c r="E6925" t="s">
        <v>35</v>
      </c>
      <c r="F6925">
        <v>0</v>
      </c>
    </row>
    <row r="6926" spans="1:6">
      <c r="A6926" s="171">
        <v>44406</v>
      </c>
      <c r="B6926" t="s">
        <v>164</v>
      </c>
      <c r="C6926">
        <v>142142.43</v>
      </c>
      <c r="D6926" t="s">
        <v>36</v>
      </c>
      <c r="E6926" t="s">
        <v>36</v>
      </c>
      <c r="F6926">
        <v>43290</v>
      </c>
    </row>
    <row r="6927" spans="1:6">
      <c r="A6927" s="171">
        <v>44406</v>
      </c>
      <c r="B6927" t="s">
        <v>164</v>
      </c>
      <c r="C6927">
        <v>142142.43</v>
      </c>
      <c r="D6927" t="s">
        <v>37</v>
      </c>
      <c r="E6927" t="s">
        <v>37</v>
      </c>
      <c r="F6927">
        <v>43343</v>
      </c>
    </row>
    <row r="6928" spans="1:6">
      <c r="A6928" s="171">
        <v>44406</v>
      </c>
      <c r="B6928" t="s">
        <v>164</v>
      </c>
      <c r="C6928">
        <v>142142.43</v>
      </c>
      <c r="D6928" t="s">
        <v>38</v>
      </c>
      <c r="E6928" t="s">
        <v>38</v>
      </c>
      <c r="F6928">
        <v>0</v>
      </c>
    </row>
    <row r="6929" spans="1:6">
      <c r="A6929" s="171">
        <v>44406</v>
      </c>
      <c r="B6929" t="s">
        <v>164</v>
      </c>
      <c r="C6929">
        <v>142142.43</v>
      </c>
      <c r="D6929" t="s">
        <v>39</v>
      </c>
      <c r="E6929" t="s">
        <v>39</v>
      </c>
      <c r="F6929">
        <v>0</v>
      </c>
    </row>
    <row r="6930" spans="1:6">
      <c r="A6930" s="171">
        <v>44406</v>
      </c>
      <c r="B6930" t="s">
        <v>164</v>
      </c>
      <c r="C6930">
        <v>142142.43</v>
      </c>
      <c r="D6930" t="s">
        <v>40</v>
      </c>
      <c r="E6930" t="s">
        <v>40</v>
      </c>
      <c r="F6930">
        <v>0</v>
      </c>
    </row>
    <row r="6931" spans="1:6">
      <c r="A6931" s="171">
        <v>44406</v>
      </c>
      <c r="B6931" t="s">
        <v>164</v>
      </c>
      <c r="C6931">
        <v>142142.43</v>
      </c>
      <c r="D6931" t="s">
        <v>41</v>
      </c>
      <c r="E6931" t="s">
        <v>41</v>
      </c>
      <c r="F6931">
        <v>0</v>
      </c>
    </row>
    <row r="6932" spans="1:6">
      <c r="A6932" s="171">
        <v>44407</v>
      </c>
      <c r="B6932" t="s">
        <v>164</v>
      </c>
      <c r="C6932">
        <v>274176.34000000003</v>
      </c>
      <c r="D6932" t="s">
        <v>9</v>
      </c>
      <c r="E6932" t="s">
        <v>9</v>
      </c>
      <c r="F6932">
        <v>692895</v>
      </c>
    </row>
    <row r="6933" spans="1:6">
      <c r="A6933" s="171">
        <v>44407</v>
      </c>
      <c r="B6933" t="s">
        <v>164</v>
      </c>
      <c r="C6933">
        <v>274176.34000000003</v>
      </c>
      <c r="D6933" t="s">
        <v>9</v>
      </c>
      <c r="E6933" t="s">
        <v>10</v>
      </c>
      <c r="F6933">
        <v>487226</v>
      </c>
    </row>
    <row r="6934" spans="1:6">
      <c r="A6934" s="171">
        <v>44407</v>
      </c>
      <c r="B6934" t="s">
        <v>164</v>
      </c>
      <c r="C6934">
        <v>274176.34000000003</v>
      </c>
      <c r="D6934" t="s">
        <v>9</v>
      </c>
      <c r="E6934" t="s">
        <v>11</v>
      </c>
      <c r="F6934">
        <v>42400</v>
      </c>
    </row>
    <row r="6935" spans="1:6">
      <c r="A6935" s="171">
        <v>44407</v>
      </c>
      <c r="B6935" t="s">
        <v>164</v>
      </c>
      <c r="C6935">
        <v>274176.34000000003</v>
      </c>
      <c r="D6935" t="s">
        <v>9</v>
      </c>
      <c r="E6935" t="s">
        <v>12</v>
      </c>
      <c r="F6935">
        <v>0</v>
      </c>
    </row>
    <row r="6936" spans="1:6">
      <c r="A6936" s="171">
        <v>44407</v>
      </c>
      <c r="B6936" t="s">
        <v>164</v>
      </c>
      <c r="C6936">
        <v>274176.34000000003</v>
      </c>
      <c r="D6936" t="s">
        <v>9</v>
      </c>
      <c r="E6936" t="s">
        <v>13</v>
      </c>
      <c r="F6936">
        <v>163269</v>
      </c>
    </row>
    <row r="6937" spans="1:6">
      <c r="A6937" s="171">
        <v>44407</v>
      </c>
      <c r="B6937" t="s">
        <v>164</v>
      </c>
      <c r="C6937">
        <v>274176.34000000003</v>
      </c>
      <c r="D6937" t="s">
        <v>14</v>
      </c>
      <c r="E6937" t="s">
        <v>14</v>
      </c>
      <c r="F6937">
        <v>146638</v>
      </c>
    </row>
    <row r="6938" spans="1:6">
      <c r="A6938" s="171">
        <v>44407</v>
      </c>
      <c r="B6938" t="s">
        <v>164</v>
      </c>
      <c r="C6938">
        <v>274176.34000000003</v>
      </c>
      <c r="D6938" t="s">
        <v>14</v>
      </c>
      <c r="E6938" t="s">
        <v>15</v>
      </c>
      <c r="F6938">
        <v>106519</v>
      </c>
    </row>
    <row r="6939" spans="1:6">
      <c r="A6939" s="171">
        <v>44407</v>
      </c>
      <c r="B6939" t="s">
        <v>164</v>
      </c>
      <c r="C6939">
        <v>274176.34000000003</v>
      </c>
      <c r="D6939" t="s">
        <v>14</v>
      </c>
      <c r="E6939" t="s">
        <v>16</v>
      </c>
      <c r="F6939">
        <v>380</v>
      </c>
    </row>
    <row r="6940" spans="1:6">
      <c r="A6940" s="171">
        <v>44407</v>
      </c>
      <c r="B6940" t="s">
        <v>164</v>
      </c>
      <c r="C6940">
        <v>274176.34000000003</v>
      </c>
      <c r="D6940" t="s">
        <v>14</v>
      </c>
      <c r="E6940" t="s">
        <v>17</v>
      </c>
      <c r="F6940">
        <v>39739</v>
      </c>
    </row>
    <row r="6941" spans="1:6">
      <c r="A6941" s="171">
        <v>44407</v>
      </c>
      <c r="B6941" t="s">
        <v>164</v>
      </c>
      <c r="C6941">
        <v>274176.34000000003</v>
      </c>
      <c r="D6941" t="s">
        <v>14</v>
      </c>
      <c r="E6941" t="s">
        <v>18</v>
      </c>
      <c r="F6941">
        <v>0</v>
      </c>
    </row>
    <row r="6942" spans="1:6">
      <c r="A6942" s="171">
        <v>44407</v>
      </c>
      <c r="B6942" t="s">
        <v>164</v>
      </c>
      <c r="C6942">
        <v>274176.34000000003</v>
      </c>
      <c r="D6942" t="s">
        <v>19</v>
      </c>
      <c r="E6942" t="s">
        <v>19</v>
      </c>
      <c r="F6942">
        <v>146943</v>
      </c>
    </row>
    <row r="6943" spans="1:6">
      <c r="A6943" s="171">
        <v>44407</v>
      </c>
      <c r="B6943" t="s">
        <v>164</v>
      </c>
      <c r="C6943">
        <v>274176.34000000003</v>
      </c>
      <c r="D6943" t="s">
        <v>19</v>
      </c>
      <c r="E6943" t="s">
        <v>20</v>
      </c>
      <c r="F6943">
        <v>146943</v>
      </c>
    </row>
    <row r="6944" spans="1:6">
      <c r="A6944" s="171">
        <v>44407</v>
      </c>
      <c r="B6944" t="s">
        <v>164</v>
      </c>
      <c r="C6944">
        <v>274176.34000000003</v>
      </c>
      <c r="D6944" t="s">
        <v>19</v>
      </c>
      <c r="E6944" t="s">
        <v>21</v>
      </c>
      <c r="F6944">
        <v>0</v>
      </c>
    </row>
    <row r="6945" spans="1:6">
      <c r="A6945" s="171">
        <v>44407</v>
      </c>
      <c r="B6945" t="s">
        <v>164</v>
      </c>
      <c r="C6945">
        <v>274176.34000000003</v>
      </c>
      <c r="D6945" t="s">
        <v>19</v>
      </c>
      <c r="E6945" t="s">
        <v>22</v>
      </c>
      <c r="F6945">
        <v>0</v>
      </c>
    </row>
    <row r="6946" spans="1:6">
      <c r="A6946" s="171">
        <v>44407</v>
      </c>
      <c r="B6946" t="s">
        <v>164</v>
      </c>
      <c r="C6946">
        <v>274176.34000000003</v>
      </c>
      <c r="D6946" t="s">
        <v>23</v>
      </c>
      <c r="E6946" t="s">
        <v>23</v>
      </c>
      <c r="F6946">
        <v>0</v>
      </c>
    </row>
    <row r="6947" spans="1:6">
      <c r="A6947" s="171">
        <v>44407</v>
      </c>
      <c r="B6947" t="s">
        <v>164</v>
      </c>
      <c r="C6947">
        <v>274176.34000000003</v>
      </c>
      <c r="D6947" t="s">
        <v>24</v>
      </c>
      <c r="E6947" t="s">
        <v>24</v>
      </c>
      <c r="F6947">
        <v>391712</v>
      </c>
    </row>
    <row r="6948" spans="1:6">
      <c r="A6948" s="171">
        <v>44407</v>
      </c>
      <c r="B6948" t="s">
        <v>164</v>
      </c>
      <c r="C6948">
        <v>274176.34000000003</v>
      </c>
      <c r="D6948" t="s">
        <v>25</v>
      </c>
      <c r="E6948" t="s">
        <v>25</v>
      </c>
      <c r="F6948">
        <v>1996376</v>
      </c>
    </row>
    <row r="6949" spans="1:6">
      <c r="A6949" s="171">
        <v>44407</v>
      </c>
      <c r="B6949" t="s">
        <v>164</v>
      </c>
      <c r="C6949">
        <v>274176.34000000003</v>
      </c>
      <c r="D6949" t="s">
        <v>26</v>
      </c>
      <c r="E6949" t="s">
        <v>26</v>
      </c>
      <c r="F6949">
        <v>173798</v>
      </c>
    </row>
    <row r="6950" spans="1:6">
      <c r="A6950" s="171">
        <v>44407</v>
      </c>
      <c r="B6950" t="s">
        <v>164</v>
      </c>
      <c r="C6950">
        <v>274176.34000000003</v>
      </c>
      <c r="D6950" t="s">
        <v>27</v>
      </c>
      <c r="E6950" t="s">
        <v>27</v>
      </c>
      <c r="F6950">
        <v>66522</v>
      </c>
    </row>
    <row r="6951" spans="1:6">
      <c r="A6951" s="171">
        <v>44407</v>
      </c>
      <c r="B6951" t="s">
        <v>164</v>
      </c>
      <c r="C6951">
        <v>274176.34000000003</v>
      </c>
      <c r="D6951" t="s">
        <v>28</v>
      </c>
      <c r="E6951" t="s">
        <v>28</v>
      </c>
      <c r="F6951">
        <v>0</v>
      </c>
    </row>
    <row r="6952" spans="1:6">
      <c r="A6952" s="171">
        <v>44407</v>
      </c>
      <c r="B6952" t="s">
        <v>164</v>
      </c>
      <c r="C6952">
        <v>274176.34000000003</v>
      </c>
      <c r="D6952" t="s">
        <v>29</v>
      </c>
      <c r="E6952" t="s">
        <v>29</v>
      </c>
      <c r="F6952">
        <v>1488437</v>
      </c>
    </row>
    <row r="6953" spans="1:6">
      <c r="A6953" s="171">
        <v>44407</v>
      </c>
      <c r="B6953" t="s">
        <v>164</v>
      </c>
      <c r="C6953">
        <v>274176.34000000003</v>
      </c>
      <c r="D6953" t="s">
        <v>30</v>
      </c>
      <c r="E6953" t="s">
        <v>30</v>
      </c>
      <c r="F6953">
        <v>0</v>
      </c>
    </row>
    <row r="6954" spans="1:6">
      <c r="A6954" s="171">
        <v>44407</v>
      </c>
      <c r="B6954" t="s">
        <v>164</v>
      </c>
      <c r="C6954">
        <v>274176.34000000003</v>
      </c>
      <c r="D6954" t="s">
        <v>31</v>
      </c>
      <c r="E6954" t="s">
        <v>31</v>
      </c>
      <c r="F6954">
        <v>6073143</v>
      </c>
    </row>
    <row r="6955" spans="1:6">
      <c r="A6955" s="171">
        <v>44407</v>
      </c>
      <c r="B6955" t="s">
        <v>164</v>
      </c>
      <c r="C6955">
        <v>274176.34000000003</v>
      </c>
      <c r="D6955" t="s">
        <v>32</v>
      </c>
      <c r="E6955" t="s">
        <v>32</v>
      </c>
      <c r="F6955">
        <v>97896</v>
      </c>
    </row>
    <row r="6956" spans="1:6">
      <c r="A6956" s="171">
        <v>44407</v>
      </c>
      <c r="B6956" t="s">
        <v>164</v>
      </c>
      <c r="C6956">
        <v>274176.34000000003</v>
      </c>
      <c r="D6956" t="s">
        <v>33</v>
      </c>
      <c r="E6956" t="s">
        <v>33</v>
      </c>
      <c r="F6956">
        <v>959913</v>
      </c>
    </row>
    <row r="6957" spans="1:6">
      <c r="A6957" s="171">
        <v>44407</v>
      </c>
      <c r="B6957" t="s">
        <v>164</v>
      </c>
      <c r="C6957">
        <v>274176.34000000003</v>
      </c>
      <c r="D6957" t="s">
        <v>34</v>
      </c>
      <c r="E6957" t="s">
        <v>34</v>
      </c>
      <c r="F6957">
        <v>0</v>
      </c>
    </row>
    <row r="6958" spans="1:6">
      <c r="A6958" s="171">
        <v>44407</v>
      </c>
      <c r="B6958" t="s">
        <v>164</v>
      </c>
      <c r="C6958">
        <v>274176.34000000003</v>
      </c>
      <c r="D6958" t="s">
        <v>35</v>
      </c>
      <c r="E6958" t="s">
        <v>35</v>
      </c>
      <c r="F6958">
        <v>0</v>
      </c>
    </row>
    <row r="6959" spans="1:6">
      <c r="A6959" s="171">
        <v>44407</v>
      </c>
      <c r="B6959" t="s">
        <v>164</v>
      </c>
      <c r="C6959">
        <v>274176.34000000003</v>
      </c>
      <c r="D6959" t="s">
        <v>36</v>
      </c>
      <c r="E6959" t="s">
        <v>36</v>
      </c>
      <c r="F6959">
        <v>47441</v>
      </c>
    </row>
    <row r="6960" spans="1:6">
      <c r="A6960" s="171">
        <v>44407</v>
      </c>
      <c r="B6960" t="s">
        <v>164</v>
      </c>
      <c r="C6960">
        <v>274176.34000000003</v>
      </c>
      <c r="D6960" t="s">
        <v>37</v>
      </c>
      <c r="E6960" t="s">
        <v>37</v>
      </c>
      <c r="F6960">
        <v>33492</v>
      </c>
    </row>
    <row r="6961" spans="1:6">
      <c r="A6961" s="171">
        <v>44407</v>
      </c>
      <c r="B6961" t="s">
        <v>164</v>
      </c>
      <c r="C6961">
        <v>274176.34000000003</v>
      </c>
      <c r="D6961" t="s">
        <v>38</v>
      </c>
      <c r="E6961" t="s">
        <v>38</v>
      </c>
      <c r="F6961">
        <v>0</v>
      </c>
    </row>
    <row r="6962" spans="1:6">
      <c r="A6962" s="171">
        <v>44407</v>
      </c>
      <c r="B6962" t="s">
        <v>164</v>
      </c>
      <c r="C6962">
        <v>274176.34000000003</v>
      </c>
      <c r="D6962" t="s">
        <v>39</v>
      </c>
      <c r="E6962" t="s">
        <v>39</v>
      </c>
      <c r="F6962">
        <v>0</v>
      </c>
    </row>
    <row r="6963" spans="1:6">
      <c r="A6963" s="171">
        <v>44407</v>
      </c>
      <c r="B6963" t="s">
        <v>164</v>
      </c>
      <c r="C6963">
        <v>274176.34000000003</v>
      </c>
      <c r="D6963" t="s">
        <v>40</v>
      </c>
      <c r="E6963" t="s">
        <v>40</v>
      </c>
      <c r="F6963">
        <v>0</v>
      </c>
    </row>
    <row r="6964" spans="1:6">
      <c r="A6964" s="171">
        <v>44407</v>
      </c>
      <c r="B6964" t="s">
        <v>164</v>
      </c>
      <c r="C6964">
        <v>274176.34000000003</v>
      </c>
      <c r="D6964" t="s">
        <v>41</v>
      </c>
      <c r="E6964" t="s">
        <v>41</v>
      </c>
      <c r="F6964">
        <v>0</v>
      </c>
    </row>
    <row r="6965" spans="1:6">
      <c r="A6965" s="171">
        <v>44408</v>
      </c>
      <c r="B6965" t="s">
        <v>164</v>
      </c>
      <c r="C6965">
        <v>232616.33</v>
      </c>
      <c r="D6965" t="s">
        <v>9</v>
      </c>
      <c r="E6965" t="s">
        <v>9</v>
      </c>
      <c r="F6965">
        <v>757367</v>
      </c>
    </row>
    <row r="6966" spans="1:6">
      <c r="A6966" s="171">
        <v>44408</v>
      </c>
      <c r="B6966" t="s">
        <v>164</v>
      </c>
      <c r="C6966">
        <v>232616.33</v>
      </c>
      <c r="D6966" t="s">
        <v>9</v>
      </c>
      <c r="E6966" t="s">
        <v>10</v>
      </c>
      <c r="F6966">
        <v>530465</v>
      </c>
    </row>
    <row r="6967" spans="1:6">
      <c r="A6967" s="171">
        <v>44408</v>
      </c>
      <c r="B6967" t="s">
        <v>164</v>
      </c>
      <c r="C6967">
        <v>232616.33</v>
      </c>
      <c r="D6967" t="s">
        <v>9</v>
      </c>
      <c r="E6967" t="s">
        <v>11</v>
      </c>
      <c r="F6967">
        <v>43033</v>
      </c>
    </row>
    <row r="6968" spans="1:6">
      <c r="A6968" s="171">
        <v>44408</v>
      </c>
      <c r="B6968" t="s">
        <v>164</v>
      </c>
      <c r="C6968">
        <v>232616.33</v>
      </c>
      <c r="D6968" t="s">
        <v>9</v>
      </c>
      <c r="E6968" t="s">
        <v>12</v>
      </c>
      <c r="F6968">
        <v>0</v>
      </c>
    </row>
    <row r="6969" spans="1:6">
      <c r="A6969" s="171">
        <v>44408</v>
      </c>
      <c r="B6969" t="s">
        <v>164</v>
      </c>
      <c r="C6969">
        <v>232616.33</v>
      </c>
      <c r="D6969" t="s">
        <v>9</v>
      </c>
      <c r="E6969" t="s">
        <v>13</v>
      </c>
      <c r="F6969">
        <v>183869</v>
      </c>
    </row>
    <row r="6970" spans="1:6">
      <c r="A6970" s="171">
        <v>44408</v>
      </c>
      <c r="B6970" t="s">
        <v>164</v>
      </c>
      <c r="C6970">
        <v>232616.33</v>
      </c>
      <c r="D6970" t="s">
        <v>14</v>
      </c>
      <c r="E6970" t="s">
        <v>14</v>
      </c>
      <c r="F6970">
        <v>139377</v>
      </c>
    </row>
    <row r="6971" spans="1:6">
      <c r="A6971" s="171">
        <v>44408</v>
      </c>
      <c r="B6971" t="s">
        <v>164</v>
      </c>
      <c r="C6971">
        <v>232616.33</v>
      </c>
      <c r="D6971" t="s">
        <v>14</v>
      </c>
      <c r="E6971" t="s">
        <v>15</v>
      </c>
      <c r="F6971">
        <v>102808</v>
      </c>
    </row>
    <row r="6972" spans="1:6">
      <c r="A6972" s="171">
        <v>44408</v>
      </c>
      <c r="B6972" t="s">
        <v>164</v>
      </c>
      <c r="C6972">
        <v>232616.33</v>
      </c>
      <c r="D6972" t="s">
        <v>14</v>
      </c>
      <c r="E6972" t="s">
        <v>16</v>
      </c>
      <c r="F6972">
        <v>440</v>
      </c>
    </row>
    <row r="6973" spans="1:6">
      <c r="A6973" s="171">
        <v>44408</v>
      </c>
      <c r="B6973" t="s">
        <v>164</v>
      </c>
      <c r="C6973">
        <v>232616.33</v>
      </c>
      <c r="D6973" t="s">
        <v>14</v>
      </c>
      <c r="E6973" t="s">
        <v>17</v>
      </c>
      <c r="F6973">
        <v>36129</v>
      </c>
    </row>
    <row r="6974" spans="1:6">
      <c r="A6974" s="171">
        <v>44408</v>
      </c>
      <c r="B6974" t="s">
        <v>164</v>
      </c>
      <c r="C6974">
        <v>232616.33</v>
      </c>
      <c r="D6974" t="s">
        <v>14</v>
      </c>
      <c r="E6974" t="s">
        <v>18</v>
      </c>
      <c r="F6974">
        <v>0</v>
      </c>
    </row>
    <row r="6975" spans="1:6">
      <c r="A6975" s="171">
        <v>44408</v>
      </c>
      <c r="B6975" t="s">
        <v>164</v>
      </c>
      <c r="C6975">
        <v>232616.33</v>
      </c>
      <c r="D6975" t="s">
        <v>19</v>
      </c>
      <c r="E6975" t="s">
        <v>19</v>
      </c>
      <c r="F6975">
        <v>78136</v>
      </c>
    </row>
    <row r="6976" spans="1:6">
      <c r="A6976" s="171">
        <v>44408</v>
      </c>
      <c r="B6976" t="s">
        <v>164</v>
      </c>
      <c r="C6976">
        <v>232616.33</v>
      </c>
      <c r="D6976" t="s">
        <v>19</v>
      </c>
      <c r="E6976" t="s">
        <v>20</v>
      </c>
      <c r="F6976">
        <v>78136</v>
      </c>
    </row>
    <row r="6977" spans="1:6">
      <c r="A6977" s="171">
        <v>44408</v>
      </c>
      <c r="B6977" t="s">
        <v>164</v>
      </c>
      <c r="C6977">
        <v>232616.33</v>
      </c>
      <c r="D6977" t="s">
        <v>19</v>
      </c>
      <c r="E6977" t="s">
        <v>21</v>
      </c>
      <c r="F6977">
        <v>0</v>
      </c>
    </row>
    <row r="6978" spans="1:6">
      <c r="A6978" s="171">
        <v>44408</v>
      </c>
      <c r="B6978" t="s">
        <v>164</v>
      </c>
      <c r="C6978">
        <v>232616.33</v>
      </c>
      <c r="D6978" t="s">
        <v>19</v>
      </c>
      <c r="E6978" t="s">
        <v>22</v>
      </c>
      <c r="F6978">
        <v>0</v>
      </c>
    </row>
    <row r="6979" spans="1:6">
      <c r="A6979" s="171">
        <v>44408</v>
      </c>
      <c r="B6979" t="s">
        <v>164</v>
      </c>
      <c r="C6979">
        <v>232616.33</v>
      </c>
      <c r="D6979" t="s">
        <v>23</v>
      </c>
      <c r="E6979" t="s">
        <v>23</v>
      </c>
      <c r="F6979">
        <v>0</v>
      </c>
    </row>
    <row r="6980" spans="1:6">
      <c r="A6980" s="171">
        <v>44408</v>
      </c>
      <c r="B6980" t="s">
        <v>164</v>
      </c>
      <c r="C6980">
        <v>232616.33</v>
      </c>
      <c r="D6980" t="s">
        <v>24</v>
      </c>
      <c r="E6980" t="s">
        <v>24</v>
      </c>
      <c r="F6980">
        <v>766159</v>
      </c>
    </row>
    <row r="6981" spans="1:6">
      <c r="A6981" s="171">
        <v>44408</v>
      </c>
      <c r="B6981" t="s">
        <v>164</v>
      </c>
      <c r="C6981">
        <v>232616.33</v>
      </c>
      <c r="D6981" t="s">
        <v>25</v>
      </c>
      <c r="E6981" t="s">
        <v>25</v>
      </c>
      <c r="F6981">
        <v>2230220</v>
      </c>
    </row>
    <row r="6982" spans="1:6">
      <c r="A6982" s="171">
        <v>44408</v>
      </c>
      <c r="B6982" t="s">
        <v>164</v>
      </c>
      <c r="C6982">
        <v>232616.33</v>
      </c>
      <c r="D6982" t="s">
        <v>26</v>
      </c>
      <c r="E6982" t="s">
        <v>26</v>
      </c>
      <c r="F6982">
        <v>129715</v>
      </c>
    </row>
    <row r="6983" spans="1:6">
      <c r="A6983" s="171">
        <v>44408</v>
      </c>
      <c r="B6983" t="s">
        <v>164</v>
      </c>
      <c r="C6983">
        <v>232616.33</v>
      </c>
      <c r="D6983" t="s">
        <v>27</v>
      </c>
      <c r="E6983" t="s">
        <v>27</v>
      </c>
      <c r="F6983">
        <v>32489</v>
      </c>
    </row>
    <row r="6984" spans="1:6">
      <c r="A6984" s="171">
        <v>44408</v>
      </c>
      <c r="B6984" t="s">
        <v>164</v>
      </c>
      <c r="C6984">
        <v>232616.33</v>
      </c>
      <c r="D6984" t="s">
        <v>28</v>
      </c>
      <c r="E6984" t="s">
        <v>28</v>
      </c>
      <c r="F6984">
        <v>0</v>
      </c>
    </row>
    <row r="6985" spans="1:6">
      <c r="A6985" s="171">
        <v>44408</v>
      </c>
      <c r="B6985" t="s">
        <v>164</v>
      </c>
      <c r="C6985">
        <v>232616.33</v>
      </c>
      <c r="D6985" t="s">
        <v>29</v>
      </c>
      <c r="E6985" t="s">
        <v>29</v>
      </c>
      <c r="F6985">
        <v>1775678</v>
      </c>
    </row>
    <row r="6986" spans="1:6">
      <c r="A6986" s="171">
        <v>44408</v>
      </c>
      <c r="B6986" t="s">
        <v>164</v>
      </c>
      <c r="C6986">
        <v>232616.33</v>
      </c>
      <c r="D6986" t="s">
        <v>30</v>
      </c>
      <c r="E6986" t="s">
        <v>30</v>
      </c>
      <c r="F6986">
        <v>0</v>
      </c>
    </row>
    <row r="6987" spans="1:6">
      <c r="A6987" s="171">
        <v>44408</v>
      </c>
      <c r="B6987" t="s">
        <v>164</v>
      </c>
      <c r="C6987">
        <v>232616.33</v>
      </c>
      <c r="D6987" t="s">
        <v>31</v>
      </c>
      <c r="E6987" t="s">
        <v>31</v>
      </c>
      <c r="F6987">
        <v>5927846</v>
      </c>
    </row>
    <row r="6988" spans="1:6">
      <c r="A6988" s="171">
        <v>44408</v>
      </c>
      <c r="B6988" t="s">
        <v>164</v>
      </c>
      <c r="C6988">
        <v>232616.33</v>
      </c>
      <c r="D6988" t="s">
        <v>32</v>
      </c>
      <c r="E6988" t="s">
        <v>32</v>
      </c>
      <c r="F6988">
        <v>171605</v>
      </c>
    </row>
    <row r="6989" spans="1:6">
      <c r="A6989" s="171">
        <v>44408</v>
      </c>
      <c r="B6989" t="s">
        <v>164</v>
      </c>
      <c r="C6989">
        <v>232616.33</v>
      </c>
      <c r="D6989" t="s">
        <v>33</v>
      </c>
      <c r="E6989" t="s">
        <v>33</v>
      </c>
      <c r="F6989">
        <v>931854</v>
      </c>
    </row>
    <row r="6990" spans="1:6">
      <c r="A6990" s="171">
        <v>44408</v>
      </c>
      <c r="B6990" t="s">
        <v>164</v>
      </c>
      <c r="C6990">
        <v>232616.33</v>
      </c>
      <c r="D6990" t="s">
        <v>34</v>
      </c>
      <c r="E6990" t="s">
        <v>34</v>
      </c>
      <c r="F6990">
        <v>0</v>
      </c>
    </row>
    <row r="6991" spans="1:6">
      <c r="A6991" s="171">
        <v>44408</v>
      </c>
      <c r="B6991" t="s">
        <v>164</v>
      </c>
      <c r="C6991">
        <v>232616.33</v>
      </c>
      <c r="D6991" t="s">
        <v>35</v>
      </c>
      <c r="E6991" t="s">
        <v>35</v>
      </c>
      <c r="F6991">
        <v>0</v>
      </c>
    </row>
    <row r="6992" spans="1:6">
      <c r="A6992" s="171">
        <v>44408</v>
      </c>
      <c r="B6992" t="s">
        <v>164</v>
      </c>
      <c r="C6992">
        <v>232616.33</v>
      </c>
      <c r="D6992" t="s">
        <v>36</v>
      </c>
      <c r="E6992" t="s">
        <v>36</v>
      </c>
      <c r="F6992">
        <v>60513</v>
      </c>
    </row>
    <row r="6993" spans="1:6">
      <c r="A6993" s="171">
        <v>44408</v>
      </c>
      <c r="B6993" t="s">
        <v>164</v>
      </c>
      <c r="C6993">
        <v>232616.33</v>
      </c>
      <c r="D6993" t="s">
        <v>37</v>
      </c>
      <c r="E6993" t="s">
        <v>37</v>
      </c>
      <c r="F6993">
        <v>32747</v>
      </c>
    </row>
    <row r="6994" spans="1:6">
      <c r="A6994" s="171">
        <v>44408</v>
      </c>
      <c r="B6994" t="s">
        <v>164</v>
      </c>
      <c r="C6994">
        <v>232616.33</v>
      </c>
      <c r="D6994" t="s">
        <v>38</v>
      </c>
      <c r="E6994" t="s">
        <v>38</v>
      </c>
      <c r="F6994">
        <v>0</v>
      </c>
    </row>
    <row r="6995" spans="1:6">
      <c r="A6995" s="171">
        <v>44408</v>
      </c>
      <c r="B6995" t="s">
        <v>164</v>
      </c>
      <c r="C6995">
        <v>232616.33</v>
      </c>
      <c r="D6995" t="s">
        <v>39</v>
      </c>
      <c r="E6995" t="s">
        <v>39</v>
      </c>
      <c r="F6995">
        <v>0</v>
      </c>
    </row>
    <row r="6996" spans="1:6">
      <c r="A6996" s="171">
        <v>44408</v>
      </c>
      <c r="B6996" t="s">
        <v>164</v>
      </c>
      <c r="C6996">
        <v>232616.33</v>
      </c>
      <c r="D6996" t="s">
        <v>40</v>
      </c>
      <c r="E6996" t="s">
        <v>40</v>
      </c>
      <c r="F6996">
        <v>0</v>
      </c>
    </row>
    <row r="6997" spans="1:6">
      <c r="A6997" s="171">
        <v>44408</v>
      </c>
      <c r="B6997" t="s">
        <v>164</v>
      </c>
      <c r="C6997">
        <v>232616.33</v>
      </c>
      <c r="D6997" t="s">
        <v>41</v>
      </c>
      <c r="E6997" t="s">
        <v>41</v>
      </c>
      <c r="F6997">
        <v>0</v>
      </c>
    </row>
    <row r="6998" spans="1:6">
      <c r="A6998" s="171">
        <v>44409</v>
      </c>
      <c r="B6998" t="s">
        <v>164</v>
      </c>
      <c r="C6998">
        <v>252265.66</v>
      </c>
      <c r="D6998" t="s">
        <v>9</v>
      </c>
      <c r="E6998" t="s">
        <v>9</v>
      </c>
      <c r="F6998">
        <v>771753</v>
      </c>
    </row>
    <row r="6999" spans="1:6">
      <c r="A6999" s="171">
        <v>44409</v>
      </c>
      <c r="B6999" t="s">
        <v>164</v>
      </c>
      <c r="C6999">
        <v>252265.66</v>
      </c>
      <c r="D6999" t="s">
        <v>9</v>
      </c>
      <c r="E6999" t="s">
        <v>10</v>
      </c>
      <c r="F6999">
        <v>508008</v>
      </c>
    </row>
    <row r="7000" spans="1:6">
      <c r="A7000" s="171">
        <v>44409</v>
      </c>
      <c r="B7000" t="s">
        <v>164</v>
      </c>
      <c r="C7000">
        <v>252265.66</v>
      </c>
      <c r="D7000" t="s">
        <v>9</v>
      </c>
      <c r="E7000" t="s">
        <v>11</v>
      </c>
      <c r="F7000">
        <v>63682</v>
      </c>
    </row>
    <row r="7001" spans="1:6">
      <c r="A7001" s="171">
        <v>44409</v>
      </c>
      <c r="B7001" t="s">
        <v>164</v>
      </c>
      <c r="C7001">
        <v>252265.66</v>
      </c>
      <c r="D7001" t="s">
        <v>9</v>
      </c>
      <c r="E7001" t="s">
        <v>12</v>
      </c>
      <c r="F7001">
        <v>0</v>
      </c>
    </row>
    <row r="7002" spans="1:6">
      <c r="A7002" s="171">
        <v>44409</v>
      </c>
      <c r="B7002" t="s">
        <v>164</v>
      </c>
      <c r="C7002">
        <v>252265.66</v>
      </c>
      <c r="D7002" t="s">
        <v>9</v>
      </c>
      <c r="E7002" t="s">
        <v>13</v>
      </c>
      <c r="F7002">
        <v>200063</v>
      </c>
    </row>
    <row r="7003" spans="1:6">
      <c r="A7003" s="171">
        <v>44409</v>
      </c>
      <c r="B7003" t="s">
        <v>164</v>
      </c>
      <c r="C7003">
        <v>252265.66</v>
      </c>
      <c r="D7003" t="s">
        <v>14</v>
      </c>
      <c r="E7003" t="s">
        <v>14</v>
      </c>
      <c r="F7003">
        <v>180340</v>
      </c>
    </row>
    <row r="7004" spans="1:6">
      <c r="A7004" s="171">
        <v>44409</v>
      </c>
      <c r="B7004" t="s">
        <v>164</v>
      </c>
      <c r="C7004">
        <v>252265.66</v>
      </c>
      <c r="D7004" t="s">
        <v>14</v>
      </c>
      <c r="E7004" t="s">
        <v>15</v>
      </c>
      <c r="F7004">
        <v>139699</v>
      </c>
    </row>
    <row r="7005" spans="1:6">
      <c r="A7005" s="171">
        <v>44409</v>
      </c>
      <c r="B7005" t="s">
        <v>164</v>
      </c>
      <c r="C7005">
        <v>252265.66</v>
      </c>
      <c r="D7005" t="s">
        <v>14</v>
      </c>
      <c r="E7005" t="s">
        <v>16</v>
      </c>
      <c r="F7005">
        <v>431</v>
      </c>
    </row>
    <row r="7006" spans="1:6">
      <c r="A7006" s="171">
        <v>44409</v>
      </c>
      <c r="B7006" t="s">
        <v>164</v>
      </c>
      <c r="C7006">
        <v>252265.66</v>
      </c>
      <c r="D7006" t="s">
        <v>14</v>
      </c>
      <c r="E7006" t="s">
        <v>17</v>
      </c>
      <c r="F7006">
        <v>40210</v>
      </c>
    </row>
    <row r="7007" spans="1:6">
      <c r="A7007" s="171">
        <v>44409</v>
      </c>
      <c r="B7007" t="s">
        <v>164</v>
      </c>
      <c r="C7007">
        <v>252265.66</v>
      </c>
      <c r="D7007" t="s">
        <v>14</v>
      </c>
      <c r="E7007" t="s">
        <v>18</v>
      </c>
      <c r="F7007">
        <v>0</v>
      </c>
    </row>
    <row r="7008" spans="1:6">
      <c r="A7008" s="171">
        <v>44409</v>
      </c>
      <c r="B7008" t="s">
        <v>164</v>
      </c>
      <c r="C7008">
        <v>252265.66</v>
      </c>
      <c r="D7008" t="s">
        <v>19</v>
      </c>
      <c r="E7008" t="s">
        <v>19</v>
      </c>
      <c r="F7008">
        <v>318197</v>
      </c>
    </row>
    <row r="7009" spans="1:6">
      <c r="A7009" s="171">
        <v>44409</v>
      </c>
      <c r="B7009" t="s">
        <v>164</v>
      </c>
      <c r="C7009">
        <v>252265.66</v>
      </c>
      <c r="D7009" t="s">
        <v>19</v>
      </c>
      <c r="E7009" t="s">
        <v>20</v>
      </c>
      <c r="F7009">
        <v>318197</v>
      </c>
    </row>
    <row r="7010" spans="1:6">
      <c r="A7010" s="171">
        <v>44409</v>
      </c>
      <c r="B7010" t="s">
        <v>164</v>
      </c>
      <c r="C7010">
        <v>252265.66</v>
      </c>
      <c r="D7010" t="s">
        <v>19</v>
      </c>
      <c r="E7010" t="s">
        <v>21</v>
      </c>
      <c r="F7010">
        <v>0</v>
      </c>
    </row>
    <row r="7011" spans="1:6">
      <c r="A7011" s="171">
        <v>44409</v>
      </c>
      <c r="B7011" t="s">
        <v>164</v>
      </c>
      <c r="C7011">
        <v>252265.66</v>
      </c>
      <c r="D7011" t="s">
        <v>19</v>
      </c>
      <c r="E7011" t="s">
        <v>22</v>
      </c>
      <c r="F7011">
        <v>0</v>
      </c>
    </row>
    <row r="7012" spans="1:6">
      <c r="A7012" s="171">
        <v>44409</v>
      </c>
      <c r="B7012" t="s">
        <v>164</v>
      </c>
      <c r="C7012">
        <v>252265.66</v>
      </c>
      <c r="D7012" t="s">
        <v>23</v>
      </c>
      <c r="E7012" t="s">
        <v>23</v>
      </c>
      <c r="F7012">
        <v>0</v>
      </c>
    </row>
    <row r="7013" spans="1:6">
      <c r="A7013" s="171">
        <v>44409</v>
      </c>
      <c r="B7013" t="s">
        <v>164</v>
      </c>
      <c r="C7013">
        <v>252265.66</v>
      </c>
      <c r="D7013" t="s">
        <v>24</v>
      </c>
      <c r="E7013" t="s">
        <v>24</v>
      </c>
      <c r="F7013">
        <v>580791</v>
      </c>
    </row>
    <row r="7014" spans="1:6">
      <c r="A7014" s="171">
        <v>44409</v>
      </c>
      <c r="B7014" t="s">
        <v>164</v>
      </c>
      <c r="C7014">
        <v>252265.66</v>
      </c>
      <c r="D7014" t="s">
        <v>25</v>
      </c>
      <c r="E7014" t="s">
        <v>25</v>
      </c>
      <c r="F7014">
        <v>2544229</v>
      </c>
    </row>
    <row r="7015" spans="1:6">
      <c r="A7015" s="171">
        <v>44409</v>
      </c>
      <c r="B7015" t="s">
        <v>164</v>
      </c>
      <c r="C7015">
        <v>252265.66</v>
      </c>
      <c r="D7015" t="s">
        <v>26</v>
      </c>
      <c r="E7015" t="s">
        <v>26</v>
      </c>
      <c r="F7015">
        <v>385721</v>
      </c>
    </row>
    <row r="7016" spans="1:6">
      <c r="A7016" s="171">
        <v>44409</v>
      </c>
      <c r="B7016" t="s">
        <v>164</v>
      </c>
      <c r="C7016">
        <v>252265.66</v>
      </c>
      <c r="D7016" t="s">
        <v>27</v>
      </c>
      <c r="E7016" t="s">
        <v>27</v>
      </c>
      <c r="F7016">
        <v>45450</v>
      </c>
    </row>
    <row r="7017" spans="1:6">
      <c r="A7017" s="171">
        <v>44409</v>
      </c>
      <c r="B7017" t="s">
        <v>164</v>
      </c>
      <c r="C7017">
        <v>252265.66</v>
      </c>
      <c r="D7017" t="s">
        <v>28</v>
      </c>
      <c r="E7017" t="s">
        <v>28</v>
      </c>
      <c r="F7017">
        <v>0</v>
      </c>
    </row>
    <row r="7018" spans="1:6">
      <c r="A7018" s="171">
        <v>44409</v>
      </c>
      <c r="B7018" t="s">
        <v>164</v>
      </c>
      <c r="C7018">
        <v>252265.66</v>
      </c>
      <c r="D7018" t="s">
        <v>29</v>
      </c>
      <c r="E7018" t="s">
        <v>29</v>
      </c>
      <c r="F7018">
        <v>1353042</v>
      </c>
    </row>
    <row r="7019" spans="1:6">
      <c r="A7019" s="171">
        <v>44409</v>
      </c>
      <c r="B7019" t="s">
        <v>164</v>
      </c>
      <c r="C7019">
        <v>252265.66</v>
      </c>
      <c r="D7019" t="s">
        <v>30</v>
      </c>
      <c r="E7019" t="s">
        <v>30</v>
      </c>
      <c r="F7019">
        <v>0</v>
      </c>
    </row>
    <row r="7020" spans="1:6">
      <c r="A7020" s="171">
        <v>44409</v>
      </c>
      <c r="B7020" t="s">
        <v>164</v>
      </c>
      <c r="C7020">
        <v>252265.66</v>
      </c>
      <c r="D7020" t="s">
        <v>31</v>
      </c>
      <c r="E7020" t="s">
        <v>31</v>
      </c>
      <c r="F7020">
        <v>5065375</v>
      </c>
    </row>
    <row r="7021" spans="1:6">
      <c r="A7021" s="171">
        <v>44409</v>
      </c>
      <c r="B7021" t="s">
        <v>164</v>
      </c>
      <c r="C7021">
        <v>252265.66</v>
      </c>
      <c r="D7021" t="s">
        <v>32</v>
      </c>
      <c r="E7021" t="s">
        <v>32</v>
      </c>
      <c r="F7021">
        <v>534764</v>
      </c>
    </row>
    <row r="7022" spans="1:6">
      <c r="A7022" s="171">
        <v>44409</v>
      </c>
      <c r="B7022" t="s">
        <v>164</v>
      </c>
      <c r="C7022">
        <v>252265.66</v>
      </c>
      <c r="D7022" t="s">
        <v>33</v>
      </c>
      <c r="E7022" t="s">
        <v>33</v>
      </c>
      <c r="F7022">
        <v>963195</v>
      </c>
    </row>
    <row r="7023" spans="1:6">
      <c r="A7023" s="171">
        <v>44409</v>
      </c>
      <c r="B7023" t="s">
        <v>164</v>
      </c>
      <c r="C7023">
        <v>252265.66</v>
      </c>
      <c r="D7023" t="s">
        <v>34</v>
      </c>
      <c r="E7023" t="s">
        <v>34</v>
      </c>
      <c r="F7023">
        <v>0</v>
      </c>
    </row>
    <row r="7024" spans="1:6">
      <c r="A7024" s="171">
        <v>44409</v>
      </c>
      <c r="B7024" t="s">
        <v>164</v>
      </c>
      <c r="C7024">
        <v>252265.66</v>
      </c>
      <c r="D7024" t="s">
        <v>35</v>
      </c>
      <c r="E7024" t="s">
        <v>35</v>
      </c>
      <c r="F7024">
        <v>0</v>
      </c>
    </row>
    <row r="7025" spans="1:6">
      <c r="A7025" s="171">
        <v>44409</v>
      </c>
      <c r="B7025" t="s">
        <v>164</v>
      </c>
      <c r="C7025">
        <v>252265.66</v>
      </c>
      <c r="D7025" t="s">
        <v>36</v>
      </c>
      <c r="E7025" t="s">
        <v>36</v>
      </c>
      <c r="F7025">
        <v>83701</v>
      </c>
    </row>
    <row r="7026" spans="1:6">
      <c r="A7026" s="171">
        <v>44409</v>
      </c>
      <c r="B7026" t="s">
        <v>164</v>
      </c>
      <c r="C7026">
        <v>252265.66</v>
      </c>
      <c r="D7026" t="s">
        <v>37</v>
      </c>
      <c r="E7026" t="s">
        <v>37</v>
      </c>
      <c r="F7026">
        <v>49433</v>
      </c>
    </row>
    <row r="7027" spans="1:6">
      <c r="A7027" s="171">
        <v>44409</v>
      </c>
      <c r="B7027" t="s">
        <v>164</v>
      </c>
      <c r="C7027">
        <v>252265.66</v>
      </c>
      <c r="D7027" t="s">
        <v>38</v>
      </c>
      <c r="E7027" t="s">
        <v>38</v>
      </c>
      <c r="F7027">
        <v>0</v>
      </c>
    </row>
    <row r="7028" spans="1:6">
      <c r="A7028" s="171">
        <v>44409</v>
      </c>
      <c r="B7028" t="s">
        <v>164</v>
      </c>
      <c r="C7028">
        <v>252265.66</v>
      </c>
      <c r="D7028" t="s">
        <v>39</v>
      </c>
      <c r="E7028" t="s">
        <v>39</v>
      </c>
      <c r="F7028">
        <v>0</v>
      </c>
    </row>
    <row r="7029" spans="1:6">
      <c r="A7029" s="171">
        <v>44409</v>
      </c>
      <c r="B7029" t="s">
        <v>164</v>
      </c>
      <c r="C7029">
        <v>252265.66</v>
      </c>
      <c r="D7029" t="s">
        <v>40</v>
      </c>
      <c r="E7029" t="s">
        <v>40</v>
      </c>
      <c r="F7029">
        <v>0</v>
      </c>
    </row>
    <row r="7030" spans="1:6">
      <c r="A7030" s="171">
        <v>44409</v>
      </c>
      <c r="B7030" t="s">
        <v>164</v>
      </c>
      <c r="C7030">
        <v>252265.66</v>
      </c>
      <c r="D7030" t="s">
        <v>41</v>
      </c>
      <c r="E7030" t="s">
        <v>41</v>
      </c>
      <c r="F7030">
        <v>0</v>
      </c>
    </row>
    <row r="7031" spans="1:6">
      <c r="A7031" s="171">
        <v>44410</v>
      </c>
      <c r="B7031" t="s">
        <v>164</v>
      </c>
      <c r="C7031">
        <v>137255.99</v>
      </c>
      <c r="D7031" t="s">
        <v>9</v>
      </c>
      <c r="E7031" t="s">
        <v>9</v>
      </c>
      <c r="F7031">
        <v>655704</v>
      </c>
    </row>
    <row r="7032" spans="1:6">
      <c r="A7032" s="171">
        <v>44410</v>
      </c>
      <c r="B7032" t="s">
        <v>164</v>
      </c>
      <c r="C7032">
        <v>137255.99</v>
      </c>
      <c r="D7032" t="s">
        <v>9</v>
      </c>
      <c r="E7032" t="s">
        <v>10</v>
      </c>
      <c r="F7032">
        <v>437954</v>
      </c>
    </row>
    <row r="7033" spans="1:6">
      <c r="A7033" s="171">
        <v>44410</v>
      </c>
      <c r="B7033" t="s">
        <v>164</v>
      </c>
      <c r="C7033">
        <v>137255.99</v>
      </c>
      <c r="D7033" t="s">
        <v>9</v>
      </c>
      <c r="E7033" t="s">
        <v>11</v>
      </c>
      <c r="F7033">
        <v>27306</v>
      </c>
    </row>
    <row r="7034" spans="1:6">
      <c r="A7034" s="171">
        <v>44410</v>
      </c>
      <c r="B7034" t="s">
        <v>164</v>
      </c>
      <c r="C7034">
        <v>137255.99</v>
      </c>
      <c r="D7034" t="s">
        <v>9</v>
      </c>
      <c r="E7034" t="s">
        <v>12</v>
      </c>
      <c r="F7034">
        <v>0</v>
      </c>
    </row>
    <row r="7035" spans="1:6">
      <c r="A7035" s="171">
        <v>44410</v>
      </c>
      <c r="B7035" t="s">
        <v>164</v>
      </c>
      <c r="C7035">
        <v>137255.99</v>
      </c>
      <c r="D7035" t="s">
        <v>9</v>
      </c>
      <c r="E7035" t="s">
        <v>13</v>
      </c>
      <c r="F7035">
        <v>190444</v>
      </c>
    </row>
    <row r="7036" spans="1:6">
      <c r="A7036" s="171">
        <v>44410</v>
      </c>
      <c r="B7036" t="s">
        <v>164</v>
      </c>
      <c r="C7036">
        <v>137255.99</v>
      </c>
      <c r="D7036" t="s">
        <v>14</v>
      </c>
      <c r="E7036" t="s">
        <v>14</v>
      </c>
      <c r="F7036">
        <v>138206</v>
      </c>
    </row>
    <row r="7037" spans="1:6">
      <c r="A7037" s="171">
        <v>44410</v>
      </c>
      <c r="B7037" t="s">
        <v>164</v>
      </c>
      <c r="C7037">
        <v>137255.99</v>
      </c>
      <c r="D7037" t="s">
        <v>14</v>
      </c>
      <c r="E7037" t="s">
        <v>15</v>
      </c>
      <c r="F7037">
        <v>96963</v>
      </c>
    </row>
    <row r="7038" spans="1:6">
      <c r="A7038" s="171">
        <v>44410</v>
      </c>
      <c r="B7038" t="s">
        <v>164</v>
      </c>
      <c r="C7038">
        <v>137255.99</v>
      </c>
      <c r="D7038" t="s">
        <v>14</v>
      </c>
      <c r="E7038" t="s">
        <v>16</v>
      </c>
      <c r="F7038">
        <v>403</v>
      </c>
    </row>
    <row r="7039" spans="1:6">
      <c r="A7039" s="171">
        <v>44410</v>
      </c>
      <c r="B7039" t="s">
        <v>164</v>
      </c>
      <c r="C7039">
        <v>137255.99</v>
      </c>
      <c r="D7039" t="s">
        <v>14</v>
      </c>
      <c r="E7039" t="s">
        <v>17</v>
      </c>
      <c r="F7039">
        <v>40839</v>
      </c>
    </row>
    <row r="7040" spans="1:6">
      <c r="A7040" s="171">
        <v>44410</v>
      </c>
      <c r="B7040" t="s">
        <v>164</v>
      </c>
      <c r="C7040">
        <v>137255.99</v>
      </c>
      <c r="D7040" t="s">
        <v>14</v>
      </c>
      <c r="E7040" t="s">
        <v>18</v>
      </c>
      <c r="F7040">
        <v>0</v>
      </c>
    </row>
    <row r="7041" spans="1:6">
      <c r="A7041" s="171">
        <v>44410</v>
      </c>
      <c r="B7041" t="s">
        <v>164</v>
      </c>
      <c r="C7041">
        <v>137255.99</v>
      </c>
      <c r="D7041" t="s">
        <v>19</v>
      </c>
      <c r="E7041" t="s">
        <v>19</v>
      </c>
      <c r="F7041">
        <v>288566</v>
      </c>
    </row>
    <row r="7042" spans="1:6">
      <c r="A7042" s="171">
        <v>44410</v>
      </c>
      <c r="B7042" t="s">
        <v>164</v>
      </c>
      <c r="C7042">
        <v>137255.99</v>
      </c>
      <c r="D7042" t="s">
        <v>19</v>
      </c>
      <c r="E7042" t="s">
        <v>20</v>
      </c>
      <c r="F7042">
        <v>288566</v>
      </c>
    </row>
    <row r="7043" spans="1:6">
      <c r="A7043" s="171">
        <v>44410</v>
      </c>
      <c r="B7043" t="s">
        <v>164</v>
      </c>
      <c r="C7043">
        <v>137255.99</v>
      </c>
      <c r="D7043" t="s">
        <v>19</v>
      </c>
      <c r="E7043" t="s">
        <v>21</v>
      </c>
      <c r="F7043">
        <v>0</v>
      </c>
    </row>
    <row r="7044" spans="1:6">
      <c r="A7044" s="171">
        <v>44410</v>
      </c>
      <c r="B7044" t="s">
        <v>164</v>
      </c>
      <c r="C7044">
        <v>137255.99</v>
      </c>
      <c r="D7044" t="s">
        <v>19</v>
      </c>
      <c r="E7044" t="s">
        <v>22</v>
      </c>
      <c r="F7044">
        <v>0</v>
      </c>
    </row>
    <row r="7045" spans="1:6">
      <c r="A7045" s="171">
        <v>44410</v>
      </c>
      <c r="B7045" t="s">
        <v>164</v>
      </c>
      <c r="C7045">
        <v>137255.99</v>
      </c>
      <c r="D7045" t="s">
        <v>23</v>
      </c>
      <c r="E7045" t="s">
        <v>23</v>
      </c>
      <c r="F7045">
        <v>0</v>
      </c>
    </row>
    <row r="7046" spans="1:6">
      <c r="A7046" s="171">
        <v>44410</v>
      </c>
      <c r="B7046" t="s">
        <v>164</v>
      </c>
      <c r="C7046">
        <v>137255.99</v>
      </c>
      <c r="D7046" t="s">
        <v>24</v>
      </c>
      <c r="E7046" t="s">
        <v>24</v>
      </c>
      <c r="F7046">
        <v>1079901</v>
      </c>
    </row>
    <row r="7047" spans="1:6">
      <c r="A7047" s="171">
        <v>44410</v>
      </c>
      <c r="B7047" t="s">
        <v>164</v>
      </c>
      <c r="C7047">
        <v>137255.99</v>
      </c>
      <c r="D7047" t="s">
        <v>25</v>
      </c>
      <c r="E7047" t="s">
        <v>25</v>
      </c>
      <c r="F7047">
        <v>3246510</v>
      </c>
    </row>
    <row r="7048" spans="1:6">
      <c r="A7048" s="171">
        <v>44410</v>
      </c>
      <c r="B7048" t="s">
        <v>164</v>
      </c>
      <c r="C7048">
        <v>137255.99</v>
      </c>
      <c r="D7048" t="s">
        <v>26</v>
      </c>
      <c r="E7048" t="s">
        <v>26</v>
      </c>
      <c r="F7048">
        <v>309429</v>
      </c>
    </row>
    <row r="7049" spans="1:6">
      <c r="A7049" s="171">
        <v>44410</v>
      </c>
      <c r="B7049" t="s">
        <v>164</v>
      </c>
      <c r="C7049">
        <v>137255.99</v>
      </c>
      <c r="D7049" t="s">
        <v>27</v>
      </c>
      <c r="E7049" t="s">
        <v>27</v>
      </c>
      <c r="F7049">
        <v>55904</v>
      </c>
    </row>
    <row r="7050" spans="1:6">
      <c r="A7050" s="171">
        <v>44410</v>
      </c>
      <c r="B7050" t="s">
        <v>164</v>
      </c>
      <c r="C7050">
        <v>137255.99</v>
      </c>
      <c r="D7050" t="s">
        <v>28</v>
      </c>
      <c r="E7050" t="s">
        <v>28</v>
      </c>
      <c r="F7050">
        <v>0</v>
      </c>
    </row>
    <row r="7051" spans="1:6">
      <c r="A7051" s="171">
        <v>44410</v>
      </c>
      <c r="B7051" t="s">
        <v>164</v>
      </c>
      <c r="C7051">
        <v>137255.99</v>
      </c>
      <c r="D7051" t="s">
        <v>29</v>
      </c>
      <c r="E7051" t="s">
        <v>29</v>
      </c>
      <c r="F7051">
        <v>1123802</v>
      </c>
    </row>
    <row r="7052" spans="1:6">
      <c r="A7052" s="171">
        <v>44410</v>
      </c>
      <c r="B7052" t="s">
        <v>164</v>
      </c>
      <c r="C7052">
        <v>137255.99</v>
      </c>
      <c r="D7052" t="s">
        <v>30</v>
      </c>
      <c r="E7052" t="s">
        <v>30</v>
      </c>
      <c r="F7052">
        <v>0</v>
      </c>
    </row>
    <row r="7053" spans="1:6">
      <c r="A7053" s="171">
        <v>44410</v>
      </c>
      <c r="B7053" t="s">
        <v>164</v>
      </c>
      <c r="C7053">
        <v>137255.99</v>
      </c>
      <c r="D7053" t="s">
        <v>31</v>
      </c>
      <c r="E7053" t="s">
        <v>31</v>
      </c>
      <c r="F7053">
        <v>4770238</v>
      </c>
    </row>
    <row r="7054" spans="1:6">
      <c r="A7054" s="171">
        <v>44410</v>
      </c>
      <c r="B7054" t="s">
        <v>164</v>
      </c>
      <c r="C7054">
        <v>137255.99</v>
      </c>
      <c r="D7054" t="s">
        <v>32</v>
      </c>
      <c r="E7054" t="s">
        <v>32</v>
      </c>
      <c r="F7054">
        <v>229183</v>
      </c>
    </row>
    <row r="7055" spans="1:6">
      <c r="A7055" s="171">
        <v>44410</v>
      </c>
      <c r="B7055" t="s">
        <v>164</v>
      </c>
      <c r="C7055">
        <v>137255.99</v>
      </c>
      <c r="D7055" t="s">
        <v>33</v>
      </c>
      <c r="E7055" t="s">
        <v>33</v>
      </c>
      <c r="F7055">
        <v>832660</v>
      </c>
    </row>
    <row r="7056" spans="1:6">
      <c r="A7056" s="171">
        <v>44410</v>
      </c>
      <c r="B7056" t="s">
        <v>164</v>
      </c>
      <c r="C7056">
        <v>137255.99</v>
      </c>
      <c r="D7056" t="s">
        <v>34</v>
      </c>
      <c r="E7056" t="s">
        <v>34</v>
      </c>
      <c r="F7056">
        <v>0</v>
      </c>
    </row>
    <row r="7057" spans="1:6">
      <c r="A7057" s="171">
        <v>44410</v>
      </c>
      <c r="B7057" t="s">
        <v>164</v>
      </c>
      <c r="C7057">
        <v>137255.99</v>
      </c>
      <c r="D7057" t="s">
        <v>35</v>
      </c>
      <c r="E7057" t="s">
        <v>35</v>
      </c>
      <c r="F7057">
        <v>0</v>
      </c>
    </row>
    <row r="7058" spans="1:6">
      <c r="A7058" s="171">
        <v>44410</v>
      </c>
      <c r="B7058" t="s">
        <v>164</v>
      </c>
      <c r="C7058">
        <v>137255.99</v>
      </c>
      <c r="D7058" t="s">
        <v>36</v>
      </c>
      <c r="E7058" t="s">
        <v>36</v>
      </c>
      <c r="F7058">
        <v>79335</v>
      </c>
    </row>
    <row r="7059" spans="1:6">
      <c r="A7059" s="171">
        <v>44410</v>
      </c>
      <c r="B7059" t="s">
        <v>164</v>
      </c>
      <c r="C7059">
        <v>137255.99</v>
      </c>
      <c r="D7059" t="s">
        <v>37</v>
      </c>
      <c r="E7059" t="s">
        <v>37</v>
      </c>
      <c r="F7059">
        <v>54054</v>
      </c>
    </row>
    <row r="7060" spans="1:6">
      <c r="A7060" s="171">
        <v>44410</v>
      </c>
      <c r="B7060" t="s">
        <v>164</v>
      </c>
      <c r="C7060">
        <v>137255.99</v>
      </c>
      <c r="D7060" t="s">
        <v>38</v>
      </c>
      <c r="E7060" t="s">
        <v>38</v>
      </c>
      <c r="F7060">
        <v>0</v>
      </c>
    </row>
    <row r="7061" spans="1:6">
      <c r="A7061" s="171">
        <v>44410</v>
      </c>
      <c r="B7061" t="s">
        <v>164</v>
      </c>
      <c r="C7061">
        <v>137255.99</v>
      </c>
      <c r="D7061" t="s">
        <v>39</v>
      </c>
      <c r="E7061" t="s">
        <v>39</v>
      </c>
      <c r="F7061">
        <v>0</v>
      </c>
    </row>
    <row r="7062" spans="1:6">
      <c r="A7062" s="171">
        <v>44410</v>
      </c>
      <c r="B7062" t="s">
        <v>164</v>
      </c>
      <c r="C7062">
        <v>137255.99</v>
      </c>
      <c r="D7062" t="s">
        <v>40</v>
      </c>
      <c r="E7062" t="s">
        <v>40</v>
      </c>
      <c r="F7062">
        <v>87097</v>
      </c>
    </row>
    <row r="7063" spans="1:6">
      <c r="A7063" s="171">
        <v>44410</v>
      </c>
      <c r="B7063" t="s">
        <v>164</v>
      </c>
      <c r="C7063">
        <v>137255.99</v>
      </c>
      <c r="D7063" t="s">
        <v>41</v>
      </c>
      <c r="E7063" t="s">
        <v>41</v>
      </c>
      <c r="F7063">
        <v>0</v>
      </c>
    </row>
    <row r="7064" spans="1:6">
      <c r="A7064" s="171">
        <v>44411</v>
      </c>
      <c r="B7064" t="s">
        <v>164</v>
      </c>
      <c r="C7064">
        <v>142249.94</v>
      </c>
      <c r="D7064" t="s">
        <v>9</v>
      </c>
      <c r="E7064" t="s">
        <v>9</v>
      </c>
      <c r="F7064">
        <v>600087</v>
      </c>
    </row>
    <row r="7065" spans="1:6">
      <c r="A7065" s="171">
        <v>44411</v>
      </c>
      <c r="B7065" t="s">
        <v>164</v>
      </c>
      <c r="C7065">
        <v>142249.94</v>
      </c>
      <c r="D7065" t="s">
        <v>9</v>
      </c>
      <c r="E7065" t="s">
        <v>10</v>
      </c>
      <c r="F7065">
        <v>374215</v>
      </c>
    </row>
    <row r="7066" spans="1:6">
      <c r="A7066" s="171">
        <v>44411</v>
      </c>
      <c r="B7066" t="s">
        <v>164</v>
      </c>
      <c r="C7066">
        <v>142249.94</v>
      </c>
      <c r="D7066" t="s">
        <v>9</v>
      </c>
      <c r="E7066" t="s">
        <v>11</v>
      </c>
      <c r="F7066">
        <v>34264</v>
      </c>
    </row>
    <row r="7067" spans="1:6">
      <c r="A7067" s="171">
        <v>44411</v>
      </c>
      <c r="B7067" t="s">
        <v>164</v>
      </c>
      <c r="C7067">
        <v>142249.94</v>
      </c>
      <c r="D7067" t="s">
        <v>9</v>
      </c>
      <c r="E7067" t="s">
        <v>12</v>
      </c>
      <c r="F7067">
        <v>0</v>
      </c>
    </row>
    <row r="7068" spans="1:6">
      <c r="A7068" s="171">
        <v>44411</v>
      </c>
      <c r="B7068" t="s">
        <v>164</v>
      </c>
      <c r="C7068">
        <v>142249.94</v>
      </c>
      <c r="D7068" t="s">
        <v>9</v>
      </c>
      <c r="E7068" t="s">
        <v>13</v>
      </c>
      <c r="F7068">
        <v>191608</v>
      </c>
    </row>
    <row r="7069" spans="1:6">
      <c r="A7069" s="171">
        <v>44411</v>
      </c>
      <c r="B7069" t="s">
        <v>164</v>
      </c>
      <c r="C7069">
        <v>142249.94</v>
      </c>
      <c r="D7069" t="s">
        <v>14</v>
      </c>
      <c r="E7069" t="s">
        <v>14</v>
      </c>
      <c r="F7069">
        <v>95177</v>
      </c>
    </row>
    <row r="7070" spans="1:6">
      <c r="A7070" s="171">
        <v>44411</v>
      </c>
      <c r="B7070" t="s">
        <v>164</v>
      </c>
      <c r="C7070">
        <v>142249.94</v>
      </c>
      <c r="D7070" t="s">
        <v>14</v>
      </c>
      <c r="E7070" t="s">
        <v>15</v>
      </c>
      <c r="F7070">
        <v>59170</v>
      </c>
    </row>
    <row r="7071" spans="1:6">
      <c r="A7071" s="171">
        <v>44411</v>
      </c>
      <c r="B7071" t="s">
        <v>164</v>
      </c>
      <c r="C7071">
        <v>142249.94</v>
      </c>
      <c r="D7071" t="s">
        <v>14</v>
      </c>
      <c r="E7071" t="s">
        <v>16</v>
      </c>
      <c r="F7071">
        <v>450</v>
      </c>
    </row>
    <row r="7072" spans="1:6">
      <c r="A7072" s="171">
        <v>44411</v>
      </c>
      <c r="B7072" t="s">
        <v>164</v>
      </c>
      <c r="C7072">
        <v>142249.94</v>
      </c>
      <c r="D7072" t="s">
        <v>14</v>
      </c>
      <c r="E7072" t="s">
        <v>17</v>
      </c>
      <c r="F7072">
        <v>35557</v>
      </c>
    </row>
    <row r="7073" spans="1:6">
      <c r="A7073" s="171">
        <v>44411</v>
      </c>
      <c r="B7073" t="s">
        <v>164</v>
      </c>
      <c r="C7073">
        <v>142249.94</v>
      </c>
      <c r="D7073" t="s">
        <v>14</v>
      </c>
      <c r="E7073" t="s">
        <v>18</v>
      </c>
      <c r="F7073">
        <v>0</v>
      </c>
    </row>
    <row r="7074" spans="1:6">
      <c r="A7074" s="171">
        <v>44411</v>
      </c>
      <c r="B7074" t="s">
        <v>164</v>
      </c>
      <c r="C7074">
        <v>142249.94</v>
      </c>
      <c r="D7074" t="s">
        <v>19</v>
      </c>
      <c r="E7074" t="s">
        <v>19</v>
      </c>
      <c r="F7074">
        <v>173155</v>
      </c>
    </row>
    <row r="7075" spans="1:6">
      <c r="A7075" s="171">
        <v>44411</v>
      </c>
      <c r="B7075" t="s">
        <v>164</v>
      </c>
      <c r="C7075">
        <v>142249.94</v>
      </c>
      <c r="D7075" t="s">
        <v>19</v>
      </c>
      <c r="E7075" t="s">
        <v>20</v>
      </c>
      <c r="F7075">
        <v>173155</v>
      </c>
    </row>
    <row r="7076" spans="1:6">
      <c r="A7076" s="171">
        <v>44411</v>
      </c>
      <c r="B7076" t="s">
        <v>164</v>
      </c>
      <c r="C7076">
        <v>142249.94</v>
      </c>
      <c r="D7076" t="s">
        <v>19</v>
      </c>
      <c r="E7076" t="s">
        <v>21</v>
      </c>
      <c r="F7076">
        <v>0</v>
      </c>
    </row>
    <row r="7077" spans="1:6">
      <c r="A7077" s="171">
        <v>44411</v>
      </c>
      <c r="B7077" t="s">
        <v>164</v>
      </c>
      <c r="C7077">
        <v>142249.94</v>
      </c>
      <c r="D7077" t="s">
        <v>19</v>
      </c>
      <c r="E7077" t="s">
        <v>22</v>
      </c>
      <c r="F7077">
        <v>0</v>
      </c>
    </row>
    <row r="7078" spans="1:6">
      <c r="A7078" s="171">
        <v>44411</v>
      </c>
      <c r="B7078" t="s">
        <v>164</v>
      </c>
      <c r="C7078">
        <v>142249.94</v>
      </c>
      <c r="D7078" t="s">
        <v>23</v>
      </c>
      <c r="E7078" t="s">
        <v>23</v>
      </c>
      <c r="F7078">
        <v>0</v>
      </c>
    </row>
    <row r="7079" spans="1:6">
      <c r="A7079" s="171">
        <v>44411</v>
      </c>
      <c r="B7079" t="s">
        <v>164</v>
      </c>
      <c r="C7079">
        <v>142249.94</v>
      </c>
      <c r="D7079" t="s">
        <v>24</v>
      </c>
      <c r="E7079" t="s">
        <v>24</v>
      </c>
      <c r="F7079">
        <v>579909</v>
      </c>
    </row>
    <row r="7080" spans="1:6">
      <c r="A7080" s="171">
        <v>44411</v>
      </c>
      <c r="B7080" t="s">
        <v>164</v>
      </c>
      <c r="C7080">
        <v>142249.94</v>
      </c>
      <c r="D7080" t="s">
        <v>25</v>
      </c>
      <c r="E7080" t="s">
        <v>25</v>
      </c>
      <c r="F7080">
        <v>2044652</v>
      </c>
    </row>
    <row r="7081" spans="1:6">
      <c r="A7081" s="171">
        <v>44411</v>
      </c>
      <c r="B7081" t="s">
        <v>164</v>
      </c>
      <c r="C7081">
        <v>142249.94</v>
      </c>
      <c r="D7081" t="s">
        <v>26</v>
      </c>
      <c r="E7081" t="s">
        <v>26</v>
      </c>
      <c r="F7081">
        <v>186870</v>
      </c>
    </row>
    <row r="7082" spans="1:6">
      <c r="A7082" s="171">
        <v>44411</v>
      </c>
      <c r="B7082" t="s">
        <v>164</v>
      </c>
      <c r="C7082">
        <v>142249.94</v>
      </c>
      <c r="D7082" t="s">
        <v>27</v>
      </c>
      <c r="E7082" t="s">
        <v>27</v>
      </c>
      <c r="F7082">
        <v>47896</v>
      </c>
    </row>
    <row r="7083" spans="1:6">
      <c r="A7083" s="171">
        <v>44411</v>
      </c>
      <c r="B7083" t="s">
        <v>164</v>
      </c>
      <c r="C7083">
        <v>142249.94</v>
      </c>
      <c r="D7083" t="s">
        <v>28</v>
      </c>
      <c r="E7083" t="s">
        <v>28</v>
      </c>
      <c r="F7083">
        <v>0</v>
      </c>
    </row>
    <row r="7084" spans="1:6">
      <c r="A7084" s="171">
        <v>44411</v>
      </c>
      <c r="B7084" t="s">
        <v>164</v>
      </c>
      <c r="C7084">
        <v>142249.94</v>
      </c>
      <c r="D7084" t="s">
        <v>29</v>
      </c>
      <c r="E7084" t="s">
        <v>29</v>
      </c>
      <c r="F7084">
        <v>1121546</v>
      </c>
    </row>
    <row r="7085" spans="1:6">
      <c r="A7085" s="171">
        <v>44411</v>
      </c>
      <c r="B7085" t="s">
        <v>164</v>
      </c>
      <c r="C7085">
        <v>142249.94</v>
      </c>
      <c r="D7085" t="s">
        <v>30</v>
      </c>
      <c r="E7085" t="s">
        <v>30</v>
      </c>
      <c r="F7085">
        <v>0</v>
      </c>
    </row>
    <row r="7086" spans="1:6">
      <c r="A7086" s="171">
        <v>44411</v>
      </c>
      <c r="B7086" t="s">
        <v>164</v>
      </c>
      <c r="C7086">
        <v>142249.94</v>
      </c>
      <c r="D7086" t="s">
        <v>31</v>
      </c>
      <c r="E7086" t="s">
        <v>31</v>
      </c>
      <c r="F7086">
        <v>4884417</v>
      </c>
    </row>
    <row r="7087" spans="1:6">
      <c r="A7087" s="171">
        <v>44411</v>
      </c>
      <c r="B7087" t="s">
        <v>164</v>
      </c>
      <c r="C7087">
        <v>142249.94</v>
      </c>
      <c r="D7087" t="s">
        <v>32</v>
      </c>
      <c r="E7087" t="s">
        <v>32</v>
      </c>
      <c r="F7087">
        <v>155830</v>
      </c>
    </row>
    <row r="7088" spans="1:6">
      <c r="A7088" s="171">
        <v>44411</v>
      </c>
      <c r="B7088" t="s">
        <v>164</v>
      </c>
      <c r="C7088">
        <v>142249.94</v>
      </c>
      <c r="D7088" t="s">
        <v>33</v>
      </c>
      <c r="E7088" t="s">
        <v>33</v>
      </c>
      <c r="F7088">
        <v>757038</v>
      </c>
    </row>
    <row r="7089" spans="1:6">
      <c r="A7089" s="171">
        <v>44411</v>
      </c>
      <c r="B7089" t="s">
        <v>164</v>
      </c>
      <c r="C7089">
        <v>142249.94</v>
      </c>
      <c r="D7089" t="s">
        <v>34</v>
      </c>
      <c r="E7089" t="s">
        <v>34</v>
      </c>
      <c r="F7089">
        <v>0</v>
      </c>
    </row>
    <row r="7090" spans="1:6">
      <c r="A7090" s="171">
        <v>44411</v>
      </c>
      <c r="B7090" t="s">
        <v>164</v>
      </c>
      <c r="C7090">
        <v>142249.94</v>
      </c>
      <c r="D7090" t="s">
        <v>35</v>
      </c>
      <c r="E7090" t="s">
        <v>35</v>
      </c>
      <c r="F7090">
        <v>0</v>
      </c>
    </row>
    <row r="7091" spans="1:6">
      <c r="A7091" s="171">
        <v>44411</v>
      </c>
      <c r="B7091" t="s">
        <v>164</v>
      </c>
      <c r="C7091">
        <v>142249.94</v>
      </c>
      <c r="D7091" t="s">
        <v>36</v>
      </c>
      <c r="E7091" t="s">
        <v>36</v>
      </c>
      <c r="F7091">
        <v>76737</v>
      </c>
    </row>
    <row r="7092" spans="1:6">
      <c r="A7092" s="171">
        <v>44411</v>
      </c>
      <c r="B7092" t="s">
        <v>164</v>
      </c>
      <c r="C7092">
        <v>142249.94</v>
      </c>
      <c r="D7092" t="s">
        <v>37</v>
      </c>
      <c r="E7092" t="s">
        <v>37</v>
      </c>
      <c r="F7092">
        <v>60229</v>
      </c>
    </row>
    <row r="7093" spans="1:6">
      <c r="A7093" s="171">
        <v>44411</v>
      </c>
      <c r="B7093" t="s">
        <v>164</v>
      </c>
      <c r="C7093">
        <v>142249.94</v>
      </c>
      <c r="D7093" t="s">
        <v>38</v>
      </c>
      <c r="E7093" t="s">
        <v>38</v>
      </c>
      <c r="F7093">
        <v>0</v>
      </c>
    </row>
    <row r="7094" spans="1:6">
      <c r="A7094" s="171">
        <v>44411</v>
      </c>
      <c r="B7094" t="s">
        <v>164</v>
      </c>
      <c r="C7094">
        <v>142249.94</v>
      </c>
      <c r="D7094" t="s">
        <v>39</v>
      </c>
      <c r="E7094" t="s">
        <v>39</v>
      </c>
      <c r="F7094">
        <v>0</v>
      </c>
    </row>
    <row r="7095" spans="1:6">
      <c r="A7095" s="171">
        <v>44411</v>
      </c>
      <c r="B7095" t="s">
        <v>164</v>
      </c>
      <c r="C7095">
        <v>142249.94</v>
      </c>
      <c r="D7095" t="s">
        <v>40</v>
      </c>
      <c r="E7095" t="s">
        <v>40</v>
      </c>
      <c r="F7095">
        <v>1668</v>
      </c>
    </row>
    <row r="7096" spans="1:6">
      <c r="A7096" s="171">
        <v>44411</v>
      </c>
      <c r="B7096" t="s">
        <v>164</v>
      </c>
      <c r="C7096">
        <v>142249.94</v>
      </c>
      <c r="D7096" t="s">
        <v>41</v>
      </c>
      <c r="E7096" t="s">
        <v>41</v>
      </c>
      <c r="F7096">
        <v>0</v>
      </c>
    </row>
    <row r="7097" spans="1:6">
      <c r="A7097" s="171">
        <v>44412</v>
      </c>
      <c r="B7097" t="s">
        <v>164</v>
      </c>
      <c r="C7097">
        <v>145979.57</v>
      </c>
      <c r="D7097" t="s">
        <v>9</v>
      </c>
      <c r="E7097" t="s">
        <v>9</v>
      </c>
      <c r="F7097">
        <v>465122</v>
      </c>
    </row>
    <row r="7098" spans="1:6">
      <c r="A7098" s="171">
        <v>44412</v>
      </c>
      <c r="B7098" t="s">
        <v>164</v>
      </c>
      <c r="C7098">
        <v>145979.57</v>
      </c>
      <c r="D7098" t="s">
        <v>9</v>
      </c>
      <c r="E7098" t="s">
        <v>10</v>
      </c>
      <c r="F7098">
        <v>272407</v>
      </c>
    </row>
    <row r="7099" spans="1:6">
      <c r="A7099" s="171">
        <v>44412</v>
      </c>
      <c r="B7099" t="s">
        <v>164</v>
      </c>
      <c r="C7099">
        <v>145979.57</v>
      </c>
      <c r="D7099" t="s">
        <v>9</v>
      </c>
      <c r="E7099" t="s">
        <v>11</v>
      </c>
      <c r="F7099">
        <v>25601</v>
      </c>
    </row>
    <row r="7100" spans="1:6">
      <c r="A7100" s="171">
        <v>44412</v>
      </c>
      <c r="B7100" t="s">
        <v>164</v>
      </c>
      <c r="C7100">
        <v>145979.57</v>
      </c>
      <c r="D7100" t="s">
        <v>9</v>
      </c>
      <c r="E7100" t="s">
        <v>12</v>
      </c>
      <c r="F7100">
        <v>0</v>
      </c>
    </row>
    <row r="7101" spans="1:6">
      <c r="A7101" s="171">
        <v>44412</v>
      </c>
      <c r="B7101" t="s">
        <v>164</v>
      </c>
      <c r="C7101">
        <v>145979.57</v>
      </c>
      <c r="D7101" t="s">
        <v>9</v>
      </c>
      <c r="E7101" t="s">
        <v>13</v>
      </c>
      <c r="F7101">
        <v>167114</v>
      </c>
    </row>
    <row r="7102" spans="1:6">
      <c r="A7102" s="171">
        <v>44412</v>
      </c>
      <c r="B7102" t="s">
        <v>164</v>
      </c>
      <c r="C7102">
        <v>145979.57</v>
      </c>
      <c r="D7102" t="s">
        <v>14</v>
      </c>
      <c r="E7102" t="s">
        <v>14</v>
      </c>
      <c r="F7102">
        <v>84620</v>
      </c>
    </row>
    <row r="7103" spans="1:6">
      <c r="A7103" s="171">
        <v>44412</v>
      </c>
      <c r="B7103" t="s">
        <v>164</v>
      </c>
      <c r="C7103">
        <v>145979.57</v>
      </c>
      <c r="D7103" t="s">
        <v>14</v>
      </c>
      <c r="E7103" t="s">
        <v>15</v>
      </c>
      <c r="F7103">
        <v>40295</v>
      </c>
    </row>
    <row r="7104" spans="1:6">
      <c r="A7104" s="171">
        <v>44412</v>
      </c>
      <c r="B7104" t="s">
        <v>164</v>
      </c>
      <c r="C7104">
        <v>145979.57</v>
      </c>
      <c r="D7104" t="s">
        <v>14</v>
      </c>
      <c r="E7104" t="s">
        <v>16</v>
      </c>
      <c r="F7104">
        <v>516</v>
      </c>
    </row>
    <row r="7105" spans="1:6">
      <c r="A7105" s="171">
        <v>44412</v>
      </c>
      <c r="B7105" t="s">
        <v>164</v>
      </c>
      <c r="C7105">
        <v>145979.57</v>
      </c>
      <c r="D7105" t="s">
        <v>14</v>
      </c>
      <c r="E7105" t="s">
        <v>17</v>
      </c>
      <c r="F7105">
        <v>43810</v>
      </c>
    </row>
    <row r="7106" spans="1:6">
      <c r="A7106" s="171">
        <v>44412</v>
      </c>
      <c r="B7106" t="s">
        <v>164</v>
      </c>
      <c r="C7106">
        <v>145979.57</v>
      </c>
      <c r="D7106" t="s">
        <v>14</v>
      </c>
      <c r="E7106" t="s">
        <v>18</v>
      </c>
      <c r="F7106">
        <v>0</v>
      </c>
    </row>
    <row r="7107" spans="1:6">
      <c r="A7107" s="171">
        <v>44412</v>
      </c>
      <c r="B7107" t="s">
        <v>164</v>
      </c>
      <c r="C7107">
        <v>145979.57</v>
      </c>
      <c r="D7107" t="s">
        <v>19</v>
      </c>
      <c r="E7107" t="s">
        <v>19</v>
      </c>
      <c r="F7107">
        <v>154987</v>
      </c>
    </row>
    <row r="7108" spans="1:6">
      <c r="A7108" s="171">
        <v>44412</v>
      </c>
      <c r="B7108" t="s">
        <v>164</v>
      </c>
      <c r="C7108">
        <v>145979.57</v>
      </c>
      <c r="D7108" t="s">
        <v>19</v>
      </c>
      <c r="E7108" t="s">
        <v>20</v>
      </c>
      <c r="F7108">
        <v>154987</v>
      </c>
    </row>
    <row r="7109" spans="1:6">
      <c r="A7109" s="171">
        <v>44412</v>
      </c>
      <c r="B7109" t="s">
        <v>164</v>
      </c>
      <c r="C7109">
        <v>145979.57</v>
      </c>
      <c r="D7109" t="s">
        <v>19</v>
      </c>
      <c r="E7109" t="s">
        <v>21</v>
      </c>
      <c r="F7109">
        <v>0</v>
      </c>
    </row>
    <row r="7110" spans="1:6">
      <c r="A7110" s="171">
        <v>44412</v>
      </c>
      <c r="B7110" t="s">
        <v>164</v>
      </c>
      <c r="C7110">
        <v>145979.57</v>
      </c>
      <c r="D7110" t="s">
        <v>19</v>
      </c>
      <c r="E7110" t="s">
        <v>22</v>
      </c>
      <c r="F7110">
        <v>0</v>
      </c>
    </row>
    <row r="7111" spans="1:6">
      <c r="A7111" s="171">
        <v>44412</v>
      </c>
      <c r="B7111" t="s">
        <v>164</v>
      </c>
      <c r="C7111">
        <v>145979.57</v>
      </c>
      <c r="D7111" t="s">
        <v>23</v>
      </c>
      <c r="E7111" t="s">
        <v>23</v>
      </c>
      <c r="F7111">
        <v>0</v>
      </c>
    </row>
    <row r="7112" spans="1:6">
      <c r="A7112" s="171">
        <v>44412</v>
      </c>
      <c r="B7112" t="s">
        <v>164</v>
      </c>
      <c r="C7112">
        <v>145979.57</v>
      </c>
      <c r="D7112" t="s">
        <v>24</v>
      </c>
      <c r="E7112" t="s">
        <v>24</v>
      </c>
      <c r="F7112">
        <v>311075</v>
      </c>
    </row>
    <row r="7113" spans="1:6">
      <c r="A7113" s="171">
        <v>44412</v>
      </c>
      <c r="B7113" t="s">
        <v>164</v>
      </c>
      <c r="C7113">
        <v>145979.57</v>
      </c>
      <c r="D7113" t="s">
        <v>25</v>
      </c>
      <c r="E7113" t="s">
        <v>25</v>
      </c>
      <c r="F7113">
        <v>1753961</v>
      </c>
    </row>
    <row r="7114" spans="1:6">
      <c r="A7114" s="171">
        <v>44412</v>
      </c>
      <c r="B7114" t="s">
        <v>164</v>
      </c>
      <c r="C7114">
        <v>145979.57</v>
      </c>
      <c r="D7114" t="s">
        <v>26</v>
      </c>
      <c r="E7114" t="s">
        <v>26</v>
      </c>
      <c r="F7114">
        <v>177977</v>
      </c>
    </row>
    <row r="7115" spans="1:6">
      <c r="A7115" s="171">
        <v>44412</v>
      </c>
      <c r="B7115" t="s">
        <v>164</v>
      </c>
      <c r="C7115">
        <v>145979.57</v>
      </c>
      <c r="D7115" t="s">
        <v>27</v>
      </c>
      <c r="E7115" t="s">
        <v>27</v>
      </c>
      <c r="F7115">
        <v>54639</v>
      </c>
    </row>
    <row r="7116" spans="1:6">
      <c r="A7116" s="171">
        <v>44412</v>
      </c>
      <c r="B7116" t="s">
        <v>164</v>
      </c>
      <c r="C7116">
        <v>145979.57</v>
      </c>
      <c r="D7116" t="s">
        <v>28</v>
      </c>
      <c r="E7116" t="s">
        <v>28</v>
      </c>
      <c r="F7116">
        <v>0</v>
      </c>
    </row>
    <row r="7117" spans="1:6">
      <c r="A7117" s="171">
        <v>44412</v>
      </c>
      <c r="B7117" t="s">
        <v>164</v>
      </c>
      <c r="C7117">
        <v>145979.57</v>
      </c>
      <c r="D7117" t="s">
        <v>29</v>
      </c>
      <c r="E7117" t="s">
        <v>29</v>
      </c>
      <c r="F7117">
        <v>1133057</v>
      </c>
    </row>
    <row r="7118" spans="1:6">
      <c r="A7118" s="171">
        <v>44412</v>
      </c>
      <c r="B7118" t="s">
        <v>164</v>
      </c>
      <c r="C7118">
        <v>145979.57</v>
      </c>
      <c r="D7118" t="s">
        <v>30</v>
      </c>
      <c r="E7118" t="s">
        <v>30</v>
      </c>
      <c r="F7118">
        <v>0</v>
      </c>
    </row>
    <row r="7119" spans="1:6">
      <c r="A7119" s="171">
        <v>44412</v>
      </c>
      <c r="B7119" t="s">
        <v>164</v>
      </c>
      <c r="C7119">
        <v>145979.57</v>
      </c>
      <c r="D7119" t="s">
        <v>31</v>
      </c>
      <c r="E7119" t="s">
        <v>31</v>
      </c>
      <c r="F7119">
        <v>4137606</v>
      </c>
    </row>
    <row r="7120" spans="1:6">
      <c r="A7120" s="171">
        <v>44412</v>
      </c>
      <c r="B7120" t="s">
        <v>164</v>
      </c>
      <c r="C7120">
        <v>145979.57</v>
      </c>
      <c r="D7120" t="s">
        <v>32</v>
      </c>
      <c r="E7120" t="s">
        <v>32</v>
      </c>
      <c r="F7120">
        <v>960455</v>
      </c>
    </row>
    <row r="7121" spans="1:6">
      <c r="A7121" s="171">
        <v>44412</v>
      </c>
      <c r="B7121" t="s">
        <v>164</v>
      </c>
      <c r="C7121">
        <v>145979.57</v>
      </c>
      <c r="D7121" t="s">
        <v>33</v>
      </c>
      <c r="E7121" t="s">
        <v>33</v>
      </c>
      <c r="F7121">
        <v>1225912</v>
      </c>
    </row>
    <row r="7122" spans="1:6">
      <c r="A7122" s="171">
        <v>44412</v>
      </c>
      <c r="B7122" t="s">
        <v>164</v>
      </c>
      <c r="C7122">
        <v>145979.57</v>
      </c>
      <c r="D7122" t="s">
        <v>34</v>
      </c>
      <c r="E7122" t="s">
        <v>34</v>
      </c>
      <c r="F7122">
        <v>0</v>
      </c>
    </row>
    <row r="7123" spans="1:6">
      <c r="A7123" s="171">
        <v>44412</v>
      </c>
      <c r="B7123" t="s">
        <v>164</v>
      </c>
      <c r="C7123">
        <v>145979.57</v>
      </c>
      <c r="D7123" t="s">
        <v>35</v>
      </c>
      <c r="E7123" t="s">
        <v>35</v>
      </c>
      <c r="F7123">
        <v>0</v>
      </c>
    </row>
    <row r="7124" spans="1:6">
      <c r="A7124" s="171">
        <v>44412</v>
      </c>
      <c r="B7124" t="s">
        <v>164</v>
      </c>
      <c r="C7124">
        <v>145979.57</v>
      </c>
      <c r="D7124" t="s">
        <v>36</v>
      </c>
      <c r="E7124" t="s">
        <v>36</v>
      </c>
      <c r="F7124">
        <v>96771</v>
      </c>
    </row>
    <row r="7125" spans="1:6">
      <c r="A7125" s="171">
        <v>44412</v>
      </c>
      <c r="B7125" t="s">
        <v>164</v>
      </c>
      <c r="C7125">
        <v>145979.57</v>
      </c>
      <c r="D7125" t="s">
        <v>37</v>
      </c>
      <c r="E7125" t="s">
        <v>37</v>
      </c>
      <c r="F7125">
        <v>57088</v>
      </c>
    </row>
    <row r="7126" spans="1:6">
      <c r="A7126" s="171">
        <v>44412</v>
      </c>
      <c r="B7126" t="s">
        <v>164</v>
      </c>
      <c r="C7126">
        <v>145979.57</v>
      </c>
      <c r="D7126" t="s">
        <v>38</v>
      </c>
      <c r="E7126" t="s">
        <v>38</v>
      </c>
      <c r="F7126">
        <v>0</v>
      </c>
    </row>
    <row r="7127" spans="1:6">
      <c r="A7127" s="171">
        <v>44412</v>
      </c>
      <c r="B7127" t="s">
        <v>164</v>
      </c>
      <c r="C7127">
        <v>145979.57</v>
      </c>
      <c r="D7127" t="s">
        <v>39</v>
      </c>
      <c r="E7127" t="s">
        <v>39</v>
      </c>
      <c r="F7127">
        <v>0</v>
      </c>
    </row>
    <row r="7128" spans="1:6">
      <c r="A7128" s="171">
        <v>44412</v>
      </c>
      <c r="B7128" t="s">
        <v>164</v>
      </c>
      <c r="C7128">
        <v>145979.57</v>
      </c>
      <c r="D7128" t="s">
        <v>40</v>
      </c>
      <c r="E7128" t="s">
        <v>40</v>
      </c>
      <c r="F7128">
        <v>4067</v>
      </c>
    </row>
    <row r="7129" spans="1:6">
      <c r="A7129" s="171">
        <v>44412</v>
      </c>
      <c r="B7129" t="s">
        <v>164</v>
      </c>
      <c r="C7129">
        <v>145979.57</v>
      </c>
      <c r="D7129" t="s">
        <v>41</v>
      </c>
      <c r="E7129" t="s">
        <v>41</v>
      </c>
      <c r="F7129">
        <v>0</v>
      </c>
    </row>
    <row r="7130" spans="1:6">
      <c r="A7130" s="171">
        <v>44413</v>
      </c>
      <c r="B7130" t="s">
        <v>164</v>
      </c>
      <c r="C7130">
        <v>141794.9</v>
      </c>
      <c r="D7130" t="s">
        <v>9</v>
      </c>
      <c r="E7130" t="s">
        <v>9</v>
      </c>
      <c r="F7130">
        <v>462769</v>
      </c>
    </row>
    <row r="7131" spans="1:6">
      <c r="A7131" s="171">
        <v>44413</v>
      </c>
      <c r="B7131" t="s">
        <v>164</v>
      </c>
      <c r="C7131">
        <v>141794.9</v>
      </c>
      <c r="D7131" t="s">
        <v>9</v>
      </c>
      <c r="E7131" t="s">
        <v>10</v>
      </c>
      <c r="F7131">
        <v>269517</v>
      </c>
    </row>
    <row r="7132" spans="1:6">
      <c r="A7132" s="171">
        <v>44413</v>
      </c>
      <c r="B7132" t="s">
        <v>164</v>
      </c>
      <c r="C7132">
        <v>141794.9</v>
      </c>
      <c r="D7132" t="s">
        <v>9</v>
      </c>
      <c r="E7132" t="s">
        <v>11</v>
      </c>
      <c r="F7132">
        <v>32467</v>
      </c>
    </row>
    <row r="7133" spans="1:6">
      <c r="A7133" s="171">
        <v>44413</v>
      </c>
      <c r="B7133" t="s">
        <v>164</v>
      </c>
      <c r="C7133">
        <v>141794.9</v>
      </c>
      <c r="D7133" t="s">
        <v>9</v>
      </c>
      <c r="E7133" t="s">
        <v>12</v>
      </c>
      <c r="F7133">
        <v>0</v>
      </c>
    </row>
    <row r="7134" spans="1:6">
      <c r="A7134" s="171">
        <v>44413</v>
      </c>
      <c r="B7134" t="s">
        <v>164</v>
      </c>
      <c r="C7134">
        <v>141794.9</v>
      </c>
      <c r="D7134" t="s">
        <v>9</v>
      </c>
      <c r="E7134" t="s">
        <v>13</v>
      </c>
      <c r="F7134">
        <v>160785</v>
      </c>
    </row>
    <row r="7135" spans="1:6">
      <c r="A7135" s="171">
        <v>44413</v>
      </c>
      <c r="B7135" t="s">
        <v>164</v>
      </c>
      <c r="C7135">
        <v>141794.9</v>
      </c>
      <c r="D7135" t="s">
        <v>14</v>
      </c>
      <c r="E7135" t="s">
        <v>14</v>
      </c>
      <c r="F7135">
        <v>81119</v>
      </c>
    </row>
    <row r="7136" spans="1:6">
      <c r="A7136" s="171">
        <v>44413</v>
      </c>
      <c r="B7136" t="s">
        <v>164</v>
      </c>
      <c r="C7136">
        <v>141794.9</v>
      </c>
      <c r="D7136" t="s">
        <v>14</v>
      </c>
      <c r="E7136" t="s">
        <v>15</v>
      </c>
      <c r="F7136">
        <v>41166</v>
      </c>
    </row>
    <row r="7137" spans="1:6">
      <c r="A7137" s="171">
        <v>44413</v>
      </c>
      <c r="B7137" t="s">
        <v>164</v>
      </c>
      <c r="C7137">
        <v>141794.9</v>
      </c>
      <c r="D7137" t="s">
        <v>14</v>
      </c>
      <c r="E7137" t="s">
        <v>16</v>
      </c>
      <c r="F7137">
        <v>496</v>
      </c>
    </row>
    <row r="7138" spans="1:6">
      <c r="A7138" s="171">
        <v>44413</v>
      </c>
      <c r="B7138" t="s">
        <v>164</v>
      </c>
      <c r="C7138">
        <v>141794.9</v>
      </c>
      <c r="D7138" t="s">
        <v>14</v>
      </c>
      <c r="E7138" t="s">
        <v>17</v>
      </c>
      <c r="F7138">
        <v>39457</v>
      </c>
    </row>
    <row r="7139" spans="1:6">
      <c r="A7139" s="171">
        <v>44413</v>
      </c>
      <c r="B7139" t="s">
        <v>164</v>
      </c>
      <c r="C7139">
        <v>141794.9</v>
      </c>
      <c r="D7139" t="s">
        <v>14</v>
      </c>
      <c r="E7139" t="s">
        <v>18</v>
      </c>
      <c r="F7139">
        <v>0</v>
      </c>
    </row>
    <row r="7140" spans="1:6">
      <c r="A7140" s="171">
        <v>44413</v>
      </c>
      <c r="B7140" t="s">
        <v>164</v>
      </c>
      <c r="C7140">
        <v>141794.9</v>
      </c>
      <c r="D7140" t="s">
        <v>19</v>
      </c>
      <c r="E7140" t="s">
        <v>19</v>
      </c>
      <c r="F7140">
        <v>94865</v>
      </c>
    </row>
    <row r="7141" spans="1:6">
      <c r="A7141" s="171">
        <v>44413</v>
      </c>
      <c r="B7141" t="s">
        <v>164</v>
      </c>
      <c r="C7141">
        <v>141794.9</v>
      </c>
      <c r="D7141" t="s">
        <v>19</v>
      </c>
      <c r="E7141" t="s">
        <v>20</v>
      </c>
      <c r="F7141">
        <v>94865</v>
      </c>
    </row>
    <row r="7142" spans="1:6">
      <c r="A7142" s="171">
        <v>44413</v>
      </c>
      <c r="B7142" t="s">
        <v>164</v>
      </c>
      <c r="C7142">
        <v>141794.9</v>
      </c>
      <c r="D7142" t="s">
        <v>19</v>
      </c>
      <c r="E7142" t="s">
        <v>21</v>
      </c>
      <c r="F7142">
        <v>0</v>
      </c>
    </row>
    <row r="7143" spans="1:6">
      <c r="A7143" s="171">
        <v>44413</v>
      </c>
      <c r="B7143" t="s">
        <v>164</v>
      </c>
      <c r="C7143">
        <v>141794.9</v>
      </c>
      <c r="D7143" t="s">
        <v>19</v>
      </c>
      <c r="E7143" t="s">
        <v>22</v>
      </c>
      <c r="F7143">
        <v>0</v>
      </c>
    </row>
    <row r="7144" spans="1:6">
      <c r="A7144" s="171">
        <v>44413</v>
      </c>
      <c r="B7144" t="s">
        <v>164</v>
      </c>
      <c r="C7144">
        <v>141794.9</v>
      </c>
      <c r="D7144" t="s">
        <v>23</v>
      </c>
      <c r="E7144" t="s">
        <v>23</v>
      </c>
      <c r="F7144">
        <v>0</v>
      </c>
    </row>
    <row r="7145" spans="1:6">
      <c r="A7145" s="171">
        <v>44413</v>
      </c>
      <c r="B7145" t="s">
        <v>164</v>
      </c>
      <c r="C7145">
        <v>141794.9</v>
      </c>
      <c r="D7145" t="s">
        <v>24</v>
      </c>
      <c r="E7145" t="s">
        <v>24</v>
      </c>
      <c r="F7145">
        <v>630722</v>
      </c>
    </row>
    <row r="7146" spans="1:6">
      <c r="A7146" s="171">
        <v>44413</v>
      </c>
      <c r="B7146" t="s">
        <v>164</v>
      </c>
      <c r="C7146">
        <v>141794.9</v>
      </c>
      <c r="D7146" t="s">
        <v>25</v>
      </c>
      <c r="E7146" t="s">
        <v>25</v>
      </c>
      <c r="F7146">
        <v>2083010</v>
      </c>
    </row>
    <row r="7147" spans="1:6">
      <c r="A7147" s="171">
        <v>44413</v>
      </c>
      <c r="B7147" t="s">
        <v>164</v>
      </c>
      <c r="C7147">
        <v>141794.9</v>
      </c>
      <c r="D7147" t="s">
        <v>26</v>
      </c>
      <c r="E7147" t="s">
        <v>26</v>
      </c>
      <c r="F7147">
        <v>135618</v>
      </c>
    </row>
    <row r="7148" spans="1:6">
      <c r="A7148" s="171">
        <v>44413</v>
      </c>
      <c r="B7148" t="s">
        <v>164</v>
      </c>
      <c r="C7148">
        <v>141794.9</v>
      </c>
      <c r="D7148" t="s">
        <v>27</v>
      </c>
      <c r="E7148" t="s">
        <v>27</v>
      </c>
      <c r="F7148">
        <v>61593</v>
      </c>
    </row>
    <row r="7149" spans="1:6">
      <c r="A7149" s="171">
        <v>44413</v>
      </c>
      <c r="B7149" t="s">
        <v>164</v>
      </c>
      <c r="C7149">
        <v>141794.9</v>
      </c>
      <c r="D7149" t="s">
        <v>28</v>
      </c>
      <c r="E7149" t="s">
        <v>28</v>
      </c>
      <c r="F7149">
        <v>0</v>
      </c>
    </row>
    <row r="7150" spans="1:6">
      <c r="A7150" s="171">
        <v>44413</v>
      </c>
      <c r="B7150" t="s">
        <v>164</v>
      </c>
      <c r="C7150">
        <v>141794.9</v>
      </c>
      <c r="D7150" t="s">
        <v>29</v>
      </c>
      <c r="E7150" t="s">
        <v>29</v>
      </c>
      <c r="F7150">
        <v>1335052</v>
      </c>
    </row>
    <row r="7151" spans="1:6">
      <c r="A7151" s="171">
        <v>44413</v>
      </c>
      <c r="B7151" t="s">
        <v>164</v>
      </c>
      <c r="C7151">
        <v>141794.9</v>
      </c>
      <c r="D7151" t="s">
        <v>30</v>
      </c>
      <c r="E7151" t="s">
        <v>30</v>
      </c>
      <c r="F7151">
        <v>0</v>
      </c>
    </row>
    <row r="7152" spans="1:6">
      <c r="A7152" s="171">
        <v>44413</v>
      </c>
      <c r="B7152" t="s">
        <v>164</v>
      </c>
      <c r="C7152">
        <v>141794.9</v>
      </c>
      <c r="D7152" t="s">
        <v>31</v>
      </c>
      <c r="E7152" t="s">
        <v>31</v>
      </c>
      <c r="F7152">
        <v>3723761</v>
      </c>
    </row>
    <row r="7153" spans="1:6">
      <c r="A7153" s="171">
        <v>44413</v>
      </c>
      <c r="B7153" t="s">
        <v>164</v>
      </c>
      <c r="C7153">
        <v>141794.9</v>
      </c>
      <c r="D7153" t="s">
        <v>32</v>
      </c>
      <c r="E7153" t="s">
        <v>32</v>
      </c>
      <c r="F7153">
        <v>21944</v>
      </c>
    </row>
    <row r="7154" spans="1:6">
      <c r="A7154" s="171">
        <v>44413</v>
      </c>
      <c r="B7154" t="s">
        <v>164</v>
      </c>
      <c r="C7154">
        <v>141794.9</v>
      </c>
      <c r="D7154" t="s">
        <v>33</v>
      </c>
      <c r="E7154" t="s">
        <v>33</v>
      </c>
      <c r="F7154">
        <v>10046764</v>
      </c>
    </row>
    <row r="7155" spans="1:6">
      <c r="A7155" s="171">
        <v>44413</v>
      </c>
      <c r="B7155" t="s">
        <v>164</v>
      </c>
      <c r="C7155">
        <v>141794.9</v>
      </c>
      <c r="D7155" t="s">
        <v>34</v>
      </c>
      <c r="E7155" t="s">
        <v>34</v>
      </c>
      <c r="F7155">
        <v>0</v>
      </c>
    </row>
    <row r="7156" spans="1:6">
      <c r="A7156" s="171">
        <v>44413</v>
      </c>
      <c r="B7156" t="s">
        <v>164</v>
      </c>
      <c r="C7156">
        <v>141794.9</v>
      </c>
      <c r="D7156" t="s">
        <v>35</v>
      </c>
      <c r="E7156" t="s">
        <v>35</v>
      </c>
      <c r="F7156">
        <v>0</v>
      </c>
    </row>
    <row r="7157" spans="1:6">
      <c r="A7157" s="171">
        <v>44413</v>
      </c>
      <c r="B7157" t="s">
        <v>164</v>
      </c>
      <c r="C7157">
        <v>141794.9</v>
      </c>
      <c r="D7157" t="s">
        <v>36</v>
      </c>
      <c r="E7157" t="s">
        <v>36</v>
      </c>
      <c r="F7157">
        <v>45906</v>
      </c>
    </row>
    <row r="7158" spans="1:6">
      <c r="A7158" s="171">
        <v>44413</v>
      </c>
      <c r="B7158" t="s">
        <v>164</v>
      </c>
      <c r="C7158">
        <v>141794.9</v>
      </c>
      <c r="D7158" t="s">
        <v>37</v>
      </c>
      <c r="E7158" t="s">
        <v>37</v>
      </c>
      <c r="F7158">
        <v>51343</v>
      </c>
    </row>
    <row r="7159" spans="1:6">
      <c r="A7159" s="171">
        <v>44413</v>
      </c>
      <c r="B7159" t="s">
        <v>164</v>
      </c>
      <c r="C7159">
        <v>141794.9</v>
      </c>
      <c r="D7159" t="s">
        <v>38</v>
      </c>
      <c r="E7159" t="s">
        <v>38</v>
      </c>
      <c r="F7159">
        <v>0</v>
      </c>
    </row>
    <row r="7160" spans="1:6">
      <c r="A7160" s="171">
        <v>44413</v>
      </c>
      <c r="B7160" t="s">
        <v>164</v>
      </c>
      <c r="C7160">
        <v>141794.9</v>
      </c>
      <c r="D7160" t="s">
        <v>39</v>
      </c>
      <c r="E7160" t="s">
        <v>39</v>
      </c>
      <c r="F7160">
        <v>0</v>
      </c>
    </row>
    <row r="7161" spans="1:6">
      <c r="A7161" s="171">
        <v>44413</v>
      </c>
      <c r="B7161" t="s">
        <v>164</v>
      </c>
      <c r="C7161">
        <v>141794.9</v>
      </c>
      <c r="D7161" t="s">
        <v>40</v>
      </c>
      <c r="E7161" t="s">
        <v>40</v>
      </c>
      <c r="F7161">
        <v>3217</v>
      </c>
    </row>
    <row r="7162" spans="1:6">
      <c r="A7162" s="171">
        <v>44413</v>
      </c>
      <c r="B7162" t="s">
        <v>164</v>
      </c>
      <c r="C7162">
        <v>141794.9</v>
      </c>
      <c r="D7162" t="s">
        <v>41</v>
      </c>
      <c r="E7162" t="s">
        <v>41</v>
      </c>
      <c r="F7162">
        <v>0</v>
      </c>
    </row>
    <row r="7163" spans="1:6">
      <c r="A7163" s="171">
        <v>44414</v>
      </c>
      <c r="B7163" t="s">
        <v>164</v>
      </c>
      <c r="C7163">
        <v>303501.51</v>
      </c>
      <c r="D7163" t="s">
        <v>9</v>
      </c>
      <c r="E7163" t="s">
        <v>9</v>
      </c>
      <c r="F7163">
        <v>648371</v>
      </c>
    </row>
    <row r="7164" spans="1:6">
      <c r="A7164" s="171">
        <v>44414</v>
      </c>
      <c r="B7164" t="s">
        <v>164</v>
      </c>
      <c r="C7164">
        <v>303501.51</v>
      </c>
      <c r="D7164" t="s">
        <v>9</v>
      </c>
      <c r="E7164" t="s">
        <v>10</v>
      </c>
      <c r="F7164">
        <v>392063</v>
      </c>
    </row>
    <row r="7165" spans="1:6">
      <c r="A7165" s="171">
        <v>44414</v>
      </c>
      <c r="B7165" t="s">
        <v>164</v>
      </c>
      <c r="C7165">
        <v>303501.51</v>
      </c>
      <c r="D7165" t="s">
        <v>9</v>
      </c>
      <c r="E7165" t="s">
        <v>11</v>
      </c>
      <c r="F7165">
        <v>11463</v>
      </c>
    </row>
    <row r="7166" spans="1:6">
      <c r="A7166" s="171">
        <v>44414</v>
      </c>
      <c r="B7166" t="s">
        <v>164</v>
      </c>
      <c r="C7166">
        <v>303501.51</v>
      </c>
      <c r="D7166" t="s">
        <v>9</v>
      </c>
      <c r="E7166" t="s">
        <v>12</v>
      </c>
      <c r="F7166">
        <v>0</v>
      </c>
    </row>
    <row r="7167" spans="1:6">
      <c r="A7167" s="171">
        <v>44414</v>
      </c>
      <c r="B7167" t="s">
        <v>164</v>
      </c>
      <c r="C7167">
        <v>303501.51</v>
      </c>
      <c r="D7167" t="s">
        <v>9</v>
      </c>
      <c r="E7167" t="s">
        <v>13</v>
      </c>
      <c r="F7167">
        <v>244845</v>
      </c>
    </row>
    <row r="7168" spans="1:6">
      <c r="A7168" s="171">
        <v>44414</v>
      </c>
      <c r="B7168" t="s">
        <v>164</v>
      </c>
      <c r="C7168">
        <v>303501.51</v>
      </c>
      <c r="D7168" t="s">
        <v>14</v>
      </c>
      <c r="E7168" t="s">
        <v>14</v>
      </c>
      <c r="F7168">
        <v>79801</v>
      </c>
    </row>
    <row r="7169" spans="1:6">
      <c r="A7169" s="171">
        <v>44414</v>
      </c>
      <c r="B7169" t="s">
        <v>164</v>
      </c>
      <c r="C7169">
        <v>303501.51</v>
      </c>
      <c r="D7169" t="s">
        <v>14</v>
      </c>
      <c r="E7169" t="s">
        <v>15</v>
      </c>
      <c r="F7169">
        <v>75939</v>
      </c>
    </row>
    <row r="7170" spans="1:6">
      <c r="A7170" s="171">
        <v>44414</v>
      </c>
      <c r="B7170" t="s">
        <v>164</v>
      </c>
      <c r="C7170">
        <v>303501.51</v>
      </c>
      <c r="D7170" t="s">
        <v>14</v>
      </c>
      <c r="E7170" t="s">
        <v>16</v>
      </c>
      <c r="F7170">
        <v>1407</v>
      </c>
    </row>
    <row r="7171" spans="1:6">
      <c r="A7171" s="171">
        <v>44414</v>
      </c>
      <c r="B7171" t="s">
        <v>164</v>
      </c>
      <c r="C7171">
        <v>303501.51</v>
      </c>
      <c r="D7171" t="s">
        <v>14</v>
      </c>
      <c r="E7171" t="s">
        <v>17</v>
      </c>
      <c r="F7171">
        <v>2455</v>
      </c>
    </row>
    <row r="7172" spans="1:6">
      <c r="A7172" s="171">
        <v>44414</v>
      </c>
      <c r="B7172" t="s">
        <v>164</v>
      </c>
      <c r="C7172">
        <v>303501.51</v>
      </c>
      <c r="D7172" t="s">
        <v>14</v>
      </c>
      <c r="E7172" t="s">
        <v>18</v>
      </c>
      <c r="F7172">
        <v>0</v>
      </c>
    </row>
    <row r="7173" spans="1:6">
      <c r="A7173" s="171">
        <v>44414</v>
      </c>
      <c r="B7173" t="s">
        <v>164</v>
      </c>
      <c r="C7173">
        <v>303501.51</v>
      </c>
      <c r="D7173" t="s">
        <v>19</v>
      </c>
      <c r="E7173" t="s">
        <v>19</v>
      </c>
      <c r="F7173">
        <v>171328</v>
      </c>
    </row>
    <row r="7174" spans="1:6">
      <c r="A7174" s="171">
        <v>44414</v>
      </c>
      <c r="B7174" t="s">
        <v>164</v>
      </c>
      <c r="C7174">
        <v>303501.51</v>
      </c>
      <c r="D7174" t="s">
        <v>19</v>
      </c>
      <c r="E7174" t="s">
        <v>20</v>
      </c>
      <c r="F7174">
        <v>171328</v>
      </c>
    </row>
    <row r="7175" spans="1:6">
      <c r="A7175" s="171">
        <v>44414</v>
      </c>
      <c r="B7175" t="s">
        <v>164</v>
      </c>
      <c r="C7175">
        <v>303501.51</v>
      </c>
      <c r="D7175" t="s">
        <v>19</v>
      </c>
      <c r="E7175" t="s">
        <v>21</v>
      </c>
      <c r="F7175">
        <v>0</v>
      </c>
    </row>
    <row r="7176" spans="1:6">
      <c r="A7176" s="171">
        <v>44414</v>
      </c>
      <c r="B7176" t="s">
        <v>164</v>
      </c>
      <c r="C7176">
        <v>303501.51</v>
      </c>
      <c r="D7176" t="s">
        <v>19</v>
      </c>
      <c r="E7176" t="s">
        <v>22</v>
      </c>
      <c r="F7176">
        <v>0</v>
      </c>
    </row>
    <row r="7177" spans="1:6">
      <c r="A7177" s="171">
        <v>44414</v>
      </c>
      <c r="B7177" t="s">
        <v>164</v>
      </c>
      <c r="C7177">
        <v>303501.51</v>
      </c>
      <c r="D7177" t="s">
        <v>23</v>
      </c>
      <c r="E7177" t="s">
        <v>23</v>
      </c>
      <c r="F7177">
        <v>0</v>
      </c>
    </row>
    <row r="7178" spans="1:6">
      <c r="A7178" s="171">
        <v>44414</v>
      </c>
      <c r="B7178" t="s">
        <v>164</v>
      </c>
      <c r="C7178">
        <v>303501.51</v>
      </c>
      <c r="D7178" t="s">
        <v>24</v>
      </c>
      <c r="E7178" t="s">
        <v>24</v>
      </c>
      <c r="F7178">
        <v>456379</v>
      </c>
    </row>
    <row r="7179" spans="1:6">
      <c r="A7179" s="171">
        <v>44414</v>
      </c>
      <c r="B7179" t="s">
        <v>164</v>
      </c>
      <c r="C7179">
        <v>303501.51</v>
      </c>
      <c r="D7179" t="s">
        <v>25</v>
      </c>
      <c r="E7179" t="s">
        <v>25</v>
      </c>
      <c r="F7179">
        <v>2747127</v>
      </c>
    </row>
    <row r="7180" spans="1:6">
      <c r="A7180" s="171">
        <v>44414</v>
      </c>
      <c r="B7180" t="s">
        <v>164</v>
      </c>
      <c r="C7180">
        <v>303501.51</v>
      </c>
      <c r="D7180" t="s">
        <v>26</v>
      </c>
      <c r="E7180" t="s">
        <v>26</v>
      </c>
      <c r="F7180">
        <v>218623</v>
      </c>
    </row>
    <row r="7181" spans="1:6">
      <c r="A7181" s="171">
        <v>44414</v>
      </c>
      <c r="B7181" t="s">
        <v>164</v>
      </c>
      <c r="C7181">
        <v>303501.51</v>
      </c>
      <c r="D7181" t="s">
        <v>27</v>
      </c>
      <c r="E7181" t="s">
        <v>27</v>
      </c>
      <c r="F7181">
        <v>55904</v>
      </c>
    </row>
    <row r="7182" spans="1:6">
      <c r="A7182" s="171">
        <v>44414</v>
      </c>
      <c r="B7182" t="s">
        <v>164</v>
      </c>
      <c r="C7182">
        <v>303501.51</v>
      </c>
      <c r="D7182" t="s">
        <v>28</v>
      </c>
      <c r="E7182" t="s">
        <v>28</v>
      </c>
      <c r="F7182">
        <v>0</v>
      </c>
    </row>
    <row r="7183" spans="1:6">
      <c r="A7183" s="171">
        <v>44414</v>
      </c>
      <c r="B7183" t="s">
        <v>164</v>
      </c>
      <c r="C7183">
        <v>303501.51</v>
      </c>
      <c r="D7183" t="s">
        <v>29</v>
      </c>
      <c r="E7183" t="s">
        <v>29</v>
      </c>
      <c r="F7183">
        <v>1484346</v>
      </c>
    </row>
    <row r="7184" spans="1:6">
      <c r="A7184" s="171">
        <v>44414</v>
      </c>
      <c r="B7184" t="s">
        <v>164</v>
      </c>
      <c r="C7184">
        <v>303501.51</v>
      </c>
      <c r="D7184" t="s">
        <v>30</v>
      </c>
      <c r="E7184" t="s">
        <v>30</v>
      </c>
      <c r="F7184">
        <v>0</v>
      </c>
    </row>
    <row r="7185" spans="1:6">
      <c r="A7185" s="171">
        <v>44414</v>
      </c>
      <c r="B7185" t="s">
        <v>164</v>
      </c>
      <c r="C7185">
        <v>303501.51</v>
      </c>
      <c r="D7185" t="s">
        <v>31</v>
      </c>
      <c r="E7185" t="s">
        <v>31</v>
      </c>
      <c r="F7185">
        <v>3104473</v>
      </c>
    </row>
    <row r="7186" spans="1:6">
      <c r="A7186" s="171">
        <v>44414</v>
      </c>
      <c r="B7186" t="s">
        <v>164</v>
      </c>
      <c r="C7186">
        <v>303501.51</v>
      </c>
      <c r="D7186" t="s">
        <v>32</v>
      </c>
      <c r="E7186" t="s">
        <v>32</v>
      </c>
      <c r="F7186">
        <v>18713</v>
      </c>
    </row>
    <row r="7187" spans="1:6">
      <c r="A7187" s="171">
        <v>44414</v>
      </c>
      <c r="B7187" t="s">
        <v>164</v>
      </c>
      <c r="C7187">
        <v>303501.51</v>
      </c>
      <c r="D7187" t="s">
        <v>33</v>
      </c>
      <c r="E7187" t="s">
        <v>33</v>
      </c>
      <c r="F7187">
        <v>5799471</v>
      </c>
    </row>
    <row r="7188" spans="1:6">
      <c r="A7188" s="171">
        <v>44414</v>
      </c>
      <c r="B7188" t="s">
        <v>164</v>
      </c>
      <c r="C7188">
        <v>303501.51</v>
      </c>
      <c r="D7188" t="s">
        <v>34</v>
      </c>
      <c r="E7188" t="s">
        <v>34</v>
      </c>
      <c r="F7188">
        <v>0</v>
      </c>
    </row>
    <row r="7189" spans="1:6">
      <c r="A7189" s="171">
        <v>44414</v>
      </c>
      <c r="B7189" t="s">
        <v>164</v>
      </c>
      <c r="C7189">
        <v>303501.51</v>
      </c>
      <c r="D7189" t="s">
        <v>35</v>
      </c>
      <c r="E7189" t="s">
        <v>35</v>
      </c>
      <c r="F7189">
        <v>0</v>
      </c>
    </row>
    <row r="7190" spans="1:6">
      <c r="A7190" s="171">
        <v>44414</v>
      </c>
      <c r="B7190" t="s">
        <v>164</v>
      </c>
      <c r="C7190">
        <v>303501.51</v>
      </c>
      <c r="D7190" t="s">
        <v>36</v>
      </c>
      <c r="E7190" t="s">
        <v>36</v>
      </c>
      <c r="F7190">
        <v>30497</v>
      </c>
    </row>
    <row r="7191" spans="1:6">
      <c r="A7191" s="171">
        <v>44414</v>
      </c>
      <c r="B7191" t="s">
        <v>164</v>
      </c>
      <c r="C7191">
        <v>303501.51</v>
      </c>
      <c r="D7191" t="s">
        <v>37</v>
      </c>
      <c r="E7191" t="s">
        <v>37</v>
      </c>
      <c r="F7191">
        <v>86006</v>
      </c>
    </row>
    <row r="7192" spans="1:6">
      <c r="A7192" s="171">
        <v>44414</v>
      </c>
      <c r="B7192" t="s">
        <v>164</v>
      </c>
      <c r="C7192">
        <v>303501.51</v>
      </c>
      <c r="D7192" t="s">
        <v>38</v>
      </c>
      <c r="E7192" t="s">
        <v>38</v>
      </c>
      <c r="F7192">
        <v>0</v>
      </c>
    </row>
    <row r="7193" spans="1:6">
      <c r="A7193" s="171">
        <v>44414</v>
      </c>
      <c r="B7193" t="s">
        <v>164</v>
      </c>
      <c r="C7193">
        <v>303501.51</v>
      </c>
      <c r="D7193" t="s">
        <v>39</v>
      </c>
      <c r="E7193" t="s">
        <v>39</v>
      </c>
      <c r="F7193">
        <v>0</v>
      </c>
    </row>
    <row r="7194" spans="1:6">
      <c r="A7194" s="171">
        <v>44414</v>
      </c>
      <c r="B7194" t="s">
        <v>164</v>
      </c>
      <c r="C7194">
        <v>303501.51</v>
      </c>
      <c r="D7194" t="s">
        <v>40</v>
      </c>
      <c r="E7194" t="s">
        <v>40</v>
      </c>
      <c r="F7194">
        <v>7330</v>
      </c>
    </row>
    <row r="7195" spans="1:6">
      <c r="A7195" s="171">
        <v>44414</v>
      </c>
      <c r="B7195" t="s">
        <v>164</v>
      </c>
      <c r="C7195">
        <v>303501.51</v>
      </c>
      <c r="D7195" t="s">
        <v>41</v>
      </c>
      <c r="E7195" t="s">
        <v>41</v>
      </c>
      <c r="F7195">
        <v>0</v>
      </c>
    </row>
    <row r="7196" spans="1:6">
      <c r="A7196" s="171">
        <v>44415</v>
      </c>
      <c r="B7196" t="s">
        <v>164</v>
      </c>
      <c r="C7196">
        <v>217344.76</v>
      </c>
      <c r="D7196" t="s">
        <v>9</v>
      </c>
      <c r="E7196" t="s">
        <v>9</v>
      </c>
      <c r="F7196">
        <v>817064</v>
      </c>
    </row>
    <row r="7197" spans="1:6">
      <c r="A7197" s="171">
        <v>44415</v>
      </c>
      <c r="B7197" t="s">
        <v>164</v>
      </c>
      <c r="C7197">
        <v>217344.76</v>
      </c>
      <c r="D7197" t="s">
        <v>9</v>
      </c>
      <c r="E7197" t="s">
        <v>10</v>
      </c>
      <c r="F7197">
        <v>527300</v>
      </c>
    </row>
    <row r="7198" spans="1:6">
      <c r="A7198" s="171">
        <v>44415</v>
      </c>
      <c r="B7198" t="s">
        <v>164</v>
      </c>
      <c r="C7198">
        <v>217344.76</v>
      </c>
      <c r="D7198" t="s">
        <v>9</v>
      </c>
      <c r="E7198" t="s">
        <v>11</v>
      </c>
      <c r="F7198">
        <v>10760</v>
      </c>
    </row>
    <row r="7199" spans="1:6">
      <c r="A7199" s="171">
        <v>44415</v>
      </c>
      <c r="B7199" t="s">
        <v>164</v>
      </c>
      <c r="C7199">
        <v>217344.76</v>
      </c>
      <c r="D7199" t="s">
        <v>9</v>
      </c>
      <c r="E7199" t="s">
        <v>12</v>
      </c>
      <c r="F7199">
        <v>0</v>
      </c>
    </row>
    <row r="7200" spans="1:6">
      <c r="A7200" s="171">
        <v>44415</v>
      </c>
      <c r="B7200" t="s">
        <v>164</v>
      </c>
      <c r="C7200">
        <v>217344.76</v>
      </c>
      <c r="D7200" t="s">
        <v>9</v>
      </c>
      <c r="E7200" t="s">
        <v>13</v>
      </c>
      <c r="F7200">
        <v>279004</v>
      </c>
    </row>
    <row r="7201" spans="1:6">
      <c r="A7201" s="171">
        <v>44415</v>
      </c>
      <c r="B7201" t="s">
        <v>164</v>
      </c>
      <c r="C7201">
        <v>217344.76</v>
      </c>
      <c r="D7201" t="s">
        <v>14</v>
      </c>
      <c r="E7201" t="s">
        <v>14</v>
      </c>
      <c r="F7201">
        <v>88380</v>
      </c>
    </row>
    <row r="7202" spans="1:6">
      <c r="A7202" s="171">
        <v>44415</v>
      </c>
      <c r="B7202" t="s">
        <v>164</v>
      </c>
      <c r="C7202">
        <v>217344.76</v>
      </c>
      <c r="D7202" t="s">
        <v>14</v>
      </c>
      <c r="E7202" t="s">
        <v>15</v>
      </c>
      <c r="F7202">
        <v>85575</v>
      </c>
    </row>
    <row r="7203" spans="1:6">
      <c r="A7203" s="171">
        <v>44415</v>
      </c>
      <c r="B7203" t="s">
        <v>164</v>
      </c>
      <c r="C7203">
        <v>217344.76</v>
      </c>
      <c r="D7203" t="s">
        <v>14</v>
      </c>
      <c r="E7203" t="s">
        <v>16</v>
      </c>
      <c r="F7203">
        <v>1079</v>
      </c>
    </row>
    <row r="7204" spans="1:6">
      <c r="A7204" s="171">
        <v>44415</v>
      </c>
      <c r="B7204" t="s">
        <v>164</v>
      </c>
      <c r="C7204">
        <v>217344.76</v>
      </c>
      <c r="D7204" t="s">
        <v>14</v>
      </c>
      <c r="E7204" t="s">
        <v>17</v>
      </c>
      <c r="F7204">
        <v>1726</v>
      </c>
    </row>
    <row r="7205" spans="1:6">
      <c r="A7205" s="171">
        <v>44415</v>
      </c>
      <c r="B7205" t="s">
        <v>164</v>
      </c>
      <c r="C7205">
        <v>217344.76</v>
      </c>
      <c r="D7205" t="s">
        <v>14</v>
      </c>
      <c r="E7205" t="s">
        <v>18</v>
      </c>
      <c r="F7205">
        <v>0</v>
      </c>
    </row>
    <row r="7206" spans="1:6">
      <c r="A7206" s="171">
        <v>44415</v>
      </c>
      <c r="B7206" t="s">
        <v>164</v>
      </c>
      <c r="C7206">
        <v>217344.76</v>
      </c>
      <c r="D7206" t="s">
        <v>19</v>
      </c>
      <c r="E7206" t="s">
        <v>19</v>
      </c>
      <c r="F7206">
        <v>283456</v>
      </c>
    </row>
    <row r="7207" spans="1:6">
      <c r="A7207" s="171">
        <v>44415</v>
      </c>
      <c r="B7207" t="s">
        <v>164</v>
      </c>
      <c r="C7207">
        <v>217344.76</v>
      </c>
      <c r="D7207" t="s">
        <v>19</v>
      </c>
      <c r="E7207" t="s">
        <v>20</v>
      </c>
      <c r="F7207">
        <v>283456</v>
      </c>
    </row>
    <row r="7208" spans="1:6">
      <c r="A7208" s="171">
        <v>44415</v>
      </c>
      <c r="B7208" t="s">
        <v>164</v>
      </c>
      <c r="C7208">
        <v>217344.76</v>
      </c>
      <c r="D7208" t="s">
        <v>19</v>
      </c>
      <c r="E7208" t="s">
        <v>21</v>
      </c>
      <c r="F7208">
        <v>0</v>
      </c>
    </row>
    <row r="7209" spans="1:6">
      <c r="A7209" s="171">
        <v>44415</v>
      </c>
      <c r="B7209" t="s">
        <v>164</v>
      </c>
      <c r="C7209">
        <v>217344.76</v>
      </c>
      <c r="D7209" t="s">
        <v>19</v>
      </c>
      <c r="E7209" t="s">
        <v>22</v>
      </c>
      <c r="F7209">
        <v>0</v>
      </c>
    </row>
    <row r="7210" spans="1:6">
      <c r="A7210" s="171">
        <v>44415</v>
      </c>
      <c r="B7210" t="s">
        <v>164</v>
      </c>
      <c r="C7210">
        <v>217344.76</v>
      </c>
      <c r="D7210" t="s">
        <v>23</v>
      </c>
      <c r="E7210" t="s">
        <v>23</v>
      </c>
      <c r="F7210">
        <v>0</v>
      </c>
    </row>
    <row r="7211" spans="1:6">
      <c r="A7211" s="171">
        <v>44415</v>
      </c>
      <c r="B7211" t="s">
        <v>164</v>
      </c>
      <c r="C7211">
        <v>217344.76</v>
      </c>
      <c r="D7211" t="s">
        <v>24</v>
      </c>
      <c r="E7211" t="s">
        <v>24</v>
      </c>
      <c r="F7211">
        <v>416593</v>
      </c>
    </row>
    <row r="7212" spans="1:6">
      <c r="A7212" s="171">
        <v>44415</v>
      </c>
      <c r="B7212" t="s">
        <v>164</v>
      </c>
      <c r="C7212">
        <v>217344.76</v>
      </c>
      <c r="D7212" t="s">
        <v>25</v>
      </c>
      <c r="E7212" t="s">
        <v>25</v>
      </c>
      <c r="F7212">
        <v>2642326</v>
      </c>
    </row>
    <row r="7213" spans="1:6">
      <c r="A7213" s="171">
        <v>44415</v>
      </c>
      <c r="B7213" t="s">
        <v>164</v>
      </c>
      <c r="C7213">
        <v>217344.76</v>
      </c>
      <c r="D7213" t="s">
        <v>26</v>
      </c>
      <c r="E7213" t="s">
        <v>26</v>
      </c>
      <c r="F7213">
        <v>321658</v>
      </c>
    </row>
    <row r="7214" spans="1:6">
      <c r="A7214" s="171">
        <v>44415</v>
      </c>
      <c r="B7214" t="s">
        <v>164</v>
      </c>
      <c r="C7214">
        <v>217344.76</v>
      </c>
      <c r="D7214" t="s">
        <v>27</v>
      </c>
      <c r="E7214" t="s">
        <v>27</v>
      </c>
      <c r="F7214">
        <v>60443</v>
      </c>
    </row>
    <row r="7215" spans="1:6">
      <c r="A7215" s="171">
        <v>44415</v>
      </c>
      <c r="B7215" t="s">
        <v>164</v>
      </c>
      <c r="C7215">
        <v>217344.76</v>
      </c>
      <c r="D7215" t="s">
        <v>28</v>
      </c>
      <c r="E7215" t="s">
        <v>28</v>
      </c>
      <c r="F7215">
        <v>0</v>
      </c>
    </row>
    <row r="7216" spans="1:6">
      <c r="A7216" s="171">
        <v>44415</v>
      </c>
      <c r="B7216" t="s">
        <v>164</v>
      </c>
      <c r="C7216">
        <v>217344.76</v>
      </c>
      <c r="D7216" t="s">
        <v>29</v>
      </c>
      <c r="E7216" t="s">
        <v>29</v>
      </c>
      <c r="F7216">
        <v>1448848</v>
      </c>
    </row>
    <row r="7217" spans="1:6">
      <c r="A7217" s="171">
        <v>44415</v>
      </c>
      <c r="B7217" t="s">
        <v>164</v>
      </c>
      <c r="C7217">
        <v>217344.76</v>
      </c>
      <c r="D7217" t="s">
        <v>30</v>
      </c>
      <c r="E7217" t="s">
        <v>30</v>
      </c>
      <c r="F7217">
        <v>0</v>
      </c>
    </row>
    <row r="7218" spans="1:6">
      <c r="A7218" s="171">
        <v>44415</v>
      </c>
      <c r="B7218" t="s">
        <v>164</v>
      </c>
      <c r="C7218">
        <v>217344.76</v>
      </c>
      <c r="D7218" t="s">
        <v>31</v>
      </c>
      <c r="E7218" t="s">
        <v>31</v>
      </c>
      <c r="F7218">
        <v>2740058</v>
      </c>
    </row>
    <row r="7219" spans="1:6">
      <c r="A7219" s="171">
        <v>44415</v>
      </c>
      <c r="B7219" t="s">
        <v>164</v>
      </c>
      <c r="C7219">
        <v>217344.76</v>
      </c>
      <c r="D7219" t="s">
        <v>32</v>
      </c>
      <c r="E7219" t="s">
        <v>32</v>
      </c>
      <c r="F7219">
        <v>59914</v>
      </c>
    </row>
    <row r="7220" spans="1:6">
      <c r="A7220" s="171">
        <v>44415</v>
      </c>
      <c r="B7220" t="s">
        <v>164</v>
      </c>
      <c r="C7220">
        <v>217344.76</v>
      </c>
      <c r="D7220" t="s">
        <v>33</v>
      </c>
      <c r="E7220" t="s">
        <v>33</v>
      </c>
      <c r="F7220">
        <v>3937813</v>
      </c>
    </row>
    <row r="7221" spans="1:6">
      <c r="A7221" s="171">
        <v>44415</v>
      </c>
      <c r="B7221" t="s">
        <v>164</v>
      </c>
      <c r="C7221">
        <v>217344.76</v>
      </c>
      <c r="D7221" t="s">
        <v>34</v>
      </c>
      <c r="E7221" t="s">
        <v>34</v>
      </c>
      <c r="F7221">
        <v>0</v>
      </c>
    </row>
    <row r="7222" spans="1:6">
      <c r="A7222" s="171">
        <v>44415</v>
      </c>
      <c r="B7222" t="s">
        <v>164</v>
      </c>
      <c r="C7222">
        <v>217344.76</v>
      </c>
      <c r="D7222" t="s">
        <v>35</v>
      </c>
      <c r="E7222" t="s">
        <v>35</v>
      </c>
      <c r="F7222">
        <v>0</v>
      </c>
    </row>
    <row r="7223" spans="1:6">
      <c r="A7223" s="171">
        <v>44415</v>
      </c>
      <c r="B7223" t="s">
        <v>164</v>
      </c>
      <c r="C7223">
        <v>217344.76</v>
      </c>
      <c r="D7223" t="s">
        <v>36</v>
      </c>
      <c r="E7223" t="s">
        <v>36</v>
      </c>
      <c r="F7223">
        <v>33957</v>
      </c>
    </row>
    <row r="7224" spans="1:6">
      <c r="A7224" s="171">
        <v>44415</v>
      </c>
      <c r="B7224" t="s">
        <v>164</v>
      </c>
      <c r="C7224">
        <v>217344.76</v>
      </c>
      <c r="D7224" t="s">
        <v>37</v>
      </c>
      <c r="E7224" t="s">
        <v>37</v>
      </c>
      <c r="F7224">
        <v>80035</v>
      </c>
    </row>
    <row r="7225" spans="1:6">
      <c r="A7225" s="171">
        <v>44415</v>
      </c>
      <c r="B7225" t="s">
        <v>164</v>
      </c>
      <c r="C7225">
        <v>217344.76</v>
      </c>
      <c r="D7225" t="s">
        <v>38</v>
      </c>
      <c r="E7225" t="s">
        <v>38</v>
      </c>
      <c r="F7225">
        <v>0</v>
      </c>
    </row>
    <row r="7226" spans="1:6">
      <c r="A7226" s="171">
        <v>44415</v>
      </c>
      <c r="B7226" t="s">
        <v>164</v>
      </c>
      <c r="C7226">
        <v>217344.76</v>
      </c>
      <c r="D7226" t="s">
        <v>39</v>
      </c>
      <c r="E7226" t="s">
        <v>39</v>
      </c>
      <c r="F7226">
        <v>0</v>
      </c>
    </row>
    <row r="7227" spans="1:6">
      <c r="A7227" s="171">
        <v>44415</v>
      </c>
      <c r="B7227" t="s">
        <v>164</v>
      </c>
      <c r="C7227">
        <v>217344.76</v>
      </c>
      <c r="D7227" t="s">
        <v>40</v>
      </c>
      <c r="E7227" t="s">
        <v>40</v>
      </c>
      <c r="F7227">
        <v>13548</v>
      </c>
    </row>
    <row r="7228" spans="1:6">
      <c r="A7228" s="171">
        <v>44415</v>
      </c>
      <c r="B7228" t="s">
        <v>164</v>
      </c>
      <c r="C7228">
        <v>217344.76</v>
      </c>
      <c r="D7228" t="s">
        <v>41</v>
      </c>
      <c r="E7228" t="s">
        <v>41</v>
      </c>
      <c r="F7228">
        <v>0</v>
      </c>
    </row>
    <row r="7229" spans="1:6">
      <c r="A7229" s="171">
        <v>44416</v>
      </c>
      <c r="B7229" t="s">
        <v>164</v>
      </c>
      <c r="C7229">
        <v>198993.05</v>
      </c>
      <c r="D7229" t="s">
        <v>9</v>
      </c>
      <c r="E7229" t="s">
        <v>9</v>
      </c>
      <c r="F7229">
        <v>805111</v>
      </c>
    </row>
    <row r="7230" spans="1:6">
      <c r="A7230" s="171">
        <v>44416</v>
      </c>
      <c r="B7230" t="s">
        <v>164</v>
      </c>
      <c r="C7230">
        <v>198993.05</v>
      </c>
      <c r="D7230" t="s">
        <v>9</v>
      </c>
      <c r="E7230" t="s">
        <v>10</v>
      </c>
      <c r="F7230">
        <v>488219</v>
      </c>
    </row>
    <row r="7231" spans="1:6">
      <c r="A7231" s="171">
        <v>44416</v>
      </c>
      <c r="B7231" t="s">
        <v>164</v>
      </c>
      <c r="C7231">
        <v>198993.05</v>
      </c>
      <c r="D7231" t="s">
        <v>9</v>
      </c>
      <c r="E7231" t="s">
        <v>11</v>
      </c>
      <c r="F7231">
        <v>12406</v>
      </c>
    </row>
    <row r="7232" spans="1:6">
      <c r="A7232" s="171">
        <v>44416</v>
      </c>
      <c r="B7232" t="s">
        <v>164</v>
      </c>
      <c r="C7232">
        <v>198993.05</v>
      </c>
      <c r="D7232" t="s">
        <v>9</v>
      </c>
      <c r="E7232" t="s">
        <v>12</v>
      </c>
      <c r="F7232">
        <v>0</v>
      </c>
    </row>
    <row r="7233" spans="1:6">
      <c r="A7233" s="171">
        <v>44416</v>
      </c>
      <c r="B7233" t="s">
        <v>164</v>
      </c>
      <c r="C7233">
        <v>198993.05</v>
      </c>
      <c r="D7233" t="s">
        <v>9</v>
      </c>
      <c r="E7233" t="s">
        <v>13</v>
      </c>
      <c r="F7233">
        <v>304486</v>
      </c>
    </row>
    <row r="7234" spans="1:6">
      <c r="A7234" s="171">
        <v>44416</v>
      </c>
      <c r="B7234" t="s">
        <v>164</v>
      </c>
      <c r="C7234">
        <v>198993.05</v>
      </c>
      <c r="D7234" t="s">
        <v>14</v>
      </c>
      <c r="E7234" t="s">
        <v>14</v>
      </c>
      <c r="F7234">
        <v>69463</v>
      </c>
    </row>
    <row r="7235" spans="1:6">
      <c r="A7235" s="171">
        <v>44416</v>
      </c>
      <c r="B7235" t="s">
        <v>164</v>
      </c>
      <c r="C7235">
        <v>198993.05</v>
      </c>
      <c r="D7235" t="s">
        <v>14</v>
      </c>
      <c r="E7235" t="s">
        <v>15</v>
      </c>
      <c r="F7235">
        <v>66668</v>
      </c>
    </row>
    <row r="7236" spans="1:6">
      <c r="A7236" s="171">
        <v>44416</v>
      </c>
      <c r="B7236" t="s">
        <v>164</v>
      </c>
      <c r="C7236">
        <v>198993.05</v>
      </c>
      <c r="D7236" t="s">
        <v>14</v>
      </c>
      <c r="E7236" t="s">
        <v>16</v>
      </c>
      <c r="F7236">
        <v>1197</v>
      </c>
    </row>
    <row r="7237" spans="1:6">
      <c r="A7237" s="171">
        <v>44416</v>
      </c>
      <c r="B7237" t="s">
        <v>164</v>
      </c>
      <c r="C7237">
        <v>198993.05</v>
      </c>
      <c r="D7237" t="s">
        <v>14</v>
      </c>
      <c r="E7237" t="s">
        <v>17</v>
      </c>
      <c r="F7237">
        <v>1598</v>
      </c>
    </row>
    <row r="7238" spans="1:6">
      <c r="A7238" s="171">
        <v>44416</v>
      </c>
      <c r="B7238" t="s">
        <v>164</v>
      </c>
      <c r="C7238">
        <v>198993.05</v>
      </c>
      <c r="D7238" t="s">
        <v>14</v>
      </c>
      <c r="E7238" t="s">
        <v>18</v>
      </c>
      <c r="F7238">
        <v>0</v>
      </c>
    </row>
    <row r="7239" spans="1:6">
      <c r="A7239" s="171">
        <v>44416</v>
      </c>
      <c r="B7239" t="s">
        <v>164</v>
      </c>
      <c r="C7239">
        <v>198993.05</v>
      </c>
      <c r="D7239" t="s">
        <v>19</v>
      </c>
      <c r="E7239" t="s">
        <v>19</v>
      </c>
      <c r="F7239">
        <v>396992</v>
      </c>
    </row>
    <row r="7240" spans="1:6">
      <c r="A7240" s="171">
        <v>44416</v>
      </c>
      <c r="B7240" t="s">
        <v>164</v>
      </c>
      <c r="C7240">
        <v>198993.05</v>
      </c>
      <c r="D7240" t="s">
        <v>19</v>
      </c>
      <c r="E7240" t="s">
        <v>20</v>
      </c>
      <c r="F7240">
        <v>396992</v>
      </c>
    </row>
    <row r="7241" spans="1:6">
      <c r="A7241" s="171">
        <v>44416</v>
      </c>
      <c r="B7241" t="s">
        <v>164</v>
      </c>
      <c r="C7241">
        <v>198993.05</v>
      </c>
      <c r="D7241" t="s">
        <v>19</v>
      </c>
      <c r="E7241" t="s">
        <v>21</v>
      </c>
      <c r="F7241">
        <v>0</v>
      </c>
    </row>
    <row r="7242" spans="1:6">
      <c r="A7242" s="171">
        <v>44416</v>
      </c>
      <c r="B7242" t="s">
        <v>164</v>
      </c>
      <c r="C7242">
        <v>198993.05</v>
      </c>
      <c r="D7242" t="s">
        <v>19</v>
      </c>
      <c r="E7242" t="s">
        <v>22</v>
      </c>
      <c r="F7242">
        <v>0</v>
      </c>
    </row>
    <row r="7243" spans="1:6">
      <c r="A7243" s="171">
        <v>44416</v>
      </c>
      <c r="B7243" t="s">
        <v>164</v>
      </c>
      <c r="C7243">
        <v>198993.05</v>
      </c>
      <c r="D7243" t="s">
        <v>23</v>
      </c>
      <c r="E7243" t="s">
        <v>23</v>
      </c>
      <c r="F7243">
        <v>0</v>
      </c>
    </row>
    <row r="7244" spans="1:6">
      <c r="A7244" s="171">
        <v>44416</v>
      </c>
      <c r="B7244" t="s">
        <v>164</v>
      </c>
      <c r="C7244">
        <v>198993.05</v>
      </c>
      <c r="D7244" t="s">
        <v>24</v>
      </c>
      <c r="E7244" t="s">
        <v>24</v>
      </c>
      <c r="F7244">
        <v>823185</v>
      </c>
    </row>
    <row r="7245" spans="1:6">
      <c r="A7245" s="171">
        <v>44416</v>
      </c>
      <c r="B7245" t="s">
        <v>164</v>
      </c>
      <c r="C7245">
        <v>198993.05</v>
      </c>
      <c r="D7245" t="s">
        <v>25</v>
      </c>
      <c r="E7245" t="s">
        <v>25</v>
      </c>
      <c r="F7245">
        <v>3162151</v>
      </c>
    </row>
    <row r="7246" spans="1:6">
      <c r="A7246" s="171">
        <v>44416</v>
      </c>
      <c r="B7246" t="s">
        <v>164</v>
      </c>
      <c r="C7246">
        <v>198993.05</v>
      </c>
      <c r="D7246" t="s">
        <v>26</v>
      </c>
      <c r="E7246" t="s">
        <v>26</v>
      </c>
      <c r="F7246">
        <v>419844</v>
      </c>
    </row>
    <row r="7247" spans="1:6">
      <c r="A7247" s="171">
        <v>44416</v>
      </c>
      <c r="B7247" t="s">
        <v>164</v>
      </c>
      <c r="C7247">
        <v>198993.05</v>
      </c>
      <c r="D7247" t="s">
        <v>27</v>
      </c>
      <c r="E7247" t="s">
        <v>27</v>
      </c>
      <c r="F7247">
        <v>56409</v>
      </c>
    </row>
    <row r="7248" spans="1:6">
      <c r="A7248" s="171">
        <v>44416</v>
      </c>
      <c r="B7248" t="s">
        <v>164</v>
      </c>
      <c r="C7248">
        <v>198993.05</v>
      </c>
      <c r="D7248" t="s">
        <v>28</v>
      </c>
      <c r="E7248" t="s">
        <v>28</v>
      </c>
      <c r="F7248">
        <v>0</v>
      </c>
    </row>
    <row r="7249" spans="1:6">
      <c r="A7249" s="171">
        <v>44416</v>
      </c>
      <c r="B7249" t="s">
        <v>164</v>
      </c>
      <c r="C7249">
        <v>198993.05</v>
      </c>
      <c r="D7249" t="s">
        <v>29</v>
      </c>
      <c r="E7249" t="s">
        <v>29</v>
      </c>
      <c r="F7249">
        <v>1492343</v>
      </c>
    </row>
    <row r="7250" spans="1:6">
      <c r="A7250" s="171">
        <v>44416</v>
      </c>
      <c r="B7250" t="s">
        <v>164</v>
      </c>
      <c r="C7250">
        <v>198993.05</v>
      </c>
      <c r="D7250" t="s">
        <v>30</v>
      </c>
      <c r="E7250" t="s">
        <v>30</v>
      </c>
      <c r="F7250">
        <v>0</v>
      </c>
    </row>
    <row r="7251" spans="1:6">
      <c r="A7251" s="171">
        <v>44416</v>
      </c>
      <c r="B7251" t="s">
        <v>164</v>
      </c>
      <c r="C7251">
        <v>198993.05</v>
      </c>
      <c r="D7251" t="s">
        <v>31</v>
      </c>
      <c r="E7251" t="s">
        <v>31</v>
      </c>
      <c r="F7251">
        <v>3257310</v>
      </c>
    </row>
    <row r="7252" spans="1:6">
      <c r="A7252" s="171">
        <v>44416</v>
      </c>
      <c r="B7252" t="s">
        <v>164</v>
      </c>
      <c r="C7252">
        <v>198993.05</v>
      </c>
      <c r="D7252" t="s">
        <v>32</v>
      </c>
      <c r="E7252" t="s">
        <v>32</v>
      </c>
      <c r="F7252">
        <v>333552</v>
      </c>
    </row>
    <row r="7253" spans="1:6">
      <c r="A7253" s="171">
        <v>44416</v>
      </c>
      <c r="B7253" t="s">
        <v>164</v>
      </c>
      <c r="C7253">
        <v>198993.05</v>
      </c>
      <c r="D7253" t="s">
        <v>33</v>
      </c>
      <c r="E7253" t="s">
        <v>33</v>
      </c>
      <c r="F7253">
        <v>4248044</v>
      </c>
    </row>
    <row r="7254" spans="1:6">
      <c r="A7254" s="171">
        <v>44416</v>
      </c>
      <c r="B7254" t="s">
        <v>164</v>
      </c>
      <c r="C7254">
        <v>198993.05</v>
      </c>
      <c r="D7254" t="s">
        <v>34</v>
      </c>
      <c r="E7254" t="s">
        <v>34</v>
      </c>
      <c r="F7254">
        <v>0</v>
      </c>
    </row>
    <row r="7255" spans="1:6">
      <c r="A7255" s="171">
        <v>44416</v>
      </c>
      <c r="B7255" t="s">
        <v>164</v>
      </c>
      <c r="C7255">
        <v>198993.05</v>
      </c>
      <c r="D7255" t="s">
        <v>35</v>
      </c>
      <c r="E7255" t="s">
        <v>35</v>
      </c>
      <c r="F7255">
        <v>0</v>
      </c>
    </row>
    <row r="7256" spans="1:6">
      <c r="A7256" s="171">
        <v>44416</v>
      </c>
      <c r="B7256" t="s">
        <v>164</v>
      </c>
      <c r="C7256">
        <v>198993.05</v>
      </c>
      <c r="D7256" t="s">
        <v>36</v>
      </c>
      <c r="E7256" t="s">
        <v>36</v>
      </c>
      <c r="F7256">
        <v>40220</v>
      </c>
    </row>
    <row r="7257" spans="1:6">
      <c r="A7257" s="171">
        <v>44416</v>
      </c>
      <c r="B7257" t="s">
        <v>164</v>
      </c>
      <c r="C7257">
        <v>198993.05</v>
      </c>
      <c r="D7257" t="s">
        <v>37</v>
      </c>
      <c r="E7257" t="s">
        <v>37</v>
      </c>
      <c r="F7257">
        <v>93179</v>
      </c>
    </row>
    <row r="7258" spans="1:6">
      <c r="A7258" s="171">
        <v>44416</v>
      </c>
      <c r="B7258" t="s">
        <v>164</v>
      </c>
      <c r="C7258">
        <v>198993.05</v>
      </c>
      <c r="D7258" t="s">
        <v>38</v>
      </c>
      <c r="E7258" t="s">
        <v>38</v>
      </c>
      <c r="F7258">
        <v>0</v>
      </c>
    </row>
    <row r="7259" spans="1:6">
      <c r="A7259" s="171">
        <v>44416</v>
      </c>
      <c r="B7259" t="s">
        <v>164</v>
      </c>
      <c r="C7259">
        <v>198993.05</v>
      </c>
      <c r="D7259" t="s">
        <v>39</v>
      </c>
      <c r="E7259" t="s">
        <v>39</v>
      </c>
      <c r="F7259">
        <v>0</v>
      </c>
    </row>
    <row r="7260" spans="1:6">
      <c r="A7260" s="171">
        <v>44416</v>
      </c>
      <c r="B7260" t="s">
        <v>164</v>
      </c>
      <c r="C7260">
        <v>198993.05</v>
      </c>
      <c r="D7260" t="s">
        <v>40</v>
      </c>
      <c r="E7260" t="s">
        <v>40</v>
      </c>
      <c r="F7260">
        <v>14501</v>
      </c>
    </row>
    <row r="7261" spans="1:6">
      <c r="A7261" s="171">
        <v>44416</v>
      </c>
      <c r="B7261" t="s">
        <v>164</v>
      </c>
      <c r="C7261">
        <v>198993.05</v>
      </c>
      <c r="D7261" t="s">
        <v>41</v>
      </c>
      <c r="E7261" t="s">
        <v>41</v>
      </c>
      <c r="F7261">
        <v>0</v>
      </c>
    </row>
    <row r="7262" spans="1:6">
      <c r="A7262" s="171">
        <v>44417</v>
      </c>
      <c r="B7262" t="s">
        <v>164</v>
      </c>
      <c r="C7262">
        <v>168213.22</v>
      </c>
      <c r="D7262" t="s">
        <v>9</v>
      </c>
      <c r="E7262" t="s">
        <v>9</v>
      </c>
      <c r="F7262">
        <v>812315</v>
      </c>
    </row>
    <row r="7263" spans="1:6">
      <c r="A7263" s="171">
        <v>44417</v>
      </c>
      <c r="B7263" t="s">
        <v>164</v>
      </c>
      <c r="C7263">
        <v>168213.22</v>
      </c>
      <c r="D7263" t="s">
        <v>9</v>
      </c>
      <c r="E7263" t="s">
        <v>10</v>
      </c>
      <c r="F7263">
        <v>436562</v>
      </c>
    </row>
    <row r="7264" spans="1:6">
      <c r="A7264" s="171">
        <v>44417</v>
      </c>
      <c r="B7264" t="s">
        <v>164</v>
      </c>
      <c r="C7264">
        <v>168213.22</v>
      </c>
      <c r="D7264" t="s">
        <v>9</v>
      </c>
      <c r="E7264" t="s">
        <v>11</v>
      </c>
      <c r="F7264">
        <v>13831</v>
      </c>
    </row>
    <row r="7265" spans="1:6">
      <c r="A7265" s="171">
        <v>44417</v>
      </c>
      <c r="B7265" t="s">
        <v>164</v>
      </c>
      <c r="C7265">
        <v>168213.22</v>
      </c>
      <c r="D7265" t="s">
        <v>9</v>
      </c>
      <c r="E7265" t="s">
        <v>12</v>
      </c>
      <c r="F7265">
        <v>0</v>
      </c>
    </row>
    <row r="7266" spans="1:6">
      <c r="A7266" s="171">
        <v>44417</v>
      </c>
      <c r="B7266" t="s">
        <v>164</v>
      </c>
      <c r="C7266">
        <v>168213.22</v>
      </c>
      <c r="D7266" t="s">
        <v>9</v>
      </c>
      <c r="E7266" t="s">
        <v>13</v>
      </c>
      <c r="F7266">
        <v>361922</v>
      </c>
    </row>
    <row r="7267" spans="1:6">
      <c r="A7267" s="171">
        <v>44417</v>
      </c>
      <c r="B7267" t="s">
        <v>164</v>
      </c>
      <c r="C7267">
        <v>168213.22</v>
      </c>
      <c r="D7267" t="s">
        <v>14</v>
      </c>
      <c r="E7267" t="s">
        <v>14</v>
      </c>
      <c r="F7267">
        <v>60513</v>
      </c>
    </row>
    <row r="7268" spans="1:6">
      <c r="A7268" s="171">
        <v>44417</v>
      </c>
      <c r="B7268" t="s">
        <v>164</v>
      </c>
      <c r="C7268">
        <v>168213.22</v>
      </c>
      <c r="D7268" t="s">
        <v>14</v>
      </c>
      <c r="E7268" t="s">
        <v>15</v>
      </c>
      <c r="F7268">
        <v>42193</v>
      </c>
    </row>
    <row r="7269" spans="1:6">
      <c r="A7269" s="171">
        <v>44417</v>
      </c>
      <c r="B7269" t="s">
        <v>164</v>
      </c>
      <c r="C7269">
        <v>168213.22</v>
      </c>
      <c r="D7269" t="s">
        <v>14</v>
      </c>
      <c r="E7269" t="s">
        <v>16</v>
      </c>
      <c r="F7269">
        <v>1241</v>
      </c>
    </row>
    <row r="7270" spans="1:6">
      <c r="A7270" s="171">
        <v>44417</v>
      </c>
      <c r="B7270" t="s">
        <v>164</v>
      </c>
      <c r="C7270">
        <v>168213.22</v>
      </c>
      <c r="D7270" t="s">
        <v>14</v>
      </c>
      <c r="E7270" t="s">
        <v>17</v>
      </c>
      <c r="F7270">
        <v>17079</v>
      </c>
    </row>
    <row r="7271" spans="1:6">
      <c r="A7271" s="171">
        <v>44417</v>
      </c>
      <c r="B7271" t="s">
        <v>164</v>
      </c>
      <c r="C7271">
        <v>168213.22</v>
      </c>
      <c r="D7271" t="s">
        <v>14</v>
      </c>
      <c r="E7271" t="s">
        <v>18</v>
      </c>
      <c r="F7271">
        <v>0</v>
      </c>
    </row>
    <row r="7272" spans="1:6">
      <c r="A7272" s="171">
        <v>44417</v>
      </c>
      <c r="B7272" t="s">
        <v>164</v>
      </c>
      <c r="C7272">
        <v>168213.22</v>
      </c>
      <c r="D7272" t="s">
        <v>19</v>
      </c>
      <c r="E7272" t="s">
        <v>19</v>
      </c>
      <c r="F7272">
        <v>409433</v>
      </c>
    </row>
    <row r="7273" spans="1:6">
      <c r="A7273" s="171">
        <v>44417</v>
      </c>
      <c r="B7273" t="s">
        <v>164</v>
      </c>
      <c r="C7273">
        <v>168213.22</v>
      </c>
      <c r="D7273" t="s">
        <v>19</v>
      </c>
      <c r="E7273" t="s">
        <v>20</v>
      </c>
      <c r="F7273">
        <v>409433</v>
      </c>
    </row>
    <row r="7274" spans="1:6">
      <c r="A7274" s="171">
        <v>44417</v>
      </c>
      <c r="B7274" t="s">
        <v>164</v>
      </c>
      <c r="C7274">
        <v>168213.22</v>
      </c>
      <c r="D7274" t="s">
        <v>19</v>
      </c>
      <c r="E7274" t="s">
        <v>21</v>
      </c>
      <c r="F7274">
        <v>0</v>
      </c>
    </row>
    <row r="7275" spans="1:6">
      <c r="A7275" s="171">
        <v>44417</v>
      </c>
      <c r="B7275" t="s">
        <v>164</v>
      </c>
      <c r="C7275">
        <v>168213.22</v>
      </c>
      <c r="D7275" t="s">
        <v>19</v>
      </c>
      <c r="E7275" t="s">
        <v>22</v>
      </c>
      <c r="F7275">
        <v>0</v>
      </c>
    </row>
    <row r="7276" spans="1:6">
      <c r="A7276" s="171">
        <v>44417</v>
      </c>
      <c r="B7276" t="s">
        <v>164</v>
      </c>
      <c r="C7276">
        <v>168213.22</v>
      </c>
      <c r="D7276" t="s">
        <v>23</v>
      </c>
      <c r="E7276" t="s">
        <v>23</v>
      </c>
      <c r="F7276">
        <v>0</v>
      </c>
    </row>
    <row r="7277" spans="1:6">
      <c r="A7277" s="171">
        <v>44417</v>
      </c>
      <c r="B7277" t="s">
        <v>164</v>
      </c>
      <c r="C7277">
        <v>168213.22</v>
      </c>
      <c r="D7277" t="s">
        <v>24</v>
      </c>
      <c r="E7277" t="s">
        <v>24</v>
      </c>
      <c r="F7277">
        <v>544846</v>
      </c>
    </row>
    <row r="7278" spans="1:6">
      <c r="A7278" s="171">
        <v>44417</v>
      </c>
      <c r="B7278" t="s">
        <v>164</v>
      </c>
      <c r="C7278">
        <v>168213.22</v>
      </c>
      <c r="D7278" t="s">
        <v>25</v>
      </c>
      <c r="E7278" t="s">
        <v>25</v>
      </c>
      <c r="F7278">
        <v>3534745</v>
      </c>
    </row>
    <row r="7279" spans="1:6">
      <c r="A7279" s="171">
        <v>44417</v>
      </c>
      <c r="B7279" t="s">
        <v>164</v>
      </c>
      <c r="C7279">
        <v>168213.22</v>
      </c>
      <c r="D7279" t="s">
        <v>26</v>
      </c>
      <c r="E7279" t="s">
        <v>26</v>
      </c>
      <c r="F7279">
        <v>417811</v>
      </c>
    </row>
    <row r="7280" spans="1:6">
      <c r="A7280" s="171">
        <v>44417</v>
      </c>
      <c r="B7280" t="s">
        <v>164</v>
      </c>
      <c r="C7280">
        <v>168213.22</v>
      </c>
      <c r="D7280" t="s">
        <v>27</v>
      </c>
      <c r="E7280" t="s">
        <v>27</v>
      </c>
      <c r="F7280">
        <v>63000</v>
      </c>
    </row>
    <row r="7281" spans="1:6">
      <c r="A7281" s="171">
        <v>44417</v>
      </c>
      <c r="B7281" t="s">
        <v>164</v>
      </c>
      <c r="C7281">
        <v>168213.22</v>
      </c>
      <c r="D7281" t="s">
        <v>28</v>
      </c>
      <c r="E7281" t="s">
        <v>28</v>
      </c>
      <c r="F7281">
        <v>0</v>
      </c>
    </row>
    <row r="7282" spans="1:6">
      <c r="A7282" s="171">
        <v>44417</v>
      </c>
      <c r="B7282" t="s">
        <v>164</v>
      </c>
      <c r="C7282">
        <v>168213.22</v>
      </c>
      <c r="D7282" t="s">
        <v>29</v>
      </c>
      <c r="E7282" t="s">
        <v>29</v>
      </c>
      <c r="F7282">
        <v>2000725</v>
      </c>
    </row>
    <row r="7283" spans="1:6">
      <c r="A7283" s="171">
        <v>44417</v>
      </c>
      <c r="B7283" t="s">
        <v>164</v>
      </c>
      <c r="C7283">
        <v>168213.22</v>
      </c>
      <c r="D7283" t="s">
        <v>30</v>
      </c>
      <c r="E7283" t="s">
        <v>30</v>
      </c>
      <c r="F7283">
        <v>0</v>
      </c>
    </row>
    <row r="7284" spans="1:6">
      <c r="A7284" s="171">
        <v>44417</v>
      </c>
      <c r="B7284" t="s">
        <v>164</v>
      </c>
      <c r="C7284">
        <v>168213.22</v>
      </c>
      <c r="D7284" t="s">
        <v>31</v>
      </c>
      <c r="E7284" t="s">
        <v>31</v>
      </c>
      <c r="F7284">
        <v>3276226</v>
      </c>
    </row>
    <row r="7285" spans="1:6">
      <c r="A7285" s="171">
        <v>44417</v>
      </c>
      <c r="B7285" t="s">
        <v>164</v>
      </c>
      <c r="C7285">
        <v>168213.22</v>
      </c>
      <c r="D7285" t="s">
        <v>32</v>
      </c>
      <c r="E7285" t="s">
        <v>32</v>
      </c>
      <c r="F7285">
        <v>316123</v>
      </c>
    </row>
    <row r="7286" spans="1:6">
      <c r="A7286" s="171">
        <v>44417</v>
      </c>
      <c r="B7286" t="s">
        <v>164</v>
      </c>
      <c r="C7286">
        <v>168213.22</v>
      </c>
      <c r="D7286" t="s">
        <v>33</v>
      </c>
      <c r="E7286" t="s">
        <v>33</v>
      </c>
      <c r="F7286">
        <v>5013816</v>
      </c>
    </row>
    <row r="7287" spans="1:6">
      <c r="A7287" s="171">
        <v>44417</v>
      </c>
      <c r="B7287" t="s">
        <v>164</v>
      </c>
      <c r="C7287">
        <v>168213.22</v>
      </c>
      <c r="D7287" t="s">
        <v>34</v>
      </c>
      <c r="E7287" t="s">
        <v>34</v>
      </c>
      <c r="F7287">
        <v>0</v>
      </c>
    </row>
    <row r="7288" spans="1:6">
      <c r="A7288" s="171">
        <v>44417</v>
      </c>
      <c r="B7288" t="s">
        <v>164</v>
      </c>
      <c r="C7288">
        <v>168213.22</v>
      </c>
      <c r="D7288" t="s">
        <v>35</v>
      </c>
      <c r="E7288" t="s">
        <v>35</v>
      </c>
      <c r="F7288">
        <v>0</v>
      </c>
    </row>
    <row r="7289" spans="1:6">
      <c r="A7289" s="171">
        <v>44417</v>
      </c>
      <c r="B7289" t="s">
        <v>164</v>
      </c>
      <c r="C7289">
        <v>168213.22</v>
      </c>
      <c r="D7289" t="s">
        <v>36</v>
      </c>
      <c r="E7289" t="s">
        <v>36</v>
      </c>
      <c r="F7289">
        <v>36863</v>
      </c>
    </row>
    <row r="7290" spans="1:6">
      <c r="A7290" s="171">
        <v>44417</v>
      </c>
      <c r="B7290" t="s">
        <v>164</v>
      </c>
      <c r="C7290">
        <v>168213.22</v>
      </c>
      <c r="D7290" t="s">
        <v>37</v>
      </c>
      <c r="E7290" t="s">
        <v>37</v>
      </c>
      <c r="F7290">
        <v>133770</v>
      </c>
    </row>
    <row r="7291" spans="1:6">
      <c r="A7291" s="171">
        <v>44417</v>
      </c>
      <c r="B7291" t="s">
        <v>164</v>
      </c>
      <c r="C7291">
        <v>168213.22</v>
      </c>
      <c r="D7291" t="s">
        <v>38</v>
      </c>
      <c r="E7291" t="s">
        <v>38</v>
      </c>
      <c r="F7291">
        <v>0</v>
      </c>
    </row>
    <row r="7292" spans="1:6">
      <c r="A7292" s="171">
        <v>44417</v>
      </c>
      <c r="B7292" t="s">
        <v>164</v>
      </c>
      <c r="C7292">
        <v>168213.22</v>
      </c>
      <c r="D7292" t="s">
        <v>39</v>
      </c>
      <c r="E7292" t="s">
        <v>39</v>
      </c>
      <c r="F7292">
        <v>0</v>
      </c>
    </row>
    <row r="7293" spans="1:6">
      <c r="A7293" s="171">
        <v>44417</v>
      </c>
      <c r="B7293" t="s">
        <v>164</v>
      </c>
      <c r="C7293">
        <v>168213.22</v>
      </c>
      <c r="D7293" t="s">
        <v>40</v>
      </c>
      <c r="E7293" t="s">
        <v>40</v>
      </c>
      <c r="F7293">
        <v>7181</v>
      </c>
    </row>
    <row r="7294" spans="1:6">
      <c r="A7294" s="171">
        <v>44417</v>
      </c>
      <c r="B7294" t="s">
        <v>164</v>
      </c>
      <c r="C7294">
        <v>168213.22</v>
      </c>
      <c r="D7294" t="s">
        <v>41</v>
      </c>
      <c r="E7294" t="s">
        <v>41</v>
      </c>
      <c r="F7294">
        <v>0</v>
      </c>
    </row>
    <row r="7295" spans="1:6">
      <c r="A7295" s="171">
        <v>44418</v>
      </c>
      <c r="B7295" t="s">
        <v>164</v>
      </c>
      <c r="C7295">
        <v>147628.51</v>
      </c>
      <c r="D7295" t="s">
        <v>9</v>
      </c>
      <c r="E7295" t="s">
        <v>9</v>
      </c>
      <c r="F7295">
        <v>784788</v>
      </c>
    </row>
    <row r="7296" spans="1:6">
      <c r="A7296" s="171">
        <v>44418</v>
      </c>
      <c r="B7296" t="s">
        <v>164</v>
      </c>
      <c r="C7296">
        <v>147628.51</v>
      </c>
      <c r="D7296" t="s">
        <v>9</v>
      </c>
      <c r="E7296" t="s">
        <v>10</v>
      </c>
      <c r="F7296">
        <v>407136</v>
      </c>
    </row>
    <row r="7297" spans="1:6">
      <c r="A7297" s="171">
        <v>44418</v>
      </c>
      <c r="B7297" t="s">
        <v>164</v>
      </c>
      <c r="C7297">
        <v>147628.51</v>
      </c>
      <c r="D7297" t="s">
        <v>9</v>
      </c>
      <c r="E7297" t="s">
        <v>11</v>
      </c>
      <c r="F7297">
        <v>14304</v>
      </c>
    </row>
    <row r="7298" spans="1:6">
      <c r="A7298" s="171">
        <v>44418</v>
      </c>
      <c r="B7298" t="s">
        <v>164</v>
      </c>
      <c r="C7298">
        <v>147628.51</v>
      </c>
      <c r="D7298" t="s">
        <v>9</v>
      </c>
      <c r="E7298" t="s">
        <v>12</v>
      </c>
      <c r="F7298">
        <v>0</v>
      </c>
    </row>
    <row r="7299" spans="1:6">
      <c r="A7299" s="171">
        <v>44418</v>
      </c>
      <c r="B7299" t="s">
        <v>164</v>
      </c>
      <c r="C7299">
        <v>147628.51</v>
      </c>
      <c r="D7299" t="s">
        <v>9</v>
      </c>
      <c r="E7299" t="s">
        <v>13</v>
      </c>
      <c r="F7299">
        <v>363348</v>
      </c>
    </row>
    <row r="7300" spans="1:6">
      <c r="A7300" s="171">
        <v>44418</v>
      </c>
      <c r="B7300" t="s">
        <v>164</v>
      </c>
      <c r="C7300">
        <v>147628.51</v>
      </c>
      <c r="D7300" t="s">
        <v>14</v>
      </c>
      <c r="E7300" t="s">
        <v>14</v>
      </c>
      <c r="F7300">
        <v>56338</v>
      </c>
    </row>
    <row r="7301" spans="1:6">
      <c r="A7301" s="171">
        <v>44418</v>
      </c>
      <c r="B7301" t="s">
        <v>164</v>
      </c>
      <c r="C7301">
        <v>147628.51</v>
      </c>
      <c r="D7301" t="s">
        <v>14</v>
      </c>
      <c r="E7301" t="s">
        <v>15</v>
      </c>
      <c r="F7301">
        <v>43099</v>
      </c>
    </row>
    <row r="7302" spans="1:6">
      <c r="A7302" s="171">
        <v>44418</v>
      </c>
      <c r="B7302" t="s">
        <v>164</v>
      </c>
      <c r="C7302">
        <v>147628.51</v>
      </c>
      <c r="D7302" t="s">
        <v>14</v>
      </c>
      <c r="E7302" t="s">
        <v>16</v>
      </c>
      <c r="F7302">
        <v>1237</v>
      </c>
    </row>
    <row r="7303" spans="1:6">
      <c r="A7303" s="171">
        <v>44418</v>
      </c>
      <c r="B7303" t="s">
        <v>164</v>
      </c>
      <c r="C7303">
        <v>147628.51</v>
      </c>
      <c r="D7303" t="s">
        <v>14</v>
      </c>
      <c r="E7303" t="s">
        <v>17</v>
      </c>
      <c r="F7303">
        <v>12002</v>
      </c>
    </row>
    <row r="7304" spans="1:6">
      <c r="A7304" s="171">
        <v>44418</v>
      </c>
      <c r="B7304" t="s">
        <v>164</v>
      </c>
      <c r="C7304">
        <v>147628.51</v>
      </c>
      <c r="D7304" t="s">
        <v>14</v>
      </c>
      <c r="E7304" t="s">
        <v>18</v>
      </c>
      <c r="F7304">
        <v>0</v>
      </c>
    </row>
    <row r="7305" spans="1:6">
      <c r="A7305" s="171">
        <v>44418</v>
      </c>
      <c r="B7305" t="s">
        <v>164</v>
      </c>
      <c r="C7305">
        <v>147628.51</v>
      </c>
      <c r="D7305" t="s">
        <v>19</v>
      </c>
      <c r="E7305" t="s">
        <v>19</v>
      </c>
      <c r="F7305">
        <v>344910</v>
      </c>
    </row>
    <row r="7306" spans="1:6">
      <c r="A7306" s="171">
        <v>44418</v>
      </c>
      <c r="B7306" t="s">
        <v>164</v>
      </c>
      <c r="C7306">
        <v>147628.51</v>
      </c>
      <c r="D7306" t="s">
        <v>19</v>
      </c>
      <c r="E7306" t="s">
        <v>20</v>
      </c>
      <c r="F7306">
        <v>344910</v>
      </c>
    </row>
    <row r="7307" spans="1:6">
      <c r="A7307" s="171">
        <v>44418</v>
      </c>
      <c r="B7307" t="s">
        <v>164</v>
      </c>
      <c r="C7307">
        <v>147628.51</v>
      </c>
      <c r="D7307" t="s">
        <v>19</v>
      </c>
      <c r="E7307" t="s">
        <v>21</v>
      </c>
      <c r="F7307">
        <v>0</v>
      </c>
    </row>
    <row r="7308" spans="1:6">
      <c r="A7308" s="171">
        <v>44418</v>
      </c>
      <c r="B7308" t="s">
        <v>164</v>
      </c>
      <c r="C7308">
        <v>147628.51</v>
      </c>
      <c r="D7308" t="s">
        <v>19</v>
      </c>
      <c r="E7308" t="s">
        <v>22</v>
      </c>
      <c r="F7308">
        <v>0</v>
      </c>
    </row>
    <row r="7309" spans="1:6">
      <c r="A7309" s="171">
        <v>44418</v>
      </c>
      <c r="B7309" t="s">
        <v>164</v>
      </c>
      <c r="C7309">
        <v>147628.51</v>
      </c>
      <c r="D7309" t="s">
        <v>23</v>
      </c>
      <c r="E7309" t="s">
        <v>23</v>
      </c>
      <c r="F7309">
        <v>0</v>
      </c>
    </row>
    <row r="7310" spans="1:6">
      <c r="A7310" s="171">
        <v>44418</v>
      </c>
      <c r="B7310" t="s">
        <v>164</v>
      </c>
      <c r="C7310">
        <v>147628.51</v>
      </c>
      <c r="D7310" t="s">
        <v>24</v>
      </c>
      <c r="E7310" t="s">
        <v>24</v>
      </c>
      <c r="F7310">
        <v>779503</v>
      </c>
    </row>
    <row r="7311" spans="1:6">
      <c r="A7311" s="171">
        <v>44418</v>
      </c>
      <c r="B7311" t="s">
        <v>164</v>
      </c>
      <c r="C7311">
        <v>147628.51</v>
      </c>
      <c r="D7311" t="s">
        <v>25</v>
      </c>
      <c r="E7311" t="s">
        <v>25</v>
      </c>
      <c r="F7311">
        <v>2955456</v>
      </c>
    </row>
    <row r="7312" spans="1:6">
      <c r="A7312" s="171">
        <v>44418</v>
      </c>
      <c r="B7312" t="s">
        <v>164</v>
      </c>
      <c r="C7312">
        <v>147628.51</v>
      </c>
      <c r="D7312" t="s">
        <v>26</v>
      </c>
      <c r="E7312" t="s">
        <v>26</v>
      </c>
      <c r="F7312">
        <v>354114</v>
      </c>
    </row>
    <row r="7313" spans="1:6">
      <c r="A7313" s="171">
        <v>44418</v>
      </c>
      <c r="B7313" t="s">
        <v>164</v>
      </c>
      <c r="C7313">
        <v>147628.51</v>
      </c>
      <c r="D7313" t="s">
        <v>27</v>
      </c>
      <c r="E7313" t="s">
        <v>27</v>
      </c>
      <c r="F7313">
        <v>65503</v>
      </c>
    </row>
    <row r="7314" spans="1:6">
      <c r="A7314" s="171">
        <v>44418</v>
      </c>
      <c r="B7314" t="s">
        <v>164</v>
      </c>
      <c r="C7314">
        <v>147628.51</v>
      </c>
      <c r="D7314" t="s">
        <v>28</v>
      </c>
      <c r="E7314" t="s">
        <v>28</v>
      </c>
      <c r="F7314">
        <v>0</v>
      </c>
    </row>
    <row r="7315" spans="1:6">
      <c r="A7315" s="171">
        <v>44418</v>
      </c>
      <c r="B7315" t="s">
        <v>164</v>
      </c>
      <c r="C7315">
        <v>147628.51</v>
      </c>
      <c r="D7315" t="s">
        <v>29</v>
      </c>
      <c r="E7315" t="s">
        <v>29</v>
      </c>
      <c r="F7315">
        <v>1159090</v>
      </c>
    </row>
    <row r="7316" spans="1:6">
      <c r="A7316" s="171">
        <v>44418</v>
      </c>
      <c r="B7316" t="s">
        <v>164</v>
      </c>
      <c r="C7316">
        <v>147628.51</v>
      </c>
      <c r="D7316" t="s">
        <v>30</v>
      </c>
      <c r="E7316" t="s">
        <v>30</v>
      </c>
      <c r="F7316">
        <v>0</v>
      </c>
    </row>
    <row r="7317" spans="1:6">
      <c r="A7317" s="171">
        <v>44418</v>
      </c>
      <c r="B7317" t="s">
        <v>164</v>
      </c>
      <c r="C7317">
        <v>147628.51</v>
      </c>
      <c r="D7317" t="s">
        <v>31</v>
      </c>
      <c r="E7317" t="s">
        <v>31</v>
      </c>
      <c r="F7317">
        <v>3267499</v>
      </c>
    </row>
    <row r="7318" spans="1:6">
      <c r="A7318" s="171">
        <v>44418</v>
      </c>
      <c r="B7318" t="s">
        <v>164</v>
      </c>
      <c r="C7318">
        <v>147628.51</v>
      </c>
      <c r="D7318" t="s">
        <v>32</v>
      </c>
      <c r="E7318" t="s">
        <v>32</v>
      </c>
      <c r="F7318">
        <v>521440</v>
      </c>
    </row>
    <row r="7319" spans="1:6">
      <c r="A7319" s="171">
        <v>44418</v>
      </c>
      <c r="B7319" t="s">
        <v>164</v>
      </c>
      <c r="C7319">
        <v>147628.51</v>
      </c>
      <c r="D7319" t="s">
        <v>33</v>
      </c>
      <c r="E7319" t="s">
        <v>33</v>
      </c>
      <c r="F7319">
        <v>5197689</v>
      </c>
    </row>
    <row r="7320" spans="1:6">
      <c r="A7320" s="171">
        <v>44418</v>
      </c>
      <c r="B7320" t="s">
        <v>164</v>
      </c>
      <c r="C7320">
        <v>147628.51</v>
      </c>
      <c r="D7320" t="s">
        <v>34</v>
      </c>
      <c r="E7320" t="s">
        <v>34</v>
      </c>
      <c r="F7320">
        <v>0</v>
      </c>
    </row>
    <row r="7321" spans="1:6">
      <c r="A7321" s="171">
        <v>44418</v>
      </c>
      <c r="B7321" t="s">
        <v>164</v>
      </c>
      <c r="C7321">
        <v>147628.51</v>
      </c>
      <c r="D7321" t="s">
        <v>35</v>
      </c>
      <c r="E7321" t="s">
        <v>35</v>
      </c>
      <c r="F7321">
        <v>0</v>
      </c>
    </row>
    <row r="7322" spans="1:6">
      <c r="A7322" s="171">
        <v>44418</v>
      </c>
      <c r="B7322" t="s">
        <v>164</v>
      </c>
      <c r="C7322">
        <v>147628.51</v>
      </c>
      <c r="D7322" t="s">
        <v>36</v>
      </c>
      <c r="E7322" t="s">
        <v>36</v>
      </c>
      <c r="F7322">
        <v>34458</v>
      </c>
    </row>
    <row r="7323" spans="1:6">
      <c r="A7323" s="171">
        <v>44418</v>
      </c>
      <c r="B7323" t="s">
        <v>164</v>
      </c>
      <c r="C7323">
        <v>147628.51</v>
      </c>
      <c r="D7323" t="s">
        <v>37</v>
      </c>
      <c r="E7323" t="s">
        <v>37</v>
      </c>
      <c r="F7323">
        <v>127136</v>
      </c>
    </row>
    <row r="7324" spans="1:6">
      <c r="A7324" s="171">
        <v>44418</v>
      </c>
      <c r="B7324" t="s">
        <v>164</v>
      </c>
      <c r="C7324">
        <v>147628.51</v>
      </c>
      <c r="D7324" t="s">
        <v>38</v>
      </c>
      <c r="E7324" t="s">
        <v>38</v>
      </c>
      <c r="F7324">
        <v>0</v>
      </c>
    </row>
    <row r="7325" spans="1:6">
      <c r="A7325" s="171">
        <v>44418</v>
      </c>
      <c r="B7325" t="s">
        <v>164</v>
      </c>
      <c r="C7325">
        <v>147628.51</v>
      </c>
      <c r="D7325" t="s">
        <v>39</v>
      </c>
      <c r="E7325" t="s">
        <v>39</v>
      </c>
      <c r="F7325">
        <v>0</v>
      </c>
    </row>
    <row r="7326" spans="1:6">
      <c r="A7326" s="171">
        <v>44418</v>
      </c>
      <c r="B7326" t="s">
        <v>164</v>
      </c>
      <c r="C7326">
        <v>147628.51</v>
      </c>
      <c r="D7326" t="s">
        <v>40</v>
      </c>
      <c r="E7326" t="s">
        <v>40</v>
      </c>
      <c r="F7326">
        <v>5254</v>
      </c>
    </row>
    <row r="7327" spans="1:6">
      <c r="A7327" s="171">
        <v>44418</v>
      </c>
      <c r="B7327" t="s">
        <v>164</v>
      </c>
      <c r="C7327">
        <v>147628.51</v>
      </c>
      <c r="D7327" t="s">
        <v>41</v>
      </c>
      <c r="E7327" t="s">
        <v>41</v>
      </c>
      <c r="F7327">
        <v>0</v>
      </c>
    </row>
    <row r="7328" spans="1:6">
      <c r="A7328" s="171">
        <v>44419</v>
      </c>
      <c r="B7328" t="s">
        <v>164</v>
      </c>
      <c r="C7328">
        <v>171030.96</v>
      </c>
      <c r="D7328" t="s">
        <v>9</v>
      </c>
      <c r="E7328" t="s">
        <v>9</v>
      </c>
      <c r="F7328">
        <v>806354</v>
      </c>
    </row>
    <row r="7329" spans="1:6">
      <c r="A7329" s="171">
        <v>44419</v>
      </c>
      <c r="B7329" t="s">
        <v>164</v>
      </c>
      <c r="C7329">
        <v>171030.96</v>
      </c>
      <c r="D7329" t="s">
        <v>9</v>
      </c>
      <c r="E7329" t="s">
        <v>10</v>
      </c>
      <c r="F7329">
        <v>447987</v>
      </c>
    </row>
    <row r="7330" spans="1:6">
      <c r="A7330" s="171">
        <v>44419</v>
      </c>
      <c r="B7330" t="s">
        <v>164</v>
      </c>
      <c r="C7330">
        <v>171030.96</v>
      </c>
      <c r="D7330" t="s">
        <v>9</v>
      </c>
      <c r="E7330" t="s">
        <v>11</v>
      </c>
      <c r="F7330">
        <v>15487</v>
      </c>
    </row>
    <row r="7331" spans="1:6">
      <c r="A7331" s="171">
        <v>44419</v>
      </c>
      <c r="B7331" t="s">
        <v>164</v>
      </c>
      <c r="C7331">
        <v>171030.96</v>
      </c>
      <c r="D7331" t="s">
        <v>9</v>
      </c>
      <c r="E7331" t="s">
        <v>12</v>
      </c>
      <c r="F7331">
        <v>0</v>
      </c>
    </row>
    <row r="7332" spans="1:6">
      <c r="A7332" s="171">
        <v>44419</v>
      </c>
      <c r="B7332" t="s">
        <v>164</v>
      </c>
      <c r="C7332">
        <v>171030.96</v>
      </c>
      <c r="D7332" t="s">
        <v>9</v>
      </c>
      <c r="E7332" t="s">
        <v>13</v>
      </c>
      <c r="F7332">
        <v>342880</v>
      </c>
    </row>
    <row r="7333" spans="1:6">
      <c r="A7333" s="171">
        <v>44419</v>
      </c>
      <c r="B7333" t="s">
        <v>164</v>
      </c>
      <c r="C7333">
        <v>171030.96</v>
      </c>
      <c r="D7333" t="s">
        <v>14</v>
      </c>
      <c r="E7333" t="s">
        <v>14</v>
      </c>
      <c r="F7333">
        <v>64355</v>
      </c>
    </row>
    <row r="7334" spans="1:6">
      <c r="A7334" s="171">
        <v>44419</v>
      </c>
      <c r="B7334" t="s">
        <v>164</v>
      </c>
      <c r="C7334">
        <v>171030.96</v>
      </c>
      <c r="D7334" t="s">
        <v>14</v>
      </c>
      <c r="E7334" t="s">
        <v>15</v>
      </c>
      <c r="F7334">
        <v>56553</v>
      </c>
    </row>
    <row r="7335" spans="1:6">
      <c r="A7335" s="171">
        <v>44419</v>
      </c>
      <c r="B7335" t="s">
        <v>164</v>
      </c>
      <c r="C7335">
        <v>171030.96</v>
      </c>
      <c r="D7335" t="s">
        <v>14</v>
      </c>
      <c r="E7335" t="s">
        <v>16</v>
      </c>
      <c r="F7335">
        <v>1297</v>
      </c>
    </row>
    <row r="7336" spans="1:6">
      <c r="A7336" s="171">
        <v>44419</v>
      </c>
      <c r="B7336" t="s">
        <v>164</v>
      </c>
      <c r="C7336">
        <v>171030.96</v>
      </c>
      <c r="D7336" t="s">
        <v>14</v>
      </c>
      <c r="E7336" t="s">
        <v>17</v>
      </c>
      <c r="F7336">
        <v>6505</v>
      </c>
    </row>
    <row r="7337" spans="1:6">
      <c r="A7337" s="171">
        <v>44419</v>
      </c>
      <c r="B7337" t="s">
        <v>164</v>
      </c>
      <c r="C7337">
        <v>171030.96</v>
      </c>
      <c r="D7337" t="s">
        <v>14</v>
      </c>
      <c r="E7337" t="s">
        <v>18</v>
      </c>
      <c r="F7337">
        <v>0</v>
      </c>
    </row>
    <row r="7338" spans="1:6">
      <c r="A7338" s="171">
        <v>44419</v>
      </c>
      <c r="B7338" t="s">
        <v>164</v>
      </c>
      <c r="C7338">
        <v>171030.96</v>
      </c>
      <c r="D7338" t="s">
        <v>19</v>
      </c>
      <c r="E7338" t="s">
        <v>19</v>
      </c>
      <c r="F7338">
        <v>320258</v>
      </c>
    </row>
    <row r="7339" spans="1:6">
      <c r="A7339" s="171">
        <v>44419</v>
      </c>
      <c r="B7339" t="s">
        <v>164</v>
      </c>
      <c r="C7339">
        <v>171030.96</v>
      </c>
      <c r="D7339" t="s">
        <v>19</v>
      </c>
      <c r="E7339" t="s">
        <v>20</v>
      </c>
      <c r="F7339">
        <v>320258</v>
      </c>
    </row>
    <row r="7340" spans="1:6">
      <c r="A7340" s="171">
        <v>44419</v>
      </c>
      <c r="B7340" t="s">
        <v>164</v>
      </c>
      <c r="C7340">
        <v>171030.96</v>
      </c>
      <c r="D7340" t="s">
        <v>19</v>
      </c>
      <c r="E7340" t="s">
        <v>21</v>
      </c>
      <c r="F7340">
        <v>0</v>
      </c>
    </row>
    <row r="7341" spans="1:6">
      <c r="A7341" s="171">
        <v>44419</v>
      </c>
      <c r="B7341" t="s">
        <v>164</v>
      </c>
      <c r="C7341">
        <v>171030.96</v>
      </c>
      <c r="D7341" t="s">
        <v>19</v>
      </c>
      <c r="E7341" t="s">
        <v>22</v>
      </c>
      <c r="F7341">
        <v>0</v>
      </c>
    </row>
    <row r="7342" spans="1:6">
      <c r="A7342" s="171">
        <v>44419</v>
      </c>
      <c r="B7342" t="s">
        <v>164</v>
      </c>
      <c r="C7342">
        <v>171030.96</v>
      </c>
      <c r="D7342" t="s">
        <v>23</v>
      </c>
      <c r="E7342" t="s">
        <v>23</v>
      </c>
      <c r="F7342">
        <v>0</v>
      </c>
    </row>
    <row r="7343" spans="1:6">
      <c r="A7343" s="171">
        <v>44419</v>
      </c>
      <c r="B7343" t="s">
        <v>164</v>
      </c>
      <c r="C7343">
        <v>171030.96</v>
      </c>
      <c r="D7343" t="s">
        <v>24</v>
      </c>
      <c r="E7343" t="s">
        <v>24</v>
      </c>
      <c r="F7343">
        <v>422865</v>
      </c>
    </row>
    <row r="7344" spans="1:6">
      <c r="A7344" s="171">
        <v>44419</v>
      </c>
      <c r="B7344" t="s">
        <v>164</v>
      </c>
      <c r="C7344">
        <v>171030.96</v>
      </c>
      <c r="D7344" t="s">
        <v>25</v>
      </c>
      <c r="E7344" t="s">
        <v>25</v>
      </c>
      <c r="F7344">
        <v>2285270</v>
      </c>
    </row>
    <row r="7345" spans="1:6">
      <c r="A7345" s="171">
        <v>44419</v>
      </c>
      <c r="B7345" t="s">
        <v>164</v>
      </c>
      <c r="C7345">
        <v>171030.96</v>
      </c>
      <c r="D7345" t="s">
        <v>26</v>
      </c>
      <c r="E7345" t="s">
        <v>26</v>
      </c>
      <c r="F7345">
        <v>332589</v>
      </c>
    </row>
    <row r="7346" spans="1:6">
      <c r="A7346" s="171">
        <v>44419</v>
      </c>
      <c r="B7346" t="s">
        <v>164</v>
      </c>
      <c r="C7346">
        <v>171030.96</v>
      </c>
      <c r="D7346" t="s">
        <v>27</v>
      </c>
      <c r="E7346" t="s">
        <v>27</v>
      </c>
      <c r="F7346">
        <v>64454</v>
      </c>
    </row>
    <row r="7347" spans="1:6">
      <c r="A7347" s="171">
        <v>44419</v>
      </c>
      <c r="B7347" t="s">
        <v>164</v>
      </c>
      <c r="C7347">
        <v>171030.96</v>
      </c>
      <c r="D7347" t="s">
        <v>28</v>
      </c>
      <c r="E7347" t="s">
        <v>28</v>
      </c>
      <c r="F7347">
        <v>0</v>
      </c>
    </row>
    <row r="7348" spans="1:6">
      <c r="A7348" s="171">
        <v>44419</v>
      </c>
      <c r="B7348" t="s">
        <v>164</v>
      </c>
      <c r="C7348">
        <v>171030.96</v>
      </c>
      <c r="D7348" t="s">
        <v>29</v>
      </c>
      <c r="E7348" t="s">
        <v>29</v>
      </c>
      <c r="F7348">
        <v>1492782</v>
      </c>
    </row>
    <row r="7349" spans="1:6">
      <c r="A7349" s="171">
        <v>44419</v>
      </c>
      <c r="B7349" t="s">
        <v>164</v>
      </c>
      <c r="C7349">
        <v>171030.96</v>
      </c>
      <c r="D7349" t="s">
        <v>30</v>
      </c>
      <c r="E7349" t="s">
        <v>30</v>
      </c>
      <c r="F7349">
        <v>0</v>
      </c>
    </row>
    <row r="7350" spans="1:6">
      <c r="A7350" s="171">
        <v>44419</v>
      </c>
      <c r="B7350" t="s">
        <v>164</v>
      </c>
      <c r="C7350">
        <v>171030.96</v>
      </c>
      <c r="D7350" t="s">
        <v>31</v>
      </c>
      <c r="E7350" t="s">
        <v>31</v>
      </c>
      <c r="F7350">
        <v>2717564</v>
      </c>
    </row>
    <row r="7351" spans="1:6">
      <c r="A7351" s="171">
        <v>44419</v>
      </c>
      <c r="B7351" t="s">
        <v>164</v>
      </c>
      <c r="C7351">
        <v>171030.96</v>
      </c>
      <c r="D7351" t="s">
        <v>32</v>
      </c>
      <c r="E7351" t="s">
        <v>32</v>
      </c>
      <c r="F7351">
        <v>591655</v>
      </c>
    </row>
    <row r="7352" spans="1:6">
      <c r="A7352" s="171">
        <v>44419</v>
      </c>
      <c r="B7352" t="s">
        <v>164</v>
      </c>
      <c r="C7352">
        <v>171030.96</v>
      </c>
      <c r="D7352" t="s">
        <v>33</v>
      </c>
      <c r="E7352" t="s">
        <v>33</v>
      </c>
      <c r="F7352">
        <v>2877143</v>
      </c>
    </row>
    <row r="7353" spans="1:6">
      <c r="A7353" s="171">
        <v>44419</v>
      </c>
      <c r="B7353" t="s">
        <v>164</v>
      </c>
      <c r="C7353">
        <v>171030.96</v>
      </c>
      <c r="D7353" t="s">
        <v>34</v>
      </c>
      <c r="E7353" t="s">
        <v>34</v>
      </c>
      <c r="F7353">
        <v>0</v>
      </c>
    </row>
    <row r="7354" spans="1:6">
      <c r="A7354" s="171">
        <v>44419</v>
      </c>
      <c r="B7354" t="s">
        <v>164</v>
      </c>
      <c r="C7354">
        <v>171030.96</v>
      </c>
      <c r="D7354" t="s">
        <v>35</v>
      </c>
      <c r="E7354" t="s">
        <v>35</v>
      </c>
      <c r="F7354">
        <v>0</v>
      </c>
    </row>
    <row r="7355" spans="1:6">
      <c r="A7355" s="171">
        <v>44419</v>
      </c>
      <c r="B7355" t="s">
        <v>164</v>
      </c>
      <c r="C7355">
        <v>171030.96</v>
      </c>
      <c r="D7355" t="s">
        <v>36</v>
      </c>
      <c r="E7355" t="s">
        <v>36</v>
      </c>
      <c r="F7355">
        <v>27328</v>
      </c>
    </row>
    <row r="7356" spans="1:6">
      <c r="A7356" s="171">
        <v>44419</v>
      </c>
      <c r="B7356" t="s">
        <v>164</v>
      </c>
      <c r="C7356">
        <v>171030.96</v>
      </c>
      <c r="D7356" t="s">
        <v>37</v>
      </c>
      <c r="E7356" t="s">
        <v>37</v>
      </c>
      <c r="F7356">
        <v>184604</v>
      </c>
    </row>
    <row r="7357" spans="1:6">
      <c r="A7357" s="171">
        <v>44419</v>
      </c>
      <c r="B7357" t="s">
        <v>164</v>
      </c>
      <c r="C7357">
        <v>171030.96</v>
      </c>
      <c r="D7357" t="s">
        <v>38</v>
      </c>
      <c r="E7357" t="s">
        <v>38</v>
      </c>
      <c r="F7357">
        <v>0</v>
      </c>
    </row>
    <row r="7358" spans="1:6">
      <c r="A7358" s="171">
        <v>44419</v>
      </c>
      <c r="B7358" t="s">
        <v>164</v>
      </c>
      <c r="C7358">
        <v>171030.96</v>
      </c>
      <c r="D7358" t="s">
        <v>39</v>
      </c>
      <c r="E7358" t="s">
        <v>39</v>
      </c>
      <c r="F7358">
        <v>0</v>
      </c>
    </row>
    <row r="7359" spans="1:6">
      <c r="A7359" s="171">
        <v>44419</v>
      </c>
      <c r="B7359" t="s">
        <v>164</v>
      </c>
      <c r="C7359">
        <v>171030.96</v>
      </c>
      <c r="D7359" t="s">
        <v>40</v>
      </c>
      <c r="E7359" t="s">
        <v>40</v>
      </c>
      <c r="F7359">
        <v>4946</v>
      </c>
    </row>
    <row r="7360" spans="1:6">
      <c r="A7360" s="171">
        <v>44419</v>
      </c>
      <c r="B7360" t="s">
        <v>164</v>
      </c>
      <c r="C7360">
        <v>171030.96</v>
      </c>
      <c r="D7360" t="s">
        <v>41</v>
      </c>
      <c r="E7360" t="s">
        <v>41</v>
      </c>
      <c r="F7360">
        <v>0</v>
      </c>
    </row>
    <row r="7361" spans="1:6">
      <c r="A7361" s="171">
        <v>44420</v>
      </c>
      <c r="B7361" t="s">
        <v>164</v>
      </c>
      <c r="C7361">
        <v>143061.65</v>
      </c>
      <c r="D7361" t="s">
        <v>9</v>
      </c>
      <c r="E7361" t="s">
        <v>9</v>
      </c>
      <c r="F7361">
        <v>776629</v>
      </c>
    </row>
    <row r="7362" spans="1:6">
      <c r="A7362" s="171">
        <v>44420</v>
      </c>
      <c r="B7362" t="s">
        <v>164</v>
      </c>
      <c r="C7362">
        <v>143061.65</v>
      </c>
      <c r="D7362" t="s">
        <v>9</v>
      </c>
      <c r="E7362" t="s">
        <v>10</v>
      </c>
      <c r="F7362">
        <v>435490</v>
      </c>
    </row>
    <row r="7363" spans="1:6">
      <c r="A7363" s="171">
        <v>44420</v>
      </c>
      <c r="B7363" t="s">
        <v>164</v>
      </c>
      <c r="C7363">
        <v>143061.65</v>
      </c>
      <c r="D7363" t="s">
        <v>9</v>
      </c>
      <c r="E7363" t="s">
        <v>11</v>
      </c>
      <c r="F7363">
        <v>11111</v>
      </c>
    </row>
    <row r="7364" spans="1:6">
      <c r="A7364" s="171">
        <v>44420</v>
      </c>
      <c r="B7364" t="s">
        <v>164</v>
      </c>
      <c r="C7364">
        <v>143061.65</v>
      </c>
      <c r="D7364" t="s">
        <v>9</v>
      </c>
      <c r="E7364" t="s">
        <v>12</v>
      </c>
      <c r="F7364">
        <v>0</v>
      </c>
    </row>
    <row r="7365" spans="1:6">
      <c r="A7365" s="171">
        <v>44420</v>
      </c>
      <c r="B7365" t="s">
        <v>164</v>
      </c>
      <c r="C7365">
        <v>143061.65</v>
      </c>
      <c r="D7365" t="s">
        <v>9</v>
      </c>
      <c r="E7365" t="s">
        <v>13</v>
      </c>
      <c r="F7365">
        <v>330028</v>
      </c>
    </row>
    <row r="7366" spans="1:6">
      <c r="A7366" s="171">
        <v>44420</v>
      </c>
      <c r="B7366" t="s">
        <v>164</v>
      </c>
      <c r="C7366">
        <v>143061.65</v>
      </c>
      <c r="D7366" t="s">
        <v>14</v>
      </c>
      <c r="E7366" t="s">
        <v>14</v>
      </c>
      <c r="F7366">
        <v>68872</v>
      </c>
    </row>
    <row r="7367" spans="1:6">
      <c r="A7367" s="171">
        <v>44420</v>
      </c>
      <c r="B7367" t="s">
        <v>164</v>
      </c>
      <c r="C7367">
        <v>143061.65</v>
      </c>
      <c r="D7367" t="s">
        <v>14</v>
      </c>
      <c r="E7367" t="s">
        <v>15</v>
      </c>
      <c r="F7367">
        <v>61782</v>
      </c>
    </row>
    <row r="7368" spans="1:6">
      <c r="A7368" s="171">
        <v>44420</v>
      </c>
      <c r="B7368" t="s">
        <v>164</v>
      </c>
      <c r="C7368">
        <v>143061.65</v>
      </c>
      <c r="D7368" t="s">
        <v>14</v>
      </c>
      <c r="E7368" t="s">
        <v>16</v>
      </c>
      <c r="F7368">
        <v>971</v>
      </c>
    </row>
    <row r="7369" spans="1:6">
      <c r="A7369" s="171">
        <v>44420</v>
      </c>
      <c r="B7369" t="s">
        <v>164</v>
      </c>
      <c r="C7369">
        <v>143061.65</v>
      </c>
      <c r="D7369" t="s">
        <v>14</v>
      </c>
      <c r="E7369" t="s">
        <v>17</v>
      </c>
      <c r="F7369">
        <v>6120</v>
      </c>
    </row>
    <row r="7370" spans="1:6">
      <c r="A7370" s="171">
        <v>44420</v>
      </c>
      <c r="B7370" t="s">
        <v>164</v>
      </c>
      <c r="C7370">
        <v>143061.65</v>
      </c>
      <c r="D7370" t="s">
        <v>14</v>
      </c>
      <c r="E7370" t="s">
        <v>18</v>
      </c>
      <c r="F7370">
        <v>0</v>
      </c>
    </row>
    <row r="7371" spans="1:6">
      <c r="A7371" s="171">
        <v>44420</v>
      </c>
      <c r="B7371" t="s">
        <v>164</v>
      </c>
      <c r="C7371">
        <v>143061.65</v>
      </c>
      <c r="D7371" t="s">
        <v>19</v>
      </c>
      <c r="E7371" t="s">
        <v>19</v>
      </c>
      <c r="F7371">
        <v>323923</v>
      </c>
    </row>
    <row r="7372" spans="1:6">
      <c r="A7372" s="171">
        <v>44420</v>
      </c>
      <c r="B7372" t="s">
        <v>164</v>
      </c>
      <c r="C7372">
        <v>143061.65</v>
      </c>
      <c r="D7372" t="s">
        <v>19</v>
      </c>
      <c r="E7372" t="s">
        <v>20</v>
      </c>
      <c r="F7372">
        <v>323923</v>
      </c>
    </row>
    <row r="7373" spans="1:6">
      <c r="A7373" s="171">
        <v>44420</v>
      </c>
      <c r="B7373" t="s">
        <v>164</v>
      </c>
      <c r="C7373">
        <v>143061.65</v>
      </c>
      <c r="D7373" t="s">
        <v>19</v>
      </c>
      <c r="E7373" t="s">
        <v>21</v>
      </c>
      <c r="F7373">
        <v>0</v>
      </c>
    </row>
    <row r="7374" spans="1:6">
      <c r="A7374" s="171">
        <v>44420</v>
      </c>
      <c r="B7374" t="s">
        <v>164</v>
      </c>
      <c r="C7374">
        <v>143061.65</v>
      </c>
      <c r="D7374" t="s">
        <v>19</v>
      </c>
      <c r="E7374" t="s">
        <v>22</v>
      </c>
      <c r="F7374">
        <v>0</v>
      </c>
    </row>
    <row r="7375" spans="1:6">
      <c r="A7375" s="171">
        <v>44420</v>
      </c>
      <c r="B7375" t="s">
        <v>164</v>
      </c>
      <c r="C7375">
        <v>143061.65</v>
      </c>
      <c r="D7375" t="s">
        <v>23</v>
      </c>
      <c r="E7375" t="s">
        <v>23</v>
      </c>
      <c r="F7375">
        <v>0</v>
      </c>
    </row>
    <row r="7376" spans="1:6">
      <c r="A7376" s="171">
        <v>44420</v>
      </c>
      <c r="B7376" t="s">
        <v>164</v>
      </c>
      <c r="C7376">
        <v>143061.65</v>
      </c>
      <c r="D7376" t="s">
        <v>24</v>
      </c>
      <c r="E7376" t="s">
        <v>24</v>
      </c>
      <c r="F7376">
        <v>569242</v>
      </c>
    </row>
    <row r="7377" spans="1:6">
      <c r="A7377" s="171">
        <v>44420</v>
      </c>
      <c r="B7377" t="s">
        <v>164</v>
      </c>
      <c r="C7377">
        <v>143061.65</v>
      </c>
      <c r="D7377" t="s">
        <v>25</v>
      </c>
      <c r="E7377" t="s">
        <v>25</v>
      </c>
      <c r="F7377">
        <v>2074935</v>
      </c>
    </row>
    <row r="7378" spans="1:6">
      <c r="A7378" s="171">
        <v>44420</v>
      </c>
      <c r="B7378" t="s">
        <v>164</v>
      </c>
      <c r="C7378">
        <v>143061.65</v>
      </c>
      <c r="D7378" t="s">
        <v>26</v>
      </c>
      <c r="E7378" t="s">
        <v>26</v>
      </c>
      <c r="F7378">
        <v>332528</v>
      </c>
    </row>
    <row r="7379" spans="1:6">
      <c r="A7379" s="171">
        <v>44420</v>
      </c>
      <c r="B7379" t="s">
        <v>164</v>
      </c>
      <c r="C7379">
        <v>143061.65</v>
      </c>
      <c r="D7379" t="s">
        <v>27</v>
      </c>
      <c r="E7379" t="s">
        <v>27</v>
      </c>
      <c r="F7379">
        <v>72035</v>
      </c>
    </row>
    <row r="7380" spans="1:6">
      <c r="A7380" s="171">
        <v>44420</v>
      </c>
      <c r="B7380" t="s">
        <v>164</v>
      </c>
      <c r="C7380">
        <v>143061.65</v>
      </c>
      <c r="D7380" t="s">
        <v>28</v>
      </c>
      <c r="E7380" t="s">
        <v>28</v>
      </c>
      <c r="F7380">
        <v>0</v>
      </c>
    </row>
    <row r="7381" spans="1:6">
      <c r="A7381" s="171">
        <v>44420</v>
      </c>
      <c r="B7381" t="s">
        <v>164</v>
      </c>
      <c r="C7381">
        <v>143061.65</v>
      </c>
      <c r="D7381" t="s">
        <v>29</v>
      </c>
      <c r="E7381" t="s">
        <v>29</v>
      </c>
      <c r="F7381">
        <v>1531714</v>
      </c>
    </row>
    <row r="7382" spans="1:6">
      <c r="A7382" s="171">
        <v>44420</v>
      </c>
      <c r="B7382" t="s">
        <v>164</v>
      </c>
      <c r="C7382">
        <v>143061.65</v>
      </c>
      <c r="D7382" t="s">
        <v>30</v>
      </c>
      <c r="E7382" t="s">
        <v>30</v>
      </c>
      <c r="F7382">
        <v>32839</v>
      </c>
    </row>
    <row r="7383" spans="1:6">
      <c r="A7383" s="171">
        <v>44420</v>
      </c>
      <c r="B7383" t="s">
        <v>164</v>
      </c>
      <c r="C7383">
        <v>143061.65</v>
      </c>
      <c r="D7383" t="s">
        <v>31</v>
      </c>
      <c r="E7383" t="s">
        <v>31</v>
      </c>
      <c r="F7383">
        <v>2990617</v>
      </c>
    </row>
    <row r="7384" spans="1:6">
      <c r="A7384" s="171">
        <v>44420</v>
      </c>
      <c r="B7384" t="s">
        <v>164</v>
      </c>
      <c r="C7384">
        <v>143061.65</v>
      </c>
      <c r="D7384" t="s">
        <v>32</v>
      </c>
      <c r="E7384" t="s">
        <v>32</v>
      </c>
      <c r="F7384">
        <v>27587</v>
      </c>
    </row>
    <row r="7385" spans="1:6">
      <c r="A7385" s="171">
        <v>44420</v>
      </c>
      <c r="B7385" t="s">
        <v>164</v>
      </c>
      <c r="C7385">
        <v>143061.65</v>
      </c>
      <c r="D7385" t="s">
        <v>33</v>
      </c>
      <c r="E7385" t="s">
        <v>33</v>
      </c>
      <c r="F7385">
        <v>6223239</v>
      </c>
    </row>
    <row r="7386" spans="1:6">
      <c r="A7386" s="171">
        <v>44420</v>
      </c>
      <c r="B7386" t="s">
        <v>164</v>
      </c>
      <c r="C7386">
        <v>143061.65</v>
      </c>
      <c r="D7386" t="s">
        <v>34</v>
      </c>
      <c r="E7386" t="s">
        <v>34</v>
      </c>
      <c r="F7386">
        <v>0</v>
      </c>
    </row>
    <row r="7387" spans="1:6">
      <c r="A7387" s="171">
        <v>44420</v>
      </c>
      <c r="B7387" t="s">
        <v>164</v>
      </c>
      <c r="C7387">
        <v>143061.65</v>
      </c>
      <c r="D7387" t="s">
        <v>35</v>
      </c>
      <c r="E7387" t="s">
        <v>35</v>
      </c>
      <c r="F7387">
        <v>0</v>
      </c>
    </row>
    <row r="7388" spans="1:6">
      <c r="A7388" s="171">
        <v>44420</v>
      </c>
      <c r="B7388" t="s">
        <v>164</v>
      </c>
      <c r="C7388">
        <v>143061.65</v>
      </c>
      <c r="D7388" t="s">
        <v>36</v>
      </c>
      <c r="E7388" t="s">
        <v>36</v>
      </c>
      <c r="F7388">
        <v>23141</v>
      </c>
    </row>
    <row r="7389" spans="1:6">
      <c r="A7389" s="171">
        <v>44420</v>
      </c>
      <c r="B7389" t="s">
        <v>164</v>
      </c>
      <c r="C7389">
        <v>143061.65</v>
      </c>
      <c r="D7389" t="s">
        <v>37</v>
      </c>
      <c r="E7389" t="s">
        <v>37</v>
      </c>
      <c r="F7389">
        <v>158865</v>
      </c>
    </row>
    <row r="7390" spans="1:6">
      <c r="A7390" s="171">
        <v>44420</v>
      </c>
      <c r="B7390" t="s">
        <v>164</v>
      </c>
      <c r="C7390">
        <v>143061.65</v>
      </c>
      <c r="D7390" t="s">
        <v>38</v>
      </c>
      <c r="E7390" t="s">
        <v>38</v>
      </c>
      <c r="F7390">
        <v>0</v>
      </c>
    </row>
    <row r="7391" spans="1:6">
      <c r="A7391" s="171">
        <v>44420</v>
      </c>
      <c r="B7391" t="s">
        <v>164</v>
      </c>
      <c r="C7391">
        <v>143061.65</v>
      </c>
      <c r="D7391" t="s">
        <v>39</v>
      </c>
      <c r="E7391" t="s">
        <v>39</v>
      </c>
      <c r="F7391">
        <v>0</v>
      </c>
    </row>
    <row r="7392" spans="1:6">
      <c r="A7392" s="171">
        <v>44420</v>
      </c>
      <c r="B7392" t="s">
        <v>164</v>
      </c>
      <c r="C7392">
        <v>143061.65</v>
      </c>
      <c r="D7392" t="s">
        <v>40</v>
      </c>
      <c r="E7392" t="s">
        <v>40</v>
      </c>
      <c r="F7392">
        <v>7603</v>
      </c>
    </row>
    <row r="7393" spans="1:6">
      <c r="A7393" s="171">
        <v>44420</v>
      </c>
      <c r="B7393" t="s">
        <v>164</v>
      </c>
      <c r="C7393">
        <v>143061.65</v>
      </c>
      <c r="D7393" t="s">
        <v>41</v>
      </c>
      <c r="E7393" t="s">
        <v>41</v>
      </c>
      <c r="F7393">
        <v>0</v>
      </c>
    </row>
    <row r="7394" spans="1:6">
      <c r="A7394" s="171">
        <v>44421</v>
      </c>
      <c r="B7394" t="s">
        <v>164</v>
      </c>
      <c r="C7394">
        <v>231756.28</v>
      </c>
      <c r="D7394" t="s">
        <v>9</v>
      </c>
      <c r="E7394" t="s">
        <v>9</v>
      </c>
      <c r="F7394">
        <v>785976</v>
      </c>
    </row>
    <row r="7395" spans="1:6">
      <c r="A7395" s="171">
        <v>44421</v>
      </c>
      <c r="B7395" t="s">
        <v>164</v>
      </c>
      <c r="C7395">
        <v>231756.28</v>
      </c>
      <c r="D7395" t="s">
        <v>9</v>
      </c>
      <c r="E7395" t="s">
        <v>10</v>
      </c>
      <c r="F7395">
        <v>442512</v>
      </c>
    </row>
    <row r="7396" spans="1:6">
      <c r="A7396" s="171">
        <v>44421</v>
      </c>
      <c r="B7396" t="s">
        <v>164</v>
      </c>
      <c r="C7396">
        <v>231756.28</v>
      </c>
      <c r="D7396" t="s">
        <v>9</v>
      </c>
      <c r="E7396" t="s">
        <v>11</v>
      </c>
      <c r="F7396">
        <v>7082</v>
      </c>
    </row>
    <row r="7397" spans="1:6">
      <c r="A7397" s="171">
        <v>44421</v>
      </c>
      <c r="B7397" t="s">
        <v>164</v>
      </c>
      <c r="C7397">
        <v>231756.28</v>
      </c>
      <c r="D7397" t="s">
        <v>9</v>
      </c>
      <c r="E7397" t="s">
        <v>12</v>
      </c>
      <c r="F7397">
        <v>0</v>
      </c>
    </row>
    <row r="7398" spans="1:6">
      <c r="A7398" s="171">
        <v>44421</v>
      </c>
      <c r="B7398" t="s">
        <v>164</v>
      </c>
      <c r="C7398">
        <v>231756.28</v>
      </c>
      <c r="D7398" t="s">
        <v>9</v>
      </c>
      <c r="E7398" t="s">
        <v>13</v>
      </c>
      <c r="F7398">
        <v>336382</v>
      </c>
    </row>
    <row r="7399" spans="1:6">
      <c r="A7399" s="171">
        <v>44421</v>
      </c>
      <c r="B7399" t="s">
        <v>164</v>
      </c>
      <c r="C7399">
        <v>231756.28</v>
      </c>
      <c r="D7399" t="s">
        <v>14</v>
      </c>
      <c r="E7399" t="s">
        <v>14</v>
      </c>
      <c r="F7399">
        <v>89915</v>
      </c>
    </row>
    <row r="7400" spans="1:6">
      <c r="A7400" s="171">
        <v>44421</v>
      </c>
      <c r="B7400" t="s">
        <v>164</v>
      </c>
      <c r="C7400">
        <v>231756.28</v>
      </c>
      <c r="D7400" t="s">
        <v>14</v>
      </c>
      <c r="E7400" t="s">
        <v>15</v>
      </c>
      <c r="F7400">
        <v>81575</v>
      </c>
    </row>
    <row r="7401" spans="1:6">
      <c r="A7401" s="171">
        <v>44421</v>
      </c>
      <c r="B7401" t="s">
        <v>164</v>
      </c>
      <c r="C7401">
        <v>231756.28</v>
      </c>
      <c r="D7401" t="s">
        <v>14</v>
      </c>
      <c r="E7401" t="s">
        <v>16</v>
      </c>
      <c r="F7401">
        <v>471</v>
      </c>
    </row>
    <row r="7402" spans="1:6">
      <c r="A7402" s="171">
        <v>44421</v>
      </c>
      <c r="B7402" t="s">
        <v>164</v>
      </c>
      <c r="C7402">
        <v>231756.28</v>
      </c>
      <c r="D7402" t="s">
        <v>14</v>
      </c>
      <c r="E7402" t="s">
        <v>17</v>
      </c>
      <c r="F7402">
        <v>7869</v>
      </c>
    </row>
    <row r="7403" spans="1:6">
      <c r="A7403" s="171">
        <v>44421</v>
      </c>
      <c r="B7403" t="s">
        <v>164</v>
      </c>
      <c r="C7403">
        <v>231756.28</v>
      </c>
      <c r="D7403" t="s">
        <v>14</v>
      </c>
      <c r="E7403" t="s">
        <v>18</v>
      </c>
      <c r="F7403">
        <v>0</v>
      </c>
    </row>
    <row r="7404" spans="1:6">
      <c r="A7404" s="171">
        <v>44421</v>
      </c>
      <c r="B7404" t="s">
        <v>164</v>
      </c>
      <c r="C7404">
        <v>231756.28</v>
      </c>
      <c r="D7404" t="s">
        <v>19</v>
      </c>
      <c r="E7404" t="s">
        <v>19</v>
      </c>
      <c r="F7404">
        <v>323614</v>
      </c>
    </row>
    <row r="7405" spans="1:6">
      <c r="A7405" s="171">
        <v>44421</v>
      </c>
      <c r="B7405" t="s">
        <v>164</v>
      </c>
      <c r="C7405">
        <v>231756.28</v>
      </c>
      <c r="D7405" t="s">
        <v>19</v>
      </c>
      <c r="E7405" t="s">
        <v>20</v>
      </c>
      <c r="F7405">
        <v>310141</v>
      </c>
    </row>
    <row r="7406" spans="1:6">
      <c r="A7406" s="171">
        <v>44421</v>
      </c>
      <c r="B7406" t="s">
        <v>164</v>
      </c>
      <c r="C7406">
        <v>231756.28</v>
      </c>
      <c r="D7406" t="s">
        <v>19</v>
      </c>
      <c r="E7406" t="s">
        <v>21</v>
      </c>
      <c r="F7406">
        <v>0</v>
      </c>
    </row>
    <row r="7407" spans="1:6">
      <c r="A7407" s="171">
        <v>44421</v>
      </c>
      <c r="B7407" t="s">
        <v>164</v>
      </c>
      <c r="C7407">
        <v>231756.28</v>
      </c>
      <c r="D7407" t="s">
        <v>19</v>
      </c>
      <c r="E7407" t="s">
        <v>22</v>
      </c>
      <c r="F7407">
        <v>13473</v>
      </c>
    </row>
    <row r="7408" spans="1:6">
      <c r="A7408" s="171">
        <v>44421</v>
      </c>
      <c r="B7408" t="s">
        <v>164</v>
      </c>
      <c r="C7408">
        <v>231756.28</v>
      </c>
      <c r="D7408" t="s">
        <v>23</v>
      </c>
      <c r="E7408" t="s">
        <v>23</v>
      </c>
      <c r="F7408">
        <v>0</v>
      </c>
    </row>
    <row r="7409" spans="1:6">
      <c r="A7409" s="171">
        <v>44421</v>
      </c>
      <c r="B7409" t="s">
        <v>164</v>
      </c>
      <c r="C7409">
        <v>231756.28</v>
      </c>
      <c r="D7409" t="s">
        <v>24</v>
      </c>
      <c r="E7409" t="s">
        <v>24</v>
      </c>
      <c r="F7409">
        <v>630408</v>
      </c>
    </row>
    <row r="7410" spans="1:6">
      <c r="A7410" s="171">
        <v>44421</v>
      </c>
      <c r="B7410" t="s">
        <v>164</v>
      </c>
      <c r="C7410">
        <v>231756.28</v>
      </c>
      <c r="D7410" t="s">
        <v>25</v>
      </c>
      <c r="E7410" t="s">
        <v>25</v>
      </c>
      <c r="F7410">
        <v>1830358</v>
      </c>
    </row>
    <row r="7411" spans="1:6">
      <c r="A7411" s="171">
        <v>44421</v>
      </c>
      <c r="B7411" t="s">
        <v>164</v>
      </c>
      <c r="C7411">
        <v>231756.28</v>
      </c>
      <c r="D7411" t="s">
        <v>26</v>
      </c>
      <c r="E7411" t="s">
        <v>26</v>
      </c>
      <c r="F7411">
        <v>346941</v>
      </c>
    </row>
    <row r="7412" spans="1:6">
      <c r="A7412" s="171">
        <v>44421</v>
      </c>
      <c r="B7412" t="s">
        <v>164</v>
      </c>
      <c r="C7412">
        <v>231756.28</v>
      </c>
      <c r="D7412" t="s">
        <v>27</v>
      </c>
      <c r="E7412" t="s">
        <v>27</v>
      </c>
      <c r="F7412">
        <v>61338</v>
      </c>
    </row>
    <row r="7413" spans="1:6">
      <c r="A7413" s="171">
        <v>44421</v>
      </c>
      <c r="B7413" t="s">
        <v>164</v>
      </c>
      <c r="C7413">
        <v>231756.28</v>
      </c>
      <c r="D7413" t="s">
        <v>28</v>
      </c>
      <c r="E7413" t="s">
        <v>28</v>
      </c>
      <c r="F7413">
        <v>0</v>
      </c>
    </row>
    <row r="7414" spans="1:6">
      <c r="A7414" s="171">
        <v>44421</v>
      </c>
      <c r="B7414" t="s">
        <v>164</v>
      </c>
      <c r="C7414">
        <v>231756.28</v>
      </c>
      <c r="D7414" t="s">
        <v>29</v>
      </c>
      <c r="E7414" t="s">
        <v>29</v>
      </c>
      <c r="F7414">
        <v>1392053</v>
      </c>
    </row>
    <row r="7415" spans="1:6">
      <c r="A7415" s="171">
        <v>44421</v>
      </c>
      <c r="B7415" t="s">
        <v>164</v>
      </c>
      <c r="C7415">
        <v>231756.28</v>
      </c>
      <c r="D7415" t="s">
        <v>30</v>
      </c>
      <c r="E7415" t="s">
        <v>30</v>
      </c>
      <c r="F7415">
        <v>289505</v>
      </c>
    </row>
    <row r="7416" spans="1:6">
      <c r="A7416" s="171">
        <v>44421</v>
      </c>
      <c r="B7416" t="s">
        <v>164</v>
      </c>
      <c r="C7416">
        <v>231756.28</v>
      </c>
      <c r="D7416" t="s">
        <v>31</v>
      </c>
      <c r="E7416" t="s">
        <v>31</v>
      </c>
      <c r="F7416">
        <v>3041800</v>
      </c>
    </row>
    <row r="7417" spans="1:6">
      <c r="A7417" s="171">
        <v>44421</v>
      </c>
      <c r="B7417" t="s">
        <v>164</v>
      </c>
      <c r="C7417">
        <v>231756.28</v>
      </c>
      <c r="D7417" t="s">
        <v>32</v>
      </c>
      <c r="E7417" t="s">
        <v>32</v>
      </c>
      <c r="F7417">
        <v>347119</v>
      </c>
    </row>
    <row r="7418" spans="1:6">
      <c r="A7418" s="171">
        <v>44421</v>
      </c>
      <c r="B7418" t="s">
        <v>164</v>
      </c>
      <c r="C7418">
        <v>231756.28</v>
      </c>
      <c r="D7418" t="s">
        <v>33</v>
      </c>
      <c r="E7418" t="s">
        <v>33</v>
      </c>
      <c r="F7418">
        <v>5446519</v>
      </c>
    </row>
    <row r="7419" spans="1:6">
      <c r="A7419" s="171">
        <v>44421</v>
      </c>
      <c r="B7419" t="s">
        <v>164</v>
      </c>
      <c r="C7419">
        <v>231756.28</v>
      </c>
      <c r="D7419" t="s">
        <v>34</v>
      </c>
      <c r="E7419" t="s">
        <v>34</v>
      </c>
      <c r="F7419">
        <v>0</v>
      </c>
    </row>
    <row r="7420" spans="1:6">
      <c r="A7420" s="171">
        <v>44421</v>
      </c>
      <c r="B7420" t="s">
        <v>164</v>
      </c>
      <c r="C7420">
        <v>231756.28</v>
      </c>
      <c r="D7420" t="s">
        <v>35</v>
      </c>
      <c r="E7420" t="s">
        <v>35</v>
      </c>
      <c r="F7420">
        <v>0</v>
      </c>
    </row>
    <row r="7421" spans="1:6">
      <c r="A7421" s="171">
        <v>44421</v>
      </c>
      <c r="B7421" t="s">
        <v>164</v>
      </c>
      <c r="C7421">
        <v>231756.28</v>
      </c>
      <c r="D7421" t="s">
        <v>36</v>
      </c>
      <c r="E7421" t="s">
        <v>36</v>
      </c>
      <c r="F7421">
        <v>27457</v>
      </c>
    </row>
    <row r="7422" spans="1:6">
      <c r="A7422" s="171">
        <v>44421</v>
      </c>
      <c r="B7422" t="s">
        <v>164</v>
      </c>
      <c r="C7422">
        <v>231756.28</v>
      </c>
      <c r="D7422" t="s">
        <v>37</v>
      </c>
      <c r="E7422" t="s">
        <v>37</v>
      </c>
      <c r="F7422">
        <v>159530</v>
      </c>
    </row>
    <row r="7423" spans="1:6">
      <c r="A7423" s="171">
        <v>44421</v>
      </c>
      <c r="B7423" t="s">
        <v>164</v>
      </c>
      <c r="C7423">
        <v>231756.28</v>
      </c>
      <c r="D7423" t="s">
        <v>38</v>
      </c>
      <c r="E7423" t="s">
        <v>38</v>
      </c>
      <c r="F7423">
        <v>0</v>
      </c>
    </row>
    <row r="7424" spans="1:6">
      <c r="A7424" s="171">
        <v>44421</v>
      </c>
      <c r="B7424" t="s">
        <v>164</v>
      </c>
      <c r="C7424">
        <v>231756.28</v>
      </c>
      <c r="D7424" t="s">
        <v>39</v>
      </c>
      <c r="E7424" t="s">
        <v>39</v>
      </c>
      <c r="F7424">
        <v>0</v>
      </c>
    </row>
    <row r="7425" spans="1:6">
      <c r="A7425" s="171">
        <v>44421</v>
      </c>
      <c r="B7425" t="s">
        <v>164</v>
      </c>
      <c r="C7425">
        <v>231756.28</v>
      </c>
      <c r="D7425" t="s">
        <v>40</v>
      </c>
      <c r="E7425" t="s">
        <v>40</v>
      </c>
      <c r="F7425">
        <v>9269</v>
      </c>
    </row>
    <row r="7426" spans="1:6">
      <c r="A7426" s="171">
        <v>44421</v>
      </c>
      <c r="B7426" t="s">
        <v>164</v>
      </c>
      <c r="C7426">
        <v>231756.28</v>
      </c>
      <c r="D7426" t="s">
        <v>41</v>
      </c>
      <c r="E7426" t="s">
        <v>41</v>
      </c>
      <c r="F7426">
        <v>0</v>
      </c>
    </row>
    <row r="7427" spans="1:6">
      <c r="A7427" s="171">
        <v>44422</v>
      </c>
      <c r="B7427" t="s">
        <v>164</v>
      </c>
      <c r="C7427">
        <v>203095.75</v>
      </c>
      <c r="D7427" t="s">
        <v>9</v>
      </c>
      <c r="E7427" t="s">
        <v>9</v>
      </c>
      <c r="F7427">
        <v>806082</v>
      </c>
    </row>
    <row r="7428" spans="1:6">
      <c r="A7428" s="171">
        <v>44422</v>
      </c>
      <c r="B7428" t="s">
        <v>164</v>
      </c>
      <c r="C7428">
        <v>203095.75</v>
      </c>
      <c r="D7428" t="s">
        <v>9</v>
      </c>
      <c r="E7428" t="s">
        <v>10</v>
      </c>
      <c r="F7428">
        <v>440711</v>
      </c>
    </row>
    <row r="7429" spans="1:6">
      <c r="A7429" s="171">
        <v>44422</v>
      </c>
      <c r="B7429" t="s">
        <v>164</v>
      </c>
      <c r="C7429">
        <v>203095.75</v>
      </c>
      <c r="D7429" t="s">
        <v>9</v>
      </c>
      <c r="E7429" t="s">
        <v>11</v>
      </c>
      <c r="F7429">
        <v>8016</v>
      </c>
    </row>
    <row r="7430" spans="1:6">
      <c r="A7430" s="171">
        <v>44422</v>
      </c>
      <c r="B7430" t="s">
        <v>164</v>
      </c>
      <c r="C7430">
        <v>203095.75</v>
      </c>
      <c r="D7430" t="s">
        <v>9</v>
      </c>
      <c r="E7430" t="s">
        <v>12</v>
      </c>
      <c r="F7430">
        <v>0</v>
      </c>
    </row>
    <row r="7431" spans="1:6">
      <c r="A7431" s="171">
        <v>44422</v>
      </c>
      <c r="B7431" t="s">
        <v>164</v>
      </c>
      <c r="C7431">
        <v>203095.75</v>
      </c>
      <c r="D7431" t="s">
        <v>9</v>
      </c>
      <c r="E7431" t="s">
        <v>13</v>
      </c>
      <c r="F7431">
        <v>357355</v>
      </c>
    </row>
    <row r="7432" spans="1:6">
      <c r="A7432" s="171">
        <v>44422</v>
      </c>
      <c r="B7432" t="s">
        <v>164</v>
      </c>
      <c r="C7432">
        <v>203095.75</v>
      </c>
      <c r="D7432" t="s">
        <v>14</v>
      </c>
      <c r="E7432" t="s">
        <v>14</v>
      </c>
      <c r="F7432">
        <v>96643</v>
      </c>
    </row>
    <row r="7433" spans="1:6">
      <c r="A7433" s="171">
        <v>44422</v>
      </c>
      <c r="B7433" t="s">
        <v>164</v>
      </c>
      <c r="C7433">
        <v>203095.75</v>
      </c>
      <c r="D7433" t="s">
        <v>14</v>
      </c>
      <c r="E7433" t="s">
        <v>15</v>
      </c>
      <c r="F7433">
        <v>87586</v>
      </c>
    </row>
    <row r="7434" spans="1:6">
      <c r="A7434" s="171">
        <v>44422</v>
      </c>
      <c r="B7434" t="s">
        <v>164</v>
      </c>
      <c r="C7434">
        <v>203095.75</v>
      </c>
      <c r="D7434" t="s">
        <v>14</v>
      </c>
      <c r="E7434" t="s">
        <v>16</v>
      </c>
      <c r="F7434">
        <v>876</v>
      </c>
    </row>
    <row r="7435" spans="1:6">
      <c r="A7435" s="171">
        <v>44422</v>
      </c>
      <c r="B7435" t="s">
        <v>164</v>
      </c>
      <c r="C7435">
        <v>203095.75</v>
      </c>
      <c r="D7435" t="s">
        <v>14</v>
      </c>
      <c r="E7435" t="s">
        <v>17</v>
      </c>
      <c r="F7435">
        <v>8181</v>
      </c>
    </row>
    <row r="7436" spans="1:6">
      <c r="A7436" s="171">
        <v>44422</v>
      </c>
      <c r="B7436" t="s">
        <v>164</v>
      </c>
      <c r="C7436">
        <v>203095.75</v>
      </c>
      <c r="D7436" t="s">
        <v>14</v>
      </c>
      <c r="E7436" t="s">
        <v>18</v>
      </c>
      <c r="F7436">
        <v>0</v>
      </c>
    </row>
    <row r="7437" spans="1:6">
      <c r="A7437" s="171">
        <v>44422</v>
      </c>
      <c r="B7437" t="s">
        <v>164</v>
      </c>
      <c r="C7437">
        <v>203095.75</v>
      </c>
      <c r="D7437" t="s">
        <v>19</v>
      </c>
      <c r="E7437" t="s">
        <v>19</v>
      </c>
      <c r="F7437">
        <v>255373</v>
      </c>
    </row>
    <row r="7438" spans="1:6">
      <c r="A7438" s="171">
        <v>44422</v>
      </c>
      <c r="B7438" t="s">
        <v>164</v>
      </c>
      <c r="C7438">
        <v>203095.75</v>
      </c>
      <c r="D7438" t="s">
        <v>19</v>
      </c>
      <c r="E7438" t="s">
        <v>20</v>
      </c>
      <c r="F7438">
        <v>249822</v>
      </c>
    </row>
    <row r="7439" spans="1:6">
      <c r="A7439" s="171">
        <v>44422</v>
      </c>
      <c r="B7439" t="s">
        <v>164</v>
      </c>
      <c r="C7439">
        <v>203095.75</v>
      </c>
      <c r="D7439" t="s">
        <v>19</v>
      </c>
      <c r="E7439" t="s">
        <v>21</v>
      </c>
      <c r="F7439">
        <v>0</v>
      </c>
    </row>
    <row r="7440" spans="1:6">
      <c r="A7440" s="171">
        <v>44422</v>
      </c>
      <c r="B7440" t="s">
        <v>164</v>
      </c>
      <c r="C7440">
        <v>203095.75</v>
      </c>
      <c r="D7440" t="s">
        <v>19</v>
      </c>
      <c r="E7440" t="s">
        <v>22</v>
      </c>
      <c r="F7440">
        <v>5551</v>
      </c>
    </row>
    <row r="7441" spans="1:6">
      <c r="A7441" s="171">
        <v>44422</v>
      </c>
      <c r="B7441" t="s">
        <v>164</v>
      </c>
      <c r="C7441">
        <v>203095.75</v>
      </c>
      <c r="D7441" t="s">
        <v>23</v>
      </c>
      <c r="E7441" t="s">
        <v>23</v>
      </c>
      <c r="F7441">
        <v>0</v>
      </c>
    </row>
    <row r="7442" spans="1:6">
      <c r="A7442" s="171">
        <v>44422</v>
      </c>
      <c r="B7442" t="s">
        <v>164</v>
      </c>
      <c r="C7442">
        <v>203095.75</v>
      </c>
      <c r="D7442" t="s">
        <v>24</v>
      </c>
      <c r="E7442" t="s">
        <v>24</v>
      </c>
      <c r="F7442">
        <v>1107490</v>
      </c>
    </row>
    <row r="7443" spans="1:6">
      <c r="A7443" s="171">
        <v>44422</v>
      </c>
      <c r="B7443" t="s">
        <v>164</v>
      </c>
      <c r="C7443">
        <v>203095.75</v>
      </c>
      <c r="D7443" t="s">
        <v>25</v>
      </c>
      <c r="E7443" t="s">
        <v>25</v>
      </c>
      <c r="F7443">
        <v>1532631</v>
      </c>
    </row>
    <row r="7444" spans="1:6">
      <c r="A7444" s="171">
        <v>44422</v>
      </c>
      <c r="B7444" t="s">
        <v>164</v>
      </c>
      <c r="C7444">
        <v>203095.75</v>
      </c>
      <c r="D7444" t="s">
        <v>26</v>
      </c>
      <c r="E7444" t="s">
        <v>26</v>
      </c>
      <c r="F7444">
        <v>358963</v>
      </c>
    </row>
    <row r="7445" spans="1:6">
      <c r="A7445" s="171">
        <v>44422</v>
      </c>
      <c r="B7445" t="s">
        <v>164</v>
      </c>
      <c r="C7445">
        <v>203095.75</v>
      </c>
      <c r="D7445" t="s">
        <v>27</v>
      </c>
      <c r="E7445" t="s">
        <v>27</v>
      </c>
      <c r="F7445">
        <v>67330</v>
      </c>
    </row>
    <row r="7446" spans="1:6">
      <c r="A7446" s="171">
        <v>44422</v>
      </c>
      <c r="B7446" t="s">
        <v>164</v>
      </c>
      <c r="C7446">
        <v>203095.75</v>
      </c>
      <c r="D7446" t="s">
        <v>28</v>
      </c>
      <c r="E7446" t="s">
        <v>28</v>
      </c>
      <c r="F7446">
        <v>0</v>
      </c>
    </row>
    <row r="7447" spans="1:6">
      <c r="A7447" s="171">
        <v>44422</v>
      </c>
      <c r="B7447" t="s">
        <v>164</v>
      </c>
      <c r="C7447">
        <v>203095.75</v>
      </c>
      <c r="D7447" t="s">
        <v>29</v>
      </c>
      <c r="E7447" t="s">
        <v>29</v>
      </c>
      <c r="F7447">
        <v>1297914</v>
      </c>
    </row>
    <row r="7448" spans="1:6">
      <c r="A7448" s="171">
        <v>44422</v>
      </c>
      <c r="B7448" t="s">
        <v>164</v>
      </c>
      <c r="C7448">
        <v>203095.75</v>
      </c>
      <c r="D7448" t="s">
        <v>30</v>
      </c>
      <c r="E7448" t="s">
        <v>30</v>
      </c>
      <c r="F7448">
        <v>353309</v>
      </c>
    </row>
    <row r="7449" spans="1:6">
      <c r="A7449" s="171">
        <v>44422</v>
      </c>
      <c r="B7449" t="s">
        <v>164</v>
      </c>
      <c r="C7449">
        <v>203095.75</v>
      </c>
      <c r="D7449" t="s">
        <v>31</v>
      </c>
      <c r="E7449" t="s">
        <v>31</v>
      </c>
      <c r="F7449">
        <v>3308445</v>
      </c>
    </row>
    <row r="7450" spans="1:6">
      <c r="A7450" s="171">
        <v>44422</v>
      </c>
      <c r="B7450" t="s">
        <v>164</v>
      </c>
      <c r="C7450">
        <v>203095.75</v>
      </c>
      <c r="D7450" t="s">
        <v>32</v>
      </c>
      <c r="E7450" t="s">
        <v>32</v>
      </c>
      <c r="F7450">
        <v>59801</v>
      </c>
    </row>
    <row r="7451" spans="1:6">
      <c r="A7451" s="171">
        <v>44422</v>
      </c>
      <c r="B7451" t="s">
        <v>164</v>
      </c>
      <c r="C7451">
        <v>203095.75</v>
      </c>
      <c r="D7451" t="s">
        <v>33</v>
      </c>
      <c r="E7451" t="s">
        <v>33</v>
      </c>
      <c r="F7451">
        <v>5069615</v>
      </c>
    </row>
    <row r="7452" spans="1:6">
      <c r="A7452" s="171">
        <v>44422</v>
      </c>
      <c r="B7452" t="s">
        <v>164</v>
      </c>
      <c r="C7452">
        <v>203095.75</v>
      </c>
      <c r="D7452" t="s">
        <v>34</v>
      </c>
      <c r="E7452" t="s">
        <v>34</v>
      </c>
      <c r="F7452">
        <v>0</v>
      </c>
    </row>
    <row r="7453" spans="1:6">
      <c r="A7453" s="171">
        <v>44422</v>
      </c>
      <c r="B7453" t="s">
        <v>164</v>
      </c>
      <c r="C7453">
        <v>203095.75</v>
      </c>
      <c r="D7453" t="s">
        <v>35</v>
      </c>
      <c r="E7453" t="s">
        <v>35</v>
      </c>
      <c r="F7453">
        <v>0</v>
      </c>
    </row>
    <row r="7454" spans="1:6">
      <c r="A7454" s="171">
        <v>44422</v>
      </c>
      <c r="B7454" t="s">
        <v>164</v>
      </c>
      <c r="C7454">
        <v>203095.75</v>
      </c>
      <c r="D7454" t="s">
        <v>36</v>
      </c>
      <c r="E7454" t="s">
        <v>36</v>
      </c>
      <c r="F7454">
        <v>18838</v>
      </c>
    </row>
    <row r="7455" spans="1:6">
      <c r="A7455" s="171">
        <v>44422</v>
      </c>
      <c r="B7455" t="s">
        <v>164</v>
      </c>
      <c r="C7455">
        <v>203095.75</v>
      </c>
      <c r="D7455" t="s">
        <v>37</v>
      </c>
      <c r="E7455" t="s">
        <v>37</v>
      </c>
      <c r="F7455">
        <v>146741</v>
      </c>
    </row>
    <row r="7456" spans="1:6">
      <c r="A7456" s="171">
        <v>44422</v>
      </c>
      <c r="B7456" t="s">
        <v>164</v>
      </c>
      <c r="C7456">
        <v>203095.75</v>
      </c>
      <c r="D7456" t="s">
        <v>38</v>
      </c>
      <c r="E7456" t="s">
        <v>38</v>
      </c>
      <c r="F7456">
        <v>0</v>
      </c>
    </row>
    <row r="7457" spans="1:6">
      <c r="A7457" s="171">
        <v>44422</v>
      </c>
      <c r="B7457" t="s">
        <v>164</v>
      </c>
      <c r="C7457">
        <v>203095.75</v>
      </c>
      <c r="D7457" t="s">
        <v>39</v>
      </c>
      <c r="E7457" t="s">
        <v>39</v>
      </c>
      <c r="F7457">
        <v>0</v>
      </c>
    </row>
    <row r="7458" spans="1:6">
      <c r="A7458" s="171">
        <v>44422</v>
      </c>
      <c r="B7458" t="s">
        <v>164</v>
      </c>
      <c r="C7458">
        <v>203095.75</v>
      </c>
      <c r="D7458" t="s">
        <v>40</v>
      </c>
      <c r="E7458" t="s">
        <v>40</v>
      </c>
      <c r="F7458">
        <v>11255</v>
      </c>
    </row>
    <row r="7459" spans="1:6">
      <c r="A7459" s="171">
        <v>44422</v>
      </c>
      <c r="B7459" t="s">
        <v>164</v>
      </c>
      <c r="C7459">
        <v>203095.75</v>
      </c>
      <c r="D7459" t="s">
        <v>41</v>
      </c>
      <c r="E7459" t="s">
        <v>41</v>
      </c>
      <c r="F7459">
        <v>0</v>
      </c>
    </row>
    <row r="7460" spans="1:6">
      <c r="A7460" s="171">
        <v>44423</v>
      </c>
      <c r="B7460" t="s">
        <v>164</v>
      </c>
      <c r="C7460">
        <v>191260.55</v>
      </c>
      <c r="D7460" t="s">
        <v>9</v>
      </c>
      <c r="E7460" t="s">
        <v>9</v>
      </c>
      <c r="F7460">
        <v>829590</v>
      </c>
    </row>
    <row r="7461" spans="1:6">
      <c r="A7461" s="171">
        <v>44423</v>
      </c>
      <c r="B7461" t="s">
        <v>164</v>
      </c>
      <c r="C7461">
        <v>191260.55</v>
      </c>
      <c r="D7461" t="s">
        <v>9</v>
      </c>
      <c r="E7461" t="s">
        <v>10</v>
      </c>
      <c r="F7461">
        <v>472474</v>
      </c>
    </row>
    <row r="7462" spans="1:6">
      <c r="A7462" s="171">
        <v>44423</v>
      </c>
      <c r="B7462" t="s">
        <v>164</v>
      </c>
      <c r="C7462">
        <v>191260.55</v>
      </c>
      <c r="D7462" t="s">
        <v>9</v>
      </c>
      <c r="E7462" t="s">
        <v>11</v>
      </c>
      <c r="F7462">
        <v>9587</v>
      </c>
    </row>
    <row r="7463" spans="1:6">
      <c r="A7463" s="171">
        <v>44423</v>
      </c>
      <c r="B7463" t="s">
        <v>164</v>
      </c>
      <c r="C7463">
        <v>191260.55</v>
      </c>
      <c r="D7463" t="s">
        <v>9</v>
      </c>
      <c r="E7463" t="s">
        <v>12</v>
      </c>
      <c r="F7463">
        <v>0</v>
      </c>
    </row>
    <row r="7464" spans="1:6">
      <c r="A7464" s="171">
        <v>44423</v>
      </c>
      <c r="B7464" t="s">
        <v>164</v>
      </c>
      <c r="C7464">
        <v>191260.55</v>
      </c>
      <c r="D7464" t="s">
        <v>9</v>
      </c>
      <c r="E7464" t="s">
        <v>13</v>
      </c>
      <c r="F7464">
        <v>347529</v>
      </c>
    </row>
    <row r="7465" spans="1:6">
      <c r="A7465" s="171">
        <v>44423</v>
      </c>
      <c r="B7465" t="s">
        <v>164</v>
      </c>
      <c r="C7465">
        <v>191260.55</v>
      </c>
      <c r="D7465" t="s">
        <v>14</v>
      </c>
      <c r="E7465" t="s">
        <v>14</v>
      </c>
      <c r="F7465">
        <v>82721</v>
      </c>
    </row>
    <row r="7466" spans="1:6">
      <c r="A7466" s="171">
        <v>44423</v>
      </c>
      <c r="B7466" t="s">
        <v>164</v>
      </c>
      <c r="C7466">
        <v>191260.55</v>
      </c>
      <c r="D7466" t="s">
        <v>14</v>
      </c>
      <c r="E7466" t="s">
        <v>15</v>
      </c>
      <c r="F7466">
        <v>70470</v>
      </c>
    </row>
    <row r="7467" spans="1:6">
      <c r="A7467" s="171">
        <v>44423</v>
      </c>
      <c r="B7467" t="s">
        <v>164</v>
      </c>
      <c r="C7467">
        <v>191260.55</v>
      </c>
      <c r="D7467" t="s">
        <v>14</v>
      </c>
      <c r="E7467" t="s">
        <v>16</v>
      </c>
      <c r="F7467">
        <v>1041</v>
      </c>
    </row>
    <row r="7468" spans="1:6">
      <c r="A7468" s="171">
        <v>44423</v>
      </c>
      <c r="B7468" t="s">
        <v>164</v>
      </c>
      <c r="C7468">
        <v>191260.55</v>
      </c>
      <c r="D7468" t="s">
        <v>14</v>
      </c>
      <c r="E7468" t="s">
        <v>17</v>
      </c>
      <c r="F7468">
        <v>11211</v>
      </c>
    </row>
    <row r="7469" spans="1:6">
      <c r="A7469" s="171">
        <v>44423</v>
      </c>
      <c r="B7469" t="s">
        <v>164</v>
      </c>
      <c r="C7469">
        <v>191260.55</v>
      </c>
      <c r="D7469" t="s">
        <v>14</v>
      </c>
      <c r="E7469" t="s">
        <v>18</v>
      </c>
      <c r="F7469">
        <v>0</v>
      </c>
    </row>
    <row r="7470" spans="1:6">
      <c r="A7470" s="171">
        <v>44423</v>
      </c>
      <c r="B7470" t="s">
        <v>164</v>
      </c>
      <c r="C7470">
        <v>191260.55</v>
      </c>
      <c r="D7470" t="s">
        <v>19</v>
      </c>
      <c r="E7470" t="s">
        <v>19</v>
      </c>
      <c r="F7470">
        <v>242391</v>
      </c>
    </row>
    <row r="7471" spans="1:6">
      <c r="A7471" s="171">
        <v>44423</v>
      </c>
      <c r="B7471" t="s">
        <v>164</v>
      </c>
      <c r="C7471">
        <v>191260.55</v>
      </c>
      <c r="D7471" t="s">
        <v>19</v>
      </c>
      <c r="E7471" t="s">
        <v>20</v>
      </c>
      <c r="F7471">
        <v>233988</v>
      </c>
    </row>
    <row r="7472" spans="1:6">
      <c r="A7472" s="171">
        <v>44423</v>
      </c>
      <c r="B7472" t="s">
        <v>164</v>
      </c>
      <c r="C7472">
        <v>191260.55</v>
      </c>
      <c r="D7472" t="s">
        <v>19</v>
      </c>
      <c r="E7472" t="s">
        <v>21</v>
      </c>
      <c r="F7472">
        <v>0</v>
      </c>
    </row>
    <row r="7473" spans="1:6">
      <c r="A7473" s="171">
        <v>44423</v>
      </c>
      <c r="B7473" t="s">
        <v>164</v>
      </c>
      <c r="C7473">
        <v>191260.55</v>
      </c>
      <c r="D7473" t="s">
        <v>19</v>
      </c>
      <c r="E7473" t="s">
        <v>22</v>
      </c>
      <c r="F7473">
        <v>8403</v>
      </c>
    </row>
    <row r="7474" spans="1:6">
      <c r="A7474" s="171">
        <v>44423</v>
      </c>
      <c r="B7474" t="s">
        <v>164</v>
      </c>
      <c r="C7474">
        <v>191260.55</v>
      </c>
      <c r="D7474" t="s">
        <v>23</v>
      </c>
      <c r="E7474" t="s">
        <v>23</v>
      </c>
      <c r="F7474">
        <v>0</v>
      </c>
    </row>
    <row r="7475" spans="1:6">
      <c r="A7475" s="171">
        <v>44423</v>
      </c>
      <c r="B7475" t="s">
        <v>164</v>
      </c>
      <c r="C7475">
        <v>191260.55</v>
      </c>
      <c r="D7475" t="s">
        <v>24</v>
      </c>
      <c r="E7475" t="s">
        <v>24</v>
      </c>
      <c r="F7475">
        <v>1276363</v>
      </c>
    </row>
    <row r="7476" spans="1:6">
      <c r="A7476" s="171">
        <v>44423</v>
      </c>
      <c r="B7476" t="s">
        <v>164</v>
      </c>
      <c r="C7476">
        <v>191260.55</v>
      </c>
      <c r="D7476" t="s">
        <v>25</v>
      </c>
      <c r="E7476" t="s">
        <v>25</v>
      </c>
      <c r="F7476">
        <v>1251393</v>
      </c>
    </row>
    <row r="7477" spans="1:6">
      <c r="A7477" s="171">
        <v>44423</v>
      </c>
      <c r="B7477" t="s">
        <v>164</v>
      </c>
      <c r="C7477">
        <v>191260.55</v>
      </c>
      <c r="D7477" t="s">
        <v>26</v>
      </c>
      <c r="E7477" t="s">
        <v>26</v>
      </c>
      <c r="F7477">
        <v>405148</v>
      </c>
    </row>
    <row r="7478" spans="1:6">
      <c r="A7478" s="171">
        <v>44423</v>
      </c>
      <c r="B7478" t="s">
        <v>164</v>
      </c>
      <c r="C7478">
        <v>191260.55</v>
      </c>
      <c r="D7478" t="s">
        <v>27</v>
      </c>
      <c r="E7478" t="s">
        <v>27</v>
      </c>
      <c r="F7478">
        <v>57081</v>
      </c>
    </row>
    <row r="7479" spans="1:6">
      <c r="A7479" s="171">
        <v>44423</v>
      </c>
      <c r="B7479" t="s">
        <v>164</v>
      </c>
      <c r="C7479">
        <v>191260.55</v>
      </c>
      <c r="D7479" t="s">
        <v>28</v>
      </c>
      <c r="E7479" t="s">
        <v>28</v>
      </c>
      <c r="F7479">
        <v>0</v>
      </c>
    </row>
    <row r="7480" spans="1:6">
      <c r="A7480" s="171">
        <v>44423</v>
      </c>
      <c r="B7480" t="s">
        <v>164</v>
      </c>
      <c r="C7480">
        <v>191260.55</v>
      </c>
      <c r="D7480" t="s">
        <v>29</v>
      </c>
      <c r="E7480" t="s">
        <v>29</v>
      </c>
      <c r="F7480">
        <v>1269233</v>
      </c>
    </row>
    <row r="7481" spans="1:6">
      <c r="A7481" s="171">
        <v>44423</v>
      </c>
      <c r="B7481" t="s">
        <v>164</v>
      </c>
      <c r="C7481">
        <v>191260.55</v>
      </c>
      <c r="D7481" t="s">
        <v>30</v>
      </c>
      <c r="E7481" t="s">
        <v>30</v>
      </c>
      <c r="F7481">
        <v>1633266</v>
      </c>
    </row>
    <row r="7482" spans="1:6">
      <c r="A7482" s="171">
        <v>44423</v>
      </c>
      <c r="B7482" t="s">
        <v>164</v>
      </c>
      <c r="C7482">
        <v>191260.55</v>
      </c>
      <c r="D7482" t="s">
        <v>31</v>
      </c>
      <c r="E7482" t="s">
        <v>31</v>
      </c>
      <c r="F7482">
        <v>4391019</v>
      </c>
    </row>
    <row r="7483" spans="1:6">
      <c r="A7483" s="171">
        <v>44423</v>
      </c>
      <c r="B7483" t="s">
        <v>164</v>
      </c>
      <c r="C7483">
        <v>191260.55</v>
      </c>
      <c r="D7483" t="s">
        <v>32</v>
      </c>
      <c r="E7483" t="s">
        <v>32</v>
      </c>
      <c r="F7483">
        <v>477017</v>
      </c>
    </row>
    <row r="7484" spans="1:6">
      <c r="A7484" s="171">
        <v>44423</v>
      </c>
      <c r="B7484" t="s">
        <v>164</v>
      </c>
      <c r="C7484">
        <v>191260.55</v>
      </c>
      <c r="D7484" t="s">
        <v>33</v>
      </c>
      <c r="E7484" t="s">
        <v>33</v>
      </c>
      <c r="F7484">
        <v>6668450</v>
      </c>
    </row>
    <row r="7485" spans="1:6">
      <c r="A7485" s="171">
        <v>44423</v>
      </c>
      <c r="B7485" t="s">
        <v>164</v>
      </c>
      <c r="C7485">
        <v>191260.55</v>
      </c>
      <c r="D7485" t="s">
        <v>34</v>
      </c>
      <c r="E7485" t="s">
        <v>34</v>
      </c>
      <c r="F7485">
        <v>0</v>
      </c>
    </row>
    <row r="7486" spans="1:6">
      <c r="A7486" s="171">
        <v>44423</v>
      </c>
      <c r="B7486" t="s">
        <v>164</v>
      </c>
      <c r="C7486">
        <v>191260.55</v>
      </c>
      <c r="D7486" t="s">
        <v>35</v>
      </c>
      <c r="E7486" t="s">
        <v>35</v>
      </c>
      <c r="F7486">
        <v>0</v>
      </c>
    </row>
    <row r="7487" spans="1:6">
      <c r="A7487" s="171">
        <v>44423</v>
      </c>
      <c r="B7487" t="s">
        <v>164</v>
      </c>
      <c r="C7487">
        <v>191260.55</v>
      </c>
      <c r="D7487" t="s">
        <v>36</v>
      </c>
      <c r="E7487" t="s">
        <v>36</v>
      </c>
      <c r="F7487">
        <v>22752</v>
      </c>
    </row>
    <row r="7488" spans="1:6">
      <c r="A7488" s="171">
        <v>44423</v>
      </c>
      <c r="B7488" t="s">
        <v>164</v>
      </c>
      <c r="C7488">
        <v>191260.55</v>
      </c>
      <c r="D7488" t="s">
        <v>37</v>
      </c>
      <c r="E7488" t="s">
        <v>37</v>
      </c>
      <c r="F7488">
        <v>168813</v>
      </c>
    </row>
    <row r="7489" spans="1:6">
      <c r="A7489" s="171">
        <v>44423</v>
      </c>
      <c r="B7489" t="s">
        <v>164</v>
      </c>
      <c r="C7489">
        <v>191260.55</v>
      </c>
      <c r="D7489" t="s">
        <v>38</v>
      </c>
      <c r="E7489" t="s">
        <v>38</v>
      </c>
      <c r="F7489">
        <v>0</v>
      </c>
    </row>
    <row r="7490" spans="1:6">
      <c r="A7490" s="171">
        <v>44423</v>
      </c>
      <c r="B7490" t="s">
        <v>164</v>
      </c>
      <c r="C7490">
        <v>191260.55</v>
      </c>
      <c r="D7490" t="s">
        <v>39</v>
      </c>
      <c r="E7490" t="s">
        <v>39</v>
      </c>
      <c r="F7490">
        <v>0</v>
      </c>
    </row>
    <row r="7491" spans="1:6">
      <c r="A7491" s="171">
        <v>44423</v>
      </c>
      <c r="B7491" t="s">
        <v>164</v>
      </c>
      <c r="C7491">
        <v>191260.55</v>
      </c>
      <c r="D7491" t="s">
        <v>40</v>
      </c>
      <c r="E7491" t="s">
        <v>40</v>
      </c>
      <c r="F7491">
        <v>13879</v>
      </c>
    </row>
    <row r="7492" spans="1:6">
      <c r="A7492" s="171">
        <v>44423</v>
      </c>
      <c r="B7492" t="s">
        <v>164</v>
      </c>
      <c r="C7492">
        <v>191260.55</v>
      </c>
      <c r="D7492" t="s">
        <v>41</v>
      </c>
      <c r="E7492" t="s">
        <v>41</v>
      </c>
      <c r="F7492">
        <v>0</v>
      </c>
    </row>
    <row r="7493" spans="1:6">
      <c r="A7493" s="171">
        <v>44424</v>
      </c>
      <c r="B7493" t="s">
        <v>164</v>
      </c>
      <c r="C7493">
        <v>116546.42</v>
      </c>
      <c r="D7493" t="s">
        <v>9</v>
      </c>
      <c r="E7493" t="s">
        <v>9</v>
      </c>
      <c r="F7493">
        <v>787391</v>
      </c>
    </row>
    <row r="7494" spans="1:6">
      <c r="A7494" s="171">
        <v>44424</v>
      </c>
      <c r="B7494" t="s">
        <v>164</v>
      </c>
      <c r="C7494">
        <v>116546.42</v>
      </c>
      <c r="D7494" t="s">
        <v>9</v>
      </c>
      <c r="E7494" t="s">
        <v>10</v>
      </c>
      <c r="F7494">
        <v>410373</v>
      </c>
    </row>
    <row r="7495" spans="1:6">
      <c r="A7495" s="171">
        <v>44424</v>
      </c>
      <c r="B7495" t="s">
        <v>164</v>
      </c>
      <c r="C7495">
        <v>116546.42</v>
      </c>
      <c r="D7495" t="s">
        <v>9</v>
      </c>
      <c r="E7495" t="s">
        <v>11</v>
      </c>
      <c r="F7495">
        <v>11738</v>
      </c>
    </row>
    <row r="7496" spans="1:6">
      <c r="A7496" s="171">
        <v>44424</v>
      </c>
      <c r="B7496" t="s">
        <v>164</v>
      </c>
      <c r="C7496">
        <v>116546.42</v>
      </c>
      <c r="D7496" t="s">
        <v>9</v>
      </c>
      <c r="E7496" t="s">
        <v>12</v>
      </c>
      <c r="F7496">
        <v>0</v>
      </c>
    </row>
    <row r="7497" spans="1:6">
      <c r="A7497" s="171">
        <v>44424</v>
      </c>
      <c r="B7497" t="s">
        <v>164</v>
      </c>
      <c r="C7497">
        <v>116546.42</v>
      </c>
      <c r="D7497" t="s">
        <v>9</v>
      </c>
      <c r="E7497" t="s">
        <v>13</v>
      </c>
      <c r="F7497">
        <v>365280</v>
      </c>
    </row>
    <row r="7498" spans="1:6">
      <c r="A7498" s="171">
        <v>44424</v>
      </c>
      <c r="B7498" t="s">
        <v>164</v>
      </c>
      <c r="C7498">
        <v>116546.42</v>
      </c>
      <c r="D7498" t="s">
        <v>14</v>
      </c>
      <c r="E7498" t="s">
        <v>14</v>
      </c>
      <c r="F7498">
        <v>56630</v>
      </c>
    </row>
    <row r="7499" spans="1:6">
      <c r="A7499" s="171">
        <v>44424</v>
      </c>
      <c r="B7499" t="s">
        <v>164</v>
      </c>
      <c r="C7499">
        <v>116546.42</v>
      </c>
      <c r="D7499" t="s">
        <v>14</v>
      </c>
      <c r="E7499" t="s">
        <v>15</v>
      </c>
      <c r="F7499">
        <v>38358</v>
      </c>
    </row>
    <row r="7500" spans="1:6">
      <c r="A7500" s="171">
        <v>44424</v>
      </c>
      <c r="B7500" t="s">
        <v>164</v>
      </c>
      <c r="C7500">
        <v>116546.42</v>
      </c>
      <c r="D7500" t="s">
        <v>14</v>
      </c>
      <c r="E7500" t="s">
        <v>16</v>
      </c>
      <c r="F7500">
        <v>1043</v>
      </c>
    </row>
    <row r="7501" spans="1:6">
      <c r="A7501" s="171">
        <v>44424</v>
      </c>
      <c r="B7501" t="s">
        <v>164</v>
      </c>
      <c r="C7501">
        <v>116546.42</v>
      </c>
      <c r="D7501" t="s">
        <v>14</v>
      </c>
      <c r="E7501" t="s">
        <v>17</v>
      </c>
      <c r="F7501">
        <v>17228</v>
      </c>
    </row>
    <row r="7502" spans="1:6">
      <c r="A7502" s="171">
        <v>44424</v>
      </c>
      <c r="B7502" t="s">
        <v>164</v>
      </c>
      <c r="C7502">
        <v>116546.42</v>
      </c>
      <c r="D7502" t="s">
        <v>14</v>
      </c>
      <c r="E7502" t="s">
        <v>18</v>
      </c>
      <c r="F7502">
        <v>0</v>
      </c>
    </row>
    <row r="7503" spans="1:6">
      <c r="A7503" s="171">
        <v>44424</v>
      </c>
      <c r="B7503" t="s">
        <v>164</v>
      </c>
      <c r="C7503">
        <v>116546.42</v>
      </c>
      <c r="D7503" t="s">
        <v>19</v>
      </c>
      <c r="E7503" t="s">
        <v>19</v>
      </c>
      <c r="F7503">
        <v>83033</v>
      </c>
    </row>
    <row r="7504" spans="1:6">
      <c r="A7504" s="171">
        <v>44424</v>
      </c>
      <c r="B7504" t="s">
        <v>164</v>
      </c>
      <c r="C7504">
        <v>116546.42</v>
      </c>
      <c r="D7504" t="s">
        <v>19</v>
      </c>
      <c r="E7504" t="s">
        <v>20</v>
      </c>
      <c r="F7504">
        <v>78986</v>
      </c>
    </row>
    <row r="7505" spans="1:6">
      <c r="A7505" s="171">
        <v>44424</v>
      </c>
      <c r="B7505" t="s">
        <v>164</v>
      </c>
      <c r="C7505">
        <v>116546.42</v>
      </c>
      <c r="D7505" t="s">
        <v>19</v>
      </c>
      <c r="E7505" t="s">
        <v>21</v>
      </c>
      <c r="F7505">
        <v>0</v>
      </c>
    </row>
    <row r="7506" spans="1:6">
      <c r="A7506" s="171">
        <v>44424</v>
      </c>
      <c r="B7506" t="s">
        <v>164</v>
      </c>
      <c r="C7506">
        <v>116546.42</v>
      </c>
      <c r="D7506" t="s">
        <v>19</v>
      </c>
      <c r="E7506" t="s">
        <v>22</v>
      </c>
      <c r="F7506">
        <v>4047</v>
      </c>
    </row>
    <row r="7507" spans="1:6">
      <c r="A7507" s="171">
        <v>44424</v>
      </c>
      <c r="B7507" t="s">
        <v>164</v>
      </c>
      <c r="C7507">
        <v>116546.42</v>
      </c>
      <c r="D7507" t="s">
        <v>23</v>
      </c>
      <c r="E7507" t="s">
        <v>23</v>
      </c>
      <c r="F7507">
        <v>0</v>
      </c>
    </row>
    <row r="7508" spans="1:6">
      <c r="A7508" s="171">
        <v>44424</v>
      </c>
      <c r="B7508" t="s">
        <v>164</v>
      </c>
      <c r="C7508">
        <v>116546.42</v>
      </c>
      <c r="D7508" t="s">
        <v>24</v>
      </c>
      <c r="E7508" t="s">
        <v>24</v>
      </c>
      <c r="F7508">
        <v>950006</v>
      </c>
    </row>
    <row r="7509" spans="1:6">
      <c r="A7509" s="171">
        <v>44424</v>
      </c>
      <c r="B7509" t="s">
        <v>164</v>
      </c>
      <c r="C7509">
        <v>116546.42</v>
      </c>
      <c r="D7509" t="s">
        <v>25</v>
      </c>
      <c r="E7509" t="s">
        <v>25</v>
      </c>
      <c r="F7509">
        <v>1763756</v>
      </c>
    </row>
    <row r="7510" spans="1:6">
      <c r="A7510" s="171">
        <v>44424</v>
      </c>
      <c r="B7510" t="s">
        <v>164</v>
      </c>
      <c r="C7510">
        <v>116546.42</v>
      </c>
      <c r="D7510" t="s">
        <v>26</v>
      </c>
      <c r="E7510" t="s">
        <v>26</v>
      </c>
      <c r="F7510">
        <v>307813</v>
      </c>
    </row>
    <row r="7511" spans="1:6">
      <c r="A7511" s="171">
        <v>44424</v>
      </c>
      <c r="B7511" t="s">
        <v>164</v>
      </c>
      <c r="C7511">
        <v>116546.42</v>
      </c>
      <c r="D7511" t="s">
        <v>27</v>
      </c>
      <c r="E7511" t="s">
        <v>27</v>
      </c>
      <c r="F7511">
        <v>64225</v>
      </c>
    </row>
    <row r="7512" spans="1:6">
      <c r="A7512" s="171">
        <v>44424</v>
      </c>
      <c r="B7512" t="s">
        <v>164</v>
      </c>
      <c r="C7512">
        <v>116546.42</v>
      </c>
      <c r="D7512" t="s">
        <v>28</v>
      </c>
      <c r="E7512" t="s">
        <v>28</v>
      </c>
      <c r="F7512">
        <v>0</v>
      </c>
    </row>
    <row r="7513" spans="1:6">
      <c r="A7513" s="171">
        <v>44424</v>
      </c>
      <c r="B7513" t="s">
        <v>164</v>
      </c>
      <c r="C7513">
        <v>116546.42</v>
      </c>
      <c r="D7513" t="s">
        <v>29</v>
      </c>
      <c r="E7513" t="s">
        <v>29</v>
      </c>
      <c r="F7513">
        <v>871546</v>
      </c>
    </row>
    <row r="7514" spans="1:6">
      <c r="A7514" s="171">
        <v>44424</v>
      </c>
      <c r="B7514" t="s">
        <v>164</v>
      </c>
      <c r="C7514">
        <v>116546.42</v>
      </c>
      <c r="D7514" t="s">
        <v>30</v>
      </c>
      <c r="E7514" t="s">
        <v>30</v>
      </c>
      <c r="F7514">
        <v>2982460</v>
      </c>
    </row>
    <row r="7515" spans="1:6">
      <c r="A7515" s="171">
        <v>44424</v>
      </c>
      <c r="B7515" t="s">
        <v>164</v>
      </c>
      <c r="C7515">
        <v>116546.42</v>
      </c>
      <c r="D7515" t="s">
        <v>31</v>
      </c>
      <c r="E7515" t="s">
        <v>31</v>
      </c>
      <c r="F7515">
        <v>4346559</v>
      </c>
    </row>
    <row r="7516" spans="1:6">
      <c r="A7516" s="171">
        <v>44424</v>
      </c>
      <c r="B7516" t="s">
        <v>164</v>
      </c>
      <c r="C7516">
        <v>116546.42</v>
      </c>
      <c r="D7516" t="s">
        <v>32</v>
      </c>
      <c r="E7516" t="s">
        <v>32</v>
      </c>
      <c r="F7516">
        <v>666040</v>
      </c>
    </row>
    <row r="7517" spans="1:6">
      <c r="A7517" s="171">
        <v>44424</v>
      </c>
      <c r="B7517" t="s">
        <v>164</v>
      </c>
      <c r="C7517">
        <v>116546.42</v>
      </c>
      <c r="D7517" t="s">
        <v>33</v>
      </c>
      <c r="E7517" t="s">
        <v>33</v>
      </c>
      <c r="F7517">
        <v>5367111</v>
      </c>
    </row>
    <row r="7518" spans="1:6">
      <c r="A7518" s="171">
        <v>44424</v>
      </c>
      <c r="B7518" t="s">
        <v>164</v>
      </c>
      <c r="C7518">
        <v>116546.42</v>
      </c>
      <c r="D7518" t="s">
        <v>34</v>
      </c>
      <c r="E7518" t="s">
        <v>34</v>
      </c>
      <c r="F7518">
        <v>0</v>
      </c>
    </row>
    <row r="7519" spans="1:6">
      <c r="A7519" s="171">
        <v>44424</v>
      </c>
      <c r="B7519" t="s">
        <v>164</v>
      </c>
      <c r="C7519">
        <v>116546.42</v>
      </c>
      <c r="D7519" t="s">
        <v>35</v>
      </c>
      <c r="E7519" t="s">
        <v>35</v>
      </c>
      <c r="F7519">
        <v>0</v>
      </c>
    </row>
    <row r="7520" spans="1:6">
      <c r="A7520" s="171">
        <v>44424</v>
      </c>
      <c r="B7520" t="s">
        <v>164</v>
      </c>
      <c r="C7520">
        <v>116546.42</v>
      </c>
      <c r="D7520" t="s">
        <v>36</v>
      </c>
      <c r="E7520" t="s">
        <v>36</v>
      </c>
      <c r="F7520">
        <v>24017</v>
      </c>
    </row>
    <row r="7521" spans="1:6">
      <c r="A7521" s="171">
        <v>44424</v>
      </c>
      <c r="B7521" t="s">
        <v>164</v>
      </c>
      <c r="C7521">
        <v>116546.42</v>
      </c>
      <c r="D7521" t="s">
        <v>37</v>
      </c>
      <c r="E7521" t="s">
        <v>37</v>
      </c>
      <c r="F7521">
        <v>155774</v>
      </c>
    </row>
    <row r="7522" spans="1:6">
      <c r="A7522" s="171">
        <v>44424</v>
      </c>
      <c r="B7522" t="s">
        <v>164</v>
      </c>
      <c r="C7522">
        <v>116546.42</v>
      </c>
      <c r="D7522" t="s">
        <v>38</v>
      </c>
      <c r="E7522" t="s">
        <v>38</v>
      </c>
      <c r="F7522">
        <v>0</v>
      </c>
    </row>
    <row r="7523" spans="1:6">
      <c r="A7523" s="171">
        <v>44424</v>
      </c>
      <c r="B7523" t="s">
        <v>164</v>
      </c>
      <c r="C7523">
        <v>116546.42</v>
      </c>
      <c r="D7523" t="s">
        <v>39</v>
      </c>
      <c r="E7523" t="s">
        <v>39</v>
      </c>
      <c r="F7523">
        <v>0</v>
      </c>
    </row>
    <row r="7524" spans="1:6">
      <c r="A7524" s="171">
        <v>44424</v>
      </c>
      <c r="B7524" t="s">
        <v>164</v>
      </c>
      <c r="C7524">
        <v>116546.42</v>
      </c>
      <c r="D7524" t="s">
        <v>40</v>
      </c>
      <c r="E7524" t="s">
        <v>40</v>
      </c>
      <c r="F7524">
        <v>9666</v>
      </c>
    </row>
    <row r="7525" spans="1:6">
      <c r="A7525" s="171">
        <v>44424</v>
      </c>
      <c r="B7525" t="s">
        <v>164</v>
      </c>
      <c r="C7525">
        <v>116546.42</v>
      </c>
      <c r="D7525" t="s">
        <v>41</v>
      </c>
      <c r="E7525" t="s">
        <v>41</v>
      </c>
      <c r="F7525">
        <v>0</v>
      </c>
    </row>
    <row r="7526" spans="1:6">
      <c r="A7526" s="171">
        <v>44425</v>
      </c>
      <c r="B7526" t="s">
        <v>164</v>
      </c>
      <c r="C7526">
        <v>127490.04</v>
      </c>
      <c r="D7526" t="s">
        <v>9</v>
      </c>
      <c r="E7526" t="s">
        <v>9</v>
      </c>
      <c r="F7526">
        <v>758675</v>
      </c>
    </row>
    <row r="7527" spans="1:6">
      <c r="A7527" s="171">
        <v>44425</v>
      </c>
      <c r="B7527" t="s">
        <v>164</v>
      </c>
      <c r="C7527">
        <v>127490.04</v>
      </c>
      <c r="D7527" t="s">
        <v>9</v>
      </c>
      <c r="E7527" t="s">
        <v>10</v>
      </c>
      <c r="F7527">
        <v>402114</v>
      </c>
    </row>
    <row r="7528" spans="1:6">
      <c r="A7528" s="171">
        <v>44425</v>
      </c>
      <c r="B7528" t="s">
        <v>164</v>
      </c>
      <c r="C7528">
        <v>127490.04</v>
      </c>
      <c r="D7528" t="s">
        <v>9</v>
      </c>
      <c r="E7528" t="s">
        <v>11</v>
      </c>
      <c r="F7528">
        <v>11637</v>
      </c>
    </row>
    <row r="7529" spans="1:6">
      <c r="A7529" s="171">
        <v>44425</v>
      </c>
      <c r="B7529" t="s">
        <v>164</v>
      </c>
      <c r="C7529">
        <v>127490.04</v>
      </c>
      <c r="D7529" t="s">
        <v>9</v>
      </c>
      <c r="E7529" t="s">
        <v>12</v>
      </c>
      <c r="F7529">
        <v>0</v>
      </c>
    </row>
    <row r="7530" spans="1:6">
      <c r="A7530" s="171">
        <v>44425</v>
      </c>
      <c r="B7530" t="s">
        <v>164</v>
      </c>
      <c r="C7530">
        <v>127490.04</v>
      </c>
      <c r="D7530" t="s">
        <v>9</v>
      </c>
      <c r="E7530" t="s">
        <v>13</v>
      </c>
      <c r="F7530">
        <v>344924</v>
      </c>
    </row>
    <row r="7531" spans="1:6">
      <c r="A7531" s="171">
        <v>44425</v>
      </c>
      <c r="B7531" t="s">
        <v>164</v>
      </c>
      <c r="C7531">
        <v>127490.04</v>
      </c>
      <c r="D7531" t="s">
        <v>14</v>
      </c>
      <c r="E7531" t="s">
        <v>14</v>
      </c>
      <c r="F7531">
        <v>44014</v>
      </c>
    </row>
    <row r="7532" spans="1:6">
      <c r="A7532" s="171">
        <v>44425</v>
      </c>
      <c r="B7532" t="s">
        <v>164</v>
      </c>
      <c r="C7532">
        <v>127490.04</v>
      </c>
      <c r="D7532" t="s">
        <v>14</v>
      </c>
      <c r="E7532" t="s">
        <v>15</v>
      </c>
      <c r="F7532">
        <v>34375</v>
      </c>
    </row>
    <row r="7533" spans="1:6">
      <c r="A7533" s="171">
        <v>44425</v>
      </c>
      <c r="B7533" t="s">
        <v>164</v>
      </c>
      <c r="C7533">
        <v>127490.04</v>
      </c>
      <c r="D7533" t="s">
        <v>14</v>
      </c>
      <c r="E7533" t="s">
        <v>16</v>
      </c>
      <c r="F7533">
        <v>607</v>
      </c>
    </row>
    <row r="7534" spans="1:6">
      <c r="A7534" s="171">
        <v>44425</v>
      </c>
      <c r="B7534" t="s">
        <v>164</v>
      </c>
      <c r="C7534">
        <v>127490.04</v>
      </c>
      <c r="D7534" t="s">
        <v>14</v>
      </c>
      <c r="E7534" t="s">
        <v>17</v>
      </c>
      <c r="F7534">
        <v>9032</v>
      </c>
    </row>
    <row r="7535" spans="1:6">
      <c r="A7535" s="171">
        <v>44425</v>
      </c>
      <c r="B7535" t="s">
        <v>164</v>
      </c>
      <c r="C7535">
        <v>127490.04</v>
      </c>
      <c r="D7535" t="s">
        <v>14</v>
      </c>
      <c r="E7535" t="s">
        <v>18</v>
      </c>
      <c r="F7535">
        <v>0</v>
      </c>
    </row>
    <row r="7536" spans="1:6">
      <c r="A7536" s="171">
        <v>44425</v>
      </c>
      <c r="B7536" t="s">
        <v>164</v>
      </c>
      <c r="C7536">
        <v>127490.04</v>
      </c>
      <c r="D7536" t="s">
        <v>19</v>
      </c>
      <c r="E7536" t="s">
        <v>19</v>
      </c>
      <c r="F7536">
        <v>227791</v>
      </c>
    </row>
    <row r="7537" spans="1:6">
      <c r="A7537" s="171">
        <v>44425</v>
      </c>
      <c r="B7537" t="s">
        <v>164</v>
      </c>
      <c r="C7537">
        <v>127490.04</v>
      </c>
      <c r="D7537" t="s">
        <v>19</v>
      </c>
      <c r="E7537" t="s">
        <v>20</v>
      </c>
      <c r="F7537">
        <v>227641</v>
      </c>
    </row>
    <row r="7538" spans="1:6">
      <c r="A7538" s="171">
        <v>44425</v>
      </c>
      <c r="B7538" t="s">
        <v>164</v>
      </c>
      <c r="C7538">
        <v>127490.04</v>
      </c>
      <c r="D7538" t="s">
        <v>19</v>
      </c>
      <c r="E7538" t="s">
        <v>21</v>
      </c>
      <c r="F7538">
        <v>0</v>
      </c>
    </row>
    <row r="7539" spans="1:6">
      <c r="A7539" s="171">
        <v>44425</v>
      </c>
      <c r="B7539" t="s">
        <v>164</v>
      </c>
      <c r="C7539">
        <v>127490.04</v>
      </c>
      <c r="D7539" t="s">
        <v>19</v>
      </c>
      <c r="E7539" t="s">
        <v>22</v>
      </c>
      <c r="F7539">
        <v>150</v>
      </c>
    </row>
    <row r="7540" spans="1:6">
      <c r="A7540" s="171">
        <v>44425</v>
      </c>
      <c r="B7540" t="s">
        <v>164</v>
      </c>
      <c r="C7540">
        <v>127490.04</v>
      </c>
      <c r="D7540" t="s">
        <v>23</v>
      </c>
      <c r="E7540" t="s">
        <v>23</v>
      </c>
      <c r="F7540">
        <v>0</v>
      </c>
    </row>
    <row r="7541" spans="1:6">
      <c r="A7541" s="171">
        <v>44425</v>
      </c>
      <c r="B7541" t="s">
        <v>164</v>
      </c>
      <c r="C7541">
        <v>127490.04</v>
      </c>
      <c r="D7541" t="s">
        <v>24</v>
      </c>
      <c r="E7541" t="s">
        <v>24</v>
      </c>
      <c r="F7541">
        <v>264850</v>
      </c>
    </row>
    <row r="7542" spans="1:6">
      <c r="A7542" s="171">
        <v>44425</v>
      </c>
      <c r="B7542" t="s">
        <v>164</v>
      </c>
      <c r="C7542">
        <v>127490.04</v>
      </c>
      <c r="D7542" t="s">
        <v>25</v>
      </c>
      <c r="E7542" t="s">
        <v>25</v>
      </c>
      <c r="F7542">
        <v>1283442</v>
      </c>
    </row>
    <row r="7543" spans="1:6">
      <c r="A7543" s="171">
        <v>44425</v>
      </c>
      <c r="B7543" t="s">
        <v>164</v>
      </c>
      <c r="C7543">
        <v>127490.04</v>
      </c>
      <c r="D7543" t="s">
        <v>26</v>
      </c>
      <c r="E7543" t="s">
        <v>26</v>
      </c>
      <c r="F7543">
        <v>293594</v>
      </c>
    </row>
    <row r="7544" spans="1:6">
      <c r="A7544" s="171">
        <v>44425</v>
      </c>
      <c r="B7544" t="s">
        <v>164</v>
      </c>
      <c r="C7544">
        <v>127490.04</v>
      </c>
      <c r="D7544" t="s">
        <v>27</v>
      </c>
      <c r="E7544" t="s">
        <v>27</v>
      </c>
      <c r="F7544">
        <v>59291</v>
      </c>
    </row>
    <row r="7545" spans="1:6">
      <c r="A7545" s="171">
        <v>44425</v>
      </c>
      <c r="B7545" t="s">
        <v>164</v>
      </c>
      <c r="C7545">
        <v>127490.04</v>
      </c>
      <c r="D7545" t="s">
        <v>28</v>
      </c>
      <c r="E7545" t="s">
        <v>28</v>
      </c>
      <c r="F7545">
        <v>0</v>
      </c>
    </row>
    <row r="7546" spans="1:6">
      <c r="A7546" s="171">
        <v>44425</v>
      </c>
      <c r="B7546" t="s">
        <v>164</v>
      </c>
      <c r="C7546">
        <v>127490.04</v>
      </c>
      <c r="D7546" t="s">
        <v>29</v>
      </c>
      <c r="E7546" t="s">
        <v>29</v>
      </c>
      <c r="F7546">
        <v>977422</v>
      </c>
    </row>
    <row r="7547" spans="1:6">
      <c r="A7547" s="171">
        <v>44425</v>
      </c>
      <c r="B7547" t="s">
        <v>164</v>
      </c>
      <c r="C7547">
        <v>127490.04</v>
      </c>
      <c r="D7547" t="s">
        <v>30</v>
      </c>
      <c r="E7547" t="s">
        <v>30</v>
      </c>
      <c r="F7547">
        <v>4760251</v>
      </c>
    </row>
    <row r="7548" spans="1:6">
      <c r="A7548" s="171">
        <v>44425</v>
      </c>
      <c r="B7548" t="s">
        <v>164</v>
      </c>
      <c r="C7548">
        <v>127490.04</v>
      </c>
      <c r="D7548" t="s">
        <v>31</v>
      </c>
      <c r="E7548" t="s">
        <v>31</v>
      </c>
      <c r="F7548">
        <v>3368930</v>
      </c>
    </row>
    <row r="7549" spans="1:6">
      <c r="A7549" s="171">
        <v>44425</v>
      </c>
      <c r="B7549" t="s">
        <v>164</v>
      </c>
      <c r="C7549">
        <v>127490.04</v>
      </c>
      <c r="D7549" t="s">
        <v>32</v>
      </c>
      <c r="E7549" t="s">
        <v>32</v>
      </c>
      <c r="F7549">
        <v>421231</v>
      </c>
    </row>
    <row r="7550" spans="1:6">
      <c r="A7550" s="171">
        <v>44425</v>
      </c>
      <c r="B7550" t="s">
        <v>164</v>
      </c>
      <c r="C7550">
        <v>127490.04</v>
      </c>
      <c r="D7550" t="s">
        <v>33</v>
      </c>
      <c r="E7550" t="s">
        <v>33</v>
      </c>
      <c r="F7550">
        <v>4304446</v>
      </c>
    </row>
    <row r="7551" spans="1:6">
      <c r="A7551" s="171">
        <v>44425</v>
      </c>
      <c r="B7551" t="s">
        <v>164</v>
      </c>
      <c r="C7551">
        <v>127490.04</v>
      </c>
      <c r="D7551" t="s">
        <v>34</v>
      </c>
      <c r="E7551" t="s">
        <v>34</v>
      </c>
      <c r="F7551">
        <v>0</v>
      </c>
    </row>
    <row r="7552" spans="1:6">
      <c r="A7552" s="171">
        <v>44425</v>
      </c>
      <c r="B7552" t="s">
        <v>164</v>
      </c>
      <c r="C7552">
        <v>127490.04</v>
      </c>
      <c r="D7552" t="s">
        <v>35</v>
      </c>
      <c r="E7552" t="s">
        <v>35</v>
      </c>
      <c r="F7552">
        <v>0</v>
      </c>
    </row>
    <row r="7553" spans="1:6">
      <c r="A7553" s="171">
        <v>44425</v>
      </c>
      <c r="B7553" t="s">
        <v>164</v>
      </c>
      <c r="C7553">
        <v>127490.04</v>
      </c>
      <c r="D7553" t="s">
        <v>36</v>
      </c>
      <c r="E7553" t="s">
        <v>36</v>
      </c>
      <c r="F7553">
        <v>25556</v>
      </c>
    </row>
    <row r="7554" spans="1:6">
      <c r="A7554" s="171">
        <v>44425</v>
      </c>
      <c r="B7554" t="s">
        <v>164</v>
      </c>
      <c r="C7554">
        <v>127490.04</v>
      </c>
      <c r="D7554" t="s">
        <v>37</v>
      </c>
      <c r="E7554" t="s">
        <v>37</v>
      </c>
      <c r="F7554">
        <v>184418</v>
      </c>
    </row>
    <row r="7555" spans="1:6">
      <c r="A7555" s="171">
        <v>44425</v>
      </c>
      <c r="B7555" t="s">
        <v>164</v>
      </c>
      <c r="C7555">
        <v>127490.04</v>
      </c>
      <c r="D7555" t="s">
        <v>38</v>
      </c>
      <c r="E7555" t="s">
        <v>38</v>
      </c>
      <c r="F7555">
        <v>0</v>
      </c>
    </row>
    <row r="7556" spans="1:6">
      <c r="A7556" s="171">
        <v>44425</v>
      </c>
      <c r="B7556" t="s">
        <v>164</v>
      </c>
      <c r="C7556">
        <v>127490.04</v>
      </c>
      <c r="D7556" t="s">
        <v>39</v>
      </c>
      <c r="E7556" t="s">
        <v>39</v>
      </c>
      <c r="F7556">
        <v>0</v>
      </c>
    </row>
    <row r="7557" spans="1:6">
      <c r="A7557" s="171">
        <v>44425</v>
      </c>
      <c r="B7557" t="s">
        <v>164</v>
      </c>
      <c r="C7557">
        <v>127490.04</v>
      </c>
      <c r="D7557" t="s">
        <v>40</v>
      </c>
      <c r="E7557" t="s">
        <v>40</v>
      </c>
      <c r="F7557">
        <v>10715</v>
      </c>
    </row>
    <row r="7558" spans="1:6">
      <c r="A7558" s="171">
        <v>44425</v>
      </c>
      <c r="B7558" t="s">
        <v>164</v>
      </c>
      <c r="C7558">
        <v>127490.04</v>
      </c>
      <c r="D7558" t="s">
        <v>41</v>
      </c>
      <c r="E7558" t="s">
        <v>41</v>
      </c>
      <c r="F7558">
        <v>0</v>
      </c>
    </row>
    <row r="7559" spans="1:6">
      <c r="A7559" s="171">
        <v>44426</v>
      </c>
      <c r="B7559" t="s">
        <v>164</v>
      </c>
      <c r="C7559">
        <v>133212.32999999999</v>
      </c>
      <c r="D7559" t="s">
        <v>9</v>
      </c>
      <c r="E7559" t="s">
        <v>9</v>
      </c>
      <c r="F7559">
        <v>726980</v>
      </c>
    </row>
    <row r="7560" spans="1:6">
      <c r="A7560" s="171">
        <v>44426</v>
      </c>
      <c r="B7560" t="s">
        <v>164</v>
      </c>
      <c r="C7560">
        <v>133212.32999999999</v>
      </c>
      <c r="D7560" t="s">
        <v>9</v>
      </c>
      <c r="E7560" t="s">
        <v>10</v>
      </c>
      <c r="F7560">
        <v>375539</v>
      </c>
    </row>
    <row r="7561" spans="1:6">
      <c r="A7561" s="171">
        <v>44426</v>
      </c>
      <c r="B7561" t="s">
        <v>164</v>
      </c>
      <c r="C7561">
        <v>133212.32999999999</v>
      </c>
      <c r="D7561" t="s">
        <v>9</v>
      </c>
      <c r="E7561" t="s">
        <v>11</v>
      </c>
      <c r="F7561">
        <v>8077</v>
      </c>
    </row>
    <row r="7562" spans="1:6">
      <c r="A7562" s="171">
        <v>44426</v>
      </c>
      <c r="B7562" t="s">
        <v>164</v>
      </c>
      <c r="C7562">
        <v>133212.32999999999</v>
      </c>
      <c r="D7562" t="s">
        <v>9</v>
      </c>
      <c r="E7562" t="s">
        <v>12</v>
      </c>
      <c r="F7562">
        <v>0</v>
      </c>
    </row>
    <row r="7563" spans="1:6">
      <c r="A7563" s="171">
        <v>44426</v>
      </c>
      <c r="B7563" t="s">
        <v>164</v>
      </c>
      <c r="C7563">
        <v>133212.32999999999</v>
      </c>
      <c r="D7563" t="s">
        <v>9</v>
      </c>
      <c r="E7563" t="s">
        <v>13</v>
      </c>
      <c r="F7563">
        <v>343364</v>
      </c>
    </row>
    <row r="7564" spans="1:6">
      <c r="A7564" s="171">
        <v>44426</v>
      </c>
      <c r="B7564" t="s">
        <v>164</v>
      </c>
      <c r="C7564">
        <v>133212.32999999999</v>
      </c>
      <c r="D7564" t="s">
        <v>14</v>
      </c>
      <c r="E7564" t="s">
        <v>14</v>
      </c>
      <c r="F7564">
        <v>39343</v>
      </c>
    </row>
    <row r="7565" spans="1:6">
      <c r="A7565" s="171">
        <v>44426</v>
      </c>
      <c r="B7565" t="s">
        <v>164</v>
      </c>
      <c r="C7565">
        <v>133212.32999999999</v>
      </c>
      <c r="D7565" t="s">
        <v>14</v>
      </c>
      <c r="E7565" t="s">
        <v>15</v>
      </c>
      <c r="F7565">
        <v>33937</v>
      </c>
    </row>
    <row r="7566" spans="1:6">
      <c r="A7566" s="171">
        <v>44426</v>
      </c>
      <c r="B7566" t="s">
        <v>164</v>
      </c>
      <c r="C7566">
        <v>133212.32999999999</v>
      </c>
      <c r="D7566" t="s">
        <v>14</v>
      </c>
      <c r="E7566" t="s">
        <v>16</v>
      </c>
      <c r="F7566">
        <v>442</v>
      </c>
    </row>
    <row r="7567" spans="1:6">
      <c r="A7567" s="171">
        <v>44426</v>
      </c>
      <c r="B7567" t="s">
        <v>164</v>
      </c>
      <c r="C7567">
        <v>133212.32999999999</v>
      </c>
      <c r="D7567" t="s">
        <v>14</v>
      </c>
      <c r="E7567" t="s">
        <v>17</v>
      </c>
      <c r="F7567">
        <v>4963</v>
      </c>
    </row>
    <row r="7568" spans="1:6">
      <c r="A7568" s="171">
        <v>44426</v>
      </c>
      <c r="B7568" t="s">
        <v>164</v>
      </c>
      <c r="C7568">
        <v>133212.32999999999</v>
      </c>
      <c r="D7568" t="s">
        <v>14</v>
      </c>
      <c r="E7568" t="s">
        <v>18</v>
      </c>
      <c r="F7568">
        <v>0</v>
      </c>
    </row>
    <row r="7569" spans="1:6">
      <c r="A7569" s="171">
        <v>44426</v>
      </c>
      <c r="B7569" t="s">
        <v>164</v>
      </c>
      <c r="C7569">
        <v>133212.32999999999</v>
      </c>
      <c r="D7569" t="s">
        <v>19</v>
      </c>
      <c r="E7569" t="s">
        <v>19</v>
      </c>
      <c r="F7569">
        <v>195989</v>
      </c>
    </row>
    <row r="7570" spans="1:6">
      <c r="A7570" s="171">
        <v>44426</v>
      </c>
      <c r="B7570" t="s">
        <v>164</v>
      </c>
      <c r="C7570">
        <v>133212.32999999999</v>
      </c>
      <c r="D7570" t="s">
        <v>19</v>
      </c>
      <c r="E7570" t="s">
        <v>20</v>
      </c>
      <c r="F7570">
        <v>195909</v>
      </c>
    </row>
    <row r="7571" spans="1:6">
      <c r="A7571" s="171">
        <v>44426</v>
      </c>
      <c r="B7571" t="s">
        <v>164</v>
      </c>
      <c r="C7571">
        <v>133212.32999999999</v>
      </c>
      <c r="D7571" t="s">
        <v>19</v>
      </c>
      <c r="E7571" t="s">
        <v>21</v>
      </c>
      <c r="F7571">
        <v>0</v>
      </c>
    </row>
    <row r="7572" spans="1:6">
      <c r="A7572" s="171">
        <v>44426</v>
      </c>
      <c r="B7572" t="s">
        <v>164</v>
      </c>
      <c r="C7572">
        <v>133212.32999999999</v>
      </c>
      <c r="D7572" t="s">
        <v>19</v>
      </c>
      <c r="E7572" t="s">
        <v>22</v>
      </c>
      <c r="F7572">
        <v>80</v>
      </c>
    </row>
    <row r="7573" spans="1:6">
      <c r="A7573" s="171">
        <v>44426</v>
      </c>
      <c r="B7573" t="s">
        <v>164</v>
      </c>
      <c r="C7573">
        <v>133212.32999999999</v>
      </c>
      <c r="D7573" t="s">
        <v>23</v>
      </c>
      <c r="E7573" t="s">
        <v>23</v>
      </c>
      <c r="F7573">
        <v>0</v>
      </c>
    </row>
    <row r="7574" spans="1:6">
      <c r="A7574" s="171">
        <v>44426</v>
      </c>
      <c r="B7574" t="s">
        <v>164</v>
      </c>
      <c r="C7574">
        <v>133212.32999999999</v>
      </c>
      <c r="D7574" t="s">
        <v>24</v>
      </c>
      <c r="E7574" t="s">
        <v>24</v>
      </c>
      <c r="F7574">
        <v>497014</v>
      </c>
    </row>
    <row r="7575" spans="1:6">
      <c r="A7575" s="171">
        <v>44426</v>
      </c>
      <c r="B7575" t="s">
        <v>164</v>
      </c>
      <c r="C7575">
        <v>133212.32999999999</v>
      </c>
      <c r="D7575" t="s">
        <v>25</v>
      </c>
      <c r="E7575" t="s">
        <v>25</v>
      </c>
      <c r="F7575">
        <v>2411660</v>
      </c>
    </row>
    <row r="7576" spans="1:6">
      <c r="A7576" s="171">
        <v>44426</v>
      </c>
      <c r="B7576" t="s">
        <v>164</v>
      </c>
      <c r="C7576">
        <v>133212.32999999999</v>
      </c>
      <c r="D7576" t="s">
        <v>26</v>
      </c>
      <c r="E7576" t="s">
        <v>26</v>
      </c>
      <c r="F7576">
        <v>241725</v>
      </c>
    </row>
    <row r="7577" spans="1:6">
      <c r="A7577" s="171">
        <v>44426</v>
      </c>
      <c r="B7577" t="s">
        <v>164</v>
      </c>
      <c r="C7577">
        <v>133212.32999999999</v>
      </c>
      <c r="D7577" t="s">
        <v>27</v>
      </c>
      <c r="E7577" t="s">
        <v>27</v>
      </c>
      <c r="F7577">
        <v>57875</v>
      </c>
    </row>
    <row r="7578" spans="1:6">
      <c r="A7578" s="171">
        <v>44426</v>
      </c>
      <c r="B7578" t="s">
        <v>164</v>
      </c>
      <c r="C7578">
        <v>133212.32999999999</v>
      </c>
      <c r="D7578" t="s">
        <v>28</v>
      </c>
      <c r="E7578" t="s">
        <v>28</v>
      </c>
      <c r="F7578">
        <v>0</v>
      </c>
    </row>
    <row r="7579" spans="1:6">
      <c r="A7579" s="171">
        <v>44426</v>
      </c>
      <c r="B7579" t="s">
        <v>164</v>
      </c>
      <c r="C7579">
        <v>133212.32999999999</v>
      </c>
      <c r="D7579" t="s">
        <v>29</v>
      </c>
      <c r="E7579" t="s">
        <v>29</v>
      </c>
      <c r="F7579">
        <v>1102350</v>
      </c>
    </row>
    <row r="7580" spans="1:6">
      <c r="A7580" s="171">
        <v>44426</v>
      </c>
      <c r="B7580" t="s">
        <v>164</v>
      </c>
      <c r="C7580">
        <v>133212.32999999999</v>
      </c>
      <c r="D7580" t="s">
        <v>30</v>
      </c>
      <c r="E7580" t="s">
        <v>30</v>
      </c>
      <c r="F7580">
        <v>5186760</v>
      </c>
    </row>
    <row r="7581" spans="1:6">
      <c r="A7581" s="171">
        <v>44426</v>
      </c>
      <c r="B7581" t="s">
        <v>164</v>
      </c>
      <c r="C7581">
        <v>133212.32999999999</v>
      </c>
      <c r="D7581" t="s">
        <v>31</v>
      </c>
      <c r="E7581" t="s">
        <v>31</v>
      </c>
      <c r="F7581">
        <v>1258244</v>
      </c>
    </row>
    <row r="7582" spans="1:6">
      <c r="A7582" s="171">
        <v>44426</v>
      </c>
      <c r="B7582" t="s">
        <v>164</v>
      </c>
      <c r="C7582">
        <v>133212.32999999999</v>
      </c>
      <c r="D7582" t="s">
        <v>32</v>
      </c>
      <c r="E7582" t="s">
        <v>32</v>
      </c>
      <c r="F7582">
        <v>781027</v>
      </c>
    </row>
    <row r="7583" spans="1:6">
      <c r="A7583" s="171">
        <v>44426</v>
      </c>
      <c r="B7583" t="s">
        <v>164</v>
      </c>
      <c r="C7583">
        <v>133212.32999999999</v>
      </c>
      <c r="D7583" t="s">
        <v>33</v>
      </c>
      <c r="E7583" t="s">
        <v>33</v>
      </c>
      <c r="F7583">
        <v>5540462</v>
      </c>
    </row>
    <row r="7584" spans="1:6">
      <c r="A7584" s="171">
        <v>44426</v>
      </c>
      <c r="B7584" t="s">
        <v>164</v>
      </c>
      <c r="C7584">
        <v>133212.32999999999</v>
      </c>
      <c r="D7584" t="s">
        <v>34</v>
      </c>
      <c r="E7584" t="s">
        <v>34</v>
      </c>
      <c r="F7584">
        <v>0</v>
      </c>
    </row>
    <row r="7585" spans="1:6">
      <c r="A7585" s="171">
        <v>44426</v>
      </c>
      <c r="B7585" t="s">
        <v>164</v>
      </c>
      <c r="C7585">
        <v>133212.32999999999</v>
      </c>
      <c r="D7585" t="s">
        <v>35</v>
      </c>
      <c r="E7585" t="s">
        <v>35</v>
      </c>
      <c r="F7585">
        <v>0</v>
      </c>
    </row>
    <row r="7586" spans="1:6">
      <c r="A7586" s="171">
        <v>44426</v>
      </c>
      <c r="B7586" t="s">
        <v>164</v>
      </c>
      <c r="C7586">
        <v>133212.32999999999</v>
      </c>
      <c r="D7586" t="s">
        <v>36</v>
      </c>
      <c r="E7586" t="s">
        <v>36</v>
      </c>
      <c r="F7586">
        <v>24304</v>
      </c>
    </row>
    <row r="7587" spans="1:6">
      <c r="A7587" s="171">
        <v>44426</v>
      </c>
      <c r="B7587" t="s">
        <v>164</v>
      </c>
      <c r="C7587">
        <v>133212.32999999999</v>
      </c>
      <c r="D7587" t="s">
        <v>37</v>
      </c>
      <c r="E7587" t="s">
        <v>37</v>
      </c>
      <c r="F7587">
        <v>207908</v>
      </c>
    </row>
    <row r="7588" spans="1:6">
      <c r="A7588" s="171">
        <v>44426</v>
      </c>
      <c r="B7588" t="s">
        <v>164</v>
      </c>
      <c r="C7588">
        <v>133212.32999999999</v>
      </c>
      <c r="D7588" t="s">
        <v>38</v>
      </c>
      <c r="E7588" t="s">
        <v>38</v>
      </c>
      <c r="F7588">
        <v>0</v>
      </c>
    </row>
    <row r="7589" spans="1:6">
      <c r="A7589" s="171">
        <v>44426</v>
      </c>
      <c r="B7589" t="s">
        <v>164</v>
      </c>
      <c r="C7589">
        <v>133212.32999999999</v>
      </c>
      <c r="D7589" t="s">
        <v>39</v>
      </c>
      <c r="E7589" t="s">
        <v>39</v>
      </c>
      <c r="F7589">
        <v>0</v>
      </c>
    </row>
    <row r="7590" spans="1:6">
      <c r="A7590" s="171">
        <v>44426</v>
      </c>
      <c r="B7590" t="s">
        <v>164</v>
      </c>
      <c r="C7590">
        <v>133212.32999999999</v>
      </c>
      <c r="D7590" t="s">
        <v>40</v>
      </c>
      <c r="E7590" t="s">
        <v>40</v>
      </c>
      <c r="F7590">
        <v>10179</v>
      </c>
    </row>
    <row r="7591" spans="1:6">
      <c r="A7591" s="171">
        <v>44426</v>
      </c>
      <c r="B7591" t="s">
        <v>164</v>
      </c>
      <c r="C7591">
        <v>133212.32999999999</v>
      </c>
      <c r="D7591" t="s">
        <v>41</v>
      </c>
      <c r="E7591" t="s">
        <v>41</v>
      </c>
      <c r="F7591">
        <v>0</v>
      </c>
    </row>
    <row r="7592" spans="1:6">
      <c r="A7592" s="171">
        <v>44427</v>
      </c>
      <c r="B7592" t="s">
        <v>164</v>
      </c>
      <c r="C7592">
        <v>126849.23</v>
      </c>
      <c r="D7592" t="s">
        <v>9</v>
      </c>
      <c r="E7592" t="s">
        <v>9</v>
      </c>
      <c r="F7592">
        <v>561508</v>
      </c>
    </row>
    <row r="7593" spans="1:6">
      <c r="A7593" s="171">
        <v>44427</v>
      </c>
      <c r="B7593" t="s">
        <v>164</v>
      </c>
      <c r="C7593">
        <v>126849.23</v>
      </c>
      <c r="D7593" t="s">
        <v>9</v>
      </c>
      <c r="E7593" t="s">
        <v>10</v>
      </c>
      <c r="F7593">
        <v>233138</v>
      </c>
    </row>
    <row r="7594" spans="1:6">
      <c r="A7594" s="171">
        <v>44427</v>
      </c>
      <c r="B7594" t="s">
        <v>164</v>
      </c>
      <c r="C7594">
        <v>126849.23</v>
      </c>
      <c r="D7594" t="s">
        <v>9</v>
      </c>
      <c r="E7594" t="s">
        <v>11</v>
      </c>
      <c r="F7594">
        <v>6967</v>
      </c>
    </row>
    <row r="7595" spans="1:6">
      <c r="A7595" s="171">
        <v>44427</v>
      </c>
      <c r="B7595" t="s">
        <v>164</v>
      </c>
      <c r="C7595">
        <v>126849.23</v>
      </c>
      <c r="D7595" t="s">
        <v>9</v>
      </c>
      <c r="E7595" t="s">
        <v>12</v>
      </c>
      <c r="F7595">
        <v>0</v>
      </c>
    </row>
    <row r="7596" spans="1:6">
      <c r="A7596" s="171">
        <v>44427</v>
      </c>
      <c r="B7596" t="s">
        <v>164</v>
      </c>
      <c r="C7596">
        <v>126849.23</v>
      </c>
      <c r="D7596" t="s">
        <v>9</v>
      </c>
      <c r="E7596" t="s">
        <v>13</v>
      </c>
      <c r="F7596">
        <v>321403</v>
      </c>
    </row>
    <row r="7597" spans="1:6">
      <c r="A7597" s="171">
        <v>44427</v>
      </c>
      <c r="B7597" t="s">
        <v>164</v>
      </c>
      <c r="C7597">
        <v>126849.23</v>
      </c>
      <c r="D7597" t="s">
        <v>14</v>
      </c>
      <c r="E7597" t="s">
        <v>14</v>
      </c>
      <c r="F7597">
        <v>73252</v>
      </c>
    </row>
    <row r="7598" spans="1:6">
      <c r="A7598" s="171">
        <v>44427</v>
      </c>
      <c r="B7598" t="s">
        <v>164</v>
      </c>
      <c r="C7598">
        <v>126849.23</v>
      </c>
      <c r="D7598" t="s">
        <v>14</v>
      </c>
      <c r="E7598" t="s">
        <v>15</v>
      </c>
      <c r="F7598">
        <v>69114</v>
      </c>
    </row>
    <row r="7599" spans="1:6">
      <c r="A7599" s="171">
        <v>44427</v>
      </c>
      <c r="B7599" t="s">
        <v>164</v>
      </c>
      <c r="C7599">
        <v>126849.23</v>
      </c>
      <c r="D7599" t="s">
        <v>14</v>
      </c>
      <c r="E7599" t="s">
        <v>16</v>
      </c>
      <c r="F7599">
        <v>417</v>
      </c>
    </row>
    <row r="7600" spans="1:6">
      <c r="A7600" s="171">
        <v>44427</v>
      </c>
      <c r="B7600" t="s">
        <v>164</v>
      </c>
      <c r="C7600">
        <v>126849.23</v>
      </c>
      <c r="D7600" t="s">
        <v>14</v>
      </c>
      <c r="E7600" t="s">
        <v>17</v>
      </c>
      <c r="F7600">
        <v>3721</v>
      </c>
    </row>
    <row r="7601" spans="1:6">
      <c r="A7601" s="171">
        <v>44427</v>
      </c>
      <c r="B7601" t="s">
        <v>164</v>
      </c>
      <c r="C7601">
        <v>126849.23</v>
      </c>
      <c r="D7601" t="s">
        <v>14</v>
      </c>
      <c r="E7601" t="s">
        <v>18</v>
      </c>
      <c r="F7601">
        <v>0</v>
      </c>
    </row>
    <row r="7602" spans="1:6">
      <c r="A7602" s="171">
        <v>44427</v>
      </c>
      <c r="B7602" t="s">
        <v>164</v>
      </c>
      <c r="C7602">
        <v>126849.23</v>
      </c>
      <c r="D7602" t="s">
        <v>19</v>
      </c>
      <c r="E7602" t="s">
        <v>19</v>
      </c>
      <c r="F7602">
        <v>63214</v>
      </c>
    </row>
    <row r="7603" spans="1:6">
      <c r="A7603" s="171">
        <v>44427</v>
      </c>
      <c r="B7603" t="s">
        <v>164</v>
      </c>
      <c r="C7603">
        <v>126849.23</v>
      </c>
      <c r="D7603" t="s">
        <v>19</v>
      </c>
      <c r="E7603" t="s">
        <v>20</v>
      </c>
      <c r="F7603">
        <v>63148</v>
      </c>
    </row>
    <row r="7604" spans="1:6">
      <c r="A7604" s="171">
        <v>44427</v>
      </c>
      <c r="B7604" t="s">
        <v>164</v>
      </c>
      <c r="C7604">
        <v>126849.23</v>
      </c>
      <c r="D7604" t="s">
        <v>19</v>
      </c>
      <c r="E7604" t="s">
        <v>21</v>
      </c>
      <c r="F7604">
        <v>0</v>
      </c>
    </row>
    <row r="7605" spans="1:6">
      <c r="A7605" s="171">
        <v>44427</v>
      </c>
      <c r="B7605" t="s">
        <v>164</v>
      </c>
      <c r="C7605">
        <v>126849.23</v>
      </c>
      <c r="D7605" t="s">
        <v>19</v>
      </c>
      <c r="E7605" t="s">
        <v>22</v>
      </c>
      <c r="F7605">
        <v>66</v>
      </c>
    </row>
    <row r="7606" spans="1:6">
      <c r="A7606" s="171">
        <v>44427</v>
      </c>
      <c r="B7606" t="s">
        <v>164</v>
      </c>
      <c r="C7606">
        <v>126849.23</v>
      </c>
      <c r="D7606" t="s">
        <v>23</v>
      </c>
      <c r="E7606" t="s">
        <v>23</v>
      </c>
      <c r="F7606">
        <v>0</v>
      </c>
    </row>
    <row r="7607" spans="1:6">
      <c r="A7607" s="171">
        <v>44427</v>
      </c>
      <c r="B7607" t="s">
        <v>164</v>
      </c>
      <c r="C7607">
        <v>126849.23</v>
      </c>
      <c r="D7607" t="s">
        <v>24</v>
      </c>
      <c r="E7607" t="s">
        <v>24</v>
      </c>
      <c r="F7607">
        <v>768347</v>
      </c>
    </row>
    <row r="7608" spans="1:6">
      <c r="A7608" s="171">
        <v>44427</v>
      </c>
      <c r="B7608" t="s">
        <v>164</v>
      </c>
      <c r="C7608">
        <v>126849.23</v>
      </c>
      <c r="D7608" t="s">
        <v>25</v>
      </c>
      <c r="E7608" t="s">
        <v>25</v>
      </c>
      <c r="F7608">
        <v>2216035</v>
      </c>
    </row>
    <row r="7609" spans="1:6">
      <c r="A7609" s="171">
        <v>44427</v>
      </c>
      <c r="B7609" t="s">
        <v>164</v>
      </c>
      <c r="C7609">
        <v>126849.23</v>
      </c>
      <c r="D7609" t="s">
        <v>26</v>
      </c>
      <c r="E7609" t="s">
        <v>26</v>
      </c>
      <c r="F7609">
        <v>118794</v>
      </c>
    </row>
    <row r="7610" spans="1:6">
      <c r="A7610" s="171">
        <v>44427</v>
      </c>
      <c r="B7610" t="s">
        <v>164</v>
      </c>
      <c r="C7610">
        <v>126849.23</v>
      </c>
      <c r="D7610" t="s">
        <v>27</v>
      </c>
      <c r="E7610" t="s">
        <v>27</v>
      </c>
      <c r="F7610">
        <v>52558</v>
      </c>
    </row>
    <row r="7611" spans="1:6">
      <c r="A7611" s="171">
        <v>44427</v>
      </c>
      <c r="B7611" t="s">
        <v>164</v>
      </c>
      <c r="C7611">
        <v>126849.23</v>
      </c>
      <c r="D7611" t="s">
        <v>28</v>
      </c>
      <c r="E7611" t="s">
        <v>28</v>
      </c>
      <c r="F7611">
        <v>936</v>
      </c>
    </row>
    <row r="7612" spans="1:6">
      <c r="A7612" s="171">
        <v>44427</v>
      </c>
      <c r="B7612" t="s">
        <v>164</v>
      </c>
      <c r="C7612">
        <v>126849.23</v>
      </c>
      <c r="D7612" t="s">
        <v>29</v>
      </c>
      <c r="E7612" t="s">
        <v>29</v>
      </c>
      <c r="F7612">
        <v>1051746</v>
      </c>
    </row>
    <row r="7613" spans="1:6">
      <c r="A7613" s="171">
        <v>44427</v>
      </c>
      <c r="B7613" t="s">
        <v>164</v>
      </c>
      <c r="C7613">
        <v>126849.23</v>
      </c>
      <c r="D7613" t="s">
        <v>30</v>
      </c>
      <c r="E7613" t="s">
        <v>30</v>
      </c>
      <c r="F7613">
        <v>5917318</v>
      </c>
    </row>
    <row r="7614" spans="1:6">
      <c r="A7614" s="171">
        <v>44427</v>
      </c>
      <c r="B7614" t="s">
        <v>164</v>
      </c>
      <c r="C7614">
        <v>126849.23</v>
      </c>
      <c r="D7614" t="s">
        <v>31</v>
      </c>
      <c r="E7614" t="s">
        <v>31</v>
      </c>
      <c r="F7614">
        <v>7750803</v>
      </c>
    </row>
    <row r="7615" spans="1:6">
      <c r="A7615" s="171">
        <v>44427</v>
      </c>
      <c r="B7615" t="s">
        <v>164</v>
      </c>
      <c r="C7615">
        <v>126849.23</v>
      </c>
      <c r="D7615" t="s">
        <v>32</v>
      </c>
      <c r="E7615" t="s">
        <v>32</v>
      </c>
      <c r="F7615">
        <v>80828</v>
      </c>
    </row>
    <row r="7616" spans="1:6">
      <c r="A7616" s="171">
        <v>44427</v>
      </c>
      <c r="B7616" t="s">
        <v>164</v>
      </c>
      <c r="C7616">
        <v>126849.23</v>
      </c>
      <c r="D7616" t="s">
        <v>33</v>
      </c>
      <c r="E7616" t="s">
        <v>33</v>
      </c>
      <c r="F7616">
        <v>6022329</v>
      </c>
    </row>
    <row r="7617" spans="1:6">
      <c r="A7617" s="171">
        <v>44427</v>
      </c>
      <c r="B7617" t="s">
        <v>164</v>
      </c>
      <c r="C7617">
        <v>126849.23</v>
      </c>
      <c r="D7617" t="s">
        <v>34</v>
      </c>
      <c r="E7617" t="s">
        <v>34</v>
      </c>
      <c r="F7617">
        <v>0</v>
      </c>
    </row>
    <row r="7618" spans="1:6">
      <c r="A7618" s="171">
        <v>44427</v>
      </c>
      <c r="B7618" t="s">
        <v>164</v>
      </c>
      <c r="C7618">
        <v>126849.23</v>
      </c>
      <c r="D7618" t="s">
        <v>35</v>
      </c>
      <c r="E7618" t="s">
        <v>35</v>
      </c>
      <c r="F7618">
        <v>0</v>
      </c>
    </row>
    <row r="7619" spans="1:6">
      <c r="A7619" s="171">
        <v>44427</v>
      </c>
      <c r="B7619" t="s">
        <v>164</v>
      </c>
      <c r="C7619">
        <v>126849.23</v>
      </c>
      <c r="D7619" t="s">
        <v>36</v>
      </c>
      <c r="E7619" t="s">
        <v>36</v>
      </c>
      <c r="F7619">
        <v>21287</v>
      </c>
    </row>
    <row r="7620" spans="1:6">
      <c r="A7620" s="171">
        <v>44427</v>
      </c>
      <c r="B7620" t="s">
        <v>164</v>
      </c>
      <c r="C7620">
        <v>126849.23</v>
      </c>
      <c r="D7620" t="s">
        <v>37</v>
      </c>
      <c r="E7620" t="s">
        <v>37</v>
      </c>
      <c r="F7620">
        <v>75192</v>
      </c>
    </row>
    <row r="7621" spans="1:6">
      <c r="A7621" s="171">
        <v>44427</v>
      </c>
      <c r="B7621" t="s">
        <v>164</v>
      </c>
      <c r="C7621">
        <v>126849.23</v>
      </c>
      <c r="D7621" t="s">
        <v>38</v>
      </c>
      <c r="E7621" t="s">
        <v>38</v>
      </c>
      <c r="F7621">
        <v>0</v>
      </c>
    </row>
    <row r="7622" spans="1:6">
      <c r="A7622" s="171">
        <v>44427</v>
      </c>
      <c r="B7622" t="s">
        <v>164</v>
      </c>
      <c r="C7622">
        <v>126849.23</v>
      </c>
      <c r="D7622" t="s">
        <v>39</v>
      </c>
      <c r="E7622" t="s">
        <v>39</v>
      </c>
      <c r="F7622">
        <v>0</v>
      </c>
    </row>
    <row r="7623" spans="1:6">
      <c r="A7623" s="171">
        <v>44427</v>
      </c>
      <c r="B7623" t="s">
        <v>164</v>
      </c>
      <c r="C7623">
        <v>126849.23</v>
      </c>
      <c r="D7623" t="s">
        <v>40</v>
      </c>
      <c r="E7623" t="s">
        <v>40</v>
      </c>
      <c r="F7623">
        <v>8196</v>
      </c>
    </row>
    <row r="7624" spans="1:6">
      <c r="A7624" s="171">
        <v>44427</v>
      </c>
      <c r="B7624" t="s">
        <v>164</v>
      </c>
      <c r="C7624">
        <v>126849.23</v>
      </c>
      <c r="D7624" t="s">
        <v>41</v>
      </c>
      <c r="E7624" t="s">
        <v>41</v>
      </c>
      <c r="F7624">
        <v>0</v>
      </c>
    </row>
    <row r="7625" spans="1:6">
      <c r="A7625" s="171">
        <v>44428</v>
      </c>
      <c r="B7625" t="s">
        <v>164</v>
      </c>
      <c r="C7625">
        <v>374540.63</v>
      </c>
      <c r="D7625" t="s">
        <v>9</v>
      </c>
      <c r="E7625" t="s">
        <v>9</v>
      </c>
      <c r="F7625">
        <v>468400</v>
      </c>
    </row>
    <row r="7626" spans="1:6">
      <c r="A7626" s="171">
        <v>44428</v>
      </c>
      <c r="B7626" t="s">
        <v>164</v>
      </c>
      <c r="C7626">
        <v>374540.63</v>
      </c>
      <c r="D7626" t="s">
        <v>9</v>
      </c>
      <c r="E7626" t="s">
        <v>10</v>
      </c>
      <c r="F7626">
        <v>149751</v>
      </c>
    </row>
    <row r="7627" spans="1:6">
      <c r="A7627" s="171">
        <v>44428</v>
      </c>
      <c r="B7627" t="s">
        <v>164</v>
      </c>
      <c r="C7627">
        <v>374540.63</v>
      </c>
      <c r="D7627" t="s">
        <v>9</v>
      </c>
      <c r="E7627" t="s">
        <v>11</v>
      </c>
      <c r="F7627">
        <v>8547</v>
      </c>
    </row>
    <row r="7628" spans="1:6">
      <c r="A7628" s="171">
        <v>44428</v>
      </c>
      <c r="B7628" t="s">
        <v>164</v>
      </c>
      <c r="C7628">
        <v>374540.63</v>
      </c>
      <c r="D7628" t="s">
        <v>9</v>
      </c>
      <c r="E7628" t="s">
        <v>12</v>
      </c>
      <c r="F7628">
        <v>0</v>
      </c>
    </row>
    <row r="7629" spans="1:6">
      <c r="A7629" s="171">
        <v>44428</v>
      </c>
      <c r="B7629" t="s">
        <v>164</v>
      </c>
      <c r="C7629">
        <v>374540.63</v>
      </c>
      <c r="D7629" t="s">
        <v>9</v>
      </c>
      <c r="E7629" t="s">
        <v>13</v>
      </c>
      <c r="F7629">
        <v>310102</v>
      </c>
    </row>
    <row r="7630" spans="1:6">
      <c r="A7630" s="171">
        <v>44428</v>
      </c>
      <c r="B7630" t="s">
        <v>164</v>
      </c>
      <c r="C7630">
        <v>374540.63</v>
      </c>
      <c r="D7630" t="s">
        <v>14</v>
      </c>
      <c r="E7630" t="s">
        <v>14</v>
      </c>
      <c r="F7630">
        <v>43260</v>
      </c>
    </row>
    <row r="7631" spans="1:6">
      <c r="A7631" s="171">
        <v>44428</v>
      </c>
      <c r="B7631" t="s">
        <v>164</v>
      </c>
      <c r="C7631">
        <v>374540.63</v>
      </c>
      <c r="D7631" t="s">
        <v>14</v>
      </c>
      <c r="E7631" t="s">
        <v>15</v>
      </c>
      <c r="F7631">
        <v>38288</v>
      </c>
    </row>
    <row r="7632" spans="1:6">
      <c r="A7632" s="171">
        <v>44428</v>
      </c>
      <c r="B7632" t="s">
        <v>164</v>
      </c>
      <c r="C7632">
        <v>374540.63</v>
      </c>
      <c r="D7632" t="s">
        <v>14</v>
      </c>
      <c r="E7632" t="s">
        <v>16</v>
      </c>
      <c r="F7632">
        <v>783</v>
      </c>
    </row>
    <row r="7633" spans="1:6">
      <c r="A7633" s="171">
        <v>44428</v>
      </c>
      <c r="B7633" t="s">
        <v>164</v>
      </c>
      <c r="C7633">
        <v>374540.63</v>
      </c>
      <c r="D7633" t="s">
        <v>14</v>
      </c>
      <c r="E7633" t="s">
        <v>17</v>
      </c>
      <c r="F7633">
        <v>4189</v>
      </c>
    </row>
    <row r="7634" spans="1:6">
      <c r="A7634" s="171">
        <v>44428</v>
      </c>
      <c r="B7634" t="s">
        <v>164</v>
      </c>
      <c r="C7634">
        <v>374540.63</v>
      </c>
      <c r="D7634" t="s">
        <v>14</v>
      </c>
      <c r="E7634" t="s">
        <v>18</v>
      </c>
      <c r="F7634">
        <v>0</v>
      </c>
    </row>
    <row r="7635" spans="1:6">
      <c r="A7635" s="171">
        <v>44428</v>
      </c>
      <c r="B7635" t="s">
        <v>164</v>
      </c>
      <c r="C7635">
        <v>374540.63</v>
      </c>
      <c r="D7635" t="s">
        <v>19</v>
      </c>
      <c r="E7635" t="s">
        <v>19</v>
      </c>
      <c r="F7635">
        <v>61097</v>
      </c>
    </row>
    <row r="7636" spans="1:6">
      <c r="A7636" s="171">
        <v>44428</v>
      </c>
      <c r="B7636" t="s">
        <v>164</v>
      </c>
      <c r="C7636">
        <v>374540.63</v>
      </c>
      <c r="D7636" t="s">
        <v>19</v>
      </c>
      <c r="E7636" t="s">
        <v>20</v>
      </c>
      <c r="F7636">
        <v>61057</v>
      </c>
    </row>
    <row r="7637" spans="1:6">
      <c r="A7637" s="171">
        <v>44428</v>
      </c>
      <c r="B7637" t="s">
        <v>164</v>
      </c>
      <c r="C7637">
        <v>374540.63</v>
      </c>
      <c r="D7637" t="s">
        <v>19</v>
      </c>
      <c r="E7637" t="s">
        <v>21</v>
      </c>
      <c r="F7637">
        <v>0</v>
      </c>
    </row>
    <row r="7638" spans="1:6">
      <c r="A7638" s="171">
        <v>44428</v>
      </c>
      <c r="B7638" t="s">
        <v>164</v>
      </c>
      <c r="C7638">
        <v>374540.63</v>
      </c>
      <c r="D7638" t="s">
        <v>19</v>
      </c>
      <c r="E7638" t="s">
        <v>22</v>
      </c>
      <c r="F7638">
        <v>40</v>
      </c>
    </row>
    <row r="7639" spans="1:6">
      <c r="A7639" s="171">
        <v>44428</v>
      </c>
      <c r="B7639" t="s">
        <v>164</v>
      </c>
      <c r="C7639">
        <v>374540.63</v>
      </c>
      <c r="D7639" t="s">
        <v>23</v>
      </c>
      <c r="E7639" t="s">
        <v>23</v>
      </c>
      <c r="F7639">
        <v>0</v>
      </c>
    </row>
    <row r="7640" spans="1:6">
      <c r="A7640" s="171">
        <v>44428</v>
      </c>
      <c r="B7640" t="s">
        <v>164</v>
      </c>
      <c r="C7640">
        <v>374540.63</v>
      </c>
      <c r="D7640" t="s">
        <v>24</v>
      </c>
      <c r="E7640" t="s">
        <v>24</v>
      </c>
      <c r="F7640">
        <v>757874</v>
      </c>
    </row>
    <row r="7641" spans="1:6">
      <c r="A7641" s="171">
        <v>44428</v>
      </c>
      <c r="B7641" t="s">
        <v>164</v>
      </c>
      <c r="C7641">
        <v>374540.63</v>
      </c>
      <c r="D7641" t="s">
        <v>25</v>
      </c>
      <c r="E7641" t="s">
        <v>25</v>
      </c>
      <c r="F7641">
        <v>2857787</v>
      </c>
    </row>
    <row r="7642" spans="1:6">
      <c r="A7642" s="171">
        <v>44428</v>
      </c>
      <c r="B7642" t="s">
        <v>164</v>
      </c>
      <c r="C7642">
        <v>374540.63</v>
      </c>
      <c r="D7642" t="s">
        <v>26</v>
      </c>
      <c r="E7642" t="s">
        <v>26</v>
      </c>
      <c r="F7642">
        <v>90717</v>
      </c>
    </row>
    <row r="7643" spans="1:6">
      <c r="A7643" s="171">
        <v>44428</v>
      </c>
      <c r="B7643" t="s">
        <v>164</v>
      </c>
      <c r="C7643">
        <v>374540.63</v>
      </c>
      <c r="D7643" t="s">
        <v>27</v>
      </c>
      <c r="E7643" t="s">
        <v>27</v>
      </c>
      <c r="F7643">
        <v>57730</v>
      </c>
    </row>
    <row r="7644" spans="1:6">
      <c r="A7644" s="171">
        <v>44428</v>
      </c>
      <c r="B7644" t="s">
        <v>164</v>
      </c>
      <c r="C7644">
        <v>374540.63</v>
      </c>
      <c r="D7644" t="s">
        <v>28</v>
      </c>
      <c r="E7644" t="s">
        <v>28</v>
      </c>
      <c r="F7644">
        <v>0</v>
      </c>
    </row>
    <row r="7645" spans="1:6">
      <c r="A7645" s="171">
        <v>44428</v>
      </c>
      <c r="B7645" t="s">
        <v>164</v>
      </c>
      <c r="C7645">
        <v>374540.63</v>
      </c>
      <c r="D7645" t="s">
        <v>29</v>
      </c>
      <c r="E7645" t="s">
        <v>29</v>
      </c>
      <c r="F7645">
        <v>1556763</v>
      </c>
    </row>
    <row r="7646" spans="1:6">
      <c r="A7646" s="171">
        <v>44428</v>
      </c>
      <c r="B7646" t="s">
        <v>164</v>
      </c>
      <c r="C7646">
        <v>374540.63</v>
      </c>
      <c r="D7646" t="s">
        <v>30</v>
      </c>
      <c r="E7646" t="s">
        <v>30</v>
      </c>
      <c r="F7646">
        <v>8878630</v>
      </c>
    </row>
    <row r="7647" spans="1:6">
      <c r="A7647" s="171">
        <v>44428</v>
      </c>
      <c r="B7647" t="s">
        <v>164</v>
      </c>
      <c r="C7647">
        <v>374540.63</v>
      </c>
      <c r="D7647" t="s">
        <v>31</v>
      </c>
      <c r="E7647" t="s">
        <v>31</v>
      </c>
      <c r="F7647">
        <v>7048052</v>
      </c>
    </row>
    <row r="7648" spans="1:6">
      <c r="A7648" s="171">
        <v>44428</v>
      </c>
      <c r="B7648" t="s">
        <v>164</v>
      </c>
      <c r="C7648">
        <v>374540.63</v>
      </c>
      <c r="D7648" t="s">
        <v>32</v>
      </c>
      <c r="E7648" t="s">
        <v>32</v>
      </c>
      <c r="F7648">
        <v>248855</v>
      </c>
    </row>
    <row r="7649" spans="1:6">
      <c r="A7649" s="171">
        <v>44428</v>
      </c>
      <c r="B7649" t="s">
        <v>164</v>
      </c>
      <c r="C7649">
        <v>374540.63</v>
      </c>
      <c r="D7649" t="s">
        <v>33</v>
      </c>
      <c r="E7649" t="s">
        <v>33</v>
      </c>
      <c r="F7649">
        <v>7311443</v>
      </c>
    </row>
    <row r="7650" spans="1:6">
      <c r="A7650" s="171">
        <v>44428</v>
      </c>
      <c r="B7650" t="s">
        <v>164</v>
      </c>
      <c r="C7650">
        <v>374540.63</v>
      </c>
      <c r="D7650" t="s">
        <v>34</v>
      </c>
      <c r="E7650" t="s">
        <v>34</v>
      </c>
      <c r="F7650">
        <v>0</v>
      </c>
    </row>
    <row r="7651" spans="1:6">
      <c r="A7651" s="171">
        <v>44428</v>
      </c>
      <c r="B7651" t="s">
        <v>164</v>
      </c>
      <c r="C7651">
        <v>374540.63</v>
      </c>
      <c r="D7651" t="s">
        <v>35</v>
      </c>
      <c r="E7651" t="s">
        <v>35</v>
      </c>
      <c r="F7651">
        <v>0</v>
      </c>
    </row>
    <row r="7652" spans="1:6">
      <c r="A7652" s="171">
        <v>44428</v>
      </c>
      <c r="B7652" t="s">
        <v>164</v>
      </c>
      <c r="C7652">
        <v>374540.63</v>
      </c>
      <c r="D7652" t="s">
        <v>36</v>
      </c>
      <c r="E7652" t="s">
        <v>36</v>
      </c>
      <c r="F7652">
        <v>20593</v>
      </c>
    </row>
    <row r="7653" spans="1:6">
      <c r="A7653" s="171">
        <v>44428</v>
      </c>
      <c r="B7653" t="s">
        <v>164</v>
      </c>
      <c r="C7653">
        <v>374540.63</v>
      </c>
      <c r="D7653" t="s">
        <v>37</v>
      </c>
      <c r="E7653" t="s">
        <v>37</v>
      </c>
      <c r="F7653">
        <v>87839</v>
      </c>
    </row>
    <row r="7654" spans="1:6">
      <c r="A7654" s="171">
        <v>44428</v>
      </c>
      <c r="B7654" t="s">
        <v>164</v>
      </c>
      <c r="C7654">
        <v>374540.63</v>
      </c>
      <c r="D7654" t="s">
        <v>38</v>
      </c>
      <c r="E7654" t="s">
        <v>38</v>
      </c>
      <c r="F7654">
        <v>0</v>
      </c>
    </row>
    <row r="7655" spans="1:6">
      <c r="A7655" s="171">
        <v>44428</v>
      </c>
      <c r="B7655" t="s">
        <v>164</v>
      </c>
      <c r="C7655">
        <v>374540.63</v>
      </c>
      <c r="D7655" t="s">
        <v>39</v>
      </c>
      <c r="E7655" t="s">
        <v>39</v>
      </c>
      <c r="F7655">
        <v>0</v>
      </c>
    </row>
    <row r="7656" spans="1:6">
      <c r="A7656" s="171">
        <v>44428</v>
      </c>
      <c r="B7656" t="s">
        <v>164</v>
      </c>
      <c r="C7656">
        <v>374540.63</v>
      </c>
      <c r="D7656" t="s">
        <v>40</v>
      </c>
      <c r="E7656" t="s">
        <v>40</v>
      </c>
      <c r="F7656">
        <v>8859</v>
      </c>
    </row>
    <row r="7657" spans="1:6">
      <c r="A7657" s="171">
        <v>44428</v>
      </c>
      <c r="B7657" t="s">
        <v>164</v>
      </c>
      <c r="C7657">
        <v>374540.63</v>
      </c>
      <c r="D7657" t="s">
        <v>41</v>
      </c>
      <c r="E7657" t="s">
        <v>41</v>
      </c>
      <c r="F7657">
        <v>0</v>
      </c>
    </row>
    <row r="7658" spans="1:6">
      <c r="A7658" s="171">
        <v>44429</v>
      </c>
      <c r="B7658" t="s">
        <v>164</v>
      </c>
      <c r="C7658">
        <v>229479.92</v>
      </c>
      <c r="D7658" t="s">
        <v>9</v>
      </c>
      <c r="E7658" t="s">
        <v>9</v>
      </c>
      <c r="F7658">
        <v>507887</v>
      </c>
    </row>
    <row r="7659" spans="1:6">
      <c r="A7659" s="171">
        <v>44429</v>
      </c>
      <c r="B7659" t="s">
        <v>164</v>
      </c>
      <c r="C7659">
        <v>229479.92</v>
      </c>
      <c r="D7659" t="s">
        <v>9</v>
      </c>
      <c r="E7659" t="s">
        <v>10</v>
      </c>
      <c r="F7659">
        <v>168328</v>
      </c>
    </row>
    <row r="7660" spans="1:6">
      <c r="A7660" s="171">
        <v>44429</v>
      </c>
      <c r="B7660" t="s">
        <v>164</v>
      </c>
      <c r="C7660">
        <v>229479.92</v>
      </c>
      <c r="D7660" t="s">
        <v>9</v>
      </c>
      <c r="E7660" t="s">
        <v>11</v>
      </c>
      <c r="F7660">
        <v>8151</v>
      </c>
    </row>
    <row r="7661" spans="1:6">
      <c r="A7661" s="171">
        <v>44429</v>
      </c>
      <c r="B7661" t="s">
        <v>164</v>
      </c>
      <c r="C7661">
        <v>229479.92</v>
      </c>
      <c r="D7661" t="s">
        <v>9</v>
      </c>
      <c r="E7661" t="s">
        <v>12</v>
      </c>
      <c r="F7661">
        <v>0</v>
      </c>
    </row>
    <row r="7662" spans="1:6">
      <c r="A7662" s="171">
        <v>44429</v>
      </c>
      <c r="B7662" t="s">
        <v>164</v>
      </c>
      <c r="C7662">
        <v>229479.92</v>
      </c>
      <c r="D7662" t="s">
        <v>9</v>
      </c>
      <c r="E7662" t="s">
        <v>13</v>
      </c>
      <c r="F7662">
        <v>331408</v>
      </c>
    </row>
    <row r="7663" spans="1:6">
      <c r="A7663" s="171">
        <v>44429</v>
      </c>
      <c r="B7663" t="s">
        <v>164</v>
      </c>
      <c r="C7663">
        <v>229479.92</v>
      </c>
      <c r="D7663" t="s">
        <v>14</v>
      </c>
      <c r="E7663" t="s">
        <v>14</v>
      </c>
      <c r="F7663">
        <v>38345</v>
      </c>
    </row>
    <row r="7664" spans="1:6">
      <c r="A7664" s="171">
        <v>44429</v>
      </c>
      <c r="B7664" t="s">
        <v>164</v>
      </c>
      <c r="C7664">
        <v>229479.92</v>
      </c>
      <c r="D7664" t="s">
        <v>14</v>
      </c>
      <c r="E7664" t="s">
        <v>15</v>
      </c>
      <c r="F7664">
        <v>34492</v>
      </c>
    </row>
    <row r="7665" spans="1:6">
      <c r="A7665" s="171">
        <v>44429</v>
      </c>
      <c r="B7665" t="s">
        <v>164</v>
      </c>
      <c r="C7665">
        <v>229479.92</v>
      </c>
      <c r="D7665" t="s">
        <v>14</v>
      </c>
      <c r="E7665" t="s">
        <v>16</v>
      </c>
      <c r="F7665">
        <v>568</v>
      </c>
    </row>
    <row r="7666" spans="1:6">
      <c r="A7666" s="171">
        <v>44429</v>
      </c>
      <c r="B7666" t="s">
        <v>164</v>
      </c>
      <c r="C7666">
        <v>229479.92</v>
      </c>
      <c r="D7666" t="s">
        <v>14</v>
      </c>
      <c r="E7666" t="s">
        <v>17</v>
      </c>
      <c r="F7666">
        <v>3285</v>
      </c>
    </row>
    <row r="7667" spans="1:6">
      <c r="A7667" s="171">
        <v>44429</v>
      </c>
      <c r="B7667" t="s">
        <v>164</v>
      </c>
      <c r="C7667">
        <v>229479.92</v>
      </c>
      <c r="D7667" t="s">
        <v>14</v>
      </c>
      <c r="E7667" t="s">
        <v>18</v>
      </c>
      <c r="F7667">
        <v>0</v>
      </c>
    </row>
    <row r="7668" spans="1:6">
      <c r="A7668" s="171">
        <v>44429</v>
      </c>
      <c r="B7668" t="s">
        <v>164</v>
      </c>
      <c r="C7668">
        <v>229479.92</v>
      </c>
      <c r="D7668" t="s">
        <v>19</v>
      </c>
      <c r="E7668" t="s">
        <v>19</v>
      </c>
      <c r="F7668">
        <v>80714</v>
      </c>
    </row>
    <row r="7669" spans="1:6">
      <c r="A7669" s="171">
        <v>44429</v>
      </c>
      <c r="B7669" t="s">
        <v>164</v>
      </c>
      <c r="C7669">
        <v>229479.92</v>
      </c>
      <c r="D7669" t="s">
        <v>19</v>
      </c>
      <c r="E7669" t="s">
        <v>20</v>
      </c>
      <c r="F7669">
        <v>80701</v>
      </c>
    </row>
    <row r="7670" spans="1:6">
      <c r="A7670" s="171">
        <v>44429</v>
      </c>
      <c r="B7670" t="s">
        <v>164</v>
      </c>
      <c r="C7670">
        <v>229479.92</v>
      </c>
      <c r="D7670" t="s">
        <v>19</v>
      </c>
      <c r="E7670" t="s">
        <v>21</v>
      </c>
      <c r="F7670">
        <v>0</v>
      </c>
    </row>
    <row r="7671" spans="1:6">
      <c r="A7671" s="171">
        <v>44429</v>
      </c>
      <c r="B7671" t="s">
        <v>164</v>
      </c>
      <c r="C7671">
        <v>229479.92</v>
      </c>
      <c r="D7671" t="s">
        <v>19</v>
      </c>
      <c r="E7671" t="s">
        <v>22</v>
      </c>
      <c r="F7671">
        <v>13</v>
      </c>
    </row>
    <row r="7672" spans="1:6">
      <c r="A7672" s="171">
        <v>44429</v>
      </c>
      <c r="B7672" t="s">
        <v>164</v>
      </c>
      <c r="C7672">
        <v>229479.92</v>
      </c>
      <c r="D7672" t="s">
        <v>23</v>
      </c>
      <c r="E7672" t="s">
        <v>23</v>
      </c>
      <c r="F7672">
        <v>0</v>
      </c>
    </row>
    <row r="7673" spans="1:6">
      <c r="A7673" s="171">
        <v>44429</v>
      </c>
      <c r="B7673" t="s">
        <v>164</v>
      </c>
      <c r="C7673">
        <v>229479.92</v>
      </c>
      <c r="D7673" t="s">
        <v>24</v>
      </c>
      <c r="E7673" t="s">
        <v>24</v>
      </c>
      <c r="F7673">
        <v>728147</v>
      </c>
    </row>
    <row r="7674" spans="1:6">
      <c r="A7674" s="171">
        <v>44429</v>
      </c>
      <c r="B7674" t="s">
        <v>164</v>
      </c>
      <c r="C7674">
        <v>229479.92</v>
      </c>
      <c r="D7674" t="s">
        <v>25</v>
      </c>
      <c r="E7674" t="s">
        <v>25</v>
      </c>
      <c r="F7674">
        <v>3357116</v>
      </c>
    </row>
    <row r="7675" spans="1:6">
      <c r="A7675" s="171">
        <v>44429</v>
      </c>
      <c r="B7675" t="s">
        <v>164</v>
      </c>
      <c r="C7675">
        <v>229479.92</v>
      </c>
      <c r="D7675" t="s">
        <v>26</v>
      </c>
      <c r="E7675" t="s">
        <v>26</v>
      </c>
      <c r="F7675">
        <v>144158</v>
      </c>
    </row>
    <row r="7676" spans="1:6">
      <c r="A7676" s="171">
        <v>44429</v>
      </c>
      <c r="B7676" t="s">
        <v>164</v>
      </c>
      <c r="C7676">
        <v>229479.92</v>
      </c>
      <c r="D7676" t="s">
        <v>27</v>
      </c>
      <c r="E7676" t="s">
        <v>27</v>
      </c>
      <c r="F7676">
        <v>60242</v>
      </c>
    </row>
    <row r="7677" spans="1:6">
      <c r="A7677" s="171">
        <v>44429</v>
      </c>
      <c r="B7677" t="s">
        <v>164</v>
      </c>
      <c r="C7677">
        <v>229479.92</v>
      </c>
      <c r="D7677" t="s">
        <v>28</v>
      </c>
      <c r="E7677" t="s">
        <v>28</v>
      </c>
      <c r="F7677">
        <v>0</v>
      </c>
    </row>
    <row r="7678" spans="1:6">
      <c r="A7678" s="171">
        <v>44429</v>
      </c>
      <c r="B7678" t="s">
        <v>164</v>
      </c>
      <c r="C7678">
        <v>229479.92</v>
      </c>
      <c r="D7678" t="s">
        <v>29</v>
      </c>
      <c r="E7678" t="s">
        <v>29</v>
      </c>
      <c r="F7678">
        <v>1719758</v>
      </c>
    </row>
    <row r="7679" spans="1:6">
      <c r="A7679" s="171">
        <v>44429</v>
      </c>
      <c r="B7679" t="s">
        <v>164</v>
      </c>
      <c r="C7679">
        <v>229479.92</v>
      </c>
      <c r="D7679" t="s">
        <v>30</v>
      </c>
      <c r="E7679" t="s">
        <v>30</v>
      </c>
      <c r="F7679">
        <v>10809984</v>
      </c>
    </row>
    <row r="7680" spans="1:6">
      <c r="A7680" s="171">
        <v>44429</v>
      </c>
      <c r="B7680" t="s">
        <v>164</v>
      </c>
      <c r="C7680">
        <v>229479.92</v>
      </c>
      <c r="D7680" t="s">
        <v>31</v>
      </c>
      <c r="E7680" t="s">
        <v>31</v>
      </c>
      <c r="F7680">
        <v>5735689</v>
      </c>
    </row>
    <row r="7681" spans="1:6">
      <c r="A7681" s="171">
        <v>44429</v>
      </c>
      <c r="B7681" t="s">
        <v>164</v>
      </c>
      <c r="C7681">
        <v>229479.92</v>
      </c>
      <c r="D7681" t="s">
        <v>32</v>
      </c>
      <c r="E7681" t="s">
        <v>32</v>
      </c>
      <c r="F7681">
        <v>283632</v>
      </c>
    </row>
    <row r="7682" spans="1:6">
      <c r="A7682" s="171">
        <v>44429</v>
      </c>
      <c r="B7682" t="s">
        <v>164</v>
      </c>
      <c r="C7682">
        <v>229479.92</v>
      </c>
      <c r="D7682" t="s">
        <v>33</v>
      </c>
      <c r="E7682" t="s">
        <v>33</v>
      </c>
      <c r="F7682">
        <v>8092079</v>
      </c>
    </row>
    <row r="7683" spans="1:6">
      <c r="A7683" s="171">
        <v>44429</v>
      </c>
      <c r="B7683" t="s">
        <v>164</v>
      </c>
      <c r="C7683">
        <v>229479.92</v>
      </c>
      <c r="D7683" t="s">
        <v>34</v>
      </c>
      <c r="E7683" t="s">
        <v>34</v>
      </c>
      <c r="F7683">
        <v>0</v>
      </c>
    </row>
    <row r="7684" spans="1:6">
      <c r="A7684" s="171">
        <v>44429</v>
      </c>
      <c r="B7684" t="s">
        <v>164</v>
      </c>
      <c r="C7684">
        <v>229479.92</v>
      </c>
      <c r="D7684" t="s">
        <v>35</v>
      </c>
      <c r="E7684" t="s">
        <v>35</v>
      </c>
      <c r="F7684">
        <v>0</v>
      </c>
    </row>
    <row r="7685" spans="1:6">
      <c r="A7685" s="171">
        <v>44429</v>
      </c>
      <c r="B7685" t="s">
        <v>164</v>
      </c>
      <c r="C7685">
        <v>229479.92</v>
      </c>
      <c r="D7685" t="s">
        <v>36</v>
      </c>
      <c r="E7685" t="s">
        <v>36</v>
      </c>
      <c r="F7685">
        <v>11640</v>
      </c>
    </row>
    <row r="7686" spans="1:6">
      <c r="A7686" s="171">
        <v>44429</v>
      </c>
      <c r="B7686" t="s">
        <v>164</v>
      </c>
      <c r="C7686">
        <v>229479.92</v>
      </c>
      <c r="D7686" t="s">
        <v>37</v>
      </c>
      <c r="E7686" t="s">
        <v>37</v>
      </c>
      <c r="F7686">
        <v>94474</v>
      </c>
    </row>
    <row r="7687" spans="1:6">
      <c r="A7687" s="171">
        <v>44429</v>
      </c>
      <c r="B7687" t="s">
        <v>164</v>
      </c>
      <c r="C7687">
        <v>229479.92</v>
      </c>
      <c r="D7687" t="s">
        <v>38</v>
      </c>
      <c r="E7687" t="s">
        <v>38</v>
      </c>
      <c r="F7687">
        <v>0</v>
      </c>
    </row>
    <row r="7688" spans="1:6">
      <c r="A7688" s="171">
        <v>44429</v>
      </c>
      <c r="B7688" t="s">
        <v>164</v>
      </c>
      <c r="C7688">
        <v>229479.92</v>
      </c>
      <c r="D7688" t="s">
        <v>39</v>
      </c>
      <c r="E7688" t="s">
        <v>39</v>
      </c>
      <c r="F7688">
        <v>0</v>
      </c>
    </row>
    <row r="7689" spans="1:6">
      <c r="A7689" s="171">
        <v>44429</v>
      </c>
      <c r="B7689" t="s">
        <v>164</v>
      </c>
      <c r="C7689">
        <v>229479.92</v>
      </c>
      <c r="D7689" t="s">
        <v>40</v>
      </c>
      <c r="E7689" t="s">
        <v>40</v>
      </c>
      <c r="F7689">
        <v>13853</v>
      </c>
    </row>
    <row r="7690" spans="1:6">
      <c r="A7690" s="171">
        <v>44429</v>
      </c>
      <c r="B7690" t="s">
        <v>164</v>
      </c>
      <c r="C7690">
        <v>229479.92</v>
      </c>
      <c r="D7690" t="s">
        <v>41</v>
      </c>
      <c r="E7690" t="s">
        <v>41</v>
      </c>
      <c r="F7690">
        <v>0</v>
      </c>
    </row>
    <row r="7691" spans="1:6">
      <c r="A7691" s="171">
        <v>44430</v>
      </c>
      <c r="B7691" t="s">
        <v>164</v>
      </c>
      <c r="C7691">
        <v>212775.67</v>
      </c>
      <c r="D7691" t="s">
        <v>9</v>
      </c>
      <c r="E7691" t="s">
        <v>9</v>
      </c>
      <c r="F7691">
        <v>526755</v>
      </c>
    </row>
    <row r="7692" spans="1:6">
      <c r="A7692" s="171">
        <v>44430</v>
      </c>
      <c r="B7692" t="s">
        <v>164</v>
      </c>
      <c r="C7692">
        <v>212775.67</v>
      </c>
      <c r="D7692" t="s">
        <v>9</v>
      </c>
      <c r="E7692" t="s">
        <v>10</v>
      </c>
      <c r="F7692">
        <v>195976</v>
      </c>
    </row>
    <row r="7693" spans="1:6">
      <c r="A7693" s="171">
        <v>44430</v>
      </c>
      <c r="B7693" t="s">
        <v>164</v>
      </c>
      <c r="C7693">
        <v>212775.67</v>
      </c>
      <c r="D7693" t="s">
        <v>9</v>
      </c>
      <c r="E7693" t="s">
        <v>11</v>
      </c>
      <c r="F7693">
        <v>8926</v>
      </c>
    </row>
    <row r="7694" spans="1:6">
      <c r="A7694" s="171">
        <v>44430</v>
      </c>
      <c r="B7694" t="s">
        <v>164</v>
      </c>
      <c r="C7694">
        <v>212775.67</v>
      </c>
      <c r="D7694" t="s">
        <v>9</v>
      </c>
      <c r="E7694" t="s">
        <v>12</v>
      </c>
      <c r="F7694">
        <v>0</v>
      </c>
    </row>
    <row r="7695" spans="1:6">
      <c r="A7695" s="171">
        <v>44430</v>
      </c>
      <c r="B7695" t="s">
        <v>164</v>
      </c>
      <c r="C7695">
        <v>212775.67</v>
      </c>
      <c r="D7695" t="s">
        <v>9</v>
      </c>
      <c r="E7695" t="s">
        <v>13</v>
      </c>
      <c r="F7695">
        <v>321853</v>
      </c>
    </row>
    <row r="7696" spans="1:6">
      <c r="A7696" s="171">
        <v>44430</v>
      </c>
      <c r="B7696" t="s">
        <v>164</v>
      </c>
      <c r="C7696">
        <v>212775.67</v>
      </c>
      <c r="D7696" t="s">
        <v>14</v>
      </c>
      <c r="E7696" t="s">
        <v>14</v>
      </c>
      <c r="F7696">
        <v>46939</v>
      </c>
    </row>
    <row r="7697" spans="1:6">
      <c r="A7697" s="171">
        <v>44430</v>
      </c>
      <c r="B7697" t="s">
        <v>164</v>
      </c>
      <c r="C7697">
        <v>212775.67</v>
      </c>
      <c r="D7697" t="s">
        <v>14</v>
      </c>
      <c r="E7697" t="s">
        <v>15</v>
      </c>
      <c r="F7697">
        <v>42937</v>
      </c>
    </row>
    <row r="7698" spans="1:6">
      <c r="A7698" s="171">
        <v>44430</v>
      </c>
      <c r="B7698" t="s">
        <v>164</v>
      </c>
      <c r="C7698">
        <v>212775.67</v>
      </c>
      <c r="D7698" t="s">
        <v>14</v>
      </c>
      <c r="E7698" t="s">
        <v>16</v>
      </c>
      <c r="F7698">
        <v>714</v>
      </c>
    </row>
    <row r="7699" spans="1:6">
      <c r="A7699" s="171">
        <v>44430</v>
      </c>
      <c r="B7699" t="s">
        <v>164</v>
      </c>
      <c r="C7699">
        <v>212775.67</v>
      </c>
      <c r="D7699" t="s">
        <v>14</v>
      </c>
      <c r="E7699" t="s">
        <v>17</v>
      </c>
      <c r="F7699">
        <v>3288</v>
      </c>
    </row>
    <row r="7700" spans="1:6">
      <c r="A7700" s="171">
        <v>44430</v>
      </c>
      <c r="B7700" t="s">
        <v>164</v>
      </c>
      <c r="C7700">
        <v>212775.67</v>
      </c>
      <c r="D7700" t="s">
        <v>14</v>
      </c>
      <c r="E7700" t="s">
        <v>18</v>
      </c>
      <c r="F7700">
        <v>0</v>
      </c>
    </row>
    <row r="7701" spans="1:6">
      <c r="A7701" s="171">
        <v>44430</v>
      </c>
      <c r="B7701" t="s">
        <v>164</v>
      </c>
      <c r="C7701">
        <v>212775.67</v>
      </c>
      <c r="D7701" t="s">
        <v>19</v>
      </c>
      <c r="E7701" t="s">
        <v>19</v>
      </c>
      <c r="F7701">
        <v>153140</v>
      </c>
    </row>
    <row r="7702" spans="1:6">
      <c r="A7702" s="171">
        <v>44430</v>
      </c>
      <c r="B7702" t="s">
        <v>164</v>
      </c>
      <c r="C7702">
        <v>212775.67</v>
      </c>
      <c r="D7702" t="s">
        <v>19</v>
      </c>
      <c r="E7702" t="s">
        <v>20</v>
      </c>
      <c r="F7702">
        <v>153121</v>
      </c>
    </row>
    <row r="7703" spans="1:6">
      <c r="A7703" s="171">
        <v>44430</v>
      </c>
      <c r="B7703" t="s">
        <v>164</v>
      </c>
      <c r="C7703">
        <v>212775.67</v>
      </c>
      <c r="D7703" t="s">
        <v>19</v>
      </c>
      <c r="E7703" t="s">
        <v>21</v>
      </c>
      <c r="F7703">
        <v>0</v>
      </c>
    </row>
    <row r="7704" spans="1:6">
      <c r="A7704" s="171">
        <v>44430</v>
      </c>
      <c r="B7704" t="s">
        <v>164</v>
      </c>
      <c r="C7704">
        <v>212775.67</v>
      </c>
      <c r="D7704" t="s">
        <v>19</v>
      </c>
      <c r="E7704" t="s">
        <v>22</v>
      </c>
      <c r="F7704">
        <v>19</v>
      </c>
    </row>
    <row r="7705" spans="1:6">
      <c r="A7705" s="171">
        <v>44430</v>
      </c>
      <c r="B7705" t="s">
        <v>164</v>
      </c>
      <c r="C7705">
        <v>212775.67</v>
      </c>
      <c r="D7705" t="s">
        <v>23</v>
      </c>
      <c r="E7705" t="s">
        <v>23</v>
      </c>
      <c r="F7705">
        <v>0</v>
      </c>
    </row>
    <row r="7706" spans="1:6">
      <c r="A7706" s="171">
        <v>44430</v>
      </c>
      <c r="B7706" t="s">
        <v>164</v>
      </c>
      <c r="C7706">
        <v>212775.67</v>
      </c>
      <c r="D7706" t="s">
        <v>24</v>
      </c>
      <c r="E7706" t="s">
        <v>24</v>
      </c>
      <c r="F7706">
        <v>958678</v>
      </c>
    </row>
    <row r="7707" spans="1:6">
      <c r="A7707" s="171">
        <v>44430</v>
      </c>
      <c r="B7707" t="s">
        <v>164</v>
      </c>
      <c r="C7707">
        <v>212775.67</v>
      </c>
      <c r="D7707" t="s">
        <v>25</v>
      </c>
      <c r="E7707" t="s">
        <v>25</v>
      </c>
      <c r="F7707">
        <v>3827110</v>
      </c>
    </row>
    <row r="7708" spans="1:6">
      <c r="A7708" s="171">
        <v>44430</v>
      </c>
      <c r="B7708" t="s">
        <v>164</v>
      </c>
      <c r="C7708">
        <v>212775.67</v>
      </c>
      <c r="D7708" t="s">
        <v>26</v>
      </c>
      <c r="E7708" t="s">
        <v>26</v>
      </c>
      <c r="F7708">
        <v>219572</v>
      </c>
    </row>
    <row r="7709" spans="1:6">
      <c r="A7709" s="171">
        <v>44430</v>
      </c>
      <c r="B7709" t="s">
        <v>164</v>
      </c>
      <c r="C7709">
        <v>212775.67</v>
      </c>
      <c r="D7709" t="s">
        <v>27</v>
      </c>
      <c r="E7709" t="s">
        <v>27</v>
      </c>
      <c r="F7709">
        <v>51039</v>
      </c>
    </row>
    <row r="7710" spans="1:6">
      <c r="A7710" s="171">
        <v>44430</v>
      </c>
      <c r="B7710" t="s">
        <v>164</v>
      </c>
      <c r="C7710">
        <v>212775.67</v>
      </c>
      <c r="D7710" t="s">
        <v>28</v>
      </c>
      <c r="E7710" t="s">
        <v>28</v>
      </c>
      <c r="F7710">
        <v>0</v>
      </c>
    </row>
    <row r="7711" spans="1:6">
      <c r="A7711" s="171">
        <v>44430</v>
      </c>
      <c r="B7711" t="s">
        <v>164</v>
      </c>
      <c r="C7711">
        <v>212775.67</v>
      </c>
      <c r="D7711" t="s">
        <v>29</v>
      </c>
      <c r="E7711" t="s">
        <v>29</v>
      </c>
      <c r="F7711">
        <v>1920720</v>
      </c>
    </row>
    <row r="7712" spans="1:6">
      <c r="A7712" s="171">
        <v>44430</v>
      </c>
      <c r="B7712" t="s">
        <v>164</v>
      </c>
      <c r="C7712">
        <v>212775.67</v>
      </c>
      <c r="D7712" t="s">
        <v>30</v>
      </c>
      <c r="E7712" t="s">
        <v>30</v>
      </c>
      <c r="F7712">
        <v>11802453</v>
      </c>
    </row>
    <row r="7713" spans="1:6">
      <c r="A7713" s="171">
        <v>44430</v>
      </c>
      <c r="B7713" t="s">
        <v>164</v>
      </c>
      <c r="C7713">
        <v>212775.67</v>
      </c>
      <c r="D7713" t="s">
        <v>31</v>
      </c>
      <c r="E7713" t="s">
        <v>31</v>
      </c>
      <c r="F7713">
        <v>4819334</v>
      </c>
    </row>
    <row r="7714" spans="1:6">
      <c r="A7714" s="171">
        <v>44430</v>
      </c>
      <c r="B7714" t="s">
        <v>164</v>
      </c>
      <c r="C7714">
        <v>212775.67</v>
      </c>
      <c r="D7714" t="s">
        <v>32</v>
      </c>
      <c r="E7714" t="s">
        <v>32</v>
      </c>
      <c r="F7714">
        <v>419960</v>
      </c>
    </row>
    <row r="7715" spans="1:6">
      <c r="A7715" s="171">
        <v>44430</v>
      </c>
      <c r="B7715" t="s">
        <v>164</v>
      </c>
      <c r="C7715">
        <v>212775.67</v>
      </c>
      <c r="D7715" t="s">
        <v>33</v>
      </c>
      <c r="E7715" t="s">
        <v>33</v>
      </c>
      <c r="F7715">
        <v>6239269</v>
      </c>
    </row>
    <row r="7716" spans="1:6">
      <c r="A7716" s="171">
        <v>44430</v>
      </c>
      <c r="B7716" t="s">
        <v>164</v>
      </c>
      <c r="C7716">
        <v>212775.67</v>
      </c>
      <c r="D7716" t="s">
        <v>34</v>
      </c>
      <c r="E7716" t="s">
        <v>34</v>
      </c>
      <c r="F7716">
        <v>0</v>
      </c>
    </row>
    <row r="7717" spans="1:6">
      <c r="A7717" s="171">
        <v>44430</v>
      </c>
      <c r="B7717" t="s">
        <v>164</v>
      </c>
      <c r="C7717">
        <v>212775.67</v>
      </c>
      <c r="D7717" t="s">
        <v>35</v>
      </c>
      <c r="E7717" t="s">
        <v>35</v>
      </c>
      <c r="F7717">
        <v>0</v>
      </c>
    </row>
    <row r="7718" spans="1:6">
      <c r="A7718" s="171">
        <v>44430</v>
      </c>
      <c r="B7718" t="s">
        <v>164</v>
      </c>
      <c r="C7718">
        <v>212775.67</v>
      </c>
      <c r="D7718" t="s">
        <v>36</v>
      </c>
      <c r="E7718" t="s">
        <v>36</v>
      </c>
      <c r="F7718">
        <v>15304</v>
      </c>
    </row>
    <row r="7719" spans="1:6">
      <c r="A7719" s="171">
        <v>44430</v>
      </c>
      <c r="B7719" t="s">
        <v>164</v>
      </c>
      <c r="C7719">
        <v>212775.67</v>
      </c>
      <c r="D7719" t="s">
        <v>37</v>
      </c>
      <c r="E7719" t="s">
        <v>37</v>
      </c>
      <c r="F7719">
        <v>84894</v>
      </c>
    </row>
    <row r="7720" spans="1:6">
      <c r="A7720" s="171">
        <v>44430</v>
      </c>
      <c r="B7720" t="s">
        <v>164</v>
      </c>
      <c r="C7720">
        <v>212775.67</v>
      </c>
      <c r="D7720" t="s">
        <v>38</v>
      </c>
      <c r="E7720" t="s">
        <v>38</v>
      </c>
      <c r="F7720">
        <v>0</v>
      </c>
    </row>
    <row r="7721" spans="1:6">
      <c r="A7721" s="171">
        <v>44430</v>
      </c>
      <c r="B7721" t="s">
        <v>164</v>
      </c>
      <c r="C7721">
        <v>212775.67</v>
      </c>
      <c r="D7721" t="s">
        <v>39</v>
      </c>
      <c r="E7721" t="s">
        <v>39</v>
      </c>
      <c r="F7721">
        <v>0</v>
      </c>
    </row>
    <row r="7722" spans="1:6">
      <c r="A7722" s="171">
        <v>44430</v>
      </c>
      <c r="B7722" t="s">
        <v>164</v>
      </c>
      <c r="C7722">
        <v>212775.67</v>
      </c>
      <c r="D7722" t="s">
        <v>40</v>
      </c>
      <c r="E7722" t="s">
        <v>40</v>
      </c>
      <c r="F7722">
        <v>10970</v>
      </c>
    </row>
    <row r="7723" spans="1:6">
      <c r="A7723" s="171">
        <v>44430</v>
      </c>
      <c r="B7723" t="s">
        <v>164</v>
      </c>
      <c r="C7723">
        <v>212775.67</v>
      </c>
      <c r="D7723" t="s">
        <v>41</v>
      </c>
      <c r="E7723" t="s">
        <v>41</v>
      </c>
      <c r="F7723">
        <v>0</v>
      </c>
    </row>
    <row r="7724" spans="1:6">
      <c r="A7724" s="171">
        <v>44431</v>
      </c>
      <c r="B7724" t="s">
        <v>164</v>
      </c>
      <c r="C7724">
        <v>154059.12</v>
      </c>
      <c r="D7724" t="s">
        <v>9</v>
      </c>
      <c r="E7724" t="s">
        <v>9</v>
      </c>
      <c r="F7724">
        <v>542334</v>
      </c>
    </row>
    <row r="7725" spans="1:6">
      <c r="A7725" s="171">
        <v>44431</v>
      </c>
      <c r="B7725" t="s">
        <v>164</v>
      </c>
      <c r="C7725">
        <v>154059.12</v>
      </c>
      <c r="D7725" t="s">
        <v>9</v>
      </c>
      <c r="E7725" t="s">
        <v>10</v>
      </c>
      <c r="F7725">
        <v>191916</v>
      </c>
    </row>
    <row r="7726" spans="1:6">
      <c r="A7726" s="171">
        <v>44431</v>
      </c>
      <c r="B7726" t="s">
        <v>164</v>
      </c>
      <c r="C7726">
        <v>154059.12</v>
      </c>
      <c r="D7726" t="s">
        <v>9</v>
      </c>
      <c r="E7726" t="s">
        <v>11</v>
      </c>
      <c r="F7726">
        <v>9193</v>
      </c>
    </row>
    <row r="7727" spans="1:6">
      <c r="A7727" s="171">
        <v>44431</v>
      </c>
      <c r="B7727" t="s">
        <v>164</v>
      </c>
      <c r="C7727">
        <v>154059.12</v>
      </c>
      <c r="D7727" t="s">
        <v>9</v>
      </c>
      <c r="E7727" t="s">
        <v>12</v>
      </c>
      <c r="F7727">
        <v>0</v>
      </c>
    </row>
    <row r="7728" spans="1:6">
      <c r="A7728" s="171">
        <v>44431</v>
      </c>
      <c r="B7728" t="s">
        <v>164</v>
      </c>
      <c r="C7728">
        <v>154059.12</v>
      </c>
      <c r="D7728" t="s">
        <v>9</v>
      </c>
      <c r="E7728" t="s">
        <v>13</v>
      </c>
      <c r="F7728">
        <v>341225</v>
      </c>
    </row>
    <row r="7729" spans="1:6">
      <c r="A7729" s="171">
        <v>44431</v>
      </c>
      <c r="B7729" t="s">
        <v>164</v>
      </c>
      <c r="C7729">
        <v>154059.12</v>
      </c>
      <c r="D7729" t="s">
        <v>14</v>
      </c>
      <c r="E7729" t="s">
        <v>14</v>
      </c>
      <c r="F7729">
        <v>45710</v>
      </c>
    </row>
    <row r="7730" spans="1:6">
      <c r="A7730" s="171">
        <v>44431</v>
      </c>
      <c r="B7730" t="s">
        <v>164</v>
      </c>
      <c r="C7730">
        <v>154059.12</v>
      </c>
      <c r="D7730" t="s">
        <v>14</v>
      </c>
      <c r="E7730" t="s">
        <v>15</v>
      </c>
      <c r="F7730">
        <v>41380</v>
      </c>
    </row>
    <row r="7731" spans="1:6">
      <c r="A7731" s="171">
        <v>44431</v>
      </c>
      <c r="B7731" t="s">
        <v>164</v>
      </c>
      <c r="C7731">
        <v>154059.12</v>
      </c>
      <c r="D7731" t="s">
        <v>14</v>
      </c>
      <c r="E7731" t="s">
        <v>16</v>
      </c>
      <c r="F7731">
        <v>764</v>
      </c>
    </row>
    <row r="7732" spans="1:6">
      <c r="A7732" s="171">
        <v>44431</v>
      </c>
      <c r="B7732" t="s">
        <v>164</v>
      </c>
      <c r="C7732">
        <v>154059.12</v>
      </c>
      <c r="D7732" t="s">
        <v>14</v>
      </c>
      <c r="E7732" t="s">
        <v>17</v>
      </c>
      <c r="F7732">
        <v>3566</v>
      </c>
    </row>
    <row r="7733" spans="1:6">
      <c r="A7733" s="171">
        <v>44431</v>
      </c>
      <c r="B7733" t="s">
        <v>164</v>
      </c>
      <c r="C7733">
        <v>154059.12</v>
      </c>
      <c r="D7733" t="s">
        <v>14</v>
      </c>
      <c r="E7733" t="s">
        <v>18</v>
      </c>
      <c r="F7733">
        <v>0</v>
      </c>
    </row>
    <row r="7734" spans="1:6">
      <c r="A7734" s="171">
        <v>44431</v>
      </c>
      <c r="B7734" t="s">
        <v>164</v>
      </c>
      <c r="C7734">
        <v>154059.12</v>
      </c>
      <c r="D7734" t="s">
        <v>19</v>
      </c>
      <c r="E7734" t="s">
        <v>19</v>
      </c>
      <c r="F7734">
        <v>105845</v>
      </c>
    </row>
    <row r="7735" spans="1:6">
      <c r="A7735" s="171">
        <v>44431</v>
      </c>
      <c r="B7735" t="s">
        <v>164</v>
      </c>
      <c r="C7735">
        <v>154059.12</v>
      </c>
      <c r="D7735" t="s">
        <v>19</v>
      </c>
      <c r="E7735" t="s">
        <v>20</v>
      </c>
      <c r="F7735">
        <v>105737</v>
      </c>
    </row>
    <row r="7736" spans="1:6">
      <c r="A7736" s="171">
        <v>44431</v>
      </c>
      <c r="B7736" t="s">
        <v>164</v>
      </c>
      <c r="C7736">
        <v>154059.12</v>
      </c>
      <c r="D7736" t="s">
        <v>19</v>
      </c>
      <c r="E7736" t="s">
        <v>21</v>
      </c>
      <c r="F7736">
        <v>0</v>
      </c>
    </row>
    <row r="7737" spans="1:6">
      <c r="A7737" s="171">
        <v>44431</v>
      </c>
      <c r="B7737" t="s">
        <v>164</v>
      </c>
      <c r="C7737">
        <v>154059.12</v>
      </c>
      <c r="D7737" t="s">
        <v>19</v>
      </c>
      <c r="E7737" t="s">
        <v>22</v>
      </c>
      <c r="F7737">
        <v>108</v>
      </c>
    </row>
    <row r="7738" spans="1:6">
      <c r="A7738" s="171">
        <v>44431</v>
      </c>
      <c r="B7738" t="s">
        <v>164</v>
      </c>
      <c r="C7738">
        <v>154059.12</v>
      </c>
      <c r="D7738" t="s">
        <v>23</v>
      </c>
      <c r="E7738" t="s">
        <v>23</v>
      </c>
      <c r="F7738">
        <v>0</v>
      </c>
    </row>
    <row r="7739" spans="1:6">
      <c r="A7739" s="171">
        <v>44431</v>
      </c>
      <c r="B7739" t="s">
        <v>164</v>
      </c>
      <c r="C7739">
        <v>154059.12</v>
      </c>
      <c r="D7739" t="s">
        <v>24</v>
      </c>
      <c r="E7739" t="s">
        <v>24</v>
      </c>
      <c r="F7739">
        <v>793178</v>
      </c>
    </row>
    <row r="7740" spans="1:6">
      <c r="A7740" s="171">
        <v>44431</v>
      </c>
      <c r="B7740" t="s">
        <v>164</v>
      </c>
      <c r="C7740">
        <v>154059.12</v>
      </c>
      <c r="D7740" t="s">
        <v>25</v>
      </c>
      <c r="E7740" t="s">
        <v>25</v>
      </c>
      <c r="F7740">
        <v>4030487</v>
      </c>
    </row>
    <row r="7741" spans="1:6">
      <c r="A7741" s="171">
        <v>44431</v>
      </c>
      <c r="B7741" t="s">
        <v>164</v>
      </c>
      <c r="C7741">
        <v>154059.12</v>
      </c>
      <c r="D7741" t="s">
        <v>26</v>
      </c>
      <c r="E7741" t="s">
        <v>26</v>
      </c>
      <c r="F7741">
        <v>183915</v>
      </c>
    </row>
    <row r="7742" spans="1:6">
      <c r="A7742" s="171">
        <v>44431</v>
      </c>
      <c r="B7742" t="s">
        <v>164</v>
      </c>
      <c r="C7742">
        <v>154059.12</v>
      </c>
      <c r="D7742" t="s">
        <v>27</v>
      </c>
      <c r="E7742" t="s">
        <v>27</v>
      </c>
      <c r="F7742">
        <v>61876</v>
      </c>
    </row>
    <row r="7743" spans="1:6">
      <c r="A7743" s="171">
        <v>44431</v>
      </c>
      <c r="B7743" t="s">
        <v>164</v>
      </c>
      <c r="C7743">
        <v>154059.12</v>
      </c>
      <c r="D7743" t="s">
        <v>28</v>
      </c>
      <c r="E7743" t="s">
        <v>28</v>
      </c>
      <c r="F7743">
        <v>0</v>
      </c>
    </row>
    <row r="7744" spans="1:6">
      <c r="A7744" s="171">
        <v>44431</v>
      </c>
      <c r="B7744" t="s">
        <v>164</v>
      </c>
      <c r="C7744">
        <v>154059.12</v>
      </c>
      <c r="D7744" t="s">
        <v>29</v>
      </c>
      <c r="E7744" t="s">
        <v>29</v>
      </c>
      <c r="F7744">
        <v>1398939</v>
      </c>
    </row>
    <row r="7745" spans="1:6">
      <c r="A7745" s="171">
        <v>44431</v>
      </c>
      <c r="B7745" t="s">
        <v>164</v>
      </c>
      <c r="C7745">
        <v>154059.12</v>
      </c>
      <c r="D7745" t="s">
        <v>30</v>
      </c>
      <c r="E7745" t="s">
        <v>30</v>
      </c>
      <c r="F7745">
        <v>13090512</v>
      </c>
    </row>
    <row r="7746" spans="1:6">
      <c r="A7746" s="171">
        <v>44431</v>
      </c>
      <c r="B7746" t="s">
        <v>164</v>
      </c>
      <c r="C7746">
        <v>154059.12</v>
      </c>
      <c r="D7746" t="s">
        <v>31</v>
      </c>
      <c r="E7746" t="s">
        <v>31</v>
      </c>
      <c r="F7746">
        <v>2915430</v>
      </c>
    </row>
    <row r="7747" spans="1:6">
      <c r="A7747" s="171">
        <v>44431</v>
      </c>
      <c r="B7747" t="s">
        <v>164</v>
      </c>
      <c r="C7747">
        <v>154059.12</v>
      </c>
      <c r="D7747" t="s">
        <v>32</v>
      </c>
      <c r="E7747" t="s">
        <v>32</v>
      </c>
      <c r="F7747">
        <v>118779</v>
      </c>
    </row>
    <row r="7748" spans="1:6">
      <c r="A7748" s="171">
        <v>44431</v>
      </c>
      <c r="B7748" t="s">
        <v>164</v>
      </c>
      <c r="C7748">
        <v>154059.12</v>
      </c>
      <c r="D7748" t="s">
        <v>33</v>
      </c>
      <c r="E7748" t="s">
        <v>33</v>
      </c>
      <c r="F7748">
        <v>5558148</v>
      </c>
    </row>
    <row r="7749" spans="1:6">
      <c r="A7749" s="171">
        <v>44431</v>
      </c>
      <c r="B7749" t="s">
        <v>164</v>
      </c>
      <c r="C7749">
        <v>154059.12</v>
      </c>
      <c r="D7749" t="s">
        <v>34</v>
      </c>
      <c r="E7749" t="s">
        <v>34</v>
      </c>
      <c r="F7749">
        <v>0</v>
      </c>
    </row>
    <row r="7750" spans="1:6">
      <c r="A7750" s="171">
        <v>44431</v>
      </c>
      <c r="B7750" t="s">
        <v>164</v>
      </c>
      <c r="C7750">
        <v>154059.12</v>
      </c>
      <c r="D7750" t="s">
        <v>35</v>
      </c>
      <c r="E7750" t="s">
        <v>35</v>
      </c>
      <c r="F7750">
        <v>0</v>
      </c>
    </row>
    <row r="7751" spans="1:6">
      <c r="A7751" s="171">
        <v>44431</v>
      </c>
      <c r="B7751" t="s">
        <v>164</v>
      </c>
      <c r="C7751">
        <v>154059.12</v>
      </c>
      <c r="D7751" t="s">
        <v>36</v>
      </c>
      <c r="E7751" t="s">
        <v>36</v>
      </c>
      <c r="F7751">
        <v>21605</v>
      </c>
    </row>
    <row r="7752" spans="1:6">
      <c r="A7752" s="171">
        <v>44431</v>
      </c>
      <c r="B7752" t="s">
        <v>164</v>
      </c>
      <c r="C7752">
        <v>154059.12</v>
      </c>
      <c r="D7752" t="s">
        <v>37</v>
      </c>
      <c r="E7752" t="s">
        <v>37</v>
      </c>
      <c r="F7752">
        <v>75997</v>
      </c>
    </row>
    <row r="7753" spans="1:6">
      <c r="A7753" s="171">
        <v>44431</v>
      </c>
      <c r="B7753" t="s">
        <v>164</v>
      </c>
      <c r="C7753">
        <v>154059.12</v>
      </c>
      <c r="D7753" t="s">
        <v>38</v>
      </c>
      <c r="E7753" t="s">
        <v>38</v>
      </c>
      <c r="F7753">
        <v>0</v>
      </c>
    </row>
    <row r="7754" spans="1:6">
      <c r="A7754" s="171">
        <v>44431</v>
      </c>
      <c r="B7754" t="s">
        <v>164</v>
      </c>
      <c r="C7754">
        <v>154059.12</v>
      </c>
      <c r="D7754" t="s">
        <v>39</v>
      </c>
      <c r="E7754" t="s">
        <v>39</v>
      </c>
      <c r="F7754">
        <v>0</v>
      </c>
    </row>
    <row r="7755" spans="1:6">
      <c r="A7755" s="171">
        <v>44431</v>
      </c>
      <c r="B7755" t="s">
        <v>164</v>
      </c>
      <c r="C7755">
        <v>154059.12</v>
      </c>
      <c r="D7755" t="s">
        <v>40</v>
      </c>
      <c r="E7755" t="s">
        <v>40</v>
      </c>
      <c r="F7755">
        <v>8742</v>
      </c>
    </row>
    <row r="7756" spans="1:6">
      <c r="A7756" s="171">
        <v>44431</v>
      </c>
      <c r="B7756" t="s">
        <v>164</v>
      </c>
      <c r="C7756">
        <v>154059.12</v>
      </c>
      <c r="D7756" t="s">
        <v>41</v>
      </c>
      <c r="E7756" t="s">
        <v>41</v>
      </c>
      <c r="F7756">
        <v>0</v>
      </c>
    </row>
    <row r="7757" spans="1:6">
      <c r="A7757" s="171">
        <v>44432</v>
      </c>
      <c r="B7757" t="s">
        <v>164</v>
      </c>
      <c r="C7757">
        <v>102690.72</v>
      </c>
      <c r="D7757" t="s">
        <v>9</v>
      </c>
      <c r="E7757" t="s">
        <v>9</v>
      </c>
      <c r="F7757">
        <v>478079</v>
      </c>
    </row>
    <row r="7758" spans="1:6">
      <c r="A7758" s="171">
        <v>44432</v>
      </c>
      <c r="B7758" t="s">
        <v>164</v>
      </c>
      <c r="C7758">
        <v>102690.72</v>
      </c>
      <c r="D7758" t="s">
        <v>9</v>
      </c>
      <c r="E7758" t="s">
        <v>10</v>
      </c>
      <c r="F7758">
        <v>148601</v>
      </c>
    </row>
    <row r="7759" spans="1:6">
      <c r="A7759" s="171">
        <v>44432</v>
      </c>
      <c r="B7759" t="s">
        <v>164</v>
      </c>
      <c r="C7759">
        <v>102690.72</v>
      </c>
      <c r="D7759" t="s">
        <v>9</v>
      </c>
      <c r="E7759" t="s">
        <v>11</v>
      </c>
      <c r="F7759">
        <v>8592</v>
      </c>
    </row>
    <row r="7760" spans="1:6">
      <c r="A7760" s="171">
        <v>44432</v>
      </c>
      <c r="B7760" t="s">
        <v>164</v>
      </c>
      <c r="C7760">
        <v>102690.72</v>
      </c>
      <c r="D7760" t="s">
        <v>9</v>
      </c>
      <c r="E7760" t="s">
        <v>12</v>
      </c>
      <c r="F7760">
        <v>0</v>
      </c>
    </row>
    <row r="7761" spans="1:6">
      <c r="A7761" s="171">
        <v>44432</v>
      </c>
      <c r="B7761" t="s">
        <v>164</v>
      </c>
      <c r="C7761">
        <v>102690.72</v>
      </c>
      <c r="D7761" t="s">
        <v>9</v>
      </c>
      <c r="E7761" t="s">
        <v>13</v>
      </c>
      <c r="F7761">
        <v>320886</v>
      </c>
    </row>
    <row r="7762" spans="1:6">
      <c r="A7762" s="171">
        <v>44432</v>
      </c>
      <c r="B7762" t="s">
        <v>164</v>
      </c>
      <c r="C7762">
        <v>102690.72</v>
      </c>
      <c r="D7762" t="s">
        <v>14</v>
      </c>
      <c r="E7762" t="s">
        <v>14</v>
      </c>
      <c r="F7762">
        <v>36981</v>
      </c>
    </row>
    <row r="7763" spans="1:6">
      <c r="A7763" s="171">
        <v>44432</v>
      </c>
      <c r="B7763" t="s">
        <v>164</v>
      </c>
      <c r="C7763">
        <v>102690.72</v>
      </c>
      <c r="D7763" t="s">
        <v>14</v>
      </c>
      <c r="E7763" t="s">
        <v>15</v>
      </c>
      <c r="F7763">
        <v>32417</v>
      </c>
    </row>
    <row r="7764" spans="1:6">
      <c r="A7764" s="171">
        <v>44432</v>
      </c>
      <c r="B7764" t="s">
        <v>164</v>
      </c>
      <c r="C7764">
        <v>102690.72</v>
      </c>
      <c r="D7764" t="s">
        <v>14</v>
      </c>
      <c r="E7764" t="s">
        <v>16</v>
      </c>
      <c r="F7764">
        <v>475</v>
      </c>
    </row>
    <row r="7765" spans="1:6">
      <c r="A7765" s="171">
        <v>44432</v>
      </c>
      <c r="B7765" t="s">
        <v>164</v>
      </c>
      <c r="C7765">
        <v>102690.72</v>
      </c>
      <c r="D7765" t="s">
        <v>14</v>
      </c>
      <c r="E7765" t="s">
        <v>17</v>
      </c>
      <c r="F7765">
        <v>4089</v>
      </c>
    </row>
    <row r="7766" spans="1:6">
      <c r="A7766" s="171">
        <v>44432</v>
      </c>
      <c r="B7766" t="s">
        <v>164</v>
      </c>
      <c r="C7766">
        <v>102690.72</v>
      </c>
      <c r="D7766" t="s">
        <v>14</v>
      </c>
      <c r="E7766" t="s">
        <v>18</v>
      </c>
      <c r="F7766">
        <v>0</v>
      </c>
    </row>
    <row r="7767" spans="1:6">
      <c r="A7767" s="171">
        <v>44432</v>
      </c>
      <c r="B7767" t="s">
        <v>164</v>
      </c>
      <c r="C7767">
        <v>102690.72</v>
      </c>
      <c r="D7767" t="s">
        <v>19</v>
      </c>
      <c r="E7767" t="s">
        <v>19</v>
      </c>
      <c r="F7767">
        <v>81823</v>
      </c>
    </row>
    <row r="7768" spans="1:6">
      <c r="A7768" s="171">
        <v>44432</v>
      </c>
      <c r="B7768" t="s">
        <v>164</v>
      </c>
      <c r="C7768">
        <v>102690.72</v>
      </c>
      <c r="D7768" t="s">
        <v>19</v>
      </c>
      <c r="E7768" t="s">
        <v>20</v>
      </c>
      <c r="F7768">
        <v>81806</v>
      </c>
    </row>
    <row r="7769" spans="1:6">
      <c r="A7769" s="171">
        <v>44432</v>
      </c>
      <c r="B7769" t="s">
        <v>164</v>
      </c>
      <c r="C7769">
        <v>102690.72</v>
      </c>
      <c r="D7769" t="s">
        <v>19</v>
      </c>
      <c r="E7769" t="s">
        <v>21</v>
      </c>
      <c r="F7769">
        <v>0</v>
      </c>
    </row>
    <row r="7770" spans="1:6">
      <c r="A7770" s="171">
        <v>44432</v>
      </c>
      <c r="B7770" t="s">
        <v>164</v>
      </c>
      <c r="C7770">
        <v>102690.72</v>
      </c>
      <c r="D7770" t="s">
        <v>19</v>
      </c>
      <c r="E7770" t="s">
        <v>22</v>
      </c>
      <c r="F7770">
        <v>17</v>
      </c>
    </row>
    <row r="7771" spans="1:6">
      <c r="A7771" s="171">
        <v>44432</v>
      </c>
      <c r="B7771" t="s">
        <v>164</v>
      </c>
      <c r="C7771">
        <v>102690.72</v>
      </c>
      <c r="D7771" t="s">
        <v>23</v>
      </c>
      <c r="E7771" t="s">
        <v>23</v>
      </c>
      <c r="F7771">
        <v>0</v>
      </c>
    </row>
    <row r="7772" spans="1:6">
      <c r="A7772" s="171">
        <v>44432</v>
      </c>
      <c r="B7772" t="s">
        <v>164</v>
      </c>
      <c r="C7772">
        <v>102690.72</v>
      </c>
      <c r="D7772" t="s">
        <v>24</v>
      </c>
      <c r="E7772" t="s">
        <v>24</v>
      </c>
      <c r="F7772">
        <v>662848</v>
      </c>
    </row>
    <row r="7773" spans="1:6">
      <c r="A7773" s="171">
        <v>44432</v>
      </c>
      <c r="B7773" t="s">
        <v>164</v>
      </c>
      <c r="C7773">
        <v>102690.72</v>
      </c>
      <c r="D7773" t="s">
        <v>25</v>
      </c>
      <c r="E7773" t="s">
        <v>25</v>
      </c>
      <c r="F7773">
        <v>3630451</v>
      </c>
    </row>
    <row r="7774" spans="1:6">
      <c r="A7774" s="171">
        <v>44432</v>
      </c>
      <c r="B7774" t="s">
        <v>164</v>
      </c>
      <c r="C7774">
        <v>102690.72</v>
      </c>
      <c r="D7774" t="s">
        <v>26</v>
      </c>
      <c r="E7774" t="s">
        <v>26</v>
      </c>
      <c r="F7774">
        <v>138008</v>
      </c>
    </row>
    <row r="7775" spans="1:6">
      <c r="A7775" s="171">
        <v>44432</v>
      </c>
      <c r="B7775" t="s">
        <v>164</v>
      </c>
      <c r="C7775">
        <v>102690.72</v>
      </c>
      <c r="D7775" t="s">
        <v>27</v>
      </c>
      <c r="E7775" t="s">
        <v>27</v>
      </c>
      <c r="F7775">
        <v>54443</v>
      </c>
    </row>
    <row r="7776" spans="1:6">
      <c r="A7776" s="171">
        <v>44432</v>
      </c>
      <c r="B7776" t="s">
        <v>164</v>
      </c>
      <c r="C7776">
        <v>102690.72</v>
      </c>
      <c r="D7776" t="s">
        <v>28</v>
      </c>
      <c r="E7776" t="s">
        <v>28</v>
      </c>
      <c r="F7776">
        <v>0</v>
      </c>
    </row>
    <row r="7777" spans="1:6">
      <c r="A7777" s="171">
        <v>44432</v>
      </c>
      <c r="B7777" t="s">
        <v>164</v>
      </c>
      <c r="C7777">
        <v>102690.72</v>
      </c>
      <c r="D7777" t="s">
        <v>29</v>
      </c>
      <c r="E7777" t="s">
        <v>29</v>
      </c>
      <c r="F7777">
        <v>1230640</v>
      </c>
    </row>
    <row r="7778" spans="1:6">
      <c r="A7778" s="171">
        <v>44432</v>
      </c>
      <c r="B7778" t="s">
        <v>164</v>
      </c>
      <c r="C7778">
        <v>102690.72</v>
      </c>
      <c r="D7778" t="s">
        <v>30</v>
      </c>
      <c r="E7778" t="s">
        <v>30</v>
      </c>
      <c r="F7778">
        <v>13110958</v>
      </c>
    </row>
    <row r="7779" spans="1:6">
      <c r="A7779" s="171">
        <v>44432</v>
      </c>
      <c r="B7779" t="s">
        <v>164</v>
      </c>
      <c r="C7779">
        <v>102690.72</v>
      </c>
      <c r="D7779" t="s">
        <v>31</v>
      </c>
      <c r="E7779" t="s">
        <v>31</v>
      </c>
      <c r="F7779">
        <v>2198451</v>
      </c>
    </row>
    <row r="7780" spans="1:6">
      <c r="A7780" s="171">
        <v>44432</v>
      </c>
      <c r="B7780" t="s">
        <v>164</v>
      </c>
      <c r="C7780">
        <v>102690.72</v>
      </c>
      <c r="D7780" t="s">
        <v>32</v>
      </c>
      <c r="E7780" t="s">
        <v>32</v>
      </c>
      <c r="F7780">
        <v>202573</v>
      </c>
    </row>
    <row r="7781" spans="1:6">
      <c r="A7781" s="171">
        <v>44432</v>
      </c>
      <c r="B7781" t="s">
        <v>164</v>
      </c>
      <c r="C7781">
        <v>102690.72</v>
      </c>
      <c r="D7781" t="s">
        <v>33</v>
      </c>
      <c r="E7781" t="s">
        <v>33</v>
      </c>
      <c r="F7781">
        <v>6402492</v>
      </c>
    </row>
    <row r="7782" spans="1:6">
      <c r="A7782" s="171">
        <v>44432</v>
      </c>
      <c r="B7782" t="s">
        <v>164</v>
      </c>
      <c r="C7782">
        <v>102690.72</v>
      </c>
      <c r="D7782" t="s">
        <v>34</v>
      </c>
      <c r="E7782" t="s">
        <v>34</v>
      </c>
      <c r="F7782">
        <v>0</v>
      </c>
    </row>
    <row r="7783" spans="1:6">
      <c r="A7783" s="171">
        <v>44432</v>
      </c>
      <c r="B7783" t="s">
        <v>164</v>
      </c>
      <c r="C7783">
        <v>102690.72</v>
      </c>
      <c r="D7783" t="s">
        <v>35</v>
      </c>
      <c r="E7783" t="s">
        <v>35</v>
      </c>
      <c r="F7783">
        <v>0</v>
      </c>
    </row>
    <row r="7784" spans="1:6">
      <c r="A7784" s="171">
        <v>44432</v>
      </c>
      <c r="B7784" t="s">
        <v>164</v>
      </c>
      <c r="C7784">
        <v>102690.72</v>
      </c>
      <c r="D7784" t="s">
        <v>36</v>
      </c>
      <c r="E7784" t="s">
        <v>36</v>
      </c>
      <c r="F7784">
        <v>22320</v>
      </c>
    </row>
    <row r="7785" spans="1:6">
      <c r="A7785" s="171">
        <v>44432</v>
      </c>
      <c r="B7785" t="s">
        <v>164</v>
      </c>
      <c r="C7785">
        <v>102690.72</v>
      </c>
      <c r="D7785" t="s">
        <v>37</v>
      </c>
      <c r="E7785" t="s">
        <v>37</v>
      </c>
      <c r="F7785">
        <v>82170</v>
      </c>
    </row>
    <row r="7786" spans="1:6">
      <c r="A7786" s="171">
        <v>44432</v>
      </c>
      <c r="B7786" t="s">
        <v>164</v>
      </c>
      <c r="C7786">
        <v>102690.72</v>
      </c>
      <c r="D7786" t="s">
        <v>38</v>
      </c>
      <c r="E7786" t="s">
        <v>38</v>
      </c>
      <c r="F7786">
        <v>0</v>
      </c>
    </row>
    <row r="7787" spans="1:6">
      <c r="A7787" s="171">
        <v>44432</v>
      </c>
      <c r="B7787" t="s">
        <v>164</v>
      </c>
      <c r="C7787">
        <v>102690.72</v>
      </c>
      <c r="D7787" t="s">
        <v>39</v>
      </c>
      <c r="E7787" t="s">
        <v>39</v>
      </c>
      <c r="F7787">
        <v>0</v>
      </c>
    </row>
    <row r="7788" spans="1:6">
      <c r="A7788" s="171">
        <v>44432</v>
      </c>
      <c r="B7788" t="s">
        <v>164</v>
      </c>
      <c r="C7788">
        <v>102690.72</v>
      </c>
      <c r="D7788" t="s">
        <v>40</v>
      </c>
      <c r="E7788" t="s">
        <v>40</v>
      </c>
      <c r="F7788">
        <v>8871</v>
      </c>
    </row>
    <row r="7789" spans="1:6">
      <c r="A7789" s="171">
        <v>44432</v>
      </c>
      <c r="B7789" t="s">
        <v>164</v>
      </c>
      <c r="C7789">
        <v>102690.72</v>
      </c>
      <c r="D7789" t="s">
        <v>41</v>
      </c>
      <c r="E7789" t="s">
        <v>41</v>
      </c>
      <c r="F7789">
        <v>0</v>
      </c>
    </row>
    <row r="7790" spans="1:6">
      <c r="A7790" s="171">
        <v>44433</v>
      </c>
      <c r="B7790" t="s">
        <v>164</v>
      </c>
      <c r="C7790">
        <v>118038.95</v>
      </c>
      <c r="D7790" t="s">
        <v>9</v>
      </c>
      <c r="E7790" t="s">
        <v>9</v>
      </c>
      <c r="F7790">
        <v>440505</v>
      </c>
    </row>
    <row r="7791" spans="1:6">
      <c r="A7791" s="171">
        <v>44433</v>
      </c>
      <c r="B7791" t="s">
        <v>164</v>
      </c>
      <c r="C7791">
        <v>118038.95</v>
      </c>
      <c r="D7791" t="s">
        <v>9</v>
      </c>
      <c r="E7791" t="s">
        <v>10</v>
      </c>
      <c r="F7791">
        <v>114739</v>
      </c>
    </row>
    <row r="7792" spans="1:6">
      <c r="A7792" s="171">
        <v>44433</v>
      </c>
      <c r="B7792" t="s">
        <v>164</v>
      </c>
      <c r="C7792">
        <v>118038.95</v>
      </c>
      <c r="D7792" t="s">
        <v>9</v>
      </c>
      <c r="E7792" t="s">
        <v>11</v>
      </c>
      <c r="F7792">
        <v>6378</v>
      </c>
    </row>
    <row r="7793" spans="1:6">
      <c r="A7793" s="171">
        <v>44433</v>
      </c>
      <c r="B7793" t="s">
        <v>164</v>
      </c>
      <c r="C7793">
        <v>118038.95</v>
      </c>
      <c r="D7793" t="s">
        <v>9</v>
      </c>
      <c r="E7793" t="s">
        <v>12</v>
      </c>
      <c r="F7793">
        <v>0</v>
      </c>
    </row>
    <row r="7794" spans="1:6">
      <c r="A7794" s="171">
        <v>44433</v>
      </c>
      <c r="B7794" t="s">
        <v>164</v>
      </c>
      <c r="C7794">
        <v>118038.95</v>
      </c>
      <c r="D7794" t="s">
        <v>9</v>
      </c>
      <c r="E7794" t="s">
        <v>13</v>
      </c>
      <c r="F7794">
        <v>319388</v>
      </c>
    </row>
    <row r="7795" spans="1:6">
      <c r="A7795" s="171">
        <v>44433</v>
      </c>
      <c r="B7795" t="s">
        <v>164</v>
      </c>
      <c r="C7795">
        <v>118038.95</v>
      </c>
      <c r="D7795" t="s">
        <v>14</v>
      </c>
      <c r="E7795" t="s">
        <v>14</v>
      </c>
      <c r="F7795">
        <v>45768</v>
      </c>
    </row>
    <row r="7796" spans="1:6">
      <c r="A7796" s="171">
        <v>44433</v>
      </c>
      <c r="B7796" t="s">
        <v>164</v>
      </c>
      <c r="C7796">
        <v>118038.95</v>
      </c>
      <c r="D7796" t="s">
        <v>14</v>
      </c>
      <c r="E7796" t="s">
        <v>15</v>
      </c>
      <c r="F7796">
        <v>38472</v>
      </c>
    </row>
    <row r="7797" spans="1:6">
      <c r="A7797" s="171">
        <v>44433</v>
      </c>
      <c r="B7797" t="s">
        <v>164</v>
      </c>
      <c r="C7797">
        <v>118038.95</v>
      </c>
      <c r="D7797" t="s">
        <v>14</v>
      </c>
      <c r="E7797" t="s">
        <v>16</v>
      </c>
      <c r="F7797">
        <v>404</v>
      </c>
    </row>
    <row r="7798" spans="1:6">
      <c r="A7798" s="171">
        <v>44433</v>
      </c>
      <c r="B7798" t="s">
        <v>164</v>
      </c>
      <c r="C7798">
        <v>118038.95</v>
      </c>
      <c r="D7798" t="s">
        <v>14</v>
      </c>
      <c r="E7798" t="s">
        <v>17</v>
      </c>
      <c r="F7798">
        <v>6892</v>
      </c>
    </row>
    <row r="7799" spans="1:6">
      <c r="A7799" s="171">
        <v>44433</v>
      </c>
      <c r="B7799" t="s">
        <v>164</v>
      </c>
      <c r="C7799">
        <v>118038.95</v>
      </c>
      <c r="D7799" t="s">
        <v>14</v>
      </c>
      <c r="E7799" t="s">
        <v>18</v>
      </c>
      <c r="F7799">
        <v>0</v>
      </c>
    </row>
    <row r="7800" spans="1:6">
      <c r="A7800" s="171">
        <v>44433</v>
      </c>
      <c r="B7800" t="s">
        <v>164</v>
      </c>
      <c r="C7800">
        <v>118038.95</v>
      </c>
      <c r="D7800" t="s">
        <v>19</v>
      </c>
      <c r="E7800" t="s">
        <v>19</v>
      </c>
      <c r="F7800">
        <v>29642</v>
      </c>
    </row>
    <row r="7801" spans="1:6">
      <c r="A7801" s="171">
        <v>44433</v>
      </c>
      <c r="B7801" t="s">
        <v>164</v>
      </c>
      <c r="C7801">
        <v>118038.95</v>
      </c>
      <c r="D7801" t="s">
        <v>19</v>
      </c>
      <c r="E7801" t="s">
        <v>20</v>
      </c>
      <c r="F7801">
        <v>29626</v>
      </c>
    </row>
    <row r="7802" spans="1:6">
      <c r="A7802" s="171">
        <v>44433</v>
      </c>
      <c r="B7802" t="s">
        <v>164</v>
      </c>
      <c r="C7802">
        <v>118038.95</v>
      </c>
      <c r="D7802" t="s">
        <v>19</v>
      </c>
      <c r="E7802" t="s">
        <v>21</v>
      </c>
      <c r="F7802">
        <v>0</v>
      </c>
    </row>
    <row r="7803" spans="1:6">
      <c r="A7803" s="171">
        <v>44433</v>
      </c>
      <c r="B7803" t="s">
        <v>164</v>
      </c>
      <c r="C7803">
        <v>118038.95</v>
      </c>
      <c r="D7803" t="s">
        <v>19</v>
      </c>
      <c r="E7803" t="s">
        <v>22</v>
      </c>
      <c r="F7803">
        <v>16</v>
      </c>
    </row>
    <row r="7804" spans="1:6">
      <c r="A7804" s="171">
        <v>44433</v>
      </c>
      <c r="B7804" t="s">
        <v>164</v>
      </c>
      <c r="C7804">
        <v>118038.95</v>
      </c>
      <c r="D7804" t="s">
        <v>23</v>
      </c>
      <c r="E7804" t="s">
        <v>23</v>
      </c>
      <c r="F7804">
        <v>0</v>
      </c>
    </row>
    <row r="7805" spans="1:6">
      <c r="A7805" s="171">
        <v>44433</v>
      </c>
      <c r="B7805" t="s">
        <v>164</v>
      </c>
      <c r="C7805">
        <v>118038.95</v>
      </c>
      <c r="D7805" t="s">
        <v>24</v>
      </c>
      <c r="E7805" t="s">
        <v>24</v>
      </c>
      <c r="F7805">
        <v>425665</v>
      </c>
    </row>
    <row r="7806" spans="1:6">
      <c r="A7806" s="171">
        <v>44433</v>
      </c>
      <c r="B7806" t="s">
        <v>164</v>
      </c>
      <c r="C7806">
        <v>118038.95</v>
      </c>
      <c r="D7806" t="s">
        <v>25</v>
      </c>
      <c r="E7806" t="s">
        <v>25</v>
      </c>
      <c r="F7806">
        <v>3597041</v>
      </c>
    </row>
    <row r="7807" spans="1:6">
      <c r="A7807" s="171">
        <v>44433</v>
      </c>
      <c r="B7807" t="s">
        <v>164</v>
      </c>
      <c r="C7807">
        <v>118038.95</v>
      </c>
      <c r="D7807" t="s">
        <v>26</v>
      </c>
      <c r="E7807" t="s">
        <v>26</v>
      </c>
      <c r="F7807">
        <v>46571</v>
      </c>
    </row>
    <row r="7808" spans="1:6">
      <c r="A7808" s="171">
        <v>44433</v>
      </c>
      <c r="B7808" t="s">
        <v>164</v>
      </c>
      <c r="C7808">
        <v>118038.95</v>
      </c>
      <c r="D7808" t="s">
        <v>27</v>
      </c>
      <c r="E7808" t="s">
        <v>27</v>
      </c>
      <c r="F7808">
        <v>58452</v>
      </c>
    </row>
    <row r="7809" spans="1:6">
      <c r="A7809" s="171">
        <v>44433</v>
      </c>
      <c r="B7809" t="s">
        <v>164</v>
      </c>
      <c r="C7809">
        <v>118038.95</v>
      </c>
      <c r="D7809" t="s">
        <v>28</v>
      </c>
      <c r="E7809" t="s">
        <v>28</v>
      </c>
      <c r="F7809">
        <v>0</v>
      </c>
    </row>
    <row r="7810" spans="1:6">
      <c r="A7810" s="171">
        <v>44433</v>
      </c>
      <c r="B7810" t="s">
        <v>164</v>
      </c>
      <c r="C7810">
        <v>118038.95</v>
      </c>
      <c r="D7810" t="s">
        <v>29</v>
      </c>
      <c r="E7810" t="s">
        <v>29</v>
      </c>
      <c r="F7810">
        <v>1457399</v>
      </c>
    </row>
    <row r="7811" spans="1:6">
      <c r="A7811" s="171">
        <v>44433</v>
      </c>
      <c r="B7811" t="s">
        <v>164</v>
      </c>
      <c r="C7811">
        <v>118038.95</v>
      </c>
      <c r="D7811" t="s">
        <v>30</v>
      </c>
      <c r="E7811" t="s">
        <v>30</v>
      </c>
      <c r="F7811">
        <v>13346689</v>
      </c>
    </row>
    <row r="7812" spans="1:6">
      <c r="A7812" s="171">
        <v>44433</v>
      </c>
      <c r="B7812" t="s">
        <v>164</v>
      </c>
      <c r="C7812">
        <v>118038.95</v>
      </c>
      <c r="D7812" t="s">
        <v>31</v>
      </c>
      <c r="E7812" t="s">
        <v>31</v>
      </c>
      <c r="F7812">
        <v>1430983</v>
      </c>
    </row>
    <row r="7813" spans="1:6">
      <c r="A7813" s="171">
        <v>44433</v>
      </c>
      <c r="B7813" t="s">
        <v>164</v>
      </c>
      <c r="C7813">
        <v>118038.95</v>
      </c>
      <c r="D7813" t="s">
        <v>32</v>
      </c>
      <c r="E7813" t="s">
        <v>32</v>
      </c>
      <c r="F7813">
        <v>478159</v>
      </c>
    </row>
    <row r="7814" spans="1:6">
      <c r="A7814" s="171">
        <v>44433</v>
      </c>
      <c r="B7814" t="s">
        <v>164</v>
      </c>
      <c r="C7814">
        <v>118038.95</v>
      </c>
      <c r="D7814" t="s">
        <v>33</v>
      </c>
      <c r="E7814" t="s">
        <v>33</v>
      </c>
      <c r="F7814">
        <v>6752450</v>
      </c>
    </row>
    <row r="7815" spans="1:6">
      <c r="A7815" s="171">
        <v>44433</v>
      </c>
      <c r="B7815" t="s">
        <v>164</v>
      </c>
      <c r="C7815">
        <v>118038.95</v>
      </c>
      <c r="D7815" t="s">
        <v>34</v>
      </c>
      <c r="E7815" t="s">
        <v>34</v>
      </c>
      <c r="F7815">
        <v>0</v>
      </c>
    </row>
    <row r="7816" spans="1:6">
      <c r="A7816" s="171">
        <v>44433</v>
      </c>
      <c r="B7816" t="s">
        <v>164</v>
      </c>
      <c r="C7816">
        <v>118038.95</v>
      </c>
      <c r="D7816" t="s">
        <v>35</v>
      </c>
      <c r="E7816" t="s">
        <v>35</v>
      </c>
      <c r="F7816">
        <v>0</v>
      </c>
    </row>
    <row r="7817" spans="1:6">
      <c r="A7817" s="171">
        <v>44433</v>
      </c>
      <c r="B7817" t="s">
        <v>164</v>
      </c>
      <c r="C7817">
        <v>118038.95</v>
      </c>
      <c r="D7817" t="s">
        <v>36</v>
      </c>
      <c r="E7817" t="s">
        <v>36</v>
      </c>
      <c r="F7817">
        <v>18299</v>
      </c>
    </row>
    <row r="7818" spans="1:6">
      <c r="A7818" s="171">
        <v>44433</v>
      </c>
      <c r="B7818" t="s">
        <v>164</v>
      </c>
      <c r="C7818">
        <v>118038.95</v>
      </c>
      <c r="D7818" t="s">
        <v>37</v>
      </c>
      <c r="E7818" t="s">
        <v>37</v>
      </c>
      <c r="F7818">
        <v>81909</v>
      </c>
    </row>
    <row r="7819" spans="1:6">
      <c r="A7819" s="171">
        <v>44433</v>
      </c>
      <c r="B7819" t="s">
        <v>164</v>
      </c>
      <c r="C7819">
        <v>118038.95</v>
      </c>
      <c r="D7819" t="s">
        <v>38</v>
      </c>
      <c r="E7819" t="s">
        <v>38</v>
      </c>
      <c r="F7819">
        <v>0</v>
      </c>
    </row>
    <row r="7820" spans="1:6">
      <c r="A7820" s="171">
        <v>44433</v>
      </c>
      <c r="B7820" t="s">
        <v>164</v>
      </c>
      <c r="C7820">
        <v>118038.95</v>
      </c>
      <c r="D7820" t="s">
        <v>39</v>
      </c>
      <c r="E7820" t="s">
        <v>39</v>
      </c>
      <c r="F7820">
        <v>0</v>
      </c>
    </row>
    <row r="7821" spans="1:6">
      <c r="A7821" s="171">
        <v>44433</v>
      </c>
      <c r="B7821" t="s">
        <v>164</v>
      </c>
      <c r="C7821">
        <v>118038.95</v>
      </c>
      <c r="D7821" t="s">
        <v>40</v>
      </c>
      <c r="E7821" t="s">
        <v>40</v>
      </c>
      <c r="F7821">
        <v>4291</v>
      </c>
    </row>
    <row r="7822" spans="1:6">
      <c r="A7822" s="171">
        <v>44433</v>
      </c>
      <c r="B7822" t="s">
        <v>164</v>
      </c>
      <c r="C7822">
        <v>118038.95</v>
      </c>
      <c r="D7822" t="s">
        <v>41</v>
      </c>
      <c r="E7822" t="s">
        <v>41</v>
      </c>
      <c r="F7822">
        <v>0</v>
      </c>
    </row>
    <row r="7823" spans="1:6">
      <c r="A7823" s="171">
        <v>44434</v>
      </c>
      <c r="B7823" t="s">
        <v>164</v>
      </c>
      <c r="C7823">
        <v>233977.37</v>
      </c>
      <c r="D7823" t="s">
        <v>9</v>
      </c>
      <c r="E7823" t="s">
        <v>9</v>
      </c>
      <c r="F7823">
        <v>399569</v>
      </c>
    </row>
    <row r="7824" spans="1:6">
      <c r="A7824" s="171">
        <v>44434</v>
      </c>
      <c r="B7824" t="s">
        <v>164</v>
      </c>
      <c r="C7824">
        <v>233977.37</v>
      </c>
      <c r="D7824" t="s">
        <v>9</v>
      </c>
      <c r="E7824" t="s">
        <v>10</v>
      </c>
      <c r="F7824">
        <v>84444</v>
      </c>
    </row>
    <row r="7825" spans="1:6">
      <c r="A7825" s="171">
        <v>44434</v>
      </c>
      <c r="B7825" t="s">
        <v>164</v>
      </c>
      <c r="C7825">
        <v>233977.37</v>
      </c>
      <c r="D7825" t="s">
        <v>9</v>
      </c>
      <c r="E7825" t="s">
        <v>11</v>
      </c>
      <c r="F7825">
        <v>7677</v>
      </c>
    </row>
    <row r="7826" spans="1:6">
      <c r="A7826" s="171">
        <v>44434</v>
      </c>
      <c r="B7826" t="s">
        <v>164</v>
      </c>
      <c r="C7826">
        <v>233977.37</v>
      </c>
      <c r="D7826" t="s">
        <v>9</v>
      </c>
      <c r="E7826" t="s">
        <v>12</v>
      </c>
      <c r="F7826">
        <v>0</v>
      </c>
    </row>
    <row r="7827" spans="1:6">
      <c r="A7827" s="171">
        <v>44434</v>
      </c>
      <c r="B7827" t="s">
        <v>164</v>
      </c>
      <c r="C7827">
        <v>233977.37</v>
      </c>
      <c r="D7827" t="s">
        <v>9</v>
      </c>
      <c r="E7827" t="s">
        <v>13</v>
      </c>
      <c r="F7827">
        <v>307448</v>
      </c>
    </row>
    <row r="7828" spans="1:6">
      <c r="A7828" s="171">
        <v>44434</v>
      </c>
      <c r="B7828" t="s">
        <v>164</v>
      </c>
      <c r="C7828">
        <v>233977.37</v>
      </c>
      <c r="D7828" t="s">
        <v>14</v>
      </c>
      <c r="E7828" t="s">
        <v>14</v>
      </c>
      <c r="F7828">
        <v>45106</v>
      </c>
    </row>
    <row r="7829" spans="1:6">
      <c r="A7829" s="171">
        <v>44434</v>
      </c>
      <c r="B7829" t="s">
        <v>164</v>
      </c>
      <c r="C7829">
        <v>233977.37</v>
      </c>
      <c r="D7829" t="s">
        <v>14</v>
      </c>
      <c r="E7829" t="s">
        <v>15</v>
      </c>
      <c r="F7829">
        <v>34031</v>
      </c>
    </row>
    <row r="7830" spans="1:6">
      <c r="A7830" s="171">
        <v>44434</v>
      </c>
      <c r="B7830" t="s">
        <v>164</v>
      </c>
      <c r="C7830">
        <v>233977.37</v>
      </c>
      <c r="D7830" t="s">
        <v>14</v>
      </c>
      <c r="E7830" t="s">
        <v>16</v>
      </c>
      <c r="F7830">
        <v>510</v>
      </c>
    </row>
    <row r="7831" spans="1:6">
      <c r="A7831" s="171">
        <v>44434</v>
      </c>
      <c r="B7831" t="s">
        <v>164</v>
      </c>
      <c r="C7831">
        <v>233977.37</v>
      </c>
      <c r="D7831" t="s">
        <v>14</v>
      </c>
      <c r="E7831" t="s">
        <v>17</v>
      </c>
      <c r="F7831">
        <v>10565</v>
      </c>
    </row>
    <row r="7832" spans="1:6">
      <c r="A7832" s="171">
        <v>44434</v>
      </c>
      <c r="B7832" t="s">
        <v>164</v>
      </c>
      <c r="C7832">
        <v>233977.37</v>
      </c>
      <c r="D7832" t="s">
        <v>14</v>
      </c>
      <c r="E7832" t="s">
        <v>18</v>
      </c>
      <c r="F7832">
        <v>0</v>
      </c>
    </row>
    <row r="7833" spans="1:6">
      <c r="A7833" s="171">
        <v>44434</v>
      </c>
      <c r="B7833" t="s">
        <v>164</v>
      </c>
      <c r="C7833">
        <v>233977.37</v>
      </c>
      <c r="D7833" t="s">
        <v>19</v>
      </c>
      <c r="E7833" t="s">
        <v>19</v>
      </c>
      <c r="F7833">
        <v>14274</v>
      </c>
    </row>
    <row r="7834" spans="1:6">
      <c r="A7834" s="171">
        <v>44434</v>
      </c>
      <c r="B7834" t="s">
        <v>164</v>
      </c>
      <c r="C7834">
        <v>233977.37</v>
      </c>
      <c r="D7834" t="s">
        <v>19</v>
      </c>
      <c r="E7834" t="s">
        <v>20</v>
      </c>
      <c r="F7834">
        <v>14258</v>
      </c>
    </row>
    <row r="7835" spans="1:6">
      <c r="A7835" s="171">
        <v>44434</v>
      </c>
      <c r="B7835" t="s">
        <v>164</v>
      </c>
      <c r="C7835">
        <v>233977.37</v>
      </c>
      <c r="D7835" t="s">
        <v>19</v>
      </c>
      <c r="E7835" t="s">
        <v>21</v>
      </c>
      <c r="F7835">
        <v>0</v>
      </c>
    </row>
    <row r="7836" spans="1:6">
      <c r="A7836" s="171">
        <v>44434</v>
      </c>
      <c r="B7836" t="s">
        <v>164</v>
      </c>
      <c r="C7836">
        <v>233977.37</v>
      </c>
      <c r="D7836" t="s">
        <v>19</v>
      </c>
      <c r="E7836" t="s">
        <v>22</v>
      </c>
      <c r="F7836">
        <v>16</v>
      </c>
    </row>
    <row r="7837" spans="1:6">
      <c r="A7837" s="171">
        <v>44434</v>
      </c>
      <c r="B7837" t="s">
        <v>164</v>
      </c>
      <c r="C7837">
        <v>233977.37</v>
      </c>
      <c r="D7837" t="s">
        <v>23</v>
      </c>
      <c r="E7837" t="s">
        <v>23</v>
      </c>
      <c r="F7837">
        <v>0</v>
      </c>
    </row>
    <row r="7838" spans="1:6">
      <c r="A7838" s="171">
        <v>44434</v>
      </c>
      <c r="B7838" t="s">
        <v>164</v>
      </c>
      <c r="C7838">
        <v>233977.37</v>
      </c>
      <c r="D7838" t="s">
        <v>24</v>
      </c>
      <c r="E7838" t="s">
        <v>24</v>
      </c>
      <c r="F7838">
        <v>268454</v>
      </c>
    </row>
    <row r="7839" spans="1:6">
      <c r="A7839" s="171">
        <v>44434</v>
      </c>
      <c r="B7839" t="s">
        <v>164</v>
      </c>
      <c r="C7839">
        <v>233977.37</v>
      </c>
      <c r="D7839" t="s">
        <v>25</v>
      </c>
      <c r="E7839" t="s">
        <v>25</v>
      </c>
      <c r="F7839">
        <v>3611296</v>
      </c>
    </row>
    <row r="7840" spans="1:6">
      <c r="A7840" s="171">
        <v>44434</v>
      </c>
      <c r="B7840" t="s">
        <v>164</v>
      </c>
      <c r="C7840">
        <v>233977.37</v>
      </c>
      <c r="D7840" t="s">
        <v>26</v>
      </c>
      <c r="E7840" t="s">
        <v>26</v>
      </c>
      <c r="F7840">
        <v>37131</v>
      </c>
    </row>
    <row r="7841" spans="1:6">
      <c r="A7841" s="171">
        <v>44434</v>
      </c>
      <c r="B7841" t="s">
        <v>164</v>
      </c>
      <c r="C7841">
        <v>233977.37</v>
      </c>
      <c r="D7841" t="s">
        <v>27</v>
      </c>
      <c r="E7841" t="s">
        <v>27</v>
      </c>
      <c r="F7841">
        <v>47808</v>
      </c>
    </row>
    <row r="7842" spans="1:6">
      <c r="A7842" s="171">
        <v>44434</v>
      </c>
      <c r="B7842" t="s">
        <v>164</v>
      </c>
      <c r="C7842">
        <v>233977.37</v>
      </c>
      <c r="D7842" t="s">
        <v>28</v>
      </c>
      <c r="E7842" t="s">
        <v>28</v>
      </c>
      <c r="F7842">
        <v>0</v>
      </c>
    </row>
    <row r="7843" spans="1:6">
      <c r="A7843" s="171">
        <v>44434</v>
      </c>
      <c r="B7843" t="s">
        <v>164</v>
      </c>
      <c r="C7843">
        <v>233977.37</v>
      </c>
      <c r="D7843" t="s">
        <v>29</v>
      </c>
      <c r="E7843" t="s">
        <v>29</v>
      </c>
      <c r="F7843">
        <v>1660007</v>
      </c>
    </row>
    <row r="7844" spans="1:6">
      <c r="A7844" s="171">
        <v>44434</v>
      </c>
      <c r="B7844" t="s">
        <v>164</v>
      </c>
      <c r="C7844">
        <v>233977.37</v>
      </c>
      <c r="D7844" t="s">
        <v>30</v>
      </c>
      <c r="E7844" t="s">
        <v>30</v>
      </c>
      <c r="F7844">
        <v>13035893</v>
      </c>
    </row>
    <row r="7845" spans="1:6">
      <c r="A7845" s="171">
        <v>44434</v>
      </c>
      <c r="B7845" t="s">
        <v>164</v>
      </c>
      <c r="C7845">
        <v>233977.37</v>
      </c>
      <c r="D7845" t="s">
        <v>31</v>
      </c>
      <c r="E7845" t="s">
        <v>31</v>
      </c>
      <c r="F7845">
        <v>1452845</v>
      </c>
    </row>
    <row r="7846" spans="1:6">
      <c r="A7846" s="171">
        <v>44434</v>
      </c>
      <c r="B7846" t="s">
        <v>164</v>
      </c>
      <c r="C7846">
        <v>233977.37</v>
      </c>
      <c r="D7846" t="s">
        <v>32</v>
      </c>
      <c r="E7846" t="s">
        <v>32</v>
      </c>
      <c r="F7846">
        <v>84275</v>
      </c>
    </row>
    <row r="7847" spans="1:6">
      <c r="A7847" s="171">
        <v>44434</v>
      </c>
      <c r="B7847" t="s">
        <v>164</v>
      </c>
      <c r="C7847">
        <v>233977.37</v>
      </c>
      <c r="D7847" t="s">
        <v>33</v>
      </c>
      <c r="E7847" t="s">
        <v>33</v>
      </c>
      <c r="F7847">
        <v>8475247</v>
      </c>
    </row>
    <row r="7848" spans="1:6">
      <c r="A7848" s="171">
        <v>44434</v>
      </c>
      <c r="B7848" t="s">
        <v>164</v>
      </c>
      <c r="C7848">
        <v>233977.37</v>
      </c>
      <c r="D7848" t="s">
        <v>34</v>
      </c>
      <c r="E7848" t="s">
        <v>34</v>
      </c>
      <c r="F7848">
        <v>0</v>
      </c>
    </row>
    <row r="7849" spans="1:6">
      <c r="A7849" s="171">
        <v>44434</v>
      </c>
      <c r="B7849" t="s">
        <v>164</v>
      </c>
      <c r="C7849">
        <v>233977.37</v>
      </c>
      <c r="D7849" t="s">
        <v>35</v>
      </c>
      <c r="E7849" t="s">
        <v>35</v>
      </c>
      <c r="F7849">
        <v>0</v>
      </c>
    </row>
    <row r="7850" spans="1:6">
      <c r="A7850" s="171">
        <v>44434</v>
      </c>
      <c r="B7850" t="s">
        <v>164</v>
      </c>
      <c r="C7850">
        <v>233977.37</v>
      </c>
      <c r="D7850" t="s">
        <v>36</v>
      </c>
      <c r="E7850" t="s">
        <v>36</v>
      </c>
      <c r="F7850">
        <v>11964</v>
      </c>
    </row>
    <row r="7851" spans="1:6">
      <c r="A7851" s="171">
        <v>44434</v>
      </c>
      <c r="B7851" t="s">
        <v>164</v>
      </c>
      <c r="C7851">
        <v>233977.37</v>
      </c>
      <c r="D7851" t="s">
        <v>37</v>
      </c>
      <c r="E7851" t="s">
        <v>37</v>
      </c>
      <c r="F7851">
        <v>94912</v>
      </c>
    </row>
    <row r="7852" spans="1:6">
      <c r="A7852" s="171">
        <v>44434</v>
      </c>
      <c r="B7852" t="s">
        <v>164</v>
      </c>
      <c r="C7852">
        <v>233977.37</v>
      </c>
      <c r="D7852" t="s">
        <v>38</v>
      </c>
      <c r="E7852" t="s">
        <v>38</v>
      </c>
      <c r="F7852">
        <v>0</v>
      </c>
    </row>
    <row r="7853" spans="1:6">
      <c r="A7853" s="171">
        <v>44434</v>
      </c>
      <c r="B7853" t="s">
        <v>164</v>
      </c>
      <c r="C7853">
        <v>233977.37</v>
      </c>
      <c r="D7853" t="s">
        <v>39</v>
      </c>
      <c r="E7853" t="s">
        <v>39</v>
      </c>
      <c r="F7853">
        <v>0</v>
      </c>
    </row>
    <row r="7854" spans="1:6">
      <c r="A7854" s="171">
        <v>44434</v>
      </c>
      <c r="B7854" t="s">
        <v>164</v>
      </c>
      <c r="C7854">
        <v>233977.37</v>
      </c>
      <c r="D7854" t="s">
        <v>40</v>
      </c>
      <c r="E7854" t="s">
        <v>40</v>
      </c>
      <c r="F7854">
        <v>5997</v>
      </c>
    </row>
    <row r="7855" spans="1:6">
      <c r="A7855" s="171">
        <v>44434</v>
      </c>
      <c r="B7855" t="s">
        <v>164</v>
      </c>
      <c r="C7855">
        <v>233977.37</v>
      </c>
      <c r="D7855" t="s">
        <v>41</v>
      </c>
      <c r="E7855" t="s">
        <v>41</v>
      </c>
      <c r="F7855">
        <v>0</v>
      </c>
    </row>
    <row r="7856" spans="1:6">
      <c r="A7856" s="171">
        <v>44435</v>
      </c>
      <c r="B7856" t="s">
        <v>164</v>
      </c>
      <c r="C7856">
        <v>284056.69</v>
      </c>
      <c r="D7856" t="s">
        <v>9</v>
      </c>
      <c r="E7856" t="s">
        <v>9</v>
      </c>
      <c r="F7856">
        <v>400504</v>
      </c>
    </row>
    <row r="7857" spans="1:6">
      <c r="A7857" s="171">
        <v>44435</v>
      </c>
      <c r="B7857" t="s">
        <v>164</v>
      </c>
      <c r="C7857">
        <v>284056.69</v>
      </c>
      <c r="D7857" t="s">
        <v>9</v>
      </c>
      <c r="E7857" t="s">
        <v>10</v>
      </c>
      <c r="F7857">
        <v>87015</v>
      </c>
    </row>
    <row r="7858" spans="1:6">
      <c r="A7858" s="171">
        <v>44435</v>
      </c>
      <c r="B7858" t="s">
        <v>164</v>
      </c>
      <c r="C7858">
        <v>284056.69</v>
      </c>
      <c r="D7858" t="s">
        <v>9</v>
      </c>
      <c r="E7858" t="s">
        <v>11</v>
      </c>
      <c r="F7858">
        <v>6638</v>
      </c>
    </row>
    <row r="7859" spans="1:6">
      <c r="A7859" s="171">
        <v>44435</v>
      </c>
      <c r="B7859" t="s">
        <v>164</v>
      </c>
      <c r="C7859">
        <v>284056.69</v>
      </c>
      <c r="D7859" t="s">
        <v>9</v>
      </c>
      <c r="E7859" t="s">
        <v>12</v>
      </c>
      <c r="F7859">
        <v>0</v>
      </c>
    </row>
    <row r="7860" spans="1:6">
      <c r="A7860" s="171">
        <v>44435</v>
      </c>
      <c r="B7860" t="s">
        <v>164</v>
      </c>
      <c r="C7860">
        <v>284056.69</v>
      </c>
      <c r="D7860" t="s">
        <v>9</v>
      </c>
      <c r="E7860" t="s">
        <v>13</v>
      </c>
      <c r="F7860">
        <v>306851</v>
      </c>
    </row>
    <row r="7861" spans="1:6">
      <c r="A7861" s="171">
        <v>44435</v>
      </c>
      <c r="B7861" t="s">
        <v>164</v>
      </c>
      <c r="C7861">
        <v>284056.69</v>
      </c>
      <c r="D7861" t="s">
        <v>14</v>
      </c>
      <c r="E7861" t="s">
        <v>14</v>
      </c>
      <c r="F7861">
        <v>44348</v>
      </c>
    </row>
    <row r="7862" spans="1:6">
      <c r="A7862" s="171">
        <v>44435</v>
      </c>
      <c r="B7862" t="s">
        <v>164</v>
      </c>
      <c r="C7862">
        <v>284056.69</v>
      </c>
      <c r="D7862" t="s">
        <v>14</v>
      </c>
      <c r="E7862" t="s">
        <v>15</v>
      </c>
      <c r="F7862">
        <v>33351</v>
      </c>
    </row>
    <row r="7863" spans="1:6">
      <c r="A7863" s="171">
        <v>44435</v>
      </c>
      <c r="B7863" t="s">
        <v>164</v>
      </c>
      <c r="C7863">
        <v>284056.69</v>
      </c>
      <c r="D7863" t="s">
        <v>14</v>
      </c>
      <c r="E7863" t="s">
        <v>16</v>
      </c>
      <c r="F7863">
        <v>501</v>
      </c>
    </row>
    <row r="7864" spans="1:6">
      <c r="A7864" s="171">
        <v>44435</v>
      </c>
      <c r="B7864" t="s">
        <v>164</v>
      </c>
      <c r="C7864">
        <v>284056.69</v>
      </c>
      <c r="D7864" t="s">
        <v>14</v>
      </c>
      <c r="E7864" t="s">
        <v>17</v>
      </c>
      <c r="F7864">
        <v>10495</v>
      </c>
    </row>
    <row r="7865" spans="1:6">
      <c r="A7865" s="171">
        <v>44435</v>
      </c>
      <c r="B7865" t="s">
        <v>164</v>
      </c>
      <c r="C7865">
        <v>284056.69</v>
      </c>
      <c r="D7865" t="s">
        <v>14</v>
      </c>
      <c r="E7865" t="s">
        <v>18</v>
      </c>
      <c r="F7865">
        <v>0</v>
      </c>
    </row>
    <row r="7866" spans="1:6">
      <c r="A7866" s="171">
        <v>44435</v>
      </c>
      <c r="B7866" t="s">
        <v>164</v>
      </c>
      <c r="C7866">
        <v>284056.69</v>
      </c>
      <c r="D7866" t="s">
        <v>19</v>
      </c>
      <c r="E7866" t="s">
        <v>19</v>
      </c>
      <c r="F7866">
        <v>5452</v>
      </c>
    </row>
    <row r="7867" spans="1:6">
      <c r="A7867" s="171">
        <v>44435</v>
      </c>
      <c r="B7867" t="s">
        <v>164</v>
      </c>
      <c r="C7867">
        <v>284056.69</v>
      </c>
      <c r="D7867" t="s">
        <v>19</v>
      </c>
      <c r="E7867" t="s">
        <v>20</v>
      </c>
      <c r="F7867">
        <v>5431</v>
      </c>
    </row>
    <row r="7868" spans="1:6">
      <c r="A7868" s="171">
        <v>44435</v>
      </c>
      <c r="B7868" t="s">
        <v>164</v>
      </c>
      <c r="C7868">
        <v>284056.69</v>
      </c>
      <c r="D7868" t="s">
        <v>19</v>
      </c>
      <c r="E7868" t="s">
        <v>21</v>
      </c>
      <c r="F7868">
        <v>0</v>
      </c>
    </row>
    <row r="7869" spans="1:6">
      <c r="A7869" s="171">
        <v>44435</v>
      </c>
      <c r="B7869" t="s">
        <v>164</v>
      </c>
      <c r="C7869">
        <v>284056.69</v>
      </c>
      <c r="D7869" t="s">
        <v>19</v>
      </c>
      <c r="E7869" t="s">
        <v>22</v>
      </c>
      <c r="F7869">
        <v>21</v>
      </c>
    </row>
    <row r="7870" spans="1:6">
      <c r="A7870" s="171">
        <v>44435</v>
      </c>
      <c r="B7870" t="s">
        <v>164</v>
      </c>
      <c r="C7870">
        <v>284056.69</v>
      </c>
      <c r="D7870" t="s">
        <v>23</v>
      </c>
      <c r="E7870" t="s">
        <v>23</v>
      </c>
      <c r="F7870">
        <v>0</v>
      </c>
    </row>
    <row r="7871" spans="1:6">
      <c r="A7871" s="171">
        <v>44435</v>
      </c>
      <c r="B7871" t="s">
        <v>164</v>
      </c>
      <c r="C7871">
        <v>284056.69</v>
      </c>
      <c r="D7871" t="s">
        <v>24</v>
      </c>
      <c r="E7871" t="s">
        <v>24</v>
      </c>
      <c r="F7871">
        <v>675803</v>
      </c>
    </row>
    <row r="7872" spans="1:6">
      <c r="A7872" s="171">
        <v>44435</v>
      </c>
      <c r="B7872" t="s">
        <v>164</v>
      </c>
      <c r="C7872">
        <v>284056.69</v>
      </c>
      <c r="D7872" t="s">
        <v>25</v>
      </c>
      <c r="E7872" t="s">
        <v>25</v>
      </c>
      <c r="F7872">
        <v>3219142</v>
      </c>
    </row>
    <row r="7873" spans="1:6">
      <c r="A7873" s="171">
        <v>44435</v>
      </c>
      <c r="B7873" t="s">
        <v>164</v>
      </c>
      <c r="C7873">
        <v>284056.69</v>
      </c>
      <c r="D7873" t="s">
        <v>26</v>
      </c>
      <c r="E7873" t="s">
        <v>26</v>
      </c>
      <c r="F7873">
        <v>24631</v>
      </c>
    </row>
    <row r="7874" spans="1:6">
      <c r="A7874" s="171">
        <v>44435</v>
      </c>
      <c r="B7874" t="s">
        <v>164</v>
      </c>
      <c r="C7874">
        <v>284056.69</v>
      </c>
      <c r="D7874" t="s">
        <v>27</v>
      </c>
      <c r="E7874" t="s">
        <v>27</v>
      </c>
      <c r="F7874">
        <v>58778</v>
      </c>
    </row>
    <row r="7875" spans="1:6">
      <c r="A7875" s="171">
        <v>44435</v>
      </c>
      <c r="B7875" t="s">
        <v>164</v>
      </c>
      <c r="C7875">
        <v>284056.69</v>
      </c>
      <c r="D7875" t="s">
        <v>28</v>
      </c>
      <c r="E7875" t="s">
        <v>28</v>
      </c>
      <c r="F7875">
        <v>0</v>
      </c>
    </row>
    <row r="7876" spans="1:6">
      <c r="A7876" s="171">
        <v>44435</v>
      </c>
      <c r="B7876" t="s">
        <v>164</v>
      </c>
      <c r="C7876">
        <v>284056.69</v>
      </c>
      <c r="D7876" t="s">
        <v>29</v>
      </c>
      <c r="E7876" t="s">
        <v>29</v>
      </c>
      <c r="F7876">
        <v>1797825</v>
      </c>
    </row>
    <row r="7877" spans="1:6">
      <c r="A7877" s="171">
        <v>44435</v>
      </c>
      <c r="B7877" t="s">
        <v>164</v>
      </c>
      <c r="C7877">
        <v>284056.69</v>
      </c>
      <c r="D7877" t="s">
        <v>30</v>
      </c>
      <c r="E7877" t="s">
        <v>30</v>
      </c>
      <c r="F7877">
        <v>12323233</v>
      </c>
    </row>
    <row r="7878" spans="1:6">
      <c r="A7878" s="171">
        <v>44435</v>
      </c>
      <c r="B7878" t="s">
        <v>164</v>
      </c>
      <c r="C7878">
        <v>284056.69</v>
      </c>
      <c r="D7878" t="s">
        <v>31</v>
      </c>
      <c r="E7878" t="s">
        <v>31</v>
      </c>
      <c r="F7878">
        <v>1481551</v>
      </c>
    </row>
    <row r="7879" spans="1:6">
      <c r="A7879" s="171">
        <v>44435</v>
      </c>
      <c r="B7879" t="s">
        <v>164</v>
      </c>
      <c r="C7879">
        <v>284056.69</v>
      </c>
      <c r="D7879" t="s">
        <v>32</v>
      </c>
      <c r="E7879" t="s">
        <v>32</v>
      </c>
      <c r="F7879">
        <v>116090</v>
      </c>
    </row>
    <row r="7880" spans="1:6">
      <c r="A7880" s="171">
        <v>44435</v>
      </c>
      <c r="B7880" t="s">
        <v>164</v>
      </c>
      <c r="C7880">
        <v>284056.69</v>
      </c>
      <c r="D7880" t="s">
        <v>33</v>
      </c>
      <c r="E7880" t="s">
        <v>33</v>
      </c>
      <c r="F7880">
        <v>623088</v>
      </c>
    </row>
    <row r="7881" spans="1:6">
      <c r="A7881" s="171">
        <v>44435</v>
      </c>
      <c r="B7881" t="s">
        <v>164</v>
      </c>
      <c r="C7881">
        <v>284056.69</v>
      </c>
      <c r="D7881" t="s">
        <v>34</v>
      </c>
      <c r="E7881" t="s">
        <v>34</v>
      </c>
      <c r="F7881">
        <v>0</v>
      </c>
    </row>
    <row r="7882" spans="1:6">
      <c r="A7882" s="171">
        <v>44435</v>
      </c>
      <c r="B7882" t="s">
        <v>164</v>
      </c>
      <c r="C7882">
        <v>284056.69</v>
      </c>
      <c r="D7882" t="s">
        <v>35</v>
      </c>
      <c r="E7882" t="s">
        <v>35</v>
      </c>
      <c r="F7882">
        <v>0</v>
      </c>
    </row>
    <row r="7883" spans="1:6">
      <c r="A7883" s="171">
        <v>44435</v>
      </c>
      <c r="B7883" t="s">
        <v>164</v>
      </c>
      <c r="C7883">
        <v>284056.69</v>
      </c>
      <c r="D7883" t="s">
        <v>36</v>
      </c>
      <c r="E7883" t="s">
        <v>36</v>
      </c>
      <c r="F7883">
        <v>16344</v>
      </c>
    </row>
    <row r="7884" spans="1:6">
      <c r="A7884" s="171">
        <v>44435</v>
      </c>
      <c r="B7884" t="s">
        <v>164</v>
      </c>
      <c r="C7884">
        <v>284056.69</v>
      </c>
      <c r="D7884" t="s">
        <v>37</v>
      </c>
      <c r="E7884" t="s">
        <v>37</v>
      </c>
      <c r="F7884">
        <v>97423</v>
      </c>
    </row>
    <row r="7885" spans="1:6">
      <c r="A7885" s="171">
        <v>44435</v>
      </c>
      <c r="B7885" t="s">
        <v>164</v>
      </c>
      <c r="C7885">
        <v>284056.69</v>
      </c>
      <c r="D7885" t="s">
        <v>38</v>
      </c>
      <c r="E7885" t="s">
        <v>38</v>
      </c>
      <c r="F7885">
        <v>0</v>
      </c>
    </row>
    <row r="7886" spans="1:6">
      <c r="A7886" s="171">
        <v>44435</v>
      </c>
      <c r="B7886" t="s">
        <v>164</v>
      </c>
      <c r="C7886">
        <v>284056.69</v>
      </c>
      <c r="D7886" t="s">
        <v>39</v>
      </c>
      <c r="E7886" t="s">
        <v>39</v>
      </c>
      <c r="F7886">
        <v>0</v>
      </c>
    </row>
    <row r="7887" spans="1:6">
      <c r="A7887" s="171">
        <v>44435</v>
      </c>
      <c r="B7887" t="s">
        <v>164</v>
      </c>
      <c r="C7887">
        <v>284056.69</v>
      </c>
      <c r="D7887" t="s">
        <v>40</v>
      </c>
      <c r="E7887" t="s">
        <v>40</v>
      </c>
      <c r="F7887">
        <v>10046</v>
      </c>
    </row>
    <row r="7888" spans="1:6">
      <c r="A7888" s="171">
        <v>44435</v>
      </c>
      <c r="B7888" t="s">
        <v>164</v>
      </c>
      <c r="C7888">
        <v>284056.69</v>
      </c>
      <c r="D7888" t="s">
        <v>41</v>
      </c>
      <c r="E7888" t="s">
        <v>41</v>
      </c>
      <c r="F7888">
        <v>0</v>
      </c>
    </row>
    <row r="7889" spans="1:6">
      <c r="A7889" s="171">
        <v>44436</v>
      </c>
      <c r="B7889" t="s">
        <v>164</v>
      </c>
      <c r="C7889">
        <v>238284.06</v>
      </c>
      <c r="D7889" t="s">
        <v>9</v>
      </c>
      <c r="E7889" t="s">
        <v>9</v>
      </c>
      <c r="F7889">
        <v>454864</v>
      </c>
    </row>
    <row r="7890" spans="1:6">
      <c r="A7890" s="171">
        <v>44436</v>
      </c>
      <c r="B7890" t="s">
        <v>164</v>
      </c>
      <c r="C7890">
        <v>238284.06</v>
      </c>
      <c r="D7890" t="s">
        <v>9</v>
      </c>
      <c r="E7890" t="s">
        <v>10</v>
      </c>
      <c r="F7890">
        <v>128786</v>
      </c>
    </row>
    <row r="7891" spans="1:6">
      <c r="A7891" s="171">
        <v>44436</v>
      </c>
      <c r="B7891" t="s">
        <v>164</v>
      </c>
      <c r="C7891">
        <v>238284.06</v>
      </c>
      <c r="D7891" t="s">
        <v>9</v>
      </c>
      <c r="E7891" t="s">
        <v>11</v>
      </c>
      <c r="F7891">
        <v>6457</v>
      </c>
    </row>
    <row r="7892" spans="1:6">
      <c r="A7892" s="171">
        <v>44436</v>
      </c>
      <c r="B7892" t="s">
        <v>164</v>
      </c>
      <c r="C7892">
        <v>238284.06</v>
      </c>
      <c r="D7892" t="s">
        <v>9</v>
      </c>
      <c r="E7892" t="s">
        <v>12</v>
      </c>
      <c r="F7892">
        <v>0</v>
      </c>
    </row>
    <row r="7893" spans="1:6">
      <c r="A7893" s="171">
        <v>44436</v>
      </c>
      <c r="B7893" t="s">
        <v>164</v>
      </c>
      <c r="C7893">
        <v>238284.06</v>
      </c>
      <c r="D7893" t="s">
        <v>9</v>
      </c>
      <c r="E7893" t="s">
        <v>13</v>
      </c>
      <c r="F7893">
        <v>319621</v>
      </c>
    </row>
    <row r="7894" spans="1:6">
      <c r="A7894" s="171">
        <v>44436</v>
      </c>
      <c r="B7894" t="s">
        <v>164</v>
      </c>
      <c r="C7894">
        <v>238284.06</v>
      </c>
      <c r="D7894" t="s">
        <v>14</v>
      </c>
      <c r="E7894" t="s">
        <v>14</v>
      </c>
      <c r="F7894">
        <v>52027</v>
      </c>
    </row>
    <row r="7895" spans="1:6">
      <c r="A7895" s="171">
        <v>44436</v>
      </c>
      <c r="B7895" t="s">
        <v>164</v>
      </c>
      <c r="C7895">
        <v>238284.06</v>
      </c>
      <c r="D7895" t="s">
        <v>14</v>
      </c>
      <c r="E7895" t="s">
        <v>15</v>
      </c>
      <c r="F7895">
        <v>40654</v>
      </c>
    </row>
    <row r="7896" spans="1:6">
      <c r="A7896" s="171">
        <v>44436</v>
      </c>
      <c r="B7896" t="s">
        <v>164</v>
      </c>
      <c r="C7896">
        <v>238284.06</v>
      </c>
      <c r="D7896" t="s">
        <v>14</v>
      </c>
      <c r="E7896" t="s">
        <v>16</v>
      </c>
      <c r="F7896">
        <v>514</v>
      </c>
    </row>
    <row r="7897" spans="1:6">
      <c r="A7897" s="171">
        <v>44436</v>
      </c>
      <c r="B7897" t="s">
        <v>164</v>
      </c>
      <c r="C7897">
        <v>238284.06</v>
      </c>
      <c r="D7897" t="s">
        <v>14</v>
      </c>
      <c r="E7897" t="s">
        <v>17</v>
      </c>
      <c r="F7897">
        <v>10859</v>
      </c>
    </row>
    <row r="7898" spans="1:6">
      <c r="A7898" s="171">
        <v>44436</v>
      </c>
      <c r="B7898" t="s">
        <v>164</v>
      </c>
      <c r="C7898">
        <v>238284.06</v>
      </c>
      <c r="D7898" t="s">
        <v>14</v>
      </c>
      <c r="E7898" t="s">
        <v>18</v>
      </c>
      <c r="F7898">
        <v>0</v>
      </c>
    </row>
    <row r="7899" spans="1:6">
      <c r="A7899" s="171">
        <v>44436</v>
      </c>
      <c r="B7899" t="s">
        <v>164</v>
      </c>
      <c r="C7899">
        <v>238284.06</v>
      </c>
      <c r="D7899" t="s">
        <v>19</v>
      </c>
      <c r="E7899" t="s">
        <v>19</v>
      </c>
      <c r="F7899">
        <v>34272</v>
      </c>
    </row>
    <row r="7900" spans="1:6">
      <c r="A7900" s="171">
        <v>44436</v>
      </c>
      <c r="B7900" t="s">
        <v>164</v>
      </c>
      <c r="C7900">
        <v>238284.06</v>
      </c>
      <c r="D7900" t="s">
        <v>19</v>
      </c>
      <c r="E7900" t="s">
        <v>20</v>
      </c>
      <c r="F7900">
        <v>34212</v>
      </c>
    </row>
    <row r="7901" spans="1:6">
      <c r="A7901" s="171">
        <v>44436</v>
      </c>
      <c r="B7901" t="s">
        <v>164</v>
      </c>
      <c r="C7901">
        <v>238284.06</v>
      </c>
      <c r="D7901" t="s">
        <v>19</v>
      </c>
      <c r="E7901" t="s">
        <v>21</v>
      </c>
      <c r="F7901">
        <v>0</v>
      </c>
    </row>
    <row r="7902" spans="1:6">
      <c r="A7902" s="171">
        <v>44436</v>
      </c>
      <c r="B7902" t="s">
        <v>164</v>
      </c>
      <c r="C7902">
        <v>238284.06</v>
      </c>
      <c r="D7902" t="s">
        <v>19</v>
      </c>
      <c r="E7902" t="s">
        <v>22</v>
      </c>
      <c r="F7902">
        <v>60</v>
      </c>
    </row>
    <row r="7903" spans="1:6">
      <c r="A7903" s="171">
        <v>44436</v>
      </c>
      <c r="B7903" t="s">
        <v>164</v>
      </c>
      <c r="C7903">
        <v>238284.06</v>
      </c>
      <c r="D7903" t="s">
        <v>23</v>
      </c>
      <c r="E7903" t="s">
        <v>23</v>
      </c>
      <c r="F7903">
        <v>0</v>
      </c>
    </row>
    <row r="7904" spans="1:6">
      <c r="A7904" s="171">
        <v>44436</v>
      </c>
      <c r="B7904" t="s">
        <v>164</v>
      </c>
      <c r="C7904">
        <v>238284.06</v>
      </c>
      <c r="D7904" t="s">
        <v>24</v>
      </c>
      <c r="E7904" t="s">
        <v>24</v>
      </c>
      <c r="F7904">
        <v>1939993</v>
      </c>
    </row>
    <row r="7905" spans="1:6">
      <c r="A7905" s="171">
        <v>44436</v>
      </c>
      <c r="B7905" t="s">
        <v>164</v>
      </c>
      <c r="C7905">
        <v>238284.06</v>
      </c>
      <c r="D7905" t="s">
        <v>25</v>
      </c>
      <c r="E7905" t="s">
        <v>25</v>
      </c>
      <c r="F7905">
        <v>3406292</v>
      </c>
    </row>
    <row r="7906" spans="1:6">
      <c r="A7906" s="171">
        <v>44436</v>
      </c>
      <c r="B7906" t="s">
        <v>164</v>
      </c>
      <c r="C7906">
        <v>238284.06</v>
      </c>
      <c r="D7906" t="s">
        <v>26</v>
      </c>
      <c r="E7906" t="s">
        <v>26</v>
      </c>
      <c r="F7906">
        <v>60084</v>
      </c>
    </row>
    <row r="7907" spans="1:6">
      <c r="A7907" s="171">
        <v>44436</v>
      </c>
      <c r="B7907" t="s">
        <v>164</v>
      </c>
      <c r="C7907">
        <v>238284.06</v>
      </c>
      <c r="D7907" t="s">
        <v>27</v>
      </c>
      <c r="E7907" t="s">
        <v>27</v>
      </c>
      <c r="F7907">
        <v>66056</v>
      </c>
    </row>
    <row r="7908" spans="1:6">
      <c r="A7908" s="171">
        <v>44436</v>
      </c>
      <c r="B7908" t="s">
        <v>164</v>
      </c>
      <c r="C7908">
        <v>238284.06</v>
      </c>
      <c r="D7908" t="s">
        <v>28</v>
      </c>
      <c r="E7908" t="s">
        <v>28</v>
      </c>
      <c r="F7908">
        <v>0</v>
      </c>
    </row>
    <row r="7909" spans="1:6">
      <c r="A7909" s="171">
        <v>44436</v>
      </c>
      <c r="B7909" t="s">
        <v>164</v>
      </c>
      <c r="C7909">
        <v>238284.06</v>
      </c>
      <c r="D7909" t="s">
        <v>29</v>
      </c>
      <c r="E7909" t="s">
        <v>29</v>
      </c>
      <c r="F7909">
        <v>1639929</v>
      </c>
    </row>
    <row r="7910" spans="1:6">
      <c r="A7910" s="171">
        <v>44436</v>
      </c>
      <c r="B7910" t="s">
        <v>164</v>
      </c>
      <c r="C7910">
        <v>238284.06</v>
      </c>
      <c r="D7910" t="s">
        <v>30</v>
      </c>
      <c r="E7910" t="s">
        <v>30</v>
      </c>
      <c r="F7910">
        <v>11208316</v>
      </c>
    </row>
    <row r="7911" spans="1:6">
      <c r="A7911" s="171">
        <v>44436</v>
      </c>
      <c r="B7911" t="s">
        <v>164</v>
      </c>
      <c r="C7911">
        <v>238284.06</v>
      </c>
      <c r="D7911" t="s">
        <v>31</v>
      </c>
      <c r="E7911" t="s">
        <v>31</v>
      </c>
      <c r="F7911">
        <v>1557107</v>
      </c>
    </row>
    <row r="7912" spans="1:6">
      <c r="A7912" s="171">
        <v>44436</v>
      </c>
      <c r="B7912" t="s">
        <v>164</v>
      </c>
      <c r="C7912">
        <v>238284.06</v>
      </c>
      <c r="D7912" t="s">
        <v>32</v>
      </c>
      <c r="E7912" t="s">
        <v>32</v>
      </c>
      <c r="F7912">
        <v>138406</v>
      </c>
    </row>
    <row r="7913" spans="1:6">
      <c r="A7913" s="171">
        <v>44436</v>
      </c>
      <c r="B7913" t="s">
        <v>164</v>
      </c>
      <c r="C7913">
        <v>238284.06</v>
      </c>
      <c r="D7913" t="s">
        <v>33</v>
      </c>
      <c r="E7913" t="s">
        <v>33</v>
      </c>
      <c r="F7913">
        <v>462656</v>
      </c>
    </row>
    <row r="7914" spans="1:6">
      <c r="A7914" s="171">
        <v>44436</v>
      </c>
      <c r="B7914" t="s">
        <v>164</v>
      </c>
      <c r="C7914">
        <v>238284.06</v>
      </c>
      <c r="D7914" t="s">
        <v>34</v>
      </c>
      <c r="E7914" t="s">
        <v>34</v>
      </c>
      <c r="F7914">
        <v>0</v>
      </c>
    </row>
    <row r="7915" spans="1:6">
      <c r="A7915" s="171">
        <v>44436</v>
      </c>
      <c r="B7915" t="s">
        <v>164</v>
      </c>
      <c r="C7915">
        <v>238284.06</v>
      </c>
      <c r="D7915" t="s">
        <v>35</v>
      </c>
      <c r="E7915" t="s">
        <v>35</v>
      </c>
      <c r="F7915">
        <v>0</v>
      </c>
    </row>
    <row r="7916" spans="1:6">
      <c r="A7916" s="171">
        <v>44436</v>
      </c>
      <c r="B7916" t="s">
        <v>164</v>
      </c>
      <c r="C7916">
        <v>238284.06</v>
      </c>
      <c r="D7916" t="s">
        <v>36</v>
      </c>
      <c r="E7916" t="s">
        <v>36</v>
      </c>
      <c r="F7916">
        <v>13067</v>
      </c>
    </row>
    <row r="7917" spans="1:6">
      <c r="A7917" s="171">
        <v>44436</v>
      </c>
      <c r="B7917" t="s">
        <v>164</v>
      </c>
      <c r="C7917">
        <v>238284.06</v>
      </c>
      <c r="D7917" t="s">
        <v>37</v>
      </c>
      <c r="E7917" t="s">
        <v>37</v>
      </c>
      <c r="F7917">
        <v>101153</v>
      </c>
    </row>
    <row r="7918" spans="1:6">
      <c r="A7918" s="171">
        <v>44436</v>
      </c>
      <c r="B7918" t="s">
        <v>164</v>
      </c>
      <c r="C7918">
        <v>238284.06</v>
      </c>
      <c r="D7918" t="s">
        <v>38</v>
      </c>
      <c r="E7918" t="s">
        <v>38</v>
      </c>
      <c r="F7918">
        <v>0</v>
      </c>
    </row>
    <row r="7919" spans="1:6">
      <c r="A7919" s="171">
        <v>44436</v>
      </c>
      <c r="B7919" t="s">
        <v>164</v>
      </c>
      <c r="C7919">
        <v>238284.06</v>
      </c>
      <c r="D7919" t="s">
        <v>39</v>
      </c>
      <c r="E7919" t="s">
        <v>39</v>
      </c>
      <c r="F7919">
        <v>0</v>
      </c>
    </row>
    <row r="7920" spans="1:6">
      <c r="A7920" s="171">
        <v>44436</v>
      </c>
      <c r="B7920" t="s">
        <v>164</v>
      </c>
      <c r="C7920">
        <v>238284.06</v>
      </c>
      <c r="D7920" t="s">
        <v>40</v>
      </c>
      <c r="E7920" t="s">
        <v>40</v>
      </c>
      <c r="F7920">
        <v>12835</v>
      </c>
    </row>
    <row r="7921" spans="1:6">
      <c r="A7921" s="171">
        <v>44436</v>
      </c>
      <c r="B7921" t="s">
        <v>164</v>
      </c>
      <c r="C7921">
        <v>238284.06</v>
      </c>
      <c r="D7921" t="s">
        <v>41</v>
      </c>
      <c r="E7921" t="s">
        <v>41</v>
      </c>
      <c r="F7921">
        <v>0</v>
      </c>
    </row>
    <row r="7922" spans="1:6">
      <c r="A7922" s="171">
        <v>44437</v>
      </c>
      <c r="B7922" t="s">
        <v>164</v>
      </c>
      <c r="C7922">
        <v>210261.85</v>
      </c>
      <c r="D7922" t="s">
        <v>9</v>
      </c>
      <c r="E7922" t="s">
        <v>9</v>
      </c>
      <c r="F7922">
        <v>422734</v>
      </c>
    </row>
    <row r="7923" spans="1:6">
      <c r="A7923" s="171">
        <v>44437</v>
      </c>
      <c r="B7923" t="s">
        <v>164</v>
      </c>
      <c r="C7923">
        <v>210261.85</v>
      </c>
      <c r="D7923" t="s">
        <v>9</v>
      </c>
      <c r="E7923" t="s">
        <v>10</v>
      </c>
      <c r="F7923">
        <v>128536</v>
      </c>
    </row>
    <row r="7924" spans="1:6">
      <c r="A7924" s="171">
        <v>44437</v>
      </c>
      <c r="B7924" t="s">
        <v>164</v>
      </c>
      <c r="C7924">
        <v>210261.85</v>
      </c>
      <c r="D7924" t="s">
        <v>9</v>
      </c>
      <c r="E7924" t="s">
        <v>11</v>
      </c>
      <c r="F7924">
        <v>6466</v>
      </c>
    </row>
    <row r="7925" spans="1:6">
      <c r="A7925" s="171">
        <v>44437</v>
      </c>
      <c r="B7925" t="s">
        <v>164</v>
      </c>
      <c r="C7925">
        <v>210261.85</v>
      </c>
      <c r="D7925" t="s">
        <v>9</v>
      </c>
      <c r="E7925" t="s">
        <v>12</v>
      </c>
      <c r="F7925">
        <v>0</v>
      </c>
    </row>
    <row r="7926" spans="1:6">
      <c r="A7926" s="171">
        <v>44437</v>
      </c>
      <c r="B7926" t="s">
        <v>164</v>
      </c>
      <c r="C7926">
        <v>210261.85</v>
      </c>
      <c r="D7926" t="s">
        <v>9</v>
      </c>
      <c r="E7926" t="s">
        <v>13</v>
      </c>
      <c r="F7926">
        <v>287732</v>
      </c>
    </row>
    <row r="7927" spans="1:6">
      <c r="A7927" s="171">
        <v>44437</v>
      </c>
      <c r="B7927" t="s">
        <v>164</v>
      </c>
      <c r="C7927">
        <v>210261.85</v>
      </c>
      <c r="D7927" t="s">
        <v>14</v>
      </c>
      <c r="E7927" t="s">
        <v>14</v>
      </c>
      <c r="F7927">
        <v>51905</v>
      </c>
    </row>
    <row r="7928" spans="1:6">
      <c r="A7928" s="171">
        <v>44437</v>
      </c>
      <c r="B7928" t="s">
        <v>164</v>
      </c>
      <c r="C7928">
        <v>210261.85</v>
      </c>
      <c r="D7928" t="s">
        <v>14</v>
      </c>
      <c r="E7928" t="s">
        <v>15</v>
      </c>
      <c r="F7928">
        <v>40719</v>
      </c>
    </row>
    <row r="7929" spans="1:6">
      <c r="A7929" s="171">
        <v>44437</v>
      </c>
      <c r="B7929" t="s">
        <v>164</v>
      </c>
      <c r="C7929">
        <v>210261.85</v>
      </c>
      <c r="D7929" t="s">
        <v>14</v>
      </c>
      <c r="E7929" t="s">
        <v>16</v>
      </c>
      <c r="F7929">
        <v>499</v>
      </c>
    </row>
    <row r="7930" spans="1:6">
      <c r="A7930" s="171">
        <v>44437</v>
      </c>
      <c r="B7930" t="s">
        <v>164</v>
      </c>
      <c r="C7930">
        <v>210261.85</v>
      </c>
      <c r="D7930" t="s">
        <v>14</v>
      </c>
      <c r="E7930" t="s">
        <v>17</v>
      </c>
      <c r="F7930">
        <v>10687</v>
      </c>
    </row>
    <row r="7931" spans="1:6">
      <c r="A7931" s="171">
        <v>44437</v>
      </c>
      <c r="B7931" t="s">
        <v>164</v>
      </c>
      <c r="C7931">
        <v>210261.85</v>
      </c>
      <c r="D7931" t="s">
        <v>14</v>
      </c>
      <c r="E7931" t="s">
        <v>18</v>
      </c>
      <c r="F7931">
        <v>0</v>
      </c>
    </row>
    <row r="7932" spans="1:6">
      <c r="A7932" s="171">
        <v>44437</v>
      </c>
      <c r="B7932" t="s">
        <v>164</v>
      </c>
      <c r="C7932">
        <v>210261.85</v>
      </c>
      <c r="D7932" t="s">
        <v>19</v>
      </c>
      <c r="E7932" t="s">
        <v>19</v>
      </c>
      <c r="F7932">
        <v>62056</v>
      </c>
    </row>
    <row r="7933" spans="1:6">
      <c r="A7933" s="171">
        <v>44437</v>
      </c>
      <c r="B7933" t="s">
        <v>164</v>
      </c>
      <c r="C7933">
        <v>210261.85</v>
      </c>
      <c r="D7933" t="s">
        <v>19</v>
      </c>
      <c r="E7933" t="s">
        <v>20</v>
      </c>
      <c r="F7933">
        <v>62019</v>
      </c>
    </row>
    <row r="7934" spans="1:6">
      <c r="A7934" s="171">
        <v>44437</v>
      </c>
      <c r="B7934" t="s">
        <v>164</v>
      </c>
      <c r="C7934">
        <v>210261.85</v>
      </c>
      <c r="D7934" t="s">
        <v>19</v>
      </c>
      <c r="E7934" t="s">
        <v>21</v>
      </c>
      <c r="F7934">
        <v>0</v>
      </c>
    </row>
    <row r="7935" spans="1:6">
      <c r="A7935" s="171">
        <v>44437</v>
      </c>
      <c r="B7935" t="s">
        <v>164</v>
      </c>
      <c r="C7935">
        <v>210261.85</v>
      </c>
      <c r="D7935" t="s">
        <v>19</v>
      </c>
      <c r="E7935" t="s">
        <v>22</v>
      </c>
      <c r="F7935">
        <v>37</v>
      </c>
    </row>
    <row r="7936" spans="1:6">
      <c r="A7936" s="171">
        <v>44437</v>
      </c>
      <c r="B7936" t="s">
        <v>164</v>
      </c>
      <c r="C7936">
        <v>210261.85</v>
      </c>
      <c r="D7936" t="s">
        <v>23</v>
      </c>
      <c r="E7936" t="s">
        <v>23</v>
      </c>
      <c r="F7936">
        <v>0</v>
      </c>
    </row>
    <row r="7937" spans="1:6">
      <c r="A7937" s="171">
        <v>44437</v>
      </c>
      <c r="B7937" t="s">
        <v>164</v>
      </c>
      <c r="C7937">
        <v>210261.85</v>
      </c>
      <c r="D7937" t="s">
        <v>24</v>
      </c>
      <c r="E7937" t="s">
        <v>24</v>
      </c>
      <c r="F7937">
        <v>1624746</v>
      </c>
    </row>
    <row r="7938" spans="1:6">
      <c r="A7938" s="171">
        <v>44437</v>
      </c>
      <c r="B7938" t="s">
        <v>164</v>
      </c>
      <c r="C7938">
        <v>210261.85</v>
      </c>
      <c r="D7938" t="s">
        <v>25</v>
      </c>
      <c r="E7938" t="s">
        <v>25</v>
      </c>
      <c r="F7938">
        <v>4044801</v>
      </c>
    </row>
    <row r="7939" spans="1:6">
      <c r="A7939" s="171">
        <v>44437</v>
      </c>
      <c r="B7939" t="s">
        <v>164</v>
      </c>
      <c r="C7939">
        <v>210261.85</v>
      </c>
      <c r="D7939" t="s">
        <v>26</v>
      </c>
      <c r="E7939" t="s">
        <v>26</v>
      </c>
      <c r="F7939">
        <v>91887</v>
      </c>
    </row>
    <row r="7940" spans="1:6">
      <c r="A7940" s="171">
        <v>44437</v>
      </c>
      <c r="B7940" t="s">
        <v>164</v>
      </c>
      <c r="C7940">
        <v>210261.85</v>
      </c>
      <c r="D7940" t="s">
        <v>27</v>
      </c>
      <c r="E7940" t="s">
        <v>27</v>
      </c>
      <c r="F7940">
        <v>83646</v>
      </c>
    </row>
    <row r="7941" spans="1:6">
      <c r="A7941" s="171">
        <v>44437</v>
      </c>
      <c r="B7941" t="s">
        <v>164</v>
      </c>
      <c r="C7941">
        <v>210261.85</v>
      </c>
      <c r="D7941" t="s">
        <v>28</v>
      </c>
      <c r="E7941" t="s">
        <v>28</v>
      </c>
      <c r="F7941">
        <v>0</v>
      </c>
    </row>
    <row r="7942" spans="1:6">
      <c r="A7942" s="171">
        <v>44437</v>
      </c>
      <c r="B7942" t="s">
        <v>164</v>
      </c>
      <c r="C7942">
        <v>210261.85</v>
      </c>
      <c r="D7942" t="s">
        <v>29</v>
      </c>
      <c r="E7942" t="s">
        <v>29</v>
      </c>
      <c r="F7942">
        <v>1237542</v>
      </c>
    </row>
    <row r="7943" spans="1:6">
      <c r="A7943" s="171">
        <v>44437</v>
      </c>
      <c r="B7943" t="s">
        <v>164</v>
      </c>
      <c r="C7943">
        <v>210261.85</v>
      </c>
      <c r="D7943" t="s">
        <v>30</v>
      </c>
      <c r="E7943" t="s">
        <v>30</v>
      </c>
      <c r="F7943">
        <v>12291306</v>
      </c>
    </row>
    <row r="7944" spans="1:6">
      <c r="A7944" s="171">
        <v>44437</v>
      </c>
      <c r="B7944" t="s">
        <v>164</v>
      </c>
      <c r="C7944">
        <v>210261.85</v>
      </c>
      <c r="D7944" t="s">
        <v>31</v>
      </c>
      <c r="E7944" t="s">
        <v>31</v>
      </c>
      <c r="F7944">
        <v>1803524</v>
      </c>
    </row>
    <row r="7945" spans="1:6">
      <c r="A7945" s="171">
        <v>44437</v>
      </c>
      <c r="B7945" t="s">
        <v>164</v>
      </c>
      <c r="C7945">
        <v>210261.85</v>
      </c>
      <c r="D7945" t="s">
        <v>32</v>
      </c>
      <c r="E7945" t="s">
        <v>32</v>
      </c>
      <c r="F7945">
        <v>210521</v>
      </c>
    </row>
    <row r="7946" spans="1:6">
      <c r="A7946" s="171">
        <v>44437</v>
      </c>
      <c r="B7946" t="s">
        <v>164</v>
      </c>
      <c r="C7946">
        <v>210261.85</v>
      </c>
      <c r="D7946" t="s">
        <v>33</v>
      </c>
      <c r="E7946" t="s">
        <v>33</v>
      </c>
      <c r="F7946">
        <v>404025</v>
      </c>
    </row>
    <row r="7947" spans="1:6">
      <c r="A7947" s="171">
        <v>44437</v>
      </c>
      <c r="B7947" t="s">
        <v>164</v>
      </c>
      <c r="C7947">
        <v>210261.85</v>
      </c>
      <c r="D7947" t="s">
        <v>34</v>
      </c>
      <c r="E7947" t="s">
        <v>34</v>
      </c>
      <c r="F7947">
        <v>0</v>
      </c>
    </row>
    <row r="7948" spans="1:6">
      <c r="A7948" s="171">
        <v>44437</v>
      </c>
      <c r="B7948" t="s">
        <v>164</v>
      </c>
      <c r="C7948">
        <v>210261.85</v>
      </c>
      <c r="D7948" t="s">
        <v>35</v>
      </c>
      <c r="E7948" t="s">
        <v>35</v>
      </c>
      <c r="F7948">
        <v>0</v>
      </c>
    </row>
    <row r="7949" spans="1:6">
      <c r="A7949" s="171">
        <v>44437</v>
      </c>
      <c r="B7949" t="s">
        <v>164</v>
      </c>
      <c r="C7949">
        <v>210261.85</v>
      </c>
      <c r="D7949" t="s">
        <v>36</v>
      </c>
      <c r="E7949" t="s">
        <v>36</v>
      </c>
      <c r="F7949">
        <v>20745</v>
      </c>
    </row>
    <row r="7950" spans="1:6">
      <c r="A7950" s="171">
        <v>44437</v>
      </c>
      <c r="B7950" t="s">
        <v>164</v>
      </c>
      <c r="C7950">
        <v>210261.85</v>
      </c>
      <c r="D7950" t="s">
        <v>37</v>
      </c>
      <c r="E7950" t="s">
        <v>37</v>
      </c>
      <c r="F7950">
        <v>104490</v>
      </c>
    </row>
    <row r="7951" spans="1:6">
      <c r="A7951" s="171">
        <v>44437</v>
      </c>
      <c r="B7951" t="s">
        <v>164</v>
      </c>
      <c r="C7951">
        <v>210261.85</v>
      </c>
      <c r="D7951" t="s">
        <v>38</v>
      </c>
      <c r="E7951" t="s">
        <v>38</v>
      </c>
      <c r="F7951">
        <v>0</v>
      </c>
    </row>
    <row r="7952" spans="1:6">
      <c r="A7952" s="171">
        <v>44437</v>
      </c>
      <c r="B7952" t="s">
        <v>164</v>
      </c>
      <c r="C7952">
        <v>210261.85</v>
      </c>
      <c r="D7952" t="s">
        <v>39</v>
      </c>
      <c r="E7952" t="s">
        <v>39</v>
      </c>
      <c r="F7952">
        <v>0</v>
      </c>
    </row>
    <row r="7953" spans="1:6">
      <c r="A7953" s="171">
        <v>44437</v>
      </c>
      <c r="B7953" t="s">
        <v>164</v>
      </c>
      <c r="C7953">
        <v>210261.85</v>
      </c>
      <c r="D7953" t="s">
        <v>40</v>
      </c>
      <c r="E7953" t="s">
        <v>40</v>
      </c>
      <c r="F7953">
        <v>12672</v>
      </c>
    </row>
    <row r="7954" spans="1:6">
      <c r="A7954" s="171">
        <v>44437</v>
      </c>
      <c r="B7954" t="s">
        <v>164</v>
      </c>
      <c r="C7954">
        <v>210261.85</v>
      </c>
      <c r="D7954" t="s">
        <v>41</v>
      </c>
      <c r="E7954" t="s">
        <v>41</v>
      </c>
      <c r="F7954">
        <v>0</v>
      </c>
    </row>
    <row r="7955" spans="1:6">
      <c r="A7955" s="171">
        <v>44438</v>
      </c>
      <c r="B7955" t="s">
        <v>164</v>
      </c>
      <c r="C7955">
        <v>149409.79999999999</v>
      </c>
      <c r="D7955" t="s">
        <v>9</v>
      </c>
      <c r="E7955" t="s">
        <v>9</v>
      </c>
      <c r="F7955">
        <v>734905</v>
      </c>
    </row>
    <row r="7956" spans="1:6">
      <c r="A7956" s="171">
        <v>44438</v>
      </c>
      <c r="B7956" t="s">
        <v>164</v>
      </c>
      <c r="C7956">
        <v>149409.79999999999</v>
      </c>
      <c r="D7956" t="s">
        <v>9</v>
      </c>
      <c r="E7956" t="s">
        <v>10</v>
      </c>
      <c r="F7956">
        <v>451345</v>
      </c>
    </row>
    <row r="7957" spans="1:6">
      <c r="A7957" s="171">
        <v>44438</v>
      </c>
      <c r="B7957" t="s">
        <v>164</v>
      </c>
      <c r="C7957">
        <v>149409.79999999999</v>
      </c>
      <c r="D7957" t="s">
        <v>9</v>
      </c>
      <c r="E7957" t="s">
        <v>11</v>
      </c>
      <c r="F7957">
        <v>6676</v>
      </c>
    </row>
    <row r="7958" spans="1:6">
      <c r="A7958" s="171">
        <v>44438</v>
      </c>
      <c r="B7958" t="s">
        <v>164</v>
      </c>
      <c r="C7958">
        <v>149409.79999999999</v>
      </c>
      <c r="D7958" t="s">
        <v>9</v>
      </c>
      <c r="E7958" t="s">
        <v>12</v>
      </c>
      <c r="F7958">
        <v>0</v>
      </c>
    </row>
    <row r="7959" spans="1:6">
      <c r="A7959" s="171">
        <v>44438</v>
      </c>
      <c r="B7959" t="s">
        <v>164</v>
      </c>
      <c r="C7959">
        <v>149409.79999999999</v>
      </c>
      <c r="D7959" t="s">
        <v>9</v>
      </c>
      <c r="E7959" t="s">
        <v>13</v>
      </c>
      <c r="F7959">
        <v>276884</v>
      </c>
    </row>
    <row r="7960" spans="1:6">
      <c r="A7960" s="171">
        <v>44438</v>
      </c>
      <c r="B7960" t="s">
        <v>164</v>
      </c>
      <c r="C7960">
        <v>149409.79999999999</v>
      </c>
      <c r="D7960" t="s">
        <v>14</v>
      </c>
      <c r="E7960" t="s">
        <v>14</v>
      </c>
      <c r="F7960">
        <v>34452</v>
      </c>
    </row>
    <row r="7961" spans="1:6">
      <c r="A7961" s="171">
        <v>44438</v>
      </c>
      <c r="B7961" t="s">
        <v>164</v>
      </c>
      <c r="C7961">
        <v>149409.79999999999</v>
      </c>
      <c r="D7961" t="s">
        <v>14</v>
      </c>
      <c r="E7961" t="s">
        <v>15</v>
      </c>
      <c r="F7961">
        <v>21294</v>
      </c>
    </row>
    <row r="7962" spans="1:6">
      <c r="A7962" s="171">
        <v>44438</v>
      </c>
      <c r="B7962" t="s">
        <v>164</v>
      </c>
      <c r="C7962">
        <v>149409.79999999999</v>
      </c>
      <c r="D7962" t="s">
        <v>14</v>
      </c>
      <c r="E7962" t="s">
        <v>16</v>
      </c>
      <c r="F7962">
        <v>489</v>
      </c>
    </row>
    <row r="7963" spans="1:6">
      <c r="A7963" s="171">
        <v>44438</v>
      </c>
      <c r="B7963" t="s">
        <v>164</v>
      </c>
      <c r="C7963">
        <v>149409.79999999999</v>
      </c>
      <c r="D7963" t="s">
        <v>14</v>
      </c>
      <c r="E7963" t="s">
        <v>17</v>
      </c>
      <c r="F7963">
        <v>12669</v>
      </c>
    </row>
    <row r="7964" spans="1:6">
      <c r="A7964" s="171">
        <v>44438</v>
      </c>
      <c r="B7964" t="s">
        <v>164</v>
      </c>
      <c r="C7964">
        <v>149409.79999999999</v>
      </c>
      <c r="D7964" t="s">
        <v>14</v>
      </c>
      <c r="E7964" t="s">
        <v>18</v>
      </c>
      <c r="F7964">
        <v>0</v>
      </c>
    </row>
    <row r="7965" spans="1:6">
      <c r="A7965" s="171">
        <v>44438</v>
      </c>
      <c r="B7965" t="s">
        <v>164</v>
      </c>
      <c r="C7965">
        <v>149409.79999999999</v>
      </c>
      <c r="D7965" t="s">
        <v>19</v>
      </c>
      <c r="E7965" t="s">
        <v>19</v>
      </c>
      <c r="F7965">
        <v>46297</v>
      </c>
    </row>
    <row r="7966" spans="1:6">
      <c r="A7966" s="171">
        <v>44438</v>
      </c>
      <c r="B7966" t="s">
        <v>164</v>
      </c>
      <c r="C7966">
        <v>149409.79999999999</v>
      </c>
      <c r="D7966" t="s">
        <v>19</v>
      </c>
      <c r="E7966" t="s">
        <v>20</v>
      </c>
      <c r="F7966">
        <v>46174</v>
      </c>
    </row>
    <row r="7967" spans="1:6">
      <c r="A7967" s="171">
        <v>44438</v>
      </c>
      <c r="B7967" t="s">
        <v>164</v>
      </c>
      <c r="C7967">
        <v>149409.79999999999</v>
      </c>
      <c r="D7967" t="s">
        <v>19</v>
      </c>
      <c r="E7967" t="s">
        <v>21</v>
      </c>
      <c r="F7967">
        <v>0</v>
      </c>
    </row>
    <row r="7968" spans="1:6">
      <c r="A7968" s="171">
        <v>44438</v>
      </c>
      <c r="B7968" t="s">
        <v>164</v>
      </c>
      <c r="C7968">
        <v>149409.79999999999</v>
      </c>
      <c r="D7968" t="s">
        <v>19</v>
      </c>
      <c r="E7968" t="s">
        <v>22</v>
      </c>
      <c r="F7968">
        <v>123</v>
      </c>
    </row>
    <row r="7969" spans="1:6">
      <c r="A7969" s="171">
        <v>44438</v>
      </c>
      <c r="B7969" t="s">
        <v>164</v>
      </c>
      <c r="C7969">
        <v>149409.79999999999</v>
      </c>
      <c r="D7969" t="s">
        <v>23</v>
      </c>
      <c r="E7969" t="s">
        <v>23</v>
      </c>
      <c r="F7969">
        <v>0</v>
      </c>
    </row>
    <row r="7970" spans="1:6">
      <c r="A7970" s="171">
        <v>44438</v>
      </c>
      <c r="B7970" t="s">
        <v>164</v>
      </c>
      <c r="C7970">
        <v>149409.79999999999</v>
      </c>
      <c r="D7970" t="s">
        <v>24</v>
      </c>
      <c r="E7970" t="s">
        <v>24</v>
      </c>
      <c r="F7970">
        <v>907401</v>
      </c>
    </row>
    <row r="7971" spans="1:6">
      <c r="A7971" s="171">
        <v>44438</v>
      </c>
      <c r="B7971" t="s">
        <v>164</v>
      </c>
      <c r="C7971">
        <v>149409.79999999999</v>
      </c>
      <c r="D7971" t="s">
        <v>25</v>
      </c>
      <c r="E7971" t="s">
        <v>25</v>
      </c>
      <c r="F7971">
        <v>3845475</v>
      </c>
    </row>
    <row r="7972" spans="1:6">
      <c r="A7972" s="171">
        <v>44438</v>
      </c>
      <c r="B7972" t="s">
        <v>164</v>
      </c>
      <c r="C7972">
        <v>149409.79999999999</v>
      </c>
      <c r="D7972" t="s">
        <v>26</v>
      </c>
      <c r="E7972" t="s">
        <v>26</v>
      </c>
      <c r="F7972">
        <v>65701</v>
      </c>
    </row>
    <row r="7973" spans="1:6">
      <c r="A7973" s="171">
        <v>44438</v>
      </c>
      <c r="B7973" t="s">
        <v>164</v>
      </c>
      <c r="C7973">
        <v>149409.79999999999</v>
      </c>
      <c r="D7973" t="s">
        <v>27</v>
      </c>
      <c r="E7973" t="s">
        <v>27</v>
      </c>
      <c r="F7973">
        <v>36821</v>
      </c>
    </row>
    <row r="7974" spans="1:6">
      <c r="A7974" s="171">
        <v>44438</v>
      </c>
      <c r="B7974" t="s">
        <v>164</v>
      </c>
      <c r="C7974">
        <v>149409.79999999999</v>
      </c>
      <c r="D7974" t="s">
        <v>28</v>
      </c>
      <c r="E7974" t="s">
        <v>28</v>
      </c>
      <c r="F7974">
        <v>0</v>
      </c>
    </row>
    <row r="7975" spans="1:6">
      <c r="A7975" s="171">
        <v>44438</v>
      </c>
      <c r="B7975" t="s">
        <v>164</v>
      </c>
      <c r="C7975">
        <v>149409.79999999999</v>
      </c>
      <c r="D7975" t="s">
        <v>29</v>
      </c>
      <c r="E7975" t="s">
        <v>29</v>
      </c>
      <c r="F7975">
        <v>1175654</v>
      </c>
    </row>
    <row r="7976" spans="1:6">
      <c r="A7976" s="171">
        <v>44438</v>
      </c>
      <c r="B7976" t="s">
        <v>164</v>
      </c>
      <c r="C7976">
        <v>149409.79999999999</v>
      </c>
      <c r="D7976" t="s">
        <v>30</v>
      </c>
      <c r="E7976" t="s">
        <v>30</v>
      </c>
      <c r="F7976">
        <v>11975689</v>
      </c>
    </row>
    <row r="7977" spans="1:6">
      <c r="A7977" s="171">
        <v>44438</v>
      </c>
      <c r="B7977" t="s">
        <v>164</v>
      </c>
      <c r="C7977">
        <v>149409.79999999999</v>
      </c>
      <c r="D7977" t="s">
        <v>31</v>
      </c>
      <c r="E7977" t="s">
        <v>31</v>
      </c>
      <c r="F7977">
        <v>1490399</v>
      </c>
    </row>
    <row r="7978" spans="1:6">
      <c r="A7978" s="171">
        <v>44438</v>
      </c>
      <c r="B7978" t="s">
        <v>164</v>
      </c>
      <c r="C7978">
        <v>149409.79999999999</v>
      </c>
      <c r="D7978" t="s">
        <v>32</v>
      </c>
      <c r="E7978" t="s">
        <v>32</v>
      </c>
      <c r="F7978">
        <v>130775</v>
      </c>
    </row>
    <row r="7979" spans="1:6">
      <c r="A7979" s="171">
        <v>44438</v>
      </c>
      <c r="B7979" t="s">
        <v>164</v>
      </c>
      <c r="C7979">
        <v>149409.79999999999</v>
      </c>
      <c r="D7979" t="s">
        <v>33</v>
      </c>
      <c r="E7979" t="s">
        <v>33</v>
      </c>
      <c r="F7979">
        <v>458487</v>
      </c>
    </row>
    <row r="7980" spans="1:6">
      <c r="A7980" s="171">
        <v>44438</v>
      </c>
      <c r="B7980" t="s">
        <v>164</v>
      </c>
      <c r="C7980">
        <v>149409.79999999999</v>
      </c>
      <c r="D7980" t="s">
        <v>34</v>
      </c>
      <c r="E7980" t="s">
        <v>34</v>
      </c>
      <c r="F7980">
        <v>0</v>
      </c>
    </row>
    <row r="7981" spans="1:6">
      <c r="A7981" s="171">
        <v>44438</v>
      </c>
      <c r="B7981" t="s">
        <v>164</v>
      </c>
      <c r="C7981">
        <v>149409.79999999999</v>
      </c>
      <c r="D7981" t="s">
        <v>35</v>
      </c>
      <c r="E7981" t="s">
        <v>35</v>
      </c>
      <c r="F7981">
        <v>0</v>
      </c>
    </row>
    <row r="7982" spans="1:6">
      <c r="A7982" s="171">
        <v>44438</v>
      </c>
      <c r="B7982" t="s">
        <v>164</v>
      </c>
      <c r="C7982">
        <v>149409.79999999999</v>
      </c>
      <c r="D7982" t="s">
        <v>36</v>
      </c>
      <c r="E7982" t="s">
        <v>36</v>
      </c>
      <c r="F7982">
        <v>16602</v>
      </c>
    </row>
    <row r="7983" spans="1:6">
      <c r="A7983" s="171">
        <v>44438</v>
      </c>
      <c r="B7983" t="s">
        <v>164</v>
      </c>
      <c r="C7983">
        <v>149409.79999999999</v>
      </c>
      <c r="D7983" t="s">
        <v>37</v>
      </c>
      <c r="E7983" t="s">
        <v>37</v>
      </c>
      <c r="F7983">
        <v>103403</v>
      </c>
    </row>
    <row r="7984" spans="1:6">
      <c r="A7984" s="171">
        <v>44438</v>
      </c>
      <c r="B7984" t="s">
        <v>164</v>
      </c>
      <c r="C7984">
        <v>149409.79999999999</v>
      </c>
      <c r="D7984" t="s">
        <v>38</v>
      </c>
      <c r="E7984" t="s">
        <v>38</v>
      </c>
      <c r="F7984">
        <v>0</v>
      </c>
    </row>
    <row r="7985" spans="1:6">
      <c r="A7985" s="171">
        <v>44438</v>
      </c>
      <c r="B7985" t="s">
        <v>164</v>
      </c>
      <c r="C7985">
        <v>149409.79999999999</v>
      </c>
      <c r="D7985" t="s">
        <v>39</v>
      </c>
      <c r="E7985" t="s">
        <v>39</v>
      </c>
      <c r="F7985">
        <v>0</v>
      </c>
    </row>
    <row r="7986" spans="1:6">
      <c r="A7986" s="171">
        <v>44438</v>
      </c>
      <c r="B7986" t="s">
        <v>164</v>
      </c>
      <c r="C7986">
        <v>149409.79999999999</v>
      </c>
      <c r="D7986" t="s">
        <v>40</v>
      </c>
      <c r="E7986" t="s">
        <v>40</v>
      </c>
      <c r="F7986">
        <v>11917</v>
      </c>
    </row>
    <row r="7987" spans="1:6">
      <c r="A7987" s="171">
        <v>44438</v>
      </c>
      <c r="B7987" t="s">
        <v>164</v>
      </c>
      <c r="C7987">
        <v>149409.79999999999</v>
      </c>
      <c r="D7987" t="s">
        <v>41</v>
      </c>
      <c r="E7987" t="s">
        <v>41</v>
      </c>
      <c r="F7987">
        <v>0</v>
      </c>
    </row>
    <row r="7988" spans="1:6">
      <c r="A7988" s="171">
        <v>44439</v>
      </c>
      <c r="B7988" t="s">
        <v>164</v>
      </c>
      <c r="C7988">
        <v>156921.22</v>
      </c>
      <c r="D7988" t="s">
        <v>9</v>
      </c>
      <c r="E7988" t="s">
        <v>9</v>
      </c>
      <c r="F7988">
        <v>684928</v>
      </c>
    </row>
    <row r="7989" spans="1:6">
      <c r="A7989" s="171">
        <v>44439</v>
      </c>
      <c r="B7989" t="s">
        <v>164</v>
      </c>
      <c r="C7989">
        <v>156921.22</v>
      </c>
      <c r="D7989" t="s">
        <v>9</v>
      </c>
      <c r="E7989" t="s">
        <v>10</v>
      </c>
      <c r="F7989">
        <v>402930</v>
      </c>
    </row>
    <row r="7990" spans="1:6">
      <c r="A7990" s="171">
        <v>44439</v>
      </c>
      <c r="B7990" t="s">
        <v>164</v>
      </c>
      <c r="C7990">
        <v>156921.22</v>
      </c>
      <c r="D7990" t="s">
        <v>9</v>
      </c>
      <c r="E7990" t="s">
        <v>11</v>
      </c>
      <c r="F7990">
        <v>6051</v>
      </c>
    </row>
    <row r="7991" spans="1:6">
      <c r="A7991" s="171">
        <v>44439</v>
      </c>
      <c r="B7991" t="s">
        <v>164</v>
      </c>
      <c r="C7991">
        <v>156921.22</v>
      </c>
      <c r="D7991" t="s">
        <v>9</v>
      </c>
      <c r="E7991" t="s">
        <v>12</v>
      </c>
      <c r="F7991">
        <v>0</v>
      </c>
    </row>
    <row r="7992" spans="1:6">
      <c r="A7992" s="171">
        <v>44439</v>
      </c>
      <c r="B7992" t="s">
        <v>164</v>
      </c>
      <c r="C7992">
        <v>156921.22</v>
      </c>
      <c r="D7992" t="s">
        <v>9</v>
      </c>
      <c r="E7992" t="s">
        <v>13</v>
      </c>
      <c r="F7992">
        <v>275947</v>
      </c>
    </row>
    <row r="7993" spans="1:6">
      <c r="A7993" s="171">
        <v>44439</v>
      </c>
      <c r="B7993" t="s">
        <v>164</v>
      </c>
      <c r="C7993">
        <v>156921.22</v>
      </c>
      <c r="D7993" t="s">
        <v>14</v>
      </c>
      <c r="E7993" t="s">
        <v>14</v>
      </c>
      <c r="F7993">
        <v>27257</v>
      </c>
    </row>
    <row r="7994" spans="1:6">
      <c r="A7994" s="171">
        <v>44439</v>
      </c>
      <c r="B7994" t="s">
        <v>164</v>
      </c>
      <c r="C7994">
        <v>156921.22</v>
      </c>
      <c r="D7994" t="s">
        <v>14</v>
      </c>
      <c r="E7994" t="s">
        <v>15</v>
      </c>
      <c r="F7994">
        <v>13589</v>
      </c>
    </row>
    <row r="7995" spans="1:6">
      <c r="A7995" s="171">
        <v>44439</v>
      </c>
      <c r="B7995" t="s">
        <v>164</v>
      </c>
      <c r="C7995">
        <v>156921.22</v>
      </c>
      <c r="D7995" t="s">
        <v>14</v>
      </c>
      <c r="E7995" t="s">
        <v>16</v>
      </c>
      <c r="F7995">
        <v>251</v>
      </c>
    </row>
    <row r="7996" spans="1:6">
      <c r="A7996" s="171">
        <v>44439</v>
      </c>
      <c r="B7996" t="s">
        <v>164</v>
      </c>
      <c r="C7996">
        <v>156921.22</v>
      </c>
      <c r="D7996" t="s">
        <v>14</v>
      </c>
      <c r="E7996" t="s">
        <v>17</v>
      </c>
      <c r="F7996">
        <v>13416</v>
      </c>
    </row>
    <row r="7997" spans="1:6">
      <c r="A7997" s="171">
        <v>44439</v>
      </c>
      <c r="B7997" t="s">
        <v>164</v>
      </c>
      <c r="C7997">
        <v>156921.22</v>
      </c>
      <c r="D7997" t="s">
        <v>14</v>
      </c>
      <c r="E7997" t="s">
        <v>18</v>
      </c>
      <c r="F7997">
        <v>0</v>
      </c>
    </row>
    <row r="7998" spans="1:6">
      <c r="A7998" s="171">
        <v>44439</v>
      </c>
      <c r="B7998" t="s">
        <v>164</v>
      </c>
      <c r="C7998">
        <v>156921.22</v>
      </c>
      <c r="D7998" t="s">
        <v>19</v>
      </c>
      <c r="E7998" t="s">
        <v>19</v>
      </c>
      <c r="F7998">
        <v>37803</v>
      </c>
    </row>
    <row r="7999" spans="1:6">
      <c r="A7999" s="171">
        <v>44439</v>
      </c>
      <c r="B7999" t="s">
        <v>164</v>
      </c>
      <c r="C7999">
        <v>156921.22</v>
      </c>
      <c r="D7999" t="s">
        <v>19</v>
      </c>
      <c r="E7999" t="s">
        <v>20</v>
      </c>
      <c r="F7999">
        <v>37797</v>
      </c>
    </row>
    <row r="8000" spans="1:6">
      <c r="A8000" s="171">
        <v>44439</v>
      </c>
      <c r="B8000" t="s">
        <v>164</v>
      </c>
      <c r="C8000">
        <v>156921.22</v>
      </c>
      <c r="D8000" t="s">
        <v>19</v>
      </c>
      <c r="E8000" t="s">
        <v>21</v>
      </c>
      <c r="F8000">
        <v>0</v>
      </c>
    </row>
    <row r="8001" spans="1:6">
      <c r="A8001" s="171">
        <v>44439</v>
      </c>
      <c r="B8001" t="s">
        <v>164</v>
      </c>
      <c r="C8001">
        <v>156921.22</v>
      </c>
      <c r="D8001" t="s">
        <v>19</v>
      </c>
      <c r="E8001" t="s">
        <v>22</v>
      </c>
      <c r="F8001">
        <v>6</v>
      </c>
    </row>
    <row r="8002" spans="1:6">
      <c r="A8002" s="171">
        <v>44439</v>
      </c>
      <c r="B8002" t="s">
        <v>164</v>
      </c>
      <c r="C8002">
        <v>156921.22</v>
      </c>
      <c r="D8002" t="s">
        <v>23</v>
      </c>
      <c r="E8002" t="s">
        <v>23</v>
      </c>
      <c r="F8002">
        <v>0</v>
      </c>
    </row>
    <row r="8003" spans="1:6">
      <c r="A8003" s="171">
        <v>44439</v>
      </c>
      <c r="B8003" t="s">
        <v>164</v>
      </c>
      <c r="C8003">
        <v>156921.22</v>
      </c>
      <c r="D8003" t="s">
        <v>24</v>
      </c>
      <c r="E8003" t="s">
        <v>24</v>
      </c>
      <c r="F8003">
        <v>1496</v>
      </c>
    </row>
    <row r="8004" spans="1:6">
      <c r="A8004" s="171">
        <v>44439</v>
      </c>
      <c r="B8004" t="s">
        <v>164</v>
      </c>
      <c r="C8004">
        <v>156921.22</v>
      </c>
      <c r="D8004" t="s">
        <v>25</v>
      </c>
      <c r="E8004" t="s">
        <v>25</v>
      </c>
      <c r="F8004">
        <v>3922532</v>
      </c>
    </row>
    <row r="8005" spans="1:6">
      <c r="A8005" s="171">
        <v>44439</v>
      </c>
      <c r="B8005" t="s">
        <v>164</v>
      </c>
      <c r="C8005">
        <v>156921.22</v>
      </c>
      <c r="D8005" t="s">
        <v>26</v>
      </c>
      <c r="E8005" t="s">
        <v>26</v>
      </c>
      <c r="F8005">
        <v>51040</v>
      </c>
    </row>
    <row r="8006" spans="1:6">
      <c r="A8006" s="171">
        <v>44439</v>
      </c>
      <c r="B8006" t="s">
        <v>164</v>
      </c>
      <c r="C8006">
        <v>156921.22</v>
      </c>
      <c r="D8006" t="s">
        <v>27</v>
      </c>
      <c r="E8006" t="s">
        <v>27</v>
      </c>
      <c r="F8006">
        <v>23574</v>
      </c>
    </row>
    <row r="8007" spans="1:6">
      <c r="A8007" s="171">
        <v>44439</v>
      </c>
      <c r="B8007" t="s">
        <v>164</v>
      </c>
      <c r="C8007">
        <v>156921.22</v>
      </c>
      <c r="D8007" t="s">
        <v>28</v>
      </c>
      <c r="E8007" t="s">
        <v>28</v>
      </c>
      <c r="F8007">
        <v>0</v>
      </c>
    </row>
    <row r="8008" spans="1:6">
      <c r="A8008" s="171">
        <v>44439</v>
      </c>
      <c r="B8008" t="s">
        <v>164</v>
      </c>
      <c r="C8008">
        <v>156921.22</v>
      </c>
      <c r="D8008" t="s">
        <v>29</v>
      </c>
      <c r="E8008" t="s">
        <v>29</v>
      </c>
      <c r="F8008">
        <v>1439709</v>
      </c>
    </row>
    <row r="8009" spans="1:6">
      <c r="A8009" s="171">
        <v>44439</v>
      </c>
      <c r="B8009" t="s">
        <v>164</v>
      </c>
      <c r="C8009">
        <v>156921.22</v>
      </c>
      <c r="D8009" t="s">
        <v>30</v>
      </c>
      <c r="E8009" t="s">
        <v>30</v>
      </c>
      <c r="F8009">
        <v>13458468</v>
      </c>
    </row>
    <row r="8010" spans="1:6">
      <c r="A8010" s="171">
        <v>44439</v>
      </c>
      <c r="B8010" t="s">
        <v>164</v>
      </c>
      <c r="C8010">
        <v>156921.22</v>
      </c>
      <c r="D8010" t="s">
        <v>31</v>
      </c>
      <c r="E8010" t="s">
        <v>31</v>
      </c>
      <c r="F8010">
        <v>1770334</v>
      </c>
    </row>
    <row r="8011" spans="1:6">
      <c r="A8011" s="171">
        <v>44439</v>
      </c>
      <c r="B8011" t="s">
        <v>164</v>
      </c>
      <c r="C8011">
        <v>156921.22</v>
      </c>
      <c r="D8011" t="s">
        <v>32</v>
      </c>
      <c r="E8011" t="s">
        <v>32</v>
      </c>
      <c r="F8011">
        <v>162158</v>
      </c>
    </row>
    <row r="8012" spans="1:6">
      <c r="A8012" s="171">
        <v>44439</v>
      </c>
      <c r="B8012" t="s">
        <v>164</v>
      </c>
      <c r="C8012">
        <v>156921.22</v>
      </c>
      <c r="D8012" t="s">
        <v>33</v>
      </c>
      <c r="E8012" t="s">
        <v>33</v>
      </c>
      <c r="F8012">
        <v>498441</v>
      </c>
    </row>
    <row r="8013" spans="1:6">
      <c r="A8013" s="171">
        <v>44439</v>
      </c>
      <c r="B8013" t="s">
        <v>164</v>
      </c>
      <c r="C8013">
        <v>156921.22</v>
      </c>
      <c r="D8013" t="s">
        <v>34</v>
      </c>
      <c r="E8013" t="s">
        <v>34</v>
      </c>
      <c r="F8013">
        <v>0</v>
      </c>
    </row>
    <row r="8014" spans="1:6">
      <c r="A8014" s="171">
        <v>44439</v>
      </c>
      <c r="B8014" t="s">
        <v>164</v>
      </c>
      <c r="C8014">
        <v>156921.22</v>
      </c>
      <c r="D8014" t="s">
        <v>35</v>
      </c>
      <c r="E8014" t="s">
        <v>35</v>
      </c>
      <c r="F8014">
        <v>0</v>
      </c>
    </row>
    <row r="8015" spans="1:6">
      <c r="A8015" s="171">
        <v>44439</v>
      </c>
      <c r="B8015" t="s">
        <v>164</v>
      </c>
      <c r="C8015">
        <v>156921.22</v>
      </c>
      <c r="D8015" t="s">
        <v>36</v>
      </c>
      <c r="E8015" t="s">
        <v>36</v>
      </c>
      <c r="F8015">
        <v>17588</v>
      </c>
    </row>
    <row r="8016" spans="1:6">
      <c r="A8016" s="171">
        <v>44439</v>
      </c>
      <c r="B8016" t="s">
        <v>164</v>
      </c>
      <c r="C8016">
        <v>156921.22</v>
      </c>
      <c r="D8016" t="s">
        <v>37</v>
      </c>
      <c r="E8016" t="s">
        <v>37</v>
      </c>
      <c r="F8016">
        <v>98827</v>
      </c>
    </row>
    <row r="8017" spans="1:6">
      <c r="A8017" s="171">
        <v>44439</v>
      </c>
      <c r="B8017" t="s">
        <v>164</v>
      </c>
      <c r="C8017">
        <v>156921.22</v>
      </c>
      <c r="D8017" t="s">
        <v>38</v>
      </c>
      <c r="E8017" t="s">
        <v>38</v>
      </c>
      <c r="F8017">
        <v>0</v>
      </c>
    </row>
    <row r="8018" spans="1:6">
      <c r="A8018" s="171">
        <v>44439</v>
      </c>
      <c r="B8018" t="s">
        <v>164</v>
      </c>
      <c r="C8018">
        <v>156921.22</v>
      </c>
      <c r="D8018" t="s">
        <v>39</v>
      </c>
      <c r="E8018" t="s">
        <v>39</v>
      </c>
      <c r="F8018">
        <v>0</v>
      </c>
    </row>
    <row r="8019" spans="1:6">
      <c r="A8019" s="171">
        <v>44439</v>
      </c>
      <c r="B8019" t="s">
        <v>164</v>
      </c>
      <c r="C8019">
        <v>156921.22</v>
      </c>
      <c r="D8019" t="s">
        <v>40</v>
      </c>
      <c r="E8019" t="s">
        <v>40</v>
      </c>
      <c r="F8019">
        <v>10661</v>
      </c>
    </row>
    <row r="8020" spans="1:6">
      <c r="A8020" s="171">
        <v>44439</v>
      </c>
      <c r="B8020" t="s">
        <v>164</v>
      </c>
      <c r="C8020">
        <v>156921.22</v>
      </c>
      <c r="D8020" t="s">
        <v>41</v>
      </c>
      <c r="E8020" t="s">
        <v>41</v>
      </c>
      <c r="F8020">
        <v>0</v>
      </c>
    </row>
    <row r="8021" spans="1:6">
      <c r="A8021" s="171">
        <v>44440</v>
      </c>
      <c r="B8021" t="s">
        <v>164</v>
      </c>
      <c r="C8021">
        <v>172858.97</v>
      </c>
      <c r="D8021" t="s">
        <v>9</v>
      </c>
      <c r="E8021" t="s">
        <v>9</v>
      </c>
      <c r="F8021">
        <v>821343</v>
      </c>
    </row>
    <row r="8022" spans="1:6">
      <c r="A8022" s="171">
        <v>44440</v>
      </c>
      <c r="B8022" t="s">
        <v>164</v>
      </c>
      <c r="C8022">
        <v>172858.97</v>
      </c>
      <c r="D8022" t="s">
        <v>9</v>
      </c>
      <c r="E8022" t="s">
        <v>10</v>
      </c>
      <c r="F8022">
        <v>490244</v>
      </c>
    </row>
    <row r="8023" spans="1:6">
      <c r="A8023" s="171">
        <v>44440</v>
      </c>
      <c r="B8023" t="s">
        <v>164</v>
      </c>
      <c r="C8023">
        <v>172858.97</v>
      </c>
      <c r="D8023" t="s">
        <v>9</v>
      </c>
      <c r="E8023" t="s">
        <v>11</v>
      </c>
      <c r="F8023">
        <v>6825</v>
      </c>
    </row>
    <row r="8024" spans="1:6">
      <c r="A8024" s="171">
        <v>44440</v>
      </c>
      <c r="B8024" t="s">
        <v>164</v>
      </c>
      <c r="C8024">
        <v>172858.97</v>
      </c>
      <c r="D8024" t="s">
        <v>9</v>
      </c>
      <c r="E8024" t="s">
        <v>12</v>
      </c>
      <c r="F8024">
        <v>0</v>
      </c>
    </row>
    <row r="8025" spans="1:6">
      <c r="A8025" s="171">
        <v>44440</v>
      </c>
      <c r="B8025" t="s">
        <v>164</v>
      </c>
      <c r="C8025">
        <v>172858.97</v>
      </c>
      <c r="D8025" t="s">
        <v>9</v>
      </c>
      <c r="E8025" t="s">
        <v>13</v>
      </c>
      <c r="F8025">
        <v>324274</v>
      </c>
    </row>
    <row r="8026" spans="1:6">
      <c r="A8026" s="171">
        <v>44440</v>
      </c>
      <c r="B8026" t="s">
        <v>164</v>
      </c>
      <c r="C8026">
        <v>172858.97</v>
      </c>
      <c r="D8026" t="s">
        <v>14</v>
      </c>
      <c r="E8026" t="s">
        <v>14</v>
      </c>
      <c r="F8026">
        <v>54275</v>
      </c>
    </row>
    <row r="8027" spans="1:6">
      <c r="A8027" s="171">
        <v>44440</v>
      </c>
      <c r="B8027" t="s">
        <v>164</v>
      </c>
      <c r="C8027">
        <v>172858.97</v>
      </c>
      <c r="D8027" t="s">
        <v>14</v>
      </c>
      <c r="E8027" t="s">
        <v>15</v>
      </c>
      <c r="F8027">
        <v>32836</v>
      </c>
    </row>
    <row r="8028" spans="1:6">
      <c r="A8028" s="171">
        <v>44440</v>
      </c>
      <c r="B8028" t="s">
        <v>164</v>
      </c>
      <c r="C8028">
        <v>172858.97</v>
      </c>
      <c r="D8028" t="s">
        <v>14</v>
      </c>
      <c r="E8028" t="s">
        <v>16</v>
      </c>
      <c r="F8028">
        <v>444</v>
      </c>
    </row>
    <row r="8029" spans="1:6">
      <c r="A8029" s="171">
        <v>44440</v>
      </c>
      <c r="B8029" t="s">
        <v>164</v>
      </c>
      <c r="C8029">
        <v>172858.97</v>
      </c>
      <c r="D8029" t="s">
        <v>14</v>
      </c>
      <c r="E8029" t="s">
        <v>17</v>
      </c>
      <c r="F8029">
        <v>20995</v>
      </c>
    </row>
    <row r="8030" spans="1:6">
      <c r="A8030" s="171">
        <v>44440</v>
      </c>
      <c r="B8030" t="s">
        <v>164</v>
      </c>
      <c r="C8030">
        <v>172858.97</v>
      </c>
      <c r="D8030" t="s">
        <v>14</v>
      </c>
      <c r="E8030" t="s">
        <v>18</v>
      </c>
      <c r="F8030">
        <v>0</v>
      </c>
    </row>
    <row r="8031" spans="1:6">
      <c r="A8031" s="171">
        <v>44440</v>
      </c>
      <c r="B8031" t="s">
        <v>164</v>
      </c>
      <c r="C8031">
        <v>172858.97</v>
      </c>
      <c r="D8031" t="s">
        <v>19</v>
      </c>
      <c r="E8031" t="s">
        <v>19</v>
      </c>
      <c r="F8031">
        <v>85568</v>
      </c>
    </row>
    <row r="8032" spans="1:6">
      <c r="A8032" s="171">
        <v>44440</v>
      </c>
      <c r="B8032" t="s">
        <v>164</v>
      </c>
      <c r="C8032">
        <v>172858.97</v>
      </c>
      <c r="D8032" t="s">
        <v>19</v>
      </c>
      <c r="E8032" t="s">
        <v>20</v>
      </c>
      <c r="F8032">
        <v>85554</v>
      </c>
    </row>
    <row r="8033" spans="1:6">
      <c r="A8033" s="171">
        <v>44440</v>
      </c>
      <c r="B8033" t="s">
        <v>164</v>
      </c>
      <c r="C8033">
        <v>172858.97</v>
      </c>
      <c r="D8033" t="s">
        <v>19</v>
      </c>
      <c r="E8033" t="s">
        <v>21</v>
      </c>
      <c r="F8033">
        <v>0</v>
      </c>
    </row>
    <row r="8034" spans="1:6">
      <c r="A8034" s="171">
        <v>44440</v>
      </c>
      <c r="B8034" t="s">
        <v>164</v>
      </c>
      <c r="C8034">
        <v>172858.97</v>
      </c>
      <c r="D8034" t="s">
        <v>19</v>
      </c>
      <c r="E8034" t="s">
        <v>22</v>
      </c>
      <c r="F8034">
        <v>14</v>
      </c>
    </row>
    <row r="8035" spans="1:6">
      <c r="A8035" s="171">
        <v>44440</v>
      </c>
      <c r="B8035" t="s">
        <v>164</v>
      </c>
      <c r="C8035">
        <v>172858.97</v>
      </c>
      <c r="D8035" t="s">
        <v>23</v>
      </c>
      <c r="E8035" t="s">
        <v>23</v>
      </c>
      <c r="F8035">
        <v>0</v>
      </c>
    </row>
    <row r="8036" spans="1:6">
      <c r="A8036" s="171">
        <v>44440</v>
      </c>
      <c r="B8036" t="s">
        <v>164</v>
      </c>
      <c r="C8036">
        <v>172858.97</v>
      </c>
      <c r="D8036" t="s">
        <v>24</v>
      </c>
      <c r="E8036" t="s">
        <v>24</v>
      </c>
      <c r="F8036">
        <v>0</v>
      </c>
    </row>
    <row r="8037" spans="1:6">
      <c r="A8037" s="171">
        <v>44440</v>
      </c>
      <c r="B8037" t="s">
        <v>164</v>
      </c>
      <c r="C8037">
        <v>172858.97</v>
      </c>
      <c r="D8037" t="s">
        <v>25</v>
      </c>
      <c r="E8037" t="s">
        <v>25</v>
      </c>
      <c r="F8037">
        <v>4107305</v>
      </c>
    </row>
    <row r="8038" spans="1:6">
      <c r="A8038" s="171">
        <v>44440</v>
      </c>
      <c r="B8038" t="s">
        <v>164</v>
      </c>
      <c r="C8038">
        <v>172858.97</v>
      </c>
      <c r="D8038" t="s">
        <v>26</v>
      </c>
      <c r="E8038" t="s">
        <v>26</v>
      </c>
      <c r="F8038">
        <v>97374</v>
      </c>
    </row>
    <row r="8039" spans="1:6">
      <c r="A8039" s="171">
        <v>44440</v>
      </c>
      <c r="B8039" t="s">
        <v>164</v>
      </c>
      <c r="C8039">
        <v>172858.97</v>
      </c>
      <c r="D8039" t="s">
        <v>27</v>
      </c>
      <c r="E8039" t="s">
        <v>27</v>
      </c>
      <c r="F8039">
        <v>31650</v>
      </c>
    </row>
    <row r="8040" spans="1:6">
      <c r="A8040" s="171">
        <v>44440</v>
      </c>
      <c r="B8040" t="s">
        <v>164</v>
      </c>
      <c r="C8040">
        <v>172858.97</v>
      </c>
      <c r="D8040" t="s">
        <v>28</v>
      </c>
      <c r="E8040" t="s">
        <v>28</v>
      </c>
      <c r="F8040">
        <v>0</v>
      </c>
    </row>
    <row r="8041" spans="1:6">
      <c r="A8041" s="171">
        <v>44440</v>
      </c>
      <c r="B8041" t="s">
        <v>164</v>
      </c>
      <c r="C8041">
        <v>172858.97</v>
      </c>
      <c r="D8041" t="s">
        <v>29</v>
      </c>
      <c r="E8041" t="s">
        <v>29</v>
      </c>
      <c r="F8041">
        <v>1457839</v>
      </c>
    </row>
    <row r="8042" spans="1:6">
      <c r="A8042" s="171">
        <v>44440</v>
      </c>
      <c r="B8042" t="s">
        <v>164</v>
      </c>
      <c r="C8042">
        <v>172858.97</v>
      </c>
      <c r="D8042" t="s">
        <v>30</v>
      </c>
      <c r="E8042" t="s">
        <v>30</v>
      </c>
      <c r="F8042">
        <v>15514147</v>
      </c>
    </row>
    <row r="8043" spans="1:6">
      <c r="A8043" s="171">
        <v>44440</v>
      </c>
      <c r="B8043" t="s">
        <v>164</v>
      </c>
      <c r="C8043">
        <v>172858.97</v>
      </c>
      <c r="D8043" t="s">
        <v>31</v>
      </c>
      <c r="E8043" t="s">
        <v>31</v>
      </c>
      <c r="F8043">
        <v>1422036</v>
      </c>
    </row>
    <row r="8044" spans="1:6">
      <c r="A8044" s="171">
        <v>44440</v>
      </c>
      <c r="B8044" t="s">
        <v>164</v>
      </c>
      <c r="C8044">
        <v>172858.97</v>
      </c>
      <c r="D8044" t="s">
        <v>32</v>
      </c>
      <c r="E8044" t="s">
        <v>32</v>
      </c>
      <c r="F8044">
        <v>272779</v>
      </c>
    </row>
    <row r="8045" spans="1:6">
      <c r="A8045" s="171">
        <v>44440</v>
      </c>
      <c r="B8045" t="s">
        <v>164</v>
      </c>
      <c r="C8045">
        <v>172858.97</v>
      </c>
      <c r="D8045" t="s">
        <v>33</v>
      </c>
      <c r="E8045" t="s">
        <v>33</v>
      </c>
      <c r="F8045">
        <v>1162426</v>
      </c>
    </row>
    <row r="8046" spans="1:6">
      <c r="A8046" s="171">
        <v>44440</v>
      </c>
      <c r="B8046" t="s">
        <v>164</v>
      </c>
      <c r="C8046">
        <v>172858.97</v>
      </c>
      <c r="D8046" t="s">
        <v>34</v>
      </c>
      <c r="E8046" t="s">
        <v>34</v>
      </c>
      <c r="F8046">
        <v>0</v>
      </c>
    </row>
    <row r="8047" spans="1:6">
      <c r="A8047" s="171">
        <v>44440</v>
      </c>
      <c r="B8047" t="s">
        <v>164</v>
      </c>
      <c r="C8047">
        <v>172858.97</v>
      </c>
      <c r="D8047" t="s">
        <v>35</v>
      </c>
      <c r="E8047" t="s">
        <v>35</v>
      </c>
      <c r="F8047">
        <v>0</v>
      </c>
    </row>
    <row r="8048" spans="1:6">
      <c r="A8048" s="171">
        <v>44440</v>
      </c>
      <c r="B8048" t="s">
        <v>164</v>
      </c>
      <c r="C8048">
        <v>172858.97</v>
      </c>
      <c r="D8048" t="s">
        <v>36</v>
      </c>
      <c r="E8048" t="s">
        <v>36</v>
      </c>
      <c r="F8048">
        <v>18097</v>
      </c>
    </row>
    <row r="8049" spans="1:6">
      <c r="A8049" s="171">
        <v>44440</v>
      </c>
      <c r="B8049" t="s">
        <v>164</v>
      </c>
      <c r="C8049">
        <v>172858.97</v>
      </c>
      <c r="D8049" t="s">
        <v>37</v>
      </c>
      <c r="E8049" t="s">
        <v>37</v>
      </c>
      <c r="F8049">
        <v>101152</v>
      </c>
    </row>
    <row r="8050" spans="1:6">
      <c r="A8050" s="171">
        <v>44440</v>
      </c>
      <c r="B8050" t="s">
        <v>164</v>
      </c>
      <c r="C8050">
        <v>172858.97</v>
      </c>
      <c r="D8050" t="s">
        <v>38</v>
      </c>
      <c r="E8050" t="s">
        <v>38</v>
      </c>
      <c r="F8050">
        <v>0</v>
      </c>
    </row>
    <row r="8051" spans="1:6">
      <c r="A8051" s="171">
        <v>44440</v>
      </c>
      <c r="B8051" t="s">
        <v>164</v>
      </c>
      <c r="C8051">
        <v>172858.97</v>
      </c>
      <c r="D8051" t="s">
        <v>39</v>
      </c>
      <c r="E8051" t="s">
        <v>39</v>
      </c>
      <c r="F8051">
        <v>0</v>
      </c>
    </row>
    <row r="8052" spans="1:6">
      <c r="A8052" s="171">
        <v>44440</v>
      </c>
      <c r="B8052" t="s">
        <v>164</v>
      </c>
      <c r="C8052">
        <v>172858.97</v>
      </c>
      <c r="D8052" t="s">
        <v>40</v>
      </c>
      <c r="E8052" t="s">
        <v>40</v>
      </c>
      <c r="F8052">
        <v>5977</v>
      </c>
    </row>
    <row r="8053" spans="1:6">
      <c r="A8053" s="171">
        <v>44440</v>
      </c>
      <c r="B8053" t="s">
        <v>164</v>
      </c>
      <c r="C8053">
        <v>172858.97</v>
      </c>
      <c r="D8053" t="s">
        <v>41</v>
      </c>
      <c r="E8053" t="s">
        <v>41</v>
      </c>
      <c r="F8053">
        <v>0</v>
      </c>
    </row>
    <row r="8054" spans="1:6">
      <c r="A8054" s="171">
        <v>44441</v>
      </c>
      <c r="B8054" t="s">
        <v>164</v>
      </c>
      <c r="C8054">
        <v>184843.83</v>
      </c>
      <c r="D8054" t="s">
        <v>9</v>
      </c>
      <c r="E8054" t="s">
        <v>9</v>
      </c>
      <c r="F8054">
        <v>729320</v>
      </c>
    </row>
    <row r="8055" spans="1:6">
      <c r="A8055" s="171">
        <v>44441</v>
      </c>
      <c r="B8055" t="s">
        <v>164</v>
      </c>
      <c r="C8055">
        <v>184843.83</v>
      </c>
      <c r="D8055" t="s">
        <v>9</v>
      </c>
      <c r="E8055" t="s">
        <v>10</v>
      </c>
      <c r="F8055">
        <v>384835</v>
      </c>
    </row>
    <row r="8056" spans="1:6">
      <c r="A8056" s="171">
        <v>44441</v>
      </c>
      <c r="B8056" t="s">
        <v>164</v>
      </c>
      <c r="C8056">
        <v>184843.83</v>
      </c>
      <c r="D8056" t="s">
        <v>9</v>
      </c>
      <c r="E8056" t="s">
        <v>11</v>
      </c>
      <c r="F8056">
        <v>7913</v>
      </c>
    </row>
    <row r="8057" spans="1:6">
      <c r="A8057" s="171">
        <v>44441</v>
      </c>
      <c r="B8057" t="s">
        <v>164</v>
      </c>
      <c r="C8057">
        <v>184843.83</v>
      </c>
      <c r="D8057" t="s">
        <v>9</v>
      </c>
      <c r="E8057" t="s">
        <v>12</v>
      </c>
      <c r="F8057">
        <v>0</v>
      </c>
    </row>
    <row r="8058" spans="1:6">
      <c r="A8058" s="171">
        <v>44441</v>
      </c>
      <c r="B8058" t="s">
        <v>164</v>
      </c>
      <c r="C8058">
        <v>184843.83</v>
      </c>
      <c r="D8058" t="s">
        <v>9</v>
      </c>
      <c r="E8058" t="s">
        <v>13</v>
      </c>
      <c r="F8058">
        <v>336572</v>
      </c>
    </row>
    <row r="8059" spans="1:6">
      <c r="A8059" s="171">
        <v>44441</v>
      </c>
      <c r="B8059" t="s">
        <v>164</v>
      </c>
      <c r="C8059">
        <v>184843.83</v>
      </c>
      <c r="D8059" t="s">
        <v>14</v>
      </c>
      <c r="E8059" t="s">
        <v>14</v>
      </c>
      <c r="F8059">
        <v>46069</v>
      </c>
    </row>
    <row r="8060" spans="1:6">
      <c r="A8060" s="171">
        <v>44441</v>
      </c>
      <c r="B8060" t="s">
        <v>164</v>
      </c>
      <c r="C8060">
        <v>184843.83</v>
      </c>
      <c r="D8060" t="s">
        <v>14</v>
      </c>
      <c r="E8060" t="s">
        <v>15</v>
      </c>
      <c r="F8060">
        <v>21627</v>
      </c>
    </row>
    <row r="8061" spans="1:6">
      <c r="A8061" s="171">
        <v>44441</v>
      </c>
      <c r="B8061" t="s">
        <v>164</v>
      </c>
      <c r="C8061">
        <v>184843.83</v>
      </c>
      <c r="D8061" t="s">
        <v>14</v>
      </c>
      <c r="E8061" t="s">
        <v>16</v>
      </c>
      <c r="F8061">
        <v>408</v>
      </c>
    </row>
    <row r="8062" spans="1:6">
      <c r="A8062" s="171">
        <v>44441</v>
      </c>
      <c r="B8062" t="s">
        <v>164</v>
      </c>
      <c r="C8062">
        <v>184843.83</v>
      </c>
      <c r="D8062" t="s">
        <v>14</v>
      </c>
      <c r="E8062" t="s">
        <v>17</v>
      </c>
      <c r="F8062">
        <v>24033</v>
      </c>
    </row>
    <row r="8063" spans="1:6">
      <c r="A8063" s="171">
        <v>44441</v>
      </c>
      <c r="B8063" t="s">
        <v>164</v>
      </c>
      <c r="C8063">
        <v>184843.83</v>
      </c>
      <c r="D8063" t="s">
        <v>14</v>
      </c>
      <c r="E8063" t="s">
        <v>18</v>
      </c>
      <c r="F8063">
        <v>0</v>
      </c>
    </row>
    <row r="8064" spans="1:6">
      <c r="A8064" s="171">
        <v>44441</v>
      </c>
      <c r="B8064" t="s">
        <v>164</v>
      </c>
      <c r="C8064">
        <v>184843.83</v>
      </c>
      <c r="D8064" t="s">
        <v>19</v>
      </c>
      <c r="E8064" t="s">
        <v>19</v>
      </c>
      <c r="F8064">
        <v>122118</v>
      </c>
    </row>
    <row r="8065" spans="1:6">
      <c r="A8065" s="171">
        <v>44441</v>
      </c>
      <c r="B8065" t="s">
        <v>164</v>
      </c>
      <c r="C8065">
        <v>184843.83</v>
      </c>
      <c r="D8065" t="s">
        <v>19</v>
      </c>
      <c r="E8065" t="s">
        <v>20</v>
      </c>
      <c r="F8065">
        <v>122106</v>
      </c>
    </row>
    <row r="8066" spans="1:6">
      <c r="A8066" s="171">
        <v>44441</v>
      </c>
      <c r="B8066" t="s">
        <v>164</v>
      </c>
      <c r="C8066">
        <v>184843.83</v>
      </c>
      <c r="D8066" t="s">
        <v>19</v>
      </c>
      <c r="E8066" t="s">
        <v>21</v>
      </c>
      <c r="F8066">
        <v>0</v>
      </c>
    </row>
    <row r="8067" spans="1:6">
      <c r="A8067" s="171">
        <v>44441</v>
      </c>
      <c r="B8067" t="s">
        <v>164</v>
      </c>
      <c r="C8067">
        <v>184843.83</v>
      </c>
      <c r="D8067" t="s">
        <v>19</v>
      </c>
      <c r="E8067" t="s">
        <v>22</v>
      </c>
      <c r="F8067">
        <v>12</v>
      </c>
    </row>
    <row r="8068" spans="1:6">
      <c r="A8068" s="171">
        <v>44441</v>
      </c>
      <c r="B8068" t="s">
        <v>164</v>
      </c>
      <c r="C8068">
        <v>184843.83</v>
      </c>
      <c r="D8068" t="s">
        <v>23</v>
      </c>
      <c r="E8068" t="s">
        <v>23</v>
      </c>
      <c r="F8068">
        <v>0</v>
      </c>
    </row>
    <row r="8069" spans="1:6">
      <c r="A8069" s="171">
        <v>44441</v>
      </c>
      <c r="B8069" t="s">
        <v>164</v>
      </c>
      <c r="C8069">
        <v>184843.83</v>
      </c>
      <c r="D8069" t="s">
        <v>24</v>
      </c>
      <c r="E8069" t="s">
        <v>24</v>
      </c>
      <c r="F8069">
        <v>0</v>
      </c>
    </row>
    <row r="8070" spans="1:6">
      <c r="A8070" s="171">
        <v>44441</v>
      </c>
      <c r="B8070" t="s">
        <v>164</v>
      </c>
      <c r="C8070">
        <v>184843.83</v>
      </c>
      <c r="D8070" t="s">
        <v>25</v>
      </c>
      <c r="E8070" t="s">
        <v>25</v>
      </c>
      <c r="F8070">
        <v>3719299</v>
      </c>
    </row>
    <row r="8071" spans="1:6">
      <c r="A8071" s="171">
        <v>44441</v>
      </c>
      <c r="B8071" t="s">
        <v>164</v>
      </c>
      <c r="C8071">
        <v>184843.83</v>
      </c>
      <c r="D8071" t="s">
        <v>26</v>
      </c>
      <c r="E8071" t="s">
        <v>26</v>
      </c>
      <c r="F8071">
        <v>134645</v>
      </c>
    </row>
    <row r="8072" spans="1:6">
      <c r="A8072" s="171">
        <v>44441</v>
      </c>
      <c r="B8072" t="s">
        <v>164</v>
      </c>
      <c r="C8072">
        <v>184843.83</v>
      </c>
      <c r="D8072" t="s">
        <v>27</v>
      </c>
      <c r="E8072" t="s">
        <v>27</v>
      </c>
      <c r="F8072">
        <v>24500</v>
      </c>
    </row>
    <row r="8073" spans="1:6">
      <c r="A8073" s="171">
        <v>44441</v>
      </c>
      <c r="B8073" t="s">
        <v>164</v>
      </c>
      <c r="C8073">
        <v>184843.83</v>
      </c>
      <c r="D8073" t="s">
        <v>28</v>
      </c>
      <c r="E8073" t="s">
        <v>28</v>
      </c>
      <c r="F8073">
        <v>0</v>
      </c>
    </row>
    <row r="8074" spans="1:6">
      <c r="A8074" s="171">
        <v>44441</v>
      </c>
      <c r="B8074" t="s">
        <v>164</v>
      </c>
      <c r="C8074">
        <v>184843.83</v>
      </c>
      <c r="D8074" t="s">
        <v>29</v>
      </c>
      <c r="E8074" t="s">
        <v>29</v>
      </c>
      <c r="F8074">
        <v>1731489</v>
      </c>
    </row>
    <row r="8075" spans="1:6">
      <c r="A8075" s="171">
        <v>44441</v>
      </c>
      <c r="B8075" t="s">
        <v>164</v>
      </c>
      <c r="C8075">
        <v>184843.83</v>
      </c>
      <c r="D8075" t="s">
        <v>30</v>
      </c>
      <c r="E8075" t="s">
        <v>30</v>
      </c>
      <c r="F8075">
        <v>15623126</v>
      </c>
    </row>
    <row r="8076" spans="1:6">
      <c r="A8076" s="171">
        <v>44441</v>
      </c>
      <c r="B8076" t="s">
        <v>164</v>
      </c>
      <c r="C8076">
        <v>184843.83</v>
      </c>
      <c r="D8076" t="s">
        <v>31</v>
      </c>
      <c r="E8076" t="s">
        <v>31</v>
      </c>
      <c r="F8076">
        <v>1531026</v>
      </c>
    </row>
    <row r="8077" spans="1:6">
      <c r="A8077" s="171">
        <v>44441</v>
      </c>
      <c r="B8077" t="s">
        <v>164</v>
      </c>
      <c r="C8077">
        <v>184843.83</v>
      </c>
      <c r="D8077" t="s">
        <v>32</v>
      </c>
      <c r="E8077" t="s">
        <v>32</v>
      </c>
      <c r="F8077">
        <v>29605</v>
      </c>
    </row>
    <row r="8078" spans="1:6">
      <c r="A8078" s="171">
        <v>44441</v>
      </c>
      <c r="B8078" t="s">
        <v>164</v>
      </c>
      <c r="C8078">
        <v>184843.83</v>
      </c>
      <c r="D8078" t="s">
        <v>33</v>
      </c>
      <c r="E8078" t="s">
        <v>33</v>
      </c>
      <c r="F8078">
        <v>1257968</v>
      </c>
    </row>
    <row r="8079" spans="1:6">
      <c r="A8079" s="171">
        <v>44441</v>
      </c>
      <c r="B8079" t="s">
        <v>164</v>
      </c>
      <c r="C8079">
        <v>184843.83</v>
      </c>
      <c r="D8079" t="s">
        <v>34</v>
      </c>
      <c r="E8079" t="s">
        <v>34</v>
      </c>
      <c r="F8079">
        <v>0</v>
      </c>
    </row>
    <row r="8080" spans="1:6">
      <c r="A8080" s="171">
        <v>44441</v>
      </c>
      <c r="B8080" t="s">
        <v>164</v>
      </c>
      <c r="C8080">
        <v>184843.83</v>
      </c>
      <c r="D8080" t="s">
        <v>35</v>
      </c>
      <c r="E8080" t="s">
        <v>35</v>
      </c>
      <c r="F8080">
        <v>0</v>
      </c>
    </row>
    <row r="8081" spans="1:6">
      <c r="A8081" s="171">
        <v>44441</v>
      </c>
      <c r="B8081" t="s">
        <v>164</v>
      </c>
      <c r="C8081">
        <v>184843.83</v>
      </c>
      <c r="D8081" t="s">
        <v>36</v>
      </c>
      <c r="E8081" t="s">
        <v>36</v>
      </c>
      <c r="F8081">
        <v>13633</v>
      </c>
    </row>
    <row r="8082" spans="1:6">
      <c r="A8082" s="171">
        <v>44441</v>
      </c>
      <c r="B8082" t="s">
        <v>164</v>
      </c>
      <c r="C8082">
        <v>184843.83</v>
      </c>
      <c r="D8082" t="s">
        <v>37</v>
      </c>
      <c r="E8082" t="s">
        <v>37</v>
      </c>
      <c r="F8082">
        <v>91970</v>
      </c>
    </row>
    <row r="8083" spans="1:6">
      <c r="A8083" s="171">
        <v>44441</v>
      </c>
      <c r="B8083" t="s">
        <v>164</v>
      </c>
      <c r="C8083">
        <v>184843.83</v>
      </c>
      <c r="D8083" t="s">
        <v>38</v>
      </c>
      <c r="E8083" t="s">
        <v>38</v>
      </c>
      <c r="F8083">
        <v>0</v>
      </c>
    </row>
    <row r="8084" spans="1:6">
      <c r="A8084" s="171">
        <v>44441</v>
      </c>
      <c r="B8084" t="s">
        <v>164</v>
      </c>
      <c r="C8084">
        <v>184843.83</v>
      </c>
      <c r="D8084" t="s">
        <v>39</v>
      </c>
      <c r="E8084" t="s">
        <v>39</v>
      </c>
      <c r="F8084">
        <v>0</v>
      </c>
    </row>
    <row r="8085" spans="1:6">
      <c r="A8085" s="171">
        <v>44441</v>
      </c>
      <c r="B8085" t="s">
        <v>164</v>
      </c>
      <c r="C8085">
        <v>184843.83</v>
      </c>
      <c r="D8085" t="s">
        <v>40</v>
      </c>
      <c r="E8085" t="s">
        <v>40</v>
      </c>
      <c r="F8085">
        <v>5848</v>
      </c>
    </row>
    <row r="8086" spans="1:6">
      <c r="A8086" s="171">
        <v>44441</v>
      </c>
      <c r="B8086" t="s">
        <v>164</v>
      </c>
      <c r="C8086">
        <v>184843.83</v>
      </c>
      <c r="D8086" t="s">
        <v>41</v>
      </c>
      <c r="E8086" t="s">
        <v>41</v>
      </c>
      <c r="F8086">
        <v>0</v>
      </c>
    </row>
    <row r="8087" spans="1:6">
      <c r="A8087" s="171">
        <v>44442</v>
      </c>
      <c r="B8087" t="s">
        <v>164</v>
      </c>
      <c r="C8087">
        <v>298680.40000000002</v>
      </c>
      <c r="D8087" t="s">
        <v>9</v>
      </c>
      <c r="E8087" t="s">
        <v>9</v>
      </c>
      <c r="F8087">
        <v>755379</v>
      </c>
    </row>
    <row r="8088" spans="1:6">
      <c r="A8088" s="171">
        <v>44442</v>
      </c>
      <c r="B8088" t="s">
        <v>164</v>
      </c>
      <c r="C8088">
        <v>298680.40000000002</v>
      </c>
      <c r="D8088" t="s">
        <v>9</v>
      </c>
      <c r="E8088" t="s">
        <v>10</v>
      </c>
      <c r="F8088">
        <v>407952</v>
      </c>
    </row>
    <row r="8089" spans="1:6">
      <c r="A8089" s="171">
        <v>44442</v>
      </c>
      <c r="B8089" t="s">
        <v>164</v>
      </c>
      <c r="C8089">
        <v>298680.40000000002</v>
      </c>
      <c r="D8089" t="s">
        <v>9</v>
      </c>
      <c r="E8089" t="s">
        <v>11</v>
      </c>
      <c r="F8089">
        <v>6245</v>
      </c>
    </row>
    <row r="8090" spans="1:6">
      <c r="A8090" s="171">
        <v>44442</v>
      </c>
      <c r="B8090" t="s">
        <v>164</v>
      </c>
      <c r="C8090">
        <v>298680.40000000002</v>
      </c>
      <c r="D8090" t="s">
        <v>9</v>
      </c>
      <c r="E8090" t="s">
        <v>12</v>
      </c>
      <c r="F8090">
        <v>0</v>
      </c>
    </row>
    <row r="8091" spans="1:6">
      <c r="A8091" s="171">
        <v>44442</v>
      </c>
      <c r="B8091" t="s">
        <v>164</v>
      </c>
      <c r="C8091">
        <v>298680.40000000002</v>
      </c>
      <c r="D8091" t="s">
        <v>9</v>
      </c>
      <c r="E8091" t="s">
        <v>13</v>
      </c>
      <c r="F8091">
        <v>341182</v>
      </c>
    </row>
    <row r="8092" spans="1:6">
      <c r="A8092" s="171">
        <v>44442</v>
      </c>
      <c r="B8092" t="s">
        <v>164</v>
      </c>
      <c r="C8092">
        <v>298680.40000000002</v>
      </c>
      <c r="D8092" t="s">
        <v>14</v>
      </c>
      <c r="E8092" t="s">
        <v>14</v>
      </c>
      <c r="F8092">
        <v>47066</v>
      </c>
    </row>
    <row r="8093" spans="1:6">
      <c r="A8093" s="171">
        <v>44442</v>
      </c>
      <c r="B8093" t="s">
        <v>164</v>
      </c>
      <c r="C8093">
        <v>298680.40000000002</v>
      </c>
      <c r="D8093" t="s">
        <v>14</v>
      </c>
      <c r="E8093" t="s">
        <v>15</v>
      </c>
      <c r="F8093">
        <v>29918</v>
      </c>
    </row>
    <row r="8094" spans="1:6">
      <c r="A8094" s="171">
        <v>44442</v>
      </c>
      <c r="B8094" t="s">
        <v>164</v>
      </c>
      <c r="C8094">
        <v>298680.40000000002</v>
      </c>
      <c r="D8094" t="s">
        <v>14</v>
      </c>
      <c r="E8094" t="s">
        <v>16</v>
      </c>
      <c r="F8094">
        <v>372</v>
      </c>
    </row>
    <row r="8095" spans="1:6">
      <c r="A8095" s="171">
        <v>44442</v>
      </c>
      <c r="B8095" t="s">
        <v>164</v>
      </c>
      <c r="C8095">
        <v>298680.40000000002</v>
      </c>
      <c r="D8095" t="s">
        <v>14</v>
      </c>
      <c r="E8095" t="s">
        <v>17</v>
      </c>
      <c r="F8095">
        <v>16776</v>
      </c>
    </row>
    <row r="8096" spans="1:6">
      <c r="A8096" s="171">
        <v>44442</v>
      </c>
      <c r="B8096" t="s">
        <v>164</v>
      </c>
      <c r="C8096">
        <v>298680.40000000002</v>
      </c>
      <c r="D8096" t="s">
        <v>14</v>
      </c>
      <c r="E8096" t="s">
        <v>18</v>
      </c>
      <c r="F8096">
        <v>0</v>
      </c>
    </row>
    <row r="8097" spans="1:6">
      <c r="A8097" s="171">
        <v>44442</v>
      </c>
      <c r="B8097" t="s">
        <v>164</v>
      </c>
      <c r="C8097">
        <v>298680.40000000002</v>
      </c>
      <c r="D8097" t="s">
        <v>19</v>
      </c>
      <c r="E8097" t="s">
        <v>19</v>
      </c>
      <c r="F8097">
        <v>90518</v>
      </c>
    </row>
    <row r="8098" spans="1:6">
      <c r="A8098" s="171">
        <v>44442</v>
      </c>
      <c r="B8098" t="s">
        <v>164</v>
      </c>
      <c r="C8098">
        <v>298680.40000000002</v>
      </c>
      <c r="D8098" t="s">
        <v>19</v>
      </c>
      <c r="E8098" t="s">
        <v>20</v>
      </c>
      <c r="F8098">
        <v>90501</v>
      </c>
    </row>
    <row r="8099" spans="1:6">
      <c r="A8099" s="171">
        <v>44442</v>
      </c>
      <c r="B8099" t="s">
        <v>164</v>
      </c>
      <c r="C8099">
        <v>298680.40000000002</v>
      </c>
      <c r="D8099" t="s">
        <v>19</v>
      </c>
      <c r="E8099" t="s">
        <v>21</v>
      </c>
      <c r="F8099">
        <v>0</v>
      </c>
    </row>
    <row r="8100" spans="1:6">
      <c r="A8100" s="171">
        <v>44442</v>
      </c>
      <c r="B8100" t="s">
        <v>164</v>
      </c>
      <c r="C8100">
        <v>298680.40000000002</v>
      </c>
      <c r="D8100" t="s">
        <v>19</v>
      </c>
      <c r="E8100" t="s">
        <v>22</v>
      </c>
      <c r="F8100">
        <v>17</v>
      </c>
    </row>
    <row r="8101" spans="1:6">
      <c r="A8101" s="171">
        <v>44442</v>
      </c>
      <c r="B8101" t="s">
        <v>164</v>
      </c>
      <c r="C8101">
        <v>298680.40000000002</v>
      </c>
      <c r="D8101" t="s">
        <v>23</v>
      </c>
      <c r="E8101" t="s">
        <v>23</v>
      </c>
      <c r="F8101">
        <v>0</v>
      </c>
    </row>
    <row r="8102" spans="1:6">
      <c r="A8102" s="171">
        <v>44442</v>
      </c>
      <c r="B8102" t="s">
        <v>164</v>
      </c>
      <c r="C8102">
        <v>298680.40000000002</v>
      </c>
      <c r="D8102" t="s">
        <v>24</v>
      </c>
      <c r="E8102" t="s">
        <v>24</v>
      </c>
      <c r="F8102">
        <v>1451562</v>
      </c>
    </row>
    <row r="8103" spans="1:6">
      <c r="A8103" s="171">
        <v>44442</v>
      </c>
      <c r="B8103" t="s">
        <v>164</v>
      </c>
      <c r="C8103">
        <v>298680.40000000002</v>
      </c>
      <c r="D8103" t="s">
        <v>25</v>
      </c>
      <c r="E8103" t="s">
        <v>25</v>
      </c>
      <c r="F8103">
        <v>3559157</v>
      </c>
    </row>
    <row r="8104" spans="1:6">
      <c r="A8104" s="171">
        <v>44442</v>
      </c>
      <c r="B8104" t="s">
        <v>164</v>
      </c>
      <c r="C8104">
        <v>298680.40000000002</v>
      </c>
      <c r="D8104" t="s">
        <v>26</v>
      </c>
      <c r="E8104" t="s">
        <v>26</v>
      </c>
      <c r="F8104">
        <v>105261</v>
      </c>
    </row>
    <row r="8105" spans="1:6">
      <c r="A8105" s="171">
        <v>44442</v>
      </c>
      <c r="B8105" t="s">
        <v>164</v>
      </c>
      <c r="C8105">
        <v>298680.40000000002</v>
      </c>
      <c r="D8105" t="s">
        <v>27</v>
      </c>
      <c r="E8105" t="s">
        <v>27</v>
      </c>
      <c r="F8105">
        <v>24888</v>
      </c>
    </row>
    <row r="8106" spans="1:6">
      <c r="A8106" s="171">
        <v>44442</v>
      </c>
      <c r="B8106" t="s">
        <v>164</v>
      </c>
      <c r="C8106">
        <v>298680.40000000002</v>
      </c>
      <c r="D8106" t="s">
        <v>28</v>
      </c>
      <c r="E8106" t="s">
        <v>28</v>
      </c>
      <c r="F8106">
        <v>0</v>
      </c>
    </row>
    <row r="8107" spans="1:6">
      <c r="A8107" s="171">
        <v>44442</v>
      </c>
      <c r="B8107" t="s">
        <v>164</v>
      </c>
      <c r="C8107">
        <v>298680.40000000002</v>
      </c>
      <c r="D8107" t="s">
        <v>29</v>
      </c>
      <c r="E8107" t="s">
        <v>29</v>
      </c>
      <c r="F8107">
        <v>2197570</v>
      </c>
    </row>
    <row r="8108" spans="1:6">
      <c r="A8108" s="171">
        <v>44442</v>
      </c>
      <c r="B8108" t="s">
        <v>164</v>
      </c>
      <c r="C8108">
        <v>298680.40000000002</v>
      </c>
      <c r="D8108" t="s">
        <v>30</v>
      </c>
      <c r="E8108" t="s">
        <v>30</v>
      </c>
      <c r="F8108">
        <v>13880888</v>
      </c>
    </row>
    <row r="8109" spans="1:6">
      <c r="A8109" s="171">
        <v>44442</v>
      </c>
      <c r="B8109" t="s">
        <v>164</v>
      </c>
      <c r="C8109">
        <v>298680.40000000002</v>
      </c>
      <c r="D8109" t="s">
        <v>31</v>
      </c>
      <c r="E8109" t="s">
        <v>31</v>
      </c>
      <c r="F8109">
        <v>1723092</v>
      </c>
    </row>
    <row r="8110" spans="1:6">
      <c r="A8110" s="171">
        <v>44442</v>
      </c>
      <c r="B8110" t="s">
        <v>164</v>
      </c>
      <c r="C8110">
        <v>298680.40000000002</v>
      </c>
      <c r="D8110" t="s">
        <v>32</v>
      </c>
      <c r="E8110" t="s">
        <v>32</v>
      </c>
      <c r="F8110">
        <v>38482</v>
      </c>
    </row>
    <row r="8111" spans="1:6">
      <c r="A8111" s="171">
        <v>44442</v>
      </c>
      <c r="B8111" t="s">
        <v>164</v>
      </c>
      <c r="C8111">
        <v>298680.40000000002</v>
      </c>
      <c r="D8111" t="s">
        <v>33</v>
      </c>
      <c r="E8111" t="s">
        <v>33</v>
      </c>
      <c r="F8111">
        <v>1317367</v>
      </c>
    </row>
    <row r="8112" spans="1:6">
      <c r="A8112" s="171">
        <v>44442</v>
      </c>
      <c r="B8112" t="s">
        <v>164</v>
      </c>
      <c r="C8112">
        <v>298680.40000000002</v>
      </c>
      <c r="D8112" t="s">
        <v>34</v>
      </c>
      <c r="E8112" t="s">
        <v>34</v>
      </c>
      <c r="F8112">
        <v>0</v>
      </c>
    </row>
    <row r="8113" spans="1:6">
      <c r="A8113" s="171">
        <v>44442</v>
      </c>
      <c r="B8113" t="s">
        <v>164</v>
      </c>
      <c r="C8113">
        <v>298680.40000000002</v>
      </c>
      <c r="D8113" t="s">
        <v>35</v>
      </c>
      <c r="E8113" t="s">
        <v>35</v>
      </c>
      <c r="F8113">
        <v>0</v>
      </c>
    </row>
    <row r="8114" spans="1:6">
      <c r="A8114" s="171">
        <v>44442</v>
      </c>
      <c r="B8114" t="s">
        <v>164</v>
      </c>
      <c r="C8114">
        <v>298680.40000000002</v>
      </c>
      <c r="D8114" t="s">
        <v>36</v>
      </c>
      <c r="E8114" t="s">
        <v>36</v>
      </c>
      <c r="F8114">
        <v>18298</v>
      </c>
    </row>
    <row r="8115" spans="1:6">
      <c r="A8115" s="171">
        <v>44442</v>
      </c>
      <c r="B8115" t="s">
        <v>164</v>
      </c>
      <c r="C8115">
        <v>298680.40000000002</v>
      </c>
      <c r="D8115" t="s">
        <v>37</v>
      </c>
      <c r="E8115" t="s">
        <v>37</v>
      </c>
      <c r="F8115">
        <v>109927</v>
      </c>
    </row>
    <row r="8116" spans="1:6">
      <c r="A8116" s="171">
        <v>44442</v>
      </c>
      <c r="B8116" t="s">
        <v>164</v>
      </c>
      <c r="C8116">
        <v>298680.40000000002</v>
      </c>
      <c r="D8116" t="s">
        <v>38</v>
      </c>
      <c r="E8116" t="s">
        <v>38</v>
      </c>
      <c r="F8116">
        <v>0</v>
      </c>
    </row>
    <row r="8117" spans="1:6">
      <c r="A8117" s="171">
        <v>44442</v>
      </c>
      <c r="B8117" t="s">
        <v>164</v>
      </c>
      <c r="C8117">
        <v>298680.40000000002</v>
      </c>
      <c r="D8117" t="s">
        <v>39</v>
      </c>
      <c r="E8117" t="s">
        <v>39</v>
      </c>
      <c r="F8117">
        <v>0</v>
      </c>
    </row>
    <row r="8118" spans="1:6">
      <c r="A8118" s="171">
        <v>44442</v>
      </c>
      <c r="B8118" t="s">
        <v>164</v>
      </c>
      <c r="C8118">
        <v>298680.40000000002</v>
      </c>
      <c r="D8118" t="s">
        <v>40</v>
      </c>
      <c r="E8118" t="s">
        <v>40</v>
      </c>
      <c r="F8118">
        <v>3292</v>
      </c>
    </row>
    <row r="8119" spans="1:6">
      <c r="A8119" s="171">
        <v>44442</v>
      </c>
      <c r="B8119" t="s">
        <v>164</v>
      </c>
      <c r="C8119">
        <v>298680.40000000002</v>
      </c>
      <c r="D8119" t="s">
        <v>41</v>
      </c>
      <c r="E8119" t="s">
        <v>41</v>
      </c>
      <c r="F8119">
        <v>0</v>
      </c>
    </row>
    <row r="8120" spans="1:6">
      <c r="A8120" s="171">
        <v>44443</v>
      </c>
      <c r="B8120" t="s">
        <v>164</v>
      </c>
      <c r="C8120">
        <v>236912.95</v>
      </c>
      <c r="D8120" t="s">
        <v>9</v>
      </c>
      <c r="E8120" t="s">
        <v>9</v>
      </c>
      <c r="F8120">
        <v>798275</v>
      </c>
    </row>
    <row r="8121" spans="1:6">
      <c r="A8121" s="171">
        <v>44443</v>
      </c>
      <c r="B8121" t="s">
        <v>164</v>
      </c>
      <c r="C8121">
        <v>236912.95</v>
      </c>
      <c r="D8121" t="s">
        <v>9</v>
      </c>
      <c r="E8121" t="s">
        <v>10</v>
      </c>
      <c r="F8121">
        <v>412754</v>
      </c>
    </row>
    <row r="8122" spans="1:6">
      <c r="A8122" s="171">
        <v>44443</v>
      </c>
      <c r="B8122" t="s">
        <v>164</v>
      </c>
      <c r="C8122">
        <v>236912.95</v>
      </c>
      <c r="D8122" t="s">
        <v>9</v>
      </c>
      <c r="E8122" t="s">
        <v>11</v>
      </c>
      <c r="F8122">
        <v>5281</v>
      </c>
    </row>
    <row r="8123" spans="1:6">
      <c r="A8123" s="171">
        <v>44443</v>
      </c>
      <c r="B8123" t="s">
        <v>164</v>
      </c>
      <c r="C8123">
        <v>236912.95</v>
      </c>
      <c r="D8123" t="s">
        <v>9</v>
      </c>
      <c r="E8123" t="s">
        <v>12</v>
      </c>
      <c r="F8123">
        <v>0</v>
      </c>
    </row>
    <row r="8124" spans="1:6">
      <c r="A8124" s="171">
        <v>44443</v>
      </c>
      <c r="B8124" t="s">
        <v>164</v>
      </c>
      <c r="C8124">
        <v>236912.95</v>
      </c>
      <c r="D8124" t="s">
        <v>9</v>
      </c>
      <c r="E8124" t="s">
        <v>13</v>
      </c>
      <c r="F8124">
        <v>380240</v>
      </c>
    </row>
    <row r="8125" spans="1:6">
      <c r="A8125" s="171">
        <v>44443</v>
      </c>
      <c r="B8125" t="s">
        <v>164</v>
      </c>
      <c r="C8125">
        <v>236912.95</v>
      </c>
      <c r="D8125" t="s">
        <v>14</v>
      </c>
      <c r="E8125" t="s">
        <v>14</v>
      </c>
      <c r="F8125">
        <v>48534</v>
      </c>
    </row>
    <row r="8126" spans="1:6">
      <c r="A8126" s="171">
        <v>44443</v>
      </c>
      <c r="B8126" t="s">
        <v>164</v>
      </c>
      <c r="C8126">
        <v>236912.95</v>
      </c>
      <c r="D8126" t="s">
        <v>14</v>
      </c>
      <c r="E8126" t="s">
        <v>15</v>
      </c>
      <c r="F8126">
        <v>28975</v>
      </c>
    </row>
    <row r="8127" spans="1:6">
      <c r="A8127" s="171">
        <v>44443</v>
      </c>
      <c r="B8127" t="s">
        <v>164</v>
      </c>
      <c r="C8127">
        <v>236912.95</v>
      </c>
      <c r="D8127" t="s">
        <v>14</v>
      </c>
      <c r="E8127" t="s">
        <v>16</v>
      </c>
      <c r="F8127">
        <v>251</v>
      </c>
    </row>
    <row r="8128" spans="1:6">
      <c r="A8128" s="171">
        <v>44443</v>
      </c>
      <c r="B8128" t="s">
        <v>164</v>
      </c>
      <c r="C8128">
        <v>236912.95</v>
      </c>
      <c r="D8128" t="s">
        <v>14</v>
      </c>
      <c r="E8128" t="s">
        <v>17</v>
      </c>
      <c r="F8128">
        <v>19308</v>
      </c>
    </row>
    <row r="8129" spans="1:6">
      <c r="A8129" s="171">
        <v>44443</v>
      </c>
      <c r="B8129" t="s">
        <v>164</v>
      </c>
      <c r="C8129">
        <v>236912.95</v>
      </c>
      <c r="D8129" t="s">
        <v>14</v>
      </c>
      <c r="E8129" t="s">
        <v>18</v>
      </c>
      <c r="F8129">
        <v>0</v>
      </c>
    </row>
    <row r="8130" spans="1:6">
      <c r="A8130" s="171">
        <v>44443</v>
      </c>
      <c r="B8130" t="s">
        <v>164</v>
      </c>
      <c r="C8130">
        <v>236912.95</v>
      </c>
      <c r="D8130" t="s">
        <v>19</v>
      </c>
      <c r="E8130" t="s">
        <v>19</v>
      </c>
      <c r="F8130">
        <v>78375</v>
      </c>
    </row>
    <row r="8131" spans="1:6">
      <c r="A8131" s="171">
        <v>44443</v>
      </c>
      <c r="B8131" t="s">
        <v>164</v>
      </c>
      <c r="C8131">
        <v>236912.95</v>
      </c>
      <c r="D8131" t="s">
        <v>19</v>
      </c>
      <c r="E8131" t="s">
        <v>20</v>
      </c>
      <c r="F8131">
        <v>78346</v>
      </c>
    </row>
    <row r="8132" spans="1:6">
      <c r="A8132" s="171">
        <v>44443</v>
      </c>
      <c r="B8132" t="s">
        <v>164</v>
      </c>
      <c r="C8132">
        <v>236912.95</v>
      </c>
      <c r="D8132" t="s">
        <v>19</v>
      </c>
      <c r="E8132" t="s">
        <v>21</v>
      </c>
      <c r="F8132">
        <v>0</v>
      </c>
    </row>
    <row r="8133" spans="1:6">
      <c r="A8133" s="171">
        <v>44443</v>
      </c>
      <c r="B8133" t="s">
        <v>164</v>
      </c>
      <c r="C8133">
        <v>236912.95</v>
      </c>
      <c r="D8133" t="s">
        <v>19</v>
      </c>
      <c r="E8133" t="s">
        <v>22</v>
      </c>
      <c r="F8133">
        <v>29</v>
      </c>
    </row>
    <row r="8134" spans="1:6">
      <c r="A8134" s="171">
        <v>44443</v>
      </c>
      <c r="B8134" t="s">
        <v>164</v>
      </c>
      <c r="C8134">
        <v>236912.95</v>
      </c>
      <c r="D8134" t="s">
        <v>23</v>
      </c>
      <c r="E8134" t="s">
        <v>23</v>
      </c>
      <c r="F8134">
        <v>0</v>
      </c>
    </row>
    <row r="8135" spans="1:6">
      <c r="A8135" s="171">
        <v>44443</v>
      </c>
      <c r="B8135" t="s">
        <v>164</v>
      </c>
      <c r="C8135">
        <v>236912.95</v>
      </c>
      <c r="D8135" t="s">
        <v>24</v>
      </c>
      <c r="E8135" t="s">
        <v>24</v>
      </c>
      <c r="F8135">
        <v>414669</v>
      </c>
    </row>
    <row r="8136" spans="1:6">
      <c r="A8136" s="171">
        <v>44443</v>
      </c>
      <c r="B8136" t="s">
        <v>164</v>
      </c>
      <c r="C8136">
        <v>236912.95</v>
      </c>
      <c r="D8136" t="s">
        <v>25</v>
      </c>
      <c r="E8136" t="s">
        <v>25</v>
      </c>
      <c r="F8136">
        <v>3213885</v>
      </c>
    </row>
    <row r="8137" spans="1:6">
      <c r="A8137" s="171">
        <v>44443</v>
      </c>
      <c r="B8137" t="s">
        <v>164</v>
      </c>
      <c r="C8137">
        <v>236912.95</v>
      </c>
      <c r="D8137" t="s">
        <v>26</v>
      </c>
      <c r="E8137" t="s">
        <v>26</v>
      </c>
      <c r="F8137">
        <v>104364</v>
      </c>
    </row>
    <row r="8138" spans="1:6">
      <c r="A8138" s="171">
        <v>44443</v>
      </c>
      <c r="B8138" t="s">
        <v>164</v>
      </c>
      <c r="C8138">
        <v>236912.95</v>
      </c>
      <c r="D8138" t="s">
        <v>27</v>
      </c>
      <c r="E8138" t="s">
        <v>27</v>
      </c>
      <c r="F8138">
        <v>25653</v>
      </c>
    </row>
    <row r="8139" spans="1:6">
      <c r="A8139" s="171">
        <v>44443</v>
      </c>
      <c r="B8139" t="s">
        <v>164</v>
      </c>
      <c r="C8139">
        <v>236912.95</v>
      </c>
      <c r="D8139" t="s">
        <v>28</v>
      </c>
      <c r="E8139" t="s">
        <v>28</v>
      </c>
      <c r="F8139">
        <v>0</v>
      </c>
    </row>
    <row r="8140" spans="1:6">
      <c r="A8140" s="171">
        <v>44443</v>
      </c>
      <c r="B8140" t="s">
        <v>164</v>
      </c>
      <c r="C8140">
        <v>236912.95</v>
      </c>
      <c r="D8140" t="s">
        <v>29</v>
      </c>
      <c r="E8140" t="s">
        <v>29</v>
      </c>
      <c r="F8140">
        <v>2453914</v>
      </c>
    </row>
    <row r="8141" spans="1:6">
      <c r="A8141" s="171">
        <v>44443</v>
      </c>
      <c r="B8141" t="s">
        <v>164</v>
      </c>
      <c r="C8141">
        <v>236912.95</v>
      </c>
      <c r="D8141" t="s">
        <v>30</v>
      </c>
      <c r="E8141" t="s">
        <v>30</v>
      </c>
      <c r="F8141">
        <v>15177528</v>
      </c>
    </row>
    <row r="8142" spans="1:6">
      <c r="A8142" s="171">
        <v>44443</v>
      </c>
      <c r="B8142" t="s">
        <v>164</v>
      </c>
      <c r="C8142">
        <v>236912.95</v>
      </c>
      <c r="D8142" t="s">
        <v>31</v>
      </c>
      <c r="E8142" t="s">
        <v>31</v>
      </c>
      <c r="F8142">
        <v>1979317</v>
      </c>
    </row>
    <row r="8143" spans="1:6">
      <c r="A8143" s="171">
        <v>44443</v>
      </c>
      <c r="B8143" t="s">
        <v>164</v>
      </c>
      <c r="C8143">
        <v>236912.95</v>
      </c>
      <c r="D8143" t="s">
        <v>32</v>
      </c>
      <c r="E8143" t="s">
        <v>32</v>
      </c>
      <c r="F8143">
        <v>76775</v>
      </c>
    </row>
    <row r="8144" spans="1:6">
      <c r="A8144" s="171">
        <v>44443</v>
      </c>
      <c r="B8144" t="s">
        <v>164</v>
      </c>
      <c r="C8144">
        <v>236912.95</v>
      </c>
      <c r="D8144" t="s">
        <v>33</v>
      </c>
      <c r="E8144" t="s">
        <v>33</v>
      </c>
      <c r="F8144">
        <v>1243723</v>
      </c>
    </row>
    <row r="8145" spans="1:6">
      <c r="A8145" s="171">
        <v>44443</v>
      </c>
      <c r="B8145" t="s">
        <v>164</v>
      </c>
      <c r="C8145">
        <v>236912.95</v>
      </c>
      <c r="D8145" t="s">
        <v>34</v>
      </c>
      <c r="E8145" t="s">
        <v>34</v>
      </c>
      <c r="F8145">
        <v>0</v>
      </c>
    </row>
    <row r="8146" spans="1:6">
      <c r="A8146" s="171">
        <v>44443</v>
      </c>
      <c r="B8146" t="s">
        <v>164</v>
      </c>
      <c r="C8146">
        <v>236912.95</v>
      </c>
      <c r="D8146" t="s">
        <v>35</v>
      </c>
      <c r="E8146" t="s">
        <v>35</v>
      </c>
      <c r="F8146">
        <v>0</v>
      </c>
    </row>
    <row r="8147" spans="1:6">
      <c r="A8147" s="171">
        <v>44443</v>
      </c>
      <c r="B8147" t="s">
        <v>164</v>
      </c>
      <c r="C8147">
        <v>236912.95</v>
      </c>
      <c r="D8147" t="s">
        <v>36</v>
      </c>
      <c r="E8147" t="s">
        <v>36</v>
      </c>
      <c r="F8147">
        <v>18359</v>
      </c>
    </row>
    <row r="8148" spans="1:6">
      <c r="A8148" s="171">
        <v>44443</v>
      </c>
      <c r="B8148" t="s">
        <v>164</v>
      </c>
      <c r="C8148">
        <v>236912.95</v>
      </c>
      <c r="D8148" t="s">
        <v>37</v>
      </c>
      <c r="E8148" t="s">
        <v>37</v>
      </c>
      <c r="F8148">
        <v>91012</v>
      </c>
    </row>
    <row r="8149" spans="1:6">
      <c r="A8149" s="171">
        <v>44443</v>
      </c>
      <c r="B8149" t="s">
        <v>164</v>
      </c>
      <c r="C8149">
        <v>236912.95</v>
      </c>
      <c r="D8149" t="s">
        <v>38</v>
      </c>
      <c r="E8149" t="s">
        <v>38</v>
      </c>
      <c r="F8149">
        <v>0</v>
      </c>
    </row>
    <row r="8150" spans="1:6">
      <c r="A8150" s="171">
        <v>44443</v>
      </c>
      <c r="B8150" t="s">
        <v>164</v>
      </c>
      <c r="C8150">
        <v>236912.95</v>
      </c>
      <c r="D8150" t="s">
        <v>39</v>
      </c>
      <c r="E8150" t="s">
        <v>39</v>
      </c>
      <c r="F8150">
        <v>0</v>
      </c>
    </row>
    <row r="8151" spans="1:6">
      <c r="A8151" s="171">
        <v>44443</v>
      </c>
      <c r="B8151" t="s">
        <v>164</v>
      </c>
      <c r="C8151">
        <v>236912.95</v>
      </c>
      <c r="D8151" t="s">
        <v>40</v>
      </c>
      <c r="E8151" t="s">
        <v>40</v>
      </c>
      <c r="F8151">
        <v>16871</v>
      </c>
    </row>
    <row r="8152" spans="1:6">
      <c r="A8152" s="171">
        <v>44443</v>
      </c>
      <c r="B8152" t="s">
        <v>164</v>
      </c>
      <c r="C8152">
        <v>236912.95</v>
      </c>
      <c r="D8152" t="s">
        <v>41</v>
      </c>
      <c r="E8152" t="s">
        <v>41</v>
      </c>
      <c r="F8152">
        <v>0</v>
      </c>
    </row>
    <row r="8153" spans="1:6">
      <c r="A8153" s="171">
        <v>44444</v>
      </c>
      <c r="B8153" t="s">
        <v>164</v>
      </c>
      <c r="C8153">
        <v>257318.7</v>
      </c>
      <c r="D8153" t="s">
        <v>9</v>
      </c>
      <c r="E8153" t="s">
        <v>9</v>
      </c>
      <c r="F8153">
        <v>824287</v>
      </c>
    </row>
    <row r="8154" spans="1:6">
      <c r="A8154" s="171">
        <v>44444</v>
      </c>
      <c r="B8154" t="s">
        <v>164</v>
      </c>
      <c r="C8154">
        <v>257318.7</v>
      </c>
      <c r="D8154" t="s">
        <v>9</v>
      </c>
      <c r="E8154" t="s">
        <v>10</v>
      </c>
      <c r="F8154">
        <v>449555</v>
      </c>
    </row>
    <row r="8155" spans="1:6">
      <c r="A8155" s="171">
        <v>44444</v>
      </c>
      <c r="B8155" t="s">
        <v>164</v>
      </c>
      <c r="C8155">
        <v>257318.7</v>
      </c>
      <c r="D8155" t="s">
        <v>9</v>
      </c>
      <c r="E8155" t="s">
        <v>11</v>
      </c>
      <c r="F8155">
        <v>4690</v>
      </c>
    </row>
    <row r="8156" spans="1:6">
      <c r="A8156" s="171">
        <v>44444</v>
      </c>
      <c r="B8156" t="s">
        <v>164</v>
      </c>
      <c r="C8156">
        <v>257318.7</v>
      </c>
      <c r="D8156" t="s">
        <v>9</v>
      </c>
      <c r="E8156" t="s">
        <v>12</v>
      </c>
      <c r="F8156">
        <v>0</v>
      </c>
    </row>
    <row r="8157" spans="1:6">
      <c r="A8157" s="171">
        <v>44444</v>
      </c>
      <c r="B8157" t="s">
        <v>164</v>
      </c>
      <c r="C8157">
        <v>257318.7</v>
      </c>
      <c r="D8157" t="s">
        <v>9</v>
      </c>
      <c r="E8157" t="s">
        <v>13</v>
      </c>
      <c r="F8157">
        <v>370042</v>
      </c>
    </row>
    <row r="8158" spans="1:6">
      <c r="A8158" s="171">
        <v>44444</v>
      </c>
      <c r="B8158" t="s">
        <v>164</v>
      </c>
      <c r="C8158">
        <v>257318.7</v>
      </c>
      <c r="D8158" t="s">
        <v>14</v>
      </c>
      <c r="E8158" t="s">
        <v>14</v>
      </c>
      <c r="F8158">
        <v>54814</v>
      </c>
    </row>
    <row r="8159" spans="1:6">
      <c r="A8159" s="171">
        <v>44444</v>
      </c>
      <c r="B8159" t="s">
        <v>164</v>
      </c>
      <c r="C8159">
        <v>257318.7</v>
      </c>
      <c r="D8159" t="s">
        <v>14</v>
      </c>
      <c r="E8159" t="s">
        <v>15</v>
      </c>
      <c r="F8159">
        <v>35628</v>
      </c>
    </row>
    <row r="8160" spans="1:6">
      <c r="A8160" s="171">
        <v>44444</v>
      </c>
      <c r="B8160" t="s">
        <v>164</v>
      </c>
      <c r="C8160">
        <v>257318.7</v>
      </c>
      <c r="D8160" t="s">
        <v>14</v>
      </c>
      <c r="E8160" t="s">
        <v>16</v>
      </c>
      <c r="F8160">
        <v>232</v>
      </c>
    </row>
    <row r="8161" spans="1:6">
      <c r="A8161" s="171">
        <v>44444</v>
      </c>
      <c r="B8161" t="s">
        <v>164</v>
      </c>
      <c r="C8161">
        <v>257318.7</v>
      </c>
      <c r="D8161" t="s">
        <v>14</v>
      </c>
      <c r="E8161" t="s">
        <v>17</v>
      </c>
      <c r="F8161">
        <v>18954</v>
      </c>
    </row>
    <row r="8162" spans="1:6">
      <c r="A8162" s="171">
        <v>44444</v>
      </c>
      <c r="B8162" t="s">
        <v>164</v>
      </c>
      <c r="C8162">
        <v>257318.7</v>
      </c>
      <c r="D8162" t="s">
        <v>14</v>
      </c>
      <c r="E8162" t="s">
        <v>18</v>
      </c>
      <c r="F8162">
        <v>0</v>
      </c>
    </row>
    <row r="8163" spans="1:6">
      <c r="A8163" s="171">
        <v>44444</v>
      </c>
      <c r="B8163" t="s">
        <v>164</v>
      </c>
      <c r="C8163">
        <v>257318.7</v>
      </c>
      <c r="D8163" t="s">
        <v>19</v>
      </c>
      <c r="E8163" t="s">
        <v>19</v>
      </c>
      <c r="F8163">
        <v>175590</v>
      </c>
    </row>
    <row r="8164" spans="1:6">
      <c r="A8164" s="171">
        <v>44444</v>
      </c>
      <c r="B8164" t="s">
        <v>164</v>
      </c>
      <c r="C8164">
        <v>257318.7</v>
      </c>
      <c r="D8164" t="s">
        <v>19</v>
      </c>
      <c r="E8164" t="s">
        <v>20</v>
      </c>
      <c r="F8164">
        <v>175550</v>
      </c>
    </row>
    <row r="8165" spans="1:6">
      <c r="A8165" s="171">
        <v>44444</v>
      </c>
      <c r="B8165" t="s">
        <v>164</v>
      </c>
      <c r="C8165">
        <v>257318.7</v>
      </c>
      <c r="D8165" t="s">
        <v>19</v>
      </c>
      <c r="E8165" t="s">
        <v>21</v>
      </c>
      <c r="F8165">
        <v>0</v>
      </c>
    </row>
    <row r="8166" spans="1:6">
      <c r="A8166" s="171">
        <v>44444</v>
      </c>
      <c r="B8166" t="s">
        <v>164</v>
      </c>
      <c r="C8166">
        <v>257318.7</v>
      </c>
      <c r="D8166" t="s">
        <v>19</v>
      </c>
      <c r="E8166" t="s">
        <v>22</v>
      </c>
      <c r="F8166">
        <v>40</v>
      </c>
    </row>
    <row r="8167" spans="1:6">
      <c r="A8167" s="171">
        <v>44444</v>
      </c>
      <c r="B8167" t="s">
        <v>164</v>
      </c>
      <c r="C8167">
        <v>257318.7</v>
      </c>
      <c r="D8167" t="s">
        <v>23</v>
      </c>
      <c r="E8167" t="s">
        <v>23</v>
      </c>
      <c r="F8167">
        <v>0</v>
      </c>
    </row>
    <row r="8168" spans="1:6">
      <c r="A8168" s="171">
        <v>44444</v>
      </c>
      <c r="B8168" t="s">
        <v>164</v>
      </c>
      <c r="C8168">
        <v>257318.7</v>
      </c>
      <c r="D8168" t="s">
        <v>24</v>
      </c>
      <c r="E8168" t="s">
        <v>24</v>
      </c>
      <c r="F8168">
        <v>513930</v>
      </c>
    </row>
    <row r="8169" spans="1:6">
      <c r="A8169" s="171">
        <v>44444</v>
      </c>
      <c r="B8169" t="s">
        <v>164</v>
      </c>
      <c r="C8169">
        <v>257318.7</v>
      </c>
      <c r="D8169" t="s">
        <v>25</v>
      </c>
      <c r="E8169" t="s">
        <v>25</v>
      </c>
      <c r="F8169">
        <v>3348100</v>
      </c>
    </row>
    <row r="8170" spans="1:6">
      <c r="A8170" s="171">
        <v>44444</v>
      </c>
      <c r="B8170" t="s">
        <v>164</v>
      </c>
      <c r="C8170">
        <v>257318.7</v>
      </c>
      <c r="D8170" t="s">
        <v>26</v>
      </c>
      <c r="E8170" t="s">
        <v>26</v>
      </c>
      <c r="F8170">
        <v>199867</v>
      </c>
    </row>
    <row r="8171" spans="1:6">
      <c r="A8171" s="171">
        <v>44444</v>
      </c>
      <c r="B8171" t="s">
        <v>164</v>
      </c>
      <c r="C8171">
        <v>257318.7</v>
      </c>
      <c r="D8171" t="s">
        <v>27</v>
      </c>
      <c r="E8171" t="s">
        <v>27</v>
      </c>
      <c r="F8171">
        <v>27554</v>
      </c>
    </row>
    <row r="8172" spans="1:6">
      <c r="A8172" s="171">
        <v>44444</v>
      </c>
      <c r="B8172" t="s">
        <v>164</v>
      </c>
      <c r="C8172">
        <v>257318.7</v>
      </c>
      <c r="D8172" t="s">
        <v>28</v>
      </c>
      <c r="E8172" t="s">
        <v>28</v>
      </c>
      <c r="F8172">
        <v>0</v>
      </c>
    </row>
    <row r="8173" spans="1:6">
      <c r="A8173" s="171">
        <v>44444</v>
      </c>
      <c r="B8173" t="s">
        <v>164</v>
      </c>
      <c r="C8173">
        <v>257318.7</v>
      </c>
      <c r="D8173" t="s">
        <v>29</v>
      </c>
      <c r="E8173" t="s">
        <v>29</v>
      </c>
      <c r="F8173">
        <v>1850934</v>
      </c>
    </row>
    <row r="8174" spans="1:6">
      <c r="A8174" s="171">
        <v>44444</v>
      </c>
      <c r="B8174" t="s">
        <v>164</v>
      </c>
      <c r="C8174">
        <v>257318.7</v>
      </c>
      <c r="D8174" t="s">
        <v>30</v>
      </c>
      <c r="E8174" t="s">
        <v>30</v>
      </c>
      <c r="F8174">
        <v>17125672</v>
      </c>
    </row>
    <row r="8175" spans="1:6">
      <c r="A8175" s="171">
        <v>44444</v>
      </c>
      <c r="B8175" t="s">
        <v>164</v>
      </c>
      <c r="C8175">
        <v>257318.7</v>
      </c>
      <c r="D8175" t="s">
        <v>31</v>
      </c>
      <c r="E8175" t="s">
        <v>31</v>
      </c>
      <c r="F8175">
        <v>1703448</v>
      </c>
    </row>
    <row r="8176" spans="1:6">
      <c r="A8176" s="171">
        <v>44444</v>
      </c>
      <c r="B8176" t="s">
        <v>164</v>
      </c>
      <c r="C8176">
        <v>257318.7</v>
      </c>
      <c r="D8176" t="s">
        <v>32</v>
      </c>
      <c r="E8176" t="s">
        <v>32</v>
      </c>
      <c r="F8176">
        <v>258925</v>
      </c>
    </row>
    <row r="8177" spans="1:6">
      <c r="A8177" s="171">
        <v>44444</v>
      </c>
      <c r="B8177" t="s">
        <v>164</v>
      </c>
      <c r="C8177">
        <v>257318.7</v>
      </c>
      <c r="D8177" t="s">
        <v>33</v>
      </c>
      <c r="E8177" t="s">
        <v>33</v>
      </c>
      <c r="F8177">
        <v>974330</v>
      </c>
    </row>
    <row r="8178" spans="1:6">
      <c r="A8178" s="171">
        <v>44444</v>
      </c>
      <c r="B8178" t="s">
        <v>164</v>
      </c>
      <c r="C8178">
        <v>257318.7</v>
      </c>
      <c r="D8178" t="s">
        <v>34</v>
      </c>
      <c r="E8178" t="s">
        <v>34</v>
      </c>
      <c r="F8178">
        <v>0</v>
      </c>
    </row>
    <row r="8179" spans="1:6">
      <c r="A8179" s="171">
        <v>44444</v>
      </c>
      <c r="B8179" t="s">
        <v>164</v>
      </c>
      <c r="C8179">
        <v>257318.7</v>
      </c>
      <c r="D8179" t="s">
        <v>35</v>
      </c>
      <c r="E8179" t="s">
        <v>35</v>
      </c>
      <c r="F8179">
        <v>0</v>
      </c>
    </row>
    <row r="8180" spans="1:6">
      <c r="A8180" s="171">
        <v>44444</v>
      </c>
      <c r="B8180" t="s">
        <v>164</v>
      </c>
      <c r="C8180">
        <v>257318.7</v>
      </c>
      <c r="D8180" t="s">
        <v>36</v>
      </c>
      <c r="E8180" t="s">
        <v>36</v>
      </c>
      <c r="F8180">
        <v>16675</v>
      </c>
    </row>
    <row r="8181" spans="1:6">
      <c r="A8181" s="171">
        <v>44444</v>
      </c>
      <c r="B8181" t="s">
        <v>164</v>
      </c>
      <c r="C8181">
        <v>257318.7</v>
      </c>
      <c r="D8181" t="s">
        <v>37</v>
      </c>
      <c r="E8181" t="s">
        <v>37</v>
      </c>
      <c r="F8181">
        <v>100949</v>
      </c>
    </row>
    <row r="8182" spans="1:6">
      <c r="A8182" s="171">
        <v>44444</v>
      </c>
      <c r="B8182" t="s">
        <v>164</v>
      </c>
      <c r="C8182">
        <v>257318.7</v>
      </c>
      <c r="D8182" t="s">
        <v>38</v>
      </c>
      <c r="E8182" t="s">
        <v>38</v>
      </c>
      <c r="F8182">
        <v>0</v>
      </c>
    </row>
    <row r="8183" spans="1:6">
      <c r="A8183" s="171">
        <v>44444</v>
      </c>
      <c r="B8183" t="s">
        <v>164</v>
      </c>
      <c r="C8183">
        <v>257318.7</v>
      </c>
      <c r="D8183" t="s">
        <v>39</v>
      </c>
      <c r="E8183" t="s">
        <v>39</v>
      </c>
      <c r="F8183">
        <v>0</v>
      </c>
    </row>
    <row r="8184" spans="1:6">
      <c r="A8184" s="171">
        <v>44444</v>
      </c>
      <c r="B8184" t="s">
        <v>164</v>
      </c>
      <c r="C8184">
        <v>257318.7</v>
      </c>
      <c r="D8184" t="s">
        <v>40</v>
      </c>
      <c r="E8184" t="s">
        <v>40</v>
      </c>
      <c r="F8184">
        <v>12411</v>
      </c>
    </row>
    <row r="8185" spans="1:6">
      <c r="A8185" s="171">
        <v>44444</v>
      </c>
      <c r="B8185" t="s">
        <v>164</v>
      </c>
      <c r="C8185">
        <v>257318.7</v>
      </c>
      <c r="D8185" t="s">
        <v>41</v>
      </c>
      <c r="E8185" t="s">
        <v>41</v>
      </c>
      <c r="F8185">
        <v>0</v>
      </c>
    </row>
    <row r="8186" spans="1:6">
      <c r="A8186" s="171">
        <v>44445</v>
      </c>
      <c r="B8186" t="s">
        <v>164</v>
      </c>
      <c r="C8186">
        <v>111187.08</v>
      </c>
      <c r="D8186" t="s">
        <v>9</v>
      </c>
      <c r="E8186" t="s">
        <v>9</v>
      </c>
      <c r="F8186">
        <v>526480</v>
      </c>
    </row>
    <row r="8187" spans="1:6">
      <c r="A8187" s="171">
        <v>44445</v>
      </c>
      <c r="B8187" t="s">
        <v>164</v>
      </c>
      <c r="C8187">
        <v>111187.08</v>
      </c>
      <c r="D8187" t="s">
        <v>9</v>
      </c>
      <c r="E8187" t="s">
        <v>10</v>
      </c>
      <c r="F8187">
        <v>138824</v>
      </c>
    </row>
    <row r="8188" spans="1:6">
      <c r="A8188" s="171">
        <v>44445</v>
      </c>
      <c r="B8188" t="s">
        <v>164</v>
      </c>
      <c r="C8188">
        <v>111187.08</v>
      </c>
      <c r="D8188" t="s">
        <v>9</v>
      </c>
      <c r="E8188" t="s">
        <v>11</v>
      </c>
      <c r="F8188">
        <v>7263</v>
      </c>
    </row>
    <row r="8189" spans="1:6">
      <c r="A8189" s="171">
        <v>44445</v>
      </c>
      <c r="B8189" t="s">
        <v>164</v>
      </c>
      <c r="C8189">
        <v>111187.08</v>
      </c>
      <c r="D8189" t="s">
        <v>9</v>
      </c>
      <c r="E8189" t="s">
        <v>12</v>
      </c>
      <c r="F8189">
        <v>0</v>
      </c>
    </row>
    <row r="8190" spans="1:6">
      <c r="A8190" s="171">
        <v>44445</v>
      </c>
      <c r="B8190" t="s">
        <v>164</v>
      </c>
      <c r="C8190">
        <v>111187.08</v>
      </c>
      <c r="D8190" t="s">
        <v>9</v>
      </c>
      <c r="E8190" t="s">
        <v>13</v>
      </c>
      <c r="F8190">
        <v>380393</v>
      </c>
    </row>
    <row r="8191" spans="1:6">
      <c r="A8191" s="171">
        <v>44445</v>
      </c>
      <c r="B8191" t="s">
        <v>164</v>
      </c>
      <c r="C8191">
        <v>111187.08</v>
      </c>
      <c r="D8191" t="s">
        <v>14</v>
      </c>
      <c r="E8191" t="s">
        <v>14</v>
      </c>
      <c r="F8191">
        <v>38511</v>
      </c>
    </row>
    <row r="8192" spans="1:6">
      <c r="A8192" s="171">
        <v>44445</v>
      </c>
      <c r="B8192" t="s">
        <v>164</v>
      </c>
      <c r="C8192">
        <v>111187.08</v>
      </c>
      <c r="D8192" t="s">
        <v>14</v>
      </c>
      <c r="E8192" t="s">
        <v>15</v>
      </c>
      <c r="F8192">
        <v>10096</v>
      </c>
    </row>
    <row r="8193" spans="1:6">
      <c r="A8193" s="171">
        <v>44445</v>
      </c>
      <c r="B8193" t="s">
        <v>164</v>
      </c>
      <c r="C8193">
        <v>111187.08</v>
      </c>
      <c r="D8193" t="s">
        <v>14</v>
      </c>
      <c r="E8193" t="s">
        <v>16</v>
      </c>
      <c r="F8193">
        <v>303</v>
      </c>
    </row>
    <row r="8194" spans="1:6">
      <c r="A8194" s="171">
        <v>44445</v>
      </c>
      <c r="B8194" t="s">
        <v>164</v>
      </c>
      <c r="C8194">
        <v>111187.08</v>
      </c>
      <c r="D8194" t="s">
        <v>14</v>
      </c>
      <c r="E8194" t="s">
        <v>17</v>
      </c>
      <c r="F8194">
        <v>28112</v>
      </c>
    </row>
    <row r="8195" spans="1:6">
      <c r="A8195" s="171">
        <v>44445</v>
      </c>
      <c r="B8195" t="s">
        <v>164</v>
      </c>
      <c r="C8195">
        <v>111187.08</v>
      </c>
      <c r="D8195" t="s">
        <v>14</v>
      </c>
      <c r="E8195" t="s">
        <v>18</v>
      </c>
      <c r="F8195">
        <v>0</v>
      </c>
    </row>
    <row r="8196" spans="1:6">
      <c r="A8196" s="171">
        <v>44445</v>
      </c>
      <c r="B8196" t="s">
        <v>164</v>
      </c>
      <c r="C8196">
        <v>111187.08</v>
      </c>
      <c r="D8196" t="s">
        <v>19</v>
      </c>
      <c r="E8196" t="s">
        <v>19</v>
      </c>
      <c r="F8196">
        <v>128146</v>
      </c>
    </row>
    <row r="8197" spans="1:6">
      <c r="A8197" s="171">
        <v>44445</v>
      </c>
      <c r="B8197" t="s">
        <v>164</v>
      </c>
      <c r="C8197">
        <v>111187.08</v>
      </c>
      <c r="D8197" t="s">
        <v>19</v>
      </c>
      <c r="E8197" t="s">
        <v>20</v>
      </c>
      <c r="F8197">
        <v>128123</v>
      </c>
    </row>
    <row r="8198" spans="1:6">
      <c r="A8198" s="171">
        <v>44445</v>
      </c>
      <c r="B8198" t="s">
        <v>164</v>
      </c>
      <c r="C8198">
        <v>111187.08</v>
      </c>
      <c r="D8198" t="s">
        <v>19</v>
      </c>
      <c r="E8198" t="s">
        <v>21</v>
      </c>
      <c r="F8198">
        <v>0</v>
      </c>
    </row>
    <row r="8199" spans="1:6">
      <c r="A8199" s="171">
        <v>44445</v>
      </c>
      <c r="B8199" t="s">
        <v>164</v>
      </c>
      <c r="C8199">
        <v>111187.08</v>
      </c>
      <c r="D8199" t="s">
        <v>19</v>
      </c>
      <c r="E8199" t="s">
        <v>22</v>
      </c>
      <c r="F8199">
        <v>23</v>
      </c>
    </row>
    <row r="8200" spans="1:6">
      <c r="A8200" s="171">
        <v>44445</v>
      </c>
      <c r="B8200" t="s">
        <v>164</v>
      </c>
      <c r="C8200">
        <v>111187.08</v>
      </c>
      <c r="D8200" t="s">
        <v>23</v>
      </c>
      <c r="E8200" t="s">
        <v>23</v>
      </c>
      <c r="F8200">
        <v>0</v>
      </c>
    </row>
    <row r="8201" spans="1:6">
      <c r="A8201" s="171">
        <v>44445</v>
      </c>
      <c r="B8201" t="s">
        <v>164</v>
      </c>
      <c r="C8201">
        <v>111187.08</v>
      </c>
      <c r="D8201" t="s">
        <v>24</v>
      </c>
      <c r="E8201" t="s">
        <v>24</v>
      </c>
      <c r="F8201">
        <v>618754</v>
      </c>
    </row>
    <row r="8202" spans="1:6">
      <c r="A8202" s="171">
        <v>44445</v>
      </c>
      <c r="B8202" t="s">
        <v>164</v>
      </c>
      <c r="C8202">
        <v>111187.08</v>
      </c>
      <c r="D8202" t="s">
        <v>25</v>
      </c>
      <c r="E8202" t="s">
        <v>25</v>
      </c>
      <c r="F8202">
        <v>3542077</v>
      </c>
    </row>
    <row r="8203" spans="1:6">
      <c r="A8203" s="171">
        <v>44445</v>
      </c>
      <c r="B8203" t="s">
        <v>164</v>
      </c>
      <c r="C8203">
        <v>111187.08</v>
      </c>
      <c r="D8203" t="s">
        <v>26</v>
      </c>
      <c r="E8203" t="s">
        <v>26</v>
      </c>
      <c r="F8203">
        <v>167404</v>
      </c>
    </row>
    <row r="8204" spans="1:6">
      <c r="A8204" s="171">
        <v>44445</v>
      </c>
      <c r="B8204" t="s">
        <v>164</v>
      </c>
      <c r="C8204">
        <v>111187.08</v>
      </c>
      <c r="D8204" t="s">
        <v>27</v>
      </c>
      <c r="E8204" t="s">
        <v>27</v>
      </c>
      <c r="F8204">
        <v>34151</v>
      </c>
    </row>
    <row r="8205" spans="1:6">
      <c r="A8205" s="171">
        <v>44445</v>
      </c>
      <c r="B8205" t="s">
        <v>164</v>
      </c>
      <c r="C8205">
        <v>111187.08</v>
      </c>
      <c r="D8205" t="s">
        <v>28</v>
      </c>
      <c r="E8205" t="s">
        <v>28</v>
      </c>
      <c r="F8205">
        <v>0</v>
      </c>
    </row>
    <row r="8206" spans="1:6">
      <c r="A8206" s="171">
        <v>44445</v>
      </c>
      <c r="B8206" t="s">
        <v>164</v>
      </c>
      <c r="C8206">
        <v>111187.08</v>
      </c>
      <c r="D8206" t="s">
        <v>29</v>
      </c>
      <c r="E8206" t="s">
        <v>29</v>
      </c>
      <c r="F8206">
        <v>1450103</v>
      </c>
    </row>
    <row r="8207" spans="1:6">
      <c r="A8207" s="171">
        <v>44445</v>
      </c>
      <c r="B8207" t="s">
        <v>164</v>
      </c>
      <c r="C8207">
        <v>111187.08</v>
      </c>
      <c r="D8207" t="s">
        <v>30</v>
      </c>
      <c r="E8207" t="s">
        <v>30</v>
      </c>
      <c r="F8207">
        <v>15261261</v>
      </c>
    </row>
    <row r="8208" spans="1:6">
      <c r="A8208" s="171">
        <v>44445</v>
      </c>
      <c r="B8208" t="s">
        <v>164</v>
      </c>
      <c r="C8208">
        <v>111187.08</v>
      </c>
      <c r="D8208" t="s">
        <v>31</v>
      </c>
      <c r="E8208" t="s">
        <v>31</v>
      </c>
      <c r="F8208">
        <v>2041170</v>
      </c>
    </row>
    <row r="8209" spans="1:6">
      <c r="A8209" s="171">
        <v>44445</v>
      </c>
      <c r="B8209" t="s">
        <v>164</v>
      </c>
      <c r="C8209">
        <v>111187.08</v>
      </c>
      <c r="D8209" t="s">
        <v>32</v>
      </c>
      <c r="E8209" t="s">
        <v>32</v>
      </c>
      <c r="F8209">
        <v>233086</v>
      </c>
    </row>
    <row r="8210" spans="1:6">
      <c r="A8210" s="171">
        <v>44445</v>
      </c>
      <c r="B8210" t="s">
        <v>164</v>
      </c>
      <c r="C8210">
        <v>111187.08</v>
      </c>
      <c r="D8210" t="s">
        <v>33</v>
      </c>
      <c r="E8210" t="s">
        <v>33</v>
      </c>
      <c r="F8210">
        <v>960665</v>
      </c>
    </row>
    <row r="8211" spans="1:6">
      <c r="A8211" s="171">
        <v>44445</v>
      </c>
      <c r="B8211" t="s">
        <v>164</v>
      </c>
      <c r="C8211">
        <v>111187.08</v>
      </c>
      <c r="D8211" t="s">
        <v>34</v>
      </c>
      <c r="E8211" t="s">
        <v>34</v>
      </c>
      <c r="F8211">
        <v>0</v>
      </c>
    </row>
    <row r="8212" spans="1:6">
      <c r="A8212" s="171">
        <v>44445</v>
      </c>
      <c r="B8212" t="s">
        <v>164</v>
      </c>
      <c r="C8212">
        <v>111187.08</v>
      </c>
      <c r="D8212" t="s">
        <v>35</v>
      </c>
      <c r="E8212" t="s">
        <v>35</v>
      </c>
      <c r="F8212">
        <v>0</v>
      </c>
    </row>
    <row r="8213" spans="1:6">
      <c r="A8213" s="171">
        <v>44445</v>
      </c>
      <c r="B8213" t="s">
        <v>164</v>
      </c>
      <c r="C8213">
        <v>111187.08</v>
      </c>
      <c r="D8213" t="s">
        <v>36</v>
      </c>
      <c r="E8213" t="s">
        <v>36</v>
      </c>
      <c r="F8213">
        <v>22297</v>
      </c>
    </row>
    <row r="8214" spans="1:6">
      <c r="A8214" s="171">
        <v>44445</v>
      </c>
      <c r="B8214" t="s">
        <v>164</v>
      </c>
      <c r="C8214">
        <v>111187.08</v>
      </c>
      <c r="D8214" t="s">
        <v>37</v>
      </c>
      <c r="E8214" t="s">
        <v>37</v>
      </c>
      <c r="F8214">
        <v>98709</v>
      </c>
    </row>
    <row r="8215" spans="1:6">
      <c r="A8215" s="171">
        <v>44445</v>
      </c>
      <c r="B8215" t="s">
        <v>164</v>
      </c>
      <c r="C8215">
        <v>111187.08</v>
      </c>
      <c r="D8215" t="s">
        <v>38</v>
      </c>
      <c r="E8215" t="s">
        <v>38</v>
      </c>
      <c r="F8215">
        <v>0</v>
      </c>
    </row>
    <row r="8216" spans="1:6">
      <c r="A8216" s="171">
        <v>44445</v>
      </c>
      <c r="B8216" t="s">
        <v>164</v>
      </c>
      <c r="C8216">
        <v>111187.08</v>
      </c>
      <c r="D8216" t="s">
        <v>39</v>
      </c>
      <c r="E8216" t="s">
        <v>39</v>
      </c>
      <c r="F8216">
        <v>0</v>
      </c>
    </row>
    <row r="8217" spans="1:6">
      <c r="A8217" s="171">
        <v>44445</v>
      </c>
      <c r="B8217" t="s">
        <v>164</v>
      </c>
      <c r="C8217">
        <v>111187.08</v>
      </c>
      <c r="D8217" t="s">
        <v>40</v>
      </c>
      <c r="E8217" t="s">
        <v>40</v>
      </c>
      <c r="F8217">
        <v>1719</v>
      </c>
    </row>
    <row r="8218" spans="1:6">
      <c r="A8218" s="171">
        <v>44445</v>
      </c>
      <c r="B8218" t="s">
        <v>164</v>
      </c>
      <c r="C8218">
        <v>111187.08</v>
      </c>
      <c r="D8218" t="s">
        <v>41</v>
      </c>
      <c r="E8218" t="s">
        <v>41</v>
      </c>
      <c r="F8218">
        <v>0</v>
      </c>
    </row>
    <row r="8219" spans="1:6">
      <c r="A8219" s="171">
        <v>44446</v>
      </c>
      <c r="B8219" t="s">
        <v>164</v>
      </c>
      <c r="C8219">
        <v>110255.83</v>
      </c>
      <c r="D8219" t="s">
        <v>9</v>
      </c>
      <c r="E8219" t="s">
        <v>9</v>
      </c>
      <c r="F8219">
        <v>935226</v>
      </c>
    </row>
    <row r="8220" spans="1:6">
      <c r="A8220" s="171">
        <v>44446</v>
      </c>
      <c r="B8220" t="s">
        <v>164</v>
      </c>
      <c r="C8220">
        <v>110255.83</v>
      </c>
      <c r="D8220" t="s">
        <v>9</v>
      </c>
      <c r="E8220" t="s">
        <v>10</v>
      </c>
      <c r="F8220">
        <v>507284</v>
      </c>
    </row>
    <row r="8221" spans="1:6">
      <c r="A8221" s="171">
        <v>44446</v>
      </c>
      <c r="B8221" t="s">
        <v>164</v>
      </c>
      <c r="C8221">
        <v>110255.83</v>
      </c>
      <c r="D8221" t="s">
        <v>9</v>
      </c>
      <c r="E8221" t="s">
        <v>11</v>
      </c>
      <c r="F8221">
        <v>75029</v>
      </c>
    </row>
    <row r="8222" spans="1:6">
      <c r="A8222" s="171">
        <v>44446</v>
      </c>
      <c r="B8222" t="s">
        <v>164</v>
      </c>
      <c r="C8222">
        <v>110255.83</v>
      </c>
      <c r="D8222" t="s">
        <v>9</v>
      </c>
      <c r="E8222" t="s">
        <v>12</v>
      </c>
      <c r="F8222">
        <v>0</v>
      </c>
    </row>
    <row r="8223" spans="1:6">
      <c r="A8223" s="171">
        <v>44446</v>
      </c>
      <c r="B8223" t="s">
        <v>164</v>
      </c>
      <c r="C8223">
        <v>110255.83</v>
      </c>
      <c r="D8223" t="s">
        <v>9</v>
      </c>
      <c r="E8223" t="s">
        <v>13</v>
      </c>
      <c r="F8223">
        <v>352913</v>
      </c>
    </row>
    <row r="8224" spans="1:6">
      <c r="A8224" s="171">
        <v>44446</v>
      </c>
      <c r="B8224" t="s">
        <v>164</v>
      </c>
      <c r="C8224">
        <v>110255.83</v>
      </c>
      <c r="D8224" t="s">
        <v>14</v>
      </c>
      <c r="E8224" t="s">
        <v>14</v>
      </c>
      <c r="F8224">
        <v>52450</v>
      </c>
    </row>
    <row r="8225" spans="1:6">
      <c r="A8225" s="171">
        <v>44446</v>
      </c>
      <c r="B8225" t="s">
        <v>164</v>
      </c>
      <c r="C8225">
        <v>110255.83</v>
      </c>
      <c r="D8225" t="s">
        <v>14</v>
      </c>
      <c r="E8225" t="s">
        <v>15</v>
      </c>
      <c r="F8225">
        <v>24688</v>
      </c>
    </row>
    <row r="8226" spans="1:6">
      <c r="A8226" s="171">
        <v>44446</v>
      </c>
      <c r="B8226" t="s">
        <v>164</v>
      </c>
      <c r="C8226">
        <v>110255.83</v>
      </c>
      <c r="D8226" t="s">
        <v>14</v>
      </c>
      <c r="E8226" t="s">
        <v>16</v>
      </c>
      <c r="F8226">
        <v>406</v>
      </c>
    </row>
    <row r="8227" spans="1:6">
      <c r="A8227" s="171">
        <v>44446</v>
      </c>
      <c r="B8227" t="s">
        <v>164</v>
      </c>
      <c r="C8227">
        <v>110255.83</v>
      </c>
      <c r="D8227" t="s">
        <v>14</v>
      </c>
      <c r="E8227" t="s">
        <v>17</v>
      </c>
      <c r="F8227">
        <v>27356</v>
      </c>
    </row>
    <row r="8228" spans="1:6">
      <c r="A8228" s="171">
        <v>44446</v>
      </c>
      <c r="B8228" t="s">
        <v>164</v>
      </c>
      <c r="C8228">
        <v>110255.83</v>
      </c>
      <c r="D8228" t="s">
        <v>14</v>
      </c>
      <c r="E8228" t="s">
        <v>18</v>
      </c>
      <c r="F8228">
        <v>0</v>
      </c>
    </row>
    <row r="8229" spans="1:6">
      <c r="A8229" s="171">
        <v>44446</v>
      </c>
      <c r="B8229" t="s">
        <v>164</v>
      </c>
      <c r="C8229">
        <v>110255.83</v>
      </c>
      <c r="D8229" t="s">
        <v>19</v>
      </c>
      <c r="E8229" t="s">
        <v>19</v>
      </c>
      <c r="F8229">
        <v>38962</v>
      </c>
    </row>
    <row r="8230" spans="1:6">
      <c r="A8230" s="171">
        <v>44446</v>
      </c>
      <c r="B8230" t="s">
        <v>164</v>
      </c>
      <c r="C8230">
        <v>110255.83</v>
      </c>
      <c r="D8230" t="s">
        <v>19</v>
      </c>
      <c r="E8230" t="s">
        <v>20</v>
      </c>
      <c r="F8230">
        <v>38950</v>
      </c>
    </row>
    <row r="8231" spans="1:6">
      <c r="A8231" s="171">
        <v>44446</v>
      </c>
      <c r="B8231" t="s">
        <v>164</v>
      </c>
      <c r="C8231">
        <v>110255.83</v>
      </c>
      <c r="D8231" t="s">
        <v>19</v>
      </c>
      <c r="E8231" t="s">
        <v>21</v>
      </c>
      <c r="F8231">
        <v>0</v>
      </c>
    </row>
    <row r="8232" spans="1:6">
      <c r="A8232" s="171">
        <v>44446</v>
      </c>
      <c r="B8232" t="s">
        <v>164</v>
      </c>
      <c r="C8232">
        <v>110255.83</v>
      </c>
      <c r="D8232" t="s">
        <v>19</v>
      </c>
      <c r="E8232" t="s">
        <v>22</v>
      </c>
      <c r="F8232">
        <v>12</v>
      </c>
    </row>
    <row r="8233" spans="1:6">
      <c r="A8233" s="171">
        <v>44446</v>
      </c>
      <c r="B8233" t="s">
        <v>164</v>
      </c>
      <c r="C8233">
        <v>110255.83</v>
      </c>
      <c r="D8233" t="s">
        <v>23</v>
      </c>
      <c r="E8233" t="s">
        <v>23</v>
      </c>
      <c r="F8233">
        <v>0</v>
      </c>
    </row>
    <row r="8234" spans="1:6">
      <c r="A8234" s="171">
        <v>44446</v>
      </c>
      <c r="B8234" t="s">
        <v>164</v>
      </c>
      <c r="C8234">
        <v>110255.83</v>
      </c>
      <c r="D8234" t="s">
        <v>24</v>
      </c>
      <c r="E8234" t="s">
        <v>24</v>
      </c>
      <c r="F8234">
        <v>998999</v>
      </c>
    </row>
    <row r="8235" spans="1:6">
      <c r="A8235" s="171">
        <v>44446</v>
      </c>
      <c r="B8235" t="s">
        <v>164</v>
      </c>
      <c r="C8235">
        <v>110255.83</v>
      </c>
      <c r="D8235" t="s">
        <v>25</v>
      </c>
      <c r="E8235" t="s">
        <v>25</v>
      </c>
      <c r="F8235">
        <v>3446897</v>
      </c>
    </row>
    <row r="8236" spans="1:6">
      <c r="A8236" s="171">
        <v>44446</v>
      </c>
      <c r="B8236" t="s">
        <v>164</v>
      </c>
      <c r="C8236">
        <v>110255.83</v>
      </c>
      <c r="D8236" t="s">
        <v>26</v>
      </c>
      <c r="E8236" t="s">
        <v>26</v>
      </c>
      <c r="F8236">
        <v>62328</v>
      </c>
    </row>
    <row r="8237" spans="1:6">
      <c r="A8237" s="171">
        <v>44446</v>
      </c>
      <c r="B8237" t="s">
        <v>164</v>
      </c>
      <c r="C8237">
        <v>110255.83</v>
      </c>
      <c r="D8237" t="s">
        <v>27</v>
      </c>
      <c r="E8237" t="s">
        <v>27</v>
      </c>
      <c r="F8237">
        <v>34105</v>
      </c>
    </row>
    <row r="8238" spans="1:6">
      <c r="A8238" s="171">
        <v>44446</v>
      </c>
      <c r="B8238" t="s">
        <v>164</v>
      </c>
      <c r="C8238">
        <v>110255.83</v>
      </c>
      <c r="D8238" t="s">
        <v>28</v>
      </c>
      <c r="E8238" t="s">
        <v>28</v>
      </c>
      <c r="F8238">
        <v>0</v>
      </c>
    </row>
    <row r="8239" spans="1:6">
      <c r="A8239" s="171">
        <v>44446</v>
      </c>
      <c r="B8239" t="s">
        <v>164</v>
      </c>
      <c r="C8239">
        <v>110255.83</v>
      </c>
      <c r="D8239" t="s">
        <v>29</v>
      </c>
      <c r="E8239" t="s">
        <v>29</v>
      </c>
      <c r="F8239">
        <v>1402719</v>
      </c>
    </row>
    <row r="8240" spans="1:6">
      <c r="A8240" s="171">
        <v>44446</v>
      </c>
      <c r="B8240" t="s">
        <v>164</v>
      </c>
      <c r="C8240">
        <v>110255.83</v>
      </c>
      <c r="D8240" t="s">
        <v>30</v>
      </c>
      <c r="E8240" t="s">
        <v>30</v>
      </c>
      <c r="F8240">
        <v>20821614</v>
      </c>
    </row>
    <row r="8241" spans="1:6">
      <c r="A8241" s="171">
        <v>44446</v>
      </c>
      <c r="B8241" t="s">
        <v>164</v>
      </c>
      <c r="C8241">
        <v>110255.83</v>
      </c>
      <c r="D8241" t="s">
        <v>31</v>
      </c>
      <c r="E8241" t="s">
        <v>31</v>
      </c>
      <c r="F8241">
        <v>1592947</v>
      </c>
    </row>
    <row r="8242" spans="1:6">
      <c r="A8242" s="171">
        <v>44446</v>
      </c>
      <c r="B8242" t="s">
        <v>164</v>
      </c>
      <c r="C8242">
        <v>110255.83</v>
      </c>
      <c r="D8242" t="s">
        <v>32</v>
      </c>
      <c r="E8242" t="s">
        <v>32</v>
      </c>
      <c r="F8242">
        <v>244403</v>
      </c>
    </row>
    <row r="8243" spans="1:6">
      <c r="A8243" s="171">
        <v>44446</v>
      </c>
      <c r="B8243" t="s">
        <v>164</v>
      </c>
      <c r="C8243">
        <v>110255.83</v>
      </c>
      <c r="D8243" t="s">
        <v>33</v>
      </c>
      <c r="E8243" t="s">
        <v>33</v>
      </c>
      <c r="F8243">
        <v>1011392</v>
      </c>
    </row>
    <row r="8244" spans="1:6">
      <c r="A8244" s="171">
        <v>44446</v>
      </c>
      <c r="B8244" t="s">
        <v>164</v>
      </c>
      <c r="C8244">
        <v>110255.83</v>
      </c>
      <c r="D8244" t="s">
        <v>34</v>
      </c>
      <c r="E8244" t="s">
        <v>34</v>
      </c>
      <c r="F8244">
        <v>0</v>
      </c>
    </row>
    <row r="8245" spans="1:6">
      <c r="A8245" s="171">
        <v>44446</v>
      </c>
      <c r="B8245" t="s">
        <v>164</v>
      </c>
      <c r="C8245">
        <v>110255.83</v>
      </c>
      <c r="D8245" t="s">
        <v>35</v>
      </c>
      <c r="E8245" t="s">
        <v>35</v>
      </c>
      <c r="F8245">
        <v>0</v>
      </c>
    </row>
    <row r="8246" spans="1:6">
      <c r="A8246" s="171">
        <v>44446</v>
      </c>
      <c r="B8246" t="s">
        <v>164</v>
      </c>
      <c r="C8246">
        <v>110255.83</v>
      </c>
      <c r="D8246" t="s">
        <v>36</v>
      </c>
      <c r="E8246" t="s">
        <v>36</v>
      </c>
      <c r="F8246">
        <v>29476</v>
      </c>
    </row>
    <row r="8247" spans="1:6">
      <c r="A8247" s="171">
        <v>44446</v>
      </c>
      <c r="B8247" t="s">
        <v>164</v>
      </c>
      <c r="C8247">
        <v>110255.83</v>
      </c>
      <c r="D8247" t="s">
        <v>37</v>
      </c>
      <c r="E8247" t="s">
        <v>37</v>
      </c>
      <c r="F8247">
        <v>75125</v>
      </c>
    </row>
    <row r="8248" spans="1:6">
      <c r="A8248" s="171">
        <v>44446</v>
      </c>
      <c r="B8248" t="s">
        <v>164</v>
      </c>
      <c r="C8248">
        <v>110255.83</v>
      </c>
      <c r="D8248" t="s">
        <v>38</v>
      </c>
      <c r="E8248" t="s">
        <v>38</v>
      </c>
      <c r="F8248">
        <v>0</v>
      </c>
    </row>
    <row r="8249" spans="1:6">
      <c r="A8249" s="171">
        <v>44446</v>
      </c>
      <c r="B8249" t="s">
        <v>164</v>
      </c>
      <c r="C8249">
        <v>110255.83</v>
      </c>
      <c r="D8249" t="s">
        <v>39</v>
      </c>
      <c r="E8249" t="s">
        <v>39</v>
      </c>
      <c r="F8249">
        <v>0</v>
      </c>
    </row>
    <row r="8250" spans="1:6">
      <c r="A8250" s="171">
        <v>44446</v>
      </c>
      <c r="B8250" t="s">
        <v>164</v>
      </c>
      <c r="C8250">
        <v>110255.83</v>
      </c>
      <c r="D8250" t="s">
        <v>40</v>
      </c>
      <c r="E8250" t="s">
        <v>40</v>
      </c>
      <c r="F8250">
        <v>0</v>
      </c>
    </row>
    <row r="8251" spans="1:6">
      <c r="A8251" s="171">
        <v>44446</v>
      </c>
      <c r="B8251" t="s">
        <v>164</v>
      </c>
      <c r="C8251">
        <v>110255.83</v>
      </c>
      <c r="D8251" t="s">
        <v>41</v>
      </c>
      <c r="E8251" t="s">
        <v>41</v>
      </c>
      <c r="F8251">
        <v>0</v>
      </c>
    </row>
    <row r="8252" spans="1:6">
      <c r="A8252" s="171">
        <v>44447</v>
      </c>
      <c r="B8252" t="s">
        <v>164</v>
      </c>
      <c r="C8252">
        <v>123365.95</v>
      </c>
      <c r="D8252" t="s">
        <v>9</v>
      </c>
      <c r="E8252" t="s">
        <v>9</v>
      </c>
      <c r="F8252">
        <v>643162</v>
      </c>
    </row>
    <row r="8253" spans="1:6">
      <c r="A8253" s="171">
        <v>44447</v>
      </c>
      <c r="B8253" t="s">
        <v>164</v>
      </c>
      <c r="C8253">
        <v>123365.95</v>
      </c>
      <c r="D8253" t="s">
        <v>9</v>
      </c>
      <c r="E8253" t="s">
        <v>10</v>
      </c>
      <c r="F8253">
        <v>226322</v>
      </c>
    </row>
    <row r="8254" spans="1:6">
      <c r="A8254" s="171">
        <v>44447</v>
      </c>
      <c r="B8254" t="s">
        <v>164</v>
      </c>
      <c r="C8254">
        <v>123365.95</v>
      </c>
      <c r="D8254" t="s">
        <v>9</v>
      </c>
      <c r="E8254" t="s">
        <v>11</v>
      </c>
      <c r="F8254">
        <v>67103</v>
      </c>
    </row>
    <row r="8255" spans="1:6">
      <c r="A8255" s="171">
        <v>44447</v>
      </c>
      <c r="B8255" t="s">
        <v>164</v>
      </c>
      <c r="C8255">
        <v>123365.95</v>
      </c>
      <c r="D8255" t="s">
        <v>9</v>
      </c>
      <c r="E8255" t="s">
        <v>12</v>
      </c>
      <c r="F8255">
        <v>0</v>
      </c>
    </row>
    <row r="8256" spans="1:6">
      <c r="A8256" s="171">
        <v>44447</v>
      </c>
      <c r="B8256" t="s">
        <v>164</v>
      </c>
      <c r="C8256">
        <v>123365.95</v>
      </c>
      <c r="D8256" t="s">
        <v>9</v>
      </c>
      <c r="E8256" t="s">
        <v>13</v>
      </c>
      <c r="F8256">
        <v>349737</v>
      </c>
    </row>
    <row r="8257" spans="1:6">
      <c r="A8257" s="171">
        <v>44447</v>
      </c>
      <c r="B8257" t="s">
        <v>164</v>
      </c>
      <c r="C8257">
        <v>123365.95</v>
      </c>
      <c r="D8257" t="s">
        <v>14</v>
      </c>
      <c r="E8257" t="s">
        <v>14</v>
      </c>
      <c r="F8257">
        <v>31600</v>
      </c>
    </row>
    <row r="8258" spans="1:6">
      <c r="A8258" s="171">
        <v>44447</v>
      </c>
      <c r="B8258" t="s">
        <v>164</v>
      </c>
      <c r="C8258">
        <v>123365.95</v>
      </c>
      <c r="D8258" t="s">
        <v>14</v>
      </c>
      <c r="E8258" t="s">
        <v>15</v>
      </c>
      <c r="F8258">
        <v>5302</v>
      </c>
    </row>
    <row r="8259" spans="1:6">
      <c r="A8259" s="171">
        <v>44447</v>
      </c>
      <c r="B8259" t="s">
        <v>164</v>
      </c>
      <c r="C8259">
        <v>123365.95</v>
      </c>
      <c r="D8259" t="s">
        <v>14</v>
      </c>
      <c r="E8259" t="s">
        <v>16</v>
      </c>
      <c r="F8259">
        <v>398</v>
      </c>
    </row>
    <row r="8260" spans="1:6">
      <c r="A8260" s="171">
        <v>44447</v>
      </c>
      <c r="B8260" t="s">
        <v>164</v>
      </c>
      <c r="C8260">
        <v>123365.95</v>
      </c>
      <c r="D8260" t="s">
        <v>14</v>
      </c>
      <c r="E8260" t="s">
        <v>17</v>
      </c>
      <c r="F8260">
        <v>25900</v>
      </c>
    </row>
    <row r="8261" spans="1:6">
      <c r="A8261" s="171">
        <v>44447</v>
      </c>
      <c r="B8261" t="s">
        <v>164</v>
      </c>
      <c r="C8261">
        <v>123365.95</v>
      </c>
      <c r="D8261" t="s">
        <v>14</v>
      </c>
      <c r="E8261" t="s">
        <v>18</v>
      </c>
      <c r="F8261">
        <v>0</v>
      </c>
    </row>
    <row r="8262" spans="1:6">
      <c r="A8262" s="171">
        <v>44447</v>
      </c>
      <c r="B8262" t="s">
        <v>164</v>
      </c>
      <c r="C8262">
        <v>123365.95</v>
      </c>
      <c r="D8262" t="s">
        <v>19</v>
      </c>
      <c r="E8262" t="s">
        <v>19</v>
      </c>
      <c r="F8262">
        <v>109246</v>
      </c>
    </row>
    <row r="8263" spans="1:6">
      <c r="A8263" s="171">
        <v>44447</v>
      </c>
      <c r="B8263" t="s">
        <v>164</v>
      </c>
      <c r="C8263">
        <v>123365.95</v>
      </c>
      <c r="D8263" t="s">
        <v>19</v>
      </c>
      <c r="E8263" t="s">
        <v>20</v>
      </c>
      <c r="F8263">
        <v>109226</v>
      </c>
    </row>
    <row r="8264" spans="1:6">
      <c r="A8264" s="171">
        <v>44447</v>
      </c>
      <c r="B8264" t="s">
        <v>164</v>
      </c>
      <c r="C8264">
        <v>123365.95</v>
      </c>
      <c r="D8264" t="s">
        <v>19</v>
      </c>
      <c r="E8264" t="s">
        <v>21</v>
      </c>
      <c r="F8264">
        <v>0</v>
      </c>
    </row>
    <row r="8265" spans="1:6">
      <c r="A8265" s="171">
        <v>44447</v>
      </c>
      <c r="B8265" t="s">
        <v>164</v>
      </c>
      <c r="C8265">
        <v>123365.95</v>
      </c>
      <c r="D8265" t="s">
        <v>19</v>
      </c>
      <c r="E8265" t="s">
        <v>22</v>
      </c>
      <c r="F8265">
        <v>20</v>
      </c>
    </row>
    <row r="8266" spans="1:6">
      <c r="A8266" s="171">
        <v>44447</v>
      </c>
      <c r="B8266" t="s">
        <v>164</v>
      </c>
      <c r="C8266">
        <v>123365.95</v>
      </c>
      <c r="D8266" t="s">
        <v>23</v>
      </c>
      <c r="E8266" t="s">
        <v>23</v>
      </c>
      <c r="F8266">
        <v>0</v>
      </c>
    </row>
    <row r="8267" spans="1:6">
      <c r="A8267" s="171">
        <v>44447</v>
      </c>
      <c r="B8267" t="s">
        <v>164</v>
      </c>
      <c r="C8267">
        <v>123365.95</v>
      </c>
      <c r="D8267" t="s">
        <v>24</v>
      </c>
      <c r="E8267" t="s">
        <v>24</v>
      </c>
      <c r="F8267">
        <v>811867</v>
      </c>
    </row>
    <row r="8268" spans="1:6">
      <c r="A8268" s="171">
        <v>44447</v>
      </c>
      <c r="B8268" t="s">
        <v>164</v>
      </c>
      <c r="C8268">
        <v>123365.95</v>
      </c>
      <c r="D8268" t="s">
        <v>25</v>
      </c>
      <c r="E8268" t="s">
        <v>25</v>
      </c>
      <c r="F8268">
        <v>3318728</v>
      </c>
    </row>
    <row r="8269" spans="1:6">
      <c r="A8269" s="171">
        <v>44447</v>
      </c>
      <c r="B8269" t="s">
        <v>164</v>
      </c>
      <c r="C8269">
        <v>123365.95</v>
      </c>
      <c r="D8269" t="s">
        <v>26</v>
      </c>
      <c r="E8269" t="s">
        <v>26</v>
      </c>
      <c r="F8269">
        <v>124591</v>
      </c>
    </row>
    <row r="8270" spans="1:6">
      <c r="A8270" s="171">
        <v>44447</v>
      </c>
      <c r="B8270" t="s">
        <v>164</v>
      </c>
      <c r="C8270">
        <v>123365.95</v>
      </c>
      <c r="D8270" t="s">
        <v>27</v>
      </c>
      <c r="E8270" t="s">
        <v>27</v>
      </c>
      <c r="F8270">
        <v>29607</v>
      </c>
    </row>
    <row r="8271" spans="1:6">
      <c r="A8271" s="171">
        <v>44447</v>
      </c>
      <c r="B8271" t="s">
        <v>164</v>
      </c>
      <c r="C8271">
        <v>123365.95</v>
      </c>
      <c r="D8271" t="s">
        <v>28</v>
      </c>
      <c r="E8271" t="s">
        <v>28</v>
      </c>
      <c r="F8271">
        <v>0</v>
      </c>
    </row>
    <row r="8272" spans="1:6">
      <c r="A8272" s="171">
        <v>44447</v>
      </c>
      <c r="B8272" t="s">
        <v>164</v>
      </c>
      <c r="C8272">
        <v>123365.95</v>
      </c>
      <c r="D8272" t="s">
        <v>29</v>
      </c>
      <c r="E8272" t="s">
        <v>29</v>
      </c>
      <c r="F8272">
        <v>1106825</v>
      </c>
    </row>
    <row r="8273" spans="1:6">
      <c r="A8273" s="171">
        <v>44447</v>
      </c>
      <c r="B8273" t="s">
        <v>164</v>
      </c>
      <c r="C8273">
        <v>123365.95</v>
      </c>
      <c r="D8273" t="s">
        <v>30</v>
      </c>
      <c r="E8273" t="s">
        <v>30</v>
      </c>
      <c r="F8273">
        <v>23503603</v>
      </c>
    </row>
    <row r="8274" spans="1:6">
      <c r="A8274" s="171">
        <v>44447</v>
      </c>
      <c r="B8274" t="s">
        <v>164</v>
      </c>
      <c r="C8274">
        <v>123365.95</v>
      </c>
      <c r="D8274" t="s">
        <v>31</v>
      </c>
      <c r="E8274" t="s">
        <v>31</v>
      </c>
      <c r="F8274">
        <v>1656537</v>
      </c>
    </row>
    <row r="8275" spans="1:6">
      <c r="A8275" s="171">
        <v>44447</v>
      </c>
      <c r="B8275" t="s">
        <v>164</v>
      </c>
      <c r="C8275">
        <v>123365.95</v>
      </c>
      <c r="D8275" t="s">
        <v>32</v>
      </c>
      <c r="E8275" t="s">
        <v>32</v>
      </c>
      <c r="F8275">
        <v>341196</v>
      </c>
    </row>
    <row r="8276" spans="1:6">
      <c r="A8276" s="171">
        <v>44447</v>
      </c>
      <c r="B8276" t="s">
        <v>164</v>
      </c>
      <c r="C8276">
        <v>123365.95</v>
      </c>
      <c r="D8276" t="s">
        <v>33</v>
      </c>
      <c r="E8276" t="s">
        <v>33</v>
      </c>
      <c r="F8276">
        <v>844770</v>
      </c>
    </row>
    <row r="8277" spans="1:6">
      <c r="A8277" s="171">
        <v>44447</v>
      </c>
      <c r="B8277" t="s">
        <v>164</v>
      </c>
      <c r="C8277">
        <v>123365.95</v>
      </c>
      <c r="D8277" t="s">
        <v>34</v>
      </c>
      <c r="E8277" t="s">
        <v>34</v>
      </c>
      <c r="F8277">
        <v>0</v>
      </c>
    </row>
    <row r="8278" spans="1:6">
      <c r="A8278" s="171">
        <v>44447</v>
      </c>
      <c r="B8278" t="s">
        <v>164</v>
      </c>
      <c r="C8278">
        <v>123365.95</v>
      </c>
      <c r="D8278" t="s">
        <v>35</v>
      </c>
      <c r="E8278" t="s">
        <v>35</v>
      </c>
      <c r="F8278">
        <v>0</v>
      </c>
    </row>
    <row r="8279" spans="1:6">
      <c r="A8279" s="171">
        <v>44447</v>
      </c>
      <c r="B8279" t="s">
        <v>164</v>
      </c>
      <c r="C8279">
        <v>123365.95</v>
      </c>
      <c r="D8279" t="s">
        <v>36</v>
      </c>
      <c r="E8279" t="s">
        <v>36</v>
      </c>
      <c r="F8279">
        <v>23726</v>
      </c>
    </row>
    <row r="8280" spans="1:6">
      <c r="A8280" s="171">
        <v>44447</v>
      </c>
      <c r="B8280" t="s">
        <v>164</v>
      </c>
      <c r="C8280">
        <v>123365.95</v>
      </c>
      <c r="D8280" t="s">
        <v>37</v>
      </c>
      <c r="E8280" t="s">
        <v>37</v>
      </c>
      <c r="F8280">
        <v>106849</v>
      </c>
    </row>
    <row r="8281" spans="1:6">
      <c r="A8281" s="171">
        <v>44447</v>
      </c>
      <c r="B8281" t="s">
        <v>164</v>
      </c>
      <c r="C8281">
        <v>123365.95</v>
      </c>
      <c r="D8281" t="s">
        <v>38</v>
      </c>
      <c r="E8281" t="s">
        <v>38</v>
      </c>
      <c r="F8281">
        <v>0</v>
      </c>
    </row>
    <row r="8282" spans="1:6">
      <c r="A8282" s="171">
        <v>44447</v>
      </c>
      <c r="B8282" t="s">
        <v>164</v>
      </c>
      <c r="C8282">
        <v>123365.95</v>
      </c>
      <c r="D8282" t="s">
        <v>39</v>
      </c>
      <c r="E8282" t="s">
        <v>39</v>
      </c>
      <c r="F8282">
        <v>0</v>
      </c>
    </row>
    <row r="8283" spans="1:6">
      <c r="A8283" s="171">
        <v>44447</v>
      </c>
      <c r="B8283" t="s">
        <v>164</v>
      </c>
      <c r="C8283">
        <v>123365.95</v>
      </c>
      <c r="D8283" t="s">
        <v>40</v>
      </c>
      <c r="E8283" t="s">
        <v>40</v>
      </c>
      <c r="F8283">
        <v>0</v>
      </c>
    </row>
    <row r="8284" spans="1:6">
      <c r="A8284" s="171">
        <v>44447</v>
      </c>
      <c r="B8284" t="s">
        <v>164</v>
      </c>
      <c r="C8284">
        <v>123365.95</v>
      </c>
      <c r="D8284" t="s">
        <v>41</v>
      </c>
      <c r="E8284" t="s">
        <v>41</v>
      </c>
      <c r="F8284">
        <v>0</v>
      </c>
    </row>
    <row r="8285" spans="1:6">
      <c r="A8285" s="171">
        <v>44448</v>
      </c>
      <c r="B8285" t="s">
        <v>164</v>
      </c>
      <c r="C8285">
        <v>208225.38</v>
      </c>
      <c r="D8285" t="s">
        <v>9</v>
      </c>
      <c r="E8285" t="s">
        <v>9</v>
      </c>
      <c r="F8285">
        <v>571530</v>
      </c>
    </row>
    <row r="8286" spans="1:6">
      <c r="A8286" s="171">
        <v>44448</v>
      </c>
      <c r="B8286" t="s">
        <v>164</v>
      </c>
      <c r="C8286">
        <v>208225.38</v>
      </c>
      <c r="D8286" t="s">
        <v>9</v>
      </c>
      <c r="E8286" t="s">
        <v>10</v>
      </c>
      <c r="F8286">
        <v>202737</v>
      </c>
    </row>
    <row r="8287" spans="1:6">
      <c r="A8287" s="171">
        <v>44448</v>
      </c>
      <c r="B8287" t="s">
        <v>164</v>
      </c>
      <c r="C8287">
        <v>208225.38</v>
      </c>
      <c r="D8287" t="s">
        <v>9</v>
      </c>
      <c r="E8287" t="s">
        <v>11</v>
      </c>
      <c r="F8287">
        <v>57990</v>
      </c>
    </row>
    <row r="8288" spans="1:6">
      <c r="A8288" s="171">
        <v>44448</v>
      </c>
      <c r="B8288" t="s">
        <v>164</v>
      </c>
      <c r="C8288">
        <v>208225.38</v>
      </c>
      <c r="D8288" t="s">
        <v>9</v>
      </c>
      <c r="E8288" t="s">
        <v>12</v>
      </c>
      <c r="F8288">
        <v>0</v>
      </c>
    </row>
    <row r="8289" spans="1:6">
      <c r="A8289" s="171">
        <v>44448</v>
      </c>
      <c r="B8289" t="s">
        <v>164</v>
      </c>
      <c r="C8289">
        <v>208225.38</v>
      </c>
      <c r="D8289" t="s">
        <v>9</v>
      </c>
      <c r="E8289" t="s">
        <v>13</v>
      </c>
      <c r="F8289">
        <v>310803</v>
      </c>
    </row>
    <row r="8290" spans="1:6">
      <c r="A8290" s="171">
        <v>44448</v>
      </c>
      <c r="B8290" t="s">
        <v>164</v>
      </c>
      <c r="C8290">
        <v>208225.38</v>
      </c>
      <c r="D8290" t="s">
        <v>14</v>
      </c>
      <c r="E8290" t="s">
        <v>14</v>
      </c>
      <c r="F8290">
        <v>31791</v>
      </c>
    </row>
    <row r="8291" spans="1:6">
      <c r="A8291" s="171">
        <v>44448</v>
      </c>
      <c r="B8291" t="s">
        <v>164</v>
      </c>
      <c r="C8291">
        <v>208225.38</v>
      </c>
      <c r="D8291" t="s">
        <v>14</v>
      </c>
      <c r="E8291" t="s">
        <v>15</v>
      </c>
      <c r="F8291">
        <v>10410</v>
      </c>
    </row>
    <row r="8292" spans="1:6">
      <c r="A8292" s="171">
        <v>44448</v>
      </c>
      <c r="B8292" t="s">
        <v>164</v>
      </c>
      <c r="C8292">
        <v>208225.38</v>
      </c>
      <c r="D8292" t="s">
        <v>14</v>
      </c>
      <c r="E8292" t="s">
        <v>16</v>
      </c>
      <c r="F8292">
        <v>373</v>
      </c>
    </row>
    <row r="8293" spans="1:6">
      <c r="A8293" s="171">
        <v>44448</v>
      </c>
      <c r="B8293" t="s">
        <v>164</v>
      </c>
      <c r="C8293">
        <v>208225.38</v>
      </c>
      <c r="D8293" t="s">
        <v>14</v>
      </c>
      <c r="E8293" t="s">
        <v>17</v>
      </c>
      <c r="F8293">
        <v>21008</v>
      </c>
    </row>
    <row r="8294" spans="1:6">
      <c r="A8294" s="171">
        <v>44448</v>
      </c>
      <c r="B8294" t="s">
        <v>164</v>
      </c>
      <c r="C8294">
        <v>208225.38</v>
      </c>
      <c r="D8294" t="s">
        <v>14</v>
      </c>
      <c r="E8294" t="s">
        <v>18</v>
      </c>
      <c r="F8294">
        <v>0</v>
      </c>
    </row>
    <row r="8295" spans="1:6">
      <c r="A8295" s="171">
        <v>44448</v>
      </c>
      <c r="B8295" t="s">
        <v>164</v>
      </c>
      <c r="C8295">
        <v>208225.38</v>
      </c>
      <c r="D8295" t="s">
        <v>19</v>
      </c>
      <c r="E8295" t="s">
        <v>19</v>
      </c>
      <c r="F8295">
        <v>161881</v>
      </c>
    </row>
    <row r="8296" spans="1:6">
      <c r="A8296" s="171">
        <v>44448</v>
      </c>
      <c r="B8296" t="s">
        <v>164</v>
      </c>
      <c r="C8296">
        <v>208225.38</v>
      </c>
      <c r="D8296" t="s">
        <v>19</v>
      </c>
      <c r="E8296" t="s">
        <v>20</v>
      </c>
      <c r="F8296">
        <v>161866</v>
      </c>
    </row>
    <row r="8297" spans="1:6">
      <c r="A8297" s="171">
        <v>44448</v>
      </c>
      <c r="B8297" t="s">
        <v>164</v>
      </c>
      <c r="C8297">
        <v>208225.38</v>
      </c>
      <c r="D8297" t="s">
        <v>19</v>
      </c>
      <c r="E8297" t="s">
        <v>21</v>
      </c>
      <c r="F8297">
        <v>0</v>
      </c>
    </row>
    <row r="8298" spans="1:6">
      <c r="A8298" s="171">
        <v>44448</v>
      </c>
      <c r="B8298" t="s">
        <v>164</v>
      </c>
      <c r="C8298">
        <v>208225.38</v>
      </c>
      <c r="D8298" t="s">
        <v>19</v>
      </c>
      <c r="E8298" t="s">
        <v>22</v>
      </c>
      <c r="F8298">
        <v>15</v>
      </c>
    </row>
    <row r="8299" spans="1:6">
      <c r="A8299" s="171">
        <v>44448</v>
      </c>
      <c r="B8299" t="s">
        <v>164</v>
      </c>
      <c r="C8299">
        <v>208225.38</v>
      </c>
      <c r="D8299" t="s">
        <v>23</v>
      </c>
      <c r="E8299" t="s">
        <v>23</v>
      </c>
      <c r="F8299">
        <v>0</v>
      </c>
    </row>
    <row r="8300" spans="1:6">
      <c r="A8300" s="171">
        <v>44448</v>
      </c>
      <c r="B8300" t="s">
        <v>164</v>
      </c>
      <c r="C8300">
        <v>208225.38</v>
      </c>
      <c r="D8300" t="s">
        <v>24</v>
      </c>
      <c r="E8300" t="s">
        <v>24</v>
      </c>
      <c r="F8300">
        <v>925063</v>
      </c>
    </row>
    <row r="8301" spans="1:6">
      <c r="A8301" s="171">
        <v>44448</v>
      </c>
      <c r="B8301" t="s">
        <v>164</v>
      </c>
      <c r="C8301">
        <v>208225.38</v>
      </c>
      <c r="D8301" t="s">
        <v>25</v>
      </c>
      <c r="E8301" t="s">
        <v>25</v>
      </c>
      <c r="F8301">
        <v>3338272</v>
      </c>
    </row>
    <row r="8302" spans="1:6">
      <c r="A8302" s="171">
        <v>44448</v>
      </c>
      <c r="B8302" t="s">
        <v>164</v>
      </c>
      <c r="C8302">
        <v>208225.38</v>
      </c>
      <c r="D8302" t="s">
        <v>26</v>
      </c>
      <c r="E8302" t="s">
        <v>26</v>
      </c>
      <c r="F8302">
        <v>170528</v>
      </c>
    </row>
    <row r="8303" spans="1:6">
      <c r="A8303" s="171">
        <v>44448</v>
      </c>
      <c r="B8303" t="s">
        <v>164</v>
      </c>
      <c r="C8303">
        <v>208225.38</v>
      </c>
      <c r="D8303" t="s">
        <v>27</v>
      </c>
      <c r="E8303" t="s">
        <v>27</v>
      </c>
      <c r="F8303">
        <v>29160</v>
      </c>
    </row>
    <row r="8304" spans="1:6">
      <c r="A8304" s="171">
        <v>44448</v>
      </c>
      <c r="B8304" t="s">
        <v>164</v>
      </c>
      <c r="C8304">
        <v>208225.38</v>
      </c>
      <c r="D8304" t="s">
        <v>28</v>
      </c>
      <c r="E8304" t="s">
        <v>28</v>
      </c>
      <c r="F8304">
        <v>0</v>
      </c>
    </row>
    <row r="8305" spans="1:6">
      <c r="A8305" s="171">
        <v>44448</v>
      </c>
      <c r="B8305" t="s">
        <v>164</v>
      </c>
      <c r="C8305">
        <v>208225.38</v>
      </c>
      <c r="D8305" t="s">
        <v>29</v>
      </c>
      <c r="E8305" t="s">
        <v>29</v>
      </c>
      <c r="F8305">
        <v>978632</v>
      </c>
    </row>
    <row r="8306" spans="1:6">
      <c r="A8306" s="171">
        <v>44448</v>
      </c>
      <c r="B8306" t="s">
        <v>164</v>
      </c>
      <c r="C8306">
        <v>208225.38</v>
      </c>
      <c r="D8306" t="s">
        <v>30</v>
      </c>
      <c r="E8306" t="s">
        <v>30</v>
      </c>
      <c r="F8306">
        <v>19925332</v>
      </c>
    </row>
    <row r="8307" spans="1:6">
      <c r="A8307" s="171">
        <v>44448</v>
      </c>
      <c r="B8307" t="s">
        <v>164</v>
      </c>
      <c r="C8307">
        <v>208225.38</v>
      </c>
      <c r="D8307" t="s">
        <v>31</v>
      </c>
      <c r="E8307" t="s">
        <v>31</v>
      </c>
      <c r="F8307">
        <v>1750565</v>
      </c>
    </row>
    <row r="8308" spans="1:6">
      <c r="A8308" s="171">
        <v>44448</v>
      </c>
      <c r="B8308" t="s">
        <v>164</v>
      </c>
      <c r="C8308">
        <v>208225.38</v>
      </c>
      <c r="D8308" t="s">
        <v>32</v>
      </c>
      <c r="E8308" t="s">
        <v>32</v>
      </c>
      <c r="F8308">
        <v>105928</v>
      </c>
    </row>
    <row r="8309" spans="1:6">
      <c r="A8309" s="171">
        <v>44448</v>
      </c>
      <c r="B8309" t="s">
        <v>164</v>
      </c>
      <c r="C8309">
        <v>208225.38</v>
      </c>
      <c r="D8309" t="s">
        <v>33</v>
      </c>
      <c r="E8309" t="s">
        <v>33</v>
      </c>
      <c r="F8309">
        <v>1020261</v>
      </c>
    </row>
    <row r="8310" spans="1:6">
      <c r="A8310" s="171">
        <v>44448</v>
      </c>
      <c r="B8310" t="s">
        <v>164</v>
      </c>
      <c r="C8310">
        <v>208225.38</v>
      </c>
      <c r="D8310" t="s">
        <v>34</v>
      </c>
      <c r="E8310" t="s">
        <v>34</v>
      </c>
      <c r="F8310">
        <v>0</v>
      </c>
    </row>
    <row r="8311" spans="1:6">
      <c r="A8311" s="171">
        <v>44448</v>
      </c>
      <c r="B8311" t="s">
        <v>164</v>
      </c>
      <c r="C8311">
        <v>208225.38</v>
      </c>
      <c r="D8311" t="s">
        <v>35</v>
      </c>
      <c r="E8311" t="s">
        <v>35</v>
      </c>
      <c r="F8311">
        <v>0</v>
      </c>
    </row>
    <row r="8312" spans="1:6">
      <c r="A8312" s="171">
        <v>44448</v>
      </c>
      <c r="B8312" t="s">
        <v>164</v>
      </c>
      <c r="C8312">
        <v>208225.38</v>
      </c>
      <c r="D8312" t="s">
        <v>36</v>
      </c>
      <c r="E8312" t="s">
        <v>36</v>
      </c>
      <c r="F8312">
        <v>21802</v>
      </c>
    </row>
    <row r="8313" spans="1:6">
      <c r="A8313" s="171">
        <v>44448</v>
      </c>
      <c r="B8313" t="s">
        <v>164</v>
      </c>
      <c r="C8313">
        <v>208225.38</v>
      </c>
      <c r="D8313" t="s">
        <v>37</v>
      </c>
      <c r="E8313" t="s">
        <v>37</v>
      </c>
      <c r="F8313">
        <v>107557</v>
      </c>
    </row>
    <row r="8314" spans="1:6">
      <c r="A8314" s="171">
        <v>44448</v>
      </c>
      <c r="B8314" t="s">
        <v>164</v>
      </c>
      <c r="C8314">
        <v>208225.38</v>
      </c>
      <c r="D8314" t="s">
        <v>38</v>
      </c>
      <c r="E8314" t="s">
        <v>38</v>
      </c>
      <c r="F8314">
        <v>0</v>
      </c>
    </row>
    <row r="8315" spans="1:6">
      <c r="A8315" s="171">
        <v>44448</v>
      </c>
      <c r="B8315" t="s">
        <v>164</v>
      </c>
      <c r="C8315">
        <v>208225.38</v>
      </c>
      <c r="D8315" t="s">
        <v>39</v>
      </c>
      <c r="E8315" t="s">
        <v>39</v>
      </c>
      <c r="F8315">
        <v>0</v>
      </c>
    </row>
    <row r="8316" spans="1:6">
      <c r="A8316" s="171">
        <v>44448</v>
      </c>
      <c r="B8316" t="s">
        <v>164</v>
      </c>
      <c r="C8316">
        <v>208225.38</v>
      </c>
      <c r="D8316" t="s">
        <v>40</v>
      </c>
      <c r="E8316" t="s">
        <v>40</v>
      </c>
      <c r="F8316">
        <v>0</v>
      </c>
    </row>
    <row r="8317" spans="1:6">
      <c r="A8317" s="171">
        <v>44448</v>
      </c>
      <c r="B8317" t="s">
        <v>164</v>
      </c>
      <c r="C8317">
        <v>208225.38</v>
      </c>
      <c r="D8317" t="s">
        <v>41</v>
      </c>
      <c r="E8317" t="s">
        <v>41</v>
      </c>
      <c r="F8317">
        <v>0</v>
      </c>
    </row>
    <row r="8318" spans="1:6">
      <c r="A8318" s="171">
        <v>44449</v>
      </c>
      <c r="B8318" t="s">
        <v>164</v>
      </c>
      <c r="C8318">
        <v>241541.44</v>
      </c>
      <c r="D8318" t="s">
        <v>9</v>
      </c>
      <c r="E8318" t="s">
        <v>9</v>
      </c>
      <c r="F8318">
        <v>522224</v>
      </c>
    </row>
    <row r="8319" spans="1:6">
      <c r="A8319" s="171">
        <v>44449</v>
      </c>
      <c r="B8319" t="s">
        <v>164</v>
      </c>
      <c r="C8319">
        <v>241541.44</v>
      </c>
      <c r="D8319" t="s">
        <v>9</v>
      </c>
      <c r="E8319" t="s">
        <v>10</v>
      </c>
      <c r="F8319">
        <v>106373</v>
      </c>
    </row>
    <row r="8320" spans="1:6">
      <c r="A8320" s="171">
        <v>44449</v>
      </c>
      <c r="B8320" t="s">
        <v>164</v>
      </c>
      <c r="C8320">
        <v>241541.44</v>
      </c>
      <c r="D8320" t="s">
        <v>9</v>
      </c>
      <c r="E8320" t="s">
        <v>11</v>
      </c>
      <c r="F8320">
        <v>70800</v>
      </c>
    </row>
    <row r="8321" spans="1:6">
      <c r="A8321" s="171">
        <v>44449</v>
      </c>
      <c r="B8321" t="s">
        <v>164</v>
      </c>
      <c r="C8321">
        <v>241541.44</v>
      </c>
      <c r="D8321" t="s">
        <v>9</v>
      </c>
      <c r="E8321" t="s">
        <v>12</v>
      </c>
      <c r="F8321">
        <v>0</v>
      </c>
    </row>
    <row r="8322" spans="1:6">
      <c r="A8322" s="171">
        <v>44449</v>
      </c>
      <c r="B8322" t="s">
        <v>164</v>
      </c>
      <c r="C8322">
        <v>241541.44</v>
      </c>
      <c r="D8322" t="s">
        <v>9</v>
      </c>
      <c r="E8322" t="s">
        <v>13</v>
      </c>
      <c r="F8322">
        <v>345051</v>
      </c>
    </row>
    <row r="8323" spans="1:6">
      <c r="A8323" s="171">
        <v>44449</v>
      </c>
      <c r="B8323" t="s">
        <v>164</v>
      </c>
      <c r="C8323">
        <v>241541.44</v>
      </c>
      <c r="D8323" t="s">
        <v>14</v>
      </c>
      <c r="E8323" t="s">
        <v>14</v>
      </c>
      <c r="F8323">
        <v>27376</v>
      </c>
    </row>
    <row r="8324" spans="1:6">
      <c r="A8324" s="171">
        <v>44449</v>
      </c>
      <c r="B8324" t="s">
        <v>164</v>
      </c>
      <c r="C8324">
        <v>241541.44</v>
      </c>
      <c r="D8324" t="s">
        <v>14</v>
      </c>
      <c r="E8324" t="s">
        <v>15</v>
      </c>
      <c r="F8324">
        <v>3543</v>
      </c>
    </row>
    <row r="8325" spans="1:6">
      <c r="A8325" s="171">
        <v>44449</v>
      </c>
      <c r="B8325" t="s">
        <v>164</v>
      </c>
      <c r="C8325">
        <v>241541.44</v>
      </c>
      <c r="D8325" t="s">
        <v>14</v>
      </c>
      <c r="E8325" t="s">
        <v>16</v>
      </c>
      <c r="F8325">
        <v>276</v>
      </c>
    </row>
    <row r="8326" spans="1:6">
      <c r="A8326" s="171">
        <v>44449</v>
      </c>
      <c r="B8326" t="s">
        <v>164</v>
      </c>
      <c r="C8326">
        <v>241541.44</v>
      </c>
      <c r="D8326" t="s">
        <v>14</v>
      </c>
      <c r="E8326" t="s">
        <v>17</v>
      </c>
      <c r="F8326">
        <v>23557</v>
      </c>
    </row>
    <row r="8327" spans="1:6">
      <c r="A8327" s="171">
        <v>44449</v>
      </c>
      <c r="B8327" t="s">
        <v>164</v>
      </c>
      <c r="C8327">
        <v>241541.44</v>
      </c>
      <c r="D8327" t="s">
        <v>14</v>
      </c>
      <c r="E8327" t="s">
        <v>18</v>
      </c>
      <c r="F8327">
        <v>0</v>
      </c>
    </row>
    <row r="8328" spans="1:6">
      <c r="A8328" s="171">
        <v>44449</v>
      </c>
      <c r="B8328" t="s">
        <v>164</v>
      </c>
      <c r="C8328">
        <v>241541.44</v>
      </c>
      <c r="D8328" t="s">
        <v>19</v>
      </c>
      <c r="E8328" t="s">
        <v>19</v>
      </c>
      <c r="F8328">
        <v>106052</v>
      </c>
    </row>
    <row r="8329" spans="1:6">
      <c r="A8329" s="171">
        <v>44449</v>
      </c>
      <c r="B8329" t="s">
        <v>164</v>
      </c>
      <c r="C8329">
        <v>241541.44</v>
      </c>
      <c r="D8329" t="s">
        <v>19</v>
      </c>
      <c r="E8329" t="s">
        <v>20</v>
      </c>
      <c r="F8329">
        <v>106039</v>
      </c>
    </row>
    <row r="8330" spans="1:6">
      <c r="A8330" s="171">
        <v>44449</v>
      </c>
      <c r="B8330" t="s">
        <v>164</v>
      </c>
      <c r="C8330">
        <v>241541.44</v>
      </c>
      <c r="D8330" t="s">
        <v>19</v>
      </c>
      <c r="E8330" t="s">
        <v>21</v>
      </c>
      <c r="F8330">
        <v>0</v>
      </c>
    </row>
    <row r="8331" spans="1:6">
      <c r="A8331" s="171">
        <v>44449</v>
      </c>
      <c r="B8331" t="s">
        <v>164</v>
      </c>
      <c r="C8331">
        <v>241541.44</v>
      </c>
      <c r="D8331" t="s">
        <v>19</v>
      </c>
      <c r="E8331" t="s">
        <v>22</v>
      </c>
      <c r="F8331">
        <v>13</v>
      </c>
    </row>
    <row r="8332" spans="1:6">
      <c r="A8332" s="171">
        <v>44449</v>
      </c>
      <c r="B8332" t="s">
        <v>164</v>
      </c>
      <c r="C8332">
        <v>241541.44</v>
      </c>
      <c r="D8332" t="s">
        <v>23</v>
      </c>
      <c r="E8332" t="s">
        <v>23</v>
      </c>
      <c r="F8332">
        <v>0</v>
      </c>
    </row>
    <row r="8333" spans="1:6">
      <c r="A8333" s="171">
        <v>44449</v>
      </c>
      <c r="B8333" t="s">
        <v>164</v>
      </c>
      <c r="C8333">
        <v>241541.44</v>
      </c>
      <c r="D8333" t="s">
        <v>24</v>
      </c>
      <c r="E8333" t="s">
        <v>24</v>
      </c>
      <c r="F8333">
        <v>1545408</v>
      </c>
    </row>
    <row r="8334" spans="1:6">
      <c r="A8334" s="171">
        <v>44449</v>
      </c>
      <c r="B8334" t="s">
        <v>164</v>
      </c>
      <c r="C8334">
        <v>241541.44</v>
      </c>
      <c r="D8334" t="s">
        <v>25</v>
      </c>
      <c r="E8334" t="s">
        <v>25</v>
      </c>
      <c r="F8334">
        <v>2789096</v>
      </c>
    </row>
    <row r="8335" spans="1:6">
      <c r="A8335" s="171">
        <v>44449</v>
      </c>
      <c r="B8335" t="s">
        <v>164</v>
      </c>
      <c r="C8335">
        <v>241541.44</v>
      </c>
      <c r="D8335" t="s">
        <v>26</v>
      </c>
      <c r="E8335" t="s">
        <v>26</v>
      </c>
      <c r="F8335">
        <v>118534</v>
      </c>
    </row>
    <row r="8336" spans="1:6">
      <c r="A8336" s="171">
        <v>44449</v>
      </c>
      <c r="B8336" t="s">
        <v>164</v>
      </c>
      <c r="C8336">
        <v>241541.44</v>
      </c>
      <c r="D8336" t="s">
        <v>27</v>
      </c>
      <c r="E8336" t="s">
        <v>27</v>
      </c>
      <c r="F8336">
        <v>38499</v>
      </c>
    </row>
    <row r="8337" spans="1:6">
      <c r="A8337" s="171">
        <v>44449</v>
      </c>
      <c r="B8337" t="s">
        <v>164</v>
      </c>
      <c r="C8337">
        <v>241541.44</v>
      </c>
      <c r="D8337" t="s">
        <v>28</v>
      </c>
      <c r="E8337" t="s">
        <v>28</v>
      </c>
      <c r="F8337">
        <v>0</v>
      </c>
    </row>
    <row r="8338" spans="1:6">
      <c r="A8338" s="171">
        <v>44449</v>
      </c>
      <c r="B8338" t="s">
        <v>164</v>
      </c>
      <c r="C8338">
        <v>241541.44</v>
      </c>
      <c r="D8338" t="s">
        <v>29</v>
      </c>
      <c r="E8338" t="s">
        <v>29</v>
      </c>
      <c r="F8338">
        <v>1716385</v>
      </c>
    </row>
    <row r="8339" spans="1:6">
      <c r="A8339" s="171">
        <v>44449</v>
      </c>
      <c r="B8339" t="s">
        <v>164</v>
      </c>
      <c r="C8339">
        <v>241541.44</v>
      </c>
      <c r="D8339" t="s">
        <v>30</v>
      </c>
      <c r="E8339" t="s">
        <v>30</v>
      </c>
      <c r="F8339">
        <v>17933771</v>
      </c>
    </row>
    <row r="8340" spans="1:6">
      <c r="A8340" s="171">
        <v>44449</v>
      </c>
      <c r="B8340" t="s">
        <v>164</v>
      </c>
      <c r="C8340">
        <v>241541.44</v>
      </c>
      <c r="D8340" t="s">
        <v>31</v>
      </c>
      <c r="E8340" t="s">
        <v>31</v>
      </c>
      <c r="F8340">
        <v>1797365</v>
      </c>
    </row>
    <row r="8341" spans="1:6">
      <c r="A8341" s="171">
        <v>44449</v>
      </c>
      <c r="B8341" t="s">
        <v>164</v>
      </c>
      <c r="C8341">
        <v>241541.44</v>
      </c>
      <c r="D8341" t="s">
        <v>32</v>
      </c>
      <c r="E8341" t="s">
        <v>32</v>
      </c>
      <c r="F8341">
        <v>125716</v>
      </c>
    </row>
    <row r="8342" spans="1:6">
      <c r="A8342" s="171">
        <v>44449</v>
      </c>
      <c r="B8342" t="s">
        <v>164</v>
      </c>
      <c r="C8342">
        <v>241541.44</v>
      </c>
      <c r="D8342" t="s">
        <v>33</v>
      </c>
      <c r="E8342" t="s">
        <v>33</v>
      </c>
      <c r="F8342">
        <v>234</v>
      </c>
    </row>
    <row r="8343" spans="1:6">
      <c r="A8343" s="171">
        <v>44449</v>
      </c>
      <c r="B8343" t="s">
        <v>164</v>
      </c>
      <c r="C8343">
        <v>241541.44</v>
      </c>
      <c r="D8343" t="s">
        <v>34</v>
      </c>
      <c r="E8343" t="s">
        <v>34</v>
      </c>
      <c r="F8343">
        <v>0</v>
      </c>
    </row>
    <row r="8344" spans="1:6">
      <c r="A8344" s="171">
        <v>44449</v>
      </c>
      <c r="B8344" t="s">
        <v>164</v>
      </c>
      <c r="C8344">
        <v>241541.44</v>
      </c>
      <c r="D8344" t="s">
        <v>35</v>
      </c>
      <c r="E8344" t="s">
        <v>35</v>
      </c>
      <c r="F8344">
        <v>0</v>
      </c>
    </row>
    <row r="8345" spans="1:6">
      <c r="A8345" s="171">
        <v>44449</v>
      </c>
      <c r="B8345" t="s">
        <v>164</v>
      </c>
      <c r="C8345">
        <v>241541.44</v>
      </c>
      <c r="D8345" t="s">
        <v>36</v>
      </c>
      <c r="E8345" t="s">
        <v>36</v>
      </c>
      <c r="F8345">
        <v>18101</v>
      </c>
    </row>
    <row r="8346" spans="1:6">
      <c r="A8346" s="171">
        <v>44449</v>
      </c>
      <c r="B8346" t="s">
        <v>164</v>
      </c>
      <c r="C8346">
        <v>241541.44</v>
      </c>
      <c r="D8346" t="s">
        <v>37</v>
      </c>
      <c r="E8346" t="s">
        <v>37</v>
      </c>
      <c r="F8346">
        <v>94554</v>
      </c>
    </row>
    <row r="8347" spans="1:6">
      <c r="A8347" s="171">
        <v>44449</v>
      </c>
      <c r="B8347" t="s">
        <v>164</v>
      </c>
      <c r="C8347">
        <v>241541.44</v>
      </c>
      <c r="D8347" t="s">
        <v>38</v>
      </c>
      <c r="E8347" t="s">
        <v>38</v>
      </c>
      <c r="F8347">
        <v>0</v>
      </c>
    </row>
    <row r="8348" spans="1:6">
      <c r="A8348" s="171">
        <v>44449</v>
      </c>
      <c r="B8348" t="s">
        <v>164</v>
      </c>
      <c r="C8348">
        <v>241541.44</v>
      </c>
      <c r="D8348" t="s">
        <v>39</v>
      </c>
      <c r="E8348" t="s">
        <v>39</v>
      </c>
      <c r="F8348">
        <v>0</v>
      </c>
    </row>
    <row r="8349" spans="1:6">
      <c r="A8349" s="171">
        <v>44449</v>
      </c>
      <c r="B8349" t="s">
        <v>164</v>
      </c>
      <c r="C8349">
        <v>241541.44</v>
      </c>
      <c r="D8349" t="s">
        <v>40</v>
      </c>
      <c r="E8349" t="s">
        <v>40</v>
      </c>
      <c r="F8349">
        <v>0</v>
      </c>
    </row>
    <row r="8350" spans="1:6">
      <c r="A8350" s="171">
        <v>44449</v>
      </c>
      <c r="B8350" t="s">
        <v>164</v>
      </c>
      <c r="C8350">
        <v>241541.44</v>
      </c>
      <c r="D8350" t="s">
        <v>41</v>
      </c>
      <c r="E8350" t="s">
        <v>41</v>
      </c>
      <c r="F8350">
        <v>0</v>
      </c>
    </row>
    <row r="8351" spans="1:6">
      <c r="A8351" s="171">
        <v>44450</v>
      </c>
      <c r="B8351" t="s">
        <v>164</v>
      </c>
      <c r="C8351">
        <v>224998.44</v>
      </c>
      <c r="D8351" t="s">
        <v>9</v>
      </c>
      <c r="E8351" t="s">
        <v>9</v>
      </c>
      <c r="F8351">
        <v>499548</v>
      </c>
    </row>
    <row r="8352" spans="1:6">
      <c r="A8352" s="171">
        <v>44450</v>
      </c>
      <c r="B8352" t="s">
        <v>164</v>
      </c>
      <c r="C8352">
        <v>224998.44</v>
      </c>
      <c r="D8352" t="s">
        <v>9</v>
      </c>
      <c r="E8352" t="s">
        <v>10</v>
      </c>
      <c r="F8352">
        <v>80418</v>
      </c>
    </row>
    <row r="8353" spans="1:6">
      <c r="A8353" s="171">
        <v>44450</v>
      </c>
      <c r="B8353" t="s">
        <v>164</v>
      </c>
      <c r="C8353">
        <v>224998.44</v>
      </c>
      <c r="D8353" t="s">
        <v>9</v>
      </c>
      <c r="E8353" t="s">
        <v>11</v>
      </c>
      <c r="F8353">
        <v>47507</v>
      </c>
    </row>
    <row r="8354" spans="1:6">
      <c r="A8354" s="171">
        <v>44450</v>
      </c>
      <c r="B8354" t="s">
        <v>164</v>
      </c>
      <c r="C8354">
        <v>224998.44</v>
      </c>
      <c r="D8354" t="s">
        <v>9</v>
      </c>
      <c r="E8354" t="s">
        <v>12</v>
      </c>
      <c r="F8354">
        <v>0</v>
      </c>
    </row>
    <row r="8355" spans="1:6">
      <c r="A8355" s="171">
        <v>44450</v>
      </c>
      <c r="B8355" t="s">
        <v>164</v>
      </c>
      <c r="C8355">
        <v>224998.44</v>
      </c>
      <c r="D8355" t="s">
        <v>9</v>
      </c>
      <c r="E8355" t="s">
        <v>13</v>
      </c>
      <c r="F8355">
        <v>371623</v>
      </c>
    </row>
    <row r="8356" spans="1:6">
      <c r="A8356" s="171">
        <v>44450</v>
      </c>
      <c r="B8356" t="s">
        <v>164</v>
      </c>
      <c r="C8356">
        <v>224998.44</v>
      </c>
      <c r="D8356" t="s">
        <v>14</v>
      </c>
      <c r="E8356" t="s">
        <v>14</v>
      </c>
      <c r="F8356">
        <v>34303</v>
      </c>
    </row>
    <row r="8357" spans="1:6">
      <c r="A8357" s="171">
        <v>44450</v>
      </c>
      <c r="B8357" t="s">
        <v>164</v>
      </c>
      <c r="C8357">
        <v>224998.44</v>
      </c>
      <c r="D8357" t="s">
        <v>14</v>
      </c>
      <c r="E8357" t="s">
        <v>15</v>
      </c>
      <c r="F8357">
        <v>3316</v>
      </c>
    </row>
    <row r="8358" spans="1:6">
      <c r="A8358" s="171">
        <v>44450</v>
      </c>
      <c r="B8358" t="s">
        <v>164</v>
      </c>
      <c r="C8358">
        <v>224998.44</v>
      </c>
      <c r="D8358" t="s">
        <v>14</v>
      </c>
      <c r="E8358" t="s">
        <v>16</v>
      </c>
      <c r="F8358">
        <v>241</v>
      </c>
    </row>
    <row r="8359" spans="1:6">
      <c r="A8359" s="171">
        <v>44450</v>
      </c>
      <c r="B8359" t="s">
        <v>164</v>
      </c>
      <c r="C8359">
        <v>224998.44</v>
      </c>
      <c r="D8359" t="s">
        <v>14</v>
      </c>
      <c r="E8359" t="s">
        <v>17</v>
      </c>
      <c r="F8359">
        <v>30746</v>
      </c>
    </row>
    <row r="8360" spans="1:6">
      <c r="A8360" s="171">
        <v>44450</v>
      </c>
      <c r="B8360" t="s">
        <v>164</v>
      </c>
      <c r="C8360">
        <v>224998.44</v>
      </c>
      <c r="D8360" t="s">
        <v>14</v>
      </c>
      <c r="E8360" t="s">
        <v>18</v>
      </c>
      <c r="F8360">
        <v>0</v>
      </c>
    </row>
    <row r="8361" spans="1:6">
      <c r="A8361" s="171">
        <v>44450</v>
      </c>
      <c r="B8361" t="s">
        <v>164</v>
      </c>
      <c r="C8361">
        <v>224998.44</v>
      </c>
      <c r="D8361" t="s">
        <v>19</v>
      </c>
      <c r="E8361" t="s">
        <v>19</v>
      </c>
      <c r="F8361">
        <v>276255</v>
      </c>
    </row>
    <row r="8362" spans="1:6">
      <c r="A8362" s="171">
        <v>44450</v>
      </c>
      <c r="B8362" t="s">
        <v>164</v>
      </c>
      <c r="C8362">
        <v>224998.44</v>
      </c>
      <c r="D8362" t="s">
        <v>19</v>
      </c>
      <c r="E8362" t="s">
        <v>20</v>
      </c>
      <c r="F8362">
        <v>276221</v>
      </c>
    </row>
    <row r="8363" spans="1:6">
      <c r="A8363" s="171">
        <v>44450</v>
      </c>
      <c r="B8363" t="s">
        <v>164</v>
      </c>
      <c r="C8363">
        <v>224998.44</v>
      </c>
      <c r="D8363" t="s">
        <v>19</v>
      </c>
      <c r="E8363" t="s">
        <v>21</v>
      </c>
      <c r="F8363">
        <v>0</v>
      </c>
    </row>
    <row r="8364" spans="1:6">
      <c r="A8364" s="171">
        <v>44450</v>
      </c>
      <c r="B8364" t="s">
        <v>164</v>
      </c>
      <c r="C8364">
        <v>224998.44</v>
      </c>
      <c r="D8364" t="s">
        <v>19</v>
      </c>
      <c r="E8364" t="s">
        <v>22</v>
      </c>
      <c r="F8364">
        <v>34</v>
      </c>
    </row>
    <row r="8365" spans="1:6">
      <c r="A8365" s="171">
        <v>44450</v>
      </c>
      <c r="B8365" t="s">
        <v>164</v>
      </c>
      <c r="C8365">
        <v>224998.44</v>
      </c>
      <c r="D8365" t="s">
        <v>23</v>
      </c>
      <c r="E8365" t="s">
        <v>23</v>
      </c>
      <c r="F8365">
        <v>0</v>
      </c>
    </row>
    <row r="8366" spans="1:6">
      <c r="A8366" s="171">
        <v>44450</v>
      </c>
      <c r="B8366" t="s">
        <v>164</v>
      </c>
      <c r="C8366">
        <v>224998.44</v>
      </c>
      <c r="D8366" t="s">
        <v>24</v>
      </c>
      <c r="E8366" t="s">
        <v>24</v>
      </c>
      <c r="F8366">
        <v>1382168</v>
      </c>
    </row>
    <row r="8367" spans="1:6">
      <c r="A8367" s="171">
        <v>44450</v>
      </c>
      <c r="B8367" t="s">
        <v>164</v>
      </c>
      <c r="C8367">
        <v>224998.44</v>
      </c>
      <c r="D8367" t="s">
        <v>25</v>
      </c>
      <c r="E8367" t="s">
        <v>25</v>
      </c>
      <c r="F8367">
        <v>3179741</v>
      </c>
    </row>
    <row r="8368" spans="1:6">
      <c r="A8368" s="171">
        <v>44450</v>
      </c>
      <c r="B8368" t="s">
        <v>164</v>
      </c>
      <c r="C8368">
        <v>224998.44</v>
      </c>
      <c r="D8368" t="s">
        <v>26</v>
      </c>
      <c r="E8368" t="s">
        <v>26</v>
      </c>
      <c r="F8368">
        <v>298582</v>
      </c>
    </row>
    <row r="8369" spans="1:6">
      <c r="A8369" s="171">
        <v>44450</v>
      </c>
      <c r="B8369" t="s">
        <v>164</v>
      </c>
      <c r="C8369">
        <v>224998.44</v>
      </c>
      <c r="D8369" t="s">
        <v>27</v>
      </c>
      <c r="E8369" t="s">
        <v>27</v>
      </c>
      <c r="F8369">
        <v>35262</v>
      </c>
    </row>
    <row r="8370" spans="1:6">
      <c r="A8370" s="171">
        <v>44450</v>
      </c>
      <c r="B8370" t="s">
        <v>164</v>
      </c>
      <c r="C8370">
        <v>224998.44</v>
      </c>
      <c r="D8370" t="s">
        <v>28</v>
      </c>
      <c r="E8370" t="s">
        <v>28</v>
      </c>
      <c r="F8370">
        <v>0</v>
      </c>
    </row>
    <row r="8371" spans="1:6">
      <c r="A8371" s="171">
        <v>44450</v>
      </c>
      <c r="B8371" t="s">
        <v>164</v>
      </c>
      <c r="C8371">
        <v>224998.44</v>
      </c>
      <c r="D8371" t="s">
        <v>29</v>
      </c>
      <c r="E8371" t="s">
        <v>29</v>
      </c>
      <c r="F8371">
        <v>1999372</v>
      </c>
    </row>
    <row r="8372" spans="1:6">
      <c r="A8372" s="171">
        <v>44450</v>
      </c>
      <c r="B8372" t="s">
        <v>164</v>
      </c>
      <c r="C8372">
        <v>224998.44</v>
      </c>
      <c r="D8372" t="s">
        <v>30</v>
      </c>
      <c r="E8372" t="s">
        <v>30</v>
      </c>
      <c r="F8372">
        <v>17067403</v>
      </c>
    </row>
    <row r="8373" spans="1:6">
      <c r="A8373" s="171">
        <v>44450</v>
      </c>
      <c r="B8373" t="s">
        <v>164</v>
      </c>
      <c r="C8373">
        <v>224998.44</v>
      </c>
      <c r="D8373" t="s">
        <v>31</v>
      </c>
      <c r="E8373" t="s">
        <v>31</v>
      </c>
      <c r="F8373">
        <v>1760277</v>
      </c>
    </row>
    <row r="8374" spans="1:6">
      <c r="A8374" s="171">
        <v>44450</v>
      </c>
      <c r="B8374" t="s">
        <v>164</v>
      </c>
      <c r="C8374">
        <v>224998.44</v>
      </c>
      <c r="D8374" t="s">
        <v>32</v>
      </c>
      <c r="E8374" t="s">
        <v>32</v>
      </c>
      <c r="F8374">
        <v>210916</v>
      </c>
    </row>
    <row r="8375" spans="1:6">
      <c r="A8375" s="171">
        <v>44450</v>
      </c>
      <c r="B8375" t="s">
        <v>164</v>
      </c>
      <c r="C8375">
        <v>224998.44</v>
      </c>
      <c r="D8375" t="s">
        <v>33</v>
      </c>
      <c r="E8375" t="s">
        <v>33</v>
      </c>
      <c r="F8375">
        <v>0</v>
      </c>
    </row>
    <row r="8376" spans="1:6">
      <c r="A8376" s="171">
        <v>44450</v>
      </c>
      <c r="B8376" t="s">
        <v>164</v>
      </c>
      <c r="C8376">
        <v>224998.44</v>
      </c>
      <c r="D8376" t="s">
        <v>34</v>
      </c>
      <c r="E8376" t="s">
        <v>34</v>
      </c>
      <c r="F8376">
        <v>0</v>
      </c>
    </row>
    <row r="8377" spans="1:6">
      <c r="A8377" s="171">
        <v>44450</v>
      </c>
      <c r="B8377" t="s">
        <v>164</v>
      </c>
      <c r="C8377">
        <v>224998.44</v>
      </c>
      <c r="D8377" t="s">
        <v>35</v>
      </c>
      <c r="E8377" t="s">
        <v>35</v>
      </c>
      <c r="F8377">
        <v>0</v>
      </c>
    </row>
    <row r="8378" spans="1:6">
      <c r="A8378" s="171">
        <v>44450</v>
      </c>
      <c r="B8378" t="s">
        <v>164</v>
      </c>
      <c r="C8378">
        <v>224998.44</v>
      </c>
      <c r="D8378" t="s">
        <v>36</v>
      </c>
      <c r="E8378" t="s">
        <v>36</v>
      </c>
      <c r="F8378">
        <v>15221</v>
      </c>
    </row>
    <row r="8379" spans="1:6">
      <c r="A8379" s="171">
        <v>44450</v>
      </c>
      <c r="B8379" t="s">
        <v>164</v>
      </c>
      <c r="C8379">
        <v>224998.44</v>
      </c>
      <c r="D8379" t="s">
        <v>37</v>
      </c>
      <c r="E8379" t="s">
        <v>37</v>
      </c>
      <c r="F8379">
        <v>104829</v>
      </c>
    </row>
    <row r="8380" spans="1:6">
      <c r="A8380" s="171">
        <v>44450</v>
      </c>
      <c r="B8380" t="s">
        <v>164</v>
      </c>
      <c r="C8380">
        <v>224998.44</v>
      </c>
      <c r="D8380" t="s">
        <v>38</v>
      </c>
      <c r="E8380" t="s">
        <v>38</v>
      </c>
      <c r="F8380">
        <v>0</v>
      </c>
    </row>
    <row r="8381" spans="1:6">
      <c r="A8381" s="171">
        <v>44450</v>
      </c>
      <c r="B8381" t="s">
        <v>164</v>
      </c>
      <c r="C8381">
        <v>224998.44</v>
      </c>
      <c r="D8381" t="s">
        <v>39</v>
      </c>
      <c r="E8381" t="s">
        <v>39</v>
      </c>
      <c r="F8381">
        <v>0</v>
      </c>
    </row>
    <row r="8382" spans="1:6">
      <c r="A8382" s="171">
        <v>44450</v>
      </c>
      <c r="B8382" t="s">
        <v>164</v>
      </c>
      <c r="C8382">
        <v>224998.44</v>
      </c>
      <c r="D8382" t="s">
        <v>40</v>
      </c>
      <c r="E8382" t="s">
        <v>40</v>
      </c>
      <c r="F8382">
        <v>0</v>
      </c>
    </row>
    <row r="8383" spans="1:6">
      <c r="A8383" s="171">
        <v>44450</v>
      </c>
      <c r="B8383" t="s">
        <v>164</v>
      </c>
      <c r="C8383">
        <v>224998.44</v>
      </c>
      <c r="D8383" t="s">
        <v>41</v>
      </c>
      <c r="E8383" t="s">
        <v>41</v>
      </c>
      <c r="F8383">
        <v>0</v>
      </c>
    </row>
    <row r="8384" spans="1:6">
      <c r="A8384" s="171">
        <v>44451</v>
      </c>
      <c r="B8384" t="s">
        <v>164</v>
      </c>
      <c r="C8384">
        <v>198848.77</v>
      </c>
      <c r="D8384" t="s">
        <v>9</v>
      </c>
      <c r="E8384" t="s">
        <v>9</v>
      </c>
      <c r="F8384">
        <v>524162</v>
      </c>
    </row>
    <row r="8385" spans="1:6">
      <c r="A8385" s="171">
        <v>44451</v>
      </c>
      <c r="B8385" t="s">
        <v>164</v>
      </c>
      <c r="C8385">
        <v>198848.77</v>
      </c>
      <c r="D8385" t="s">
        <v>9</v>
      </c>
      <c r="E8385" t="s">
        <v>10</v>
      </c>
      <c r="F8385">
        <v>142463</v>
      </c>
    </row>
    <row r="8386" spans="1:6">
      <c r="A8386" s="171">
        <v>44451</v>
      </c>
      <c r="B8386" t="s">
        <v>164</v>
      </c>
      <c r="C8386">
        <v>198848.77</v>
      </c>
      <c r="D8386" t="s">
        <v>9</v>
      </c>
      <c r="E8386" t="s">
        <v>11</v>
      </c>
      <c r="F8386">
        <v>45922</v>
      </c>
    </row>
    <row r="8387" spans="1:6">
      <c r="A8387" s="171">
        <v>44451</v>
      </c>
      <c r="B8387" t="s">
        <v>164</v>
      </c>
      <c r="C8387">
        <v>198848.77</v>
      </c>
      <c r="D8387" t="s">
        <v>9</v>
      </c>
      <c r="E8387" t="s">
        <v>12</v>
      </c>
      <c r="F8387">
        <v>0</v>
      </c>
    </row>
    <row r="8388" spans="1:6">
      <c r="A8388" s="171">
        <v>44451</v>
      </c>
      <c r="B8388" t="s">
        <v>164</v>
      </c>
      <c r="C8388">
        <v>198848.77</v>
      </c>
      <c r="D8388" t="s">
        <v>9</v>
      </c>
      <c r="E8388" t="s">
        <v>13</v>
      </c>
      <c r="F8388">
        <v>335777</v>
      </c>
    </row>
    <row r="8389" spans="1:6">
      <c r="A8389" s="171">
        <v>44451</v>
      </c>
      <c r="B8389" t="s">
        <v>164</v>
      </c>
      <c r="C8389">
        <v>198848.77</v>
      </c>
      <c r="D8389" t="s">
        <v>14</v>
      </c>
      <c r="E8389" t="s">
        <v>14</v>
      </c>
      <c r="F8389">
        <v>29933</v>
      </c>
    </row>
    <row r="8390" spans="1:6">
      <c r="A8390" s="171">
        <v>44451</v>
      </c>
      <c r="B8390" t="s">
        <v>164</v>
      </c>
      <c r="C8390">
        <v>198848.77</v>
      </c>
      <c r="D8390" t="s">
        <v>14</v>
      </c>
      <c r="E8390" t="s">
        <v>15</v>
      </c>
      <c r="F8390">
        <v>2684</v>
      </c>
    </row>
    <row r="8391" spans="1:6">
      <c r="A8391" s="171">
        <v>44451</v>
      </c>
      <c r="B8391" t="s">
        <v>164</v>
      </c>
      <c r="C8391">
        <v>198848.77</v>
      </c>
      <c r="D8391" t="s">
        <v>14</v>
      </c>
      <c r="E8391" t="s">
        <v>16</v>
      </c>
      <c r="F8391">
        <v>277</v>
      </c>
    </row>
    <row r="8392" spans="1:6">
      <c r="A8392" s="171">
        <v>44451</v>
      </c>
      <c r="B8392" t="s">
        <v>164</v>
      </c>
      <c r="C8392">
        <v>198848.77</v>
      </c>
      <c r="D8392" t="s">
        <v>14</v>
      </c>
      <c r="E8392" t="s">
        <v>17</v>
      </c>
      <c r="F8392">
        <v>26973</v>
      </c>
    </row>
    <row r="8393" spans="1:6">
      <c r="A8393" s="171">
        <v>44451</v>
      </c>
      <c r="B8393" t="s">
        <v>164</v>
      </c>
      <c r="C8393">
        <v>198848.77</v>
      </c>
      <c r="D8393" t="s">
        <v>14</v>
      </c>
      <c r="E8393" t="s">
        <v>18</v>
      </c>
      <c r="F8393">
        <v>0</v>
      </c>
    </row>
    <row r="8394" spans="1:6">
      <c r="A8394" s="171">
        <v>44451</v>
      </c>
      <c r="B8394" t="s">
        <v>164</v>
      </c>
      <c r="C8394">
        <v>198848.77</v>
      </c>
      <c r="D8394" t="s">
        <v>19</v>
      </c>
      <c r="E8394" t="s">
        <v>19</v>
      </c>
      <c r="F8394">
        <v>221424</v>
      </c>
    </row>
    <row r="8395" spans="1:6">
      <c r="A8395" s="171">
        <v>44451</v>
      </c>
      <c r="B8395" t="s">
        <v>164</v>
      </c>
      <c r="C8395">
        <v>198848.77</v>
      </c>
      <c r="D8395" t="s">
        <v>19</v>
      </c>
      <c r="E8395" t="s">
        <v>20</v>
      </c>
      <c r="F8395">
        <v>221315</v>
      </c>
    </row>
    <row r="8396" spans="1:6">
      <c r="A8396" s="171">
        <v>44451</v>
      </c>
      <c r="B8396" t="s">
        <v>164</v>
      </c>
      <c r="C8396">
        <v>198848.77</v>
      </c>
      <c r="D8396" t="s">
        <v>19</v>
      </c>
      <c r="E8396" t="s">
        <v>21</v>
      </c>
      <c r="F8396">
        <v>0</v>
      </c>
    </row>
    <row r="8397" spans="1:6">
      <c r="A8397" s="171">
        <v>44451</v>
      </c>
      <c r="B8397" t="s">
        <v>164</v>
      </c>
      <c r="C8397">
        <v>198848.77</v>
      </c>
      <c r="D8397" t="s">
        <v>19</v>
      </c>
      <c r="E8397" t="s">
        <v>22</v>
      </c>
      <c r="F8397">
        <v>109</v>
      </c>
    </row>
    <row r="8398" spans="1:6">
      <c r="A8398" s="171">
        <v>44451</v>
      </c>
      <c r="B8398" t="s">
        <v>164</v>
      </c>
      <c r="C8398">
        <v>198848.77</v>
      </c>
      <c r="D8398" t="s">
        <v>23</v>
      </c>
      <c r="E8398" t="s">
        <v>23</v>
      </c>
      <c r="F8398">
        <v>0</v>
      </c>
    </row>
    <row r="8399" spans="1:6">
      <c r="A8399" s="171">
        <v>44451</v>
      </c>
      <c r="B8399" t="s">
        <v>164</v>
      </c>
      <c r="C8399">
        <v>198848.77</v>
      </c>
      <c r="D8399" t="s">
        <v>24</v>
      </c>
      <c r="E8399" t="s">
        <v>24</v>
      </c>
      <c r="F8399">
        <v>183148</v>
      </c>
    </row>
    <row r="8400" spans="1:6">
      <c r="A8400" s="171">
        <v>44451</v>
      </c>
      <c r="B8400" t="s">
        <v>164</v>
      </c>
      <c r="C8400">
        <v>198848.77</v>
      </c>
      <c r="D8400" t="s">
        <v>25</v>
      </c>
      <c r="E8400" t="s">
        <v>25</v>
      </c>
      <c r="F8400">
        <v>2890552</v>
      </c>
    </row>
    <row r="8401" spans="1:6">
      <c r="A8401" s="171">
        <v>44451</v>
      </c>
      <c r="B8401" t="s">
        <v>164</v>
      </c>
      <c r="C8401">
        <v>198848.77</v>
      </c>
      <c r="D8401" t="s">
        <v>26</v>
      </c>
      <c r="E8401" t="s">
        <v>26</v>
      </c>
      <c r="F8401">
        <v>241201</v>
      </c>
    </row>
    <row r="8402" spans="1:6">
      <c r="A8402" s="171">
        <v>44451</v>
      </c>
      <c r="B8402" t="s">
        <v>164</v>
      </c>
      <c r="C8402">
        <v>198848.77</v>
      </c>
      <c r="D8402" t="s">
        <v>27</v>
      </c>
      <c r="E8402" t="s">
        <v>27</v>
      </c>
      <c r="F8402">
        <v>38353</v>
      </c>
    </row>
    <row r="8403" spans="1:6">
      <c r="A8403" s="171">
        <v>44451</v>
      </c>
      <c r="B8403" t="s">
        <v>164</v>
      </c>
      <c r="C8403">
        <v>198848.77</v>
      </c>
      <c r="D8403" t="s">
        <v>28</v>
      </c>
      <c r="E8403" t="s">
        <v>28</v>
      </c>
      <c r="F8403">
        <v>0</v>
      </c>
    </row>
    <row r="8404" spans="1:6">
      <c r="A8404" s="171">
        <v>44451</v>
      </c>
      <c r="B8404" t="s">
        <v>164</v>
      </c>
      <c r="C8404">
        <v>198848.77</v>
      </c>
      <c r="D8404" t="s">
        <v>29</v>
      </c>
      <c r="E8404" t="s">
        <v>29</v>
      </c>
      <c r="F8404">
        <v>1487594</v>
      </c>
    </row>
    <row r="8405" spans="1:6">
      <c r="A8405" s="171">
        <v>44451</v>
      </c>
      <c r="B8405" t="s">
        <v>164</v>
      </c>
      <c r="C8405">
        <v>198848.77</v>
      </c>
      <c r="D8405" t="s">
        <v>30</v>
      </c>
      <c r="E8405" t="s">
        <v>30</v>
      </c>
      <c r="F8405">
        <v>17664227</v>
      </c>
    </row>
    <row r="8406" spans="1:6">
      <c r="A8406" s="171">
        <v>44451</v>
      </c>
      <c r="B8406" t="s">
        <v>164</v>
      </c>
      <c r="C8406">
        <v>198848.77</v>
      </c>
      <c r="D8406" t="s">
        <v>31</v>
      </c>
      <c r="E8406" t="s">
        <v>31</v>
      </c>
      <c r="F8406">
        <v>1289866</v>
      </c>
    </row>
    <row r="8407" spans="1:6">
      <c r="A8407" s="171">
        <v>44451</v>
      </c>
      <c r="B8407" t="s">
        <v>164</v>
      </c>
      <c r="C8407">
        <v>198848.77</v>
      </c>
      <c r="D8407" t="s">
        <v>32</v>
      </c>
      <c r="E8407" t="s">
        <v>32</v>
      </c>
      <c r="F8407">
        <v>262311</v>
      </c>
    </row>
    <row r="8408" spans="1:6">
      <c r="A8408" s="171">
        <v>44451</v>
      </c>
      <c r="B8408" t="s">
        <v>164</v>
      </c>
      <c r="C8408">
        <v>198848.77</v>
      </c>
      <c r="D8408" t="s">
        <v>33</v>
      </c>
      <c r="E8408" t="s">
        <v>33</v>
      </c>
      <c r="F8408">
        <v>0</v>
      </c>
    </row>
    <row r="8409" spans="1:6">
      <c r="A8409" s="171">
        <v>44451</v>
      </c>
      <c r="B8409" t="s">
        <v>164</v>
      </c>
      <c r="C8409">
        <v>198848.77</v>
      </c>
      <c r="D8409" t="s">
        <v>34</v>
      </c>
      <c r="E8409" t="s">
        <v>34</v>
      </c>
      <c r="F8409">
        <v>0</v>
      </c>
    </row>
    <row r="8410" spans="1:6">
      <c r="A8410" s="171">
        <v>44451</v>
      </c>
      <c r="B8410" t="s">
        <v>164</v>
      </c>
      <c r="C8410">
        <v>198848.77</v>
      </c>
      <c r="D8410" t="s">
        <v>35</v>
      </c>
      <c r="E8410" t="s">
        <v>35</v>
      </c>
      <c r="F8410">
        <v>0</v>
      </c>
    </row>
    <row r="8411" spans="1:6">
      <c r="A8411" s="171">
        <v>44451</v>
      </c>
      <c r="B8411" t="s">
        <v>164</v>
      </c>
      <c r="C8411">
        <v>198848.77</v>
      </c>
      <c r="D8411" t="s">
        <v>36</v>
      </c>
      <c r="E8411" t="s">
        <v>36</v>
      </c>
      <c r="F8411">
        <v>12121</v>
      </c>
    </row>
    <row r="8412" spans="1:6">
      <c r="A8412" s="171">
        <v>44451</v>
      </c>
      <c r="B8412" t="s">
        <v>164</v>
      </c>
      <c r="C8412">
        <v>198848.77</v>
      </c>
      <c r="D8412" t="s">
        <v>37</v>
      </c>
      <c r="E8412" t="s">
        <v>37</v>
      </c>
      <c r="F8412">
        <v>110135</v>
      </c>
    </row>
    <row r="8413" spans="1:6">
      <c r="A8413" s="171">
        <v>44451</v>
      </c>
      <c r="B8413" t="s">
        <v>164</v>
      </c>
      <c r="C8413">
        <v>198848.77</v>
      </c>
      <c r="D8413" t="s">
        <v>38</v>
      </c>
      <c r="E8413" t="s">
        <v>38</v>
      </c>
      <c r="F8413">
        <v>0</v>
      </c>
    </row>
    <row r="8414" spans="1:6">
      <c r="A8414" s="171">
        <v>44451</v>
      </c>
      <c r="B8414" t="s">
        <v>164</v>
      </c>
      <c r="C8414">
        <v>198848.77</v>
      </c>
      <c r="D8414" t="s">
        <v>39</v>
      </c>
      <c r="E8414" t="s">
        <v>39</v>
      </c>
      <c r="F8414">
        <v>0</v>
      </c>
    </row>
    <row r="8415" spans="1:6">
      <c r="A8415" s="171">
        <v>44451</v>
      </c>
      <c r="B8415" t="s">
        <v>164</v>
      </c>
      <c r="C8415">
        <v>198848.77</v>
      </c>
      <c r="D8415" t="s">
        <v>40</v>
      </c>
      <c r="E8415" t="s">
        <v>40</v>
      </c>
      <c r="F8415">
        <v>0</v>
      </c>
    </row>
    <row r="8416" spans="1:6">
      <c r="A8416" s="171">
        <v>44451</v>
      </c>
      <c r="B8416" t="s">
        <v>164</v>
      </c>
      <c r="C8416">
        <v>198848.77</v>
      </c>
      <c r="D8416" t="s">
        <v>41</v>
      </c>
      <c r="E8416" t="s">
        <v>41</v>
      </c>
      <c r="F8416">
        <v>0</v>
      </c>
    </row>
    <row r="8417" spans="1:6">
      <c r="A8417" s="171">
        <v>44452</v>
      </c>
      <c r="B8417" t="s">
        <v>164</v>
      </c>
      <c r="C8417">
        <v>166799.46</v>
      </c>
      <c r="D8417" t="s">
        <v>9</v>
      </c>
      <c r="E8417" t="s">
        <v>9</v>
      </c>
      <c r="F8417">
        <v>748612</v>
      </c>
    </row>
    <row r="8418" spans="1:6">
      <c r="A8418" s="171">
        <v>44452</v>
      </c>
      <c r="B8418" t="s">
        <v>164</v>
      </c>
      <c r="C8418">
        <v>166799.46</v>
      </c>
      <c r="D8418" t="s">
        <v>9</v>
      </c>
      <c r="E8418" t="s">
        <v>10</v>
      </c>
      <c r="F8418">
        <v>360060</v>
      </c>
    </row>
    <row r="8419" spans="1:6">
      <c r="A8419" s="171">
        <v>44452</v>
      </c>
      <c r="B8419" t="s">
        <v>164</v>
      </c>
      <c r="C8419">
        <v>166799.46</v>
      </c>
      <c r="D8419" t="s">
        <v>9</v>
      </c>
      <c r="E8419" t="s">
        <v>11</v>
      </c>
      <c r="F8419">
        <v>59016</v>
      </c>
    </row>
    <row r="8420" spans="1:6">
      <c r="A8420" s="171">
        <v>44452</v>
      </c>
      <c r="B8420" t="s">
        <v>164</v>
      </c>
      <c r="C8420">
        <v>166799.46</v>
      </c>
      <c r="D8420" t="s">
        <v>9</v>
      </c>
      <c r="E8420" t="s">
        <v>12</v>
      </c>
      <c r="F8420">
        <v>0</v>
      </c>
    </row>
    <row r="8421" spans="1:6">
      <c r="A8421" s="171">
        <v>44452</v>
      </c>
      <c r="B8421" t="s">
        <v>164</v>
      </c>
      <c r="C8421">
        <v>166799.46</v>
      </c>
      <c r="D8421" t="s">
        <v>9</v>
      </c>
      <c r="E8421" t="s">
        <v>13</v>
      </c>
      <c r="F8421">
        <v>329536</v>
      </c>
    </row>
    <row r="8422" spans="1:6">
      <c r="A8422" s="171">
        <v>44452</v>
      </c>
      <c r="B8422" t="s">
        <v>164</v>
      </c>
      <c r="C8422">
        <v>166799.46</v>
      </c>
      <c r="D8422" t="s">
        <v>14</v>
      </c>
      <c r="E8422" t="s">
        <v>14</v>
      </c>
      <c r="F8422">
        <v>26333</v>
      </c>
    </row>
    <row r="8423" spans="1:6">
      <c r="A8423" s="171">
        <v>44452</v>
      </c>
      <c r="B8423" t="s">
        <v>164</v>
      </c>
      <c r="C8423">
        <v>166799.46</v>
      </c>
      <c r="D8423" t="s">
        <v>14</v>
      </c>
      <c r="E8423" t="s">
        <v>15</v>
      </c>
      <c r="F8423">
        <v>8000</v>
      </c>
    </row>
    <row r="8424" spans="1:6">
      <c r="A8424" s="171">
        <v>44452</v>
      </c>
      <c r="B8424" t="s">
        <v>164</v>
      </c>
      <c r="C8424">
        <v>166799.46</v>
      </c>
      <c r="D8424" t="s">
        <v>14</v>
      </c>
      <c r="E8424" t="s">
        <v>16</v>
      </c>
      <c r="F8424">
        <v>327</v>
      </c>
    </row>
    <row r="8425" spans="1:6">
      <c r="A8425" s="171">
        <v>44452</v>
      </c>
      <c r="B8425" t="s">
        <v>164</v>
      </c>
      <c r="C8425">
        <v>166799.46</v>
      </c>
      <c r="D8425" t="s">
        <v>14</v>
      </c>
      <c r="E8425" t="s">
        <v>17</v>
      </c>
      <c r="F8425">
        <v>18006</v>
      </c>
    </row>
    <row r="8426" spans="1:6">
      <c r="A8426" s="171">
        <v>44452</v>
      </c>
      <c r="B8426" t="s">
        <v>164</v>
      </c>
      <c r="C8426">
        <v>166799.46</v>
      </c>
      <c r="D8426" t="s">
        <v>14</v>
      </c>
      <c r="E8426" t="s">
        <v>18</v>
      </c>
      <c r="F8426">
        <v>0</v>
      </c>
    </row>
    <row r="8427" spans="1:6">
      <c r="A8427" s="171">
        <v>44452</v>
      </c>
      <c r="B8427" t="s">
        <v>164</v>
      </c>
      <c r="C8427">
        <v>166799.46</v>
      </c>
      <c r="D8427" t="s">
        <v>19</v>
      </c>
      <c r="E8427" t="s">
        <v>19</v>
      </c>
      <c r="F8427">
        <v>139645</v>
      </c>
    </row>
    <row r="8428" spans="1:6">
      <c r="A8428" s="171">
        <v>44452</v>
      </c>
      <c r="B8428" t="s">
        <v>164</v>
      </c>
      <c r="C8428">
        <v>166799.46</v>
      </c>
      <c r="D8428" t="s">
        <v>19</v>
      </c>
      <c r="E8428" t="s">
        <v>20</v>
      </c>
      <c r="F8428">
        <v>139525</v>
      </c>
    </row>
    <row r="8429" spans="1:6">
      <c r="A8429" s="171">
        <v>44452</v>
      </c>
      <c r="B8429" t="s">
        <v>164</v>
      </c>
      <c r="C8429">
        <v>166799.46</v>
      </c>
      <c r="D8429" t="s">
        <v>19</v>
      </c>
      <c r="E8429" t="s">
        <v>21</v>
      </c>
      <c r="F8429">
        <v>0</v>
      </c>
    </row>
    <row r="8430" spans="1:6">
      <c r="A8430" s="171">
        <v>44452</v>
      </c>
      <c r="B8430" t="s">
        <v>164</v>
      </c>
      <c r="C8430">
        <v>166799.46</v>
      </c>
      <c r="D8430" t="s">
        <v>19</v>
      </c>
      <c r="E8430" t="s">
        <v>22</v>
      </c>
      <c r="F8430">
        <v>120</v>
      </c>
    </row>
    <row r="8431" spans="1:6">
      <c r="A8431" s="171">
        <v>44452</v>
      </c>
      <c r="B8431" t="s">
        <v>164</v>
      </c>
      <c r="C8431">
        <v>166799.46</v>
      </c>
      <c r="D8431" t="s">
        <v>23</v>
      </c>
      <c r="E8431" t="s">
        <v>23</v>
      </c>
      <c r="F8431">
        <v>0</v>
      </c>
    </row>
    <row r="8432" spans="1:6">
      <c r="A8432" s="171">
        <v>44452</v>
      </c>
      <c r="B8432" t="s">
        <v>164</v>
      </c>
      <c r="C8432">
        <v>166799.46</v>
      </c>
      <c r="D8432" t="s">
        <v>24</v>
      </c>
      <c r="E8432" t="s">
        <v>24</v>
      </c>
      <c r="F8432">
        <v>915924</v>
      </c>
    </row>
    <row r="8433" spans="1:6">
      <c r="A8433" s="171">
        <v>44452</v>
      </c>
      <c r="B8433" t="s">
        <v>164</v>
      </c>
      <c r="C8433">
        <v>166799.46</v>
      </c>
      <c r="D8433" t="s">
        <v>25</v>
      </c>
      <c r="E8433" t="s">
        <v>25</v>
      </c>
      <c r="F8433">
        <v>2902909</v>
      </c>
    </row>
    <row r="8434" spans="1:6">
      <c r="A8434" s="171">
        <v>44452</v>
      </c>
      <c r="B8434" t="s">
        <v>164</v>
      </c>
      <c r="C8434">
        <v>166799.46</v>
      </c>
      <c r="D8434" t="s">
        <v>26</v>
      </c>
      <c r="E8434" t="s">
        <v>26</v>
      </c>
      <c r="F8434">
        <v>151129</v>
      </c>
    </row>
    <row r="8435" spans="1:6">
      <c r="A8435" s="171">
        <v>44452</v>
      </c>
      <c r="B8435" t="s">
        <v>164</v>
      </c>
      <c r="C8435">
        <v>166799.46</v>
      </c>
      <c r="D8435" t="s">
        <v>27</v>
      </c>
      <c r="E8435" t="s">
        <v>27</v>
      </c>
      <c r="F8435">
        <v>39846</v>
      </c>
    </row>
    <row r="8436" spans="1:6">
      <c r="A8436" s="171">
        <v>44452</v>
      </c>
      <c r="B8436" t="s">
        <v>164</v>
      </c>
      <c r="C8436">
        <v>166799.46</v>
      </c>
      <c r="D8436" t="s">
        <v>28</v>
      </c>
      <c r="E8436" t="s">
        <v>28</v>
      </c>
      <c r="F8436">
        <v>0</v>
      </c>
    </row>
    <row r="8437" spans="1:6">
      <c r="A8437" s="171">
        <v>44452</v>
      </c>
      <c r="B8437" t="s">
        <v>164</v>
      </c>
      <c r="C8437">
        <v>166799.46</v>
      </c>
      <c r="D8437" t="s">
        <v>29</v>
      </c>
      <c r="E8437" t="s">
        <v>29</v>
      </c>
      <c r="F8437">
        <v>1463064</v>
      </c>
    </row>
    <row r="8438" spans="1:6">
      <c r="A8438" s="171">
        <v>44452</v>
      </c>
      <c r="B8438" t="s">
        <v>164</v>
      </c>
      <c r="C8438">
        <v>166799.46</v>
      </c>
      <c r="D8438" t="s">
        <v>30</v>
      </c>
      <c r="E8438" t="s">
        <v>30</v>
      </c>
      <c r="F8438">
        <v>18899019</v>
      </c>
    </row>
    <row r="8439" spans="1:6">
      <c r="A8439" s="171">
        <v>44452</v>
      </c>
      <c r="B8439" t="s">
        <v>164</v>
      </c>
      <c r="C8439">
        <v>166799.46</v>
      </c>
      <c r="D8439" t="s">
        <v>31</v>
      </c>
      <c r="E8439" t="s">
        <v>31</v>
      </c>
      <c r="F8439">
        <v>1257884</v>
      </c>
    </row>
    <row r="8440" spans="1:6">
      <c r="A8440" s="171">
        <v>44452</v>
      </c>
      <c r="B8440" t="s">
        <v>164</v>
      </c>
      <c r="C8440">
        <v>166799.46</v>
      </c>
      <c r="D8440" t="s">
        <v>32</v>
      </c>
      <c r="E8440" t="s">
        <v>32</v>
      </c>
      <c r="F8440">
        <v>74561</v>
      </c>
    </row>
    <row r="8441" spans="1:6">
      <c r="A8441" s="171">
        <v>44452</v>
      </c>
      <c r="B8441" t="s">
        <v>164</v>
      </c>
      <c r="C8441">
        <v>166799.46</v>
      </c>
      <c r="D8441" t="s">
        <v>33</v>
      </c>
      <c r="E8441" t="s">
        <v>33</v>
      </c>
      <c r="F8441">
        <v>0</v>
      </c>
    </row>
    <row r="8442" spans="1:6">
      <c r="A8442" s="171">
        <v>44452</v>
      </c>
      <c r="B8442" t="s">
        <v>164</v>
      </c>
      <c r="C8442">
        <v>166799.46</v>
      </c>
      <c r="D8442" t="s">
        <v>34</v>
      </c>
      <c r="E8442" t="s">
        <v>34</v>
      </c>
      <c r="F8442">
        <v>0</v>
      </c>
    </row>
    <row r="8443" spans="1:6">
      <c r="A8443" s="171">
        <v>44452</v>
      </c>
      <c r="B8443" t="s">
        <v>164</v>
      </c>
      <c r="C8443">
        <v>166799.46</v>
      </c>
      <c r="D8443" t="s">
        <v>35</v>
      </c>
      <c r="E8443" t="s">
        <v>35</v>
      </c>
      <c r="F8443">
        <v>0</v>
      </c>
    </row>
    <row r="8444" spans="1:6">
      <c r="A8444" s="171">
        <v>44452</v>
      </c>
      <c r="B8444" t="s">
        <v>164</v>
      </c>
      <c r="C8444">
        <v>166799.46</v>
      </c>
      <c r="D8444" t="s">
        <v>36</v>
      </c>
      <c r="E8444" t="s">
        <v>36</v>
      </c>
      <c r="F8444">
        <v>14739</v>
      </c>
    </row>
    <row r="8445" spans="1:6">
      <c r="A8445" s="171">
        <v>44452</v>
      </c>
      <c r="B8445" t="s">
        <v>164</v>
      </c>
      <c r="C8445">
        <v>166799.46</v>
      </c>
      <c r="D8445" t="s">
        <v>37</v>
      </c>
      <c r="E8445" t="s">
        <v>37</v>
      </c>
      <c r="F8445">
        <v>102714</v>
      </c>
    </row>
    <row r="8446" spans="1:6">
      <c r="A8446" s="171">
        <v>44452</v>
      </c>
      <c r="B8446" t="s">
        <v>164</v>
      </c>
      <c r="C8446">
        <v>166799.46</v>
      </c>
      <c r="D8446" t="s">
        <v>38</v>
      </c>
      <c r="E8446" t="s">
        <v>38</v>
      </c>
      <c r="F8446">
        <v>0</v>
      </c>
    </row>
    <row r="8447" spans="1:6">
      <c r="A8447" s="171">
        <v>44452</v>
      </c>
      <c r="B8447" t="s">
        <v>164</v>
      </c>
      <c r="C8447">
        <v>166799.46</v>
      </c>
      <c r="D8447" t="s">
        <v>39</v>
      </c>
      <c r="E8447" t="s">
        <v>39</v>
      </c>
      <c r="F8447">
        <v>0</v>
      </c>
    </row>
    <row r="8448" spans="1:6">
      <c r="A8448" s="171">
        <v>44452</v>
      </c>
      <c r="B8448" t="s">
        <v>164</v>
      </c>
      <c r="C8448">
        <v>166799.46</v>
      </c>
      <c r="D8448" t="s">
        <v>40</v>
      </c>
      <c r="E8448" t="s">
        <v>40</v>
      </c>
      <c r="F8448">
        <v>0</v>
      </c>
    </row>
    <row r="8449" spans="1:6">
      <c r="A8449" s="171">
        <v>44452</v>
      </c>
      <c r="B8449" t="s">
        <v>164</v>
      </c>
      <c r="C8449">
        <v>166799.46</v>
      </c>
      <c r="D8449" t="s">
        <v>41</v>
      </c>
      <c r="E8449" t="s">
        <v>41</v>
      </c>
      <c r="F8449">
        <v>0</v>
      </c>
    </row>
    <row r="8450" spans="1:6">
      <c r="A8450" s="171">
        <v>44453</v>
      </c>
      <c r="B8450" t="s">
        <v>164</v>
      </c>
      <c r="C8450">
        <v>159517.22</v>
      </c>
      <c r="D8450" t="s">
        <v>9</v>
      </c>
      <c r="E8450" t="s">
        <v>9</v>
      </c>
      <c r="F8450">
        <v>751581</v>
      </c>
    </row>
    <row r="8451" spans="1:6">
      <c r="A8451" s="171">
        <v>44453</v>
      </c>
      <c r="B8451" t="s">
        <v>164</v>
      </c>
      <c r="C8451">
        <v>159517.22</v>
      </c>
      <c r="D8451" t="s">
        <v>9</v>
      </c>
      <c r="E8451" t="s">
        <v>10</v>
      </c>
      <c r="F8451">
        <v>352320</v>
      </c>
    </row>
    <row r="8452" spans="1:6">
      <c r="A8452" s="171">
        <v>44453</v>
      </c>
      <c r="B8452" t="s">
        <v>164</v>
      </c>
      <c r="C8452">
        <v>159517.22</v>
      </c>
      <c r="D8452" t="s">
        <v>9</v>
      </c>
      <c r="E8452" t="s">
        <v>11</v>
      </c>
      <c r="F8452">
        <v>57258</v>
      </c>
    </row>
    <row r="8453" spans="1:6">
      <c r="A8453" s="171">
        <v>44453</v>
      </c>
      <c r="B8453" t="s">
        <v>164</v>
      </c>
      <c r="C8453">
        <v>159517.22</v>
      </c>
      <c r="D8453" t="s">
        <v>9</v>
      </c>
      <c r="E8453" t="s">
        <v>12</v>
      </c>
      <c r="F8453">
        <v>0</v>
      </c>
    </row>
    <row r="8454" spans="1:6">
      <c r="A8454" s="171">
        <v>44453</v>
      </c>
      <c r="B8454" t="s">
        <v>164</v>
      </c>
      <c r="C8454">
        <v>159517.22</v>
      </c>
      <c r="D8454" t="s">
        <v>9</v>
      </c>
      <c r="E8454" t="s">
        <v>13</v>
      </c>
      <c r="F8454">
        <v>342003</v>
      </c>
    </row>
    <row r="8455" spans="1:6">
      <c r="A8455" s="171">
        <v>44453</v>
      </c>
      <c r="B8455" t="s">
        <v>164</v>
      </c>
      <c r="C8455">
        <v>159517.22</v>
      </c>
      <c r="D8455" t="s">
        <v>14</v>
      </c>
      <c r="E8455" t="s">
        <v>14</v>
      </c>
      <c r="F8455">
        <v>34061</v>
      </c>
    </row>
    <row r="8456" spans="1:6">
      <c r="A8456" s="171">
        <v>44453</v>
      </c>
      <c r="B8456" t="s">
        <v>164</v>
      </c>
      <c r="C8456">
        <v>159517.22</v>
      </c>
      <c r="D8456" t="s">
        <v>14</v>
      </c>
      <c r="E8456" t="s">
        <v>15</v>
      </c>
      <c r="F8456">
        <v>17429</v>
      </c>
    </row>
    <row r="8457" spans="1:6">
      <c r="A8457" s="171">
        <v>44453</v>
      </c>
      <c r="B8457" t="s">
        <v>164</v>
      </c>
      <c r="C8457">
        <v>159517.22</v>
      </c>
      <c r="D8457" t="s">
        <v>14</v>
      </c>
      <c r="E8457" t="s">
        <v>16</v>
      </c>
      <c r="F8457">
        <v>371</v>
      </c>
    </row>
    <row r="8458" spans="1:6">
      <c r="A8458" s="171">
        <v>44453</v>
      </c>
      <c r="B8458" t="s">
        <v>164</v>
      </c>
      <c r="C8458">
        <v>159517.22</v>
      </c>
      <c r="D8458" t="s">
        <v>14</v>
      </c>
      <c r="E8458" t="s">
        <v>17</v>
      </c>
      <c r="F8458">
        <v>16260</v>
      </c>
    </row>
    <row r="8459" spans="1:6">
      <c r="A8459" s="171">
        <v>44453</v>
      </c>
      <c r="B8459" t="s">
        <v>164</v>
      </c>
      <c r="C8459">
        <v>159517.22</v>
      </c>
      <c r="D8459" t="s">
        <v>14</v>
      </c>
      <c r="E8459" t="s">
        <v>18</v>
      </c>
      <c r="F8459">
        <v>0</v>
      </c>
    </row>
    <row r="8460" spans="1:6">
      <c r="A8460" s="171">
        <v>44453</v>
      </c>
      <c r="B8460" t="s">
        <v>164</v>
      </c>
      <c r="C8460">
        <v>159517.22</v>
      </c>
      <c r="D8460" t="s">
        <v>19</v>
      </c>
      <c r="E8460" t="s">
        <v>19</v>
      </c>
      <c r="F8460">
        <v>75482</v>
      </c>
    </row>
    <row r="8461" spans="1:6">
      <c r="A8461" s="171">
        <v>44453</v>
      </c>
      <c r="B8461" t="s">
        <v>164</v>
      </c>
      <c r="C8461">
        <v>159517.22</v>
      </c>
      <c r="D8461" t="s">
        <v>19</v>
      </c>
      <c r="E8461" t="s">
        <v>20</v>
      </c>
      <c r="F8461">
        <v>75404</v>
      </c>
    </row>
    <row r="8462" spans="1:6">
      <c r="A8462" s="171">
        <v>44453</v>
      </c>
      <c r="B8462" t="s">
        <v>164</v>
      </c>
      <c r="C8462">
        <v>159517.22</v>
      </c>
      <c r="D8462" t="s">
        <v>19</v>
      </c>
      <c r="E8462" t="s">
        <v>21</v>
      </c>
      <c r="F8462">
        <v>0</v>
      </c>
    </row>
    <row r="8463" spans="1:6">
      <c r="A8463" s="171">
        <v>44453</v>
      </c>
      <c r="B8463" t="s">
        <v>164</v>
      </c>
      <c r="C8463">
        <v>159517.22</v>
      </c>
      <c r="D8463" t="s">
        <v>19</v>
      </c>
      <c r="E8463" t="s">
        <v>22</v>
      </c>
      <c r="F8463">
        <v>78</v>
      </c>
    </row>
    <row r="8464" spans="1:6">
      <c r="A8464" s="171">
        <v>44453</v>
      </c>
      <c r="B8464" t="s">
        <v>164</v>
      </c>
      <c r="C8464">
        <v>159517.22</v>
      </c>
      <c r="D8464" t="s">
        <v>23</v>
      </c>
      <c r="E8464" t="s">
        <v>23</v>
      </c>
      <c r="F8464">
        <v>0</v>
      </c>
    </row>
    <row r="8465" spans="1:6">
      <c r="A8465" s="171">
        <v>44453</v>
      </c>
      <c r="B8465" t="s">
        <v>164</v>
      </c>
      <c r="C8465">
        <v>159517.22</v>
      </c>
      <c r="D8465" t="s">
        <v>24</v>
      </c>
      <c r="E8465" t="s">
        <v>24</v>
      </c>
      <c r="F8465">
        <v>1233772</v>
      </c>
    </row>
    <row r="8466" spans="1:6">
      <c r="A8466" s="171">
        <v>44453</v>
      </c>
      <c r="B8466" t="s">
        <v>164</v>
      </c>
      <c r="C8466">
        <v>159517.22</v>
      </c>
      <c r="D8466" t="s">
        <v>25</v>
      </c>
      <c r="E8466" t="s">
        <v>25</v>
      </c>
      <c r="F8466">
        <v>3009309</v>
      </c>
    </row>
    <row r="8467" spans="1:6">
      <c r="A8467" s="171">
        <v>44453</v>
      </c>
      <c r="B8467" t="s">
        <v>164</v>
      </c>
      <c r="C8467">
        <v>159517.22</v>
      </c>
      <c r="D8467" t="s">
        <v>26</v>
      </c>
      <c r="E8467" t="s">
        <v>26</v>
      </c>
      <c r="F8467">
        <v>82226</v>
      </c>
    </row>
    <row r="8468" spans="1:6">
      <c r="A8468" s="171">
        <v>44453</v>
      </c>
      <c r="B8468" t="s">
        <v>164</v>
      </c>
      <c r="C8468">
        <v>159517.22</v>
      </c>
      <c r="D8468" t="s">
        <v>27</v>
      </c>
      <c r="E8468" t="s">
        <v>27</v>
      </c>
      <c r="F8468">
        <v>38874</v>
      </c>
    </row>
    <row r="8469" spans="1:6">
      <c r="A8469" s="171">
        <v>44453</v>
      </c>
      <c r="B8469" t="s">
        <v>164</v>
      </c>
      <c r="C8469">
        <v>159517.22</v>
      </c>
      <c r="D8469" t="s">
        <v>28</v>
      </c>
      <c r="E8469" t="s">
        <v>28</v>
      </c>
      <c r="F8469">
        <v>0</v>
      </c>
    </row>
    <row r="8470" spans="1:6">
      <c r="A8470" s="171">
        <v>44453</v>
      </c>
      <c r="B8470" t="s">
        <v>164</v>
      </c>
      <c r="C8470">
        <v>159517.22</v>
      </c>
      <c r="D8470" t="s">
        <v>29</v>
      </c>
      <c r="E8470" t="s">
        <v>29</v>
      </c>
      <c r="F8470">
        <v>1462614</v>
      </c>
    </row>
    <row r="8471" spans="1:6">
      <c r="A8471" s="171">
        <v>44453</v>
      </c>
      <c r="B8471" t="s">
        <v>164</v>
      </c>
      <c r="C8471">
        <v>159517.22</v>
      </c>
      <c r="D8471" t="s">
        <v>30</v>
      </c>
      <c r="E8471" t="s">
        <v>30</v>
      </c>
      <c r="F8471">
        <v>17333875</v>
      </c>
    </row>
    <row r="8472" spans="1:6">
      <c r="A8472" s="171">
        <v>44453</v>
      </c>
      <c r="B8472" t="s">
        <v>164</v>
      </c>
      <c r="C8472">
        <v>159517.22</v>
      </c>
      <c r="D8472" t="s">
        <v>31</v>
      </c>
      <c r="E8472" t="s">
        <v>31</v>
      </c>
      <c r="F8472">
        <v>1035753</v>
      </c>
    </row>
    <row r="8473" spans="1:6">
      <c r="A8473" s="171">
        <v>44453</v>
      </c>
      <c r="B8473" t="s">
        <v>164</v>
      </c>
      <c r="C8473">
        <v>159517.22</v>
      </c>
      <c r="D8473" t="s">
        <v>32</v>
      </c>
      <c r="E8473" t="s">
        <v>32</v>
      </c>
      <c r="F8473">
        <v>130883</v>
      </c>
    </row>
    <row r="8474" spans="1:6">
      <c r="A8474" s="171">
        <v>44453</v>
      </c>
      <c r="B8474" t="s">
        <v>164</v>
      </c>
      <c r="C8474">
        <v>159517.22</v>
      </c>
      <c r="D8474" t="s">
        <v>33</v>
      </c>
      <c r="E8474" t="s">
        <v>33</v>
      </c>
      <c r="F8474">
        <v>0</v>
      </c>
    </row>
    <row r="8475" spans="1:6">
      <c r="A8475" s="171">
        <v>44453</v>
      </c>
      <c r="B8475" t="s">
        <v>164</v>
      </c>
      <c r="C8475">
        <v>159517.22</v>
      </c>
      <c r="D8475" t="s">
        <v>34</v>
      </c>
      <c r="E8475" t="s">
        <v>34</v>
      </c>
      <c r="F8475">
        <v>0</v>
      </c>
    </row>
    <row r="8476" spans="1:6">
      <c r="A8476" s="171">
        <v>44453</v>
      </c>
      <c r="B8476" t="s">
        <v>164</v>
      </c>
      <c r="C8476">
        <v>159517.22</v>
      </c>
      <c r="D8476" t="s">
        <v>35</v>
      </c>
      <c r="E8476" t="s">
        <v>35</v>
      </c>
      <c r="F8476">
        <v>0</v>
      </c>
    </row>
    <row r="8477" spans="1:6">
      <c r="A8477" s="171">
        <v>44453</v>
      </c>
      <c r="B8477" t="s">
        <v>164</v>
      </c>
      <c r="C8477">
        <v>159517.22</v>
      </c>
      <c r="D8477" t="s">
        <v>36</v>
      </c>
      <c r="E8477" t="s">
        <v>36</v>
      </c>
      <c r="F8477">
        <v>16670</v>
      </c>
    </row>
    <row r="8478" spans="1:6">
      <c r="A8478" s="171">
        <v>44453</v>
      </c>
      <c r="B8478" t="s">
        <v>164</v>
      </c>
      <c r="C8478">
        <v>159517.22</v>
      </c>
      <c r="D8478" t="s">
        <v>37</v>
      </c>
      <c r="E8478" t="s">
        <v>37</v>
      </c>
      <c r="F8478">
        <v>102121</v>
      </c>
    </row>
    <row r="8479" spans="1:6">
      <c r="A8479" s="171">
        <v>44453</v>
      </c>
      <c r="B8479" t="s">
        <v>164</v>
      </c>
      <c r="C8479">
        <v>159517.22</v>
      </c>
      <c r="D8479" t="s">
        <v>38</v>
      </c>
      <c r="E8479" t="s">
        <v>38</v>
      </c>
      <c r="F8479">
        <v>0</v>
      </c>
    </row>
    <row r="8480" spans="1:6">
      <c r="A8480" s="171">
        <v>44453</v>
      </c>
      <c r="B8480" t="s">
        <v>164</v>
      </c>
      <c r="C8480">
        <v>159517.22</v>
      </c>
      <c r="D8480" t="s">
        <v>39</v>
      </c>
      <c r="E8480" t="s">
        <v>39</v>
      </c>
      <c r="F8480">
        <v>0</v>
      </c>
    </row>
    <row r="8481" spans="1:6">
      <c r="A8481" s="171">
        <v>44453</v>
      </c>
      <c r="B8481" t="s">
        <v>164</v>
      </c>
      <c r="C8481">
        <v>159517.22</v>
      </c>
      <c r="D8481" t="s">
        <v>40</v>
      </c>
      <c r="E8481" t="s">
        <v>40</v>
      </c>
      <c r="F8481">
        <v>0</v>
      </c>
    </row>
    <row r="8482" spans="1:6">
      <c r="A8482" s="171">
        <v>44453</v>
      </c>
      <c r="B8482" t="s">
        <v>164</v>
      </c>
      <c r="C8482">
        <v>159517.22</v>
      </c>
      <c r="D8482" t="s">
        <v>41</v>
      </c>
      <c r="E8482" t="s">
        <v>41</v>
      </c>
      <c r="F8482">
        <v>0</v>
      </c>
    </row>
    <row r="8483" spans="1:6">
      <c r="A8483" s="171">
        <v>44454</v>
      </c>
      <c r="B8483" t="s">
        <v>164</v>
      </c>
      <c r="C8483">
        <v>174966.07</v>
      </c>
      <c r="D8483" t="s">
        <v>9</v>
      </c>
      <c r="E8483" t="s">
        <v>9</v>
      </c>
      <c r="F8483">
        <v>1122100</v>
      </c>
    </row>
    <row r="8484" spans="1:6">
      <c r="A8484" s="171">
        <v>44454</v>
      </c>
      <c r="B8484" t="s">
        <v>164</v>
      </c>
      <c r="C8484">
        <v>174966.07</v>
      </c>
      <c r="D8484" t="s">
        <v>9</v>
      </c>
      <c r="E8484" t="s">
        <v>10</v>
      </c>
      <c r="F8484">
        <v>643085</v>
      </c>
    </row>
    <row r="8485" spans="1:6">
      <c r="A8485" s="171">
        <v>44454</v>
      </c>
      <c r="B8485" t="s">
        <v>164</v>
      </c>
      <c r="C8485">
        <v>174966.07</v>
      </c>
      <c r="D8485" t="s">
        <v>9</v>
      </c>
      <c r="E8485" t="s">
        <v>11</v>
      </c>
      <c r="F8485">
        <v>53156</v>
      </c>
    </row>
    <row r="8486" spans="1:6">
      <c r="A8486" s="171">
        <v>44454</v>
      </c>
      <c r="B8486" t="s">
        <v>164</v>
      </c>
      <c r="C8486">
        <v>174966.07</v>
      </c>
      <c r="D8486" t="s">
        <v>9</v>
      </c>
      <c r="E8486" t="s">
        <v>12</v>
      </c>
      <c r="F8486">
        <v>0</v>
      </c>
    </row>
    <row r="8487" spans="1:6">
      <c r="A8487" s="171">
        <v>44454</v>
      </c>
      <c r="B8487" t="s">
        <v>164</v>
      </c>
      <c r="C8487">
        <v>174966.07</v>
      </c>
      <c r="D8487" t="s">
        <v>9</v>
      </c>
      <c r="E8487" t="s">
        <v>13</v>
      </c>
      <c r="F8487">
        <v>425859</v>
      </c>
    </row>
    <row r="8488" spans="1:6">
      <c r="A8488" s="171">
        <v>44454</v>
      </c>
      <c r="B8488" t="s">
        <v>164</v>
      </c>
      <c r="C8488">
        <v>174966.07</v>
      </c>
      <c r="D8488" t="s">
        <v>14</v>
      </c>
      <c r="E8488" t="s">
        <v>14</v>
      </c>
      <c r="F8488">
        <v>101283</v>
      </c>
    </row>
    <row r="8489" spans="1:6">
      <c r="A8489" s="171">
        <v>44454</v>
      </c>
      <c r="B8489" t="s">
        <v>164</v>
      </c>
      <c r="C8489">
        <v>174966.07</v>
      </c>
      <c r="D8489" t="s">
        <v>14</v>
      </c>
      <c r="E8489" t="s">
        <v>15</v>
      </c>
      <c r="F8489">
        <v>89282</v>
      </c>
    </row>
    <row r="8490" spans="1:6">
      <c r="A8490" s="171">
        <v>44454</v>
      </c>
      <c r="B8490" t="s">
        <v>164</v>
      </c>
      <c r="C8490">
        <v>174966.07</v>
      </c>
      <c r="D8490" t="s">
        <v>14</v>
      </c>
      <c r="E8490" t="s">
        <v>16</v>
      </c>
      <c r="F8490">
        <v>355</v>
      </c>
    </row>
    <row r="8491" spans="1:6">
      <c r="A8491" s="171">
        <v>44454</v>
      </c>
      <c r="B8491" t="s">
        <v>164</v>
      </c>
      <c r="C8491">
        <v>174966.07</v>
      </c>
      <c r="D8491" t="s">
        <v>14</v>
      </c>
      <c r="E8491" t="s">
        <v>17</v>
      </c>
      <c r="F8491">
        <v>11646</v>
      </c>
    </row>
    <row r="8492" spans="1:6">
      <c r="A8492" s="171">
        <v>44454</v>
      </c>
      <c r="B8492" t="s">
        <v>164</v>
      </c>
      <c r="C8492">
        <v>174966.07</v>
      </c>
      <c r="D8492" t="s">
        <v>14</v>
      </c>
      <c r="E8492" t="s">
        <v>18</v>
      </c>
      <c r="F8492">
        <v>0</v>
      </c>
    </row>
    <row r="8493" spans="1:6">
      <c r="A8493" s="171">
        <v>44454</v>
      </c>
      <c r="B8493" t="s">
        <v>164</v>
      </c>
      <c r="C8493">
        <v>174966.07</v>
      </c>
      <c r="D8493" t="s">
        <v>19</v>
      </c>
      <c r="E8493" t="s">
        <v>19</v>
      </c>
      <c r="F8493">
        <v>41791</v>
      </c>
    </row>
    <row r="8494" spans="1:6">
      <c r="A8494" s="171">
        <v>44454</v>
      </c>
      <c r="B8494" t="s">
        <v>164</v>
      </c>
      <c r="C8494">
        <v>174966.07</v>
      </c>
      <c r="D8494" t="s">
        <v>19</v>
      </c>
      <c r="E8494" t="s">
        <v>20</v>
      </c>
      <c r="F8494">
        <v>41695</v>
      </c>
    </row>
    <row r="8495" spans="1:6">
      <c r="A8495" s="171">
        <v>44454</v>
      </c>
      <c r="B8495" t="s">
        <v>164</v>
      </c>
      <c r="C8495">
        <v>174966.07</v>
      </c>
      <c r="D8495" t="s">
        <v>19</v>
      </c>
      <c r="E8495" t="s">
        <v>21</v>
      </c>
      <c r="F8495">
        <v>0</v>
      </c>
    </row>
    <row r="8496" spans="1:6">
      <c r="A8496" s="171">
        <v>44454</v>
      </c>
      <c r="B8496" t="s">
        <v>164</v>
      </c>
      <c r="C8496">
        <v>174966.07</v>
      </c>
      <c r="D8496" t="s">
        <v>19</v>
      </c>
      <c r="E8496" t="s">
        <v>22</v>
      </c>
      <c r="F8496">
        <v>96</v>
      </c>
    </row>
    <row r="8497" spans="1:6">
      <c r="A8497" s="171">
        <v>44454</v>
      </c>
      <c r="B8497" t="s">
        <v>164</v>
      </c>
      <c r="C8497">
        <v>174966.07</v>
      </c>
      <c r="D8497" t="s">
        <v>23</v>
      </c>
      <c r="E8497" t="s">
        <v>23</v>
      </c>
      <c r="F8497">
        <v>0</v>
      </c>
    </row>
    <row r="8498" spans="1:6">
      <c r="A8498" s="171">
        <v>44454</v>
      </c>
      <c r="B8498" t="s">
        <v>164</v>
      </c>
      <c r="C8498">
        <v>174966.07</v>
      </c>
      <c r="D8498" t="s">
        <v>24</v>
      </c>
      <c r="E8498" t="s">
        <v>24</v>
      </c>
      <c r="F8498">
        <v>442933</v>
      </c>
    </row>
    <row r="8499" spans="1:6">
      <c r="A8499" s="171">
        <v>44454</v>
      </c>
      <c r="B8499" t="s">
        <v>164</v>
      </c>
      <c r="C8499">
        <v>174966.07</v>
      </c>
      <c r="D8499" t="s">
        <v>25</v>
      </c>
      <c r="E8499" t="s">
        <v>25</v>
      </c>
      <c r="F8499">
        <v>2925598</v>
      </c>
    </row>
    <row r="8500" spans="1:6">
      <c r="A8500" s="171">
        <v>44454</v>
      </c>
      <c r="B8500" t="s">
        <v>164</v>
      </c>
      <c r="C8500">
        <v>174966.07</v>
      </c>
      <c r="D8500" t="s">
        <v>26</v>
      </c>
      <c r="E8500" t="s">
        <v>26</v>
      </c>
      <c r="F8500">
        <v>47560</v>
      </c>
    </row>
    <row r="8501" spans="1:6">
      <c r="A8501" s="171">
        <v>44454</v>
      </c>
      <c r="B8501" t="s">
        <v>164</v>
      </c>
      <c r="C8501">
        <v>174966.07</v>
      </c>
      <c r="D8501" t="s">
        <v>27</v>
      </c>
      <c r="E8501" t="s">
        <v>27</v>
      </c>
      <c r="F8501">
        <v>30727</v>
      </c>
    </row>
    <row r="8502" spans="1:6">
      <c r="A8502" s="171">
        <v>44454</v>
      </c>
      <c r="B8502" t="s">
        <v>164</v>
      </c>
      <c r="C8502">
        <v>174966.07</v>
      </c>
      <c r="D8502" t="s">
        <v>28</v>
      </c>
      <c r="E8502" t="s">
        <v>28</v>
      </c>
      <c r="F8502">
        <v>278</v>
      </c>
    </row>
    <row r="8503" spans="1:6">
      <c r="A8503" s="171">
        <v>44454</v>
      </c>
      <c r="B8503" t="s">
        <v>164</v>
      </c>
      <c r="C8503">
        <v>174966.07</v>
      </c>
      <c r="D8503" t="s">
        <v>29</v>
      </c>
      <c r="E8503" t="s">
        <v>29</v>
      </c>
      <c r="F8503">
        <v>1553146</v>
      </c>
    </row>
    <row r="8504" spans="1:6">
      <c r="A8504" s="171">
        <v>44454</v>
      </c>
      <c r="B8504" t="s">
        <v>164</v>
      </c>
      <c r="C8504">
        <v>174966.07</v>
      </c>
      <c r="D8504" t="s">
        <v>30</v>
      </c>
      <c r="E8504" t="s">
        <v>30</v>
      </c>
      <c r="F8504">
        <v>19000449</v>
      </c>
    </row>
    <row r="8505" spans="1:6">
      <c r="A8505" s="171">
        <v>44454</v>
      </c>
      <c r="B8505" t="s">
        <v>164</v>
      </c>
      <c r="C8505">
        <v>174966.07</v>
      </c>
      <c r="D8505" t="s">
        <v>31</v>
      </c>
      <c r="E8505" t="s">
        <v>31</v>
      </c>
      <c r="F8505">
        <v>913480</v>
      </c>
    </row>
    <row r="8506" spans="1:6">
      <c r="A8506" s="171">
        <v>44454</v>
      </c>
      <c r="B8506" t="s">
        <v>164</v>
      </c>
      <c r="C8506">
        <v>174966.07</v>
      </c>
      <c r="D8506" t="s">
        <v>32</v>
      </c>
      <c r="E8506" t="s">
        <v>32</v>
      </c>
      <c r="F8506">
        <v>419616</v>
      </c>
    </row>
    <row r="8507" spans="1:6">
      <c r="A8507" s="171">
        <v>44454</v>
      </c>
      <c r="B8507" t="s">
        <v>164</v>
      </c>
      <c r="C8507">
        <v>174966.07</v>
      </c>
      <c r="D8507" t="s">
        <v>33</v>
      </c>
      <c r="E8507" t="s">
        <v>33</v>
      </c>
      <c r="F8507">
        <v>0</v>
      </c>
    </row>
    <row r="8508" spans="1:6">
      <c r="A8508" s="171">
        <v>44454</v>
      </c>
      <c r="B8508" t="s">
        <v>164</v>
      </c>
      <c r="C8508">
        <v>174966.07</v>
      </c>
      <c r="D8508" t="s">
        <v>34</v>
      </c>
      <c r="E8508" t="s">
        <v>34</v>
      </c>
      <c r="F8508">
        <v>0</v>
      </c>
    </row>
    <row r="8509" spans="1:6">
      <c r="A8509" s="171">
        <v>44454</v>
      </c>
      <c r="B8509" t="s">
        <v>164</v>
      </c>
      <c r="C8509">
        <v>174966.07</v>
      </c>
      <c r="D8509" t="s">
        <v>35</v>
      </c>
      <c r="E8509" t="s">
        <v>35</v>
      </c>
      <c r="F8509">
        <v>0</v>
      </c>
    </row>
    <row r="8510" spans="1:6">
      <c r="A8510" s="171">
        <v>44454</v>
      </c>
      <c r="B8510" t="s">
        <v>164</v>
      </c>
      <c r="C8510">
        <v>174966.07</v>
      </c>
      <c r="D8510" t="s">
        <v>36</v>
      </c>
      <c r="E8510" t="s">
        <v>36</v>
      </c>
      <c r="F8510">
        <v>16626</v>
      </c>
    </row>
    <row r="8511" spans="1:6">
      <c r="A8511" s="171">
        <v>44454</v>
      </c>
      <c r="B8511" t="s">
        <v>164</v>
      </c>
      <c r="C8511">
        <v>174966.07</v>
      </c>
      <c r="D8511" t="s">
        <v>37</v>
      </c>
      <c r="E8511" t="s">
        <v>37</v>
      </c>
      <c r="F8511">
        <v>98045</v>
      </c>
    </row>
    <row r="8512" spans="1:6">
      <c r="A8512" s="171">
        <v>44454</v>
      </c>
      <c r="B8512" t="s">
        <v>164</v>
      </c>
      <c r="C8512">
        <v>174966.07</v>
      </c>
      <c r="D8512" t="s">
        <v>38</v>
      </c>
      <c r="E8512" t="s">
        <v>38</v>
      </c>
      <c r="F8512">
        <v>0</v>
      </c>
    </row>
    <row r="8513" spans="1:6">
      <c r="A8513" s="171">
        <v>44454</v>
      </c>
      <c r="B8513" t="s">
        <v>164</v>
      </c>
      <c r="C8513">
        <v>174966.07</v>
      </c>
      <c r="D8513" t="s">
        <v>39</v>
      </c>
      <c r="E8513" t="s">
        <v>39</v>
      </c>
      <c r="F8513">
        <v>0</v>
      </c>
    </row>
    <row r="8514" spans="1:6">
      <c r="A8514" s="171">
        <v>44454</v>
      </c>
      <c r="B8514" t="s">
        <v>164</v>
      </c>
      <c r="C8514">
        <v>174966.07</v>
      </c>
      <c r="D8514" t="s">
        <v>40</v>
      </c>
      <c r="E8514" t="s">
        <v>40</v>
      </c>
      <c r="F8514">
        <v>0</v>
      </c>
    </row>
    <row r="8515" spans="1:6">
      <c r="A8515" s="171">
        <v>44454</v>
      </c>
      <c r="B8515" t="s">
        <v>164</v>
      </c>
      <c r="C8515">
        <v>174966.07</v>
      </c>
      <c r="D8515" t="s">
        <v>41</v>
      </c>
      <c r="E8515" t="s">
        <v>41</v>
      </c>
      <c r="F8515">
        <v>0</v>
      </c>
    </row>
    <row r="8516" spans="1:6">
      <c r="A8516" s="171">
        <v>44455</v>
      </c>
      <c r="B8516" t="s">
        <v>164</v>
      </c>
      <c r="C8516">
        <v>172553.91</v>
      </c>
      <c r="D8516" t="s">
        <v>9</v>
      </c>
      <c r="E8516" t="s">
        <v>9</v>
      </c>
      <c r="F8516">
        <v>1037172</v>
      </c>
    </row>
    <row r="8517" spans="1:6">
      <c r="A8517" s="171">
        <v>44455</v>
      </c>
      <c r="B8517" t="s">
        <v>164</v>
      </c>
      <c r="C8517">
        <v>172553.91</v>
      </c>
      <c r="D8517" t="s">
        <v>9</v>
      </c>
      <c r="E8517" t="s">
        <v>10</v>
      </c>
      <c r="F8517">
        <v>618097</v>
      </c>
    </row>
    <row r="8518" spans="1:6">
      <c r="A8518" s="171">
        <v>44455</v>
      </c>
      <c r="B8518" t="s">
        <v>164</v>
      </c>
      <c r="C8518">
        <v>172553.91</v>
      </c>
      <c r="D8518" t="s">
        <v>9</v>
      </c>
      <c r="E8518" t="s">
        <v>11</v>
      </c>
      <c r="F8518">
        <v>39680</v>
      </c>
    </row>
    <row r="8519" spans="1:6">
      <c r="A8519" s="171">
        <v>44455</v>
      </c>
      <c r="B8519" t="s">
        <v>164</v>
      </c>
      <c r="C8519">
        <v>172553.91</v>
      </c>
      <c r="D8519" t="s">
        <v>9</v>
      </c>
      <c r="E8519" t="s">
        <v>12</v>
      </c>
      <c r="F8519">
        <v>0</v>
      </c>
    </row>
    <row r="8520" spans="1:6">
      <c r="A8520" s="171">
        <v>44455</v>
      </c>
      <c r="B8520" t="s">
        <v>164</v>
      </c>
      <c r="C8520">
        <v>172553.91</v>
      </c>
      <c r="D8520" t="s">
        <v>9</v>
      </c>
      <c r="E8520" t="s">
        <v>13</v>
      </c>
      <c r="F8520">
        <v>379395</v>
      </c>
    </row>
    <row r="8521" spans="1:6">
      <c r="A8521" s="171">
        <v>44455</v>
      </c>
      <c r="B8521" t="s">
        <v>164</v>
      </c>
      <c r="C8521">
        <v>172553.91</v>
      </c>
      <c r="D8521" t="s">
        <v>14</v>
      </c>
      <c r="E8521" t="s">
        <v>14</v>
      </c>
      <c r="F8521">
        <v>101165</v>
      </c>
    </row>
    <row r="8522" spans="1:6">
      <c r="A8522" s="171">
        <v>44455</v>
      </c>
      <c r="B8522" t="s">
        <v>164</v>
      </c>
      <c r="C8522">
        <v>172553.91</v>
      </c>
      <c r="D8522" t="s">
        <v>14</v>
      </c>
      <c r="E8522" t="s">
        <v>15</v>
      </c>
      <c r="F8522">
        <v>89724</v>
      </c>
    </row>
    <row r="8523" spans="1:6">
      <c r="A8523" s="171">
        <v>44455</v>
      </c>
      <c r="B8523" t="s">
        <v>164</v>
      </c>
      <c r="C8523">
        <v>172553.91</v>
      </c>
      <c r="D8523" t="s">
        <v>14</v>
      </c>
      <c r="E8523" t="s">
        <v>16</v>
      </c>
      <c r="F8523">
        <v>346</v>
      </c>
    </row>
    <row r="8524" spans="1:6">
      <c r="A8524" s="171">
        <v>44455</v>
      </c>
      <c r="B8524" t="s">
        <v>164</v>
      </c>
      <c r="C8524">
        <v>172553.91</v>
      </c>
      <c r="D8524" t="s">
        <v>14</v>
      </c>
      <c r="E8524" t="s">
        <v>17</v>
      </c>
      <c r="F8524">
        <v>11095</v>
      </c>
    </row>
    <row r="8525" spans="1:6">
      <c r="A8525" s="171">
        <v>44455</v>
      </c>
      <c r="B8525" t="s">
        <v>164</v>
      </c>
      <c r="C8525">
        <v>172553.91</v>
      </c>
      <c r="D8525" t="s">
        <v>14</v>
      </c>
      <c r="E8525" t="s">
        <v>18</v>
      </c>
      <c r="F8525">
        <v>0</v>
      </c>
    </row>
    <row r="8526" spans="1:6">
      <c r="A8526" s="171">
        <v>44455</v>
      </c>
      <c r="B8526" t="s">
        <v>164</v>
      </c>
      <c r="C8526">
        <v>172553.91</v>
      </c>
      <c r="D8526" t="s">
        <v>19</v>
      </c>
      <c r="E8526" t="s">
        <v>19</v>
      </c>
      <c r="F8526">
        <v>38276</v>
      </c>
    </row>
    <row r="8527" spans="1:6">
      <c r="A8527" s="171">
        <v>44455</v>
      </c>
      <c r="B8527" t="s">
        <v>164</v>
      </c>
      <c r="C8527">
        <v>172553.91</v>
      </c>
      <c r="D8527" t="s">
        <v>19</v>
      </c>
      <c r="E8527" t="s">
        <v>20</v>
      </c>
      <c r="F8527">
        <v>38166</v>
      </c>
    </row>
    <row r="8528" spans="1:6">
      <c r="A8528" s="171">
        <v>44455</v>
      </c>
      <c r="B8528" t="s">
        <v>164</v>
      </c>
      <c r="C8528">
        <v>172553.91</v>
      </c>
      <c r="D8528" t="s">
        <v>19</v>
      </c>
      <c r="E8528" t="s">
        <v>21</v>
      </c>
      <c r="F8528">
        <v>0</v>
      </c>
    </row>
    <row r="8529" spans="1:6">
      <c r="A8529" s="171">
        <v>44455</v>
      </c>
      <c r="B8529" t="s">
        <v>164</v>
      </c>
      <c r="C8529">
        <v>172553.91</v>
      </c>
      <c r="D8529" t="s">
        <v>19</v>
      </c>
      <c r="E8529" t="s">
        <v>22</v>
      </c>
      <c r="F8529">
        <v>110</v>
      </c>
    </row>
    <row r="8530" spans="1:6">
      <c r="A8530" s="171">
        <v>44455</v>
      </c>
      <c r="B8530" t="s">
        <v>164</v>
      </c>
      <c r="C8530">
        <v>172553.91</v>
      </c>
      <c r="D8530" t="s">
        <v>23</v>
      </c>
      <c r="E8530" t="s">
        <v>23</v>
      </c>
      <c r="F8530">
        <v>0</v>
      </c>
    </row>
    <row r="8531" spans="1:6">
      <c r="A8531" s="171">
        <v>44455</v>
      </c>
      <c r="B8531" t="s">
        <v>164</v>
      </c>
      <c r="C8531">
        <v>172553.91</v>
      </c>
      <c r="D8531" t="s">
        <v>24</v>
      </c>
      <c r="E8531" t="s">
        <v>24</v>
      </c>
      <c r="F8531">
        <v>862026</v>
      </c>
    </row>
    <row r="8532" spans="1:6">
      <c r="A8532" s="171">
        <v>44455</v>
      </c>
      <c r="B8532" t="s">
        <v>164</v>
      </c>
      <c r="C8532">
        <v>172553.91</v>
      </c>
      <c r="D8532" t="s">
        <v>25</v>
      </c>
      <c r="E8532" t="s">
        <v>25</v>
      </c>
      <c r="F8532">
        <v>2677713</v>
      </c>
    </row>
    <row r="8533" spans="1:6">
      <c r="A8533" s="171">
        <v>44455</v>
      </c>
      <c r="B8533" t="s">
        <v>164</v>
      </c>
      <c r="C8533">
        <v>172553.91</v>
      </c>
      <c r="D8533" t="s">
        <v>26</v>
      </c>
      <c r="E8533" t="s">
        <v>26</v>
      </c>
      <c r="F8533">
        <v>43453</v>
      </c>
    </row>
    <row r="8534" spans="1:6">
      <c r="A8534" s="171">
        <v>44455</v>
      </c>
      <c r="B8534" t="s">
        <v>164</v>
      </c>
      <c r="C8534">
        <v>172553.91</v>
      </c>
      <c r="D8534" t="s">
        <v>27</v>
      </c>
      <c r="E8534" t="s">
        <v>27</v>
      </c>
      <c r="F8534">
        <v>32786</v>
      </c>
    </row>
    <row r="8535" spans="1:6">
      <c r="A8535" s="171">
        <v>44455</v>
      </c>
      <c r="B8535" t="s">
        <v>164</v>
      </c>
      <c r="C8535">
        <v>172553.91</v>
      </c>
      <c r="D8535" t="s">
        <v>28</v>
      </c>
      <c r="E8535" t="s">
        <v>28</v>
      </c>
      <c r="F8535">
        <v>430</v>
      </c>
    </row>
    <row r="8536" spans="1:6">
      <c r="A8536" s="171">
        <v>44455</v>
      </c>
      <c r="B8536" t="s">
        <v>164</v>
      </c>
      <c r="C8536">
        <v>172553.91</v>
      </c>
      <c r="D8536" t="s">
        <v>29</v>
      </c>
      <c r="E8536" t="s">
        <v>29</v>
      </c>
      <c r="F8536">
        <v>1101460</v>
      </c>
    </row>
    <row r="8537" spans="1:6">
      <c r="A8537" s="171">
        <v>44455</v>
      </c>
      <c r="B8537" t="s">
        <v>164</v>
      </c>
      <c r="C8537">
        <v>172553.91</v>
      </c>
      <c r="D8537" t="s">
        <v>30</v>
      </c>
      <c r="E8537" t="s">
        <v>30</v>
      </c>
      <c r="F8537">
        <v>16344487</v>
      </c>
    </row>
    <row r="8538" spans="1:6">
      <c r="A8538" s="171">
        <v>44455</v>
      </c>
      <c r="B8538" t="s">
        <v>164</v>
      </c>
      <c r="C8538">
        <v>172553.91</v>
      </c>
      <c r="D8538" t="s">
        <v>31</v>
      </c>
      <c r="E8538" t="s">
        <v>31</v>
      </c>
      <c r="F8538">
        <v>1442064</v>
      </c>
    </row>
    <row r="8539" spans="1:6">
      <c r="A8539" s="171">
        <v>44455</v>
      </c>
      <c r="B8539" t="s">
        <v>164</v>
      </c>
      <c r="C8539">
        <v>172553.91</v>
      </c>
      <c r="D8539" t="s">
        <v>32</v>
      </c>
      <c r="E8539" t="s">
        <v>32</v>
      </c>
      <c r="F8539">
        <v>84594</v>
      </c>
    </row>
    <row r="8540" spans="1:6">
      <c r="A8540" s="171">
        <v>44455</v>
      </c>
      <c r="B8540" t="s">
        <v>164</v>
      </c>
      <c r="C8540">
        <v>172553.91</v>
      </c>
      <c r="D8540" t="s">
        <v>33</v>
      </c>
      <c r="E8540" t="s">
        <v>33</v>
      </c>
      <c r="F8540">
        <v>0</v>
      </c>
    </row>
    <row r="8541" spans="1:6">
      <c r="A8541" s="171">
        <v>44455</v>
      </c>
      <c r="B8541" t="s">
        <v>164</v>
      </c>
      <c r="C8541">
        <v>172553.91</v>
      </c>
      <c r="D8541" t="s">
        <v>34</v>
      </c>
      <c r="E8541" t="s">
        <v>34</v>
      </c>
      <c r="F8541">
        <v>0</v>
      </c>
    </row>
    <row r="8542" spans="1:6">
      <c r="A8542" s="171">
        <v>44455</v>
      </c>
      <c r="B8542" t="s">
        <v>164</v>
      </c>
      <c r="C8542">
        <v>172553.91</v>
      </c>
      <c r="D8542" t="s">
        <v>35</v>
      </c>
      <c r="E8542" t="s">
        <v>35</v>
      </c>
      <c r="F8542">
        <v>0</v>
      </c>
    </row>
    <row r="8543" spans="1:6">
      <c r="A8543" s="171">
        <v>44455</v>
      </c>
      <c r="B8543" t="s">
        <v>164</v>
      </c>
      <c r="C8543">
        <v>172553.91</v>
      </c>
      <c r="D8543" t="s">
        <v>36</v>
      </c>
      <c r="E8543" t="s">
        <v>36</v>
      </c>
      <c r="F8543">
        <v>8668</v>
      </c>
    </row>
    <row r="8544" spans="1:6">
      <c r="A8544" s="171">
        <v>44455</v>
      </c>
      <c r="B8544" t="s">
        <v>164</v>
      </c>
      <c r="C8544">
        <v>172553.91</v>
      </c>
      <c r="D8544" t="s">
        <v>37</v>
      </c>
      <c r="E8544" t="s">
        <v>37</v>
      </c>
      <c r="F8544">
        <v>91677</v>
      </c>
    </row>
    <row r="8545" spans="1:6">
      <c r="A8545" s="171">
        <v>44455</v>
      </c>
      <c r="B8545" t="s">
        <v>164</v>
      </c>
      <c r="C8545">
        <v>172553.91</v>
      </c>
      <c r="D8545" t="s">
        <v>38</v>
      </c>
      <c r="E8545" t="s">
        <v>38</v>
      </c>
      <c r="F8545">
        <v>0</v>
      </c>
    </row>
    <row r="8546" spans="1:6">
      <c r="A8546" s="171">
        <v>44455</v>
      </c>
      <c r="B8546" t="s">
        <v>164</v>
      </c>
      <c r="C8546">
        <v>172553.91</v>
      </c>
      <c r="D8546" t="s">
        <v>39</v>
      </c>
      <c r="E8546" t="s">
        <v>39</v>
      </c>
      <c r="F8546">
        <v>0</v>
      </c>
    </row>
    <row r="8547" spans="1:6">
      <c r="A8547" s="171">
        <v>44455</v>
      </c>
      <c r="B8547" t="s">
        <v>164</v>
      </c>
      <c r="C8547">
        <v>172553.91</v>
      </c>
      <c r="D8547" t="s">
        <v>40</v>
      </c>
      <c r="E8547" t="s">
        <v>40</v>
      </c>
      <c r="F8547">
        <v>0</v>
      </c>
    </row>
    <row r="8548" spans="1:6">
      <c r="A8548" s="171">
        <v>44455</v>
      </c>
      <c r="B8548" t="s">
        <v>164</v>
      </c>
      <c r="C8548">
        <v>172553.91</v>
      </c>
      <c r="D8548" t="s">
        <v>41</v>
      </c>
      <c r="E8548" t="s">
        <v>41</v>
      </c>
      <c r="F8548">
        <v>0</v>
      </c>
    </row>
    <row r="8549" spans="1:6">
      <c r="A8549" s="171">
        <v>44456</v>
      </c>
      <c r="B8549" t="s">
        <v>164</v>
      </c>
      <c r="C8549">
        <v>273335.59000000003</v>
      </c>
      <c r="D8549" t="s">
        <v>9</v>
      </c>
      <c r="E8549" t="s">
        <v>9</v>
      </c>
      <c r="F8549">
        <v>698881</v>
      </c>
    </row>
    <row r="8550" spans="1:6">
      <c r="A8550" s="171">
        <v>44456</v>
      </c>
      <c r="B8550" t="s">
        <v>164</v>
      </c>
      <c r="C8550">
        <v>273335.59000000003</v>
      </c>
      <c r="D8550" t="s">
        <v>9</v>
      </c>
      <c r="E8550" t="s">
        <v>10</v>
      </c>
      <c r="F8550">
        <v>596147</v>
      </c>
    </row>
    <row r="8551" spans="1:6">
      <c r="A8551" s="171">
        <v>44456</v>
      </c>
      <c r="B8551" t="s">
        <v>164</v>
      </c>
      <c r="C8551">
        <v>273335.59000000003</v>
      </c>
      <c r="D8551" t="s">
        <v>9</v>
      </c>
      <c r="E8551" t="s">
        <v>11</v>
      </c>
      <c r="F8551">
        <v>56769</v>
      </c>
    </row>
    <row r="8552" spans="1:6">
      <c r="A8552" s="171">
        <v>44456</v>
      </c>
      <c r="B8552" t="s">
        <v>164</v>
      </c>
      <c r="C8552">
        <v>273335.59000000003</v>
      </c>
      <c r="D8552" t="s">
        <v>9</v>
      </c>
      <c r="E8552" t="s">
        <v>12</v>
      </c>
      <c r="F8552">
        <v>0</v>
      </c>
    </row>
    <row r="8553" spans="1:6">
      <c r="A8553" s="171">
        <v>44456</v>
      </c>
      <c r="B8553" t="s">
        <v>164</v>
      </c>
      <c r="C8553">
        <v>273335.59000000003</v>
      </c>
      <c r="D8553" t="s">
        <v>9</v>
      </c>
      <c r="E8553" t="s">
        <v>13</v>
      </c>
      <c r="F8553">
        <v>45965</v>
      </c>
    </row>
    <row r="8554" spans="1:6">
      <c r="A8554" s="171">
        <v>44456</v>
      </c>
      <c r="B8554" t="s">
        <v>164</v>
      </c>
      <c r="C8554">
        <v>273335.59000000003</v>
      </c>
      <c r="D8554" t="s">
        <v>14</v>
      </c>
      <c r="E8554" t="s">
        <v>14</v>
      </c>
      <c r="F8554">
        <v>139603</v>
      </c>
    </row>
    <row r="8555" spans="1:6">
      <c r="A8555" s="171">
        <v>44456</v>
      </c>
      <c r="B8555" t="s">
        <v>164</v>
      </c>
      <c r="C8555">
        <v>273335.59000000003</v>
      </c>
      <c r="D8555" t="s">
        <v>14</v>
      </c>
      <c r="E8555" t="s">
        <v>15</v>
      </c>
      <c r="F8555">
        <v>121475</v>
      </c>
    </row>
    <row r="8556" spans="1:6">
      <c r="A8556" s="171">
        <v>44456</v>
      </c>
      <c r="B8556" t="s">
        <v>164</v>
      </c>
      <c r="C8556">
        <v>273335.59000000003</v>
      </c>
      <c r="D8556" t="s">
        <v>14</v>
      </c>
      <c r="E8556" t="s">
        <v>16</v>
      </c>
      <c r="F8556">
        <v>464</v>
      </c>
    </row>
    <row r="8557" spans="1:6">
      <c r="A8557" s="171">
        <v>44456</v>
      </c>
      <c r="B8557" t="s">
        <v>164</v>
      </c>
      <c r="C8557">
        <v>273335.59000000003</v>
      </c>
      <c r="D8557" t="s">
        <v>14</v>
      </c>
      <c r="E8557" t="s">
        <v>17</v>
      </c>
      <c r="F8557">
        <v>17664</v>
      </c>
    </row>
    <row r="8558" spans="1:6">
      <c r="A8558" s="171">
        <v>44456</v>
      </c>
      <c r="B8558" t="s">
        <v>164</v>
      </c>
      <c r="C8558">
        <v>273335.59000000003</v>
      </c>
      <c r="D8558" t="s">
        <v>14</v>
      </c>
      <c r="E8558" t="s">
        <v>18</v>
      </c>
      <c r="F8558">
        <v>0</v>
      </c>
    </row>
    <row r="8559" spans="1:6">
      <c r="A8559" s="171">
        <v>44456</v>
      </c>
      <c r="B8559" t="s">
        <v>164</v>
      </c>
      <c r="C8559">
        <v>273335.59000000003</v>
      </c>
      <c r="D8559" t="s">
        <v>19</v>
      </c>
      <c r="E8559" t="s">
        <v>19</v>
      </c>
      <c r="F8559">
        <v>2103059</v>
      </c>
    </row>
    <row r="8560" spans="1:6">
      <c r="A8560" s="171">
        <v>44456</v>
      </c>
      <c r="B8560" t="s">
        <v>164</v>
      </c>
      <c r="C8560">
        <v>273335.59000000003</v>
      </c>
      <c r="D8560" t="s">
        <v>19</v>
      </c>
      <c r="E8560" t="s">
        <v>20</v>
      </c>
      <c r="F8560">
        <v>25337</v>
      </c>
    </row>
    <row r="8561" spans="1:6">
      <c r="A8561" s="171">
        <v>44456</v>
      </c>
      <c r="B8561" t="s">
        <v>164</v>
      </c>
      <c r="C8561">
        <v>273335.59000000003</v>
      </c>
      <c r="D8561" t="s">
        <v>19</v>
      </c>
      <c r="E8561" t="s">
        <v>21</v>
      </c>
      <c r="F8561">
        <v>0</v>
      </c>
    </row>
    <row r="8562" spans="1:6">
      <c r="A8562" s="171">
        <v>44456</v>
      </c>
      <c r="B8562" t="s">
        <v>164</v>
      </c>
      <c r="C8562">
        <v>273335.59000000003</v>
      </c>
      <c r="D8562" t="s">
        <v>19</v>
      </c>
      <c r="E8562" t="s">
        <v>22</v>
      </c>
      <c r="F8562">
        <v>2077722</v>
      </c>
    </row>
    <row r="8563" spans="1:6">
      <c r="A8563" s="171">
        <v>44456</v>
      </c>
      <c r="B8563" t="s">
        <v>164</v>
      </c>
      <c r="C8563">
        <v>273335.59000000003</v>
      </c>
      <c r="D8563" t="s">
        <v>23</v>
      </c>
      <c r="E8563" t="s">
        <v>23</v>
      </c>
      <c r="F8563">
        <v>0</v>
      </c>
    </row>
    <row r="8564" spans="1:6">
      <c r="A8564" s="171">
        <v>44456</v>
      </c>
      <c r="B8564" t="s">
        <v>164</v>
      </c>
      <c r="C8564">
        <v>273335.59000000003</v>
      </c>
      <c r="D8564" t="s">
        <v>24</v>
      </c>
      <c r="E8564" t="s">
        <v>24</v>
      </c>
      <c r="F8564">
        <v>775564</v>
      </c>
    </row>
    <row r="8565" spans="1:6">
      <c r="A8565" s="171">
        <v>44456</v>
      </c>
      <c r="B8565" t="s">
        <v>164</v>
      </c>
      <c r="C8565">
        <v>273335.59000000003</v>
      </c>
      <c r="D8565" t="s">
        <v>25</v>
      </c>
      <c r="E8565" t="s">
        <v>25</v>
      </c>
      <c r="F8565">
        <v>2273439</v>
      </c>
    </row>
    <row r="8566" spans="1:6">
      <c r="A8566" s="171">
        <v>44456</v>
      </c>
      <c r="B8566" t="s">
        <v>164</v>
      </c>
      <c r="C8566">
        <v>273335.59000000003</v>
      </c>
      <c r="D8566" t="s">
        <v>26</v>
      </c>
      <c r="E8566" t="s">
        <v>26</v>
      </c>
      <c r="F8566">
        <v>33633</v>
      </c>
    </row>
    <row r="8567" spans="1:6">
      <c r="A8567" s="171">
        <v>44456</v>
      </c>
      <c r="B8567" t="s">
        <v>164</v>
      </c>
      <c r="C8567">
        <v>273335.59000000003</v>
      </c>
      <c r="D8567" t="s">
        <v>27</v>
      </c>
      <c r="E8567" t="s">
        <v>27</v>
      </c>
      <c r="F8567">
        <v>59959</v>
      </c>
    </row>
    <row r="8568" spans="1:6">
      <c r="A8568" s="171">
        <v>44456</v>
      </c>
      <c r="B8568" t="s">
        <v>164</v>
      </c>
      <c r="C8568">
        <v>273335.59000000003</v>
      </c>
      <c r="D8568" t="s">
        <v>28</v>
      </c>
      <c r="E8568" t="s">
        <v>28</v>
      </c>
      <c r="F8568">
        <v>0</v>
      </c>
    </row>
    <row r="8569" spans="1:6">
      <c r="A8569" s="171">
        <v>44456</v>
      </c>
      <c r="B8569" t="s">
        <v>164</v>
      </c>
      <c r="C8569">
        <v>273335.59000000003</v>
      </c>
      <c r="D8569" t="s">
        <v>29</v>
      </c>
      <c r="E8569" t="s">
        <v>29</v>
      </c>
      <c r="F8569">
        <v>1239365</v>
      </c>
    </row>
    <row r="8570" spans="1:6">
      <c r="A8570" s="171">
        <v>44456</v>
      </c>
      <c r="B8570" t="s">
        <v>164</v>
      </c>
      <c r="C8570">
        <v>273335.59000000003</v>
      </c>
      <c r="D8570" t="s">
        <v>30</v>
      </c>
      <c r="E8570" t="s">
        <v>30</v>
      </c>
      <c r="F8570">
        <v>18455921</v>
      </c>
    </row>
    <row r="8571" spans="1:6">
      <c r="A8571" s="171">
        <v>44456</v>
      </c>
      <c r="B8571" t="s">
        <v>164</v>
      </c>
      <c r="C8571">
        <v>273335.59000000003</v>
      </c>
      <c r="D8571" t="s">
        <v>31</v>
      </c>
      <c r="E8571" t="s">
        <v>31</v>
      </c>
      <c r="F8571">
        <v>1662993</v>
      </c>
    </row>
    <row r="8572" spans="1:6">
      <c r="A8572" s="171">
        <v>44456</v>
      </c>
      <c r="B8572" t="s">
        <v>164</v>
      </c>
      <c r="C8572">
        <v>273335.59000000003</v>
      </c>
      <c r="D8572" t="s">
        <v>32</v>
      </c>
      <c r="E8572" t="s">
        <v>32</v>
      </c>
      <c r="F8572">
        <v>117105</v>
      </c>
    </row>
    <row r="8573" spans="1:6">
      <c r="A8573" s="171">
        <v>44456</v>
      </c>
      <c r="B8573" t="s">
        <v>164</v>
      </c>
      <c r="C8573">
        <v>273335.59000000003</v>
      </c>
      <c r="D8573" t="s">
        <v>33</v>
      </c>
      <c r="E8573" t="s">
        <v>33</v>
      </c>
      <c r="F8573">
        <v>0</v>
      </c>
    </row>
    <row r="8574" spans="1:6">
      <c r="A8574" s="171">
        <v>44456</v>
      </c>
      <c r="B8574" t="s">
        <v>164</v>
      </c>
      <c r="C8574">
        <v>273335.59000000003</v>
      </c>
      <c r="D8574" t="s">
        <v>34</v>
      </c>
      <c r="E8574" t="s">
        <v>34</v>
      </c>
      <c r="F8574">
        <v>0</v>
      </c>
    </row>
    <row r="8575" spans="1:6">
      <c r="A8575" s="171">
        <v>44456</v>
      </c>
      <c r="B8575" t="s">
        <v>164</v>
      </c>
      <c r="C8575">
        <v>273335.59000000003</v>
      </c>
      <c r="D8575" t="s">
        <v>35</v>
      </c>
      <c r="E8575" t="s">
        <v>35</v>
      </c>
      <c r="F8575">
        <v>0</v>
      </c>
    </row>
    <row r="8576" spans="1:6">
      <c r="A8576" s="171">
        <v>44456</v>
      </c>
      <c r="B8576" t="s">
        <v>164</v>
      </c>
      <c r="C8576">
        <v>273335.59000000003</v>
      </c>
      <c r="D8576" t="s">
        <v>36</v>
      </c>
      <c r="E8576" t="s">
        <v>36</v>
      </c>
      <c r="F8576">
        <v>5402</v>
      </c>
    </row>
    <row r="8577" spans="1:6">
      <c r="A8577" s="171">
        <v>44456</v>
      </c>
      <c r="B8577" t="s">
        <v>164</v>
      </c>
      <c r="C8577">
        <v>273335.59000000003</v>
      </c>
      <c r="D8577" t="s">
        <v>37</v>
      </c>
      <c r="E8577" t="s">
        <v>37</v>
      </c>
      <c r="F8577">
        <v>78496</v>
      </c>
    </row>
    <row r="8578" spans="1:6">
      <c r="A8578" s="171">
        <v>44456</v>
      </c>
      <c r="B8578" t="s">
        <v>164</v>
      </c>
      <c r="C8578">
        <v>273335.59000000003</v>
      </c>
      <c r="D8578" t="s">
        <v>38</v>
      </c>
      <c r="E8578" t="s">
        <v>38</v>
      </c>
      <c r="F8578">
        <v>0</v>
      </c>
    </row>
    <row r="8579" spans="1:6">
      <c r="A8579" s="171">
        <v>44456</v>
      </c>
      <c r="B8579" t="s">
        <v>164</v>
      </c>
      <c r="C8579">
        <v>273335.59000000003</v>
      </c>
      <c r="D8579" t="s">
        <v>39</v>
      </c>
      <c r="E8579" t="s">
        <v>39</v>
      </c>
      <c r="F8579">
        <v>0</v>
      </c>
    </row>
    <row r="8580" spans="1:6">
      <c r="A8580" s="171">
        <v>44456</v>
      </c>
      <c r="B8580" t="s">
        <v>164</v>
      </c>
      <c r="C8580">
        <v>273335.59000000003</v>
      </c>
      <c r="D8580" t="s">
        <v>40</v>
      </c>
      <c r="E8580" t="s">
        <v>40</v>
      </c>
      <c r="F8580">
        <v>0</v>
      </c>
    </row>
    <row r="8581" spans="1:6">
      <c r="A8581" s="171">
        <v>44456</v>
      </c>
      <c r="B8581" t="s">
        <v>164</v>
      </c>
      <c r="C8581">
        <v>273335.59000000003</v>
      </c>
      <c r="D8581" t="s">
        <v>41</v>
      </c>
      <c r="E8581" t="s">
        <v>41</v>
      </c>
      <c r="F8581">
        <v>0</v>
      </c>
    </row>
    <row r="8582" spans="1:6">
      <c r="A8582" s="171">
        <v>44457</v>
      </c>
      <c r="B8582" t="s">
        <v>164</v>
      </c>
      <c r="C8582">
        <v>230292.67</v>
      </c>
      <c r="D8582" t="s">
        <v>9</v>
      </c>
      <c r="E8582" t="s">
        <v>9</v>
      </c>
      <c r="F8582">
        <v>670969</v>
      </c>
    </row>
    <row r="8583" spans="1:6">
      <c r="A8583" s="171">
        <v>44457</v>
      </c>
      <c r="B8583" t="s">
        <v>164</v>
      </c>
      <c r="C8583">
        <v>230292.67</v>
      </c>
      <c r="D8583" t="s">
        <v>9</v>
      </c>
      <c r="E8583" t="s">
        <v>10</v>
      </c>
      <c r="F8583">
        <v>583371</v>
      </c>
    </row>
    <row r="8584" spans="1:6">
      <c r="A8584" s="171">
        <v>44457</v>
      </c>
      <c r="B8584" t="s">
        <v>164</v>
      </c>
      <c r="C8584">
        <v>230292.67</v>
      </c>
      <c r="D8584" t="s">
        <v>9</v>
      </c>
      <c r="E8584" t="s">
        <v>11</v>
      </c>
      <c r="F8584">
        <v>48154</v>
      </c>
    </row>
    <row r="8585" spans="1:6">
      <c r="A8585" s="171">
        <v>44457</v>
      </c>
      <c r="B8585" t="s">
        <v>164</v>
      </c>
      <c r="C8585">
        <v>230292.67</v>
      </c>
      <c r="D8585" t="s">
        <v>9</v>
      </c>
      <c r="E8585" t="s">
        <v>12</v>
      </c>
      <c r="F8585">
        <v>0</v>
      </c>
    </row>
    <row r="8586" spans="1:6">
      <c r="A8586" s="171">
        <v>44457</v>
      </c>
      <c r="B8586" t="s">
        <v>164</v>
      </c>
      <c r="C8586">
        <v>230292.67</v>
      </c>
      <c r="D8586" t="s">
        <v>9</v>
      </c>
      <c r="E8586" t="s">
        <v>13</v>
      </c>
      <c r="F8586">
        <v>39444</v>
      </c>
    </row>
    <row r="8587" spans="1:6">
      <c r="A8587" s="171">
        <v>44457</v>
      </c>
      <c r="B8587" t="s">
        <v>164</v>
      </c>
      <c r="C8587">
        <v>230292.67</v>
      </c>
      <c r="D8587" t="s">
        <v>14</v>
      </c>
      <c r="E8587" t="s">
        <v>14</v>
      </c>
      <c r="F8587">
        <v>116625</v>
      </c>
    </row>
    <row r="8588" spans="1:6">
      <c r="A8588" s="171">
        <v>44457</v>
      </c>
      <c r="B8588" t="s">
        <v>164</v>
      </c>
      <c r="C8588">
        <v>230292.67</v>
      </c>
      <c r="D8588" t="s">
        <v>14</v>
      </c>
      <c r="E8588" t="s">
        <v>15</v>
      </c>
      <c r="F8588">
        <v>89537</v>
      </c>
    </row>
    <row r="8589" spans="1:6">
      <c r="A8589" s="171">
        <v>44457</v>
      </c>
      <c r="B8589" t="s">
        <v>164</v>
      </c>
      <c r="C8589">
        <v>230292.67</v>
      </c>
      <c r="D8589" t="s">
        <v>14</v>
      </c>
      <c r="E8589" t="s">
        <v>16</v>
      </c>
      <c r="F8589">
        <v>320</v>
      </c>
    </row>
    <row r="8590" spans="1:6">
      <c r="A8590" s="171">
        <v>44457</v>
      </c>
      <c r="B8590" t="s">
        <v>164</v>
      </c>
      <c r="C8590">
        <v>230292.67</v>
      </c>
      <c r="D8590" t="s">
        <v>14</v>
      </c>
      <c r="E8590" t="s">
        <v>17</v>
      </c>
      <c r="F8590">
        <v>26768</v>
      </c>
    </row>
    <row r="8591" spans="1:6">
      <c r="A8591" s="171">
        <v>44457</v>
      </c>
      <c r="B8591" t="s">
        <v>164</v>
      </c>
      <c r="C8591">
        <v>230292.67</v>
      </c>
      <c r="D8591" t="s">
        <v>14</v>
      </c>
      <c r="E8591" t="s">
        <v>18</v>
      </c>
      <c r="F8591">
        <v>0</v>
      </c>
    </row>
    <row r="8592" spans="1:6">
      <c r="A8592" s="171">
        <v>44457</v>
      </c>
      <c r="B8592" t="s">
        <v>164</v>
      </c>
      <c r="C8592">
        <v>230292.67</v>
      </c>
      <c r="D8592" t="s">
        <v>19</v>
      </c>
      <c r="E8592" t="s">
        <v>19</v>
      </c>
      <c r="F8592">
        <v>3467379</v>
      </c>
    </row>
    <row r="8593" spans="1:6">
      <c r="A8593" s="171">
        <v>44457</v>
      </c>
      <c r="B8593" t="s">
        <v>164</v>
      </c>
      <c r="C8593">
        <v>230292.67</v>
      </c>
      <c r="D8593" t="s">
        <v>19</v>
      </c>
      <c r="E8593" t="s">
        <v>20</v>
      </c>
      <c r="F8593">
        <v>685241</v>
      </c>
    </row>
    <row r="8594" spans="1:6">
      <c r="A8594" s="171">
        <v>44457</v>
      </c>
      <c r="B8594" t="s">
        <v>164</v>
      </c>
      <c r="C8594">
        <v>230292.67</v>
      </c>
      <c r="D8594" t="s">
        <v>19</v>
      </c>
      <c r="E8594" t="s">
        <v>21</v>
      </c>
      <c r="F8594">
        <v>0</v>
      </c>
    </row>
    <row r="8595" spans="1:6">
      <c r="A8595" s="171">
        <v>44457</v>
      </c>
      <c r="B8595" t="s">
        <v>164</v>
      </c>
      <c r="C8595">
        <v>230292.67</v>
      </c>
      <c r="D8595" t="s">
        <v>19</v>
      </c>
      <c r="E8595" t="s">
        <v>22</v>
      </c>
      <c r="F8595">
        <v>2782138</v>
      </c>
    </row>
    <row r="8596" spans="1:6">
      <c r="A8596" s="171">
        <v>44457</v>
      </c>
      <c r="B8596" t="s">
        <v>164</v>
      </c>
      <c r="C8596">
        <v>230292.67</v>
      </c>
      <c r="D8596" t="s">
        <v>23</v>
      </c>
      <c r="E8596" t="s">
        <v>23</v>
      </c>
      <c r="F8596">
        <v>0</v>
      </c>
    </row>
    <row r="8597" spans="1:6">
      <c r="A8597" s="171">
        <v>44457</v>
      </c>
      <c r="B8597" t="s">
        <v>164</v>
      </c>
      <c r="C8597">
        <v>230292.67</v>
      </c>
      <c r="D8597" t="s">
        <v>24</v>
      </c>
      <c r="E8597" t="s">
        <v>24</v>
      </c>
      <c r="F8597">
        <v>1303456</v>
      </c>
    </row>
    <row r="8598" spans="1:6">
      <c r="A8598" s="171">
        <v>44457</v>
      </c>
      <c r="B8598" t="s">
        <v>164</v>
      </c>
      <c r="C8598">
        <v>230292.67</v>
      </c>
      <c r="D8598" t="s">
        <v>25</v>
      </c>
      <c r="E8598" t="s">
        <v>25</v>
      </c>
      <c r="F8598">
        <v>2389736</v>
      </c>
    </row>
    <row r="8599" spans="1:6">
      <c r="A8599" s="171">
        <v>44457</v>
      </c>
      <c r="B8599" t="s">
        <v>164</v>
      </c>
      <c r="C8599">
        <v>230292.67</v>
      </c>
      <c r="D8599" t="s">
        <v>26</v>
      </c>
      <c r="E8599" t="s">
        <v>26</v>
      </c>
      <c r="F8599">
        <v>713963</v>
      </c>
    </row>
    <row r="8600" spans="1:6">
      <c r="A8600" s="171">
        <v>44457</v>
      </c>
      <c r="B8600" t="s">
        <v>164</v>
      </c>
      <c r="C8600">
        <v>230292.67</v>
      </c>
      <c r="D8600" t="s">
        <v>27</v>
      </c>
      <c r="E8600" t="s">
        <v>27</v>
      </c>
      <c r="F8600">
        <v>176759</v>
      </c>
    </row>
    <row r="8601" spans="1:6">
      <c r="A8601" s="171">
        <v>44457</v>
      </c>
      <c r="B8601" t="s">
        <v>164</v>
      </c>
      <c r="C8601">
        <v>230292.67</v>
      </c>
      <c r="D8601" t="s">
        <v>28</v>
      </c>
      <c r="E8601" t="s">
        <v>28</v>
      </c>
      <c r="F8601">
        <v>21</v>
      </c>
    </row>
    <row r="8602" spans="1:6">
      <c r="A8602" s="171">
        <v>44457</v>
      </c>
      <c r="B8602" t="s">
        <v>164</v>
      </c>
      <c r="C8602">
        <v>230292.67</v>
      </c>
      <c r="D8602" t="s">
        <v>29</v>
      </c>
      <c r="E8602" t="s">
        <v>29</v>
      </c>
      <c r="F8602">
        <v>1587115</v>
      </c>
    </row>
    <row r="8603" spans="1:6">
      <c r="A8603" s="171">
        <v>44457</v>
      </c>
      <c r="B8603" t="s">
        <v>164</v>
      </c>
      <c r="C8603">
        <v>230292.67</v>
      </c>
      <c r="D8603" t="s">
        <v>30</v>
      </c>
      <c r="E8603" t="s">
        <v>30</v>
      </c>
      <c r="F8603">
        <v>15898973</v>
      </c>
    </row>
    <row r="8604" spans="1:6">
      <c r="A8604" s="171">
        <v>44457</v>
      </c>
      <c r="B8604" t="s">
        <v>164</v>
      </c>
      <c r="C8604">
        <v>230292.67</v>
      </c>
      <c r="D8604" t="s">
        <v>31</v>
      </c>
      <c r="E8604" t="s">
        <v>31</v>
      </c>
      <c r="F8604">
        <v>1621479</v>
      </c>
    </row>
    <row r="8605" spans="1:6">
      <c r="A8605" s="171">
        <v>44457</v>
      </c>
      <c r="B8605" t="s">
        <v>164</v>
      </c>
      <c r="C8605">
        <v>230292.67</v>
      </c>
      <c r="D8605" t="s">
        <v>32</v>
      </c>
      <c r="E8605" t="s">
        <v>32</v>
      </c>
      <c r="F8605">
        <v>61788</v>
      </c>
    </row>
    <row r="8606" spans="1:6">
      <c r="A8606" s="171">
        <v>44457</v>
      </c>
      <c r="B8606" t="s">
        <v>164</v>
      </c>
      <c r="C8606">
        <v>230292.67</v>
      </c>
      <c r="D8606" t="s">
        <v>33</v>
      </c>
      <c r="E8606" t="s">
        <v>33</v>
      </c>
      <c r="F8606">
        <v>0</v>
      </c>
    </row>
    <row r="8607" spans="1:6">
      <c r="A8607" s="171">
        <v>44457</v>
      </c>
      <c r="B8607" t="s">
        <v>164</v>
      </c>
      <c r="C8607">
        <v>230292.67</v>
      </c>
      <c r="D8607" t="s">
        <v>34</v>
      </c>
      <c r="E8607" t="s">
        <v>34</v>
      </c>
      <c r="F8607">
        <v>0</v>
      </c>
    </row>
    <row r="8608" spans="1:6">
      <c r="A8608" s="171">
        <v>44457</v>
      </c>
      <c r="B8608" t="s">
        <v>164</v>
      </c>
      <c r="C8608">
        <v>230292.67</v>
      </c>
      <c r="D8608" t="s">
        <v>35</v>
      </c>
      <c r="E8608" t="s">
        <v>35</v>
      </c>
      <c r="F8608">
        <v>0</v>
      </c>
    </row>
    <row r="8609" spans="1:6">
      <c r="A8609" s="171">
        <v>44457</v>
      </c>
      <c r="B8609" t="s">
        <v>164</v>
      </c>
      <c r="C8609">
        <v>230292.67</v>
      </c>
      <c r="D8609" t="s">
        <v>36</v>
      </c>
      <c r="E8609" t="s">
        <v>36</v>
      </c>
      <c r="F8609">
        <v>12268</v>
      </c>
    </row>
    <row r="8610" spans="1:6">
      <c r="A8610" s="171">
        <v>44457</v>
      </c>
      <c r="B8610" t="s">
        <v>164</v>
      </c>
      <c r="C8610">
        <v>230292.67</v>
      </c>
      <c r="D8610" t="s">
        <v>37</v>
      </c>
      <c r="E8610" t="s">
        <v>37</v>
      </c>
      <c r="F8610">
        <v>73183</v>
      </c>
    </row>
    <row r="8611" spans="1:6">
      <c r="A8611" s="171">
        <v>44457</v>
      </c>
      <c r="B8611" t="s">
        <v>164</v>
      </c>
      <c r="C8611">
        <v>230292.67</v>
      </c>
      <c r="D8611" t="s">
        <v>38</v>
      </c>
      <c r="E8611" t="s">
        <v>38</v>
      </c>
      <c r="F8611">
        <v>0</v>
      </c>
    </row>
    <row r="8612" spans="1:6">
      <c r="A8612" s="171">
        <v>44457</v>
      </c>
      <c r="B8612" t="s">
        <v>164</v>
      </c>
      <c r="C8612">
        <v>230292.67</v>
      </c>
      <c r="D8612" t="s">
        <v>39</v>
      </c>
      <c r="E8612" t="s">
        <v>39</v>
      </c>
      <c r="F8612">
        <v>0</v>
      </c>
    </row>
    <row r="8613" spans="1:6">
      <c r="A8613" s="171">
        <v>44457</v>
      </c>
      <c r="B8613" t="s">
        <v>164</v>
      </c>
      <c r="C8613">
        <v>230292.67</v>
      </c>
      <c r="D8613" t="s">
        <v>40</v>
      </c>
      <c r="E8613" t="s">
        <v>40</v>
      </c>
      <c r="F8613">
        <v>0</v>
      </c>
    </row>
    <row r="8614" spans="1:6">
      <c r="A8614" s="171">
        <v>44457</v>
      </c>
      <c r="B8614" t="s">
        <v>164</v>
      </c>
      <c r="C8614">
        <v>230292.67</v>
      </c>
      <c r="D8614" t="s">
        <v>41</v>
      </c>
      <c r="E8614" t="s">
        <v>41</v>
      </c>
      <c r="F8614">
        <v>0</v>
      </c>
    </row>
    <row r="8615" spans="1:6">
      <c r="A8615" s="171">
        <v>44458</v>
      </c>
      <c r="B8615" t="s">
        <v>164</v>
      </c>
      <c r="C8615">
        <v>205214.58</v>
      </c>
      <c r="D8615" t="s">
        <v>9</v>
      </c>
      <c r="E8615" t="s">
        <v>9</v>
      </c>
      <c r="F8615">
        <v>695383</v>
      </c>
    </row>
    <row r="8616" spans="1:6">
      <c r="A8616" s="171">
        <v>44458</v>
      </c>
      <c r="B8616" t="s">
        <v>164</v>
      </c>
      <c r="C8616">
        <v>205214.58</v>
      </c>
      <c r="D8616" t="s">
        <v>9</v>
      </c>
      <c r="E8616" t="s">
        <v>10</v>
      </c>
      <c r="F8616">
        <v>593865</v>
      </c>
    </row>
    <row r="8617" spans="1:6">
      <c r="A8617" s="171">
        <v>44458</v>
      </c>
      <c r="B8617" t="s">
        <v>164</v>
      </c>
      <c r="C8617">
        <v>205214.58</v>
      </c>
      <c r="D8617" t="s">
        <v>9</v>
      </c>
      <c r="E8617" t="s">
        <v>11</v>
      </c>
      <c r="F8617">
        <v>60319</v>
      </c>
    </row>
    <row r="8618" spans="1:6">
      <c r="A8618" s="171">
        <v>44458</v>
      </c>
      <c r="B8618" t="s">
        <v>164</v>
      </c>
      <c r="C8618">
        <v>205214.58</v>
      </c>
      <c r="D8618" t="s">
        <v>9</v>
      </c>
      <c r="E8618" t="s">
        <v>12</v>
      </c>
      <c r="F8618">
        <v>0</v>
      </c>
    </row>
    <row r="8619" spans="1:6">
      <c r="A8619" s="171">
        <v>44458</v>
      </c>
      <c r="B8619" t="s">
        <v>164</v>
      </c>
      <c r="C8619">
        <v>205214.58</v>
      </c>
      <c r="D8619" t="s">
        <v>9</v>
      </c>
      <c r="E8619" t="s">
        <v>13</v>
      </c>
      <c r="F8619">
        <v>41199</v>
      </c>
    </row>
    <row r="8620" spans="1:6">
      <c r="A8620" s="171">
        <v>44458</v>
      </c>
      <c r="B8620" t="s">
        <v>164</v>
      </c>
      <c r="C8620">
        <v>205214.58</v>
      </c>
      <c r="D8620" t="s">
        <v>14</v>
      </c>
      <c r="E8620" t="s">
        <v>14</v>
      </c>
      <c r="F8620">
        <v>107070</v>
      </c>
    </row>
    <row r="8621" spans="1:6">
      <c r="A8621" s="171">
        <v>44458</v>
      </c>
      <c r="B8621" t="s">
        <v>164</v>
      </c>
      <c r="C8621">
        <v>205214.58</v>
      </c>
      <c r="D8621" t="s">
        <v>14</v>
      </c>
      <c r="E8621" t="s">
        <v>15</v>
      </c>
      <c r="F8621">
        <v>81077</v>
      </c>
    </row>
    <row r="8622" spans="1:6">
      <c r="A8622" s="171">
        <v>44458</v>
      </c>
      <c r="B8622" t="s">
        <v>164</v>
      </c>
      <c r="C8622">
        <v>205214.58</v>
      </c>
      <c r="D8622" t="s">
        <v>14</v>
      </c>
      <c r="E8622" t="s">
        <v>16</v>
      </c>
      <c r="F8622">
        <v>374</v>
      </c>
    </row>
    <row r="8623" spans="1:6">
      <c r="A8623" s="171">
        <v>44458</v>
      </c>
      <c r="B8623" t="s">
        <v>164</v>
      </c>
      <c r="C8623">
        <v>205214.58</v>
      </c>
      <c r="D8623" t="s">
        <v>14</v>
      </c>
      <c r="E8623" t="s">
        <v>17</v>
      </c>
      <c r="F8623">
        <v>25618</v>
      </c>
    </row>
    <row r="8624" spans="1:6">
      <c r="A8624" s="171">
        <v>44458</v>
      </c>
      <c r="B8624" t="s">
        <v>164</v>
      </c>
      <c r="C8624">
        <v>205214.58</v>
      </c>
      <c r="D8624" t="s">
        <v>14</v>
      </c>
      <c r="E8624" t="s">
        <v>18</v>
      </c>
      <c r="F8624">
        <v>0</v>
      </c>
    </row>
    <row r="8625" spans="1:6">
      <c r="A8625" s="171">
        <v>44458</v>
      </c>
      <c r="B8625" t="s">
        <v>164</v>
      </c>
      <c r="C8625">
        <v>205214.58</v>
      </c>
      <c r="D8625" t="s">
        <v>19</v>
      </c>
      <c r="E8625" t="s">
        <v>19</v>
      </c>
      <c r="F8625">
        <v>884067</v>
      </c>
    </row>
    <row r="8626" spans="1:6">
      <c r="A8626" s="171">
        <v>44458</v>
      </c>
      <c r="B8626" t="s">
        <v>164</v>
      </c>
      <c r="C8626">
        <v>205214.58</v>
      </c>
      <c r="D8626" t="s">
        <v>19</v>
      </c>
      <c r="E8626" t="s">
        <v>20</v>
      </c>
      <c r="F8626">
        <v>830742</v>
      </c>
    </row>
    <row r="8627" spans="1:6">
      <c r="A8627" s="171">
        <v>44458</v>
      </c>
      <c r="B8627" t="s">
        <v>164</v>
      </c>
      <c r="C8627">
        <v>205214.58</v>
      </c>
      <c r="D8627" t="s">
        <v>19</v>
      </c>
      <c r="E8627" t="s">
        <v>21</v>
      </c>
      <c r="F8627">
        <v>0</v>
      </c>
    </row>
    <row r="8628" spans="1:6">
      <c r="A8628" s="171">
        <v>44458</v>
      </c>
      <c r="B8628" t="s">
        <v>164</v>
      </c>
      <c r="C8628">
        <v>205214.58</v>
      </c>
      <c r="D8628" t="s">
        <v>19</v>
      </c>
      <c r="E8628" t="s">
        <v>22</v>
      </c>
      <c r="F8628">
        <v>53325</v>
      </c>
    </row>
    <row r="8629" spans="1:6">
      <c r="A8629" s="171">
        <v>44458</v>
      </c>
      <c r="B8629" t="s">
        <v>164</v>
      </c>
      <c r="C8629">
        <v>205214.58</v>
      </c>
      <c r="D8629" t="s">
        <v>23</v>
      </c>
      <c r="E8629" t="s">
        <v>23</v>
      </c>
      <c r="F8629">
        <v>0</v>
      </c>
    </row>
    <row r="8630" spans="1:6">
      <c r="A8630" s="171">
        <v>44458</v>
      </c>
      <c r="B8630" t="s">
        <v>164</v>
      </c>
      <c r="C8630">
        <v>205214.58</v>
      </c>
      <c r="D8630" t="s">
        <v>24</v>
      </c>
      <c r="E8630" t="s">
        <v>24</v>
      </c>
      <c r="F8630">
        <v>548145</v>
      </c>
    </row>
    <row r="8631" spans="1:6">
      <c r="A8631" s="171">
        <v>44458</v>
      </c>
      <c r="B8631" t="s">
        <v>164</v>
      </c>
      <c r="C8631">
        <v>205214.58</v>
      </c>
      <c r="D8631" t="s">
        <v>25</v>
      </c>
      <c r="E8631" t="s">
        <v>25</v>
      </c>
      <c r="F8631">
        <v>2656259</v>
      </c>
    </row>
    <row r="8632" spans="1:6">
      <c r="A8632" s="171">
        <v>44458</v>
      </c>
      <c r="B8632" t="s">
        <v>164</v>
      </c>
      <c r="C8632">
        <v>205214.58</v>
      </c>
      <c r="D8632" t="s">
        <v>26</v>
      </c>
      <c r="E8632" t="s">
        <v>26</v>
      </c>
      <c r="F8632">
        <v>862609</v>
      </c>
    </row>
    <row r="8633" spans="1:6">
      <c r="A8633" s="171">
        <v>44458</v>
      </c>
      <c r="B8633" t="s">
        <v>164</v>
      </c>
      <c r="C8633">
        <v>205214.58</v>
      </c>
      <c r="D8633" t="s">
        <v>27</v>
      </c>
      <c r="E8633" t="s">
        <v>27</v>
      </c>
      <c r="F8633">
        <v>384018</v>
      </c>
    </row>
    <row r="8634" spans="1:6">
      <c r="A8634" s="171">
        <v>44458</v>
      </c>
      <c r="B8634" t="s">
        <v>164</v>
      </c>
      <c r="C8634">
        <v>205214.58</v>
      </c>
      <c r="D8634" t="s">
        <v>28</v>
      </c>
      <c r="E8634" t="s">
        <v>28</v>
      </c>
      <c r="F8634">
        <v>3</v>
      </c>
    </row>
    <row r="8635" spans="1:6">
      <c r="A8635" s="171">
        <v>44458</v>
      </c>
      <c r="B8635" t="s">
        <v>164</v>
      </c>
      <c r="C8635">
        <v>205214.58</v>
      </c>
      <c r="D8635" t="s">
        <v>29</v>
      </c>
      <c r="E8635" t="s">
        <v>29</v>
      </c>
      <c r="F8635">
        <v>1204375</v>
      </c>
    </row>
    <row r="8636" spans="1:6">
      <c r="A8636" s="171">
        <v>44458</v>
      </c>
      <c r="B8636" t="s">
        <v>164</v>
      </c>
      <c r="C8636">
        <v>205214.58</v>
      </c>
      <c r="D8636" t="s">
        <v>30</v>
      </c>
      <c r="E8636" t="s">
        <v>30</v>
      </c>
      <c r="F8636">
        <v>14947925</v>
      </c>
    </row>
    <row r="8637" spans="1:6">
      <c r="A8637" s="171">
        <v>44458</v>
      </c>
      <c r="B8637" t="s">
        <v>164</v>
      </c>
      <c r="C8637">
        <v>205214.58</v>
      </c>
      <c r="D8637" t="s">
        <v>31</v>
      </c>
      <c r="E8637" t="s">
        <v>31</v>
      </c>
      <c r="F8637">
        <v>1231133</v>
      </c>
    </row>
    <row r="8638" spans="1:6">
      <c r="A8638" s="171">
        <v>44458</v>
      </c>
      <c r="B8638" t="s">
        <v>164</v>
      </c>
      <c r="C8638">
        <v>205214.58</v>
      </c>
      <c r="D8638" t="s">
        <v>32</v>
      </c>
      <c r="E8638" t="s">
        <v>32</v>
      </c>
      <c r="F8638">
        <v>200678</v>
      </c>
    </row>
    <row r="8639" spans="1:6">
      <c r="A8639" s="171">
        <v>44458</v>
      </c>
      <c r="B8639" t="s">
        <v>164</v>
      </c>
      <c r="C8639">
        <v>205214.58</v>
      </c>
      <c r="D8639" t="s">
        <v>33</v>
      </c>
      <c r="E8639" t="s">
        <v>33</v>
      </c>
      <c r="F8639">
        <v>0</v>
      </c>
    </row>
    <row r="8640" spans="1:6">
      <c r="A8640" s="171">
        <v>44458</v>
      </c>
      <c r="B8640" t="s">
        <v>164</v>
      </c>
      <c r="C8640">
        <v>205214.58</v>
      </c>
      <c r="D8640" t="s">
        <v>34</v>
      </c>
      <c r="E8640" t="s">
        <v>34</v>
      </c>
      <c r="F8640">
        <v>0</v>
      </c>
    </row>
    <row r="8641" spans="1:6">
      <c r="A8641" s="171">
        <v>44458</v>
      </c>
      <c r="B8641" t="s">
        <v>164</v>
      </c>
      <c r="C8641">
        <v>205214.58</v>
      </c>
      <c r="D8641" t="s">
        <v>35</v>
      </c>
      <c r="E8641" t="s">
        <v>35</v>
      </c>
      <c r="F8641">
        <v>0</v>
      </c>
    </row>
    <row r="8642" spans="1:6">
      <c r="A8642" s="171">
        <v>44458</v>
      </c>
      <c r="B8642" t="s">
        <v>164</v>
      </c>
      <c r="C8642">
        <v>205214.58</v>
      </c>
      <c r="D8642" t="s">
        <v>36</v>
      </c>
      <c r="E8642" t="s">
        <v>36</v>
      </c>
      <c r="F8642">
        <v>11527</v>
      </c>
    </row>
    <row r="8643" spans="1:6">
      <c r="A8643" s="171">
        <v>44458</v>
      </c>
      <c r="B8643" t="s">
        <v>164</v>
      </c>
      <c r="C8643">
        <v>205214.58</v>
      </c>
      <c r="D8643" t="s">
        <v>37</v>
      </c>
      <c r="E8643" t="s">
        <v>37</v>
      </c>
      <c r="F8643">
        <v>99722</v>
      </c>
    </row>
    <row r="8644" spans="1:6">
      <c r="A8644" s="171">
        <v>44458</v>
      </c>
      <c r="B8644" t="s">
        <v>164</v>
      </c>
      <c r="C8644">
        <v>205214.58</v>
      </c>
      <c r="D8644" t="s">
        <v>38</v>
      </c>
      <c r="E8644" t="s">
        <v>38</v>
      </c>
      <c r="F8644">
        <v>0</v>
      </c>
    </row>
    <row r="8645" spans="1:6">
      <c r="A8645" s="171">
        <v>44458</v>
      </c>
      <c r="B8645" t="s">
        <v>164</v>
      </c>
      <c r="C8645">
        <v>205214.58</v>
      </c>
      <c r="D8645" t="s">
        <v>39</v>
      </c>
      <c r="E8645" t="s">
        <v>39</v>
      </c>
      <c r="F8645">
        <v>0</v>
      </c>
    </row>
    <row r="8646" spans="1:6">
      <c r="A8646" s="171">
        <v>44458</v>
      </c>
      <c r="B8646" t="s">
        <v>164</v>
      </c>
      <c r="C8646">
        <v>205214.58</v>
      </c>
      <c r="D8646" t="s">
        <v>40</v>
      </c>
      <c r="E8646" t="s">
        <v>40</v>
      </c>
      <c r="F8646">
        <v>0</v>
      </c>
    </row>
    <row r="8647" spans="1:6">
      <c r="A8647" s="171">
        <v>44458</v>
      </c>
      <c r="B8647" t="s">
        <v>164</v>
      </c>
      <c r="C8647">
        <v>205214.58</v>
      </c>
      <c r="D8647" t="s">
        <v>41</v>
      </c>
      <c r="E8647" t="s">
        <v>41</v>
      </c>
      <c r="F8647">
        <v>0</v>
      </c>
    </row>
    <row r="8648" spans="1:6">
      <c r="A8648" s="171">
        <v>44459</v>
      </c>
      <c r="B8648" t="s">
        <v>164</v>
      </c>
      <c r="C8648">
        <v>92286.64</v>
      </c>
      <c r="D8648" t="s">
        <v>9</v>
      </c>
      <c r="E8648" t="s">
        <v>9</v>
      </c>
      <c r="F8648">
        <v>694560</v>
      </c>
    </row>
    <row r="8649" spans="1:6">
      <c r="A8649" s="171">
        <v>44459</v>
      </c>
      <c r="B8649" t="s">
        <v>164</v>
      </c>
      <c r="C8649">
        <v>92286.64</v>
      </c>
      <c r="D8649" t="s">
        <v>9</v>
      </c>
      <c r="E8649" t="s">
        <v>10</v>
      </c>
      <c r="F8649">
        <v>592838</v>
      </c>
    </row>
    <row r="8650" spans="1:6">
      <c r="A8650" s="171">
        <v>44459</v>
      </c>
      <c r="B8650" t="s">
        <v>164</v>
      </c>
      <c r="C8650">
        <v>92286.64</v>
      </c>
      <c r="D8650" t="s">
        <v>9</v>
      </c>
      <c r="E8650" t="s">
        <v>11</v>
      </c>
      <c r="F8650">
        <v>60934</v>
      </c>
    </row>
    <row r="8651" spans="1:6">
      <c r="A8651" s="171">
        <v>44459</v>
      </c>
      <c r="B8651" t="s">
        <v>164</v>
      </c>
      <c r="C8651">
        <v>92286.64</v>
      </c>
      <c r="D8651" t="s">
        <v>9</v>
      </c>
      <c r="E8651" t="s">
        <v>12</v>
      </c>
      <c r="F8651">
        <v>0</v>
      </c>
    </row>
    <row r="8652" spans="1:6">
      <c r="A8652" s="171">
        <v>44459</v>
      </c>
      <c r="B8652" t="s">
        <v>164</v>
      </c>
      <c r="C8652">
        <v>92286.64</v>
      </c>
      <c r="D8652" t="s">
        <v>9</v>
      </c>
      <c r="E8652" t="s">
        <v>13</v>
      </c>
      <c r="F8652">
        <v>40788</v>
      </c>
    </row>
    <row r="8653" spans="1:6">
      <c r="A8653" s="171">
        <v>44459</v>
      </c>
      <c r="B8653" t="s">
        <v>164</v>
      </c>
      <c r="C8653">
        <v>92286.64</v>
      </c>
      <c r="D8653" t="s">
        <v>14</v>
      </c>
      <c r="E8653" t="s">
        <v>14</v>
      </c>
      <c r="F8653">
        <v>92614</v>
      </c>
    </row>
    <row r="8654" spans="1:6">
      <c r="A8654" s="171">
        <v>44459</v>
      </c>
      <c r="B8654" t="s">
        <v>164</v>
      </c>
      <c r="C8654">
        <v>92286.64</v>
      </c>
      <c r="D8654" t="s">
        <v>14</v>
      </c>
      <c r="E8654" t="s">
        <v>15</v>
      </c>
      <c r="F8654">
        <v>67133</v>
      </c>
    </row>
    <row r="8655" spans="1:6">
      <c r="A8655" s="171">
        <v>44459</v>
      </c>
      <c r="B8655" t="s">
        <v>164</v>
      </c>
      <c r="C8655">
        <v>92286.64</v>
      </c>
      <c r="D8655" t="s">
        <v>14</v>
      </c>
      <c r="E8655" t="s">
        <v>16</v>
      </c>
      <c r="F8655">
        <v>410</v>
      </c>
    </row>
    <row r="8656" spans="1:6">
      <c r="A8656" s="171">
        <v>44459</v>
      </c>
      <c r="B8656" t="s">
        <v>164</v>
      </c>
      <c r="C8656">
        <v>92286.64</v>
      </c>
      <c r="D8656" t="s">
        <v>14</v>
      </c>
      <c r="E8656" t="s">
        <v>17</v>
      </c>
      <c r="F8656">
        <v>25071</v>
      </c>
    </row>
    <row r="8657" spans="1:6">
      <c r="A8657" s="171">
        <v>44459</v>
      </c>
      <c r="B8657" t="s">
        <v>164</v>
      </c>
      <c r="C8657">
        <v>92286.64</v>
      </c>
      <c r="D8657" t="s">
        <v>14</v>
      </c>
      <c r="E8657" t="s">
        <v>18</v>
      </c>
      <c r="F8657">
        <v>0</v>
      </c>
    </row>
    <row r="8658" spans="1:6">
      <c r="A8658" s="171">
        <v>44459</v>
      </c>
      <c r="B8658" t="s">
        <v>164</v>
      </c>
      <c r="C8658">
        <v>92286.64</v>
      </c>
      <c r="D8658" t="s">
        <v>19</v>
      </c>
      <c r="E8658" t="s">
        <v>19</v>
      </c>
      <c r="F8658">
        <v>395763</v>
      </c>
    </row>
    <row r="8659" spans="1:6">
      <c r="A8659" s="171">
        <v>44459</v>
      </c>
      <c r="B8659" t="s">
        <v>164</v>
      </c>
      <c r="C8659">
        <v>92286.64</v>
      </c>
      <c r="D8659" t="s">
        <v>19</v>
      </c>
      <c r="E8659" t="s">
        <v>20</v>
      </c>
      <c r="F8659">
        <v>395763</v>
      </c>
    </row>
    <row r="8660" spans="1:6">
      <c r="A8660" s="171">
        <v>44459</v>
      </c>
      <c r="B8660" t="s">
        <v>164</v>
      </c>
      <c r="C8660">
        <v>92286.64</v>
      </c>
      <c r="D8660" t="s">
        <v>19</v>
      </c>
      <c r="E8660" t="s">
        <v>21</v>
      </c>
      <c r="F8660">
        <v>0</v>
      </c>
    </row>
    <row r="8661" spans="1:6">
      <c r="A8661" s="171">
        <v>44459</v>
      </c>
      <c r="B8661" t="s">
        <v>164</v>
      </c>
      <c r="C8661">
        <v>92286.64</v>
      </c>
      <c r="D8661" t="s">
        <v>19</v>
      </c>
      <c r="E8661" t="s">
        <v>22</v>
      </c>
      <c r="F8661">
        <v>0</v>
      </c>
    </row>
    <row r="8662" spans="1:6">
      <c r="A8662" s="171">
        <v>44459</v>
      </c>
      <c r="B8662" t="s">
        <v>164</v>
      </c>
      <c r="C8662">
        <v>92286.64</v>
      </c>
      <c r="D8662" t="s">
        <v>23</v>
      </c>
      <c r="E8662" t="s">
        <v>23</v>
      </c>
      <c r="F8662">
        <v>0</v>
      </c>
    </row>
    <row r="8663" spans="1:6">
      <c r="A8663" s="171">
        <v>44459</v>
      </c>
      <c r="B8663" t="s">
        <v>164</v>
      </c>
      <c r="C8663">
        <v>92286.64</v>
      </c>
      <c r="D8663" t="s">
        <v>24</v>
      </c>
      <c r="E8663" t="s">
        <v>24</v>
      </c>
      <c r="F8663">
        <v>27183</v>
      </c>
    </row>
    <row r="8664" spans="1:6">
      <c r="A8664" s="171">
        <v>44459</v>
      </c>
      <c r="B8664" t="s">
        <v>164</v>
      </c>
      <c r="C8664">
        <v>92286.64</v>
      </c>
      <c r="D8664" t="s">
        <v>25</v>
      </c>
      <c r="E8664" t="s">
        <v>25</v>
      </c>
      <c r="F8664">
        <v>2401266</v>
      </c>
    </row>
    <row r="8665" spans="1:6">
      <c r="A8665" s="171">
        <v>44459</v>
      </c>
      <c r="B8665" t="s">
        <v>164</v>
      </c>
      <c r="C8665">
        <v>92286.64</v>
      </c>
      <c r="D8665" t="s">
        <v>26</v>
      </c>
      <c r="E8665" t="s">
        <v>26</v>
      </c>
      <c r="F8665">
        <v>402207</v>
      </c>
    </row>
    <row r="8666" spans="1:6">
      <c r="A8666" s="171">
        <v>44459</v>
      </c>
      <c r="B8666" t="s">
        <v>164</v>
      </c>
      <c r="C8666">
        <v>92286.64</v>
      </c>
      <c r="D8666" t="s">
        <v>27</v>
      </c>
      <c r="E8666" t="s">
        <v>27</v>
      </c>
      <c r="F8666">
        <v>373215</v>
      </c>
    </row>
    <row r="8667" spans="1:6">
      <c r="A8667" s="171">
        <v>44459</v>
      </c>
      <c r="B8667" t="s">
        <v>164</v>
      </c>
      <c r="C8667">
        <v>92286.64</v>
      </c>
      <c r="D8667" t="s">
        <v>28</v>
      </c>
      <c r="E8667" t="s">
        <v>28</v>
      </c>
      <c r="F8667">
        <v>1</v>
      </c>
    </row>
    <row r="8668" spans="1:6">
      <c r="A8668" s="171">
        <v>44459</v>
      </c>
      <c r="B8668" t="s">
        <v>164</v>
      </c>
      <c r="C8668">
        <v>92286.64</v>
      </c>
      <c r="D8668" t="s">
        <v>29</v>
      </c>
      <c r="E8668" t="s">
        <v>29</v>
      </c>
      <c r="F8668">
        <v>1013430</v>
      </c>
    </row>
    <row r="8669" spans="1:6">
      <c r="A8669" s="171">
        <v>44459</v>
      </c>
      <c r="B8669" t="s">
        <v>164</v>
      </c>
      <c r="C8669">
        <v>92286.64</v>
      </c>
      <c r="D8669" t="s">
        <v>30</v>
      </c>
      <c r="E8669" t="s">
        <v>30</v>
      </c>
      <c r="F8669">
        <v>17765971</v>
      </c>
    </row>
    <row r="8670" spans="1:6">
      <c r="A8670" s="171">
        <v>44459</v>
      </c>
      <c r="B8670" t="s">
        <v>164</v>
      </c>
      <c r="C8670">
        <v>92286.64</v>
      </c>
      <c r="D8670" t="s">
        <v>31</v>
      </c>
      <c r="E8670" t="s">
        <v>31</v>
      </c>
      <c r="F8670">
        <v>1251401</v>
      </c>
    </row>
    <row r="8671" spans="1:6">
      <c r="A8671" s="171">
        <v>44459</v>
      </c>
      <c r="B8671" t="s">
        <v>164</v>
      </c>
      <c r="C8671">
        <v>92286.64</v>
      </c>
      <c r="D8671" t="s">
        <v>32</v>
      </c>
      <c r="E8671" t="s">
        <v>32</v>
      </c>
      <c r="F8671">
        <v>122393</v>
      </c>
    </row>
    <row r="8672" spans="1:6">
      <c r="A8672" s="171">
        <v>44459</v>
      </c>
      <c r="B8672" t="s">
        <v>164</v>
      </c>
      <c r="C8672">
        <v>92286.64</v>
      </c>
      <c r="D8672" t="s">
        <v>33</v>
      </c>
      <c r="E8672" t="s">
        <v>33</v>
      </c>
      <c r="F8672">
        <v>0</v>
      </c>
    </row>
    <row r="8673" spans="1:6">
      <c r="A8673" s="171">
        <v>44459</v>
      </c>
      <c r="B8673" t="s">
        <v>164</v>
      </c>
      <c r="C8673">
        <v>92286.64</v>
      </c>
      <c r="D8673" t="s">
        <v>34</v>
      </c>
      <c r="E8673" t="s">
        <v>34</v>
      </c>
      <c r="F8673">
        <v>0</v>
      </c>
    </row>
    <row r="8674" spans="1:6">
      <c r="A8674" s="171">
        <v>44459</v>
      </c>
      <c r="B8674" t="s">
        <v>164</v>
      </c>
      <c r="C8674">
        <v>92286.64</v>
      </c>
      <c r="D8674" t="s">
        <v>35</v>
      </c>
      <c r="E8674" t="s">
        <v>35</v>
      </c>
      <c r="F8674">
        <v>0</v>
      </c>
    </row>
    <row r="8675" spans="1:6">
      <c r="A8675" s="171">
        <v>44459</v>
      </c>
      <c r="B8675" t="s">
        <v>164</v>
      </c>
      <c r="C8675">
        <v>92286.64</v>
      </c>
      <c r="D8675" t="s">
        <v>36</v>
      </c>
      <c r="E8675" t="s">
        <v>36</v>
      </c>
      <c r="F8675">
        <v>10336</v>
      </c>
    </row>
    <row r="8676" spans="1:6">
      <c r="A8676" s="171">
        <v>44459</v>
      </c>
      <c r="B8676" t="s">
        <v>164</v>
      </c>
      <c r="C8676">
        <v>92286.64</v>
      </c>
      <c r="D8676" t="s">
        <v>37</v>
      </c>
      <c r="E8676" t="s">
        <v>37</v>
      </c>
      <c r="F8676">
        <v>93346</v>
      </c>
    </row>
    <row r="8677" spans="1:6">
      <c r="A8677" s="171">
        <v>44459</v>
      </c>
      <c r="B8677" t="s">
        <v>164</v>
      </c>
      <c r="C8677">
        <v>92286.64</v>
      </c>
      <c r="D8677" t="s">
        <v>38</v>
      </c>
      <c r="E8677" t="s">
        <v>38</v>
      </c>
      <c r="F8677">
        <v>0</v>
      </c>
    </row>
    <row r="8678" spans="1:6">
      <c r="A8678" s="171">
        <v>44459</v>
      </c>
      <c r="B8678" t="s">
        <v>164</v>
      </c>
      <c r="C8678">
        <v>92286.64</v>
      </c>
      <c r="D8678" t="s">
        <v>39</v>
      </c>
      <c r="E8678" t="s">
        <v>39</v>
      </c>
      <c r="F8678">
        <v>0</v>
      </c>
    </row>
    <row r="8679" spans="1:6">
      <c r="A8679" s="171">
        <v>44459</v>
      </c>
      <c r="B8679" t="s">
        <v>164</v>
      </c>
      <c r="C8679">
        <v>92286.64</v>
      </c>
      <c r="D8679" t="s">
        <v>40</v>
      </c>
      <c r="E8679" t="s">
        <v>40</v>
      </c>
      <c r="F8679">
        <v>0</v>
      </c>
    </row>
    <row r="8680" spans="1:6">
      <c r="A8680" s="171">
        <v>44459</v>
      </c>
      <c r="B8680" t="s">
        <v>164</v>
      </c>
      <c r="C8680">
        <v>92286.64</v>
      </c>
      <c r="D8680" t="s">
        <v>41</v>
      </c>
      <c r="E8680" t="s">
        <v>41</v>
      </c>
      <c r="F8680">
        <v>0</v>
      </c>
    </row>
    <row r="8681" spans="1:6">
      <c r="A8681" s="171">
        <v>44460</v>
      </c>
      <c r="B8681" t="s">
        <v>164</v>
      </c>
      <c r="C8681">
        <v>112687.02</v>
      </c>
      <c r="D8681" t="s">
        <v>9</v>
      </c>
      <c r="E8681" t="s">
        <v>9</v>
      </c>
      <c r="F8681">
        <v>625570</v>
      </c>
    </row>
    <row r="8682" spans="1:6">
      <c r="A8682" s="171">
        <v>44460</v>
      </c>
      <c r="B8682" t="s">
        <v>164</v>
      </c>
      <c r="C8682">
        <v>112687.02</v>
      </c>
      <c r="D8682" t="s">
        <v>9</v>
      </c>
      <c r="E8682" t="s">
        <v>10</v>
      </c>
      <c r="F8682">
        <v>468465</v>
      </c>
    </row>
    <row r="8683" spans="1:6">
      <c r="A8683" s="171">
        <v>44460</v>
      </c>
      <c r="B8683" t="s">
        <v>164</v>
      </c>
      <c r="C8683">
        <v>112687.02</v>
      </c>
      <c r="D8683" t="s">
        <v>9</v>
      </c>
      <c r="E8683" t="s">
        <v>11</v>
      </c>
      <c r="F8683">
        <v>126396</v>
      </c>
    </row>
    <row r="8684" spans="1:6">
      <c r="A8684" s="171">
        <v>44460</v>
      </c>
      <c r="B8684" t="s">
        <v>164</v>
      </c>
      <c r="C8684">
        <v>112687.02</v>
      </c>
      <c r="D8684" t="s">
        <v>9</v>
      </c>
      <c r="E8684" t="s">
        <v>12</v>
      </c>
      <c r="F8684">
        <v>0</v>
      </c>
    </row>
    <row r="8685" spans="1:6">
      <c r="A8685" s="171">
        <v>44460</v>
      </c>
      <c r="B8685" t="s">
        <v>164</v>
      </c>
      <c r="C8685">
        <v>112687.02</v>
      </c>
      <c r="D8685" t="s">
        <v>9</v>
      </c>
      <c r="E8685" t="s">
        <v>13</v>
      </c>
      <c r="F8685">
        <v>30709</v>
      </c>
    </row>
    <row r="8686" spans="1:6">
      <c r="A8686" s="171">
        <v>44460</v>
      </c>
      <c r="B8686" t="s">
        <v>164</v>
      </c>
      <c r="C8686">
        <v>112687.02</v>
      </c>
      <c r="D8686" t="s">
        <v>14</v>
      </c>
      <c r="E8686" t="s">
        <v>14</v>
      </c>
      <c r="F8686">
        <v>44566</v>
      </c>
    </row>
    <row r="8687" spans="1:6">
      <c r="A8687" s="171">
        <v>44460</v>
      </c>
      <c r="B8687" t="s">
        <v>164</v>
      </c>
      <c r="C8687">
        <v>112687.02</v>
      </c>
      <c r="D8687" t="s">
        <v>14</v>
      </c>
      <c r="E8687" t="s">
        <v>15</v>
      </c>
      <c r="F8687">
        <v>26995</v>
      </c>
    </row>
    <row r="8688" spans="1:6">
      <c r="A8688" s="171">
        <v>44460</v>
      </c>
      <c r="B8688" t="s">
        <v>164</v>
      </c>
      <c r="C8688">
        <v>112687.02</v>
      </c>
      <c r="D8688" t="s">
        <v>14</v>
      </c>
      <c r="E8688" t="s">
        <v>16</v>
      </c>
      <c r="F8688">
        <v>197</v>
      </c>
    </row>
    <row r="8689" spans="1:6">
      <c r="A8689" s="171">
        <v>44460</v>
      </c>
      <c r="B8689" t="s">
        <v>164</v>
      </c>
      <c r="C8689">
        <v>112687.02</v>
      </c>
      <c r="D8689" t="s">
        <v>14</v>
      </c>
      <c r="E8689" t="s">
        <v>17</v>
      </c>
      <c r="F8689">
        <v>17374</v>
      </c>
    </row>
    <row r="8690" spans="1:6">
      <c r="A8690" s="171">
        <v>44460</v>
      </c>
      <c r="B8690" t="s">
        <v>164</v>
      </c>
      <c r="C8690">
        <v>112687.02</v>
      </c>
      <c r="D8690" t="s">
        <v>14</v>
      </c>
      <c r="E8690" t="s">
        <v>18</v>
      </c>
      <c r="F8690">
        <v>0</v>
      </c>
    </row>
    <row r="8691" spans="1:6">
      <c r="A8691" s="171">
        <v>44460</v>
      </c>
      <c r="B8691" t="s">
        <v>164</v>
      </c>
      <c r="C8691">
        <v>112687.02</v>
      </c>
      <c r="D8691" t="s">
        <v>19</v>
      </c>
      <c r="E8691" t="s">
        <v>19</v>
      </c>
      <c r="F8691">
        <v>316337</v>
      </c>
    </row>
    <row r="8692" spans="1:6">
      <c r="A8692" s="171">
        <v>44460</v>
      </c>
      <c r="B8692" t="s">
        <v>164</v>
      </c>
      <c r="C8692">
        <v>112687.02</v>
      </c>
      <c r="D8692" t="s">
        <v>19</v>
      </c>
      <c r="E8692" t="s">
        <v>20</v>
      </c>
      <c r="F8692">
        <v>316337</v>
      </c>
    </row>
    <row r="8693" spans="1:6">
      <c r="A8693" s="171">
        <v>44460</v>
      </c>
      <c r="B8693" t="s">
        <v>164</v>
      </c>
      <c r="C8693">
        <v>112687.02</v>
      </c>
      <c r="D8693" t="s">
        <v>19</v>
      </c>
      <c r="E8693" t="s">
        <v>21</v>
      </c>
      <c r="F8693">
        <v>0</v>
      </c>
    </row>
    <row r="8694" spans="1:6">
      <c r="A8694" s="171">
        <v>44460</v>
      </c>
      <c r="B8694" t="s">
        <v>164</v>
      </c>
      <c r="C8694">
        <v>112687.02</v>
      </c>
      <c r="D8694" t="s">
        <v>19</v>
      </c>
      <c r="E8694" t="s">
        <v>22</v>
      </c>
      <c r="F8694">
        <v>0</v>
      </c>
    </row>
    <row r="8695" spans="1:6">
      <c r="A8695" s="171">
        <v>44460</v>
      </c>
      <c r="B8695" t="s">
        <v>164</v>
      </c>
      <c r="C8695">
        <v>112687.02</v>
      </c>
      <c r="D8695" t="s">
        <v>23</v>
      </c>
      <c r="E8695" t="s">
        <v>23</v>
      </c>
      <c r="F8695">
        <v>0</v>
      </c>
    </row>
    <row r="8696" spans="1:6">
      <c r="A8696" s="171">
        <v>44460</v>
      </c>
      <c r="B8696" t="s">
        <v>164</v>
      </c>
      <c r="C8696">
        <v>112687.02</v>
      </c>
      <c r="D8696" t="s">
        <v>24</v>
      </c>
      <c r="E8696" t="s">
        <v>24</v>
      </c>
      <c r="F8696">
        <v>701173</v>
      </c>
    </row>
    <row r="8697" spans="1:6">
      <c r="A8697" s="171">
        <v>44460</v>
      </c>
      <c r="B8697" t="s">
        <v>164</v>
      </c>
      <c r="C8697">
        <v>112687.02</v>
      </c>
      <c r="D8697" t="s">
        <v>25</v>
      </c>
      <c r="E8697" t="s">
        <v>25</v>
      </c>
      <c r="F8697">
        <v>1673351</v>
      </c>
    </row>
    <row r="8698" spans="1:6">
      <c r="A8698" s="171">
        <v>44460</v>
      </c>
      <c r="B8698" t="s">
        <v>164</v>
      </c>
      <c r="C8698">
        <v>112687.02</v>
      </c>
      <c r="D8698" t="s">
        <v>26</v>
      </c>
      <c r="E8698" t="s">
        <v>26</v>
      </c>
      <c r="F8698">
        <v>331185</v>
      </c>
    </row>
    <row r="8699" spans="1:6">
      <c r="A8699" s="171">
        <v>44460</v>
      </c>
      <c r="B8699" t="s">
        <v>164</v>
      </c>
      <c r="C8699">
        <v>112687.02</v>
      </c>
      <c r="D8699" t="s">
        <v>27</v>
      </c>
      <c r="E8699" t="s">
        <v>27</v>
      </c>
      <c r="F8699">
        <v>213799</v>
      </c>
    </row>
    <row r="8700" spans="1:6">
      <c r="A8700" s="171">
        <v>44460</v>
      </c>
      <c r="B8700" t="s">
        <v>164</v>
      </c>
      <c r="C8700">
        <v>112687.02</v>
      </c>
      <c r="D8700" t="s">
        <v>28</v>
      </c>
      <c r="E8700" t="s">
        <v>28</v>
      </c>
      <c r="F8700">
        <v>19</v>
      </c>
    </row>
    <row r="8701" spans="1:6">
      <c r="A8701" s="171">
        <v>44460</v>
      </c>
      <c r="B8701" t="s">
        <v>164</v>
      </c>
      <c r="C8701">
        <v>112687.02</v>
      </c>
      <c r="D8701" t="s">
        <v>29</v>
      </c>
      <c r="E8701" t="s">
        <v>29</v>
      </c>
      <c r="F8701">
        <v>1137342</v>
      </c>
    </row>
    <row r="8702" spans="1:6">
      <c r="A8702" s="171">
        <v>44460</v>
      </c>
      <c r="B8702" t="s">
        <v>164</v>
      </c>
      <c r="C8702">
        <v>112687.02</v>
      </c>
      <c r="D8702" t="s">
        <v>30</v>
      </c>
      <c r="E8702" t="s">
        <v>30</v>
      </c>
      <c r="F8702">
        <v>17458914</v>
      </c>
    </row>
    <row r="8703" spans="1:6">
      <c r="A8703" s="171">
        <v>44460</v>
      </c>
      <c r="B8703" t="s">
        <v>164</v>
      </c>
      <c r="C8703">
        <v>112687.02</v>
      </c>
      <c r="D8703" t="s">
        <v>31</v>
      </c>
      <c r="E8703" t="s">
        <v>31</v>
      </c>
      <c r="F8703">
        <v>1444263</v>
      </c>
    </row>
    <row r="8704" spans="1:6">
      <c r="A8704" s="171">
        <v>44460</v>
      </c>
      <c r="B8704" t="s">
        <v>164</v>
      </c>
      <c r="C8704">
        <v>112687.02</v>
      </c>
      <c r="D8704" t="s">
        <v>32</v>
      </c>
      <c r="E8704" t="s">
        <v>32</v>
      </c>
      <c r="F8704">
        <v>53407</v>
      </c>
    </row>
    <row r="8705" spans="1:6">
      <c r="A8705" s="171">
        <v>44460</v>
      </c>
      <c r="B8705" t="s">
        <v>164</v>
      </c>
      <c r="C8705">
        <v>112687.02</v>
      </c>
      <c r="D8705" t="s">
        <v>33</v>
      </c>
      <c r="E8705" t="s">
        <v>33</v>
      </c>
      <c r="F8705">
        <v>0</v>
      </c>
    </row>
    <row r="8706" spans="1:6">
      <c r="A8706" s="171">
        <v>44460</v>
      </c>
      <c r="B8706" t="s">
        <v>164</v>
      </c>
      <c r="C8706">
        <v>112687.02</v>
      </c>
      <c r="D8706" t="s">
        <v>34</v>
      </c>
      <c r="E8706" t="s">
        <v>34</v>
      </c>
      <c r="F8706">
        <v>0</v>
      </c>
    </row>
    <row r="8707" spans="1:6">
      <c r="A8707" s="171">
        <v>44460</v>
      </c>
      <c r="B8707" t="s">
        <v>164</v>
      </c>
      <c r="C8707">
        <v>112687.02</v>
      </c>
      <c r="D8707" t="s">
        <v>35</v>
      </c>
      <c r="E8707" t="s">
        <v>35</v>
      </c>
      <c r="F8707">
        <v>0</v>
      </c>
    </row>
    <row r="8708" spans="1:6">
      <c r="A8708" s="171">
        <v>44460</v>
      </c>
      <c r="B8708" t="s">
        <v>164</v>
      </c>
      <c r="C8708">
        <v>112687.02</v>
      </c>
      <c r="D8708" t="s">
        <v>36</v>
      </c>
      <c r="E8708" t="s">
        <v>36</v>
      </c>
      <c r="F8708">
        <v>16385</v>
      </c>
    </row>
    <row r="8709" spans="1:6">
      <c r="A8709" s="171">
        <v>44460</v>
      </c>
      <c r="B8709" t="s">
        <v>164</v>
      </c>
      <c r="C8709">
        <v>112687.02</v>
      </c>
      <c r="D8709" t="s">
        <v>37</v>
      </c>
      <c r="E8709" t="s">
        <v>37</v>
      </c>
      <c r="F8709">
        <v>79617</v>
      </c>
    </row>
    <row r="8710" spans="1:6">
      <c r="A8710" s="171">
        <v>44460</v>
      </c>
      <c r="B8710" t="s">
        <v>164</v>
      </c>
      <c r="C8710">
        <v>112687.02</v>
      </c>
      <c r="D8710" t="s">
        <v>38</v>
      </c>
      <c r="E8710" t="s">
        <v>38</v>
      </c>
      <c r="F8710">
        <v>0</v>
      </c>
    </row>
    <row r="8711" spans="1:6">
      <c r="A8711" s="171">
        <v>44460</v>
      </c>
      <c r="B8711" t="s">
        <v>164</v>
      </c>
      <c r="C8711">
        <v>112687.02</v>
      </c>
      <c r="D8711" t="s">
        <v>39</v>
      </c>
      <c r="E8711" t="s">
        <v>39</v>
      </c>
      <c r="F8711">
        <v>0</v>
      </c>
    </row>
    <row r="8712" spans="1:6">
      <c r="A8712" s="171">
        <v>44460</v>
      </c>
      <c r="B8712" t="s">
        <v>164</v>
      </c>
      <c r="C8712">
        <v>112687.02</v>
      </c>
      <c r="D8712" t="s">
        <v>40</v>
      </c>
      <c r="E8712" t="s">
        <v>40</v>
      </c>
      <c r="F8712">
        <v>0</v>
      </c>
    </row>
    <row r="8713" spans="1:6">
      <c r="A8713" s="171">
        <v>44460</v>
      </c>
      <c r="B8713" t="s">
        <v>164</v>
      </c>
      <c r="C8713">
        <v>112687.02</v>
      </c>
      <c r="D8713" t="s">
        <v>41</v>
      </c>
      <c r="E8713" t="s">
        <v>41</v>
      </c>
      <c r="F8713">
        <v>0</v>
      </c>
    </row>
    <row r="8714" spans="1:6">
      <c r="A8714" s="171">
        <v>44461</v>
      </c>
      <c r="B8714" t="s">
        <v>164</v>
      </c>
      <c r="C8714">
        <v>141210.95000000001</v>
      </c>
      <c r="D8714" t="s">
        <v>9</v>
      </c>
      <c r="E8714" t="s">
        <v>9</v>
      </c>
      <c r="F8714">
        <v>658623</v>
      </c>
    </row>
    <row r="8715" spans="1:6">
      <c r="A8715" s="171">
        <v>44461</v>
      </c>
      <c r="B8715" t="s">
        <v>164</v>
      </c>
      <c r="C8715">
        <v>141210.95000000001</v>
      </c>
      <c r="D8715" t="s">
        <v>9</v>
      </c>
      <c r="E8715" t="s">
        <v>10</v>
      </c>
      <c r="F8715">
        <v>513271</v>
      </c>
    </row>
    <row r="8716" spans="1:6">
      <c r="A8716" s="171">
        <v>44461</v>
      </c>
      <c r="B8716" t="s">
        <v>164</v>
      </c>
      <c r="C8716">
        <v>141210.95000000001</v>
      </c>
      <c r="D8716" t="s">
        <v>9</v>
      </c>
      <c r="E8716" t="s">
        <v>11</v>
      </c>
      <c r="F8716">
        <v>105472</v>
      </c>
    </row>
    <row r="8717" spans="1:6">
      <c r="A8717" s="171">
        <v>44461</v>
      </c>
      <c r="B8717" t="s">
        <v>164</v>
      </c>
      <c r="C8717">
        <v>141210.95000000001</v>
      </c>
      <c r="D8717" t="s">
        <v>9</v>
      </c>
      <c r="E8717" t="s">
        <v>12</v>
      </c>
      <c r="F8717">
        <v>0</v>
      </c>
    </row>
    <row r="8718" spans="1:6">
      <c r="A8718" s="171">
        <v>44461</v>
      </c>
      <c r="B8718" t="s">
        <v>164</v>
      </c>
      <c r="C8718">
        <v>141210.95000000001</v>
      </c>
      <c r="D8718" t="s">
        <v>9</v>
      </c>
      <c r="E8718" t="s">
        <v>13</v>
      </c>
      <c r="F8718">
        <v>39880</v>
      </c>
    </row>
    <row r="8719" spans="1:6">
      <c r="A8719" s="171">
        <v>44461</v>
      </c>
      <c r="B8719" t="s">
        <v>164</v>
      </c>
      <c r="C8719">
        <v>141210.95000000001</v>
      </c>
      <c r="D8719" t="s">
        <v>14</v>
      </c>
      <c r="E8719" t="s">
        <v>14</v>
      </c>
      <c r="F8719">
        <v>38836</v>
      </c>
    </row>
    <row r="8720" spans="1:6">
      <c r="A8720" s="171">
        <v>44461</v>
      </c>
      <c r="B8720" t="s">
        <v>164</v>
      </c>
      <c r="C8720">
        <v>141210.95000000001</v>
      </c>
      <c r="D8720" t="s">
        <v>14</v>
      </c>
      <c r="E8720" t="s">
        <v>15</v>
      </c>
      <c r="F8720">
        <v>14105</v>
      </c>
    </row>
    <row r="8721" spans="1:6">
      <c r="A8721" s="171">
        <v>44461</v>
      </c>
      <c r="B8721" t="s">
        <v>164</v>
      </c>
      <c r="C8721">
        <v>141210.95000000001</v>
      </c>
      <c r="D8721" t="s">
        <v>14</v>
      </c>
      <c r="E8721" t="s">
        <v>16</v>
      </c>
      <c r="F8721">
        <v>356</v>
      </c>
    </row>
    <row r="8722" spans="1:6">
      <c r="A8722" s="171">
        <v>44461</v>
      </c>
      <c r="B8722" t="s">
        <v>164</v>
      </c>
      <c r="C8722">
        <v>141210.95000000001</v>
      </c>
      <c r="D8722" t="s">
        <v>14</v>
      </c>
      <c r="E8722" t="s">
        <v>17</v>
      </c>
      <c r="F8722">
        <v>24375</v>
      </c>
    </row>
    <row r="8723" spans="1:6">
      <c r="A8723" s="171">
        <v>44461</v>
      </c>
      <c r="B8723" t="s">
        <v>164</v>
      </c>
      <c r="C8723">
        <v>141210.95000000001</v>
      </c>
      <c r="D8723" t="s">
        <v>14</v>
      </c>
      <c r="E8723" t="s">
        <v>18</v>
      </c>
      <c r="F8723">
        <v>0</v>
      </c>
    </row>
    <row r="8724" spans="1:6">
      <c r="A8724" s="171">
        <v>44461</v>
      </c>
      <c r="B8724" t="s">
        <v>164</v>
      </c>
      <c r="C8724">
        <v>141210.95000000001</v>
      </c>
      <c r="D8724" t="s">
        <v>19</v>
      </c>
      <c r="E8724" t="s">
        <v>19</v>
      </c>
      <c r="F8724">
        <v>491105</v>
      </c>
    </row>
    <row r="8725" spans="1:6">
      <c r="A8725" s="171">
        <v>44461</v>
      </c>
      <c r="B8725" t="s">
        <v>164</v>
      </c>
      <c r="C8725">
        <v>141210.95000000001</v>
      </c>
      <c r="D8725" t="s">
        <v>19</v>
      </c>
      <c r="E8725" t="s">
        <v>20</v>
      </c>
      <c r="F8725">
        <v>491105</v>
      </c>
    </row>
    <row r="8726" spans="1:6">
      <c r="A8726" s="171">
        <v>44461</v>
      </c>
      <c r="B8726" t="s">
        <v>164</v>
      </c>
      <c r="C8726">
        <v>141210.95000000001</v>
      </c>
      <c r="D8726" t="s">
        <v>19</v>
      </c>
      <c r="E8726" t="s">
        <v>21</v>
      </c>
      <c r="F8726">
        <v>0</v>
      </c>
    </row>
    <row r="8727" spans="1:6">
      <c r="A8727" s="171">
        <v>44461</v>
      </c>
      <c r="B8727" t="s">
        <v>164</v>
      </c>
      <c r="C8727">
        <v>141210.95000000001</v>
      </c>
      <c r="D8727" t="s">
        <v>19</v>
      </c>
      <c r="E8727" t="s">
        <v>22</v>
      </c>
      <c r="F8727">
        <v>0</v>
      </c>
    </row>
    <row r="8728" spans="1:6">
      <c r="A8728" s="171">
        <v>44461</v>
      </c>
      <c r="B8728" t="s">
        <v>164</v>
      </c>
      <c r="C8728">
        <v>141210.95000000001</v>
      </c>
      <c r="D8728" t="s">
        <v>23</v>
      </c>
      <c r="E8728" t="s">
        <v>23</v>
      </c>
      <c r="F8728">
        <v>0</v>
      </c>
    </row>
    <row r="8729" spans="1:6">
      <c r="A8729" s="171">
        <v>44461</v>
      </c>
      <c r="B8729" t="s">
        <v>164</v>
      </c>
      <c r="C8729">
        <v>141210.95000000001</v>
      </c>
      <c r="D8729" t="s">
        <v>24</v>
      </c>
      <c r="E8729" t="s">
        <v>24</v>
      </c>
      <c r="F8729">
        <v>240327</v>
      </c>
    </row>
    <row r="8730" spans="1:6">
      <c r="A8730" s="171">
        <v>44461</v>
      </c>
      <c r="B8730" t="s">
        <v>164</v>
      </c>
      <c r="C8730">
        <v>141210.95000000001</v>
      </c>
      <c r="D8730" t="s">
        <v>25</v>
      </c>
      <c r="E8730" t="s">
        <v>25</v>
      </c>
      <c r="F8730">
        <v>2286525</v>
      </c>
    </row>
    <row r="8731" spans="1:6">
      <c r="A8731" s="171">
        <v>44461</v>
      </c>
      <c r="B8731" t="s">
        <v>164</v>
      </c>
      <c r="C8731">
        <v>141210.95000000001</v>
      </c>
      <c r="D8731" t="s">
        <v>26</v>
      </c>
      <c r="E8731" t="s">
        <v>26</v>
      </c>
      <c r="F8731">
        <v>526075</v>
      </c>
    </row>
    <row r="8732" spans="1:6">
      <c r="A8732" s="171">
        <v>44461</v>
      </c>
      <c r="B8732" t="s">
        <v>164</v>
      </c>
      <c r="C8732">
        <v>141210.95000000001</v>
      </c>
      <c r="D8732" t="s">
        <v>27</v>
      </c>
      <c r="E8732" t="s">
        <v>27</v>
      </c>
      <c r="F8732">
        <v>80840</v>
      </c>
    </row>
    <row r="8733" spans="1:6">
      <c r="A8733" s="171">
        <v>44461</v>
      </c>
      <c r="B8733" t="s">
        <v>164</v>
      </c>
      <c r="C8733">
        <v>141210.95000000001</v>
      </c>
      <c r="D8733" t="s">
        <v>28</v>
      </c>
      <c r="E8733" t="s">
        <v>28</v>
      </c>
      <c r="F8733">
        <v>72</v>
      </c>
    </row>
    <row r="8734" spans="1:6">
      <c r="A8734" s="171">
        <v>44461</v>
      </c>
      <c r="B8734" t="s">
        <v>164</v>
      </c>
      <c r="C8734">
        <v>141210.95000000001</v>
      </c>
      <c r="D8734" t="s">
        <v>29</v>
      </c>
      <c r="E8734" t="s">
        <v>29</v>
      </c>
      <c r="F8734">
        <v>736802</v>
      </c>
    </row>
    <row r="8735" spans="1:6">
      <c r="A8735" s="171">
        <v>44461</v>
      </c>
      <c r="B8735" t="s">
        <v>164</v>
      </c>
      <c r="C8735">
        <v>141210.95000000001</v>
      </c>
      <c r="D8735" t="s">
        <v>30</v>
      </c>
      <c r="E8735" t="s">
        <v>30</v>
      </c>
      <c r="F8735">
        <v>12707543</v>
      </c>
    </row>
    <row r="8736" spans="1:6">
      <c r="A8736" s="171">
        <v>44461</v>
      </c>
      <c r="B8736" t="s">
        <v>164</v>
      </c>
      <c r="C8736">
        <v>141210.95000000001</v>
      </c>
      <c r="D8736" t="s">
        <v>31</v>
      </c>
      <c r="E8736" t="s">
        <v>31</v>
      </c>
      <c r="F8736">
        <v>1671590</v>
      </c>
    </row>
    <row r="8737" spans="1:6">
      <c r="A8737" s="171">
        <v>44461</v>
      </c>
      <c r="B8737" t="s">
        <v>164</v>
      </c>
      <c r="C8737">
        <v>141210.95000000001</v>
      </c>
      <c r="D8737" t="s">
        <v>32</v>
      </c>
      <c r="E8737" t="s">
        <v>32</v>
      </c>
      <c r="F8737">
        <v>201183</v>
      </c>
    </row>
    <row r="8738" spans="1:6">
      <c r="A8738" s="171">
        <v>44461</v>
      </c>
      <c r="B8738" t="s">
        <v>164</v>
      </c>
      <c r="C8738">
        <v>141210.95000000001</v>
      </c>
      <c r="D8738" t="s">
        <v>33</v>
      </c>
      <c r="E8738" t="s">
        <v>33</v>
      </c>
      <c r="F8738">
        <v>0</v>
      </c>
    </row>
    <row r="8739" spans="1:6">
      <c r="A8739" s="171">
        <v>44461</v>
      </c>
      <c r="B8739" t="s">
        <v>164</v>
      </c>
      <c r="C8739">
        <v>141210.95000000001</v>
      </c>
      <c r="D8739" t="s">
        <v>34</v>
      </c>
      <c r="E8739" t="s">
        <v>34</v>
      </c>
      <c r="F8739">
        <v>0</v>
      </c>
    </row>
    <row r="8740" spans="1:6">
      <c r="A8740" s="171">
        <v>44461</v>
      </c>
      <c r="B8740" t="s">
        <v>164</v>
      </c>
      <c r="C8740">
        <v>141210.95000000001</v>
      </c>
      <c r="D8740" t="s">
        <v>35</v>
      </c>
      <c r="E8740" t="s">
        <v>35</v>
      </c>
      <c r="F8740">
        <v>0</v>
      </c>
    </row>
    <row r="8741" spans="1:6">
      <c r="A8741" s="171">
        <v>44461</v>
      </c>
      <c r="B8741" t="s">
        <v>164</v>
      </c>
      <c r="C8741">
        <v>141210.95000000001</v>
      </c>
      <c r="D8741" t="s">
        <v>36</v>
      </c>
      <c r="E8741" t="s">
        <v>36</v>
      </c>
      <c r="F8741">
        <v>18926</v>
      </c>
    </row>
    <row r="8742" spans="1:6">
      <c r="A8742" s="171">
        <v>44461</v>
      </c>
      <c r="B8742" t="s">
        <v>164</v>
      </c>
      <c r="C8742">
        <v>141210.95000000001</v>
      </c>
      <c r="D8742" t="s">
        <v>37</v>
      </c>
      <c r="E8742" t="s">
        <v>37</v>
      </c>
      <c r="F8742">
        <v>44098</v>
      </c>
    </row>
    <row r="8743" spans="1:6">
      <c r="A8743" s="171">
        <v>44461</v>
      </c>
      <c r="B8743" t="s">
        <v>164</v>
      </c>
      <c r="C8743">
        <v>141210.95000000001</v>
      </c>
      <c r="D8743" t="s">
        <v>38</v>
      </c>
      <c r="E8743" t="s">
        <v>38</v>
      </c>
      <c r="F8743">
        <v>0</v>
      </c>
    </row>
    <row r="8744" spans="1:6">
      <c r="A8744" s="171">
        <v>44461</v>
      </c>
      <c r="B8744" t="s">
        <v>164</v>
      </c>
      <c r="C8744">
        <v>141210.95000000001</v>
      </c>
      <c r="D8744" t="s">
        <v>39</v>
      </c>
      <c r="E8744" t="s">
        <v>39</v>
      </c>
      <c r="F8744">
        <v>0</v>
      </c>
    </row>
    <row r="8745" spans="1:6">
      <c r="A8745" s="171">
        <v>44461</v>
      </c>
      <c r="B8745" t="s">
        <v>164</v>
      </c>
      <c r="C8745">
        <v>141210.95000000001</v>
      </c>
      <c r="D8745" t="s">
        <v>40</v>
      </c>
      <c r="E8745" t="s">
        <v>40</v>
      </c>
      <c r="F8745">
        <v>0</v>
      </c>
    </row>
    <row r="8746" spans="1:6">
      <c r="A8746" s="171">
        <v>44461</v>
      </c>
      <c r="B8746" t="s">
        <v>164</v>
      </c>
      <c r="C8746">
        <v>141210.95000000001</v>
      </c>
      <c r="D8746" t="s">
        <v>41</v>
      </c>
      <c r="E8746" t="s">
        <v>41</v>
      </c>
      <c r="F8746">
        <v>0</v>
      </c>
    </row>
    <row r="8747" spans="1:6">
      <c r="A8747" s="171">
        <v>44462</v>
      </c>
      <c r="B8747" t="s">
        <v>164</v>
      </c>
      <c r="C8747">
        <v>324190.42</v>
      </c>
      <c r="D8747" t="s">
        <v>9</v>
      </c>
      <c r="E8747" t="s">
        <v>9</v>
      </c>
      <c r="F8747">
        <v>590647</v>
      </c>
    </row>
    <row r="8748" spans="1:6">
      <c r="A8748" s="171">
        <v>44462</v>
      </c>
      <c r="B8748" t="s">
        <v>164</v>
      </c>
      <c r="C8748">
        <v>324190.42</v>
      </c>
      <c r="D8748" t="s">
        <v>9</v>
      </c>
      <c r="E8748" t="s">
        <v>10</v>
      </c>
      <c r="F8748">
        <v>448036</v>
      </c>
    </row>
    <row r="8749" spans="1:6">
      <c r="A8749" s="171">
        <v>44462</v>
      </c>
      <c r="B8749" t="s">
        <v>164</v>
      </c>
      <c r="C8749">
        <v>324190.42</v>
      </c>
      <c r="D8749" t="s">
        <v>9</v>
      </c>
      <c r="E8749" t="s">
        <v>11</v>
      </c>
      <c r="F8749">
        <v>105831</v>
      </c>
    </row>
    <row r="8750" spans="1:6">
      <c r="A8750" s="171">
        <v>44462</v>
      </c>
      <c r="B8750" t="s">
        <v>164</v>
      </c>
      <c r="C8750">
        <v>324190.42</v>
      </c>
      <c r="D8750" t="s">
        <v>9</v>
      </c>
      <c r="E8750" t="s">
        <v>12</v>
      </c>
      <c r="F8750">
        <v>0</v>
      </c>
    </row>
    <row r="8751" spans="1:6">
      <c r="A8751" s="171">
        <v>44462</v>
      </c>
      <c r="B8751" t="s">
        <v>164</v>
      </c>
      <c r="C8751">
        <v>324190.42</v>
      </c>
      <c r="D8751" t="s">
        <v>9</v>
      </c>
      <c r="E8751" t="s">
        <v>13</v>
      </c>
      <c r="F8751">
        <v>36780</v>
      </c>
    </row>
    <row r="8752" spans="1:6">
      <c r="A8752" s="171">
        <v>44462</v>
      </c>
      <c r="B8752" t="s">
        <v>164</v>
      </c>
      <c r="C8752">
        <v>324190.42</v>
      </c>
      <c r="D8752" t="s">
        <v>14</v>
      </c>
      <c r="E8752" t="s">
        <v>14</v>
      </c>
      <c r="F8752">
        <v>42420</v>
      </c>
    </row>
    <row r="8753" spans="1:6">
      <c r="A8753" s="171">
        <v>44462</v>
      </c>
      <c r="B8753" t="s">
        <v>164</v>
      </c>
      <c r="C8753">
        <v>324190.42</v>
      </c>
      <c r="D8753" t="s">
        <v>14</v>
      </c>
      <c r="E8753" t="s">
        <v>15</v>
      </c>
      <c r="F8753">
        <v>18168</v>
      </c>
    </row>
    <row r="8754" spans="1:6">
      <c r="A8754" s="171">
        <v>44462</v>
      </c>
      <c r="B8754" t="s">
        <v>164</v>
      </c>
      <c r="C8754">
        <v>324190.42</v>
      </c>
      <c r="D8754" t="s">
        <v>14</v>
      </c>
      <c r="E8754" t="s">
        <v>16</v>
      </c>
      <c r="F8754">
        <v>404</v>
      </c>
    </row>
    <row r="8755" spans="1:6">
      <c r="A8755" s="171">
        <v>44462</v>
      </c>
      <c r="B8755" t="s">
        <v>164</v>
      </c>
      <c r="C8755">
        <v>324190.42</v>
      </c>
      <c r="D8755" t="s">
        <v>14</v>
      </c>
      <c r="E8755" t="s">
        <v>17</v>
      </c>
      <c r="F8755">
        <v>23848</v>
      </c>
    </row>
    <row r="8756" spans="1:6">
      <c r="A8756" s="171">
        <v>44462</v>
      </c>
      <c r="B8756" t="s">
        <v>164</v>
      </c>
      <c r="C8756">
        <v>324190.42</v>
      </c>
      <c r="D8756" t="s">
        <v>14</v>
      </c>
      <c r="E8756" t="s">
        <v>18</v>
      </c>
      <c r="F8756">
        <v>0</v>
      </c>
    </row>
    <row r="8757" spans="1:6">
      <c r="A8757" s="171">
        <v>44462</v>
      </c>
      <c r="B8757" t="s">
        <v>164</v>
      </c>
      <c r="C8757">
        <v>324190.42</v>
      </c>
      <c r="D8757" t="s">
        <v>19</v>
      </c>
      <c r="E8757" t="s">
        <v>19</v>
      </c>
      <c r="F8757">
        <v>265388</v>
      </c>
    </row>
    <row r="8758" spans="1:6">
      <c r="A8758" s="171">
        <v>44462</v>
      </c>
      <c r="B8758" t="s">
        <v>164</v>
      </c>
      <c r="C8758">
        <v>324190.42</v>
      </c>
      <c r="D8758" t="s">
        <v>19</v>
      </c>
      <c r="E8758" t="s">
        <v>20</v>
      </c>
      <c r="F8758">
        <v>265388</v>
      </c>
    </row>
    <row r="8759" spans="1:6">
      <c r="A8759" s="171">
        <v>44462</v>
      </c>
      <c r="B8759" t="s">
        <v>164</v>
      </c>
      <c r="C8759">
        <v>324190.42</v>
      </c>
      <c r="D8759" t="s">
        <v>19</v>
      </c>
      <c r="E8759" t="s">
        <v>21</v>
      </c>
      <c r="F8759">
        <v>0</v>
      </c>
    </row>
    <row r="8760" spans="1:6">
      <c r="A8760" s="171">
        <v>44462</v>
      </c>
      <c r="B8760" t="s">
        <v>164</v>
      </c>
      <c r="C8760">
        <v>324190.42</v>
      </c>
      <c r="D8760" t="s">
        <v>19</v>
      </c>
      <c r="E8760" t="s">
        <v>22</v>
      </c>
      <c r="F8760">
        <v>0</v>
      </c>
    </row>
    <row r="8761" spans="1:6">
      <c r="A8761" s="171">
        <v>44462</v>
      </c>
      <c r="B8761" t="s">
        <v>164</v>
      </c>
      <c r="C8761">
        <v>324190.42</v>
      </c>
      <c r="D8761" t="s">
        <v>23</v>
      </c>
      <c r="E8761" t="s">
        <v>23</v>
      </c>
      <c r="F8761">
        <v>0</v>
      </c>
    </row>
    <row r="8762" spans="1:6">
      <c r="A8762" s="171">
        <v>44462</v>
      </c>
      <c r="B8762" t="s">
        <v>164</v>
      </c>
      <c r="C8762">
        <v>324190.42</v>
      </c>
      <c r="D8762" t="s">
        <v>24</v>
      </c>
      <c r="E8762" t="s">
        <v>24</v>
      </c>
      <c r="F8762">
        <v>340385</v>
      </c>
    </row>
    <row r="8763" spans="1:6">
      <c r="A8763" s="171">
        <v>44462</v>
      </c>
      <c r="B8763" t="s">
        <v>164</v>
      </c>
      <c r="C8763">
        <v>324190.42</v>
      </c>
      <c r="D8763" t="s">
        <v>25</v>
      </c>
      <c r="E8763" t="s">
        <v>25</v>
      </c>
      <c r="F8763">
        <v>2249748</v>
      </c>
    </row>
    <row r="8764" spans="1:6">
      <c r="A8764" s="171">
        <v>44462</v>
      </c>
      <c r="B8764" t="s">
        <v>164</v>
      </c>
      <c r="C8764">
        <v>324190.42</v>
      </c>
      <c r="D8764" t="s">
        <v>26</v>
      </c>
      <c r="E8764" t="s">
        <v>26</v>
      </c>
      <c r="F8764">
        <v>300436</v>
      </c>
    </row>
    <row r="8765" spans="1:6">
      <c r="A8765" s="171">
        <v>44462</v>
      </c>
      <c r="B8765" t="s">
        <v>164</v>
      </c>
      <c r="C8765">
        <v>324190.42</v>
      </c>
      <c r="D8765" t="s">
        <v>27</v>
      </c>
      <c r="E8765" t="s">
        <v>27</v>
      </c>
      <c r="F8765">
        <v>43294</v>
      </c>
    </row>
    <row r="8766" spans="1:6">
      <c r="A8766" s="171">
        <v>44462</v>
      </c>
      <c r="B8766" t="s">
        <v>164</v>
      </c>
      <c r="C8766">
        <v>324190.42</v>
      </c>
      <c r="D8766" t="s">
        <v>28</v>
      </c>
      <c r="E8766" t="s">
        <v>28</v>
      </c>
      <c r="F8766">
        <v>457</v>
      </c>
    </row>
    <row r="8767" spans="1:6">
      <c r="A8767" s="171">
        <v>44462</v>
      </c>
      <c r="B8767" t="s">
        <v>164</v>
      </c>
      <c r="C8767">
        <v>324190.42</v>
      </c>
      <c r="D8767" t="s">
        <v>29</v>
      </c>
      <c r="E8767" t="s">
        <v>29</v>
      </c>
      <c r="F8767">
        <v>1138893</v>
      </c>
    </row>
    <row r="8768" spans="1:6">
      <c r="A8768" s="171">
        <v>44462</v>
      </c>
      <c r="B8768" t="s">
        <v>164</v>
      </c>
      <c r="C8768">
        <v>324190.42</v>
      </c>
      <c r="D8768" t="s">
        <v>30</v>
      </c>
      <c r="E8768" t="s">
        <v>30</v>
      </c>
      <c r="F8768">
        <v>14430337</v>
      </c>
    </row>
    <row r="8769" spans="1:6">
      <c r="A8769" s="171">
        <v>44462</v>
      </c>
      <c r="B8769" t="s">
        <v>164</v>
      </c>
      <c r="C8769">
        <v>324190.42</v>
      </c>
      <c r="D8769" t="s">
        <v>31</v>
      </c>
      <c r="E8769" t="s">
        <v>31</v>
      </c>
      <c r="F8769">
        <v>1612035</v>
      </c>
    </row>
    <row r="8770" spans="1:6">
      <c r="A8770" s="171">
        <v>44462</v>
      </c>
      <c r="B8770" t="s">
        <v>164</v>
      </c>
      <c r="C8770">
        <v>324190.42</v>
      </c>
      <c r="D8770" t="s">
        <v>32</v>
      </c>
      <c r="E8770" t="s">
        <v>32</v>
      </c>
      <c r="F8770">
        <v>44388</v>
      </c>
    </row>
    <row r="8771" spans="1:6">
      <c r="A8771" s="171">
        <v>44462</v>
      </c>
      <c r="B8771" t="s">
        <v>164</v>
      </c>
      <c r="C8771">
        <v>324190.42</v>
      </c>
      <c r="D8771" t="s">
        <v>33</v>
      </c>
      <c r="E8771" t="s">
        <v>33</v>
      </c>
      <c r="F8771">
        <v>0</v>
      </c>
    </row>
    <row r="8772" spans="1:6">
      <c r="A8772" s="171">
        <v>44462</v>
      </c>
      <c r="B8772" t="s">
        <v>164</v>
      </c>
      <c r="C8772">
        <v>324190.42</v>
      </c>
      <c r="D8772" t="s">
        <v>34</v>
      </c>
      <c r="E8772" t="s">
        <v>34</v>
      </c>
      <c r="F8772">
        <v>0</v>
      </c>
    </row>
    <row r="8773" spans="1:6">
      <c r="A8773" s="171">
        <v>44462</v>
      </c>
      <c r="B8773" t="s">
        <v>164</v>
      </c>
      <c r="C8773">
        <v>324190.42</v>
      </c>
      <c r="D8773" t="s">
        <v>35</v>
      </c>
      <c r="E8773" t="s">
        <v>35</v>
      </c>
      <c r="F8773">
        <v>0</v>
      </c>
    </row>
    <row r="8774" spans="1:6">
      <c r="A8774" s="171">
        <v>44462</v>
      </c>
      <c r="B8774" t="s">
        <v>164</v>
      </c>
      <c r="C8774">
        <v>324190.42</v>
      </c>
      <c r="D8774" t="s">
        <v>36</v>
      </c>
      <c r="E8774" t="s">
        <v>36</v>
      </c>
      <c r="F8774">
        <v>12491</v>
      </c>
    </row>
    <row r="8775" spans="1:6">
      <c r="A8775" s="171">
        <v>44462</v>
      </c>
      <c r="B8775" t="s">
        <v>164</v>
      </c>
      <c r="C8775">
        <v>324190.42</v>
      </c>
      <c r="D8775" t="s">
        <v>37</v>
      </c>
      <c r="E8775" t="s">
        <v>37</v>
      </c>
      <c r="F8775">
        <v>47206</v>
      </c>
    </row>
    <row r="8776" spans="1:6">
      <c r="A8776" s="171">
        <v>44462</v>
      </c>
      <c r="B8776" t="s">
        <v>164</v>
      </c>
      <c r="C8776">
        <v>324190.42</v>
      </c>
      <c r="D8776" t="s">
        <v>38</v>
      </c>
      <c r="E8776" t="s">
        <v>38</v>
      </c>
      <c r="F8776">
        <v>0</v>
      </c>
    </row>
    <row r="8777" spans="1:6">
      <c r="A8777" s="171">
        <v>44462</v>
      </c>
      <c r="B8777" t="s">
        <v>164</v>
      </c>
      <c r="C8777">
        <v>324190.42</v>
      </c>
      <c r="D8777" t="s">
        <v>39</v>
      </c>
      <c r="E8777" t="s">
        <v>39</v>
      </c>
      <c r="F8777">
        <v>0</v>
      </c>
    </row>
    <row r="8778" spans="1:6">
      <c r="A8778" s="171">
        <v>44462</v>
      </c>
      <c r="B8778" t="s">
        <v>164</v>
      </c>
      <c r="C8778">
        <v>324190.42</v>
      </c>
      <c r="D8778" t="s">
        <v>40</v>
      </c>
      <c r="E8778" t="s">
        <v>40</v>
      </c>
      <c r="F8778">
        <v>0</v>
      </c>
    </row>
    <row r="8779" spans="1:6">
      <c r="A8779" s="171">
        <v>44462</v>
      </c>
      <c r="B8779" t="s">
        <v>164</v>
      </c>
      <c r="C8779">
        <v>324190.42</v>
      </c>
      <c r="D8779" t="s">
        <v>41</v>
      </c>
      <c r="E8779" t="s">
        <v>41</v>
      </c>
      <c r="F8779">
        <v>0</v>
      </c>
    </row>
    <row r="8780" spans="1:6">
      <c r="A8780" s="171">
        <v>44463</v>
      </c>
      <c r="B8780" t="s">
        <v>164</v>
      </c>
      <c r="C8780">
        <v>320051.95</v>
      </c>
      <c r="D8780" t="s">
        <v>9</v>
      </c>
      <c r="E8780" t="s">
        <v>9</v>
      </c>
      <c r="F8780">
        <v>584258</v>
      </c>
    </row>
    <row r="8781" spans="1:6">
      <c r="A8781" s="171">
        <v>44463</v>
      </c>
      <c r="B8781" t="s">
        <v>164</v>
      </c>
      <c r="C8781">
        <v>320051.95</v>
      </c>
      <c r="D8781" t="s">
        <v>9</v>
      </c>
      <c r="E8781" t="s">
        <v>10</v>
      </c>
      <c r="F8781">
        <v>441408</v>
      </c>
    </row>
    <row r="8782" spans="1:6">
      <c r="A8782" s="171">
        <v>44463</v>
      </c>
      <c r="B8782" t="s">
        <v>164</v>
      </c>
      <c r="C8782">
        <v>320051.95</v>
      </c>
      <c r="D8782" t="s">
        <v>9</v>
      </c>
      <c r="E8782" t="s">
        <v>11</v>
      </c>
      <c r="F8782">
        <v>99204</v>
      </c>
    </row>
    <row r="8783" spans="1:6">
      <c r="A8783" s="171">
        <v>44463</v>
      </c>
      <c r="B8783" t="s">
        <v>164</v>
      </c>
      <c r="C8783">
        <v>320051.95</v>
      </c>
      <c r="D8783" t="s">
        <v>9</v>
      </c>
      <c r="E8783" t="s">
        <v>12</v>
      </c>
      <c r="F8783">
        <v>0</v>
      </c>
    </row>
    <row r="8784" spans="1:6">
      <c r="A8784" s="171">
        <v>44463</v>
      </c>
      <c r="B8784" t="s">
        <v>164</v>
      </c>
      <c r="C8784">
        <v>320051.95</v>
      </c>
      <c r="D8784" t="s">
        <v>9</v>
      </c>
      <c r="E8784" t="s">
        <v>13</v>
      </c>
      <c r="F8784">
        <v>43646</v>
      </c>
    </row>
    <row r="8785" spans="1:6">
      <c r="A8785" s="171">
        <v>44463</v>
      </c>
      <c r="B8785" t="s">
        <v>164</v>
      </c>
      <c r="C8785">
        <v>320051.95</v>
      </c>
      <c r="D8785" t="s">
        <v>14</v>
      </c>
      <c r="E8785" t="s">
        <v>14</v>
      </c>
      <c r="F8785">
        <v>55148</v>
      </c>
    </row>
    <row r="8786" spans="1:6">
      <c r="A8786" s="171">
        <v>44463</v>
      </c>
      <c r="B8786" t="s">
        <v>164</v>
      </c>
      <c r="C8786">
        <v>320051.95</v>
      </c>
      <c r="D8786" t="s">
        <v>14</v>
      </c>
      <c r="E8786" t="s">
        <v>15</v>
      </c>
      <c r="F8786">
        <v>30011</v>
      </c>
    </row>
    <row r="8787" spans="1:6">
      <c r="A8787" s="171">
        <v>44463</v>
      </c>
      <c r="B8787" t="s">
        <v>164</v>
      </c>
      <c r="C8787">
        <v>320051.95</v>
      </c>
      <c r="D8787" t="s">
        <v>14</v>
      </c>
      <c r="E8787" t="s">
        <v>16</v>
      </c>
      <c r="F8787">
        <v>286</v>
      </c>
    </row>
    <row r="8788" spans="1:6">
      <c r="A8788" s="171">
        <v>44463</v>
      </c>
      <c r="B8788" t="s">
        <v>164</v>
      </c>
      <c r="C8788">
        <v>320051.95</v>
      </c>
      <c r="D8788" t="s">
        <v>14</v>
      </c>
      <c r="E8788" t="s">
        <v>17</v>
      </c>
      <c r="F8788">
        <v>24851</v>
      </c>
    </row>
    <row r="8789" spans="1:6">
      <c r="A8789" s="171">
        <v>44463</v>
      </c>
      <c r="B8789" t="s">
        <v>164</v>
      </c>
      <c r="C8789">
        <v>320051.95</v>
      </c>
      <c r="D8789" t="s">
        <v>14</v>
      </c>
      <c r="E8789" t="s">
        <v>18</v>
      </c>
      <c r="F8789">
        <v>0</v>
      </c>
    </row>
    <row r="8790" spans="1:6">
      <c r="A8790" s="171">
        <v>44463</v>
      </c>
      <c r="B8790" t="s">
        <v>164</v>
      </c>
      <c r="C8790">
        <v>320051.95</v>
      </c>
      <c r="D8790" t="s">
        <v>19</v>
      </c>
      <c r="E8790" t="s">
        <v>19</v>
      </c>
      <c r="F8790">
        <v>395473</v>
      </c>
    </row>
    <row r="8791" spans="1:6">
      <c r="A8791" s="171">
        <v>44463</v>
      </c>
      <c r="B8791" t="s">
        <v>164</v>
      </c>
      <c r="C8791">
        <v>320051.95</v>
      </c>
      <c r="D8791" t="s">
        <v>19</v>
      </c>
      <c r="E8791" t="s">
        <v>20</v>
      </c>
      <c r="F8791">
        <v>395473</v>
      </c>
    </row>
    <row r="8792" spans="1:6">
      <c r="A8792" s="171">
        <v>44463</v>
      </c>
      <c r="B8792" t="s">
        <v>164</v>
      </c>
      <c r="C8792">
        <v>320051.95</v>
      </c>
      <c r="D8792" t="s">
        <v>19</v>
      </c>
      <c r="E8792" t="s">
        <v>21</v>
      </c>
      <c r="F8792">
        <v>0</v>
      </c>
    </row>
    <row r="8793" spans="1:6">
      <c r="A8793" s="171">
        <v>44463</v>
      </c>
      <c r="B8793" t="s">
        <v>164</v>
      </c>
      <c r="C8793">
        <v>320051.95</v>
      </c>
      <c r="D8793" t="s">
        <v>19</v>
      </c>
      <c r="E8793" t="s">
        <v>22</v>
      </c>
      <c r="F8793">
        <v>0</v>
      </c>
    </row>
    <row r="8794" spans="1:6">
      <c r="A8794" s="171">
        <v>44463</v>
      </c>
      <c r="B8794" t="s">
        <v>164</v>
      </c>
      <c r="C8794">
        <v>320051.95</v>
      </c>
      <c r="D8794" t="s">
        <v>23</v>
      </c>
      <c r="E8794" t="s">
        <v>23</v>
      </c>
      <c r="F8794">
        <v>0</v>
      </c>
    </row>
    <row r="8795" spans="1:6">
      <c r="A8795" s="171">
        <v>44463</v>
      </c>
      <c r="B8795" t="s">
        <v>164</v>
      </c>
      <c r="C8795">
        <v>320051.95</v>
      </c>
      <c r="D8795" t="s">
        <v>24</v>
      </c>
      <c r="E8795" t="s">
        <v>24</v>
      </c>
      <c r="F8795">
        <v>165617</v>
      </c>
    </row>
    <row r="8796" spans="1:6">
      <c r="A8796" s="171">
        <v>44463</v>
      </c>
      <c r="B8796" t="s">
        <v>164</v>
      </c>
      <c r="C8796">
        <v>320051.95</v>
      </c>
      <c r="D8796" t="s">
        <v>25</v>
      </c>
      <c r="E8796" t="s">
        <v>25</v>
      </c>
      <c r="F8796">
        <v>1781711</v>
      </c>
    </row>
    <row r="8797" spans="1:6">
      <c r="A8797" s="171">
        <v>44463</v>
      </c>
      <c r="B8797" t="s">
        <v>164</v>
      </c>
      <c r="C8797">
        <v>320051.95</v>
      </c>
      <c r="D8797" t="s">
        <v>26</v>
      </c>
      <c r="E8797" t="s">
        <v>26</v>
      </c>
      <c r="F8797">
        <v>421496</v>
      </c>
    </row>
    <row r="8798" spans="1:6">
      <c r="A8798" s="171">
        <v>44463</v>
      </c>
      <c r="B8798" t="s">
        <v>164</v>
      </c>
      <c r="C8798">
        <v>320051.95</v>
      </c>
      <c r="D8798" t="s">
        <v>27</v>
      </c>
      <c r="E8798" t="s">
        <v>27</v>
      </c>
      <c r="F8798">
        <v>38953</v>
      </c>
    </row>
    <row r="8799" spans="1:6">
      <c r="A8799" s="171">
        <v>44463</v>
      </c>
      <c r="B8799" t="s">
        <v>164</v>
      </c>
      <c r="C8799">
        <v>320051.95</v>
      </c>
      <c r="D8799" t="s">
        <v>28</v>
      </c>
      <c r="E8799" t="s">
        <v>28</v>
      </c>
      <c r="F8799">
        <v>31</v>
      </c>
    </row>
    <row r="8800" spans="1:6">
      <c r="A8800" s="171">
        <v>44463</v>
      </c>
      <c r="B8800" t="s">
        <v>164</v>
      </c>
      <c r="C8800">
        <v>320051.95</v>
      </c>
      <c r="D8800" t="s">
        <v>29</v>
      </c>
      <c r="E8800" t="s">
        <v>29</v>
      </c>
      <c r="F8800">
        <v>1470377</v>
      </c>
    </row>
    <row r="8801" spans="1:6">
      <c r="A8801" s="171">
        <v>44463</v>
      </c>
      <c r="B8801" t="s">
        <v>164</v>
      </c>
      <c r="C8801">
        <v>320051.95</v>
      </c>
      <c r="D8801" t="s">
        <v>30</v>
      </c>
      <c r="E8801" t="s">
        <v>30</v>
      </c>
      <c r="F8801">
        <v>15305776</v>
      </c>
    </row>
    <row r="8802" spans="1:6">
      <c r="A8802" s="171">
        <v>44463</v>
      </c>
      <c r="B8802" t="s">
        <v>164</v>
      </c>
      <c r="C8802">
        <v>320051.95</v>
      </c>
      <c r="D8802" t="s">
        <v>31</v>
      </c>
      <c r="E8802" t="s">
        <v>31</v>
      </c>
      <c r="F8802">
        <v>1168402</v>
      </c>
    </row>
    <row r="8803" spans="1:6">
      <c r="A8803" s="171">
        <v>44463</v>
      </c>
      <c r="B8803" t="s">
        <v>164</v>
      </c>
      <c r="C8803">
        <v>320051.95</v>
      </c>
      <c r="D8803" t="s">
        <v>32</v>
      </c>
      <c r="E8803" t="s">
        <v>32</v>
      </c>
      <c r="F8803">
        <v>61584</v>
      </c>
    </row>
    <row r="8804" spans="1:6">
      <c r="A8804" s="171">
        <v>44463</v>
      </c>
      <c r="B8804" t="s">
        <v>164</v>
      </c>
      <c r="C8804">
        <v>320051.95</v>
      </c>
      <c r="D8804" t="s">
        <v>33</v>
      </c>
      <c r="E8804" t="s">
        <v>33</v>
      </c>
      <c r="F8804">
        <v>0</v>
      </c>
    </row>
    <row r="8805" spans="1:6">
      <c r="A8805" s="171">
        <v>44463</v>
      </c>
      <c r="B8805" t="s">
        <v>164</v>
      </c>
      <c r="C8805">
        <v>320051.95</v>
      </c>
      <c r="D8805" t="s">
        <v>34</v>
      </c>
      <c r="E8805" t="s">
        <v>34</v>
      </c>
      <c r="F8805">
        <v>0</v>
      </c>
    </row>
    <row r="8806" spans="1:6">
      <c r="A8806" s="171">
        <v>44463</v>
      </c>
      <c r="B8806" t="s">
        <v>164</v>
      </c>
      <c r="C8806">
        <v>320051.95</v>
      </c>
      <c r="D8806" t="s">
        <v>35</v>
      </c>
      <c r="E8806" t="s">
        <v>35</v>
      </c>
      <c r="F8806">
        <v>0</v>
      </c>
    </row>
    <row r="8807" spans="1:6">
      <c r="A8807" s="171">
        <v>44463</v>
      </c>
      <c r="B8807" t="s">
        <v>164</v>
      </c>
      <c r="C8807">
        <v>320051.95</v>
      </c>
      <c r="D8807" t="s">
        <v>36</v>
      </c>
      <c r="E8807" t="s">
        <v>36</v>
      </c>
      <c r="F8807">
        <v>14104</v>
      </c>
    </row>
    <row r="8808" spans="1:6">
      <c r="A8808" s="171">
        <v>44463</v>
      </c>
      <c r="B8808" t="s">
        <v>164</v>
      </c>
      <c r="C8808">
        <v>320051.95</v>
      </c>
      <c r="D8808" t="s">
        <v>37</v>
      </c>
      <c r="E8808" t="s">
        <v>37</v>
      </c>
      <c r="F8808">
        <v>46605</v>
      </c>
    </row>
    <row r="8809" spans="1:6">
      <c r="A8809" s="171">
        <v>44463</v>
      </c>
      <c r="B8809" t="s">
        <v>164</v>
      </c>
      <c r="C8809">
        <v>320051.95</v>
      </c>
      <c r="D8809" t="s">
        <v>38</v>
      </c>
      <c r="E8809" t="s">
        <v>38</v>
      </c>
      <c r="F8809">
        <v>0</v>
      </c>
    </row>
    <row r="8810" spans="1:6">
      <c r="A8810" s="171">
        <v>44463</v>
      </c>
      <c r="B8810" t="s">
        <v>164</v>
      </c>
      <c r="C8810">
        <v>320051.95</v>
      </c>
      <c r="D8810" t="s">
        <v>39</v>
      </c>
      <c r="E8810" t="s">
        <v>39</v>
      </c>
      <c r="F8810">
        <v>0</v>
      </c>
    </row>
    <row r="8811" spans="1:6">
      <c r="A8811" s="171">
        <v>44463</v>
      </c>
      <c r="B8811" t="s">
        <v>164</v>
      </c>
      <c r="C8811">
        <v>320051.95</v>
      </c>
      <c r="D8811" t="s">
        <v>40</v>
      </c>
      <c r="E8811" t="s">
        <v>40</v>
      </c>
      <c r="F8811">
        <v>0</v>
      </c>
    </row>
    <row r="8812" spans="1:6">
      <c r="A8812" s="171">
        <v>44463</v>
      </c>
      <c r="B8812" t="s">
        <v>164</v>
      </c>
      <c r="C8812">
        <v>320051.95</v>
      </c>
      <c r="D8812" t="s">
        <v>41</v>
      </c>
      <c r="E8812" t="s">
        <v>41</v>
      </c>
      <c r="F8812">
        <v>0</v>
      </c>
    </row>
    <row r="8813" spans="1:6">
      <c r="A8813" s="171">
        <v>44464</v>
      </c>
      <c r="B8813" t="s">
        <v>164</v>
      </c>
      <c r="C8813">
        <v>292948.28000000003</v>
      </c>
      <c r="D8813" t="s">
        <v>9</v>
      </c>
      <c r="E8813" t="s">
        <v>9</v>
      </c>
      <c r="F8813">
        <v>985684</v>
      </c>
    </row>
    <row r="8814" spans="1:6">
      <c r="A8814" s="171">
        <v>44464</v>
      </c>
      <c r="B8814" t="s">
        <v>164</v>
      </c>
      <c r="C8814">
        <v>292948.28000000003</v>
      </c>
      <c r="D8814" t="s">
        <v>9</v>
      </c>
      <c r="E8814" t="s">
        <v>10</v>
      </c>
      <c r="F8814">
        <v>452504</v>
      </c>
    </row>
    <row r="8815" spans="1:6">
      <c r="A8815" s="171">
        <v>44464</v>
      </c>
      <c r="B8815" t="s">
        <v>164</v>
      </c>
      <c r="C8815">
        <v>292948.28000000003</v>
      </c>
      <c r="D8815" t="s">
        <v>9</v>
      </c>
      <c r="E8815" t="s">
        <v>11</v>
      </c>
      <c r="F8815">
        <v>89583</v>
      </c>
    </row>
    <row r="8816" spans="1:6">
      <c r="A8816" s="171">
        <v>44464</v>
      </c>
      <c r="B8816" t="s">
        <v>164</v>
      </c>
      <c r="C8816">
        <v>292948.28000000003</v>
      </c>
      <c r="D8816" t="s">
        <v>9</v>
      </c>
      <c r="E8816" t="s">
        <v>12</v>
      </c>
      <c r="F8816">
        <v>0</v>
      </c>
    </row>
    <row r="8817" spans="1:6">
      <c r="A8817" s="171">
        <v>44464</v>
      </c>
      <c r="B8817" t="s">
        <v>164</v>
      </c>
      <c r="C8817">
        <v>292948.28000000003</v>
      </c>
      <c r="D8817" t="s">
        <v>9</v>
      </c>
      <c r="E8817" t="s">
        <v>13</v>
      </c>
      <c r="F8817">
        <v>443597</v>
      </c>
    </row>
    <row r="8818" spans="1:6">
      <c r="A8818" s="171">
        <v>44464</v>
      </c>
      <c r="B8818" t="s">
        <v>164</v>
      </c>
      <c r="C8818">
        <v>292948.28000000003</v>
      </c>
      <c r="D8818" t="s">
        <v>14</v>
      </c>
      <c r="E8818" t="s">
        <v>14</v>
      </c>
      <c r="F8818">
        <v>107460</v>
      </c>
    </row>
    <row r="8819" spans="1:6">
      <c r="A8819" s="171">
        <v>44464</v>
      </c>
      <c r="B8819" t="s">
        <v>164</v>
      </c>
      <c r="C8819">
        <v>292948.28000000003</v>
      </c>
      <c r="D8819" t="s">
        <v>14</v>
      </c>
      <c r="E8819" t="s">
        <v>15</v>
      </c>
      <c r="F8819">
        <v>38486</v>
      </c>
    </row>
    <row r="8820" spans="1:6">
      <c r="A8820" s="171">
        <v>44464</v>
      </c>
      <c r="B8820" t="s">
        <v>164</v>
      </c>
      <c r="C8820">
        <v>292948.28000000003</v>
      </c>
      <c r="D8820" t="s">
        <v>14</v>
      </c>
      <c r="E8820" t="s">
        <v>16</v>
      </c>
      <c r="F8820">
        <v>195</v>
      </c>
    </row>
    <row r="8821" spans="1:6">
      <c r="A8821" s="171">
        <v>44464</v>
      </c>
      <c r="B8821" t="s">
        <v>164</v>
      </c>
      <c r="C8821">
        <v>292948.28000000003</v>
      </c>
      <c r="D8821" t="s">
        <v>14</v>
      </c>
      <c r="E8821" t="s">
        <v>17</v>
      </c>
      <c r="F8821">
        <v>68779</v>
      </c>
    </row>
    <row r="8822" spans="1:6">
      <c r="A8822" s="171">
        <v>44464</v>
      </c>
      <c r="B8822" t="s">
        <v>164</v>
      </c>
      <c r="C8822">
        <v>292948.28000000003</v>
      </c>
      <c r="D8822" t="s">
        <v>14</v>
      </c>
      <c r="E8822" t="s">
        <v>18</v>
      </c>
      <c r="F8822">
        <v>0</v>
      </c>
    </row>
    <row r="8823" spans="1:6">
      <c r="A8823" s="171">
        <v>44464</v>
      </c>
      <c r="B8823" t="s">
        <v>164</v>
      </c>
      <c r="C8823">
        <v>292948.28000000003</v>
      </c>
      <c r="D8823" t="s">
        <v>19</v>
      </c>
      <c r="E8823" t="s">
        <v>19</v>
      </c>
      <c r="F8823">
        <v>819950</v>
      </c>
    </row>
    <row r="8824" spans="1:6">
      <c r="A8824" s="171">
        <v>44464</v>
      </c>
      <c r="B8824" t="s">
        <v>164</v>
      </c>
      <c r="C8824">
        <v>292948.28000000003</v>
      </c>
      <c r="D8824" t="s">
        <v>19</v>
      </c>
      <c r="E8824" t="s">
        <v>20</v>
      </c>
      <c r="F8824">
        <v>819950</v>
      </c>
    </row>
    <row r="8825" spans="1:6">
      <c r="A8825" s="171">
        <v>44464</v>
      </c>
      <c r="B8825" t="s">
        <v>164</v>
      </c>
      <c r="C8825">
        <v>292948.28000000003</v>
      </c>
      <c r="D8825" t="s">
        <v>19</v>
      </c>
      <c r="E8825" t="s">
        <v>21</v>
      </c>
      <c r="F8825">
        <v>0</v>
      </c>
    </row>
    <row r="8826" spans="1:6">
      <c r="A8826" s="171">
        <v>44464</v>
      </c>
      <c r="B8826" t="s">
        <v>164</v>
      </c>
      <c r="C8826">
        <v>292948.28000000003</v>
      </c>
      <c r="D8826" t="s">
        <v>19</v>
      </c>
      <c r="E8826" t="s">
        <v>22</v>
      </c>
      <c r="F8826">
        <v>0</v>
      </c>
    </row>
    <row r="8827" spans="1:6">
      <c r="A8827" s="171">
        <v>44464</v>
      </c>
      <c r="B8827" t="s">
        <v>164</v>
      </c>
      <c r="C8827">
        <v>292948.28000000003</v>
      </c>
      <c r="D8827" t="s">
        <v>23</v>
      </c>
      <c r="E8827" t="s">
        <v>23</v>
      </c>
      <c r="F8827">
        <v>0</v>
      </c>
    </row>
    <row r="8828" spans="1:6">
      <c r="A8828" s="171">
        <v>44464</v>
      </c>
      <c r="B8828" t="s">
        <v>164</v>
      </c>
      <c r="C8828">
        <v>292948.28000000003</v>
      </c>
      <c r="D8828" t="s">
        <v>24</v>
      </c>
      <c r="E8828" t="s">
        <v>24</v>
      </c>
      <c r="F8828">
        <v>286041</v>
      </c>
    </row>
    <row r="8829" spans="1:6">
      <c r="A8829" s="171">
        <v>44464</v>
      </c>
      <c r="B8829" t="s">
        <v>164</v>
      </c>
      <c r="C8829">
        <v>292948.28000000003</v>
      </c>
      <c r="D8829" t="s">
        <v>25</v>
      </c>
      <c r="E8829" t="s">
        <v>25</v>
      </c>
      <c r="F8829">
        <v>1830673</v>
      </c>
    </row>
    <row r="8830" spans="1:6">
      <c r="A8830" s="171">
        <v>44464</v>
      </c>
      <c r="B8830" t="s">
        <v>164</v>
      </c>
      <c r="C8830">
        <v>292948.28000000003</v>
      </c>
      <c r="D8830" t="s">
        <v>26</v>
      </c>
      <c r="E8830" t="s">
        <v>26</v>
      </c>
      <c r="F8830">
        <v>848501</v>
      </c>
    </row>
    <row r="8831" spans="1:6">
      <c r="A8831" s="171">
        <v>44464</v>
      </c>
      <c r="B8831" t="s">
        <v>164</v>
      </c>
      <c r="C8831">
        <v>292948.28000000003</v>
      </c>
      <c r="D8831" t="s">
        <v>27</v>
      </c>
      <c r="E8831" t="s">
        <v>27</v>
      </c>
      <c r="F8831">
        <v>43698</v>
      </c>
    </row>
    <row r="8832" spans="1:6">
      <c r="A8832" s="171">
        <v>44464</v>
      </c>
      <c r="B8832" t="s">
        <v>164</v>
      </c>
      <c r="C8832">
        <v>292948.28000000003</v>
      </c>
      <c r="D8832" t="s">
        <v>28</v>
      </c>
      <c r="E8832" t="s">
        <v>28</v>
      </c>
      <c r="F8832">
        <v>0</v>
      </c>
    </row>
    <row r="8833" spans="1:6">
      <c r="A8833" s="171">
        <v>44464</v>
      </c>
      <c r="B8833" t="s">
        <v>164</v>
      </c>
      <c r="C8833">
        <v>292948.28000000003</v>
      </c>
      <c r="D8833" t="s">
        <v>29</v>
      </c>
      <c r="E8833" t="s">
        <v>29</v>
      </c>
      <c r="F8833">
        <v>1171634</v>
      </c>
    </row>
    <row r="8834" spans="1:6">
      <c r="A8834" s="171">
        <v>44464</v>
      </c>
      <c r="B8834" t="s">
        <v>164</v>
      </c>
      <c r="C8834">
        <v>292948.28000000003</v>
      </c>
      <c r="D8834" t="s">
        <v>30</v>
      </c>
      <c r="E8834" t="s">
        <v>30</v>
      </c>
      <c r="F8834">
        <v>13370060</v>
      </c>
    </row>
    <row r="8835" spans="1:6">
      <c r="A8835" s="171">
        <v>44464</v>
      </c>
      <c r="B8835" t="s">
        <v>164</v>
      </c>
      <c r="C8835">
        <v>292948.28000000003</v>
      </c>
      <c r="D8835" t="s">
        <v>31</v>
      </c>
      <c r="E8835" t="s">
        <v>31</v>
      </c>
      <c r="F8835">
        <v>1170343</v>
      </c>
    </row>
    <row r="8836" spans="1:6">
      <c r="A8836" s="171">
        <v>44464</v>
      </c>
      <c r="B8836" t="s">
        <v>164</v>
      </c>
      <c r="C8836">
        <v>292948.28000000003</v>
      </c>
      <c r="D8836" t="s">
        <v>32</v>
      </c>
      <c r="E8836" t="s">
        <v>32</v>
      </c>
      <c r="F8836">
        <v>90548</v>
      </c>
    </row>
    <row r="8837" spans="1:6">
      <c r="A8837" s="171">
        <v>44464</v>
      </c>
      <c r="B8837" t="s">
        <v>164</v>
      </c>
      <c r="C8837">
        <v>292948.28000000003</v>
      </c>
      <c r="D8837" t="s">
        <v>33</v>
      </c>
      <c r="E8837" t="s">
        <v>33</v>
      </c>
      <c r="F8837">
        <v>0</v>
      </c>
    </row>
    <row r="8838" spans="1:6">
      <c r="A8838" s="171">
        <v>44464</v>
      </c>
      <c r="B8838" t="s">
        <v>164</v>
      </c>
      <c r="C8838">
        <v>292948.28000000003</v>
      </c>
      <c r="D8838" t="s">
        <v>34</v>
      </c>
      <c r="E8838" t="s">
        <v>34</v>
      </c>
      <c r="F8838">
        <v>0</v>
      </c>
    </row>
    <row r="8839" spans="1:6">
      <c r="A8839" s="171">
        <v>44464</v>
      </c>
      <c r="B8839" t="s">
        <v>164</v>
      </c>
      <c r="C8839">
        <v>292948.28000000003</v>
      </c>
      <c r="D8839" t="s">
        <v>35</v>
      </c>
      <c r="E8839" t="s">
        <v>35</v>
      </c>
      <c r="F8839">
        <v>0</v>
      </c>
    </row>
    <row r="8840" spans="1:6">
      <c r="A8840" s="171">
        <v>44464</v>
      </c>
      <c r="B8840" t="s">
        <v>164</v>
      </c>
      <c r="C8840">
        <v>292948.28000000003</v>
      </c>
      <c r="D8840" t="s">
        <v>36</v>
      </c>
      <c r="E8840" t="s">
        <v>36</v>
      </c>
      <c r="F8840">
        <v>11153</v>
      </c>
    </row>
    <row r="8841" spans="1:6">
      <c r="A8841" s="171">
        <v>44464</v>
      </c>
      <c r="B8841" t="s">
        <v>164</v>
      </c>
      <c r="C8841">
        <v>292948.28000000003</v>
      </c>
      <c r="D8841" t="s">
        <v>37</v>
      </c>
      <c r="E8841" t="s">
        <v>37</v>
      </c>
      <c r="F8841">
        <v>48733</v>
      </c>
    </row>
    <row r="8842" spans="1:6">
      <c r="A8842" s="171">
        <v>44464</v>
      </c>
      <c r="B8842" t="s">
        <v>164</v>
      </c>
      <c r="C8842">
        <v>292948.28000000003</v>
      </c>
      <c r="D8842" t="s">
        <v>38</v>
      </c>
      <c r="E8842" t="s">
        <v>38</v>
      </c>
      <c r="F8842">
        <v>0</v>
      </c>
    </row>
    <row r="8843" spans="1:6">
      <c r="A8843" s="171">
        <v>44464</v>
      </c>
      <c r="B8843" t="s">
        <v>164</v>
      </c>
      <c r="C8843">
        <v>292948.28000000003</v>
      </c>
      <c r="D8843" t="s">
        <v>39</v>
      </c>
      <c r="E8843" t="s">
        <v>39</v>
      </c>
      <c r="F8843">
        <v>0</v>
      </c>
    </row>
    <row r="8844" spans="1:6">
      <c r="A8844" s="171">
        <v>44464</v>
      </c>
      <c r="B8844" t="s">
        <v>164</v>
      </c>
      <c r="C8844">
        <v>292948.28000000003</v>
      </c>
      <c r="D8844" t="s">
        <v>40</v>
      </c>
      <c r="E8844" t="s">
        <v>40</v>
      </c>
      <c r="F8844">
        <v>0</v>
      </c>
    </row>
    <row r="8845" spans="1:6">
      <c r="A8845" s="171">
        <v>44464</v>
      </c>
      <c r="B8845" t="s">
        <v>164</v>
      </c>
      <c r="C8845">
        <v>292948.28000000003</v>
      </c>
      <c r="D8845" t="s">
        <v>41</v>
      </c>
      <c r="E8845" t="s">
        <v>41</v>
      </c>
      <c r="F8845">
        <v>0</v>
      </c>
    </row>
    <row r="8846" spans="1:6">
      <c r="A8846" s="171">
        <v>44465</v>
      </c>
      <c r="B8846" t="s">
        <v>164</v>
      </c>
      <c r="C8846">
        <v>246049.71</v>
      </c>
      <c r="D8846" t="s">
        <v>9</v>
      </c>
      <c r="E8846" t="s">
        <v>9</v>
      </c>
      <c r="F8846">
        <v>900712</v>
      </c>
    </row>
    <row r="8847" spans="1:6">
      <c r="A8847" s="171">
        <v>44465</v>
      </c>
      <c r="B8847" t="s">
        <v>164</v>
      </c>
      <c r="C8847">
        <v>246049.71</v>
      </c>
      <c r="D8847" t="s">
        <v>9</v>
      </c>
      <c r="E8847" t="s">
        <v>10</v>
      </c>
      <c r="F8847">
        <v>457398</v>
      </c>
    </row>
    <row r="8848" spans="1:6">
      <c r="A8848" s="171">
        <v>44465</v>
      </c>
      <c r="B8848" t="s">
        <v>164</v>
      </c>
      <c r="C8848">
        <v>246049.71</v>
      </c>
      <c r="D8848" t="s">
        <v>9</v>
      </c>
      <c r="E8848" t="s">
        <v>11</v>
      </c>
      <c r="F8848">
        <v>60763</v>
      </c>
    </row>
    <row r="8849" spans="1:6">
      <c r="A8849" s="171">
        <v>44465</v>
      </c>
      <c r="B8849" t="s">
        <v>164</v>
      </c>
      <c r="C8849">
        <v>246049.71</v>
      </c>
      <c r="D8849" t="s">
        <v>9</v>
      </c>
      <c r="E8849" t="s">
        <v>12</v>
      </c>
      <c r="F8849">
        <v>0</v>
      </c>
    </row>
    <row r="8850" spans="1:6">
      <c r="A8850" s="171">
        <v>44465</v>
      </c>
      <c r="B8850" t="s">
        <v>164</v>
      </c>
      <c r="C8850">
        <v>246049.71</v>
      </c>
      <c r="D8850" t="s">
        <v>9</v>
      </c>
      <c r="E8850" t="s">
        <v>13</v>
      </c>
      <c r="F8850">
        <v>382551</v>
      </c>
    </row>
    <row r="8851" spans="1:6">
      <c r="A8851" s="171">
        <v>44465</v>
      </c>
      <c r="B8851" t="s">
        <v>164</v>
      </c>
      <c r="C8851">
        <v>246049.71</v>
      </c>
      <c r="D8851" t="s">
        <v>14</v>
      </c>
      <c r="E8851" t="s">
        <v>14</v>
      </c>
      <c r="F8851">
        <v>97579</v>
      </c>
    </row>
    <row r="8852" spans="1:6">
      <c r="A8852" s="171">
        <v>44465</v>
      </c>
      <c r="B8852" t="s">
        <v>164</v>
      </c>
      <c r="C8852">
        <v>246049.71</v>
      </c>
      <c r="D8852" t="s">
        <v>14</v>
      </c>
      <c r="E8852" t="s">
        <v>15</v>
      </c>
      <c r="F8852">
        <v>34313</v>
      </c>
    </row>
    <row r="8853" spans="1:6">
      <c r="A8853" s="171">
        <v>44465</v>
      </c>
      <c r="B8853" t="s">
        <v>164</v>
      </c>
      <c r="C8853">
        <v>246049.71</v>
      </c>
      <c r="D8853" t="s">
        <v>14</v>
      </c>
      <c r="E8853" t="s">
        <v>16</v>
      </c>
      <c r="F8853">
        <v>211</v>
      </c>
    </row>
    <row r="8854" spans="1:6">
      <c r="A8854" s="171">
        <v>44465</v>
      </c>
      <c r="B8854" t="s">
        <v>164</v>
      </c>
      <c r="C8854">
        <v>246049.71</v>
      </c>
      <c r="D8854" t="s">
        <v>14</v>
      </c>
      <c r="E8854" t="s">
        <v>17</v>
      </c>
      <c r="F8854">
        <v>63055</v>
      </c>
    </row>
    <row r="8855" spans="1:6">
      <c r="A8855" s="171">
        <v>44465</v>
      </c>
      <c r="B8855" t="s">
        <v>164</v>
      </c>
      <c r="C8855">
        <v>246049.71</v>
      </c>
      <c r="D8855" t="s">
        <v>14</v>
      </c>
      <c r="E8855" t="s">
        <v>18</v>
      </c>
      <c r="F8855">
        <v>0</v>
      </c>
    </row>
    <row r="8856" spans="1:6">
      <c r="A8856" s="171">
        <v>44465</v>
      </c>
      <c r="B8856" t="s">
        <v>164</v>
      </c>
      <c r="C8856">
        <v>246049.71</v>
      </c>
      <c r="D8856" t="s">
        <v>19</v>
      </c>
      <c r="E8856" t="s">
        <v>19</v>
      </c>
      <c r="F8856">
        <v>619714</v>
      </c>
    </row>
    <row r="8857" spans="1:6">
      <c r="A8857" s="171">
        <v>44465</v>
      </c>
      <c r="B8857" t="s">
        <v>164</v>
      </c>
      <c r="C8857">
        <v>246049.71</v>
      </c>
      <c r="D8857" t="s">
        <v>19</v>
      </c>
      <c r="E8857" t="s">
        <v>20</v>
      </c>
      <c r="F8857">
        <v>619714</v>
      </c>
    </row>
    <row r="8858" spans="1:6">
      <c r="A8858" s="171">
        <v>44465</v>
      </c>
      <c r="B8858" t="s">
        <v>164</v>
      </c>
      <c r="C8858">
        <v>246049.71</v>
      </c>
      <c r="D8858" t="s">
        <v>19</v>
      </c>
      <c r="E8858" t="s">
        <v>21</v>
      </c>
      <c r="F8858">
        <v>0</v>
      </c>
    </row>
    <row r="8859" spans="1:6">
      <c r="A8859" s="171">
        <v>44465</v>
      </c>
      <c r="B8859" t="s">
        <v>164</v>
      </c>
      <c r="C8859">
        <v>246049.71</v>
      </c>
      <c r="D8859" t="s">
        <v>19</v>
      </c>
      <c r="E8859" t="s">
        <v>22</v>
      </c>
      <c r="F8859">
        <v>0</v>
      </c>
    </row>
    <row r="8860" spans="1:6">
      <c r="A8860" s="171">
        <v>44465</v>
      </c>
      <c r="B8860" t="s">
        <v>164</v>
      </c>
      <c r="C8860">
        <v>246049.71</v>
      </c>
      <c r="D8860" t="s">
        <v>23</v>
      </c>
      <c r="E8860" t="s">
        <v>23</v>
      </c>
      <c r="F8860">
        <v>0</v>
      </c>
    </row>
    <row r="8861" spans="1:6">
      <c r="A8861" s="171">
        <v>44465</v>
      </c>
      <c r="B8861" t="s">
        <v>164</v>
      </c>
      <c r="C8861">
        <v>246049.71</v>
      </c>
      <c r="D8861" t="s">
        <v>24</v>
      </c>
      <c r="E8861" t="s">
        <v>24</v>
      </c>
      <c r="F8861">
        <v>382789</v>
      </c>
    </row>
    <row r="8862" spans="1:6">
      <c r="A8862" s="171">
        <v>44465</v>
      </c>
      <c r="B8862" t="s">
        <v>164</v>
      </c>
      <c r="C8862">
        <v>246049.71</v>
      </c>
      <c r="D8862" t="s">
        <v>25</v>
      </c>
      <c r="E8862" t="s">
        <v>25</v>
      </c>
      <c r="F8862">
        <v>2260584</v>
      </c>
    </row>
    <row r="8863" spans="1:6">
      <c r="A8863" s="171">
        <v>44465</v>
      </c>
      <c r="B8863" t="s">
        <v>164</v>
      </c>
      <c r="C8863">
        <v>246049.71</v>
      </c>
      <c r="D8863" t="s">
        <v>26</v>
      </c>
      <c r="E8863" t="s">
        <v>26</v>
      </c>
      <c r="F8863">
        <v>652656</v>
      </c>
    </row>
    <row r="8864" spans="1:6">
      <c r="A8864" s="171">
        <v>44465</v>
      </c>
      <c r="B8864" t="s">
        <v>164</v>
      </c>
      <c r="C8864">
        <v>246049.71</v>
      </c>
      <c r="D8864" t="s">
        <v>27</v>
      </c>
      <c r="E8864" t="s">
        <v>27</v>
      </c>
      <c r="F8864">
        <v>52167</v>
      </c>
    </row>
    <row r="8865" spans="1:6">
      <c r="A8865" s="171">
        <v>44465</v>
      </c>
      <c r="B8865" t="s">
        <v>164</v>
      </c>
      <c r="C8865">
        <v>246049.71</v>
      </c>
      <c r="D8865" t="s">
        <v>28</v>
      </c>
      <c r="E8865" t="s">
        <v>28</v>
      </c>
      <c r="F8865">
        <v>1</v>
      </c>
    </row>
    <row r="8866" spans="1:6">
      <c r="A8866" s="171">
        <v>44465</v>
      </c>
      <c r="B8866" t="s">
        <v>164</v>
      </c>
      <c r="C8866">
        <v>246049.71</v>
      </c>
      <c r="D8866" t="s">
        <v>29</v>
      </c>
      <c r="E8866" t="s">
        <v>29</v>
      </c>
      <c r="F8866">
        <v>1925667</v>
      </c>
    </row>
    <row r="8867" spans="1:6">
      <c r="A8867" s="171">
        <v>44465</v>
      </c>
      <c r="B8867" t="s">
        <v>164</v>
      </c>
      <c r="C8867">
        <v>246049.71</v>
      </c>
      <c r="D8867" t="s">
        <v>30</v>
      </c>
      <c r="E8867" t="s">
        <v>30</v>
      </c>
      <c r="F8867">
        <v>16263559</v>
      </c>
    </row>
    <row r="8868" spans="1:6">
      <c r="A8868" s="171">
        <v>44465</v>
      </c>
      <c r="B8868" t="s">
        <v>164</v>
      </c>
      <c r="C8868">
        <v>246049.71</v>
      </c>
      <c r="D8868" t="s">
        <v>31</v>
      </c>
      <c r="E8868" t="s">
        <v>31</v>
      </c>
      <c r="F8868">
        <v>1179314</v>
      </c>
    </row>
    <row r="8869" spans="1:6">
      <c r="A8869" s="171">
        <v>44465</v>
      </c>
      <c r="B8869" t="s">
        <v>164</v>
      </c>
      <c r="C8869">
        <v>246049.71</v>
      </c>
      <c r="D8869" t="s">
        <v>32</v>
      </c>
      <c r="E8869" t="s">
        <v>32</v>
      </c>
      <c r="F8869">
        <v>145225</v>
      </c>
    </row>
    <row r="8870" spans="1:6">
      <c r="A8870" s="171">
        <v>44465</v>
      </c>
      <c r="B8870" t="s">
        <v>164</v>
      </c>
      <c r="C8870">
        <v>246049.71</v>
      </c>
      <c r="D8870" t="s">
        <v>33</v>
      </c>
      <c r="E8870" t="s">
        <v>33</v>
      </c>
      <c r="F8870">
        <v>0</v>
      </c>
    </row>
    <row r="8871" spans="1:6">
      <c r="A8871" s="171">
        <v>44465</v>
      </c>
      <c r="B8871" t="s">
        <v>164</v>
      </c>
      <c r="C8871">
        <v>246049.71</v>
      </c>
      <c r="D8871" t="s">
        <v>34</v>
      </c>
      <c r="E8871" t="s">
        <v>34</v>
      </c>
      <c r="F8871">
        <v>0</v>
      </c>
    </row>
    <row r="8872" spans="1:6">
      <c r="A8872" s="171">
        <v>44465</v>
      </c>
      <c r="B8872" t="s">
        <v>164</v>
      </c>
      <c r="C8872">
        <v>246049.71</v>
      </c>
      <c r="D8872" t="s">
        <v>35</v>
      </c>
      <c r="E8872" t="s">
        <v>35</v>
      </c>
      <c r="F8872">
        <v>0</v>
      </c>
    </row>
    <row r="8873" spans="1:6">
      <c r="A8873" s="171">
        <v>44465</v>
      </c>
      <c r="B8873" t="s">
        <v>164</v>
      </c>
      <c r="C8873">
        <v>246049.71</v>
      </c>
      <c r="D8873" t="s">
        <v>36</v>
      </c>
      <c r="E8873" t="s">
        <v>36</v>
      </c>
      <c r="F8873">
        <v>13059</v>
      </c>
    </row>
    <row r="8874" spans="1:6">
      <c r="A8874" s="171">
        <v>44465</v>
      </c>
      <c r="B8874" t="s">
        <v>164</v>
      </c>
      <c r="C8874">
        <v>246049.71</v>
      </c>
      <c r="D8874" t="s">
        <v>37</v>
      </c>
      <c r="E8874" t="s">
        <v>37</v>
      </c>
      <c r="F8874">
        <v>41149</v>
      </c>
    </row>
    <row r="8875" spans="1:6">
      <c r="A8875" s="171">
        <v>44465</v>
      </c>
      <c r="B8875" t="s">
        <v>164</v>
      </c>
      <c r="C8875">
        <v>246049.71</v>
      </c>
      <c r="D8875" t="s">
        <v>38</v>
      </c>
      <c r="E8875" t="s">
        <v>38</v>
      </c>
      <c r="F8875">
        <v>0</v>
      </c>
    </row>
    <row r="8876" spans="1:6">
      <c r="A8876" s="171">
        <v>44465</v>
      </c>
      <c r="B8876" t="s">
        <v>164</v>
      </c>
      <c r="C8876">
        <v>246049.71</v>
      </c>
      <c r="D8876" t="s">
        <v>39</v>
      </c>
      <c r="E8876" t="s">
        <v>39</v>
      </c>
      <c r="F8876">
        <v>0</v>
      </c>
    </row>
    <row r="8877" spans="1:6">
      <c r="A8877" s="171">
        <v>44465</v>
      </c>
      <c r="B8877" t="s">
        <v>164</v>
      </c>
      <c r="C8877">
        <v>246049.71</v>
      </c>
      <c r="D8877" t="s">
        <v>40</v>
      </c>
      <c r="E8877" t="s">
        <v>40</v>
      </c>
      <c r="F8877">
        <v>0</v>
      </c>
    </row>
    <row r="8878" spans="1:6">
      <c r="A8878" s="171">
        <v>44465</v>
      </c>
      <c r="B8878" t="s">
        <v>164</v>
      </c>
      <c r="C8878">
        <v>246049.71</v>
      </c>
      <c r="D8878" t="s">
        <v>41</v>
      </c>
      <c r="E8878" t="s">
        <v>41</v>
      </c>
      <c r="F8878">
        <v>0</v>
      </c>
    </row>
    <row r="8879" spans="1:6">
      <c r="A8879" s="171">
        <v>44466</v>
      </c>
      <c r="B8879" t="s">
        <v>164</v>
      </c>
      <c r="C8879">
        <v>171113.14</v>
      </c>
      <c r="D8879" t="s">
        <v>9</v>
      </c>
      <c r="E8879" t="s">
        <v>9</v>
      </c>
      <c r="F8879">
        <v>407789</v>
      </c>
    </row>
    <row r="8880" spans="1:6">
      <c r="A8880" s="171">
        <v>44466</v>
      </c>
      <c r="B8880" t="s">
        <v>164</v>
      </c>
      <c r="C8880">
        <v>171113.14</v>
      </c>
      <c r="D8880" t="s">
        <v>9</v>
      </c>
      <c r="E8880" t="s">
        <v>10</v>
      </c>
      <c r="F8880">
        <v>268509</v>
      </c>
    </row>
    <row r="8881" spans="1:6">
      <c r="A8881" s="171">
        <v>44466</v>
      </c>
      <c r="B8881" t="s">
        <v>164</v>
      </c>
      <c r="C8881">
        <v>171113.14</v>
      </c>
      <c r="D8881" t="s">
        <v>9</v>
      </c>
      <c r="E8881" t="s">
        <v>11</v>
      </c>
      <c r="F8881">
        <v>7417</v>
      </c>
    </row>
    <row r="8882" spans="1:6">
      <c r="A8882" s="171">
        <v>44466</v>
      </c>
      <c r="B8882" t="s">
        <v>164</v>
      </c>
      <c r="C8882">
        <v>171113.14</v>
      </c>
      <c r="D8882" t="s">
        <v>9</v>
      </c>
      <c r="E8882" t="s">
        <v>12</v>
      </c>
      <c r="F8882">
        <v>0</v>
      </c>
    </row>
    <row r="8883" spans="1:6">
      <c r="A8883" s="171">
        <v>44466</v>
      </c>
      <c r="B8883" t="s">
        <v>164</v>
      </c>
      <c r="C8883">
        <v>171113.14</v>
      </c>
      <c r="D8883" t="s">
        <v>9</v>
      </c>
      <c r="E8883" t="s">
        <v>13</v>
      </c>
      <c r="F8883">
        <v>131863</v>
      </c>
    </row>
    <row r="8884" spans="1:6">
      <c r="A8884" s="171">
        <v>44466</v>
      </c>
      <c r="B8884" t="s">
        <v>164</v>
      </c>
      <c r="C8884">
        <v>171113.14</v>
      </c>
      <c r="D8884" t="s">
        <v>14</v>
      </c>
      <c r="E8884" t="s">
        <v>14</v>
      </c>
      <c r="F8884">
        <v>64144</v>
      </c>
    </row>
    <row r="8885" spans="1:6">
      <c r="A8885" s="171">
        <v>44466</v>
      </c>
      <c r="B8885" t="s">
        <v>164</v>
      </c>
      <c r="C8885">
        <v>171113.14</v>
      </c>
      <c r="D8885" t="s">
        <v>14</v>
      </c>
      <c r="E8885" t="s">
        <v>15</v>
      </c>
      <c r="F8885">
        <v>10058</v>
      </c>
    </row>
    <row r="8886" spans="1:6">
      <c r="A8886" s="171">
        <v>44466</v>
      </c>
      <c r="B8886" t="s">
        <v>164</v>
      </c>
      <c r="C8886">
        <v>171113.14</v>
      </c>
      <c r="D8886" t="s">
        <v>14</v>
      </c>
      <c r="E8886" t="s">
        <v>16</v>
      </c>
      <c r="F8886">
        <v>189</v>
      </c>
    </row>
    <row r="8887" spans="1:6">
      <c r="A8887" s="171">
        <v>44466</v>
      </c>
      <c r="B8887" t="s">
        <v>164</v>
      </c>
      <c r="C8887">
        <v>171113.14</v>
      </c>
      <c r="D8887" t="s">
        <v>14</v>
      </c>
      <c r="E8887" t="s">
        <v>17</v>
      </c>
      <c r="F8887">
        <v>53897</v>
      </c>
    </row>
    <row r="8888" spans="1:6">
      <c r="A8888" s="171">
        <v>44466</v>
      </c>
      <c r="B8888" t="s">
        <v>164</v>
      </c>
      <c r="C8888">
        <v>171113.14</v>
      </c>
      <c r="D8888" t="s">
        <v>14</v>
      </c>
      <c r="E8888" t="s">
        <v>18</v>
      </c>
      <c r="F8888">
        <v>0</v>
      </c>
    </row>
    <row r="8889" spans="1:6">
      <c r="A8889" s="171">
        <v>44466</v>
      </c>
      <c r="B8889" t="s">
        <v>164</v>
      </c>
      <c r="C8889">
        <v>171113.14</v>
      </c>
      <c r="D8889" t="s">
        <v>19</v>
      </c>
      <c r="E8889" t="s">
        <v>19</v>
      </c>
      <c r="F8889">
        <v>613245</v>
      </c>
    </row>
    <row r="8890" spans="1:6">
      <c r="A8890" s="171">
        <v>44466</v>
      </c>
      <c r="B8890" t="s">
        <v>164</v>
      </c>
      <c r="C8890">
        <v>171113.14</v>
      </c>
      <c r="D8890" t="s">
        <v>19</v>
      </c>
      <c r="E8890" t="s">
        <v>20</v>
      </c>
      <c r="F8890">
        <v>613245</v>
      </c>
    </row>
    <row r="8891" spans="1:6">
      <c r="A8891" s="171">
        <v>44466</v>
      </c>
      <c r="B8891" t="s">
        <v>164</v>
      </c>
      <c r="C8891">
        <v>171113.14</v>
      </c>
      <c r="D8891" t="s">
        <v>19</v>
      </c>
      <c r="E8891" t="s">
        <v>21</v>
      </c>
      <c r="F8891">
        <v>0</v>
      </c>
    </row>
    <row r="8892" spans="1:6">
      <c r="A8892" s="171">
        <v>44466</v>
      </c>
      <c r="B8892" t="s">
        <v>164</v>
      </c>
      <c r="C8892">
        <v>171113.14</v>
      </c>
      <c r="D8892" t="s">
        <v>19</v>
      </c>
      <c r="E8892" t="s">
        <v>22</v>
      </c>
      <c r="F8892">
        <v>0</v>
      </c>
    </row>
    <row r="8893" spans="1:6">
      <c r="A8893" s="171">
        <v>44466</v>
      </c>
      <c r="B8893" t="s">
        <v>164</v>
      </c>
      <c r="C8893">
        <v>171113.14</v>
      </c>
      <c r="D8893" t="s">
        <v>23</v>
      </c>
      <c r="E8893" t="s">
        <v>23</v>
      </c>
      <c r="F8893">
        <v>0</v>
      </c>
    </row>
    <row r="8894" spans="1:6">
      <c r="A8894" s="171">
        <v>44466</v>
      </c>
      <c r="B8894" t="s">
        <v>164</v>
      </c>
      <c r="C8894">
        <v>171113.14</v>
      </c>
      <c r="D8894" t="s">
        <v>24</v>
      </c>
      <c r="E8894" t="s">
        <v>24</v>
      </c>
      <c r="F8894">
        <v>243847</v>
      </c>
    </row>
    <row r="8895" spans="1:6">
      <c r="A8895" s="171">
        <v>44466</v>
      </c>
      <c r="B8895" t="s">
        <v>164</v>
      </c>
      <c r="C8895">
        <v>171113.14</v>
      </c>
      <c r="D8895" t="s">
        <v>25</v>
      </c>
      <c r="E8895" t="s">
        <v>25</v>
      </c>
      <c r="F8895">
        <v>2405965</v>
      </c>
    </row>
    <row r="8896" spans="1:6">
      <c r="A8896" s="171">
        <v>44466</v>
      </c>
      <c r="B8896" t="s">
        <v>164</v>
      </c>
      <c r="C8896">
        <v>171113.14</v>
      </c>
      <c r="D8896" t="s">
        <v>26</v>
      </c>
      <c r="E8896" t="s">
        <v>26</v>
      </c>
      <c r="F8896">
        <v>627865</v>
      </c>
    </row>
    <row r="8897" spans="1:6">
      <c r="A8897" s="171">
        <v>44466</v>
      </c>
      <c r="B8897" t="s">
        <v>164</v>
      </c>
      <c r="C8897">
        <v>171113.14</v>
      </c>
      <c r="D8897" t="s">
        <v>27</v>
      </c>
      <c r="E8897" t="s">
        <v>27</v>
      </c>
      <c r="F8897">
        <v>57851</v>
      </c>
    </row>
    <row r="8898" spans="1:6">
      <c r="A8898" s="171">
        <v>44466</v>
      </c>
      <c r="B8898" t="s">
        <v>164</v>
      </c>
      <c r="C8898">
        <v>171113.14</v>
      </c>
      <c r="D8898" t="s">
        <v>28</v>
      </c>
      <c r="E8898" t="s">
        <v>28</v>
      </c>
      <c r="F8898">
        <v>50</v>
      </c>
    </row>
    <row r="8899" spans="1:6">
      <c r="A8899" s="171">
        <v>44466</v>
      </c>
      <c r="B8899" t="s">
        <v>164</v>
      </c>
      <c r="C8899">
        <v>171113.14</v>
      </c>
      <c r="D8899" t="s">
        <v>29</v>
      </c>
      <c r="E8899" t="s">
        <v>29</v>
      </c>
      <c r="F8899">
        <v>1511368</v>
      </c>
    </row>
    <row r="8900" spans="1:6">
      <c r="A8900" s="171">
        <v>44466</v>
      </c>
      <c r="B8900" t="s">
        <v>164</v>
      </c>
      <c r="C8900">
        <v>171113.14</v>
      </c>
      <c r="D8900" t="s">
        <v>30</v>
      </c>
      <c r="E8900" t="s">
        <v>30</v>
      </c>
      <c r="F8900">
        <v>20197936</v>
      </c>
    </row>
    <row r="8901" spans="1:6">
      <c r="A8901" s="171">
        <v>44466</v>
      </c>
      <c r="B8901" t="s">
        <v>164</v>
      </c>
      <c r="C8901">
        <v>171113.14</v>
      </c>
      <c r="D8901" t="s">
        <v>31</v>
      </c>
      <c r="E8901" t="s">
        <v>31</v>
      </c>
      <c r="F8901">
        <v>1263283</v>
      </c>
    </row>
    <row r="8902" spans="1:6">
      <c r="A8902" s="171">
        <v>44466</v>
      </c>
      <c r="B8902" t="s">
        <v>164</v>
      </c>
      <c r="C8902">
        <v>171113.14</v>
      </c>
      <c r="D8902" t="s">
        <v>32</v>
      </c>
      <c r="E8902" t="s">
        <v>32</v>
      </c>
      <c r="F8902">
        <v>77269</v>
      </c>
    </row>
    <row r="8903" spans="1:6">
      <c r="A8903" s="171">
        <v>44466</v>
      </c>
      <c r="B8903" t="s">
        <v>164</v>
      </c>
      <c r="C8903">
        <v>171113.14</v>
      </c>
      <c r="D8903" t="s">
        <v>33</v>
      </c>
      <c r="E8903" t="s">
        <v>33</v>
      </c>
      <c r="F8903">
        <v>0</v>
      </c>
    </row>
    <row r="8904" spans="1:6">
      <c r="A8904" s="171">
        <v>44466</v>
      </c>
      <c r="B8904" t="s">
        <v>164</v>
      </c>
      <c r="C8904">
        <v>171113.14</v>
      </c>
      <c r="D8904" t="s">
        <v>34</v>
      </c>
      <c r="E8904" t="s">
        <v>34</v>
      </c>
      <c r="F8904">
        <v>0</v>
      </c>
    </row>
    <row r="8905" spans="1:6">
      <c r="A8905" s="171">
        <v>44466</v>
      </c>
      <c r="B8905" t="s">
        <v>164</v>
      </c>
      <c r="C8905">
        <v>171113.14</v>
      </c>
      <c r="D8905" t="s">
        <v>35</v>
      </c>
      <c r="E8905" t="s">
        <v>35</v>
      </c>
      <c r="F8905">
        <v>0</v>
      </c>
    </row>
    <row r="8906" spans="1:6">
      <c r="A8906" s="171">
        <v>44466</v>
      </c>
      <c r="B8906" t="s">
        <v>164</v>
      </c>
      <c r="C8906">
        <v>171113.14</v>
      </c>
      <c r="D8906" t="s">
        <v>36</v>
      </c>
      <c r="E8906" t="s">
        <v>36</v>
      </c>
      <c r="F8906">
        <v>12408</v>
      </c>
    </row>
    <row r="8907" spans="1:6">
      <c r="A8907" s="171">
        <v>44466</v>
      </c>
      <c r="B8907" t="s">
        <v>164</v>
      </c>
      <c r="C8907">
        <v>171113.14</v>
      </c>
      <c r="D8907" t="s">
        <v>37</v>
      </c>
      <c r="E8907" t="s">
        <v>37</v>
      </c>
      <c r="F8907">
        <v>21779</v>
      </c>
    </row>
    <row r="8908" spans="1:6">
      <c r="A8908" s="171">
        <v>44466</v>
      </c>
      <c r="B8908" t="s">
        <v>164</v>
      </c>
      <c r="C8908">
        <v>171113.14</v>
      </c>
      <c r="D8908" t="s">
        <v>38</v>
      </c>
      <c r="E8908" t="s">
        <v>38</v>
      </c>
      <c r="F8908">
        <v>0</v>
      </c>
    </row>
    <row r="8909" spans="1:6">
      <c r="A8909" s="171">
        <v>44466</v>
      </c>
      <c r="B8909" t="s">
        <v>164</v>
      </c>
      <c r="C8909">
        <v>171113.14</v>
      </c>
      <c r="D8909" t="s">
        <v>39</v>
      </c>
      <c r="E8909" t="s">
        <v>39</v>
      </c>
      <c r="F8909">
        <v>0</v>
      </c>
    </row>
    <row r="8910" spans="1:6">
      <c r="A8910" s="171">
        <v>44466</v>
      </c>
      <c r="B8910" t="s">
        <v>164</v>
      </c>
      <c r="C8910">
        <v>171113.14</v>
      </c>
      <c r="D8910" t="s">
        <v>40</v>
      </c>
      <c r="E8910" t="s">
        <v>40</v>
      </c>
      <c r="F8910">
        <v>0</v>
      </c>
    </row>
    <row r="8911" spans="1:6">
      <c r="A8911" s="171">
        <v>44466</v>
      </c>
      <c r="B8911" t="s">
        <v>164</v>
      </c>
      <c r="C8911">
        <v>171113.14</v>
      </c>
      <c r="D8911" t="s">
        <v>41</v>
      </c>
      <c r="E8911" t="s">
        <v>41</v>
      </c>
      <c r="F8911">
        <v>0</v>
      </c>
    </row>
    <row r="8912" spans="1:6">
      <c r="A8912" s="171">
        <v>44467</v>
      </c>
      <c r="B8912" t="s">
        <v>164</v>
      </c>
      <c r="C8912">
        <v>172233.5</v>
      </c>
      <c r="D8912" t="s">
        <v>9</v>
      </c>
      <c r="E8912" t="s">
        <v>9</v>
      </c>
      <c r="F8912">
        <v>803690</v>
      </c>
    </row>
    <row r="8913" spans="1:6">
      <c r="A8913" s="171">
        <v>44467</v>
      </c>
      <c r="B8913" t="s">
        <v>164</v>
      </c>
      <c r="C8913">
        <v>172233.5</v>
      </c>
      <c r="D8913" t="s">
        <v>9</v>
      </c>
      <c r="E8913" t="s">
        <v>10</v>
      </c>
      <c r="F8913">
        <v>309829</v>
      </c>
    </row>
    <row r="8914" spans="1:6">
      <c r="A8914" s="171">
        <v>44467</v>
      </c>
      <c r="B8914" t="s">
        <v>164</v>
      </c>
      <c r="C8914">
        <v>172233.5</v>
      </c>
      <c r="D8914" t="s">
        <v>9</v>
      </c>
      <c r="E8914" t="s">
        <v>11</v>
      </c>
      <c r="F8914">
        <v>62250</v>
      </c>
    </row>
    <row r="8915" spans="1:6">
      <c r="A8915" s="171">
        <v>44467</v>
      </c>
      <c r="B8915" t="s">
        <v>164</v>
      </c>
      <c r="C8915">
        <v>172233.5</v>
      </c>
      <c r="D8915" t="s">
        <v>9</v>
      </c>
      <c r="E8915" t="s">
        <v>12</v>
      </c>
      <c r="F8915">
        <v>0</v>
      </c>
    </row>
    <row r="8916" spans="1:6">
      <c r="A8916" s="171">
        <v>44467</v>
      </c>
      <c r="B8916" t="s">
        <v>164</v>
      </c>
      <c r="C8916">
        <v>172233.5</v>
      </c>
      <c r="D8916" t="s">
        <v>9</v>
      </c>
      <c r="E8916" t="s">
        <v>13</v>
      </c>
      <c r="F8916">
        <v>431611</v>
      </c>
    </row>
    <row r="8917" spans="1:6">
      <c r="A8917" s="171">
        <v>44467</v>
      </c>
      <c r="B8917" t="s">
        <v>164</v>
      </c>
      <c r="C8917">
        <v>172233.5</v>
      </c>
      <c r="D8917" t="s">
        <v>14</v>
      </c>
      <c r="E8917" t="s">
        <v>14</v>
      </c>
      <c r="F8917">
        <v>60857</v>
      </c>
    </row>
    <row r="8918" spans="1:6">
      <c r="A8918" s="171">
        <v>44467</v>
      </c>
      <c r="B8918" t="s">
        <v>164</v>
      </c>
      <c r="C8918">
        <v>172233.5</v>
      </c>
      <c r="D8918" t="s">
        <v>14</v>
      </c>
      <c r="E8918" t="s">
        <v>15</v>
      </c>
      <c r="F8918">
        <v>4766</v>
      </c>
    </row>
    <row r="8919" spans="1:6">
      <c r="A8919" s="171">
        <v>44467</v>
      </c>
      <c r="B8919" t="s">
        <v>164</v>
      </c>
      <c r="C8919">
        <v>172233.5</v>
      </c>
      <c r="D8919" t="s">
        <v>14</v>
      </c>
      <c r="E8919" t="s">
        <v>16</v>
      </c>
      <c r="F8919">
        <v>196</v>
      </c>
    </row>
    <row r="8920" spans="1:6">
      <c r="A8920" s="171">
        <v>44467</v>
      </c>
      <c r="B8920" t="s">
        <v>164</v>
      </c>
      <c r="C8920">
        <v>172233.5</v>
      </c>
      <c r="D8920" t="s">
        <v>14</v>
      </c>
      <c r="E8920" t="s">
        <v>17</v>
      </c>
      <c r="F8920">
        <v>55894</v>
      </c>
    </row>
    <row r="8921" spans="1:6">
      <c r="A8921" s="171">
        <v>44467</v>
      </c>
      <c r="B8921" t="s">
        <v>164</v>
      </c>
      <c r="C8921">
        <v>172233.5</v>
      </c>
      <c r="D8921" t="s">
        <v>14</v>
      </c>
      <c r="E8921" t="s">
        <v>18</v>
      </c>
      <c r="F8921">
        <v>0</v>
      </c>
    </row>
    <row r="8922" spans="1:6">
      <c r="A8922" s="171">
        <v>44467</v>
      </c>
      <c r="B8922" t="s">
        <v>164</v>
      </c>
      <c r="C8922">
        <v>172233.5</v>
      </c>
      <c r="D8922" t="s">
        <v>19</v>
      </c>
      <c r="E8922" t="s">
        <v>19</v>
      </c>
      <c r="F8922">
        <v>232314</v>
      </c>
    </row>
    <row r="8923" spans="1:6">
      <c r="A8923" s="171">
        <v>44467</v>
      </c>
      <c r="B8923" t="s">
        <v>164</v>
      </c>
      <c r="C8923">
        <v>172233.5</v>
      </c>
      <c r="D8923" t="s">
        <v>19</v>
      </c>
      <c r="E8923" t="s">
        <v>20</v>
      </c>
      <c r="F8923">
        <v>232314</v>
      </c>
    </row>
    <row r="8924" spans="1:6">
      <c r="A8924" s="171">
        <v>44467</v>
      </c>
      <c r="B8924" t="s">
        <v>164</v>
      </c>
      <c r="C8924">
        <v>172233.5</v>
      </c>
      <c r="D8924" t="s">
        <v>19</v>
      </c>
      <c r="E8924" t="s">
        <v>21</v>
      </c>
      <c r="F8924">
        <v>0</v>
      </c>
    </row>
    <row r="8925" spans="1:6">
      <c r="A8925" s="171">
        <v>44467</v>
      </c>
      <c r="B8925" t="s">
        <v>164</v>
      </c>
      <c r="C8925">
        <v>172233.5</v>
      </c>
      <c r="D8925" t="s">
        <v>19</v>
      </c>
      <c r="E8925" t="s">
        <v>22</v>
      </c>
      <c r="F8925">
        <v>0</v>
      </c>
    </row>
    <row r="8926" spans="1:6">
      <c r="A8926" s="171">
        <v>44467</v>
      </c>
      <c r="B8926" t="s">
        <v>164</v>
      </c>
      <c r="C8926">
        <v>172233.5</v>
      </c>
      <c r="D8926" t="s">
        <v>23</v>
      </c>
      <c r="E8926" t="s">
        <v>23</v>
      </c>
      <c r="F8926">
        <v>0</v>
      </c>
    </row>
    <row r="8927" spans="1:6">
      <c r="A8927" s="171">
        <v>44467</v>
      </c>
      <c r="B8927" t="s">
        <v>164</v>
      </c>
      <c r="C8927">
        <v>172233.5</v>
      </c>
      <c r="D8927" t="s">
        <v>24</v>
      </c>
      <c r="E8927" t="s">
        <v>24</v>
      </c>
      <c r="F8927">
        <v>287359</v>
      </c>
    </row>
    <row r="8928" spans="1:6">
      <c r="A8928" s="171">
        <v>44467</v>
      </c>
      <c r="B8928" t="s">
        <v>164</v>
      </c>
      <c r="C8928">
        <v>172233.5</v>
      </c>
      <c r="D8928" t="s">
        <v>25</v>
      </c>
      <c r="E8928" t="s">
        <v>25</v>
      </c>
      <c r="F8928">
        <v>1425298</v>
      </c>
    </row>
    <row r="8929" spans="1:6">
      <c r="A8929" s="171">
        <v>44467</v>
      </c>
      <c r="B8929" t="s">
        <v>164</v>
      </c>
      <c r="C8929">
        <v>172233.5</v>
      </c>
      <c r="D8929" t="s">
        <v>26</v>
      </c>
      <c r="E8929" t="s">
        <v>26</v>
      </c>
      <c r="F8929">
        <v>242611</v>
      </c>
    </row>
    <row r="8930" spans="1:6">
      <c r="A8930" s="171">
        <v>44467</v>
      </c>
      <c r="B8930" t="s">
        <v>164</v>
      </c>
      <c r="C8930">
        <v>172233.5</v>
      </c>
      <c r="D8930" t="s">
        <v>27</v>
      </c>
      <c r="E8930" t="s">
        <v>27</v>
      </c>
      <c r="F8930">
        <v>70373</v>
      </c>
    </row>
    <row r="8931" spans="1:6">
      <c r="A8931" s="171">
        <v>44467</v>
      </c>
      <c r="B8931" t="s">
        <v>164</v>
      </c>
      <c r="C8931">
        <v>172233.5</v>
      </c>
      <c r="D8931" t="s">
        <v>28</v>
      </c>
      <c r="E8931" t="s">
        <v>28</v>
      </c>
      <c r="F8931">
        <v>0</v>
      </c>
    </row>
    <row r="8932" spans="1:6">
      <c r="A8932" s="171">
        <v>44467</v>
      </c>
      <c r="B8932" t="s">
        <v>164</v>
      </c>
      <c r="C8932">
        <v>172233.5</v>
      </c>
      <c r="D8932" t="s">
        <v>29</v>
      </c>
      <c r="E8932" t="s">
        <v>29</v>
      </c>
      <c r="F8932">
        <v>1485343</v>
      </c>
    </row>
    <row r="8933" spans="1:6">
      <c r="A8933" s="171">
        <v>44467</v>
      </c>
      <c r="B8933" t="s">
        <v>164</v>
      </c>
      <c r="C8933">
        <v>172233.5</v>
      </c>
      <c r="D8933" t="s">
        <v>30</v>
      </c>
      <c r="E8933" t="s">
        <v>30</v>
      </c>
      <c r="F8933">
        <v>22823372</v>
      </c>
    </row>
    <row r="8934" spans="1:6">
      <c r="A8934" s="171">
        <v>44467</v>
      </c>
      <c r="B8934" t="s">
        <v>164</v>
      </c>
      <c r="C8934">
        <v>172233.5</v>
      </c>
      <c r="D8934" t="s">
        <v>31</v>
      </c>
      <c r="E8934" t="s">
        <v>31</v>
      </c>
      <c r="F8934">
        <v>1581306</v>
      </c>
    </row>
    <row r="8935" spans="1:6">
      <c r="A8935" s="171">
        <v>44467</v>
      </c>
      <c r="B8935" t="s">
        <v>164</v>
      </c>
      <c r="C8935">
        <v>172233.5</v>
      </c>
      <c r="D8935" t="s">
        <v>32</v>
      </c>
      <c r="E8935" t="s">
        <v>32</v>
      </c>
      <c r="F8935">
        <v>169775</v>
      </c>
    </row>
    <row r="8936" spans="1:6">
      <c r="A8936" s="171">
        <v>44467</v>
      </c>
      <c r="B8936" t="s">
        <v>164</v>
      </c>
      <c r="C8936">
        <v>172233.5</v>
      </c>
      <c r="D8936" t="s">
        <v>33</v>
      </c>
      <c r="E8936" t="s">
        <v>33</v>
      </c>
      <c r="F8936">
        <v>0</v>
      </c>
    </row>
    <row r="8937" spans="1:6">
      <c r="A8937" s="171">
        <v>44467</v>
      </c>
      <c r="B8937" t="s">
        <v>164</v>
      </c>
      <c r="C8937">
        <v>172233.5</v>
      </c>
      <c r="D8937" t="s">
        <v>34</v>
      </c>
      <c r="E8937" t="s">
        <v>34</v>
      </c>
      <c r="F8937">
        <v>0</v>
      </c>
    </row>
    <row r="8938" spans="1:6">
      <c r="A8938" s="171">
        <v>44467</v>
      </c>
      <c r="B8938" t="s">
        <v>164</v>
      </c>
      <c r="C8938">
        <v>172233.5</v>
      </c>
      <c r="D8938" t="s">
        <v>35</v>
      </c>
      <c r="E8938" t="s">
        <v>35</v>
      </c>
      <c r="F8938">
        <v>0</v>
      </c>
    </row>
    <row r="8939" spans="1:6">
      <c r="A8939" s="171">
        <v>44467</v>
      </c>
      <c r="B8939" t="s">
        <v>164</v>
      </c>
      <c r="C8939">
        <v>172233.5</v>
      </c>
      <c r="D8939" t="s">
        <v>36</v>
      </c>
      <c r="E8939" t="s">
        <v>36</v>
      </c>
      <c r="F8939">
        <v>14082</v>
      </c>
    </row>
    <row r="8940" spans="1:6">
      <c r="A8940" s="171">
        <v>44467</v>
      </c>
      <c r="B8940" t="s">
        <v>164</v>
      </c>
      <c r="C8940">
        <v>172233.5</v>
      </c>
      <c r="D8940" t="s">
        <v>37</v>
      </c>
      <c r="E8940" t="s">
        <v>37</v>
      </c>
      <c r="F8940">
        <v>41308</v>
      </c>
    </row>
    <row r="8941" spans="1:6">
      <c r="A8941" s="171">
        <v>44467</v>
      </c>
      <c r="B8941" t="s">
        <v>164</v>
      </c>
      <c r="C8941">
        <v>172233.5</v>
      </c>
      <c r="D8941" t="s">
        <v>38</v>
      </c>
      <c r="E8941" t="s">
        <v>38</v>
      </c>
      <c r="F8941">
        <v>0</v>
      </c>
    </row>
    <row r="8942" spans="1:6">
      <c r="A8942" s="171">
        <v>44467</v>
      </c>
      <c r="B8942" t="s">
        <v>164</v>
      </c>
      <c r="C8942">
        <v>172233.5</v>
      </c>
      <c r="D8942" t="s">
        <v>39</v>
      </c>
      <c r="E8942" t="s">
        <v>39</v>
      </c>
      <c r="F8942">
        <v>0</v>
      </c>
    </row>
    <row r="8943" spans="1:6">
      <c r="A8943" s="171">
        <v>44467</v>
      </c>
      <c r="B8943" t="s">
        <v>164</v>
      </c>
      <c r="C8943">
        <v>172233.5</v>
      </c>
      <c r="D8943" t="s">
        <v>40</v>
      </c>
      <c r="E8943" t="s">
        <v>40</v>
      </c>
      <c r="F8943">
        <v>0</v>
      </c>
    </row>
    <row r="8944" spans="1:6">
      <c r="A8944" s="171">
        <v>44467</v>
      </c>
      <c r="B8944" t="s">
        <v>164</v>
      </c>
      <c r="C8944">
        <v>172233.5</v>
      </c>
      <c r="D8944" t="s">
        <v>41</v>
      </c>
      <c r="E8944" t="s">
        <v>41</v>
      </c>
      <c r="F8944">
        <v>0</v>
      </c>
    </row>
    <row r="8945" spans="1:6">
      <c r="A8945" s="171">
        <v>44468</v>
      </c>
      <c r="B8945" t="s">
        <v>164</v>
      </c>
      <c r="C8945">
        <v>191003.32</v>
      </c>
      <c r="D8945" t="s">
        <v>9</v>
      </c>
      <c r="E8945" t="s">
        <v>9</v>
      </c>
      <c r="F8945">
        <v>1045728</v>
      </c>
    </row>
    <row r="8946" spans="1:6">
      <c r="A8946" s="171">
        <v>44468</v>
      </c>
      <c r="B8946" t="s">
        <v>164</v>
      </c>
      <c r="C8946">
        <v>191003.32</v>
      </c>
      <c r="D8946" t="s">
        <v>9</v>
      </c>
      <c r="E8946" t="s">
        <v>10</v>
      </c>
      <c r="F8946">
        <v>545804</v>
      </c>
    </row>
    <row r="8947" spans="1:6">
      <c r="A8947" s="171">
        <v>44468</v>
      </c>
      <c r="B8947" t="s">
        <v>164</v>
      </c>
      <c r="C8947">
        <v>191003.32</v>
      </c>
      <c r="D8947" t="s">
        <v>9</v>
      </c>
      <c r="E8947" t="s">
        <v>11</v>
      </c>
      <c r="F8947">
        <v>76940</v>
      </c>
    </row>
    <row r="8948" spans="1:6">
      <c r="A8948" s="171">
        <v>44468</v>
      </c>
      <c r="B8948" t="s">
        <v>164</v>
      </c>
      <c r="C8948">
        <v>191003.32</v>
      </c>
      <c r="D8948" t="s">
        <v>9</v>
      </c>
      <c r="E8948" t="s">
        <v>12</v>
      </c>
      <c r="F8948">
        <v>0</v>
      </c>
    </row>
    <row r="8949" spans="1:6">
      <c r="A8949" s="171">
        <v>44468</v>
      </c>
      <c r="B8949" t="s">
        <v>164</v>
      </c>
      <c r="C8949">
        <v>191003.32</v>
      </c>
      <c r="D8949" t="s">
        <v>9</v>
      </c>
      <c r="E8949" t="s">
        <v>13</v>
      </c>
      <c r="F8949">
        <v>422984</v>
      </c>
    </row>
    <row r="8950" spans="1:6">
      <c r="A8950" s="171">
        <v>44468</v>
      </c>
      <c r="B8950" t="s">
        <v>164</v>
      </c>
      <c r="C8950">
        <v>191003.32</v>
      </c>
      <c r="D8950" t="s">
        <v>14</v>
      </c>
      <c r="E8950" t="s">
        <v>14</v>
      </c>
      <c r="F8950">
        <v>66183</v>
      </c>
    </row>
    <row r="8951" spans="1:6">
      <c r="A8951" s="171">
        <v>44468</v>
      </c>
      <c r="B8951" t="s">
        <v>164</v>
      </c>
      <c r="C8951">
        <v>191003.32</v>
      </c>
      <c r="D8951" t="s">
        <v>14</v>
      </c>
      <c r="E8951" t="s">
        <v>15</v>
      </c>
      <c r="F8951">
        <v>14710</v>
      </c>
    </row>
    <row r="8952" spans="1:6">
      <c r="A8952" s="171">
        <v>44468</v>
      </c>
      <c r="B8952" t="s">
        <v>164</v>
      </c>
      <c r="C8952">
        <v>191003.32</v>
      </c>
      <c r="D8952" t="s">
        <v>14</v>
      </c>
      <c r="E8952" t="s">
        <v>16</v>
      </c>
      <c r="F8952">
        <v>248</v>
      </c>
    </row>
    <row r="8953" spans="1:6">
      <c r="A8953" s="171">
        <v>44468</v>
      </c>
      <c r="B8953" t="s">
        <v>164</v>
      </c>
      <c r="C8953">
        <v>191003.32</v>
      </c>
      <c r="D8953" t="s">
        <v>14</v>
      </c>
      <c r="E8953" t="s">
        <v>17</v>
      </c>
      <c r="F8953">
        <v>51225</v>
      </c>
    </row>
    <row r="8954" spans="1:6">
      <c r="A8954" s="171">
        <v>44468</v>
      </c>
      <c r="B8954" t="s">
        <v>164</v>
      </c>
      <c r="C8954">
        <v>191003.32</v>
      </c>
      <c r="D8954" t="s">
        <v>14</v>
      </c>
      <c r="E8954" t="s">
        <v>18</v>
      </c>
      <c r="F8954">
        <v>0</v>
      </c>
    </row>
    <row r="8955" spans="1:6">
      <c r="A8955" s="171">
        <v>44468</v>
      </c>
      <c r="B8955" t="s">
        <v>164</v>
      </c>
      <c r="C8955">
        <v>191003.32</v>
      </c>
      <c r="D8955" t="s">
        <v>19</v>
      </c>
      <c r="E8955" t="s">
        <v>19</v>
      </c>
      <c r="F8955">
        <v>2167984</v>
      </c>
    </row>
    <row r="8956" spans="1:6">
      <c r="A8956" s="171">
        <v>44468</v>
      </c>
      <c r="B8956" t="s">
        <v>164</v>
      </c>
      <c r="C8956">
        <v>191003.32</v>
      </c>
      <c r="D8956" t="s">
        <v>19</v>
      </c>
      <c r="E8956" t="s">
        <v>20</v>
      </c>
      <c r="F8956">
        <v>90262</v>
      </c>
    </row>
    <row r="8957" spans="1:6">
      <c r="A8957" s="171">
        <v>44468</v>
      </c>
      <c r="B8957" t="s">
        <v>164</v>
      </c>
      <c r="C8957">
        <v>191003.32</v>
      </c>
      <c r="D8957" t="s">
        <v>19</v>
      </c>
      <c r="E8957" t="s">
        <v>21</v>
      </c>
      <c r="F8957">
        <v>0</v>
      </c>
    </row>
    <row r="8958" spans="1:6">
      <c r="A8958" s="171">
        <v>44468</v>
      </c>
      <c r="B8958" t="s">
        <v>164</v>
      </c>
      <c r="C8958">
        <v>191003.32</v>
      </c>
      <c r="D8958" t="s">
        <v>19</v>
      </c>
      <c r="E8958" t="s">
        <v>22</v>
      </c>
      <c r="F8958">
        <v>2077722</v>
      </c>
    </row>
    <row r="8959" spans="1:6">
      <c r="A8959" s="171">
        <v>44468</v>
      </c>
      <c r="B8959" t="s">
        <v>164</v>
      </c>
      <c r="C8959">
        <v>191003.32</v>
      </c>
      <c r="D8959" t="s">
        <v>23</v>
      </c>
      <c r="E8959" t="s">
        <v>23</v>
      </c>
      <c r="F8959">
        <v>0</v>
      </c>
    </row>
    <row r="8960" spans="1:6">
      <c r="A8960" s="171">
        <v>44468</v>
      </c>
      <c r="B8960" t="s">
        <v>164</v>
      </c>
      <c r="C8960">
        <v>191003.32</v>
      </c>
      <c r="D8960" t="s">
        <v>24</v>
      </c>
      <c r="E8960" t="s">
        <v>24</v>
      </c>
      <c r="F8960">
        <v>300110</v>
      </c>
    </row>
    <row r="8961" spans="1:6">
      <c r="A8961" s="171">
        <v>44468</v>
      </c>
      <c r="B8961" t="s">
        <v>164</v>
      </c>
      <c r="C8961">
        <v>191003.32</v>
      </c>
      <c r="D8961" t="s">
        <v>25</v>
      </c>
      <c r="E8961" t="s">
        <v>25</v>
      </c>
      <c r="F8961">
        <v>2278030</v>
      </c>
    </row>
    <row r="8962" spans="1:6">
      <c r="A8962" s="171">
        <v>44468</v>
      </c>
      <c r="B8962" t="s">
        <v>164</v>
      </c>
      <c r="C8962">
        <v>191003.32</v>
      </c>
      <c r="D8962" t="s">
        <v>26</v>
      </c>
      <c r="E8962" t="s">
        <v>26</v>
      </c>
      <c r="F8962">
        <v>2399265</v>
      </c>
    </row>
    <row r="8963" spans="1:6">
      <c r="A8963" s="171">
        <v>44468</v>
      </c>
      <c r="B8963" t="s">
        <v>164</v>
      </c>
      <c r="C8963">
        <v>191003.32</v>
      </c>
      <c r="D8963" t="s">
        <v>27</v>
      </c>
      <c r="E8963" t="s">
        <v>27</v>
      </c>
      <c r="F8963">
        <v>54931</v>
      </c>
    </row>
    <row r="8964" spans="1:6">
      <c r="A8964" s="171">
        <v>44468</v>
      </c>
      <c r="B8964" t="s">
        <v>164</v>
      </c>
      <c r="C8964">
        <v>191003.32</v>
      </c>
      <c r="D8964" t="s">
        <v>28</v>
      </c>
      <c r="E8964" t="s">
        <v>28</v>
      </c>
      <c r="F8964">
        <v>0</v>
      </c>
    </row>
    <row r="8965" spans="1:6">
      <c r="A8965" s="171">
        <v>44468</v>
      </c>
      <c r="B8965" t="s">
        <v>164</v>
      </c>
      <c r="C8965">
        <v>191003.32</v>
      </c>
      <c r="D8965" t="s">
        <v>29</v>
      </c>
      <c r="E8965" t="s">
        <v>29</v>
      </c>
      <c r="F8965">
        <v>1364381</v>
      </c>
    </row>
    <row r="8966" spans="1:6">
      <c r="A8966" s="171">
        <v>44468</v>
      </c>
      <c r="B8966" t="s">
        <v>164</v>
      </c>
      <c r="C8966">
        <v>191003.32</v>
      </c>
      <c r="D8966" t="s">
        <v>30</v>
      </c>
      <c r="E8966" t="s">
        <v>30</v>
      </c>
      <c r="F8966">
        <v>17922456</v>
      </c>
    </row>
    <row r="8967" spans="1:6">
      <c r="A8967" s="171">
        <v>44468</v>
      </c>
      <c r="B8967" t="s">
        <v>164</v>
      </c>
      <c r="C8967">
        <v>191003.32</v>
      </c>
      <c r="D8967" t="s">
        <v>31</v>
      </c>
      <c r="E8967" t="s">
        <v>31</v>
      </c>
      <c r="F8967">
        <v>1003513</v>
      </c>
    </row>
    <row r="8968" spans="1:6">
      <c r="A8968" s="171">
        <v>44468</v>
      </c>
      <c r="B8968" t="s">
        <v>164</v>
      </c>
      <c r="C8968">
        <v>191003.32</v>
      </c>
      <c r="D8968" t="s">
        <v>32</v>
      </c>
      <c r="E8968" t="s">
        <v>32</v>
      </c>
      <c r="F8968">
        <v>143090</v>
      </c>
    </row>
    <row r="8969" spans="1:6">
      <c r="A8969" s="171">
        <v>44468</v>
      </c>
      <c r="B8969" t="s">
        <v>164</v>
      </c>
      <c r="C8969">
        <v>191003.32</v>
      </c>
      <c r="D8969" t="s">
        <v>33</v>
      </c>
      <c r="E8969" t="s">
        <v>33</v>
      </c>
      <c r="F8969">
        <v>0</v>
      </c>
    </row>
    <row r="8970" spans="1:6">
      <c r="A8970" s="171">
        <v>44468</v>
      </c>
      <c r="B8970" t="s">
        <v>164</v>
      </c>
      <c r="C8970">
        <v>191003.32</v>
      </c>
      <c r="D8970" t="s">
        <v>34</v>
      </c>
      <c r="E8970" t="s">
        <v>34</v>
      </c>
      <c r="F8970">
        <v>0</v>
      </c>
    </row>
    <row r="8971" spans="1:6">
      <c r="A8971" s="171">
        <v>44468</v>
      </c>
      <c r="B8971" t="s">
        <v>164</v>
      </c>
      <c r="C8971">
        <v>191003.32</v>
      </c>
      <c r="D8971" t="s">
        <v>35</v>
      </c>
      <c r="E8971" t="s">
        <v>35</v>
      </c>
      <c r="F8971">
        <v>0</v>
      </c>
    </row>
    <row r="8972" spans="1:6">
      <c r="A8972" s="171">
        <v>44468</v>
      </c>
      <c r="B8972" t="s">
        <v>164</v>
      </c>
      <c r="C8972">
        <v>191003.32</v>
      </c>
      <c r="D8972" t="s">
        <v>36</v>
      </c>
      <c r="E8972" t="s">
        <v>36</v>
      </c>
      <c r="F8972">
        <v>13138</v>
      </c>
    </row>
    <row r="8973" spans="1:6">
      <c r="A8973" s="171">
        <v>44468</v>
      </c>
      <c r="B8973" t="s">
        <v>164</v>
      </c>
      <c r="C8973">
        <v>191003.32</v>
      </c>
      <c r="D8973" t="s">
        <v>37</v>
      </c>
      <c r="E8973" t="s">
        <v>37</v>
      </c>
      <c r="F8973">
        <v>46199</v>
      </c>
    </row>
    <row r="8974" spans="1:6">
      <c r="A8974" s="171">
        <v>44468</v>
      </c>
      <c r="B8974" t="s">
        <v>164</v>
      </c>
      <c r="C8974">
        <v>191003.32</v>
      </c>
      <c r="D8974" t="s">
        <v>38</v>
      </c>
      <c r="E8974" t="s">
        <v>38</v>
      </c>
      <c r="F8974">
        <v>0</v>
      </c>
    </row>
    <row r="8975" spans="1:6">
      <c r="A8975" s="171">
        <v>44468</v>
      </c>
      <c r="B8975" t="s">
        <v>164</v>
      </c>
      <c r="C8975">
        <v>191003.32</v>
      </c>
      <c r="D8975" t="s">
        <v>39</v>
      </c>
      <c r="E8975" t="s">
        <v>39</v>
      </c>
      <c r="F8975">
        <v>0</v>
      </c>
    </row>
    <row r="8976" spans="1:6">
      <c r="A8976" s="171">
        <v>44468</v>
      </c>
      <c r="B8976" t="s">
        <v>164</v>
      </c>
      <c r="C8976">
        <v>191003.32</v>
      </c>
      <c r="D8976" t="s">
        <v>40</v>
      </c>
      <c r="E8976" t="s">
        <v>40</v>
      </c>
      <c r="F8976">
        <v>0</v>
      </c>
    </row>
    <row r="8977" spans="1:6">
      <c r="A8977" s="171">
        <v>44468</v>
      </c>
      <c r="B8977" t="s">
        <v>164</v>
      </c>
      <c r="C8977">
        <v>191003.32</v>
      </c>
      <c r="D8977" t="s">
        <v>41</v>
      </c>
      <c r="E8977" t="s">
        <v>41</v>
      </c>
      <c r="F8977">
        <v>0</v>
      </c>
    </row>
    <row r="8978" spans="1:6">
      <c r="A8978" s="171">
        <v>44469</v>
      </c>
      <c r="B8978" t="s">
        <v>164</v>
      </c>
      <c r="C8978">
        <v>186311.1</v>
      </c>
      <c r="D8978" t="s">
        <v>9</v>
      </c>
      <c r="E8978" t="s">
        <v>9</v>
      </c>
      <c r="F8978">
        <v>1389065</v>
      </c>
    </row>
    <row r="8979" spans="1:6">
      <c r="A8979" s="171">
        <v>44469</v>
      </c>
      <c r="B8979" t="s">
        <v>164</v>
      </c>
      <c r="C8979">
        <v>186311.1</v>
      </c>
      <c r="D8979" t="s">
        <v>9</v>
      </c>
      <c r="E8979" t="s">
        <v>10</v>
      </c>
      <c r="F8979">
        <v>856887</v>
      </c>
    </row>
    <row r="8980" spans="1:6">
      <c r="A8980" s="171">
        <v>44469</v>
      </c>
      <c r="B8980" t="s">
        <v>164</v>
      </c>
      <c r="C8980">
        <v>186311.1</v>
      </c>
      <c r="D8980" t="s">
        <v>9</v>
      </c>
      <c r="E8980" t="s">
        <v>11</v>
      </c>
      <c r="F8980">
        <v>73089</v>
      </c>
    </row>
    <row r="8981" spans="1:6">
      <c r="A8981" s="171">
        <v>44469</v>
      </c>
      <c r="B8981" t="s">
        <v>164</v>
      </c>
      <c r="C8981">
        <v>186311.1</v>
      </c>
      <c r="D8981" t="s">
        <v>9</v>
      </c>
      <c r="E8981" t="s">
        <v>12</v>
      </c>
      <c r="F8981">
        <v>0</v>
      </c>
    </row>
    <row r="8982" spans="1:6">
      <c r="A8982" s="171">
        <v>44469</v>
      </c>
      <c r="B8982" t="s">
        <v>164</v>
      </c>
      <c r="C8982">
        <v>186311.1</v>
      </c>
      <c r="D8982" t="s">
        <v>9</v>
      </c>
      <c r="E8982" t="s">
        <v>13</v>
      </c>
      <c r="F8982">
        <v>459089</v>
      </c>
    </row>
    <row r="8983" spans="1:6">
      <c r="A8983" s="171">
        <v>44469</v>
      </c>
      <c r="B8983" t="s">
        <v>164</v>
      </c>
      <c r="C8983">
        <v>186311.1</v>
      </c>
      <c r="D8983" t="s">
        <v>14</v>
      </c>
      <c r="E8983" t="s">
        <v>14</v>
      </c>
      <c r="F8983">
        <v>58233</v>
      </c>
    </row>
    <row r="8984" spans="1:6">
      <c r="A8984" s="171">
        <v>44469</v>
      </c>
      <c r="B8984" t="s">
        <v>164</v>
      </c>
      <c r="C8984">
        <v>186311.1</v>
      </c>
      <c r="D8984" t="s">
        <v>14</v>
      </c>
      <c r="E8984" t="s">
        <v>15</v>
      </c>
      <c r="F8984">
        <v>21226</v>
      </c>
    </row>
    <row r="8985" spans="1:6">
      <c r="A8985" s="171">
        <v>44469</v>
      </c>
      <c r="B8985" t="s">
        <v>164</v>
      </c>
      <c r="C8985">
        <v>186311.1</v>
      </c>
      <c r="D8985" t="s">
        <v>14</v>
      </c>
      <c r="E8985" t="s">
        <v>16</v>
      </c>
      <c r="F8985">
        <v>190</v>
      </c>
    </row>
    <row r="8986" spans="1:6">
      <c r="A8986" s="171">
        <v>44469</v>
      </c>
      <c r="B8986" t="s">
        <v>164</v>
      </c>
      <c r="C8986">
        <v>186311.1</v>
      </c>
      <c r="D8986" t="s">
        <v>14</v>
      </c>
      <c r="E8986" t="s">
        <v>17</v>
      </c>
      <c r="F8986">
        <v>36817</v>
      </c>
    </row>
    <row r="8987" spans="1:6">
      <c r="A8987" s="171">
        <v>44469</v>
      </c>
      <c r="B8987" t="s">
        <v>164</v>
      </c>
      <c r="C8987">
        <v>186311.1</v>
      </c>
      <c r="D8987" t="s">
        <v>14</v>
      </c>
      <c r="E8987" t="s">
        <v>18</v>
      </c>
      <c r="F8987">
        <v>0</v>
      </c>
    </row>
    <row r="8988" spans="1:6">
      <c r="A8988" s="171">
        <v>44469</v>
      </c>
      <c r="B8988" t="s">
        <v>164</v>
      </c>
      <c r="C8988">
        <v>186311.1</v>
      </c>
      <c r="D8988" t="s">
        <v>19</v>
      </c>
      <c r="E8988" t="s">
        <v>19</v>
      </c>
      <c r="F8988">
        <v>2825916</v>
      </c>
    </row>
    <row r="8989" spans="1:6">
      <c r="A8989" s="171">
        <v>44469</v>
      </c>
      <c r="B8989" t="s">
        <v>164</v>
      </c>
      <c r="C8989">
        <v>186311.1</v>
      </c>
      <c r="D8989" t="s">
        <v>19</v>
      </c>
      <c r="E8989" t="s">
        <v>20</v>
      </c>
      <c r="F8989">
        <v>43778</v>
      </c>
    </row>
    <row r="8990" spans="1:6">
      <c r="A8990" s="171">
        <v>44469</v>
      </c>
      <c r="B8990" t="s">
        <v>164</v>
      </c>
      <c r="C8990">
        <v>186311.1</v>
      </c>
      <c r="D8990" t="s">
        <v>19</v>
      </c>
      <c r="E8990" t="s">
        <v>21</v>
      </c>
      <c r="F8990">
        <v>0</v>
      </c>
    </row>
    <row r="8991" spans="1:6">
      <c r="A8991" s="171">
        <v>44469</v>
      </c>
      <c r="B8991" t="s">
        <v>164</v>
      </c>
      <c r="C8991">
        <v>186311.1</v>
      </c>
      <c r="D8991" t="s">
        <v>19</v>
      </c>
      <c r="E8991" t="s">
        <v>22</v>
      </c>
      <c r="F8991">
        <v>2782138</v>
      </c>
    </row>
    <row r="8992" spans="1:6">
      <c r="A8992" s="171">
        <v>44469</v>
      </c>
      <c r="B8992" t="s">
        <v>164</v>
      </c>
      <c r="C8992">
        <v>186311.1</v>
      </c>
      <c r="D8992" t="s">
        <v>23</v>
      </c>
      <c r="E8992" t="s">
        <v>23</v>
      </c>
      <c r="F8992">
        <v>12822</v>
      </c>
    </row>
    <row r="8993" spans="1:6">
      <c r="A8993" s="171">
        <v>44469</v>
      </c>
      <c r="B8993" t="s">
        <v>164</v>
      </c>
      <c r="C8993">
        <v>186311.1</v>
      </c>
      <c r="D8993" t="s">
        <v>24</v>
      </c>
      <c r="E8993" t="s">
        <v>24</v>
      </c>
      <c r="F8993">
        <v>332464</v>
      </c>
    </row>
    <row r="8994" spans="1:6">
      <c r="A8994" s="171">
        <v>44469</v>
      </c>
      <c r="B8994" t="s">
        <v>164</v>
      </c>
      <c r="C8994">
        <v>186311.1</v>
      </c>
      <c r="D8994" t="s">
        <v>25</v>
      </c>
      <c r="E8994" t="s">
        <v>25</v>
      </c>
      <c r="F8994">
        <v>3345020</v>
      </c>
    </row>
    <row r="8995" spans="1:6">
      <c r="A8995" s="171">
        <v>44469</v>
      </c>
      <c r="B8995" t="s">
        <v>164</v>
      </c>
      <c r="C8995">
        <v>186311.1</v>
      </c>
      <c r="D8995" t="s">
        <v>26</v>
      </c>
      <c r="E8995" t="s">
        <v>26</v>
      </c>
      <c r="F8995">
        <v>3047524</v>
      </c>
    </row>
    <row r="8996" spans="1:6">
      <c r="A8996" s="171">
        <v>44469</v>
      </c>
      <c r="B8996" t="s">
        <v>164</v>
      </c>
      <c r="C8996">
        <v>186311.1</v>
      </c>
      <c r="D8996" t="s">
        <v>27</v>
      </c>
      <c r="E8996" t="s">
        <v>27</v>
      </c>
      <c r="F8996">
        <v>53245</v>
      </c>
    </row>
    <row r="8997" spans="1:6">
      <c r="A8997" s="171">
        <v>44469</v>
      </c>
      <c r="B8997" t="s">
        <v>164</v>
      </c>
      <c r="C8997">
        <v>186311.1</v>
      </c>
      <c r="D8997" t="s">
        <v>28</v>
      </c>
      <c r="E8997" t="s">
        <v>28</v>
      </c>
      <c r="F8997">
        <v>372</v>
      </c>
    </row>
    <row r="8998" spans="1:6">
      <c r="A8998" s="171">
        <v>44469</v>
      </c>
      <c r="B8998" t="s">
        <v>164</v>
      </c>
      <c r="C8998">
        <v>186311.1</v>
      </c>
      <c r="D8998" t="s">
        <v>29</v>
      </c>
      <c r="E8998" t="s">
        <v>29</v>
      </c>
      <c r="F8998">
        <v>1232837</v>
      </c>
    </row>
    <row r="8999" spans="1:6">
      <c r="A8999" s="171">
        <v>44469</v>
      </c>
      <c r="B8999" t="s">
        <v>164</v>
      </c>
      <c r="C8999">
        <v>186311.1</v>
      </c>
      <c r="D8999" t="s">
        <v>30</v>
      </c>
      <c r="E8999" t="s">
        <v>30</v>
      </c>
      <c r="F8999">
        <v>17251379</v>
      </c>
    </row>
    <row r="9000" spans="1:6">
      <c r="A9000" s="171">
        <v>44469</v>
      </c>
      <c r="B9000" t="s">
        <v>164</v>
      </c>
      <c r="C9000">
        <v>186311.1</v>
      </c>
      <c r="D9000" t="s">
        <v>31</v>
      </c>
      <c r="E9000" t="s">
        <v>31</v>
      </c>
      <c r="F9000">
        <v>1444298</v>
      </c>
    </row>
    <row r="9001" spans="1:6">
      <c r="A9001" s="171">
        <v>44469</v>
      </c>
      <c r="B9001" t="s">
        <v>164</v>
      </c>
      <c r="C9001">
        <v>186311.1</v>
      </c>
      <c r="D9001" t="s">
        <v>32</v>
      </c>
      <c r="E9001" t="s">
        <v>32</v>
      </c>
      <c r="F9001">
        <v>69786</v>
      </c>
    </row>
    <row r="9002" spans="1:6">
      <c r="A9002" s="171">
        <v>44469</v>
      </c>
      <c r="B9002" t="s">
        <v>164</v>
      </c>
      <c r="C9002">
        <v>186311.1</v>
      </c>
      <c r="D9002" t="s">
        <v>33</v>
      </c>
      <c r="E9002" t="s">
        <v>33</v>
      </c>
      <c r="F9002">
        <v>0</v>
      </c>
    </row>
    <row r="9003" spans="1:6">
      <c r="A9003" s="171">
        <v>44469</v>
      </c>
      <c r="B9003" t="s">
        <v>164</v>
      </c>
      <c r="C9003">
        <v>186311.1</v>
      </c>
      <c r="D9003" t="s">
        <v>34</v>
      </c>
      <c r="E9003" t="s">
        <v>34</v>
      </c>
      <c r="F9003">
        <v>0</v>
      </c>
    </row>
    <row r="9004" spans="1:6">
      <c r="A9004" s="171">
        <v>44469</v>
      </c>
      <c r="B9004" t="s">
        <v>164</v>
      </c>
      <c r="C9004">
        <v>186311.1</v>
      </c>
      <c r="D9004" t="s">
        <v>35</v>
      </c>
      <c r="E9004" t="s">
        <v>35</v>
      </c>
      <c r="F9004">
        <v>0</v>
      </c>
    </row>
    <row r="9005" spans="1:6">
      <c r="A9005" s="171">
        <v>44469</v>
      </c>
      <c r="B9005" t="s">
        <v>164</v>
      </c>
      <c r="C9005">
        <v>186311.1</v>
      </c>
      <c r="D9005" t="s">
        <v>36</v>
      </c>
      <c r="E9005" t="s">
        <v>36</v>
      </c>
      <c r="F9005">
        <v>12327</v>
      </c>
    </row>
    <row r="9006" spans="1:6">
      <c r="A9006" s="171">
        <v>44469</v>
      </c>
      <c r="B9006" t="s">
        <v>164</v>
      </c>
      <c r="C9006">
        <v>186311.1</v>
      </c>
      <c r="D9006" t="s">
        <v>37</v>
      </c>
      <c r="E9006" t="s">
        <v>37</v>
      </c>
      <c r="F9006">
        <v>46769</v>
      </c>
    </row>
    <row r="9007" spans="1:6">
      <c r="A9007" s="171">
        <v>44469</v>
      </c>
      <c r="B9007" t="s">
        <v>164</v>
      </c>
      <c r="C9007">
        <v>186311.1</v>
      </c>
      <c r="D9007" t="s">
        <v>38</v>
      </c>
      <c r="E9007" t="s">
        <v>38</v>
      </c>
      <c r="F9007">
        <v>0</v>
      </c>
    </row>
    <row r="9008" spans="1:6">
      <c r="A9008" s="171">
        <v>44469</v>
      </c>
      <c r="B9008" t="s">
        <v>164</v>
      </c>
      <c r="C9008">
        <v>186311.1</v>
      </c>
      <c r="D9008" t="s">
        <v>39</v>
      </c>
      <c r="E9008" t="s">
        <v>39</v>
      </c>
      <c r="F9008">
        <v>0</v>
      </c>
    </row>
    <row r="9009" spans="1:6">
      <c r="A9009" s="171">
        <v>44469</v>
      </c>
      <c r="B9009" t="s">
        <v>164</v>
      </c>
      <c r="C9009">
        <v>186311.1</v>
      </c>
      <c r="D9009" t="s">
        <v>40</v>
      </c>
      <c r="E9009" t="s">
        <v>40</v>
      </c>
      <c r="F9009">
        <v>0</v>
      </c>
    </row>
    <row r="9010" spans="1:6">
      <c r="A9010" s="171">
        <v>44469</v>
      </c>
      <c r="B9010" t="s">
        <v>164</v>
      </c>
      <c r="C9010">
        <v>186311.1</v>
      </c>
      <c r="D9010" t="s">
        <v>41</v>
      </c>
      <c r="E9010" t="s">
        <v>41</v>
      </c>
      <c r="F9010">
        <v>0</v>
      </c>
    </row>
    <row r="9011" spans="1:6">
      <c r="A9011" s="171">
        <v>44470</v>
      </c>
      <c r="B9011" t="s">
        <v>164</v>
      </c>
      <c r="C9011">
        <v>331360.28999999998</v>
      </c>
      <c r="D9011" t="s">
        <v>9</v>
      </c>
      <c r="E9011" t="s">
        <v>9</v>
      </c>
      <c r="F9011">
        <v>1480232</v>
      </c>
    </row>
    <row r="9012" spans="1:6">
      <c r="A9012" s="171">
        <v>44470</v>
      </c>
      <c r="B9012" t="s">
        <v>164</v>
      </c>
      <c r="C9012">
        <v>331360.28999999998</v>
      </c>
      <c r="D9012" t="s">
        <v>9</v>
      </c>
      <c r="E9012" t="s">
        <v>10</v>
      </c>
      <c r="F9012">
        <v>934727</v>
      </c>
    </row>
    <row r="9013" spans="1:6">
      <c r="A9013" s="171">
        <v>44470</v>
      </c>
      <c r="B9013" t="s">
        <v>164</v>
      </c>
      <c r="C9013">
        <v>331360.28999999998</v>
      </c>
      <c r="D9013" t="s">
        <v>9</v>
      </c>
      <c r="E9013" t="s">
        <v>11</v>
      </c>
      <c r="F9013">
        <v>49846</v>
      </c>
    </row>
    <row r="9014" spans="1:6">
      <c r="A9014" s="171">
        <v>44470</v>
      </c>
      <c r="B9014" t="s">
        <v>164</v>
      </c>
      <c r="C9014">
        <v>331360.28999999998</v>
      </c>
      <c r="D9014" t="s">
        <v>9</v>
      </c>
      <c r="E9014" t="s">
        <v>12</v>
      </c>
      <c r="F9014">
        <v>0</v>
      </c>
    </row>
    <row r="9015" spans="1:6">
      <c r="A9015" s="171">
        <v>44470</v>
      </c>
      <c r="B9015" t="s">
        <v>164</v>
      </c>
      <c r="C9015">
        <v>331360.28999999998</v>
      </c>
      <c r="D9015" t="s">
        <v>9</v>
      </c>
      <c r="E9015" t="s">
        <v>13</v>
      </c>
      <c r="F9015">
        <v>495659</v>
      </c>
    </row>
    <row r="9016" spans="1:6">
      <c r="A9016" s="171">
        <v>44470</v>
      </c>
      <c r="B9016" t="s">
        <v>164</v>
      </c>
      <c r="C9016">
        <v>331360.28999999998</v>
      </c>
      <c r="D9016" t="s">
        <v>14</v>
      </c>
      <c r="E9016" t="s">
        <v>14</v>
      </c>
      <c r="F9016">
        <v>86244</v>
      </c>
    </row>
    <row r="9017" spans="1:6">
      <c r="A9017" s="171">
        <v>44470</v>
      </c>
      <c r="B9017" t="s">
        <v>164</v>
      </c>
      <c r="C9017">
        <v>331360.28999999998</v>
      </c>
      <c r="D9017" t="s">
        <v>14</v>
      </c>
      <c r="E9017" t="s">
        <v>15</v>
      </c>
      <c r="F9017">
        <v>33956</v>
      </c>
    </row>
    <row r="9018" spans="1:6">
      <c r="A9018" s="171">
        <v>44470</v>
      </c>
      <c r="B9018" t="s">
        <v>164</v>
      </c>
      <c r="C9018">
        <v>331360.28999999998</v>
      </c>
      <c r="D9018" t="s">
        <v>14</v>
      </c>
      <c r="E9018" t="s">
        <v>16</v>
      </c>
      <c r="F9018">
        <v>223</v>
      </c>
    </row>
    <row r="9019" spans="1:6">
      <c r="A9019" s="171">
        <v>44470</v>
      </c>
      <c r="B9019" t="s">
        <v>164</v>
      </c>
      <c r="C9019">
        <v>331360.28999999998</v>
      </c>
      <c r="D9019" t="s">
        <v>14</v>
      </c>
      <c r="E9019" t="s">
        <v>17</v>
      </c>
      <c r="F9019">
        <v>52065</v>
      </c>
    </row>
    <row r="9020" spans="1:6">
      <c r="A9020" s="171">
        <v>44470</v>
      </c>
      <c r="B9020" t="s">
        <v>164</v>
      </c>
      <c r="C9020">
        <v>331360.28999999998</v>
      </c>
      <c r="D9020" t="s">
        <v>14</v>
      </c>
      <c r="E9020" t="s">
        <v>18</v>
      </c>
      <c r="F9020">
        <v>0</v>
      </c>
    </row>
    <row r="9021" spans="1:6">
      <c r="A9021" s="171">
        <v>44470</v>
      </c>
      <c r="B9021" t="s">
        <v>164</v>
      </c>
      <c r="C9021">
        <v>331360.28999999998</v>
      </c>
      <c r="D9021" t="s">
        <v>19</v>
      </c>
      <c r="E9021" t="s">
        <v>19</v>
      </c>
      <c r="F9021">
        <v>222208</v>
      </c>
    </row>
    <row r="9022" spans="1:6">
      <c r="A9022" s="171">
        <v>44470</v>
      </c>
      <c r="B9022" t="s">
        <v>164</v>
      </c>
      <c r="C9022">
        <v>331360.28999999998</v>
      </c>
      <c r="D9022" t="s">
        <v>19</v>
      </c>
      <c r="E9022" t="s">
        <v>20</v>
      </c>
      <c r="F9022">
        <v>168883</v>
      </c>
    </row>
    <row r="9023" spans="1:6">
      <c r="A9023" s="171">
        <v>44470</v>
      </c>
      <c r="B9023" t="s">
        <v>164</v>
      </c>
      <c r="C9023">
        <v>331360.28999999998</v>
      </c>
      <c r="D9023" t="s">
        <v>19</v>
      </c>
      <c r="E9023" t="s">
        <v>21</v>
      </c>
      <c r="F9023">
        <v>0</v>
      </c>
    </row>
    <row r="9024" spans="1:6">
      <c r="A9024" s="171">
        <v>44470</v>
      </c>
      <c r="B9024" t="s">
        <v>164</v>
      </c>
      <c r="C9024">
        <v>331360.28999999998</v>
      </c>
      <c r="D9024" t="s">
        <v>19</v>
      </c>
      <c r="E9024" t="s">
        <v>22</v>
      </c>
      <c r="F9024">
        <v>53325</v>
      </c>
    </row>
    <row r="9025" spans="1:6">
      <c r="A9025" s="171">
        <v>44470</v>
      </c>
      <c r="B9025" t="s">
        <v>164</v>
      </c>
      <c r="C9025">
        <v>331360.28999999998</v>
      </c>
      <c r="D9025" t="s">
        <v>23</v>
      </c>
      <c r="E9025" t="s">
        <v>23</v>
      </c>
      <c r="F9025">
        <v>969</v>
      </c>
    </row>
    <row r="9026" spans="1:6">
      <c r="A9026" s="171">
        <v>44470</v>
      </c>
      <c r="B9026" t="s">
        <v>164</v>
      </c>
      <c r="C9026">
        <v>331360.28999999998</v>
      </c>
      <c r="D9026" t="s">
        <v>24</v>
      </c>
      <c r="E9026" t="s">
        <v>24</v>
      </c>
      <c r="F9026">
        <v>475026</v>
      </c>
    </row>
    <row r="9027" spans="1:6">
      <c r="A9027" s="171">
        <v>44470</v>
      </c>
      <c r="B9027" t="s">
        <v>164</v>
      </c>
      <c r="C9027">
        <v>331360.28999999998</v>
      </c>
      <c r="D9027" t="s">
        <v>25</v>
      </c>
      <c r="E9027" t="s">
        <v>25</v>
      </c>
      <c r="F9027">
        <v>4143169</v>
      </c>
    </row>
    <row r="9028" spans="1:6">
      <c r="A9028" s="171">
        <v>44470</v>
      </c>
      <c r="B9028" t="s">
        <v>164</v>
      </c>
      <c r="C9028">
        <v>331360.28999999998</v>
      </c>
      <c r="D9028" t="s">
        <v>26</v>
      </c>
      <c r="E9028" t="s">
        <v>26</v>
      </c>
      <c r="F9028">
        <v>272666</v>
      </c>
    </row>
    <row r="9029" spans="1:6">
      <c r="A9029" s="171">
        <v>44470</v>
      </c>
      <c r="B9029" t="s">
        <v>164</v>
      </c>
      <c r="C9029">
        <v>331360.28999999998</v>
      </c>
      <c r="D9029" t="s">
        <v>27</v>
      </c>
      <c r="E9029" t="s">
        <v>27</v>
      </c>
      <c r="F9029">
        <v>54165</v>
      </c>
    </row>
    <row r="9030" spans="1:6">
      <c r="A9030" s="171">
        <v>44470</v>
      </c>
      <c r="B9030" t="s">
        <v>164</v>
      </c>
      <c r="C9030">
        <v>331360.28999999998</v>
      </c>
      <c r="D9030" t="s">
        <v>28</v>
      </c>
      <c r="E9030" t="s">
        <v>28</v>
      </c>
      <c r="F9030">
        <v>312</v>
      </c>
    </row>
    <row r="9031" spans="1:6">
      <c r="A9031" s="171">
        <v>44470</v>
      </c>
      <c r="B9031" t="s">
        <v>164</v>
      </c>
      <c r="C9031">
        <v>331360.28999999998</v>
      </c>
      <c r="D9031" t="s">
        <v>29</v>
      </c>
      <c r="E9031" t="s">
        <v>29</v>
      </c>
      <c r="F9031">
        <v>1569788</v>
      </c>
    </row>
    <row r="9032" spans="1:6">
      <c r="A9032" s="171">
        <v>44470</v>
      </c>
      <c r="B9032" t="s">
        <v>164</v>
      </c>
      <c r="C9032">
        <v>331360.28999999998</v>
      </c>
      <c r="D9032" t="s">
        <v>30</v>
      </c>
      <c r="E9032" t="s">
        <v>30</v>
      </c>
      <c r="F9032">
        <v>22302414</v>
      </c>
    </row>
    <row r="9033" spans="1:6">
      <c r="A9033" s="171">
        <v>44470</v>
      </c>
      <c r="B9033" t="s">
        <v>164</v>
      </c>
      <c r="C9033">
        <v>331360.28999999998</v>
      </c>
      <c r="D9033" t="s">
        <v>31</v>
      </c>
      <c r="E9033" t="s">
        <v>31</v>
      </c>
      <c r="F9033">
        <v>1668164</v>
      </c>
    </row>
    <row r="9034" spans="1:6">
      <c r="A9034" s="171">
        <v>44470</v>
      </c>
      <c r="B9034" t="s">
        <v>164</v>
      </c>
      <c r="C9034">
        <v>331360.28999999998</v>
      </c>
      <c r="D9034" t="s">
        <v>32</v>
      </c>
      <c r="E9034" t="s">
        <v>32</v>
      </c>
      <c r="F9034">
        <v>431870</v>
      </c>
    </row>
    <row r="9035" spans="1:6">
      <c r="A9035" s="171">
        <v>44470</v>
      </c>
      <c r="B9035" t="s">
        <v>164</v>
      </c>
      <c r="C9035">
        <v>331360.28999999998</v>
      </c>
      <c r="D9035" t="s">
        <v>33</v>
      </c>
      <c r="E9035" t="s">
        <v>33</v>
      </c>
      <c r="F9035">
        <v>0</v>
      </c>
    </row>
    <row r="9036" spans="1:6">
      <c r="A9036" s="171">
        <v>44470</v>
      </c>
      <c r="B9036" t="s">
        <v>164</v>
      </c>
      <c r="C9036">
        <v>331360.28999999998</v>
      </c>
      <c r="D9036" t="s">
        <v>34</v>
      </c>
      <c r="E9036" t="s">
        <v>34</v>
      </c>
      <c r="F9036">
        <v>0</v>
      </c>
    </row>
    <row r="9037" spans="1:6">
      <c r="A9037" s="171">
        <v>44470</v>
      </c>
      <c r="B9037" t="s">
        <v>164</v>
      </c>
      <c r="C9037">
        <v>331360.28999999998</v>
      </c>
      <c r="D9037" t="s">
        <v>35</v>
      </c>
      <c r="E9037" t="s">
        <v>35</v>
      </c>
      <c r="F9037">
        <v>0</v>
      </c>
    </row>
    <row r="9038" spans="1:6">
      <c r="A9038" s="171">
        <v>44470</v>
      </c>
      <c r="B9038" t="s">
        <v>164</v>
      </c>
      <c r="C9038">
        <v>331360.28999999998</v>
      </c>
      <c r="D9038" t="s">
        <v>36</v>
      </c>
      <c r="E9038" t="s">
        <v>36</v>
      </c>
      <c r="F9038">
        <v>12571</v>
      </c>
    </row>
    <row r="9039" spans="1:6">
      <c r="A9039" s="171">
        <v>44470</v>
      </c>
      <c r="B9039" t="s">
        <v>164</v>
      </c>
      <c r="C9039">
        <v>331360.28999999998</v>
      </c>
      <c r="D9039" t="s">
        <v>37</v>
      </c>
      <c r="E9039" t="s">
        <v>37</v>
      </c>
      <c r="F9039">
        <v>50435</v>
      </c>
    </row>
    <row r="9040" spans="1:6">
      <c r="A9040" s="171">
        <v>44470</v>
      </c>
      <c r="B9040" t="s">
        <v>164</v>
      </c>
      <c r="C9040">
        <v>331360.28999999998</v>
      </c>
      <c r="D9040" t="s">
        <v>38</v>
      </c>
      <c r="E9040" t="s">
        <v>38</v>
      </c>
      <c r="F9040">
        <v>0</v>
      </c>
    </row>
    <row r="9041" spans="1:6">
      <c r="A9041" s="171">
        <v>44470</v>
      </c>
      <c r="B9041" t="s">
        <v>164</v>
      </c>
      <c r="C9041">
        <v>331360.28999999998</v>
      </c>
      <c r="D9041" t="s">
        <v>39</v>
      </c>
      <c r="E9041" t="s">
        <v>39</v>
      </c>
      <c r="F9041">
        <v>0</v>
      </c>
    </row>
    <row r="9042" spans="1:6">
      <c r="A9042" s="171">
        <v>44470</v>
      </c>
      <c r="B9042" t="s">
        <v>164</v>
      </c>
      <c r="C9042">
        <v>331360.28999999998</v>
      </c>
      <c r="D9042" t="s">
        <v>40</v>
      </c>
      <c r="E9042" t="s">
        <v>40</v>
      </c>
      <c r="F9042">
        <v>0</v>
      </c>
    </row>
    <row r="9043" spans="1:6">
      <c r="A9043" s="171">
        <v>44470</v>
      </c>
      <c r="B9043" t="s">
        <v>164</v>
      </c>
      <c r="C9043">
        <v>331360.28999999998</v>
      </c>
      <c r="D9043" t="s">
        <v>41</v>
      </c>
      <c r="E9043" t="s">
        <v>41</v>
      </c>
      <c r="F9043">
        <v>0</v>
      </c>
    </row>
    <row r="9044" spans="1:6">
      <c r="A9044" s="171">
        <v>44471</v>
      </c>
      <c r="B9044" t="s">
        <v>164</v>
      </c>
      <c r="C9044">
        <v>279019.27</v>
      </c>
      <c r="D9044" t="s">
        <v>9</v>
      </c>
      <c r="E9044" t="s">
        <v>9</v>
      </c>
      <c r="F9044">
        <v>1490372</v>
      </c>
    </row>
    <row r="9045" spans="1:6">
      <c r="A9045" s="171">
        <v>44471</v>
      </c>
      <c r="B9045" t="s">
        <v>164</v>
      </c>
      <c r="C9045">
        <v>279019.27</v>
      </c>
      <c r="D9045" t="s">
        <v>9</v>
      </c>
      <c r="E9045" t="s">
        <v>10</v>
      </c>
      <c r="F9045">
        <v>618623</v>
      </c>
    </row>
    <row r="9046" spans="1:6">
      <c r="A9046" s="171">
        <v>44471</v>
      </c>
      <c r="B9046" t="s">
        <v>164</v>
      </c>
      <c r="C9046">
        <v>279019.27</v>
      </c>
      <c r="D9046" t="s">
        <v>9</v>
      </c>
      <c r="E9046" t="s">
        <v>11</v>
      </c>
      <c r="F9046">
        <v>87301</v>
      </c>
    </row>
    <row r="9047" spans="1:6">
      <c r="A9047" s="171">
        <v>44471</v>
      </c>
      <c r="B9047" t="s">
        <v>164</v>
      </c>
      <c r="C9047">
        <v>279019.27</v>
      </c>
      <c r="D9047" t="s">
        <v>9</v>
      </c>
      <c r="E9047" t="s">
        <v>12</v>
      </c>
      <c r="F9047">
        <v>0</v>
      </c>
    </row>
    <row r="9048" spans="1:6">
      <c r="A9048" s="171">
        <v>44471</v>
      </c>
      <c r="B9048" t="s">
        <v>164</v>
      </c>
      <c r="C9048">
        <v>279019.27</v>
      </c>
      <c r="D9048" t="s">
        <v>9</v>
      </c>
      <c r="E9048" t="s">
        <v>13</v>
      </c>
      <c r="F9048">
        <v>784448</v>
      </c>
    </row>
    <row r="9049" spans="1:6">
      <c r="A9049" s="171">
        <v>44471</v>
      </c>
      <c r="B9049" t="s">
        <v>164</v>
      </c>
      <c r="C9049">
        <v>279019.27</v>
      </c>
      <c r="D9049" t="s">
        <v>14</v>
      </c>
      <c r="E9049" t="s">
        <v>14</v>
      </c>
      <c r="F9049">
        <v>2009</v>
      </c>
    </row>
    <row r="9050" spans="1:6">
      <c r="A9050" s="171">
        <v>44471</v>
      </c>
      <c r="B9050" t="s">
        <v>164</v>
      </c>
      <c r="C9050">
        <v>279019.27</v>
      </c>
      <c r="D9050" t="s">
        <v>14</v>
      </c>
      <c r="E9050" t="s">
        <v>15</v>
      </c>
      <c r="F9050">
        <v>309</v>
      </c>
    </row>
    <row r="9051" spans="1:6">
      <c r="A9051" s="171">
        <v>44471</v>
      </c>
      <c r="B9051" t="s">
        <v>164</v>
      </c>
      <c r="C9051">
        <v>279019.27</v>
      </c>
      <c r="D9051" t="s">
        <v>14</v>
      </c>
      <c r="E9051" t="s">
        <v>16</v>
      </c>
      <c r="F9051">
        <v>218</v>
      </c>
    </row>
    <row r="9052" spans="1:6">
      <c r="A9052" s="171">
        <v>44471</v>
      </c>
      <c r="B9052" t="s">
        <v>164</v>
      </c>
      <c r="C9052">
        <v>279019.27</v>
      </c>
      <c r="D9052" t="s">
        <v>14</v>
      </c>
      <c r="E9052" t="s">
        <v>17</v>
      </c>
      <c r="F9052">
        <v>1482</v>
      </c>
    </row>
    <row r="9053" spans="1:6">
      <c r="A9053" s="171">
        <v>44471</v>
      </c>
      <c r="B9053" t="s">
        <v>164</v>
      </c>
      <c r="C9053">
        <v>279019.27</v>
      </c>
      <c r="D9053" t="s">
        <v>14</v>
      </c>
      <c r="E9053" t="s">
        <v>18</v>
      </c>
      <c r="F9053">
        <v>0</v>
      </c>
    </row>
    <row r="9054" spans="1:6">
      <c r="A9054" s="171">
        <v>44471</v>
      </c>
      <c r="B9054" t="s">
        <v>164</v>
      </c>
      <c r="C9054">
        <v>279019.27</v>
      </c>
      <c r="D9054" t="s">
        <v>19</v>
      </c>
      <c r="E9054" t="s">
        <v>19</v>
      </c>
      <c r="F9054">
        <v>445048</v>
      </c>
    </row>
    <row r="9055" spans="1:6">
      <c r="A9055" s="171">
        <v>44471</v>
      </c>
      <c r="B9055" t="s">
        <v>164</v>
      </c>
      <c r="C9055">
        <v>279019.27</v>
      </c>
      <c r="D9055" t="s">
        <v>19</v>
      </c>
      <c r="E9055" t="s">
        <v>20</v>
      </c>
      <c r="F9055">
        <v>445048</v>
      </c>
    </row>
    <row r="9056" spans="1:6">
      <c r="A9056" s="171">
        <v>44471</v>
      </c>
      <c r="B9056" t="s">
        <v>164</v>
      </c>
      <c r="C9056">
        <v>279019.27</v>
      </c>
      <c r="D9056" t="s">
        <v>19</v>
      </c>
      <c r="E9056" t="s">
        <v>21</v>
      </c>
      <c r="F9056">
        <v>0</v>
      </c>
    </row>
    <row r="9057" spans="1:6">
      <c r="A9057" s="171">
        <v>44471</v>
      </c>
      <c r="B9057" t="s">
        <v>164</v>
      </c>
      <c r="C9057">
        <v>279019.27</v>
      </c>
      <c r="D9057" t="s">
        <v>19</v>
      </c>
      <c r="E9057" t="s">
        <v>22</v>
      </c>
      <c r="F9057">
        <v>0</v>
      </c>
    </row>
    <row r="9058" spans="1:6">
      <c r="A9058" s="171">
        <v>44471</v>
      </c>
      <c r="B9058" t="s">
        <v>164</v>
      </c>
      <c r="C9058">
        <v>279019.27</v>
      </c>
      <c r="D9058" t="s">
        <v>23</v>
      </c>
      <c r="E9058" t="s">
        <v>23</v>
      </c>
      <c r="F9058">
        <v>6</v>
      </c>
    </row>
    <row r="9059" spans="1:6">
      <c r="A9059" s="171">
        <v>44471</v>
      </c>
      <c r="B9059" t="s">
        <v>164</v>
      </c>
      <c r="C9059">
        <v>279019.27</v>
      </c>
      <c r="D9059" t="s">
        <v>24</v>
      </c>
      <c r="E9059" t="s">
        <v>24</v>
      </c>
      <c r="F9059">
        <v>727514</v>
      </c>
    </row>
    <row r="9060" spans="1:6">
      <c r="A9060" s="171">
        <v>44471</v>
      </c>
      <c r="B9060" t="s">
        <v>164</v>
      </c>
      <c r="C9060">
        <v>279019.27</v>
      </c>
      <c r="D9060" t="s">
        <v>25</v>
      </c>
      <c r="E9060" t="s">
        <v>25</v>
      </c>
      <c r="F9060">
        <v>4028858</v>
      </c>
    </row>
    <row r="9061" spans="1:6">
      <c r="A9061" s="171">
        <v>44471</v>
      </c>
      <c r="B9061" t="s">
        <v>164</v>
      </c>
      <c r="C9061">
        <v>279019.27</v>
      </c>
      <c r="D9061" t="s">
        <v>26</v>
      </c>
      <c r="E9061" t="s">
        <v>26</v>
      </c>
      <c r="F9061">
        <v>600520</v>
      </c>
    </row>
    <row r="9062" spans="1:6">
      <c r="A9062" s="171">
        <v>44471</v>
      </c>
      <c r="B9062" t="s">
        <v>164</v>
      </c>
      <c r="C9062">
        <v>279019.27</v>
      </c>
      <c r="D9062" t="s">
        <v>27</v>
      </c>
      <c r="E9062" t="s">
        <v>27</v>
      </c>
      <c r="F9062">
        <v>61332</v>
      </c>
    </row>
    <row r="9063" spans="1:6">
      <c r="A9063" s="171">
        <v>44471</v>
      </c>
      <c r="B9063" t="s">
        <v>164</v>
      </c>
      <c r="C9063">
        <v>279019.27</v>
      </c>
      <c r="D9063" t="s">
        <v>28</v>
      </c>
      <c r="E9063" t="s">
        <v>28</v>
      </c>
      <c r="F9063">
        <v>258</v>
      </c>
    </row>
    <row r="9064" spans="1:6">
      <c r="A9064" s="171">
        <v>44471</v>
      </c>
      <c r="B9064" t="s">
        <v>164</v>
      </c>
      <c r="C9064">
        <v>279019.27</v>
      </c>
      <c r="D9064" t="s">
        <v>29</v>
      </c>
      <c r="E9064" t="s">
        <v>29</v>
      </c>
      <c r="F9064">
        <v>2053932</v>
      </c>
    </row>
    <row r="9065" spans="1:6">
      <c r="A9065" s="171">
        <v>44471</v>
      </c>
      <c r="B9065" t="s">
        <v>164</v>
      </c>
      <c r="C9065">
        <v>279019.27</v>
      </c>
      <c r="D9065" t="s">
        <v>30</v>
      </c>
      <c r="E9065" t="s">
        <v>30</v>
      </c>
      <c r="F9065">
        <v>20979278</v>
      </c>
    </row>
    <row r="9066" spans="1:6">
      <c r="A9066" s="171">
        <v>44471</v>
      </c>
      <c r="B9066" t="s">
        <v>164</v>
      </c>
      <c r="C9066">
        <v>279019.27</v>
      </c>
      <c r="D9066" t="s">
        <v>31</v>
      </c>
      <c r="E9066" t="s">
        <v>31</v>
      </c>
      <c r="F9066">
        <v>1681708</v>
      </c>
    </row>
    <row r="9067" spans="1:6">
      <c r="A9067" s="171">
        <v>44471</v>
      </c>
      <c r="B9067" t="s">
        <v>164</v>
      </c>
      <c r="C9067">
        <v>279019.27</v>
      </c>
      <c r="D9067" t="s">
        <v>32</v>
      </c>
      <c r="E9067" t="s">
        <v>32</v>
      </c>
      <c r="F9067">
        <v>588858</v>
      </c>
    </row>
    <row r="9068" spans="1:6">
      <c r="A9068" s="171">
        <v>44471</v>
      </c>
      <c r="B9068" t="s">
        <v>164</v>
      </c>
      <c r="C9068">
        <v>279019.27</v>
      </c>
      <c r="D9068" t="s">
        <v>33</v>
      </c>
      <c r="E9068" t="s">
        <v>33</v>
      </c>
      <c r="F9068">
        <v>0</v>
      </c>
    </row>
    <row r="9069" spans="1:6">
      <c r="A9069" s="171">
        <v>44471</v>
      </c>
      <c r="B9069" t="s">
        <v>164</v>
      </c>
      <c r="C9069">
        <v>279019.27</v>
      </c>
      <c r="D9069" t="s">
        <v>34</v>
      </c>
      <c r="E9069" t="s">
        <v>34</v>
      </c>
      <c r="F9069">
        <v>0</v>
      </c>
    </row>
    <row r="9070" spans="1:6">
      <c r="A9070" s="171">
        <v>44471</v>
      </c>
      <c r="B9070" t="s">
        <v>164</v>
      </c>
      <c r="C9070">
        <v>279019.27</v>
      </c>
      <c r="D9070" t="s">
        <v>35</v>
      </c>
      <c r="E9070" t="s">
        <v>35</v>
      </c>
      <c r="F9070">
        <v>0</v>
      </c>
    </row>
    <row r="9071" spans="1:6">
      <c r="A9071" s="171">
        <v>44471</v>
      </c>
      <c r="B9071" t="s">
        <v>164</v>
      </c>
      <c r="C9071">
        <v>279019.27</v>
      </c>
      <c r="D9071" t="s">
        <v>36</v>
      </c>
      <c r="E9071" t="s">
        <v>36</v>
      </c>
      <c r="F9071">
        <v>18180</v>
      </c>
    </row>
    <row r="9072" spans="1:6">
      <c r="A9072" s="171">
        <v>44471</v>
      </c>
      <c r="B9072" t="s">
        <v>164</v>
      </c>
      <c r="C9072">
        <v>279019.27</v>
      </c>
      <c r="D9072" t="s">
        <v>37</v>
      </c>
      <c r="E9072" t="s">
        <v>37</v>
      </c>
      <c r="F9072">
        <v>56902</v>
      </c>
    </row>
    <row r="9073" spans="1:6">
      <c r="A9073" s="171">
        <v>44471</v>
      </c>
      <c r="B9073" t="s">
        <v>164</v>
      </c>
      <c r="C9073">
        <v>279019.27</v>
      </c>
      <c r="D9073" t="s">
        <v>38</v>
      </c>
      <c r="E9073" t="s">
        <v>38</v>
      </c>
      <c r="F9073">
        <v>0</v>
      </c>
    </row>
    <row r="9074" spans="1:6">
      <c r="A9074" s="171">
        <v>44471</v>
      </c>
      <c r="B9074" t="s">
        <v>164</v>
      </c>
      <c r="C9074">
        <v>279019.27</v>
      </c>
      <c r="D9074" t="s">
        <v>39</v>
      </c>
      <c r="E9074" t="s">
        <v>39</v>
      </c>
      <c r="F9074">
        <v>0</v>
      </c>
    </row>
    <row r="9075" spans="1:6">
      <c r="A9075" s="171">
        <v>44471</v>
      </c>
      <c r="B9075" t="s">
        <v>164</v>
      </c>
      <c r="C9075">
        <v>279019.27</v>
      </c>
      <c r="D9075" t="s">
        <v>40</v>
      </c>
      <c r="E9075" t="s">
        <v>40</v>
      </c>
      <c r="F9075">
        <v>0</v>
      </c>
    </row>
    <row r="9076" spans="1:6">
      <c r="A9076" s="171">
        <v>44471</v>
      </c>
      <c r="B9076" t="s">
        <v>164</v>
      </c>
      <c r="C9076">
        <v>279019.27</v>
      </c>
      <c r="D9076" t="s">
        <v>41</v>
      </c>
      <c r="E9076" t="s">
        <v>41</v>
      </c>
      <c r="F9076">
        <v>0</v>
      </c>
    </row>
    <row r="9077" spans="1:6">
      <c r="A9077" s="171">
        <v>44472</v>
      </c>
      <c r="B9077" t="s">
        <v>164</v>
      </c>
      <c r="C9077">
        <v>249382.34</v>
      </c>
      <c r="D9077" t="s">
        <v>9</v>
      </c>
      <c r="E9077" t="s">
        <v>9</v>
      </c>
      <c r="F9077">
        <v>1629467</v>
      </c>
    </row>
    <row r="9078" spans="1:6">
      <c r="A9078" s="171">
        <v>44472</v>
      </c>
      <c r="B9078" t="s">
        <v>164</v>
      </c>
      <c r="C9078">
        <v>249382.34</v>
      </c>
      <c r="D9078" t="s">
        <v>9</v>
      </c>
      <c r="E9078" t="s">
        <v>10</v>
      </c>
      <c r="F9078">
        <v>693220</v>
      </c>
    </row>
    <row r="9079" spans="1:6">
      <c r="A9079" s="171">
        <v>44472</v>
      </c>
      <c r="B9079" t="s">
        <v>164</v>
      </c>
      <c r="C9079">
        <v>249382.34</v>
      </c>
      <c r="D9079" t="s">
        <v>9</v>
      </c>
      <c r="E9079" t="s">
        <v>11</v>
      </c>
      <c r="F9079">
        <v>103739</v>
      </c>
    </row>
    <row r="9080" spans="1:6">
      <c r="A9080" s="171">
        <v>44472</v>
      </c>
      <c r="B9080" t="s">
        <v>164</v>
      </c>
      <c r="C9080">
        <v>249382.34</v>
      </c>
      <c r="D9080" t="s">
        <v>9</v>
      </c>
      <c r="E9080" t="s">
        <v>12</v>
      </c>
      <c r="F9080">
        <v>0</v>
      </c>
    </row>
    <row r="9081" spans="1:6">
      <c r="A9081" s="171">
        <v>44472</v>
      </c>
      <c r="B9081" t="s">
        <v>164</v>
      </c>
      <c r="C9081">
        <v>249382.34</v>
      </c>
      <c r="D9081" t="s">
        <v>9</v>
      </c>
      <c r="E9081" t="s">
        <v>13</v>
      </c>
      <c r="F9081">
        <v>832508</v>
      </c>
    </row>
    <row r="9082" spans="1:6">
      <c r="A9082" s="171">
        <v>44472</v>
      </c>
      <c r="B9082" t="s">
        <v>164</v>
      </c>
      <c r="C9082">
        <v>249382.34</v>
      </c>
      <c r="D9082" t="s">
        <v>14</v>
      </c>
      <c r="E9082" t="s">
        <v>14</v>
      </c>
      <c r="F9082">
        <v>2006</v>
      </c>
    </row>
    <row r="9083" spans="1:6">
      <c r="A9083" s="171">
        <v>44472</v>
      </c>
      <c r="B9083" t="s">
        <v>164</v>
      </c>
      <c r="C9083">
        <v>249382.34</v>
      </c>
      <c r="D9083" t="s">
        <v>14</v>
      </c>
      <c r="E9083" t="s">
        <v>15</v>
      </c>
      <c r="F9083">
        <v>387</v>
      </c>
    </row>
    <row r="9084" spans="1:6">
      <c r="A9084" s="171">
        <v>44472</v>
      </c>
      <c r="B9084" t="s">
        <v>164</v>
      </c>
      <c r="C9084">
        <v>249382.34</v>
      </c>
      <c r="D9084" t="s">
        <v>14</v>
      </c>
      <c r="E9084" t="s">
        <v>16</v>
      </c>
      <c r="F9084">
        <v>221</v>
      </c>
    </row>
    <row r="9085" spans="1:6">
      <c r="A9085" s="171">
        <v>44472</v>
      </c>
      <c r="B9085" t="s">
        <v>164</v>
      </c>
      <c r="C9085">
        <v>249382.34</v>
      </c>
      <c r="D9085" t="s">
        <v>14</v>
      </c>
      <c r="E9085" t="s">
        <v>17</v>
      </c>
      <c r="F9085">
        <v>1398</v>
      </c>
    </row>
    <row r="9086" spans="1:6">
      <c r="A9086" s="171">
        <v>44472</v>
      </c>
      <c r="B9086" t="s">
        <v>164</v>
      </c>
      <c r="C9086">
        <v>249382.34</v>
      </c>
      <c r="D9086" t="s">
        <v>14</v>
      </c>
      <c r="E9086" t="s">
        <v>18</v>
      </c>
      <c r="F9086">
        <v>0</v>
      </c>
    </row>
    <row r="9087" spans="1:6">
      <c r="A9087" s="171">
        <v>44472</v>
      </c>
      <c r="B9087" t="s">
        <v>164</v>
      </c>
      <c r="C9087">
        <v>249382.34</v>
      </c>
      <c r="D9087" t="s">
        <v>19</v>
      </c>
      <c r="E9087" t="s">
        <v>19</v>
      </c>
      <c r="F9087">
        <v>831404</v>
      </c>
    </row>
    <row r="9088" spans="1:6">
      <c r="A9088" s="171">
        <v>44472</v>
      </c>
      <c r="B9088" t="s">
        <v>164</v>
      </c>
      <c r="C9088">
        <v>249382.34</v>
      </c>
      <c r="D9088" t="s">
        <v>19</v>
      </c>
      <c r="E9088" t="s">
        <v>20</v>
      </c>
      <c r="F9088">
        <v>831404</v>
      </c>
    </row>
    <row r="9089" spans="1:6">
      <c r="A9089" s="171">
        <v>44472</v>
      </c>
      <c r="B9089" t="s">
        <v>164</v>
      </c>
      <c r="C9089">
        <v>249382.34</v>
      </c>
      <c r="D9089" t="s">
        <v>19</v>
      </c>
      <c r="E9089" t="s">
        <v>21</v>
      </c>
      <c r="F9089">
        <v>0</v>
      </c>
    </row>
    <row r="9090" spans="1:6">
      <c r="A9090" s="171">
        <v>44472</v>
      </c>
      <c r="B9090" t="s">
        <v>164</v>
      </c>
      <c r="C9090">
        <v>249382.34</v>
      </c>
      <c r="D9090" t="s">
        <v>19</v>
      </c>
      <c r="E9090" t="s">
        <v>22</v>
      </c>
      <c r="F9090">
        <v>0</v>
      </c>
    </row>
    <row r="9091" spans="1:6">
      <c r="A9091" s="171">
        <v>44472</v>
      </c>
      <c r="B9091" t="s">
        <v>164</v>
      </c>
      <c r="C9091">
        <v>249382.34</v>
      </c>
      <c r="D9091" t="s">
        <v>23</v>
      </c>
      <c r="E9091" t="s">
        <v>23</v>
      </c>
      <c r="F9091">
        <v>0</v>
      </c>
    </row>
    <row r="9092" spans="1:6">
      <c r="A9092" s="171">
        <v>44472</v>
      </c>
      <c r="B9092" t="s">
        <v>164</v>
      </c>
      <c r="C9092">
        <v>249382.34</v>
      </c>
      <c r="D9092" t="s">
        <v>24</v>
      </c>
      <c r="E9092" t="s">
        <v>24</v>
      </c>
      <c r="F9092">
        <v>625437</v>
      </c>
    </row>
    <row r="9093" spans="1:6">
      <c r="A9093" s="171">
        <v>44472</v>
      </c>
      <c r="B9093" t="s">
        <v>164</v>
      </c>
      <c r="C9093">
        <v>249382.34</v>
      </c>
      <c r="D9093" t="s">
        <v>25</v>
      </c>
      <c r="E9093" t="s">
        <v>25</v>
      </c>
      <c r="F9093">
        <v>5168294</v>
      </c>
    </row>
    <row r="9094" spans="1:6">
      <c r="A9094" s="171">
        <v>44472</v>
      </c>
      <c r="B9094" t="s">
        <v>164</v>
      </c>
      <c r="C9094">
        <v>249382.34</v>
      </c>
      <c r="D9094" t="s">
        <v>26</v>
      </c>
      <c r="E9094" t="s">
        <v>26</v>
      </c>
      <c r="F9094">
        <v>954290</v>
      </c>
    </row>
    <row r="9095" spans="1:6">
      <c r="A9095" s="171">
        <v>44472</v>
      </c>
      <c r="B9095" t="s">
        <v>164</v>
      </c>
      <c r="C9095">
        <v>249382.34</v>
      </c>
      <c r="D9095" t="s">
        <v>27</v>
      </c>
      <c r="E9095" t="s">
        <v>27</v>
      </c>
      <c r="F9095">
        <v>60043</v>
      </c>
    </row>
    <row r="9096" spans="1:6">
      <c r="A9096" s="171">
        <v>44472</v>
      </c>
      <c r="B9096" t="s">
        <v>164</v>
      </c>
      <c r="C9096">
        <v>249382.34</v>
      </c>
      <c r="D9096" t="s">
        <v>28</v>
      </c>
      <c r="E9096" t="s">
        <v>28</v>
      </c>
      <c r="F9096">
        <v>43</v>
      </c>
    </row>
    <row r="9097" spans="1:6">
      <c r="A9097" s="171">
        <v>44472</v>
      </c>
      <c r="B9097" t="s">
        <v>164</v>
      </c>
      <c r="C9097">
        <v>249382.34</v>
      </c>
      <c r="D9097" t="s">
        <v>29</v>
      </c>
      <c r="E9097" t="s">
        <v>29</v>
      </c>
      <c r="F9097">
        <v>1656305</v>
      </c>
    </row>
    <row r="9098" spans="1:6">
      <c r="A9098" s="171">
        <v>44472</v>
      </c>
      <c r="B9098" t="s">
        <v>164</v>
      </c>
      <c r="C9098">
        <v>249382.34</v>
      </c>
      <c r="D9098" t="s">
        <v>30</v>
      </c>
      <c r="E9098" t="s">
        <v>30</v>
      </c>
      <c r="F9098">
        <v>23300702</v>
      </c>
    </row>
    <row r="9099" spans="1:6">
      <c r="A9099" s="171">
        <v>44472</v>
      </c>
      <c r="B9099" t="s">
        <v>164</v>
      </c>
      <c r="C9099">
        <v>249382.34</v>
      </c>
      <c r="D9099" t="s">
        <v>31</v>
      </c>
      <c r="E9099" t="s">
        <v>31</v>
      </c>
      <c r="F9099">
        <v>1762716</v>
      </c>
    </row>
    <row r="9100" spans="1:6">
      <c r="A9100" s="171">
        <v>44472</v>
      </c>
      <c r="B9100" t="s">
        <v>164</v>
      </c>
      <c r="C9100">
        <v>249382.34</v>
      </c>
      <c r="D9100" t="s">
        <v>32</v>
      </c>
      <c r="E9100" t="s">
        <v>32</v>
      </c>
      <c r="F9100">
        <v>1189473</v>
      </c>
    </row>
    <row r="9101" spans="1:6">
      <c r="A9101" s="171">
        <v>44472</v>
      </c>
      <c r="B9101" t="s">
        <v>164</v>
      </c>
      <c r="C9101">
        <v>249382.34</v>
      </c>
      <c r="D9101" t="s">
        <v>33</v>
      </c>
      <c r="E9101" t="s">
        <v>33</v>
      </c>
      <c r="F9101">
        <v>0</v>
      </c>
    </row>
    <row r="9102" spans="1:6">
      <c r="A9102" s="171">
        <v>44472</v>
      </c>
      <c r="B9102" t="s">
        <v>164</v>
      </c>
      <c r="C9102">
        <v>249382.34</v>
      </c>
      <c r="D9102" t="s">
        <v>34</v>
      </c>
      <c r="E9102" t="s">
        <v>34</v>
      </c>
      <c r="F9102">
        <v>0</v>
      </c>
    </row>
    <row r="9103" spans="1:6">
      <c r="A9103" s="171">
        <v>44472</v>
      </c>
      <c r="B9103" t="s">
        <v>164</v>
      </c>
      <c r="C9103">
        <v>249382.34</v>
      </c>
      <c r="D9103" t="s">
        <v>35</v>
      </c>
      <c r="E9103" t="s">
        <v>35</v>
      </c>
      <c r="F9103">
        <v>0</v>
      </c>
    </row>
    <row r="9104" spans="1:6">
      <c r="A9104" s="171">
        <v>44472</v>
      </c>
      <c r="B9104" t="s">
        <v>164</v>
      </c>
      <c r="C9104">
        <v>249382.34</v>
      </c>
      <c r="D9104" t="s">
        <v>36</v>
      </c>
      <c r="E9104" t="s">
        <v>36</v>
      </c>
      <c r="F9104">
        <v>12027</v>
      </c>
    </row>
    <row r="9105" spans="1:6">
      <c r="A9105" s="171">
        <v>44472</v>
      </c>
      <c r="B9105" t="s">
        <v>164</v>
      </c>
      <c r="C9105">
        <v>249382.34</v>
      </c>
      <c r="D9105" t="s">
        <v>37</v>
      </c>
      <c r="E9105" t="s">
        <v>37</v>
      </c>
      <c r="F9105">
        <v>51422</v>
      </c>
    </row>
    <row r="9106" spans="1:6">
      <c r="A9106" s="171">
        <v>44472</v>
      </c>
      <c r="B9106" t="s">
        <v>164</v>
      </c>
      <c r="C9106">
        <v>249382.34</v>
      </c>
      <c r="D9106" t="s">
        <v>38</v>
      </c>
      <c r="E9106" t="s">
        <v>38</v>
      </c>
      <c r="F9106">
        <v>0</v>
      </c>
    </row>
    <row r="9107" spans="1:6">
      <c r="A9107" s="171">
        <v>44472</v>
      </c>
      <c r="B9107" t="s">
        <v>164</v>
      </c>
      <c r="C9107">
        <v>249382.34</v>
      </c>
      <c r="D9107" t="s">
        <v>39</v>
      </c>
      <c r="E9107" t="s">
        <v>39</v>
      </c>
      <c r="F9107">
        <v>0</v>
      </c>
    </row>
    <row r="9108" spans="1:6">
      <c r="A9108" s="171">
        <v>44472</v>
      </c>
      <c r="B9108" t="s">
        <v>164</v>
      </c>
      <c r="C9108">
        <v>249382.34</v>
      </c>
      <c r="D9108" t="s">
        <v>40</v>
      </c>
      <c r="E9108" t="s">
        <v>40</v>
      </c>
      <c r="F9108">
        <v>0</v>
      </c>
    </row>
    <row r="9109" spans="1:6">
      <c r="A9109" s="171">
        <v>44472</v>
      </c>
      <c r="B9109" t="s">
        <v>164</v>
      </c>
      <c r="C9109">
        <v>249382.34</v>
      </c>
      <c r="D9109" t="s">
        <v>41</v>
      </c>
      <c r="E9109" t="s">
        <v>41</v>
      </c>
      <c r="F9109">
        <v>0</v>
      </c>
    </row>
    <row r="9110" spans="1:6">
      <c r="A9110" s="171">
        <v>44473</v>
      </c>
      <c r="B9110" t="s">
        <v>164</v>
      </c>
      <c r="C9110">
        <v>220154.26</v>
      </c>
      <c r="D9110" t="s">
        <v>9</v>
      </c>
      <c r="E9110" t="s">
        <v>9</v>
      </c>
      <c r="F9110">
        <v>1449106</v>
      </c>
    </row>
    <row r="9111" spans="1:6">
      <c r="A9111" s="171">
        <v>44473</v>
      </c>
      <c r="B9111" t="s">
        <v>164</v>
      </c>
      <c r="C9111">
        <v>220154.26</v>
      </c>
      <c r="D9111" t="s">
        <v>9</v>
      </c>
      <c r="E9111" t="s">
        <v>10</v>
      </c>
      <c r="F9111">
        <v>606737</v>
      </c>
    </row>
    <row r="9112" spans="1:6">
      <c r="A9112" s="171">
        <v>44473</v>
      </c>
      <c r="B9112" t="s">
        <v>164</v>
      </c>
      <c r="C9112">
        <v>220154.26</v>
      </c>
      <c r="D9112" t="s">
        <v>9</v>
      </c>
      <c r="E9112" t="s">
        <v>11</v>
      </c>
      <c r="F9112">
        <v>58539</v>
      </c>
    </row>
    <row r="9113" spans="1:6">
      <c r="A9113" s="171">
        <v>44473</v>
      </c>
      <c r="B9113" t="s">
        <v>164</v>
      </c>
      <c r="C9113">
        <v>220154.26</v>
      </c>
      <c r="D9113" t="s">
        <v>9</v>
      </c>
      <c r="E9113" t="s">
        <v>12</v>
      </c>
      <c r="F9113">
        <v>0</v>
      </c>
    </row>
    <row r="9114" spans="1:6">
      <c r="A9114" s="171">
        <v>44473</v>
      </c>
      <c r="B9114" t="s">
        <v>164</v>
      </c>
      <c r="C9114">
        <v>220154.26</v>
      </c>
      <c r="D9114" t="s">
        <v>9</v>
      </c>
      <c r="E9114" t="s">
        <v>13</v>
      </c>
      <c r="F9114">
        <v>783830</v>
      </c>
    </row>
    <row r="9115" spans="1:6">
      <c r="A9115" s="171">
        <v>44473</v>
      </c>
      <c r="B9115" t="s">
        <v>164</v>
      </c>
      <c r="C9115">
        <v>220154.26</v>
      </c>
      <c r="D9115" t="s">
        <v>14</v>
      </c>
      <c r="E9115" t="s">
        <v>14</v>
      </c>
      <c r="F9115">
        <v>1713</v>
      </c>
    </row>
    <row r="9116" spans="1:6">
      <c r="A9116" s="171">
        <v>44473</v>
      </c>
      <c r="B9116" t="s">
        <v>164</v>
      </c>
      <c r="C9116">
        <v>220154.26</v>
      </c>
      <c r="D9116" t="s">
        <v>14</v>
      </c>
      <c r="E9116" t="s">
        <v>15</v>
      </c>
      <c r="F9116">
        <v>258</v>
      </c>
    </row>
    <row r="9117" spans="1:6">
      <c r="A9117" s="171">
        <v>44473</v>
      </c>
      <c r="B9117" t="s">
        <v>164</v>
      </c>
      <c r="C9117">
        <v>220154.26</v>
      </c>
      <c r="D9117" t="s">
        <v>14</v>
      </c>
      <c r="E9117" t="s">
        <v>16</v>
      </c>
      <c r="F9117">
        <v>124</v>
      </c>
    </row>
    <row r="9118" spans="1:6">
      <c r="A9118" s="171">
        <v>44473</v>
      </c>
      <c r="B9118" t="s">
        <v>164</v>
      </c>
      <c r="C9118">
        <v>220154.26</v>
      </c>
      <c r="D9118" t="s">
        <v>14</v>
      </c>
      <c r="E9118" t="s">
        <v>17</v>
      </c>
      <c r="F9118">
        <v>1331</v>
      </c>
    </row>
    <row r="9119" spans="1:6">
      <c r="A9119" s="171">
        <v>44473</v>
      </c>
      <c r="B9119" t="s">
        <v>164</v>
      </c>
      <c r="C9119">
        <v>220154.26</v>
      </c>
      <c r="D9119" t="s">
        <v>14</v>
      </c>
      <c r="E9119" t="s">
        <v>18</v>
      </c>
      <c r="F9119">
        <v>0</v>
      </c>
    </row>
    <row r="9120" spans="1:6">
      <c r="A9120" s="171">
        <v>44473</v>
      </c>
      <c r="B9120" t="s">
        <v>164</v>
      </c>
      <c r="C9120">
        <v>220154.26</v>
      </c>
      <c r="D9120" t="s">
        <v>19</v>
      </c>
      <c r="E9120" t="s">
        <v>19</v>
      </c>
      <c r="F9120">
        <v>961041</v>
      </c>
    </row>
    <row r="9121" spans="1:6">
      <c r="A9121" s="171">
        <v>44473</v>
      </c>
      <c r="B9121" t="s">
        <v>164</v>
      </c>
      <c r="C9121">
        <v>220154.26</v>
      </c>
      <c r="D9121" t="s">
        <v>19</v>
      </c>
      <c r="E9121" t="s">
        <v>20</v>
      </c>
      <c r="F9121">
        <v>961041</v>
      </c>
    </row>
    <row r="9122" spans="1:6">
      <c r="A9122" s="171">
        <v>44473</v>
      </c>
      <c r="B9122" t="s">
        <v>164</v>
      </c>
      <c r="C9122">
        <v>220154.26</v>
      </c>
      <c r="D9122" t="s">
        <v>19</v>
      </c>
      <c r="E9122" t="s">
        <v>21</v>
      </c>
      <c r="F9122">
        <v>0</v>
      </c>
    </row>
    <row r="9123" spans="1:6">
      <c r="A9123" s="171">
        <v>44473</v>
      </c>
      <c r="B9123" t="s">
        <v>164</v>
      </c>
      <c r="C9123">
        <v>220154.26</v>
      </c>
      <c r="D9123" t="s">
        <v>19</v>
      </c>
      <c r="E9123" t="s">
        <v>22</v>
      </c>
      <c r="F9123">
        <v>0</v>
      </c>
    </row>
    <row r="9124" spans="1:6">
      <c r="A9124" s="171">
        <v>44473</v>
      </c>
      <c r="B9124" t="s">
        <v>164</v>
      </c>
      <c r="C9124">
        <v>220154.26</v>
      </c>
      <c r="D9124" t="s">
        <v>23</v>
      </c>
      <c r="E9124" t="s">
        <v>23</v>
      </c>
      <c r="F9124">
        <v>0</v>
      </c>
    </row>
    <row r="9125" spans="1:6">
      <c r="A9125" s="171">
        <v>44473</v>
      </c>
      <c r="B9125" t="s">
        <v>164</v>
      </c>
      <c r="C9125">
        <v>220154.26</v>
      </c>
      <c r="D9125" t="s">
        <v>24</v>
      </c>
      <c r="E9125" t="s">
        <v>24</v>
      </c>
      <c r="F9125">
        <v>338612</v>
      </c>
    </row>
    <row r="9126" spans="1:6">
      <c r="A9126" s="171">
        <v>44473</v>
      </c>
      <c r="B9126" t="s">
        <v>164</v>
      </c>
      <c r="C9126">
        <v>220154.26</v>
      </c>
      <c r="D9126" t="s">
        <v>25</v>
      </c>
      <c r="E9126" t="s">
        <v>25</v>
      </c>
      <c r="F9126">
        <v>5914896</v>
      </c>
    </row>
    <row r="9127" spans="1:6">
      <c r="A9127" s="171">
        <v>44473</v>
      </c>
      <c r="B9127" t="s">
        <v>164</v>
      </c>
      <c r="C9127">
        <v>220154.26</v>
      </c>
      <c r="D9127" t="s">
        <v>26</v>
      </c>
      <c r="E9127" t="s">
        <v>26</v>
      </c>
      <c r="F9127">
        <v>1046380</v>
      </c>
    </row>
    <row r="9128" spans="1:6">
      <c r="A9128" s="171">
        <v>44473</v>
      </c>
      <c r="B9128" t="s">
        <v>164</v>
      </c>
      <c r="C9128">
        <v>220154.26</v>
      </c>
      <c r="D9128" t="s">
        <v>27</v>
      </c>
      <c r="E9128" t="s">
        <v>27</v>
      </c>
      <c r="F9128">
        <v>51269</v>
      </c>
    </row>
    <row r="9129" spans="1:6">
      <c r="A9129" s="171">
        <v>44473</v>
      </c>
      <c r="B9129" t="s">
        <v>164</v>
      </c>
      <c r="C9129">
        <v>220154.26</v>
      </c>
      <c r="D9129" t="s">
        <v>28</v>
      </c>
      <c r="E9129" t="s">
        <v>28</v>
      </c>
      <c r="F9129">
        <v>288</v>
      </c>
    </row>
    <row r="9130" spans="1:6">
      <c r="A9130" s="171">
        <v>44473</v>
      </c>
      <c r="B9130" t="s">
        <v>164</v>
      </c>
      <c r="C9130">
        <v>220154.26</v>
      </c>
      <c r="D9130" t="s">
        <v>29</v>
      </c>
      <c r="E9130" t="s">
        <v>29</v>
      </c>
      <c r="F9130">
        <v>1711394</v>
      </c>
    </row>
    <row r="9131" spans="1:6">
      <c r="A9131" s="171">
        <v>44473</v>
      </c>
      <c r="B9131" t="s">
        <v>164</v>
      </c>
      <c r="C9131">
        <v>220154.26</v>
      </c>
      <c r="D9131" t="s">
        <v>30</v>
      </c>
      <c r="E9131" t="s">
        <v>30</v>
      </c>
      <c r="F9131">
        <v>27143384</v>
      </c>
    </row>
    <row r="9132" spans="1:6">
      <c r="A9132" s="171">
        <v>44473</v>
      </c>
      <c r="B9132" t="s">
        <v>164</v>
      </c>
      <c r="C9132">
        <v>220154.26</v>
      </c>
      <c r="D9132" t="s">
        <v>31</v>
      </c>
      <c r="E9132" t="s">
        <v>31</v>
      </c>
      <c r="F9132">
        <v>2120888</v>
      </c>
    </row>
    <row r="9133" spans="1:6">
      <c r="A9133" s="171">
        <v>44473</v>
      </c>
      <c r="B9133" t="s">
        <v>164</v>
      </c>
      <c r="C9133">
        <v>220154.26</v>
      </c>
      <c r="D9133" t="s">
        <v>32</v>
      </c>
      <c r="E9133" t="s">
        <v>32</v>
      </c>
      <c r="F9133">
        <v>606803</v>
      </c>
    </row>
    <row r="9134" spans="1:6">
      <c r="A9134" s="171">
        <v>44473</v>
      </c>
      <c r="B9134" t="s">
        <v>164</v>
      </c>
      <c r="C9134">
        <v>220154.26</v>
      </c>
      <c r="D9134" t="s">
        <v>33</v>
      </c>
      <c r="E9134" t="s">
        <v>33</v>
      </c>
      <c r="F9134">
        <v>0</v>
      </c>
    </row>
    <row r="9135" spans="1:6">
      <c r="A9135" s="171">
        <v>44473</v>
      </c>
      <c r="B9135" t="s">
        <v>164</v>
      </c>
      <c r="C9135">
        <v>220154.26</v>
      </c>
      <c r="D9135" t="s">
        <v>34</v>
      </c>
      <c r="E9135" t="s">
        <v>34</v>
      </c>
      <c r="F9135">
        <v>0</v>
      </c>
    </row>
    <row r="9136" spans="1:6">
      <c r="A9136" s="171">
        <v>44473</v>
      </c>
      <c r="B9136" t="s">
        <v>164</v>
      </c>
      <c r="C9136">
        <v>220154.26</v>
      </c>
      <c r="D9136" t="s">
        <v>35</v>
      </c>
      <c r="E9136" t="s">
        <v>35</v>
      </c>
      <c r="F9136">
        <v>0</v>
      </c>
    </row>
    <row r="9137" spans="1:6">
      <c r="A9137" s="171">
        <v>44473</v>
      </c>
      <c r="B9137" t="s">
        <v>164</v>
      </c>
      <c r="C9137">
        <v>220154.26</v>
      </c>
      <c r="D9137" t="s">
        <v>36</v>
      </c>
      <c r="E9137" t="s">
        <v>36</v>
      </c>
      <c r="F9137">
        <v>20735</v>
      </c>
    </row>
    <row r="9138" spans="1:6">
      <c r="A9138" s="171">
        <v>44473</v>
      </c>
      <c r="B9138" t="s">
        <v>164</v>
      </c>
      <c r="C9138">
        <v>220154.26</v>
      </c>
      <c r="D9138" t="s">
        <v>37</v>
      </c>
      <c r="E9138" t="s">
        <v>37</v>
      </c>
      <c r="F9138">
        <v>48567</v>
      </c>
    </row>
    <row r="9139" spans="1:6">
      <c r="A9139" s="171">
        <v>44473</v>
      </c>
      <c r="B9139" t="s">
        <v>164</v>
      </c>
      <c r="C9139">
        <v>220154.26</v>
      </c>
      <c r="D9139" t="s">
        <v>38</v>
      </c>
      <c r="E9139" t="s">
        <v>38</v>
      </c>
      <c r="F9139">
        <v>0</v>
      </c>
    </row>
    <row r="9140" spans="1:6">
      <c r="A9140" s="171">
        <v>44473</v>
      </c>
      <c r="B9140" t="s">
        <v>164</v>
      </c>
      <c r="C9140">
        <v>220154.26</v>
      </c>
      <c r="D9140" t="s">
        <v>39</v>
      </c>
      <c r="E9140" t="s">
        <v>39</v>
      </c>
      <c r="F9140">
        <v>0</v>
      </c>
    </row>
    <row r="9141" spans="1:6">
      <c r="A9141" s="171">
        <v>44473</v>
      </c>
      <c r="B9141" t="s">
        <v>164</v>
      </c>
      <c r="C9141">
        <v>220154.26</v>
      </c>
      <c r="D9141" t="s">
        <v>40</v>
      </c>
      <c r="E9141" t="s">
        <v>40</v>
      </c>
      <c r="F9141">
        <v>0</v>
      </c>
    </row>
    <row r="9142" spans="1:6">
      <c r="A9142" s="171">
        <v>44473</v>
      </c>
      <c r="B9142" t="s">
        <v>164</v>
      </c>
      <c r="C9142">
        <v>220154.26</v>
      </c>
      <c r="D9142" t="s">
        <v>41</v>
      </c>
      <c r="E9142" t="s">
        <v>41</v>
      </c>
      <c r="F9142">
        <v>0</v>
      </c>
    </row>
    <row r="9143" spans="1:6">
      <c r="A9143" s="171">
        <v>44474</v>
      </c>
      <c r="B9143" t="s">
        <v>164</v>
      </c>
      <c r="C9143">
        <v>153066.21</v>
      </c>
      <c r="D9143" t="s">
        <v>9</v>
      </c>
      <c r="E9143" t="s">
        <v>9</v>
      </c>
      <c r="F9143">
        <v>1643963</v>
      </c>
    </row>
    <row r="9144" spans="1:6">
      <c r="A9144" s="171">
        <v>44474</v>
      </c>
      <c r="B9144" t="s">
        <v>164</v>
      </c>
      <c r="C9144">
        <v>153066.21</v>
      </c>
      <c r="D9144" t="s">
        <v>9</v>
      </c>
      <c r="E9144" t="s">
        <v>10</v>
      </c>
      <c r="F9144">
        <v>719775</v>
      </c>
    </row>
    <row r="9145" spans="1:6">
      <c r="A9145" s="171">
        <v>44474</v>
      </c>
      <c r="B9145" t="s">
        <v>164</v>
      </c>
      <c r="C9145">
        <v>153066.21</v>
      </c>
      <c r="D9145" t="s">
        <v>9</v>
      </c>
      <c r="E9145" t="s">
        <v>11</v>
      </c>
      <c r="F9145">
        <v>99018</v>
      </c>
    </row>
    <row r="9146" spans="1:6">
      <c r="A9146" s="171">
        <v>44474</v>
      </c>
      <c r="B9146" t="s">
        <v>164</v>
      </c>
      <c r="C9146">
        <v>153066.21</v>
      </c>
      <c r="D9146" t="s">
        <v>9</v>
      </c>
      <c r="E9146" t="s">
        <v>12</v>
      </c>
      <c r="F9146">
        <v>0</v>
      </c>
    </row>
    <row r="9147" spans="1:6">
      <c r="A9147" s="171">
        <v>44474</v>
      </c>
      <c r="B9147" t="s">
        <v>164</v>
      </c>
      <c r="C9147">
        <v>153066.21</v>
      </c>
      <c r="D9147" t="s">
        <v>9</v>
      </c>
      <c r="E9147" t="s">
        <v>13</v>
      </c>
      <c r="F9147">
        <v>825170</v>
      </c>
    </row>
    <row r="9148" spans="1:6">
      <c r="A9148" s="171">
        <v>44474</v>
      </c>
      <c r="B9148" t="s">
        <v>164</v>
      </c>
      <c r="C9148">
        <v>153066.21</v>
      </c>
      <c r="D9148" t="s">
        <v>14</v>
      </c>
      <c r="E9148" t="s">
        <v>14</v>
      </c>
      <c r="F9148">
        <v>1473</v>
      </c>
    </row>
    <row r="9149" spans="1:6">
      <c r="A9149" s="171">
        <v>44474</v>
      </c>
      <c r="B9149" t="s">
        <v>164</v>
      </c>
      <c r="C9149">
        <v>153066.21</v>
      </c>
      <c r="D9149" t="s">
        <v>14</v>
      </c>
      <c r="E9149" t="s">
        <v>15</v>
      </c>
      <c r="F9149">
        <v>287</v>
      </c>
    </row>
    <row r="9150" spans="1:6">
      <c r="A9150" s="171">
        <v>44474</v>
      </c>
      <c r="B9150" t="s">
        <v>164</v>
      </c>
      <c r="C9150">
        <v>153066.21</v>
      </c>
      <c r="D9150" t="s">
        <v>14</v>
      </c>
      <c r="E9150" t="s">
        <v>16</v>
      </c>
      <c r="F9150">
        <v>153</v>
      </c>
    </row>
    <row r="9151" spans="1:6">
      <c r="A9151" s="171">
        <v>44474</v>
      </c>
      <c r="B9151" t="s">
        <v>164</v>
      </c>
      <c r="C9151">
        <v>153066.21</v>
      </c>
      <c r="D9151" t="s">
        <v>14</v>
      </c>
      <c r="E9151" t="s">
        <v>17</v>
      </c>
      <c r="F9151">
        <v>1033</v>
      </c>
    </row>
    <row r="9152" spans="1:6">
      <c r="A9152" s="171">
        <v>44474</v>
      </c>
      <c r="B9152" t="s">
        <v>164</v>
      </c>
      <c r="C9152">
        <v>153066.21</v>
      </c>
      <c r="D9152" t="s">
        <v>14</v>
      </c>
      <c r="E9152" t="s">
        <v>18</v>
      </c>
      <c r="F9152">
        <v>0</v>
      </c>
    </row>
    <row r="9153" spans="1:6">
      <c r="A9153" s="171">
        <v>44474</v>
      </c>
      <c r="B9153" t="s">
        <v>164</v>
      </c>
      <c r="C9153">
        <v>153066.21</v>
      </c>
      <c r="D9153" t="s">
        <v>19</v>
      </c>
      <c r="E9153" t="s">
        <v>19</v>
      </c>
      <c r="F9153">
        <v>632661</v>
      </c>
    </row>
    <row r="9154" spans="1:6">
      <c r="A9154" s="171">
        <v>44474</v>
      </c>
      <c r="B9154" t="s">
        <v>164</v>
      </c>
      <c r="C9154">
        <v>153066.21</v>
      </c>
      <c r="D9154" t="s">
        <v>19</v>
      </c>
      <c r="E9154" t="s">
        <v>20</v>
      </c>
      <c r="F9154">
        <v>632661</v>
      </c>
    </row>
    <row r="9155" spans="1:6">
      <c r="A9155" s="171">
        <v>44474</v>
      </c>
      <c r="B9155" t="s">
        <v>164</v>
      </c>
      <c r="C9155">
        <v>153066.21</v>
      </c>
      <c r="D9155" t="s">
        <v>19</v>
      </c>
      <c r="E9155" t="s">
        <v>21</v>
      </c>
      <c r="F9155">
        <v>0</v>
      </c>
    </row>
    <row r="9156" spans="1:6">
      <c r="A9156" s="171">
        <v>44474</v>
      </c>
      <c r="B9156" t="s">
        <v>164</v>
      </c>
      <c r="C9156">
        <v>153066.21</v>
      </c>
      <c r="D9156" t="s">
        <v>19</v>
      </c>
      <c r="E9156" t="s">
        <v>22</v>
      </c>
      <c r="F9156">
        <v>0</v>
      </c>
    </row>
    <row r="9157" spans="1:6">
      <c r="A9157" s="171">
        <v>44474</v>
      </c>
      <c r="B9157" t="s">
        <v>164</v>
      </c>
      <c r="C9157">
        <v>153066.21</v>
      </c>
      <c r="D9157" t="s">
        <v>23</v>
      </c>
      <c r="E9157" t="s">
        <v>23</v>
      </c>
      <c r="F9157">
        <v>0</v>
      </c>
    </row>
    <row r="9158" spans="1:6">
      <c r="A9158" s="171">
        <v>44474</v>
      </c>
      <c r="B9158" t="s">
        <v>164</v>
      </c>
      <c r="C9158">
        <v>153066.21</v>
      </c>
      <c r="D9158" t="s">
        <v>24</v>
      </c>
      <c r="E9158" t="s">
        <v>24</v>
      </c>
      <c r="F9158">
        <v>880001</v>
      </c>
    </row>
    <row r="9159" spans="1:6">
      <c r="A9159" s="171">
        <v>44474</v>
      </c>
      <c r="B9159" t="s">
        <v>164</v>
      </c>
      <c r="C9159">
        <v>153066.21</v>
      </c>
      <c r="D9159" t="s">
        <v>25</v>
      </c>
      <c r="E9159" t="s">
        <v>25</v>
      </c>
      <c r="F9159">
        <v>4637488</v>
      </c>
    </row>
    <row r="9160" spans="1:6">
      <c r="A9160" s="171">
        <v>44474</v>
      </c>
      <c r="B9160" t="s">
        <v>164</v>
      </c>
      <c r="C9160">
        <v>153066.21</v>
      </c>
      <c r="D9160" t="s">
        <v>26</v>
      </c>
      <c r="E9160" t="s">
        <v>26</v>
      </c>
      <c r="F9160">
        <v>679480</v>
      </c>
    </row>
    <row r="9161" spans="1:6">
      <c r="A9161" s="171">
        <v>44474</v>
      </c>
      <c r="B9161" t="s">
        <v>164</v>
      </c>
      <c r="C9161">
        <v>153066.21</v>
      </c>
      <c r="D9161" t="s">
        <v>27</v>
      </c>
      <c r="E9161" t="s">
        <v>27</v>
      </c>
      <c r="F9161">
        <v>42334</v>
      </c>
    </row>
    <row r="9162" spans="1:6">
      <c r="A9162" s="171">
        <v>44474</v>
      </c>
      <c r="B9162" t="s">
        <v>164</v>
      </c>
      <c r="C9162">
        <v>153066.21</v>
      </c>
      <c r="D9162" t="s">
        <v>28</v>
      </c>
      <c r="E9162" t="s">
        <v>28</v>
      </c>
      <c r="F9162">
        <v>51</v>
      </c>
    </row>
    <row r="9163" spans="1:6">
      <c r="A9163" s="171">
        <v>44474</v>
      </c>
      <c r="B9163" t="s">
        <v>164</v>
      </c>
      <c r="C9163">
        <v>153066.21</v>
      </c>
      <c r="D9163" t="s">
        <v>29</v>
      </c>
      <c r="E9163" t="s">
        <v>29</v>
      </c>
      <c r="F9163">
        <v>1511677</v>
      </c>
    </row>
    <row r="9164" spans="1:6">
      <c r="A9164" s="171">
        <v>44474</v>
      </c>
      <c r="B9164" t="s">
        <v>164</v>
      </c>
      <c r="C9164">
        <v>153066.21</v>
      </c>
      <c r="D9164" t="s">
        <v>30</v>
      </c>
      <c r="E9164" t="s">
        <v>30</v>
      </c>
      <c r="F9164">
        <v>30286648</v>
      </c>
    </row>
    <row r="9165" spans="1:6">
      <c r="A9165" s="171">
        <v>44474</v>
      </c>
      <c r="B9165" t="s">
        <v>164</v>
      </c>
      <c r="C9165">
        <v>153066.21</v>
      </c>
      <c r="D9165" t="s">
        <v>31</v>
      </c>
      <c r="E9165" t="s">
        <v>31</v>
      </c>
      <c r="F9165">
        <v>2334375</v>
      </c>
    </row>
    <row r="9166" spans="1:6">
      <c r="A9166" s="171">
        <v>44474</v>
      </c>
      <c r="B9166" t="s">
        <v>164</v>
      </c>
      <c r="C9166">
        <v>153066.21</v>
      </c>
      <c r="D9166" t="s">
        <v>32</v>
      </c>
      <c r="E9166" t="s">
        <v>32</v>
      </c>
      <c r="F9166">
        <v>724411</v>
      </c>
    </row>
    <row r="9167" spans="1:6">
      <c r="A9167" s="171">
        <v>44474</v>
      </c>
      <c r="B9167" t="s">
        <v>164</v>
      </c>
      <c r="C9167">
        <v>153066.21</v>
      </c>
      <c r="D9167" t="s">
        <v>33</v>
      </c>
      <c r="E9167" t="s">
        <v>33</v>
      </c>
      <c r="F9167">
        <v>0</v>
      </c>
    </row>
    <row r="9168" spans="1:6">
      <c r="A9168" s="171">
        <v>44474</v>
      </c>
      <c r="B9168" t="s">
        <v>164</v>
      </c>
      <c r="C9168">
        <v>153066.21</v>
      </c>
      <c r="D9168" t="s">
        <v>34</v>
      </c>
      <c r="E9168" t="s">
        <v>34</v>
      </c>
      <c r="F9168">
        <v>0</v>
      </c>
    </row>
    <row r="9169" spans="1:6">
      <c r="A9169" s="171">
        <v>44474</v>
      </c>
      <c r="B9169" t="s">
        <v>164</v>
      </c>
      <c r="C9169">
        <v>153066.21</v>
      </c>
      <c r="D9169" t="s">
        <v>35</v>
      </c>
      <c r="E9169" t="s">
        <v>35</v>
      </c>
      <c r="F9169">
        <v>0</v>
      </c>
    </row>
    <row r="9170" spans="1:6">
      <c r="A9170" s="171">
        <v>44474</v>
      </c>
      <c r="B9170" t="s">
        <v>164</v>
      </c>
      <c r="C9170">
        <v>153066.21</v>
      </c>
      <c r="D9170" t="s">
        <v>36</v>
      </c>
      <c r="E9170" t="s">
        <v>36</v>
      </c>
      <c r="F9170">
        <v>15483</v>
      </c>
    </row>
    <row r="9171" spans="1:6">
      <c r="A9171" s="171">
        <v>44474</v>
      </c>
      <c r="B9171" t="s">
        <v>164</v>
      </c>
      <c r="C9171">
        <v>153066.21</v>
      </c>
      <c r="D9171" t="s">
        <v>37</v>
      </c>
      <c r="E9171" t="s">
        <v>37</v>
      </c>
      <c r="F9171">
        <v>49616</v>
      </c>
    </row>
    <row r="9172" spans="1:6">
      <c r="A9172" s="171">
        <v>44474</v>
      </c>
      <c r="B9172" t="s">
        <v>164</v>
      </c>
      <c r="C9172">
        <v>153066.21</v>
      </c>
      <c r="D9172" t="s">
        <v>38</v>
      </c>
      <c r="E9172" t="s">
        <v>38</v>
      </c>
      <c r="F9172">
        <v>0</v>
      </c>
    </row>
    <row r="9173" spans="1:6">
      <c r="A9173" s="171">
        <v>44474</v>
      </c>
      <c r="B9173" t="s">
        <v>164</v>
      </c>
      <c r="C9173">
        <v>153066.21</v>
      </c>
      <c r="D9173" t="s">
        <v>39</v>
      </c>
      <c r="E9173" t="s">
        <v>39</v>
      </c>
      <c r="F9173">
        <v>0</v>
      </c>
    </row>
    <row r="9174" spans="1:6">
      <c r="A9174" s="171">
        <v>44474</v>
      </c>
      <c r="B9174" t="s">
        <v>164</v>
      </c>
      <c r="C9174">
        <v>153066.21</v>
      </c>
      <c r="D9174" t="s">
        <v>40</v>
      </c>
      <c r="E9174" t="s">
        <v>40</v>
      </c>
      <c r="F9174">
        <v>0</v>
      </c>
    </row>
    <row r="9175" spans="1:6">
      <c r="A9175" s="171">
        <v>44474</v>
      </c>
      <c r="B9175" t="s">
        <v>164</v>
      </c>
      <c r="C9175">
        <v>153066.21</v>
      </c>
      <c r="D9175" t="s">
        <v>41</v>
      </c>
      <c r="E9175" t="s">
        <v>41</v>
      </c>
      <c r="F9175">
        <v>0</v>
      </c>
    </row>
    <row r="9176" spans="1:6">
      <c r="A9176" s="171">
        <v>44475</v>
      </c>
      <c r="B9176" t="s">
        <v>164</v>
      </c>
      <c r="C9176">
        <v>148623.60999999999</v>
      </c>
      <c r="D9176" t="s">
        <v>9</v>
      </c>
      <c r="E9176" t="s">
        <v>9</v>
      </c>
      <c r="F9176">
        <v>1599775</v>
      </c>
    </row>
    <row r="9177" spans="1:6">
      <c r="A9177" s="171">
        <v>44475</v>
      </c>
      <c r="B9177" t="s">
        <v>164</v>
      </c>
      <c r="C9177">
        <v>148623.60999999999</v>
      </c>
      <c r="D9177" t="s">
        <v>9</v>
      </c>
      <c r="E9177" t="s">
        <v>10</v>
      </c>
      <c r="F9177">
        <v>691534</v>
      </c>
    </row>
    <row r="9178" spans="1:6">
      <c r="A9178" s="171">
        <v>44475</v>
      </c>
      <c r="B9178" t="s">
        <v>164</v>
      </c>
      <c r="C9178">
        <v>148623.60999999999</v>
      </c>
      <c r="D9178" t="s">
        <v>9</v>
      </c>
      <c r="E9178" t="s">
        <v>11</v>
      </c>
      <c r="F9178">
        <v>96237</v>
      </c>
    </row>
    <row r="9179" spans="1:6">
      <c r="A9179" s="171">
        <v>44475</v>
      </c>
      <c r="B9179" t="s">
        <v>164</v>
      </c>
      <c r="C9179">
        <v>148623.60999999999</v>
      </c>
      <c r="D9179" t="s">
        <v>9</v>
      </c>
      <c r="E9179" t="s">
        <v>12</v>
      </c>
      <c r="F9179">
        <v>0</v>
      </c>
    </row>
    <row r="9180" spans="1:6">
      <c r="A9180" s="171">
        <v>44475</v>
      </c>
      <c r="B9180" t="s">
        <v>164</v>
      </c>
      <c r="C9180">
        <v>148623.60999999999</v>
      </c>
      <c r="D9180" t="s">
        <v>9</v>
      </c>
      <c r="E9180" t="s">
        <v>13</v>
      </c>
      <c r="F9180">
        <v>812004</v>
      </c>
    </row>
    <row r="9181" spans="1:6">
      <c r="A9181" s="171">
        <v>44475</v>
      </c>
      <c r="B9181" t="s">
        <v>164</v>
      </c>
      <c r="C9181">
        <v>148623.60999999999</v>
      </c>
      <c r="D9181" t="s">
        <v>14</v>
      </c>
      <c r="E9181" t="s">
        <v>14</v>
      </c>
      <c r="F9181">
        <v>1386</v>
      </c>
    </row>
    <row r="9182" spans="1:6">
      <c r="A9182" s="171">
        <v>44475</v>
      </c>
      <c r="B9182" t="s">
        <v>164</v>
      </c>
      <c r="C9182">
        <v>148623.60999999999</v>
      </c>
      <c r="D9182" t="s">
        <v>14</v>
      </c>
      <c r="E9182" t="s">
        <v>15</v>
      </c>
      <c r="F9182">
        <v>286</v>
      </c>
    </row>
    <row r="9183" spans="1:6">
      <c r="A9183" s="171">
        <v>44475</v>
      </c>
      <c r="B9183" t="s">
        <v>164</v>
      </c>
      <c r="C9183">
        <v>148623.60999999999</v>
      </c>
      <c r="D9183" t="s">
        <v>14</v>
      </c>
      <c r="E9183" t="s">
        <v>16</v>
      </c>
      <c r="F9183">
        <v>160</v>
      </c>
    </row>
    <row r="9184" spans="1:6">
      <c r="A9184" s="171">
        <v>44475</v>
      </c>
      <c r="B9184" t="s">
        <v>164</v>
      </c>
      <c r="C9184">
        <v>148623.60999999999</v>
      </c>
      <c r="D9184" t="s">
        <v>14</v>
      </c>
      <c r="E9184" t="s">
        <v>17</v>
      </c>
      <c r="F9184">
        <v>940</v>
      </c>
    </row>
    <row r="9185" spans="1:6">
      <c r="A9185" s="171">
        <v>44475</v>
      </c>
      <c r="B9185" t="s">
        <v>164</v>
      </c>
      <c r="C9185">
        <v>148623.60999999999</v>
      </c>
      <c r="D9185" t="s">
        <v>14</v>
      </c>
      <c r="E9185" t="s">
        <v>18</v>
      </c>
      <c r="F9185">
        <v>0</v>
      </c>
    </row>
    <row r="9186" spans="1:6">
      <c r="A9186" s="171">
        <v>44475</v>
      </c>
      <c r="B9186" t="s">
        <v>164</v>
      </c>
      <c r="C9186">
        <v>148623.60999999999</v>
      </c>
      <c r="D9186" t="s">
        <v>19</v>
      </c>
      <c r="E9186" t="s">
        <v>19</v>
      </c>
      <c r="F9186">
        <v>348550</v>
      </c>
    </row>
    <row r="9187" spans="1:6">
      <c r="A9187" s="171">
        <v>44475</v>
      </c>
      <c r="B9187" t="s">
        <v>164</v>
      </c>
      <c r="C9187">
        <v>148623.60999999999</v>
      </c>
      <c r="D9187" t="s">
        <v>19</v>
      </c>
      <c r="E9187" t="s">
        <v>20</v>
      </c>
      <c r="F9187">
        <v>348550</v>
      </c>
    </row>
    <row r="9188" spans="1:6">
      <c r="A9188" s="171">
        <v>44475</v>
      </c>
      <c r="B9188" t="s">
        <v>164</v>
      </c>
      <c r="C9188">
        <v>148623.60999999999</v>
      </c>
      <c r="D9188" t="s">
        <v>19</v>
      </c>
      <c r="E9188" t="s">
        <v>21</v>
      </c>
      <c r="F9188">
        <v>0</v>
      </c>
    </row>
    <row r="9189" spans="1:6">
      <c r="A9189" s="171">
        <v>44475</v>
      </c>
      <c r="B9189" t="s">
        <v>164</v>
      </c>
      <c r="C9189">
        <v>148623.60999999999</v>
      </c>
      <c r="D9189" t="s">
        <v>19</v>
      </c>
      <c r="E9189" t="s">
        <v>22</v>
      </c>
      <c r="F9189">
        <v>0</v>
      </c>
    </row>
    <row r="9190" spans="1:6">
      <c r="A9190" s="171">
        <v>44475</v>
      </c>
      <c r="B9190" t="s">
        <v>164</v>
      </c>
      <c r="C9190">
        <v>148623.60999999999</v>
      </c>
      <c r="D9190" t="s">
        <v>23</v>
      </c>
      <c r="E9190" t="s">
        <v>23</v>
      </c>
      <c r="F9190">
        <v>0</v>
      </c>
    </row>
    <row r="9191" spans="1:6">
      <c r="A9191" s="171">
        <v>44475</v>
      </c>
      <c r="B9191" t="s">
        <v>164</v>
      </c>
      <c r="C9191">
        <v>148623.60999999999</v>
      </c>
      <c r="D9191" t="s">
        <v>24</v>
      </c>
      <c r="E9191" t="s">
        <v>24</v>
      </c>
      <c r="F9191">
        <v>600242</v>
      </c>
    </row>
    <row r="9192" spans="1:6">
      <c r="A9192" s="171">
        <v>44475</v>
      </c>
      <c r="B9192" t="s">
        <v>164</v>
      </c>
      <c r="C9192">
        <v>148623.60999999999</v>
      </c>
      <c r="D9192" t="s">
        <v>25</v>
      </c>
      <c r="E9192" t="s">
        <v>25</v>
      </c>
      <c r="F9192">
        <v>4143581</v>
      </c>
    </row>
    <row r="9193" spans="1:6">
      <c r="A9193" s="171">
        <v>44475</v>
      </c>
      <c r="B9193" t="s">
        <v>164</v>
      </c>
      <c r="C9193">
        <v>148623.60999999999</v>
      </c>
      <c r="D9193" t="s">
        <v>26</v>
      </c>
      <c r="E9193" t="s">
        <v>26</v>
      </c>
      <c r="F9193">
        <v>388858</v>
      </c>
    </row>
    <row r="9194" spans="1:6">
      <c r="A9194" s="171">
        <v>44475</v>
      </c>
      <c r="B9194" t="s">
        <v>164</v>
      </c>
      <c r="C9194">
        <v>148623.60999999999</v>
      </c>
      <c r="D9194" t="s">
        <v>27</v>
      </c>
      <c r="E9194" t="s">
        <v>27</v>
      </c>
      <c r="F9194">
        <v>51084</v>
      </c>
    </row>
    <row r="9195" spans="1:6">
      <c r="A9195" s="171">
        <v>44475</v>
      </c>
      <c r="B9195" t="s">
        <v>164</v>
      </c>
      <c r="C9195">
        <v>148623.60999999999</v>
      </c>
      <c r="D9195" t="s">
        <v>28</v>
      </c>
      <c r="E9195" t="s">
        <v>28</v>
      </c>
      <c r="F9195">
        <v>15</v>
      </c>
    </row>
    <row r="9196" spans="1:6">
      <c r="A9196" s="171">
        <v>44475</v>
      </c>
      <c r="B9196" t="s">
        <v>164</v>
      </c>
      <c r="C9196">
        <v>148623.60999999999</v>
      </c>
      <c r="D9196" t="s">
        <v>29</v>
      </c>
      <c r="E9196" t="s">
        <v>29</v>
      </c>
      <c r="F9196">
        <v>1255230</v>
      </c>
    </row>
    <row r="9197" spans="1:6">
      <c r="A9197" s="171">
        <v>44475</v>
      </c>
      <c r="B9197" t="s">
        <v>164</v>
      </c>
      <c r="C9197">
        <v>148623.60999999999</v>
      </c>
      <c r="D9197" t="s">
        <v>30</v>
      </c>
      <c r="E9197" t="s">
        <v>30</v>
      </c>
      <c r="F9197">
        <v>28607898</v>
      </c>
    </row>
    <row r="9198" spans="1:6">
      <c r="A9198" s="171">
        <v>44475</v>
      </c>
      <c r="B9198" t="s">
        <v>164</v>
      </c>
      <c r="C9198">
        <v>148623.60999999999</v>
      </c>
      <c r="D9198" t="s">
        <v>31</v>
      </c>
      <c r="E9198" t="s">
        <v>31</v>
      </c>
      <c r="F9198">
        <v>1618805</v>
      </c>
    </row>
    <row r="9199" spans="1:6">
      <c r="A9199" s="171">
        <v>44475</v>
      </c>
      <c r="B9199" t="s">
        <v>164</v>
      </c>
      <c r="C9199">
        <v>148623.60999999999</v>
      </c>
      <c r="D9199" t="s">
        <v>32</v>
      </c>
      <c r="E9199" t="s">
        <v>32</v>
      </c>
      <c r="F9199">
        <v>1439454</v>
      </c>
    </row>
    <row r="9200" spans="1:6">
      <c r="A9200" s="171">
        <v>44475</v>
      </c>
      <c r="B9200" t="s">
        <v>164</v>
      </c>
      <c r="C9200">
        <v>148623.60999999999</v>
      </c>
      <c r="D9200" t="s">
        <v>33</v>
      </c>
      <c r="E9200" t="s">
        <v>33</v>
      </c>
      <c r="F9200">
        <v>0</v>
      </c>
    </row>
    <row r="9201" spans="1:6">
      <c r="A9201" s="171">
        <v>44475</v>
      </c>
      <c r="B9201" t="s">
        <v>164</v>
      </c>
      <c r="C9201">
        <v>148623.60999999999</v>
      </c>
      <c r="D9201" t="s">
        <v>34</v>
      </c>
      <c r="E9201" t="s">
        <v>34</v>
      </c>
      <c r="F9201">
        <v>0</v>
      </c>
    </row>
    <row r="9202" spans="1:6">
      <c r="A9202" s="171">
        <v>44475</v>
      </c>
      <c r="B9202" t="s">
        <v>164</v>
      </c>
      <c r="C9202">
        <v>148623.60999999999</v>
      </c>
      <c r="D9202" t="s">
        <v>35</v>
      </c>
      <c r="E9202" t="s">
        <v>35</v>
      </c>
      <c r="F9202">
        <v>0</v>
      </c>
    </row>
    <row r="9203" spans="1:6">
      <c r="A9203" s="171">
        <v>44475</v>
      </c>
      <c r="B9203" t="s">
        <v>164</v>
      </c>
      <c r="C9203">
        <v>148623.60999999999</v>
      </c>
      <c r="D9203" t="s">
        <v>36</v>
      </c>
      <c r="E9203" t="s">
        <v>36</v>
      </c>
      <c r="F9203">
        <v>17265</v>
      </c>
    </row>
    <row r="9204" spans="1:6">
      <c r="A9204" s="171">
        <v>44475</v>
      </c>
      <c r="B9204" t="s">
        <v>164</v>
      </c>
      <c r="C9204">
        <v>148623.60999999999</v>
      </c>
      <c r="D9204" t="s">
        <v>37</v>
      </c>
      <c r="E9204" t="s">
        <v>37</v>
      </c>
      <c r="F9204">
        <v>49016</v>
      </c>
    </row>
    <row r="9205" spans="1:6">
      <c r="A9205" s="171">
        <v>44475</v>
      </c>
      <c r="B9205" t="s">
        <v>164</v>
      </c>
      <c r="C9205">
        <v>148623.60999999999</v>
      </c>
      <c r="D9205" t="s">
        <v>38</v>
      </c>
      <c r="E9205" t="s">
        <v>38</v>
      </c>
      <c r="F9205">
        <v>0</v>
      </c>
    </row>
    <row r="9206" spans="1:6">
      <c r="A9206" s="171">
        <v>44475</v>
      </c>
      <c r="B9206" t="s">
        <v>164</v>
      </c>
      <c r="C9206">
        <v>148623.60999999999</v>
      </c>
      <c r="D9206" t="s">
        <v>39</v>
      </c>
      <c r="E9206" t="s">
        <v>39</v>
      </c>
      <c r="F9206">
        <v>0</v>
      </c>
    </row>
    <row r="9207" spans="1:6">
      <c r="A9207" s="171">
        <v>44475</v>
      </c>
      <c r="B9207" t="s">
        <v>164</v>
      </c>
      <c r="C9207">
        <v>148623.60999999999</v>
      </c>
      <c r="D9207" t="s">
        <v>40</v>
      </c>
      <c r="E9207" t="s">
        <v>40</v>
      </c>
      <c r="F9207">
        <v>0</v>
      </c>
    </row>
    <row r="9208" spans="1:6">
      <c r="A9208" s="171">
        <v>44475</v>
      </c>
      <c r="B9208" t="s">
        <v>164</v>
      </c>
      <c r="C9208">
        <v>148623.60999999999</v>
      </c>
      <c r="D9208" t="s">
        <v>41</v>
      </c>
      <c r="E9208" t="s">
        <v>41</v>
      </c>
      <c r="F9208">
        <v>0</v>
      </c>
    </row>
    <row r="9209" spans="1:6">
      <c r="A9209" s="171">
        <v>44476</v>
      </c>
      <c r="B9209" t="s">
        <v>164</v>
      </c>
      <c r="C9209">
        <v>149855.51</v>
      </c>
      <c r="D9209" t="s">
        <v>9</v>
      </c>
      <c r="E9209" t="s">
        <v>9</v>
      </c>
      <c r="F9209">
        <v>1736176</v>
      </c>
    </row>
    <row r="9210" spans="1:6">
      <c r="A9210" s="171">
        <v>44476</v>
      </c>
      <c r="B9210" t="s">
        <v>164</v>
      </c>
      <c r="C9210">
        <v>149855.51</v>
      </c>
      <c r="D9210" t="s">
        <v>9</v>
      </c>
      <c r="E9210" t="s">
        <v>10</v>
      </c>
      <c r="F9210">
        <v>719105</v>
      </c>
    </row>
    <row r="9211" spans="1:6">
      <c r="A9211" s="171">
        <v>44476</v>
      </c>
      <c r="B9211" t="s">
        <v>164</v>
      </c>
      <c r="C9211">
        <v>149855.51</v>
      </c>
      <c r="D9211" t="s">
        <v>9</v>
      </c>
      <c r="E9211" t="s">
        <v>11</v>
      </c>
      <c r="F9211">
        <v>87204</v>
      </c>
    </row>
    <row r="9212" spans="1:6">
      <c r="A9212" s="171">
        <v>44476</v>
      </c>
      <c r="B9212" t="s">
        <v>164</v>
      </c>
      <c r="C9212">
        <v>149855.51</v>
      </c>
      <c r="D9212" t="s">
        <v>9</v>
      </c>
      <c r="E9212" t="s">
        <v>12</v>
      </c>
      <c r="F9212">
        <v>0</v>
      </c>
    </row>
    <row r="9213" spans="1:6">
      <c r="A9213" s="171">
        <v>44476</v>
      </c>
      <c r="B9213" t="s">
        <v>164</v>
      </c>
      <c r="C9213">
        <v>149855.51</v>
      </c>
      <c r="D9213" t="s">
        <v>9</v>
      </c>
      <c r="E9213" t="s">
        <v>13</v>
      </c>
      <c r="F9213">
        <v>929867</v>
      </c>
    </row>
    <row r="9214" spans="1:6">
      <c r="A9214" s="171">
        <v>44476</v>
      </c>
      <c r="B9214" t="s">
        <v>164</v>
      </c>
      <c r="C9214">
        <v>149855.51</v>
      </c>
      <c r="D9214" t="s">
        <v>14</v>
      </c>
      <c r="E9214" t="s">
        <v>14</v>
      </c>
      <c r="F9214">
        <v>1300</v>
      </c>
    </row>
    <row r="9215" spans="1:6">
      <c r="A9215" s="171">
        <v>44476</v>
      </c>
      <c r="B9215" t="s">
        <v>164</v>
      </c>
      <c r="C9215">
        <v>149855.51</v>
      </c>
      <c r="D9215" t="s">
        <v>14</v>
      </c>
      <c r="E9215" t="s">
        <v>15</v>
      </c>
      <c r="F9215">
        <v>235</v>
      </c>
    </row>
    <row r="9216" spans="1:6">
      <c r="A9216" s="171">
        <v>44476</v>
      </c>
      <c r="B9216" t="s">
        <v>164</v>
      </c>
      <c r="C9216">
        <v>149855.51</v>
      </c>
      <c r="D9216" t="s">
        <v>14</v>
      </c>
      <c r="E9216" t="s">
        <v>16</v>
      </c>
      <c r="F9216">
        <v>165</v>
      </c>
    </row>
    <row r="9217" spans="1:6">
      <c r="A9217" s="171">
        <v>44476</v>
      </c>
      <c r="B9217" t="s">
        <v>164</v>
      </c>
      <c r="C9217">
        <v>149855.51</v>
      </c>
      <c r="D9217" t="s">
        <v>14</v>
      </c>
      <c r="E9217" t="s">
        <v>17</v>
      </c>
      <c r="F9217">
        <v>900</v>
      </c>
    </row>
    <row r="9218" spans="1:6">
      <c r="A9218" s="171">
        <v>44476</v>
      </c>
      <c r="B9218" t="s">
        <v>164</v>
      </c>
      <c r="C9218">
        <v>149855.51</v>
      </c>
      <c r="D9218" t="s">
        <v>14</v>
      </c>
      <c r="E9218" t="s">
        <v>18</v>
      </c>
      <c r="F9218">
        <v>0</v>
      </c>
    </row>
    <row r="9219" spans="1:6">
      <c r="A9219" s="171">
        <v>44476</v>
      </c>
      <c r="B9219" t="s">
        <v>164</v>
      </c>
      <c r="C9219">
        <v>149855.51</v>
      </c>
      <c r="D9219" t="s">
        <v>19</v>
      </c>
      <c r="E9219" t="s">
        <v>19</v>
      </c>
      <c r="F9219">
        <v>187011</v>
      </c>
    </row>
    <row r="9220" spans="1:6">
      <c r="A9220" s="171">
        <v>44476</v>
      </c>
      <c r="B9220" t="s">
        <v>164</v>
      </c>
      <c r="C9220">
        <v>149855.51</v>
      </c>
      <c r="D9220" t="s">
        <v>19</v>
      </c>
      <c r="E9220" t="s">
        <v>20</v>
      </c>
      <c r="F9220">
        <v>187011</v>
      </c>
    </row>
    <row r="9221" spans="1:6">
      <c r="A9221" s="171">
        <v>44476</v>
      </c>
      <c r="B9221" t="s">
        <v>164</v>
      </c>
      <c r="C9221">
        <v>149855.51</v>
      </c>
      <c r="D9221" t="s">
        <v>19</v>
      </c>
      <c r="E9221" t="s">
        <v>21</v>
      </c>
      <c r="F9221">
        <v>0</v>
      </c>
    </row>
    <row r="9222" spans="1:6">
      <c r="A9222" s="171">
        <v>44476</v>
      </c>
      <c r="B9222" t="s">
        <v>164</v>
      </c>
      <c r="C9222">
        <v>149855.51</v>
      </c>
      <c r="D9222" t="s">
        <v>19</v>
      </c>
      <c r="E9222" t="s">
        <v>22</v>
      </c>
      <c r="F9222">
        <v>0</v>
      </c>
    </row>
    <row r="9223" spans="1:6">
      <c r="A9223" s="171">
        <v>44476</v>
      </c>
      <c r="B9223" t="s">
        <v>164</v>
      </c>
      <c r="C9223">
        <v>149855.51</v>
      </c>
      <c r="D9223" t="s">
        <v>23</v>
      </c>
      <c r="E9223" t="s">
        <v>23</v>
      </c>
      <c r="F9223">
        <v>0</v>
      </c>
    </row>
    <row r="9224" spans="1:6">
      <c r="A9224" s="171">
        <v>44476</v>
      </c>
      <c r="B9224" t="s">
        <v>164</v>
      </c>
      <c r="C9224">
        <v>149855.51</v>
      </c>
      <c r="D9224" t="s">
        <v>24</v>
      </c>
      <c r="E9224" t="s">
        <v>24</v>
      </c>
      <c r="F9224">
        <v>482735</v>
      </c>
    </row>
    <row r="9225" spans="1:6">
      <c r="A9225" s="171">
        <v>44476</v>
      </c>
      <c r="B9225" t="s">
        <v>164</v>
      </c>
      <c r="C9225">
        <v>149855.51</v>
      </c>
      <c r="D9225" t="s">
        <v>25</v>
      </c>
      <c r="E9225" t="s">
        <v>25</v>
      </c>
      <c r="F9225">
        <v>3731197</v>
      </c>
    </row>
    <row r="9226" spans="1:6">
      <c r="A9226" s="171">
        <v>44476</v>
      </c>
      <c r="B9226" t="s">
        <v>164</v>
      </c>
      <c r="C9226">
        <v>149855.51</v>
      </c>
      <c r="D9226" t="s">
        <v>26</v>
      </c>
      <c r="E9226" t="s">
        <v>26</v>
      </c>
      <c r="F9226">
        <v>199542</v>
      </c>
    </row>
    <row r="9227" spans="1:6">
      <c r="A9227" s="171">
        <v>44476</v>
      </c>
      <c r="B9227" t="s">
        <v>164</v>
      </c>
      <c r="C9227">
        <v>149855.51</v>
      </c>
      <c r="D9227" t="s">
        <v>27</v>
      </c>
      <c r="E9227" t="s">
        <v>27</v>
      </c>
      <c r="F9227">
        <v>50865</v>
      </c>
    </row>
    <row r="9228" spans="1:6">
      <c r="A9228" s="171">
        <v>44476</v>
      </c>
      <c r="B9228" t="s">
        <v>164</v>
      </c>
      <c r="C9228">
        <v>149855.51</v>
      </c>
      <c r="D9228" t="s">
        <v>28</v>
      </c>
      <c r="E9228" t="s">
        <v>28</v>
      </c>
      <c r="F9228">
        <v>1740</v>
      </c>
    </row>
    <row r="9229" spans="1:6">
      <c r="A9229" s="171">
        <v>44476</v>
      </c>
      <c r="B9229" t="s">
        <v>164</v>
      </c>
      <c r="C9229">
        <v>149855.51</v>
      </c>
      <c r="D9229" t="s">
        <v>29</v>
      </c>
      <c r="E9229" t="s">
        <v>29</v>
      </c>
      <c r="F9229">
        <v>1149975</v>
      </c>
    </row>
    <row r="9230" spans="1:6">
      <c r="A9230" s="171">
        <v>44476</v>
      </c>
      <c r="B9230" t="s">
        <v>164</v>
      </c>
      <c r="C9230">
        <v>149855.51</v>
      </c>
      <c r="D9230" t="s">
        <v>30</v>
      </c>
      <c r="E9230" t="s">
        <v>30</v>
      </c>
      <c r="F9230">
        <v>29174885</v>
      </c>
    </row>
    <row r="9231" spans="1:6">
      <c r="A9231" s="171">
        <v>44476</v>
      </c>
      <c r="B9231" t="s">
        <v>164</v>
      </c>
      <c r="C9231">
        <v>149855.51</v>
      </c>
      <c r="D9231" t="s">
        <v>31</v>
      </c>
      <c r="E9231" t="s">
        <v>31</v>
      </c>
      <c r="F9231">
        <v>3243983</v>
      </c>
    </row>
    <row r="9232" spans="1:6">
      <c r="A9232" s="171">
        <v>44476</v>
      </c>
      <c r="B9232" t="s">
        <v>164</v>
      </c>
      <c r="C9232">
        <v>149855.51</v>
      </c>
      <c r="D9232" t="s">
        <v>32</v>
      </c>
      <c r="E9232" t="s">
        <v>32</v>
      </c>
      <c r="F9232">
        <v>834061</v>
      </c>
    </row>
    <row r="9233" spans="1:6">
      <c r="A9233" s="171">
        <v>44476</v>
      </c>
      <c r="B9233" t="s">
        <v>164</v>
      </c>
      <c r="C9233">
        <v>149855.51</v>
      </c>
      <c r="D9233" t="s">
        <v>33</v>
      </c>
      <c r="E9233" t="s">
        <v>33</v>
      </c>
      <c r="F9233">
        <v>0</v>
      </c>
    </row>
    <row r="9234" spans="1:6">
      <c r="A9234" s="171">
        <v>44476</v>
      </c>
      <c r="B9234" t="s">
        <v>164</v>
      </c>
      <c r="C9234">
        <v>149855.51</v>
      </c>
      <c r="D9234" t="s">
        <v>34</v>
      </c>
      <c r="E9234" t="s">
        <v>34</v>
      </c>
      <c r="F9234">
        <v>0</v>
      </c>
    </row>
    <row r="9235" spans="1:6">
      <c r="A9235" s="171">
        <v>44476</v>
      </c>
      <c r="B9235" t="s">
        <v>164</v>
      </c>
      <c r="C9235">
        <v>149855.51</v>
      </c>
      <c r="D9235" t="s">
        <v>35</v>
      </c>
      <c r="E9235" t="s">
        <v>35</v>
      </c>
      <c r="F9235">
        <v>0</v>
      </c>
    </row>
    <row r="9236" spans="1:6">
      <c r="A9236" s="171">
        <v>44476</v>
      </c>
      <c r="B9236" t="s">
        <v>164</v>
      </c>
      <c r="C9236">
        <v>149855.51</v>
      </c>
      <c r="D9236" t="s">
        <v>36</v>
      </c>
      <c r="E9236" t="s">
        <v>36</v>
      </c>
      <c r="F9236">
        <v>9932</v>
      </c>
    </row>
    <row r="9237" spans="1:6">
      <c r="A9237" s="171">
        <v>44476</v>
      </c>
      <c r="B9237" t="s">
        <v>164</v>
      </c>
      <c r="C9237">
        <v>149855.51</v>
      </c>
      <c r="D9237" t="s">
        <v>37</v>
      </c>
      <c r="E9237" t="s">
        <v>37</v>
      </c>
      <c r="F9237">
        <v>52226</v>
      </c>
    </row>
    <row r="9238" spans="1:6">
      <c r="A9238" s="171">
        <v>44476</v>
      </c>
      <c r="B9238" t="s">
        <v>164</v>
      </c>
      <c r="C9238">
        <v>149855.51</v>
      </c>
      <c r="D9238" t="s">
        <v>38</v>
      </c>
      <c r="E9238" t="s">
        <v>38</v>
      </c>
      <c r="F9238">
        <v>0</v>
      </c>
    </row>
    <row r="9239" spans="1:6">
      <c r="A9239" s="171">
        <v>44476</v>
      </c>
      <c r="B9239" t="s">
        <v>164</v>
      </c>
      <c r="C9239">
        <v>149855.51</v>
      </c>
      <c r="D9239" t="s">
        <v>39</v>
      </c>
      <c r="E9239" t="s">
        <v>39</v>
      </c>
      <c r="F9239">
        <v>0</v>
      </c>
    </row>
    <row r="9240" spans="1:6">
      <c r="A9240" s="171">
        <v>44476</v>
      </c>
      <c r="B9240" t="s">
        <v>164</v>
      </c>
      <c r="C9240">
        <v>149855.51</v>
      </c>
      <c r="D9240" t="s">
        <v>40</v>
      </c>
      <c r="E9240" t="s">
        <v>40</v>
      </c>
      <c r="F9240">
        <v>0</v>
      </c>
    </row>
    <row r="9241" spans="1:6">
      <c r="A9241" s="171">
        <v>44476</v>
      </c>
      <c r="B9241" t="s">
        <v>164</v>
      </c>
      <c r="C9241">
        <v>149855.51</v>
      </c>
      <c r="D9241" t="s">
        <v>41</v>
      </c>
      <c r="E9241" t="s">
        <v>41</v>
      </c>
      <c r="F9241">
        <v>0</v>
      </c>
    </row>
    <row r="9242" spans="1:6">
      <c r="A9242" s="171">
        <v>44477</v>
      </c>
      <c r="B9242" t="s">
        <v>164</v>
      </c>
      <c r="C9242">
        <v>428738.34</v>
      </c>
      <c r="D9242" t="s">
        <v>9</v>
      </c>
      <c r="E9242" t="s">
        <v>9</v>
      </c>
      <c r="F9242">
        <v>1730717</v>
      </c>
    </row>
    <row r="9243" spans="1:6">
      <c r="A9243" s="171">
        <v>44477</v>
      </c>
      <c r="B9243" t="s">
        <v>164</v>
      </c>
      <c r="C9243">
        <v>428738.34</v>
      </c>
      <c r="D9243" t="s">
        <v>9</v>
      </c>
      <c r="E9243" t="s">
        <v>10</v>
      </c>
      <c r="F9243">
        <v>721415</v>
      </c>
    </row>
    <row r="9244" spans="1:6">
      <c r="A9244" s="171">
        <v>44477</v>
      </c>
      <c r="B9244" t="s">
        <v>164</v>
      </c>
      <c r="C9244">
        <v>428738.34</v>
      </c>
      <c r="D9244" t="s">
        <v>9</v>
      </c>
      <c r="E9244" t="s">
        <v>11</v>
      </c>
      <c r="F9244">
        <v>59096</v>
      </c>
    </row>
    <row r="9245" spans="1:6">
      <c r="A9245" s="171">
        <v>44477</v>
      </c>
      <c r="B9245" t="s">
        <v>164</v>
      </c>
      <c r="C9245">
        <v>428738.34</v>
      </c>
      <c r="D9245" t="s">
        <v>9</v>
      </c>
      <c r="E9245" t="s">
        <v>12</v>
      </c>
      <c r="F9245">
        <v>0</v>
      </c>
    </row>
    <row r="9246" spans="1:6">
      <c r="A9246" s="171">
        <v>44477</v>
      </c>
      <c r="B9246" t="s">
        <v>164</v>
      </c>
      <c r="C9246">
        <v>428738.34</v>
      </c>
      <c r="D9246" t="s">
        <v>9</v>
      </c>
      <c r="E9246" t="s">
        <v>13</v>
      </c>
      <c r="F9246">
        <v>950206</v>
      </c>
    </row>
    <row r="9247" spans="1:6">
      <c r="A9247" s="171">
        <v>44477</v>
      </c>
      <c r="B9247" t="s">
        <v>164</v>
      </c>
      <c r="C9247">
        <v>428738.34</v>
      </c>
      <c r="D9247" t="s">
        <v>14</v>
      </c>
      <c r="E9247" t="s">
        <v>14</v>
      </c>
      <c r="F9247">
        <v>1155</v>
      </c>
    </row>
    <row r="9248" spans="1:6">
      <c r="A9248" s="171">
        <v>44477</v>
      </c>
      <c r="B9248" t="s">
        <v>164</v>
      </c>
      <c r="C9248">
        <v>428738.34</v>
      </c>
      <c r="D9248" t="s">
        <v>14</v>
      </c>
      <c r="E9248" t="s">
        <v>15</v>
      </c>
      <c r="F9248">
        <v>317</v>
      </c>
    </row>
    <row r="9249" spans="1:6">
      <c r="A9249" s="171">
        <v>44477</v>
      </c>
      <c r="B9249" t="s">
        <v>164</v>
      </c>
      <c r="C9249">
        <v>428738.34</v>
      </c>
      <c r="D9249" t="s">
        <v>14</v>
      </c>
      <c r="E9249" t="s">
        <v>16</v>
      </c>
      <c r="F9249">
        <v>135</v>
      </c>
    </row>
    <row r="9250" spans="1:6">
      <c r="A9250" s="171">
        <v>44477</v>
      </c>
      <c r="B9250" t="s">
        <v>164</v>
      </c>
      <c r="C9250">
        <v>428738.34</v>
      </c>
      <c r="D9250" t="s">
        <v>14</v>
      </c>
      <c r="E9250" t="s">
        <v>17</v>
      </c>
      <c r="F9250">
        <v>702</v>
      </c>
    </row>
    <row r="9251" spans="1:6">
      <c r="A9251" s="171">
        <v>44477</v>
      </c>
      <c r="B9251" t="s">
        <v>164</v>
      </c>
      <c r="C9251">
        <v>428738.34</v>
      </c>
      <c r="D9251" t="s">
        <v>14</v>
      </c>
      <c r="E9251" t="s">
        <v>18</v>
      </c>
      <c r="F9251">
        <v>0</v>
      </c>
    </row>
    <row r="9252" spans="1:6">
      <c r="A9252" s="171">
        <v>44477</v>
      </c>
      <c r="B9252" t="s">
        <v>164</v>
      </c>
      <c r="C9252">
        <v>428738.34</v>
      </c>
      <c r="D9252" t="s">
        <v>19</v>
      </c>
      <c r="E9252" t="s">
        <v>19</v>
      </c>
      <c r="F9252">
        <v>222023</v>
      </c>
    </row>
    <row r="9253" spans="1:6">
      <c r="A9253" s="171">
        <v>44477</v>
      </c>
      <c r="B9253" t="s">
        <v>164</v>
      </c>
      <c r="C9253">
        <v>428738.34</v>
      </c>
      <c r="D9253" t="s">
        <v>19</v>
      </c>
      <c r="E9253" t="s">
        <v>20</v>
      </c>
      <c r="F9253">
        <v>222023</v>
      </c>
    </row>
    <row r="9254" spans="1:6">
      <c r="A9254" s="171">
        <v>44477</v>
      </c>
      <c r="B9254" t="s">
        <v>164</v>
      </c>
      <c r="C9254">
        <v>428738.34</v>
      </c>
      <c r="D9254" t="s">
        <v>19</v>
      </c>
      <c r="E9254" t="s">
        <v>21</v>
      </c>
      <c r="F9254">
        <v>0</v>
      </c>
    </row>
    <row r="9255" spans="1:6">
      <c r="A9255" s="171">
        <v>44477</v>
      </c>
      <c r="B9255" t="s">
        <v>164</v>
      </c>
      <c r="C9255">
        <v>428738.34</v>
      </c>
      <c r="D9255" t="s">
        <v>19</v>
      </c>
      <c r="E9255" t="s">
        <v>22</v>
      </c>
      <c r="F9255">
        <v>0</v>
      </c>
    </row>
    <row r="9256" spans="1:6">
      <c r="A9256" s="171">
        <v>44477</v>
      </c>
      <c r="B9256" t="s">
        <v>164</v>
      </c>
      <c r="C9256">
        <v>428738.34</v>
      </c>
      <c r="D9256" t="s">
        <v>23</v>
      </c>
      <c r="E9256" t="s">
        <v>23</v>
      </c>
      <c r="F9256">
        <v>5147</v>
      </c>
    </row>
    <row r="9257" spans="1:6">
      <c r="A9257" s="171">
        <v>44477</v>
      </c>
      <c r="B9257" t="s">
        <v>164</v>
      </c>
      <c r="C9257">
        <v>428738.34</v>
      </c>
      <c r="D9257" t="s">
        <v>24</v>
      </c>
      <c r="E9257" t="s">
        <v>24</v>
      </c>
      <c r="F9257">
        <v>317654</v>
      </c>
    </row>
    <row r="9258" spans="1:6">
      <c r="A9258" s="171">
        <v>44477</v>
      </c>
      <c r="B9258" t="s">
        <v>164</v>
      </c>
      <c r="C9258">
        <v>428738.34</v>
      </c>
      <c r="D9258" t="s">
        <v>25</v>
      </c>
      <c r="E9258" t="s">
        <v>25</v>
      </c>
      <c r="F9258">
        <v>3636715</v>
      </c>
    </row>
    <row r="9259" spans="1:6">
      <c r="A9259" s="171">
        <v>44477</v>
      </c>
      <c r="B9259" t="s">
        <v>164</v>
      </c>
      <c r="C9259">
        <v>428738.34</v>
      </c>
      <c r="D9259" t="s">
        <v>26</v>
      </c>
      <c r="E9259" t="s">
        <v>26</v>
      </c>
      <c r="F9259">
        <v>230886</v>
      </c>
    </row>
    <row r="9260" spans="1:6">
      <c r="A9260" s="171">
        <v>44477</v>
      </c>
      <c r="B9260" t="s">
        <v>164</v>
      </c>
      <c r="C9260">
        <v>428738.34</v>
      </c>
      <c r="D9260" t="s">
        <v>27</v>
      </c>
      <c r="E9260" t="s">
        <v>27</v>
      </c>
      <c r="F9260">
        <v>51888</v>
      </c>
    </row>
    <row r="9261" spans="1:6">
      <c r="A9261" s="171">
        <v>44477</v>
      </c>
      <c r="B9261" t="s">
        <v>164</v>
      </c>
      <c r="C9261">
        <v>428738.34</v>
      </c>
      <c r="D9261" t="s">
        <v>28</v>
      </c>
      <c r="E9261" t="s">
        <v>28</v>
      </c>
      <c r="F9261">
        <v>282</v>
      </c>
    </row>
    <row r="9262" spans="1:6">
      <c r="A9262" s="171">
        <v>44477</v>
      </c>
      <c r="B9262" t="s">
        <v>164</v>
      </c>
      <c r="C9262">
        <v>428738.34</v>
      </c>
      <c r="D9262" t="s">
        <v>29</v>
      </c>
      <c r="E9262" t="s">
        <v>29</v>
      </c>
      <c r="F9262">
        <v>1820013</v>
      </c>
    </row>
    <row r="9263" spans="1:6">
      <c r="A9263" s="171">
        <v>44477</v>
      </c>
      <c r="B9263" t="s">
        <v>164</v>
      </c>
      <c r="C9263">
        <v>428738.34</v>
      </c>
      <c r="D9263" t="s">
        <v>30</v>
      </c>
      <c r="E9263" t="s">
        <v>30</v>
      </c>
      <c r="F9263">
        <v>27754876</v>
      </c>
    </row>
    <row r="9264" spans="1:6">
      <c r="A9264" s="171">
        <v>44477</v>
      </c>
      <c r="B9264" t="s">
        <v>164</v>
      </c>
      <c r="C9264">
        <v>428738.34</v>
      </c>
      <c r="D9264" t="s">
        <v>31</v>
      </c>
      <c r="E9264" t="s">
        <v>31</v>
      </c>
      <c r="F9264">
        <v>10212728</v>
      </c>
    </row>
    <row r="9265" spans="1:6">
      <c r="A9265" s="171">
        <v>44477</v>
      </c>
      <c r="B9265" t="s">
        <v>164</v>
      </c>
      <c r="C9265">
        <v>428738.34</v>
      </c>
      <c r="D9265" t="s">
        <v>32</v>
      </c>
      <c r="E9265" t="s">
        <v>32</v>
      </c>
      <c r="F9265">
        <v>337060</v>
      </c>
    </row>
    <row r="9266" spans="1:6">
      <c r="A9266" s="171">
        <v>44477</v>
      </c>
      <c r="B9266" t="s">
        <v>164</v>
      </c>
      <c r="C9266">
        <v>428738.34</v>
      </c>
      <c r="D9266" t="s">
        <v>33</v>
      </c>
      <c r="E9266" t="s">
        <v>33</v>
      </c>
      <c r="F9266">
        <v>0</v>
      </c>
    </row>
    <row r="9267" spans="1:6">
      <c r="A9267" s="171">
        <v>44477</v>
      </c>
      <c r="B9267" t="s">
        <v>164</v>
      </c>
      <c r="C9267">
        <v>428738.34</v>
      </c>
      <c r="D9267" t="s">
        <v>34</v>
      </c>
      <c r="E9267" t="s">
        <v>34</v>
      </c>
      <c r="F9267">
        <v>0</v>
      </c>
    </row>
    <row r="9268" spans="1:6">
      <c r="A9268" s="171">
        <v>44477</v>
      </c>
      <c r="B9268" t="s">
        <v>164</v>
      </c>
      <c r="C9268">
        <v>428738.34</v>
      </c>
      <c r="D9268" t="s">
        <v>35</v>
      </c>
      <c r="E9268" t="s">
        <v>35</v>
      </c>
      <c r="F9268">
        <v>0</v>
      </c>
    </row>
    <row r="9269" spans="1:6">
      <c r="A9269" s="171">
        <v>44477</v>
      </c>
      <c r="B9269" t="s">
        <v>164</v>
      </c>
      <c r="C9269">
        <v>428738.34</v>
      </c>
      <c r="D9269" t="s">
        <v>36</v>
      </c>
      <c r="E9269" t="s">
        <v>36</v>
      </c>
      <c r="F9269">
        <v>13130</v>
      </c>
    </row>
    <row r="9270" spans="1:6">
      <c r="A9270" s="171">
        <v>44477</v>
      </c>
      <c r="B9270" t="s">
        <v>164</v>
      </c>
      <c r="C9270">
        <v>428738.34</v>
      </c>
      <c r="D9270" t="s">
        <v>37</v>
      </c>
      <c r="E9270" t="s">
        <v>37</v>
      </c>
      <c r="F9270">
        <v>48912</v>
      </c>
    </row>
    <row r="9271" spans="1:6">
      <c r="A9271" s="171">
        <v>44477</v>
      </c>
      <c r="B9271" t="s">
        <v>164</v>
      </c>
      <c r="C9271">
        <v>428738.34</v>
      </c>
      <c r="D9271" t="s">
        <v>38</v>
      </c>
      <c r="E9271" t="s">
        <v>38</v>
      </c>
      <c r="F9271">
        <v>0</v>
      </c>
    </row>
    <row r="9272" spans="1:6">
      <c r="A9272" s="171">
        <v>44477</v>
      </c>
      <c r="B9272" t="s">
        <v>164</v>
      </c>
      <c r="C9272">
        <v>428738.34</v>
      </c>
      <c r="D9272" t="s">
        <v>39</v>
      </c>
      <c r="E9272" t="s">
        <v>39</v>
      </c>
      <c r="F9272">
        <v>0</v>
      </c>
    </row>
    <row r="9273" spans="1:6">
      <c r="A9273" s="171">
        <v>44477</v>
      </c>
      <c r="B9273" t="s">
        <v>164</v>
      </c>
      <c r="C9273">
        <v>428738.34</v>
      </c>
      <c r="D9273" t="s">
        <v>40</v>
      </c>
      <c r="E9273" t="s">
        <v>40</v>
      </c>
      <c r="F9273">
        <v>0</v>
      </c>
    </row>
    <row r="9274" spans="1:6">
      <c r="A9274" s="171">
        <v>44477</v>
      </c>
      <c r="B9274" t="s">
        <v>164</v>
      </c>
      <c r="C9274">
        <v>428738.34</v>
      </c>
      <c r="D9274" t="s">
        <v>41</v>
      </c>
      <c r="E9274" t="s">
        <v>41</v>
      </c>
      <c r="F9274">
        <v>0</v>
      </c>
    </row>
    <row r="9275" spans="1:6">
      <c r="A9275" s="171">
        <v>44478</v>
      </c>
      <c r="B9275" t="s">
        <v>164</v>
      </c>
      <c r="C9275">
        <v>305989.83</v>
      </c>
      <c r="D9275" t="s">
        <v>9</v>
      </c>
      <c r="E9275" t="s">
        <v>9</v>
      </c>
      <c r="F9275">
        <v>1864670</v>
      </c>
    </row>
    <row r="9276" spans="1:6">
      <c r="A9276" s="171">
        <v>44478</v>
      </c>
      <c r="B9276" t="s">
        <v>164</v>
      </c>
      <c r="C9276">
        <v>305989.83</v>
      </c>
      <c r="D9276" t="s">
        <v>9</v>
      </c>
      <c r="E9276" t="s">
        <v>10</v>
      </c>
      <c r="F9276">
        <v>785736</v>
      </c>
    </row>
    <row r="9277" spans="1:6">
      <c r="A9277" s="171">
        <v>44478</v>
      </c>
      <c r="B9277" t="s">
        <v>164</v>
      </c>
      <c r="C9277">
        <v>305989.83</v>
      </c>
      <c r="D9277" t="s">
        <v>9</v>
      </c>
      <c r="E9277" t="s">
        <v>11</v>
      </c>
      <c r="F9277">
        <v>67999</v>
      </c>
    </row>
    <row r="9278" spans="1:6">
      <c r="A9278" s="171">
        <v>44478</v>
      </c>
      <c r="B9278" t="s">
        <v>164</v>
      </c>
      <c r="C9278">
        <v>305989.83</v>
      </c>
      <c r="D9278" t="s">
        <v>9</v>
      </c>
      <c r="E9278" t="s">
        <v>12</v>
      </c>
      <c r="F9278">
        <v>0</v>
      </c>
    </row>
    <row r="9279" spans="1:6">
      <c r="A9279" s="171">
        <v>44478</v>
      </c>
      <c r="B9279" t="s">
        <v>164</v>
      </c>
      <c r="C9279">
        <v>305989.83</v>
      </c>
      <c r="D9279" t="s">
        <v>9</v>
      </c>
      <c r="E9279" t="s">
        <v>13</v>
      </c>
      <c r="F9279">
        <v>1010935</v>
      </c>
    </row>
    <row r="9280" spans="1:6">
      <c r="A9280" s="171">
        <v>44478</v>
      </c>
      <c r="B9280" t="s">
        <v>164</v>
      </c>
      <c r="C9280">
        <v>305989.83</v>
      </c>
      <c r="D9280" t="s">
        <v>14</v>
      </c>
      <c r="E9280" t="s">
        <v>14</v>
      </c>
      <c r="F9280">
        <v>1258</v>
      </c>
    </row>
    <row r="9281" spans="1:6">
      <c r="A9281" s="171">
        <v>44478</v>
      </c>
      <c r="B9281" t="s">
        <v>164</v>
      </c>
      <c r="C9281">
        <v>305989.83</v>
      </c>
      <c r="D9281" t="s">
        <v>14</v>
      </c>
      <c r="E9281" t="s">
        <v>15</v>
      </c>
      <c r="F9281">
        <v>345</v>
      </c>
    </row>
    <row r="9282" spans="1:6">
      <c r="A9282" s="171">
        <v>44478</v>
      </c>
      <c r="B9282" t="s">
        <v>164</v>
      </c>
      <c r="C9282">
        <v>305989.83</v>
      </c>
      <c r="D9282" t="s">
        <v>14</v>
      </c>
      <c r="E9282" t="s">
        <v>16</v>
      </c>
      <c r="F9282">
        <v>140</v>
      </c>
    </row>
    <row r="9283" spans="1:6">
      <c r="A9283" s="171">
        <v>44478</v>
      </c>
      <c r="B9283" t="s">
        <v>164</v>
      </c>
      <c r="C9283">
        <v>305989.83</v>
      </c>
      <c r="D9283" t="s">
        <v>14</v>
      </c>
      <c r="E9283" t="s">
        <v>17</v>
      </c>
      <c r="F9283">
        <v>773</v>
      </c>
    </row>
    <row r="9284" spans="1:6">
      <c r="A9284" s="171">
        <v>44478</v>
      </c>
      <c r="B9284" t="s">
        <v>164</v>
      </c>
      <c r="C9284">
        <v>305989.83</v>
      </c>
      <c r="D9284" t="s">
        <v>14</v>
      </c>
      <c r="E9284" t="s">
        <v>18</v>
      </c>
      <c r="F9284">
        <v>0</v>
      </c>
    </row>
    <row r="9285" spans="1:6">
      <c r="A9285" s="171">
        <v>44478</v>
      </c>
      <c r="B9285" t="s">
        <v>164</v>
      </c>
      <c r="C9285">
        <v>305989.83</v>
      </c>
      <c r="D9285" t="s">
        <v>19</v>
      </c>
      <c r="E9285" t="s">
        <v>19</v>
      </c>
      <c r="F9285">
        <v>533969</v>
      </c>
    </row>
    <row r="9286" spans="1:6">
      <c r="A9286" s="171">
        <v>44478</v>
      </c>
      <c r="B9286" t="s">
        <v>164</v>
      </c>
      <c r="C9286">
        <v>305989.83</v>
      </c>
      <c r="D9286" t="s">
        <v>19</v>
      </c>
      <c r="E9286" t="s">
        <v>20</v>
      </c>
      <c r="F9286">
        <v>533969</v>
      </c>
    </row>
    <row r="9287" spans="1:6">
      <c r="A9287" s="171">
        <v>44478</v>
      </c>
      <c r="B9287" t="s">
        <v>164</v>
      </c>
      <c r="C9287">
        <v>305989.83</v>
      </c>
      <c r="D9287" t="s">
        <v>19</v>
      </c>
      <c r="E9287" t="s">
        <v>21</v>
      </c>
      <c r="F9287">
        <v>0</v>
      </c>
    </row>
    <row r="9288" spans="1:6">
      <c r="A9288" s="171">
        <v>44478</v>
      </c>
      <c r="B9288" t="s">
        <v>164</v>
      </c>
      <c r="C9288">
        <v>305989.83</v>
      </c>
      <c r="D9288" t="s">
        <v>19</v>
      </c>
      <c r="E9288" t="s">
        <v>22</v>
      </c>
      <c r="F9288">
        <v>0</v>
      </c>
    </row>
    <row r="9289" spans="1:6">
      <c r="A9289" s="171">
        <v>44478</v>
      </c>
      <c r="B9289" t="s">
        <v>164</v>
      </c>
      <c r="C9289">
        <v>305989.83</v>
      </c>
      <c r="D9289" t="s">
        <v>23</v>
      </c>
      <c r="E9289" t="s">
        <v>23</v>
      </c>
      <c r="F9289">
        <v>3600</v>
      </c>
    </row>
    <row r="9290" spans="1:6">
      <c r="A9290" s="171">
        <v>44478</v>
      </c>
      <c r="B9290" t="s">
        <v>164</v>
      </c>
      <c r="C9290">
        <v>305989.83</v>
      </c>
      <c r="D9290" t="s">
        <v>24</v>
      </c>
      <c r="E9290" t="s">
        <v>24</v>
      </c>
      <c r="F9290">
        <v>335979</v>
      </c>
    </row>
    <row r="9291" spans="1:6">
      <c r="A9291" s="171">
        <v>44478</v>
      </c>
      <c r="B9291" t="s">
        <v>164</v>
      </c>
      <c r="C9291">
        <v>305989.83</v>
      </c>
      <c r="D9291" t="s">
        <v>25</v>
      </c>
      <c r="E9291" t="s">
        <v>25</v>
      </c>
      <c r="F9291">
        <v>3828608</v>
      </c>
    </row>
    <row r="9292" spans="1:6">
      <c r="A9292" s="171">
        <v>44478</v>
      </c>
      <c r="B9292" t="s">
        <v>164</v>
      </c>
      <c r="C9292">
        <v>305989.83</v>
      </c>
      <c r="D9292" t="s">
        <v>26</v>
      </c>
      <c r="E9292" t="s">
        <v>26</v>
      </c>
      <c r="F9292">
        <v>546267</v>
      </c>
    </row>
    <row r="9293" spans="1:6">
      <c r="A9293" s="171">
        <v>44478</v>
      </c>
      <c r="B9293" t="s">
        <v>164</v>
      </c>
      <c r="C9293">
        <v>305989.83</v>
      </c>
      <c r="D9293" t="s">
        <v>27</v>
      </c>
      <c r="E9293" t="s">
        <v>27</v>
      </c>
      <c r="F9293">
        <v>60060</v>
      </c>
    </row>
    <row r="9294" spans="1:6">
      <c r="A9294" s="171">
        <v>44478</v>
      </c>
      <c r="B9294" t="s">
        <v>164</v>
      </c>
      <c r="C9294">
        <v>305989.83</v>
      </c>
      <c r="D9294" t="s">
        <v>28</v>
      </c>
      <c r="E9294" t="s">
        <v>28</v>
      </c>
      <c r="F9294">
        <v>176</v>
      </c>
    </row>
    <row r="9295" spans="1:6">
      <c r="A9295" s="171">
        <v>44478</v>
      </c>
      <c r="B9295" t="s">
        <v>164</v>
      </c>
      <c r="C9295">
        <v>305989.83</v>
      </c>
      <c r="D9295" t="s">
        <v>29</v>
      </c>
      <c r="E9295" t="s">
        <v>29</v>
      </c>
      <c r="F9295">
        <v>1735112</v>
      </c>
    </row>
    <row r="9296" spans="1:6">
      <c r="A9296" s="171">
        <v>44478</v>
      </c>
      <c r="B9296" t="s">
        <v>164</v>
      </c>
      <c r="C9296">
        <v>305989.83</v>
      </c>
      <c r="D9296" t="s">
        <v>30</v>
      </c>
      <c r="E9296" t="s">
        <v>30</v>
      </c>
      <c r="F9296">
        <v>29515196</v>
      </c>
    </row>
    <row r="9297" spans="1:6">
      <c r="A9297" s="171">
        <v>44478</v>
      </c>
      <c r="B9297" t="s">
        <v>164</v>
      </c>
      <c r="C9297">
        <v>305989.83</v>
      </c>
      <c r="D9297" t="s">
        <v>31</v>
      </c>
      <c r="E9297" t="s">
        <v>31</v>
      </c>
      <c r="F9297">
        <v>10850428</v>
      </c>
    </row>
    <row r="9298" spans="1:6">
      <c r="A9298" s="171">
        <v>44478</v>
      </c>
      <c r="B9298" t="s">
        <v>164</v>
      </c>
      <c r="C9298">
        <v>305989.83</v>
      </c>
      <c r="D9298" t="s">
        <v>32</v>
      </c>
      <c r="E9298" t="s">
        <v>32</v>
      </c>
      <c r="F9298">
        <v>268969</v>
      </c>
    </row>
    <row r="9299" spans="1:6">
      <c r="A9299" s="171">
        <v>44478</v>
      </c>
      <c r="B9299" t="s">
        <v>164</v>
      </c>
      <c r="C9299">
        <v>305989.83</v>
      </c>
      <c r="D9299" t="s">
        <v>33</v>
      </c>
      <c r="E9299" t="s">
        <v>33</v>
      </c>
      <c r="F9299">
        <v>0</v>
      </c>
    </row>
    <row r="9300" spans="1:6">
      <c r="A9300" s="171">
        <v>44478</v>
      </c>
      <c r="B9300" t="s">
        <v>164</v>
      </c>
      <c r="C9300">
        <v>305989.83</v>
      </c>
      <c r="D9300" t="s">
        <v>34</v>
      </c>
      <c r="E9300" t="s">
        <v>34</v>
      </c>
      <c r="F9300">
        <v>0</v>
      </c>
    </row>
    <row r="9301" spans="1:6">
      <c r="A9301" s="171">
        <v>44478</v>
      </c>
      <c r="B9301" t="s">
        <v>164</v>
      </c>
      <c r="C9301">
        <v>305989.83</v>
      </c>
      <c r="D9301" t="s">
        <v>35</v>
      </c>
      <c r="E9301" t="s">
        <v>35</v>
      </c>
      <c r="F9301">
        <v>0</v>
      </c>
    </row>
    <row r="9302" spans="1:6">
      <c r="A9302" s="171">
        <v>44478</v>
      </c>
      <c r="B9302" t="s">
        <v>164</v>
      </c>
      <c r="C9302">
        <v>305989.83</v>
      </c>
      <c r="D9302" t="s">
        <v>36</v>
      </c>
      <c r="E9302" t="s">
        <v>36</v>
      </c>
      <c r="F9302">
        <v>12444</v>
      </c>
    </row>
    <row r="9303" spans="1:6">
      <c r="A9303" s="171">
        <v>44478</v>
      </c>
      <c r="B9303" t="s">
        <v>164</v>
      </c>
      <c r="C9303">
        <v>305989.83</v>
      </c>
      <c r="D9303" t="s">
        <v>37</v>
      </c>
      <c r="E9303" t="s">
        <v>37</v>
      </c>
      <c r="F9303">
        <v>54617</v>
      </c>
    </row>
    <row r="9304" spans="1:6">
      <c r="A9304" s="171">
        <v>44478</v>
      </c>
      <c r="B9304" t="s">
        <v>164</v>
      </c>
      <c r="C9304">
        <v>305989.83</v>
      </c>
      <c r="D9304" t="s">
        <v>38</v>
      </c>
      <c r="E9304" t="s">
        <v>38</v>
      </c>
      <c r="F9304">
        <v>0</v>
      </c>
    </row>
    <row r="9305" spans="1:6">
      <c r="A9305" s="171">
        <v>44478</v>
      </c>
      <c r="B9305" t="s">
        <v>164</v>
      </c>
      <c r="C9305">
        <v>305989.83</v>
      </c>
      <c r="D9305" t="s">
        <v>39</v>
      </c>
      <c r="E9305" t="s">
        <v>39</v>
      </c>
      <c r="F9305">
        <v>0</v>
      </c>
    </row>
    <row r="9306" spans="1:6">
      <c r="A9306" s="171">
        <v>44478</v>
      </c>
      <c r="B9306" t="s">
        <v>164</v>
      </c>
      <c r="C9306">
        <v>305989.83</v>
      </c>
      <c r="D9306" t="s">
        <v>40</v>
      </c>
      <c r="E9306" t="s">
        <v>40</v>
      </c>
      <c r="F9306">
        <v>0</v>
      </c>
    </row>
    <row r="9307" spans="1:6">
      <c r="A9307" s="171">
        <v>44478</v>
      </c>
      <c r="B9307" t="s">
        <v>164</v>
      </c>
      <c r="C9307">
        <v>305989.83</v>
      </c>
      <c r="D9307" t="s">
        <v>41</v>
      </c>
      <c r="E9307" t="s">
        <v>41</v>
      </c>
      <c r="F9307">
        <v>0</v>
      </c>
    </row>
    <row r="9308" spans="1:6">
      <c r="A9308" s="171">
        <v>44479</v>
      </c>
      <c r="B9308" t="s">
        <v>164</v>
      </c>
      <c r="C9308">
        <v>251286.75</v>
      </c>
      <c r="D9308" t="s">
        <v>9</v>
      </c>
      <c r="E9308" t="s">
        <v>9</v>
      </c>
      <c r="F9308">
        <v>1834496</v>
      </c>
    </row>
    <row r="9309" spans="1:6">
      <c r="A9309" s="171">
        <v>44479</v>
      </c>
      <c r="B9309" t="s">
        <v>164</v>
      </c>
      <c r="C9309">
        <v>251286.75</v>
      </c>
      <c r="D9309" t="s">
        <v>9</v>
      </c>
      <c r="E9309" t="s">
        <v>10</v>
      </c>
      <c r="F9309">
        <v>751811</v>
      </c>
    </row>
    <row r="9310" spans="1:6">
      <c r="A9310" s="171">
        <v>44479</v>
      </c>
      <c r="B9310" t="s">
        <v>164</v>
      </c>
      <c r="C9310">
        <v>251286.75</v>
      </c>
      <c r="D9310" t="s">
        <v>9</v>
      </c>
      <c r="E9310" t="s">
        <v>11</v>
      </c>
      <c r="F9310">
        <v>65223</v>
      </c>
    </row>
    <row r="9311" spans="1:6">
      <c r="A9311" s="171">
        <v>44479</v>
      </c>
      <c r="B9311" t="s">
        <v>164</v>
      </c>
      <c r="C9311">
        <v>251286.75</v>
      </c>
      <c r="D9311" t="s">
        <v>9</v>
      </c>
      <c r="E9311" t="s">
        <v>12</v>
      </c>
      <c r="F9311">
        <v>0</v>
      </c>
    </row>
    <row r="9312" spans="1:6">
      <c r="A9312" s="171">
        <v>44479</v>
      </c>
      <c r="B9312" t="s">
        <v>164</v>
      </c>
      <c r="C9312">
        <v>251286.75</v>
      </c>
      <c r="D9312" t="s">
        <v>9</v>
      </c>
      <c r="E9312" t="s">
        <v>13</v>
      </c>
      <c r="F9312">
        <v>1017462</v>
      </c>
    </row>
    <row r="9313" spans="1:6">
      <c r="A9313" s="171">
        <v>44479</v>
      </c>
      <c r="B9313" t="s">
        <v>164</v>
      </c>
      <c r="C9313">
        <v>251286.75</v>
      </c>
      <c r="D9313" t="s">
        <v>14</v>
      </c>
      <c r="E9313" t="s">
        <v>14</v>
      </c>
      <c r="F9313">
        <v>1068</v>
      </c>
    </row>
    <row r="9314" spans="1:6">
      <c r="A9314" s="171">
        <v>44479</v>
      </c>
      <c r="B9314" t="s">
        <v>164</v>
      </c>
      <c r="C9314">
        <v>251286.75</v>
      </c>
      <c r="D9314" t="s">
        <v>14</v>
      </c>
      <c r="E9314" t="s">
        <v>15</v>
      </c>
      <c r="F9314">
        <v>309</v>
      </c>
    </row>
    <row r="9315" spans="1:6">
      <c r="A9315" s="171">
        <v>44479</v>
      </c>
      <c r="B9315" t="s">
        <v>164</v>
      </c>
      <c r="C9315">
        <v>251286.75</v>
      </c>
      <c r="D9315" t="s">
        <v>14</v>
      </c>
      <c r="E9315" t="s">
        <v>16</v>
      </c>
      <c r="F9315">
        <v>99</v>
      </c>
    </row>
    <row r="9316" spans="1:6">
      <c r="A9316" s="171">
        <v>44479</v>
      </c>
      <c r="B9316" t="s">
        <v>164</v>
      </c>
      <c r="C9316">
        <v>251286.75</v>
      </c>
      <c r="D9316" t="s">
        <v>14</v>
      </c>
      <c r="E9316" t="s">
        <v>17</v>
      </c>
      <c r="F9316">
        <v>660</v>
      </c>
    </row>
    <row r="9317" spans="1:6">
      <c r="A9317" s="171">
        <v>44479</v>
      </c>
      <c r="B9317" t="s">
        <v>164</v>
      </c>
      <c r="C9317">
        <v>251286.75</v>
      </c>
      <c r="D9317" t="s">
        <v>14</v>
      </c>
      <c r="E9317" t="s">
        <v>18</v>
      </c>
      <c r="F9317">
        <v>0</v>
      </c>
    </row>
    <row r="9318" spans="1:6">
      <c r="A9318" s="171">
        <v>44479</v>
      </c>
      <c r="B9318" t="s">
        <v>164</v>
      </c>
      <c r="C9318">
        <v>251286.75</v>
      </c>
      <c r="D9318" t="s">
        <v>19</v>
      </c>
      <c r="E9318" t="s">
        <v>19</v>
      </c>
      <c r="F9318">
        <v>401162</v>
      </c>
    </row>
    <row r="9319" spans="1:6">
      <c r="A9319" s="171">
        <v>44479</v>
      </c>
      <c r="B9319" t="s">
        <v>164</v>
      </c>
      <c r="C9319">
        <v>251286.75</v>
      </c>
      <c r="D9319" t="s">
        <v>19</v>
      </c>
      <c r="E9319" t="s">
        <v>20</v>
      </c>
      <c r="F9319">
        <v>401162</v>
      </c>
    </row>
    <row r="9320" spans="1:6">
      <c r="A9320" s="171">
        <v>44479</v>
      </c>
      <c r="B9320" t="s">
        <v>164</v>
      </c>
      <c r="C9320">
        <v>251286.75</v>
      </c>
      <c r="D9320" t="s">
        <v>19</v>
      </c>
      <c r="E9320" t="s">
        <v>21</v>
      </c>
      <c r="F9320">
        <v>0</v>
      </c>
    </row>
    <row r="9321" spans="1:6">
      <c r="A9321" s="171">
        <v>44479</v>
      </c>
      <c r="B9321" t="s">
        <v>164</v>
      </c>
      <c r="C9321">
        <v>251286.75</v>
      </c>
      <c r="D9321" t="s">
        <v>19</v>
      </c>
      <c r="E9321" t="s">
        <v>22</v>
      </c>
      <c r="F9321">
        <v>0</v>
      </c>
    </row>
    <row r="9322" spans="1:6">
      <c r="A9322" s="171">
        <v>44479</v>
      </c>
      <c r="B9322" t="s">
        <v>164</v>
      </c>
      <c r="C9322">
        <v>251286.75</v>
      </c>
      <c r="D9322" t="s">
        <v>23</v>
      </c>
      <c r="E9322" t="s">
        <v>23</v>
      </c>
      <c r="F9322">
        <v>5287</v>
      </c>
    </row>
    <row r="9323" spans="1:6">
      <c r="A9323" s="171">
        <v>44479</v>
      </c>
      <c r="B9323" t="s">
        <v>164</v>
      </c>
      <c r="C9323">
        <v>251286.75</v>
      </c>
      <c r="D9323" t="s">
        <v>24</v>
      </c>
      <c r="E9323" t="s">
        <v>24</v>
      </c>
      <c r="F9323">
        <v>272095</v>
      </c>
    </row>
    <row r="9324" spans="1:6">
      <c r="A9324" s="171">
        <v>44479</v>
      </c>
      <c r="B9324" t="s">
        <v>164</v>
      </c>
      <c r="C9324">
        <v>251286.75</v>
      </c>
      <c r="D9324" t="s">
        <v>25</v>
      </c>
      <c r="E9324" t="s">
        <v>25</v>
      </c>
      <c r="F9324">
        <v>4443493</v>
      </c>
    </row>
    <row r="9325" spans="1:6">
      <c r="A9325" s="171">
        <v>44479</v>
      </c>
      <c r="B9325" t="s">
        <v>164</v>
      </c>
      <c r="C9325">
        <v>251286.75</v>
      </c>
      <c r="D9325" t="s">
        <v>26</v>
      </c>
      <c r="E9325" t="s">
        <v>26</v>
      </c>
      <c r="F9325">
        <v>418135</v>
      </c>
    </row>
    <row r="9326" spans="1:6">
      <c r="A9326" s="171">
        <v>44479</v>
      </c>
      <c r="B9326" t="s">
        <v>164</v>
      </c>
      <c r="C9326">
        <v>251286.75</v>
      </c>
      <c r="D9326" t="s">
        <v>27</v>
      </c>
      <c r="E9326" t="s">
        <v>27</v>
      </c>
      <c r="F9326">
        <v>63271</v>
      </c>
    </row>
    <row r="9327" spans="1:6">
      <c r="A9327" s="171">
        <v>44479</v>
      </c>
      <c r="B9327" t="s">
        <v>164</v>
      </c>
      <c r="C9327">
        <v>251286.75</v>
      </c>
      <c r="D9327" t="s">
        <v>28</v>
      </c>
      <c r="E9327" t="s">
        <v>28</v>
      </c>
      <c r="F9327">
        <v>16</v>
      </c>
    </row>
    <row r="9328" spans="1:6">
      <c r="A9328" s="171">
        <v>44479</v>
      </c>
      <c r="B9328" t="s">
        <v>164</v>
      </c>
      <c r="C9328">
        <v>251286.75</v>
      </c>
      <c r="D9328" t="s">
        <v>29</v>
      </c>
      <c r="E9328" t="s">
        <v>29</v>
      </c>
      <c r="F9328">
        <v>1258137</v>
      </c>
    </row>
    <row r="9329" spans="1:6">
      <c r="A9329" s="171">
        <v>44479</v>
      </c>
      <c r="B9329" t="s">
        <v>164</v>
      </c>
      <c r="C9329">
        <v>251286.75</v>
      </c>
      <c r="D9329" t="s">
        <v>30</v>
      </c>
      <c r="E9329" t="s">
        <v>30</v>
      </c>
      <c r="F9329">
        <v>27976221</v>
      </c>
    </row>
    <row r="9330" spans="1:6">
      <c r="A9330" s="171">
        <v>44479</v>
      </c>
      <c r="B9330" t="s">
        <v>164</v>
      </c>
      <c r="C9330">
        <v>251286.75</v>
      </c>
      <c r="D9330" t="s">
        <v>31</v>
      </c>
      <c r="E9330" t="s">
        <v>31</v>
      </c>
      <c r="F9330">
        <v>8840616</v>
      </c>
    </row>
    <row r="9331" spans="1:6">
      <c r="A9331" s="171">
        <v>44479</v>
      </c>
      <c r="B9331" t="s">
        <v>164</v>
      </c>
      <c r="C9331">
        <v>251286.75</v>
      </c>
      <c r="D9331" t="s">
        <v>32</v>
      </c>
      <c r="E9331" t="s">
        <v>32</v>
      </c>
      <c r="F9331">
        <v>844918</v>
      </c>
    </row>
    <row r="9332" spans="1:6">
      <c r="A9332" s="171">
        <v>44479</v>
      </c>
      <c r="B9332" t="s">
        <v>164</v>
      </c>
      <c r="C9332">
        <v>251286.75</v>
      </c>
      <c r="D9332" t="s">
        <v>33</v>
      </c>
      <c r="E9332" t="s">
        <v>33</v>
      </c>
      <c r="F9332">
        <v>0</v>
      </c>
    </row>
    <row r="9333" spans="1:6">
      <c r="A9333" s="171">
        <v>44479</v>
      </c>
      <c r="B9333" t="s">
        <v>164</v>
      </c>
      <c r="C9333">
        <v>251286.75</v>
      </c>
      <c r="D9333" t="s">
        <v>34</v>
      </c>
      <c r="E9333" t="s">
        <v>34</v>
      </c>
      <c r="F9333">
        <v>0</v>
      </c>
    </row>
    <row r="9334" spans="1:6">
      <c r="A9334" s="171">
        <v>44479</v>
      </c>
      <c r="B9334" t="s">
        <v>164</v>
      </c>
      <c r="C9334">
        <v>251286.75</v>
      </c>
      <c r="D9334" t="s">
        <v>35</v>
      </c>
      <c r="E9334" t="s">
        <v>35</v>
      </c>
      <c r="F9334">
        <v>0</v>
      </c>
    </row>
    <row r="9335" spans="1:6">
      <c r="A9335" s="171">
        <v>44479</v>
      </c>
      <c r="B9335" t="s">
        <v>164</v>
      </c>
      <c r="C9335">
        <v>251286.75</v>
      </c>
      <c r="D9335" t="s">
        <v>36</v>
      </c>
      <c r="E9335" t="s">
        <v>36</v>
      </c>
      <c r="F9335">
        <v>18129</v>
      </c>
    </row>
    <row r="9336" spans="1:6">
      <c r="A9336" s="171">
        <v>44479</v>
      </c>
      <c r="B9336" t="s">
        <v>164</v>
      </c>
      <c r="C9336">
        <v>251286.75</v>
      </c>
      <c r="D9336" t="s">
        <v>37</v>
      </c>
      <c r="E9336" t="s">
        <v>37</v>
      </c>
      <c r="F9336">
        <v>57416</v>
      </c>
    </row>
    <row r="9337" spans="1:6">
      <c r="A9337" s="171">
        <v>44479</v>
      </c>
      <c r="B9337" t="s">
        <v>164</v>
      </c>
      <c r="C9337">
        <v>251286.75</v>
      </c>
      <c r="D9337" t="s">
        <v>38</v>
      </c>
      <c r="E9337" t="s">
        <v>38</v>
      </c>
      <c r="F9337">
        <v>0</v>
      </c>
    </row>
    <row r="9338" spans="1:6">
      <c r="A9338" s="171">
        <v>44479</v>
      </c>
      <c r="B9338" t="s">
        <v>164</v>
      </c>
      <c r="C9338">
        <v>251286.75</v>
      </c>
      <c r="D9338" t="s">
        <v>39</v>
      </c>
      <c r="E9338" t="s">
        <v>39</v>
      </c>
      <c r="F9338">
        <v>0</v>
      </c>
    </row>
    <row r="9339" spans="1:6">
      <c r="A9339" s="171">
        <v>44479</v>
      </c>
      <c r="B9339" t="s">
        <v>164</v>
      </c>
      <c r="C9339">
        <v>251286.75</v>
      </c>
      <c r="D9339" t="s">
        <v>40</v>
      </c>
      <c r="E9339" t="s">
        <v>40</v>
      </c>
      <c r="F9339">
        <v>0</v>
      </c>
    </row>
    <row r="9340" spans="1:6">
      <c r="A9340" s="171">
        <v>44479</v>
      </c>
      <c r="B9340" t="s">
        <v>164</v>
      </c>
      <c r="C9340">
        <v>251286.75</v>
      </c>
      <c r="D9340" t="s">
        <v>41</v>
      </c>
      <c r="E9340" t="s">
        <v>41</v>
      </c>
      <c r="F9340">
        <v>0</v>
      </c>
    </row>
    <row r="9341" spans="1:6">
      <c r="A9341" s="171">
        <v>44480</v>
      </c>
      <c r="B9341" t="s">
        <v>164</v>
      </c>
      <c r="C9341">
        <v>180503.27</v>
      </c>
      <c r="D9341" t="s">
        <v>9</v>
      </c>
      <c r="E9341" t="s">
        <v>9</v>
      </c>
      <c r="F9341">
        <v>1805769</v>
      </c>
    </row>
    <row r="9342" spans="1:6">
      <c r="A9342" s="171">
        <v>44480</v>
      </c>
      <c r="B9342" t="s">
        <v>164</v>
      </c>
      <c r="C9342">
        <v>180503.27</v>
      </c>
      <c r="D9342" t="s">
        <v>9</v>
      </c>
      <c r="E9342" t="s">
        <v>10</v>
      </c>
      <c r="F9342">
        <v>744355</v>
      </c>
    </row>
    <row r="9343" spans="1:6">
      <c r="A9343" s="171">
        <v>44480</v>
      </c>
      <c r="B9343" t="s">
        <v>164</v>
      </c>
      <c r="C9343">
        <v>180503.27</v>
      </c>
      <c r="D9343" t="s">
        <v>9</v>
      </c>
      <c r="E9343" t="s">
        <v>11</v>
      </c>
      <c r="F9343">
        <v>10224</v>
      </c>
    </row>
    <row r="9344" spans="1:6">
      <c r="A9344" s="171">
        <v>44480</v>
      </c>
      <c r="B9344" t="s">
        <v>164</v>
      </c>
      <c r="C9344">
        <v>180503.27</v>
      </c>
      <c r="D9344" t="s">
        <v>9</v>
      </c>
      <c r="E9344" t="s">
        <v>12</v>
      </c>
      <c r="F9344">
        <v>0</v>
      </c>
    </row>
    <row r="9345" spans="1:6">
      <c r="A9345" s="171">
        <v>44480</v>
      </c>
      <c r="B9345" t="s">
        <v>164</v>
      </c>
      <c r="C9345">
        <v>180503.27</v>
      </c>
      <c r="D9345" t="s">
        <v>9</v>
      </c>
      <c r="E9345" t="s">
        <v>13</v>
      </c>
      <c r="F9345">
        <v>1051190</v>
      </c>
    </row>
    <row r="9346" spans="1:6">
      <c r="A9346" s="171">
        <v>44480</v>
      </c>
      <c r="B9346" t="s">
        <v>164</v>
      </c>
      <c r="C9346">
        <v>180503.27</v>
      </c>
      <c r="D9346" t="s">
        <v>14</v>
      </c>
      <c r="E9346" t="s">
        <v>14</v>
      </c>
      <c r="F9346">
        <v>967</v>
      </c>
    </row>
    <row r="9347" spans="1:6">
      <c r="A9347" s="171">
        <v>44480</v>
      </c>
      <c r="B9347" t="s">
        <v>164</v>
      </c>
      <c r="C9347">
        <v>180503.27</v>
      </c>
      <c r="D9347" t="s">
        <v>14</v>
      </c>
      <c r="E9347" t="s">
        <v>15</v>
      </c>
      <c r="F9347">
        <v>210</v>
      </c>
    </row>
    <row r="9348" spans="1:6">
      <c r="A9348" s="171">
        <v>44480</v>
      </c>
      <c r="B9348" t="s">
        <v>164</v>
      </c>
      <c r="C9348">
        <v>180503.27</v>
      </c>
      <c r="D9348" t="s">
        <v>14</v>
      </c>
      <c r="E9348" t="s">
        <v>16</v>
      </c>
      <c r="F9348">
        <v>112</v>
      </c>
    </row>
    <row r="9349" spans="1:6">
      <c r="A9349" s="171">
        <v>44480</v>
      </c>
      <c r="B9349" t="s">
        <v>164</v>
      </c>
      <c r="C9349">
        <v>180503.27</v>
      </c>
      <c r="D9349" t="s">
        <v>14</v>
      </c>
      <c r="E9349" t="s">
        <v>17</v>
      </c>
      <c r="F9349">
        <v>645</v>
      </c>
    </row>
    <row r="9350" spans="1:6">
      <c r="A9350" s="171">
        <v>44480</v>
      </c>
      <c r="B9350" t="s">
        <v>164</v>
      </c>
      <c r="C9350">
        <v>180503.27</v>
      </c>
      <c r="D9350" t="s">
        <v>14</v>
      </c>
      <c r="E9350" t="s">
        <v>18</v>
      </c>
      <c r="F9350">
        <v>0</v>
      </c>
    </row>
    <row r="9351" spans="1:6">
      <c r="A9351" s="171">
        <v>44480</v>
      </c>
      <c r="B9351" t="s">
        <v>164</v>
      </c>
      <c r="C9351">
        <v>180503.27</v>
      </c>
      <c r="D9351" t="s">
        <v>19</v>
      </c>
      <c r="E9351" t="s">
        <v>19</v>
      </c>
      <c r="F9351">
        <v>356686</v>
      </c>
    </row>
    <row r="9352" spans="1:6">
      <c r="A9352" s="171">
        <v>44480</v>
      </c>
      <c r="B9352" t="s">
        <v>164</v>
      </c>
      <c r="C9352">
        <v>180503.27</v>
      </c>
      <c r="D9352" t="s">
        <v>19</v>
      </c>
      <c r="E9352" t="s">
        <v>20</v>
      </c>
      <c r="F9352">
        <v>356686</v>
      </c>
    </row>
    <row r="9353" spans="1:6">
      <c r="A9353" s="171">
        <v>44480</v>
      </c>
      <c r="B9353" t="s">
        <v>164</v>
      </c>
      <c r="C9353">
        <v>180503.27</v>
      </c>
      <c r="D9353" t="s">
        <v>19</v>
      </c>
      <c r="E9353" t="s">
        <v>21</v>
      </c>
      <c r="F9353">
        <v>0</v>
      </c>
    </row>
    <row r="9354" spans="1:6">
      <c r="A9354" s="171">
        <v>44480</v>
      </c>
      <c r="B9354" t="s">
        <v>164</v>
      </c>
      <c r="C9354">
        <v>180503.27</v>
      </c>
      <c r="D9354" t="s">
        <v>19</v>
      </c>
      <c r="E9354" t="s">
        <v>22</v>
      </c>
      <c r="F9354">
        <v>0</v>
      </c>
    </row>
    <row r="9355" spans="1:6">
      <c r="A9355" s="171">
        <v>44480</v>
      </c>
      <c r="B9355" t="s">
        <v>164</v>
      </c>
      <c r="C9355">
        <v>180503.27</v>
      </c>
      <c r="D9355" t="s">
        <v>23</v>
      </c>
      <c r="E9355" t="s">
        <v>23</v>
      </c>
      <c r="F9355">
        <v>7236</v>
      </c>
    </row>
    <row r="9356" spans="1:6">
      <c r="A9356" s="171">
        <v>44480</v>
      </c>
      <c r="B9356" t="s">
        <v>164</v>
      </c>
      <c r="C9356">
        <v>180503.27</v>
      </c>
      <c r="D9356" t="s">
        <v>24</v>
      </c>
      <c r="E9356" t="s">
        <v>24</v>
      </c>
      <c r="F9356">
        <v>305140</v>
      </c>
    </row>
    <row r="9357" spans="1:6">
      <c r="A9357" s="171">
        <v>44480</v>
      </c>
      <c r="B9357" t="s">
        <v>164</v>
      </c>
      <c r="C9357">
        <v>180503.27</v>
      </c>
      <c r="D9357" t="s">
        <v>25</v>
      </c>
      <c r="E9357" t="s">
        <v>25</v>
      </c>
      <c r="F9357">
        <v>4419201</v>
      </c>
    </row>
    <row r="9358" spans="1:6">
      <c r="A9358" s="171">
        <v>44480</v>
      </c>
      <c r="B9358" t="s">
        <v>164</v>
      </c>
      <c r="C9358">
        <v>180503.27</v>
      </c>
      <c r="D9358" t="s">
        <v>26</v>
      </c>
      <c r="E9358" t="s">
        <v>26</v>
      </c>
      <c r="F9358">
        <v>373819</v>
      </c>
    </row>
    <row r="9359" spans="1:6">
      <c r="A9359" s="171">
        <v>44480</v>
      </c>
      <c r="B9359" t="s">
        <v>164</v>
      </c>
      <c r="C9359">
        <v>180503.27</v>
      </c>
      <c r="D9359" t="s">
        <v>27</v>
      </c>
      <c r="E9359" t="s">
        <v>27</v>
      </c>
      <c r="F9359">
        <v>58174</v>
      </c>
    </row>
    <row r="9360" spans="1:6">
      <c r="A9360" s="171">
        <v>44480</v>
      </c>
      <c r="B9360" t="s">
        <v>164</v>
      </c>
      <c r="C9360">
        <v>180503.27</v>
      </c>
      <c r="D9360" t="s">
        <v>28</v>
      </c>
      <c r="E9360" t="s">
        <v>28</v>
      </c>
      <c r="F9360">
        <v>112</v>
      </c>
    </row>
    <row r="9361" spans="1:6">
      <c r="A9361" s="171">
        <v>44480</v>
      </c>
      <c r="B9361" t="s">
        <v>164</v>
      </c>
      <c r="C9361">
        <v>180503.27</v>
      </c>
      <c r="D9361" t="s">
        <v>29</v>
      </c>
      <c r="E9361" t="s">
        <v>29</v>
      </c>
      <c r="F9361">
        <v>1107866</v>
      </c>
    </row>
    <row r="9362" spans="1:6">
      <c r="A9362" s="171">
        <v>44480</v>
      </c>
      <c r="B9362" t="s">
        <v>164</v>
      </c>
      <c r="C9362">
        <v>180503.27</v>
      </c>
      <c r="D9362" t="s">
        <v>30</v>
      </c>
      <c r="E9362" t="s">
        <v>30</v>
      </c>
      <c r="F9362">
        <v>33619509</v>
      </c>
    </row>
    <row r="9363" spans="1:6">
      <c r="A9363" s="171">
        <v>44480</v>
      </c>
      <c r="B9363" t="s">
        <v>164</v>
      </c>
      <c r="C9363">
        <v>180503.27</v>
      </c>
      <c r="D9363" t="s">
        <v>31</v>
      </c>
      <c r="E9363" t="s">
        <v>31</v>
      </c>
      <c r="F9363">
        <v>11565556</v>
      </c>
    </row>
    <row r="9364" spans="1:6">
      <c r="A9364" s="171">
        <v>44480</v>
      </c>
      <c r="B9364" t="s">
        <v>164</v>
      </c>
      <c r="C9364">
        <v>180503.27</v>
      </c>
      <c r="D9364" t="s">
        <v>32</v>
      </c>
      <c r="E9364" t="s">
        <v>32</v>
      </c>
      <c r="F9364">
        <v>414435</v>
      </c>
    </row>
    <row r="9365" spans="1:6">
      <c r="A9365" s="171">
        <v>44480</v>
      </c>
      <c r="B9365" t="s">
        <v>164</v>
      </c>
      <c r="C9365">
        <v>180503.27</v>
      </c>
      <c r="D9365" t="s">
        <v>33</v>
      </c>
      <c r="E9365" t="s">
        <v>33</v>
      </c>
      <c r="F9365">
        <v>0</v>
      </c>
    </row>
    <row r="9366" spans="1:6">
      <c r="A9366" s="171">
        <v>44480</v>
      </c>
      <c r="B9366" t="s">
        <v>164</v>
      </c>
      <c r="C9366">
        <v>180503.27</v>
      </c>
      <c r="D9366" t="s">
        <v>34</v>
      </c>
      <c r="E9366" t="s">
        <v>34</v>
      </c>
      <c r="F9366">
        <v>0</v>
      </c>
    </row>
    <row r="9367" spans="1:6">
      <c r="A9367" s="171">
        <v>44480</v>
      </c>
      <c r="B9367" t="s">
        <v>164</v>
      </c>
      <c r="C9367">
        <v>180503.27</v>
      </c>
      <c r="D9367" t="s">
        <v>35</v>
      </c>
      <c r="E9367" t="s">
        <v>35</v>
      </c>
      <c r="F9367">
        <v>0</v>
      </c>
    </row>
    <row r="9368" spans="1:6">
      <c r="A9368" s="171">
        <v>44480</v>
      </c>
      <c r="B9368" t="s">
        <v>164</v>
      </c>
      <c r="C9368">
        <v>180503.27</v>
      </c>
      <c r="D9368" t="s">
        <v>36</v>
      </c>
      <c r="E9368" t="s">
        <v>36</v>
      </c>
      <c r="F9368">
        <v>9758</v>
      </c>
    </row>
    <row r="9369" spans="1:6">
      <c r="A9369" s="171">
        <v>44480</v>
      </c>
      <c r="B9369" t="s">
        <v>164</v>
      </c>
      <c r="C9369">
        <v>180503.27</v>
      </c>
      <c r="D9369" t="s">
        <v>37</v>
      </c>
      <c r="E9369" t="s">
        <v>37</v>
      </c>
      <c r="F9369">
        <v>96012</v>
      </c>
    </row>
    <row r="9370" spans="1:6">
      <c r="A9370" s="171">
        <v>44480</v>
      </c>
      <c r="B9370" t="s">
        <v>164</v>
      </c>
      <c r="C9370">
        <v>180503.27</v>
      </c>
      <c r="D9370" t="s">
        <v>38</v>
      </c>
      <c r="E9370" t="s">
        <v>38</v>
      </c>
      <c r="F9370">
        <v>0</v>
      </c>
    </row>
    <row r="9371" spans="1:6">
      <c r="A9371" s="171">
        <v>44480</v>
      </c>
      <c r="B9371" t="s">
        <v>164</v>
      </c>
      <c r="C9371">
        <v>180503.27</v>
      </c>
      <c r="D9371" t="s">
        <v>39</v>
      </c>
      <c r="E9371" t="s">
        <v>39</v>
      </c>
      <c r="F9371">
        <v>0</v>
      </c>
    </row>
    <row r="9372" spans="1:6">
      <c r="A9372" s="171">
        <v>44480</v>
      </c>
      <c r="B9372" t="s">
        <v>164</v>
      </c>
      <c r="C9372">
        <v>180503.27</v>
      </c>
      <c r="D9372" t="s">
        <v>40</v>
      </c>
      <c r="E9372" t="s">
        <v>40</v>
      </c>
      <c r="F9372">
        <v>0</v>
      </c>
    </row>
    <row r="9373" spans="1:6">
      <c r="A9373" s="171">
        <v>44480</v>
      </c>
      <c r="B9373" t="s">
        <v>164</v>
      </c>
      <c r="C9373">
        <v>180503.27</v>
      </c>
      <c r="D9373" t="s">
        <v>41</v>
      </c>
      <c r="E9373" t="s">
        <v>41</v>
      </c>
      <c r="F9373">
        <v>0</v>
      </c>
    </row>
    <row r="9374" spans="1:6">
      <c r="A9374" s="171">
        <v>44481</v>
      </c>
      <c r="B9374" t="s">
        <v>164</v>
      </c>
      <c r="C9374">
        <v>176732.06</v>
      </c>
      <c r="D9374" t="s">
        <v>9</v>
      </c>
      <c r="E9374" t="s">
        <v>9</v>
      </c>
      <c r="F9374">
        <v>1743452</v>
      </c>
    </row>
    <row r="9375" spans="1:6">
      <c r="A9375" s="171">
        <v>44481</v>
      </c>
      <c r="B9375" t="s">
        <v>164</v>
      </c>
      <c r="C9375">
        <v>176732.06</v>
      </c>
      <c r="D9375" t="s">
        <v>9</v>
      </c>
      <c r="E9375" t="s">
        <v>10</v>
      </c>
      <c r="F9375">
        <v>753990</v>
      </c>
    </row>
    <row r="9376" spans="1:6">
      <c r="A9376" s="171">
        <v>44481</v>
      </c>
      <c r="B9376" t="s">
        <v>164</v>
      </c>
      <c r="C9376">
        <v>176732.06</v>
      </c>
      <c r="D9376" t="s">
        <v>9</v>
      </c>
      <c r="E9376" t="s">
        <v>11</v>
      </c>
      <c r="F9376">
        <v>6062</v>
      </c>
    </row>
    <row r="9377" spans="1:6">
      <c r="A9377" s="171">
        <v>44481</v>
      </c>
      <c r="B9377" t="s">
        <v>164</v>
      </c>
      <c r="C9377">
        <v>176732.06</v>
      </c>
      <c r="D9377" t="s">
        <v>9</v>
      </c>
      <c r="E9377" t="s">
        <v>12</v>
      </c>
      <c r="F9377">
        <v>0</v>
      </c>
    </row>
    <row r="9378" spans="1:6">
      <c r="A9378" s="171">
        <v>44481</v>
      </c>
      <c r="B9378" t="s">
        <v>164</v>
      </c>
      <c r="C9378">
        <v>176732.06</v>
      </c>
      <c r="D9378" t="s">
        <v>9</v>
      </c>
      <c r="E9378" t="s">
        <v>13</v>
      </c>
      <c r="F9378">
        <v>983400</v>
      </c>
    </row>
    <row r="9379" spans="1:6">
      <c r="A9379" s="171">
        <v>44481</v>
      </c>
      <c r="B9379" t="s">
        <v>164</v>
      </c>
      <c r="C9379">
        <v>176732.06</v>
      </c>
      <c r="D9379" t="s">
        <v>14</v>
      </c>
      <c r="E9379" t="s">
        <v>14</v>
      </c>
      <c r="F9379">
        <v>847</v>
      </c>
    </row>
    <row r="9380" spans="1:6">
      <c r="A9380" s="171">
        <v>44481</v>
      </c>
      <c r="B9380" t="s">
        <v>164</v>
      </c>
      <c r="C9380">
        <v>176732.06</v>
      </c>
      <c r="D9380" t="s">
        <v>14</v>
      </c>
      <c r="E9380" t="s">
        <v>15</v>
      </c>
      <c r="F9380">
        <v>163</v>
      </c>
    </row>
    <row r="9381" spans="1:6">
      <c r="A9381" s="171">
        <v>44481</v>
      </c>
      <c r="B9381" t="s">
        <v>164</v>
      </c>
      <c r="C9381">
        <v>176732.06</v>
      </c>
      <c r="D9381" t="s">
        <v>14</v>
      </c>
      <c r="E9381" t="s">
        <v>16</v>
      </c>
      <c r="F9381">
        <v>110</v>
      </c>
    </row>
    <row r="9382" spans="1:6">
      <c r="A9382" s="171">
        <v>44481</v>
      </c>
      <c r="B9382" t="s">
        <v>164</v>
      </c>
      <c r="C9382">
        <v>176732.06</v>
      </c>
      <c r="D9382" t="s">
        <v>14</v>
      </c>
      <c r="E9382" t="s">
        <v>17</v>
      </c>
      <c r="F9382">
        <v>574</v>
      </c>
    </row>
    <row r="9383" spans="1:6">
      <c r="A9383" s="171">
        <v>44481</v>
      </c>
      <c r="B9383" t="s">
        <v>164</v>
      </c>
      <c r="C9383">
        <v>176732.06</v>
      </c>
      <c r="D9383" t="s">
        <v>14</v>
      </c>
      <c r="E9383" t="s">
        <v>18</v>
      </c>
      <c r="F9383">
        <v>0</v>
      </c>
    </row>
    <row r="9384" spans="1:6">
      <c r="A9384" s="171">
        <v>44481</v>
      </c>
      <c r="B9384" t="s">
        <v>164</v>
      </c>
      <c r="C9384">
        <v>176732.06</v>
      </c>
      <c r="D9384" t="s">
        <v>19</v>
      </c>
      <c r="E9384" t="s">
        <v>19</v>
      </c>
      <c r="F9384">
        <v>115924</v>
      </c>
    </row>
    <row r="9385" spans="1:6">
      <c r="A9385" s="171">
        <v>44481</v>
      </c>
      <c r="B9385" t="s">
        <v>164</v>
      </c>
      <c r="C9385">
        <v>176732.06</v>
      </c>
      <c r="D9385" t="s">
        <v>19</v>
      </c>
      <c r="E9385" t="s">
        <v>20</v>
      </c>
      <c r="F9385">
        <v>115924</v>
      </c>
    </row>
    <row r="9386" spans="1:6">
      <c r="A9386" s="171">
        <v>44481</v>
      </c>
      <c r="B9386" t="s">
        <v>164</v>
      </c>
      <c r="C9386">
        <v>176732.06</v>
      </c>
      <c r="D9386" t="s">
        <v>19</v>
      </c>
      <c r="E9386" t="s">
        <v>21</v>
      </c>
      <c r="F9386">
        <v>0</v>
      </c>
    </row>
    <row r="9387" spans="1:6">
      <c r="A9387" s="171">
        <v>44481</v>
      </c>
      <c r="B9387" t="s">
        <v>164</v>
      </c>
      <c r="C9387">
        <v>176732.06</v>
      </c>
      <c r="D9387" t="s">
        <v>19</v>
      </c>
      <c r="E9387" t="s">
        <v>22</v>
      </c>
      <c r="F9387">
        <v>0</v>
      </c>
    </row>
    <row r="9388" spans="1:6">
      <c r="A9388" s="171">
        <v>44481</v>
      </c>
      <c r="B9388" t="s">
        <v>164</v>
      </c>
      <c r="C9388">
        <v>176732.06</v>
      </c>
      <c r="D9388" t="s">
        <v>23</v>
      </c>
      <c r="E9388" t="s">
        <v>23</v>
      </c>
      <c r="F9388">
        <v>6854</v>
      </c>
    </row>
    <row r="9389" spans="1:6">
      <c r="A9389" s="171">
        <v>44481</v>
      </c>
      <c r="B9389" t="s">
        <v>164</v>
      </c>
      <c r="C9389">
        <v>176732.06</v>
      </c>
      <c r="D9389" t="s">
        <v>24</v>
      </c>
      <c r="E9389" t="s">
        <v>24</v>
      </c>
      <c r="F9389">
        <v>210889</v>
      </c>
    </row>
    <row r="9390" spans="1:6">
      <c r="A9390" s="171">
        <v>44481</v>
      </c>
      <c r="B9390" t="s">
        <v>164</v>
      </c>
      <c r="C9390">
        <v>176732.06</v>
      </c>
      <c r="D9390" t="s">
        <v>25</v>
      </c>
      <c r="E9390" t="s">
        <v>25</v>
      </c>
      <c r="F9390">
        <v>3952256</v>
      </c>
    </row>
    <row r="9391" spans="1:6">
      <c r="A9391" s="171">
        <v>44481</v>
      </c>
      <c r="B9391" t="s">
        <v>164</v>
      </c>
      <c r="C9391">
        <v>176732.06</v>
      </c>
      <c r="D9391" t="s">
        <v>26</v>
      </c>
      <c r="E9391" t="s">
        <v>26</v>
      </c>
      <c r="F9391">
        <v>128788</v>
      </c>
    </row>
    <row r="9392" spans="1:6">
      <c r="A9392" s="171">
        <v>44481</v>
      </c>
      <c r="B9392" t="s">
        <v>164</v>
      </c>
      <c r="C9392">
        <v>176732.06</v>
      </c>
      <c r="D9392" t="s">
        <v>27</v>
      </c>
      <c r="E9392" t="s">
        <v>27</v>
      </c>
      <c r="F9392">
        <v>39556</v>
      </c>
    </row>
    <row r="9393" spans="1:6">
      <c r="A9393" s="171">
        <v>44481</v>
      </c>
      <c r="B9393" t="s">
        <v>164</v>
      </c>
      <c r="C9393">
        <v>176732.06</v>
      </c>
      <c r="D9393" t="s">
        <v>28</v>
      </c>
      <c r="E9393" t="s">
        <v>28</v>
      </c>
      <c r="F9393">
        <v>20</v>
      </c>
    </row>
    <row r="9394" spans="1:6">
      <c r="A9394" s="171">
        <v>44481</v>
      </c>
      <c r="B9394" t="s">
        <v>164</v>
      </c>
      <c r="C9394">
        <v>176732.06</v>
      </c>
      <c r="D9394" t="s">
        <v>29</v>
      </c>
      <c r="E9394" t="s">
        <v>29</v>
      </c>
      <c r="F9394">
        <v>1116951</v>
      </c>
    </row>
    <row r="9395" spans="1:6">
      <c r="A9395" s="171">
        <v>44481</v>
      </c>
      <c r="B9395" t="s">
        <v>164</v>
      </c>
      <c r="C9395">
        <v>176732.06</v>
      </c>
      <c r="D9395" t="s">
        <v>30</v>
      </c>
      <c r="E9395" t="s">
        <v>30</v>
      </c>
      <c r="F9395">
        <v>37242460</v>
      </c>
    </row>
    <row r="9396" spans="1:6">
      <c r="A9396" s="171">
        <v>44481</v>
      </c>
      <c r="B9396" t="s">
        <v>164</v>
      </c>
      <c r="C9396">
        <v>176732.06</v>
      </c>
      <c r="D9396" t="s">
        <v>31</v>
      </c>
      <c r="E9396" t="s">
        <v>31</v>
      </c>
      <c r="F9396">
        <v>10774715</v>
      </c>
    </row>
    <row r="9397" spans="1:6">
      <c r="A9397" s="171">
        <v>44481</v>
      </c>
      <c r="B9397" t="s">
        <v>164</v>
      </c>
      <c r="C9397">
        <v>176732.06</v>
      </c>
      <c r="D9397" t="s">
        <v>32</v>
      </c>
      <c r="E9397" t="s">
        <v>32</v>
      </c>
      <c r="F9397">
        <v>191800</v>
      </c>
    </row>
    <row r="9398" spans="1:6">
      <c r="A9398" s="171">
        <v>44481</v>
      </c>
      <c r="B9398" t="s">
        <v>164</v>
      </c>
      <c r="C9398">
        <v>176732.06</v>
      </c>
      <c r="D9398" t="s">
        <v>33</v>
      </c>
      <c r="E9398" t="s">
        <v>33</v>
      </c>
      <c r="F9398">
        <v>0</v>
      </c>
    </row>
    <row r="9399" spans="1:6">
      <c r="A9399" s="171">
        <v>44481</v>
      </c>
      <c r="B9399" t="s">
        <v>164</v>
      </c>
      <c r="C9399">
        <v>176732.06</v>
      </c>
      <c r="D9399" t="s">
        <v>34</v>
      </c>
      <c r="E9399" t="s">
        <v>34</v>
      </c>
      <c r="F9399">
        <v>0</v>
      </c>
    </row>
    <row r="9400" spans="1:6">
      <c r="A9400" s="171">
        <v>44481</v>
      </c>
      <c r="B9400" t="s">
        <v>164</v>
      </c>
      <c r="C9400">
        <v>176732.06</v>
      </c>
      <c r="D9400" t="s">
        <v>35</v>
      </c>
      <c r="E9400" t="s">
        <v>35</v>
      </c>
      <c r="F9400">
        <v>0</v>
      </c>
    </row>
    <row r="9401" spans="1:6">
      <c r="A9401" s="171">
        <v>44481</v>
      </c>
      <c r="B9401" t="s">
        <v>164</v>
      </c>
      <c r="C9401">
        <v>176732.06</v>
      </c>
      <c r="D9401" t="s">
        <v>36</v>
      </c>
      <c r="E9401" t="s">
        <v>36</v>
      </c>
      <c r="F9401">
        <v>9036</v>
      </c>
    </row>
    <row r="9402" spans="1:6">
      <c r="A9402" s="171">
        <v>44481</v>
      </c>
      <c r="B9402" t="s">
        <v>164</v>
      </c>
      <c r="C9402">
        <v>176732.06</v>
      </c>
      <c r="D9402" t="s">
        <v>37</v>
      </c>
      <c r="E9402" t="s">
        <v>37</v>
      </c>
      <c r="F9402">
        <v>35410</v>
      </c>
    </row>
    <row r="9403" spans="1:6">
      <c r="A9403" s="171">
        <v>44481</v>
      </c>
      <c r="B9403" t="s">
        <v>164</v>
      </c>
      <c r="C9403">
        <v>176732.06</v>
      </c>
      <c r="D9403" t="s">
        <v>38</v>
      </c>
      <c r="E9403" t="s">
        <v>38</v>
      </c>
      <c r="F9403">
        <v>0</v>
      </c>
    </row>
    <row r="9404" spans="1:6">
      <c r="A9404" s="171">
        <v>44481</v>
      </c>
      <c r="B9404" t="s">
        <v>164</v>
      </c>
      <c r="C9404">
        <v>176732.06</v>
      </c>
      <c r="D9404" t="s">
        <v>39</v>
      </c>
      <c r="E9404" t="s">
        <v>39</v>
      </c>
      <c r="F9404">
        <v>0</v>
      </c>
    </row>
    <row r="9405" spans="1:6">
      <c r="A9405" s="171">
        <v>44481</v>
      </c>
      <c r="B9405" t="s">
        <v>164</v>
      </c>
      <c r="C9405">
        <v>176732.06</v>
      </c>
      <c r="D9405" t="s">
        <v>40</v>
      </c>
      <c r="E9405" t="s">
        <v>40</v>
      </c>
      <c r="F9405">
        <v>0</v>
      </c>
    </row>
    <row r="9406" spans="1:6">
      <c r="A9406" s="171">
        <v>44481</v>
      </c>
      <c r="B9406" t="s">
        <v>164</v>
      </c>
      <c r="C9406">
        <v>176732.06</v>
      </c>
      <c r="D9406" t="s">
        <v>41</v>
      </c>
      <c r="E9406" t="s">
        <v>41</v>
      </c>
      <c r="F9406">
        <v>0</v>
      </c>
    </row>
    <row r="9407" spans="1:6">
      <c r="A9407" s="171">
        <v>44482</v>
      </c>
      <c r="B9407" t="s">
        <v>164</v>
      </c>
      <c r="C9407">
        <v>211118.18</v>
      </c>
      <c r="D9407" t="s">
        <v>9</v>
      </c>
      <c r="E9407" t="s">
        <v>9</v>
      </c>
      <c r="F9407">
        <v>1687109</v>
      </c>
    </row>
    <row r="9408" spans="1:6">
      <c r="A9408" s="171">
        <v>44482</v>
      </c>
      <c r="B9408" t="s">
        <v>164</v>
      </c>
      <c r="C9408">
        <v>211118.18</v>
      </c>
      <c r="D9408" t="s">
        <v>9</v>
      </c>
      <c r="E9408" t="s">
        <v>10</v>
      </c>
      <c r="F9408">
        <v>724995</v>
      </c>
    </row>
    <row r="9409" spans="1:6">
      <c r="A9409" s="171">
        <v>44482</v>
      </c>
      <c r="B9409" t="s">
        <v>164</v>
      </c>
      <c r="C9409">
        <v>211118.18</v>
      </c>
      <c r="D9409" t="s">
        <v>9</v>
      </c>
      <c r="E9409" t="s">
        <v>11</v>
      </c>
      <c r="F9409">
        <v>6825</v>
      </c>
    </row>
    <row r="9410" spans="1:6">
      <c r="A9410" s="171">
        <v>44482</v>
      </c>
      <c r="B9410" t="s">
        <v>164</v>
      </c>
      <c r="C9410">
        <v>211118.18</v>
      </c>
      <c r="D9410" t="s">
        <v>9</v>
      </c>
      <c r="E9410" t="s">
        <v>12</v>
      </c>
      <c r="F9410">
        <v>0</v>
      </c>
    </row>
    <row r="9411" spans="1:6">
      <c r="A9411" s="171">
        <v>44482</v>
      </c>
      <c r="B9411" t="s">
        <v>164</v>
      </c>
      <c r="C9411">
        <v>211118.18</v>
      </c>
      <c r="D9411" t="s">
        <v>9</v>
      </c>
      <c r="E9411" t="s">
        <v>13</v>
      </c>
      <c r="F9411">
        <v>955289</v>
      </c>
    </row>
    <row r="9412" spans="1:6">
      <c r="A9412" s="171">
        <v>44482</v>
      </c>
      <c r="B9412" t="s">
        <v>164</v>
      </c>
      <c r="C9412">
        <v>211118.18</v>
      </c>
      <c r="D9412" t="s">
        <v>14</v>
      </c>
      <c r="E9412" t="s">
        <v>14</v>
      </c>
      <c r="F9412">
        <v>874</v>
      </c>
    </row>
    <row r="9413" spans="1:6">
      <c r="A9413" s="171">
        <v>44482</v>
      </c>
      <c r="B9413" t="s">
        <v>164</v>
      </c>
      <c r="C9413">
        <v>211118.18</v>
      </c>
      <c r="D9413" t="s">
        <v>14</v>
      </c>
      <c r="E9413" t="s">
        <v>15</v>
      </c>
      <c r="F9413">
        <v>197</v>
      </c>
    </row>
    <row r="9414" spans="1:6">
      <c r="A9414" s="171">
        <v>44482</v>
      </c>
      <c r="B9414" t="s">
        <v>164</v>
      </c>
      <c r="C9414">
        <v>211118.18</v>
      </c>
      <c r="D9414" t="s">
        <v>14</v>
      </c>
      <c r="E9414" t="s">
        <v>16</v>
      </c>
      <c r="F9414">
        <v>118</v>
      </c>
    </row>
    <row r="9415" spans="1:6">
      <c r="A9415" s="171">
        <v>44482</v>
      </c>
      <c r="B9415" t="s">
        <v>164</v>
      </c>
      <c r="C9415">
        <v>211118.18</v>
      </c>
      <c r="D9415" t="s">
        <v>14</v>
      </c>
      <c r="E9415" t="s">
        <v>17</v>
      </c>
      <c r="F9415">
        <v>559</v>
      </c>
    </row>
    <row r="9416" spans="1:6">
      <c r="A9416" s="171">
        <v>44482</v>
      </c>
      <c r="B9416" t="s">
        <v>164</v>
      </c>
      <c r="C9416">
        <v>211118.18</v>
      </c>
      <c r="D9416" t="s">
        <v>14</v>
      </c>
      <c r="E9416" t="s">
        <v>18</v>
      </c>
      <c r="F9416">
        <v>0</v>
      </c>
    </row>
    <row r="9417" spans="1:6">
      <c r="A9417" s="171">
        <v>44482</v>
      </c>
      <c r="B9417" t="s">
        <v>164</v>
      </c>
      <c r="C9417">
        <v>211118.18</v>
      </c>
      <c r="D9417" t="s">
        <v>19</v>
      </c>
      <c r="E9417" t="s">
        <v>19</v>
      </c>
      <c r="F9417">
        <v>95224</v>
      </c>
    </row>
    <row r="9418" spans="1:6">
      <c r="A9418" s="171">
        <v>44482</v>
      </c>
      <c r="B9418" t="s">
        <v>164</v>
      </c>
      <c r="C9418">
        <v>211118.18</v>
      </c>
      <c r="D9418" t="s">
        <v>19</v>
      </c>
      <c r="E9418" t="s">
        <v>20</v>
      </c>
      <c r="F9418">
        <v>95224</v>
      </c>
    </row>
    <row r="9419" spans="1:6">
      <c r="A9419" s="171">
        <v>44482</v>
      </c>
      <c r="B9419" t="s">
        <v>164</v>
      </c>
      <c r="C9419">
        <v>211118.18</v>
      </c>
      <c r="D9419" t="s">
        <v>19</v>
      </c>
      <c r="E9419" t="s">
        <v>21</v>
      </c>
      <c r="F9419">
        <v>0</v>
      </c>
    </row>
    <row r="9420" spans="1:6">
      <c r="A9420" s="171">
        <v>44482</v>
      </c>
      <c r="B9420" t="s">
        <v>164</v>
      </c>
      <c r="C9420">
        <v>211118.18</v>
      </c>
      <c r="D9420" t="s">
        <v>19</v>
      </c>
      <c r="E9420" t="s">
        <v>22</v>
      </c>
      <c r="F9420">
        <v>0</v>
      </c>
    </row>
    <row r="9421" spans="1:6">
      <c r="A9421" s="171">
        <v>44482</v>
      </c>
      <c r="B9421" t="s">
        <v>164</v>
      </c>
      <c r="C9421">
        <v>211118.18</v>
      </c>
      <c r="D9421" t="s">
        <v>23</v>
      </c>
      <c r="E9421" t="s">
        <v>23</v>
      </c>
      <c r="F9421">
        <v>3973</v>
      </c>
    </row>
    <row r="9422" spans="1:6">
      <c r="A9422" s="171">
        <v>44482</v>
      </c>
      <c r="B9422" t="s">
        <v>164</v>
      </c>
      <c r="C9422">
        <v>211118.18</v>
      </c>
      <c r="D9422" t="s">
        <v>24</v>
      </c>
      <c r="E9422" t="s">
        <v>24</v>
      </c>
      <c r="F9422">
        <v>302367</v>
      </c>
    </row>
    <row r="9423" spans="1:6">
      <c r="A9423" s="171">
        <v>44482</v>
      </c>
      <c r="B9423" t="s">
        <v>164</v>
      </c>
      <c r="C9423">
        <v>211118.18</v>
      </c>
      <c r="D9423" t="s">
        <v>25</v>
      </c>
      <c r="E9423" t="s">
        <v>25</v>
      </c>
      <c r="F9423">
        <v>3409374</v>
      </c>
    </row>
    <row r="9424" spans="1:6">
      <c r="A9424" s="171">
        <v>44482</v>
      </c>
      <c r="B9424" t="s">
        <v>164</v>
      </c>
      <c r="C9424">
        <v>211118.18</v>
      </c>
      <c r="D9424" t="s">
        <v>26</v>
      </c>
      <c r="E9424" t="s">
        <v>26</v>
      </c>
      <c r="F9424">
        <v>116543</v>
      </c>
    </row>
    <row r="9425" spans="1:6">
      <c r="A9425" s="171">
        <v>44482</v>
      </c>
      <c r="B9425" t="s">
        <v>164</v>
      </c>
      <c r="C9425">
        <v>211118.18</v>
      </c>
      <c r="D9425" t="s">
        <v>27</v>
      </c>
      <c r="E9425" t="s">
        <v>27</v>
      </c>
      <c r="F9425">
        <v>34510</v>
      </c>
    </row>
    <row r="9426" spans="1:6">
      <c r="A9426" s="171">
        <v>44482</v>
      </c>
      <c r="B9426" t="s">
        <v>164</v>
      </c>
      <c r="C9426">
        <v>211118.18</v>
      </c>
      <c r="D9426" t="s">
        <v>28</v>
      </c>
      <c r="E9426" t="s">
        <v>28</v>
      </c>
      <c r="F9426">
        <v>471</v>
      </c>
    </row>
    <row r="9427" spans="1:6">
      <c r="A9427" s="171">
        <v>44482</v>
      </c>
      <c r="B9427" t="s">
        <v>164</v>
      </c>
      <c r="C9427">
        <v>211118.18</v>
      </c>
      <c r="D9427" t="s">
        <v>29</v>
      </c>
      <c r="E9427" t="s">
        <v>29</v>
      </c>
      <c r="F9427">
        <v>1228470</v>
      </c>
    </row>
    <row r="9428" spans="1:6">
      <c r="A9428" s="171">
        <v>44482</v>
      </c>
      <c r="B9428" t="s">
        <v>164</v>
      </c>
      <c r="C9428">
        <v>211118.18</v>
      </c>
      <c r="D9428" t="s">
        <v>30</v>
      </c>
      <c r="E9428" t="s">
        <v>30</v>
      </c>
      <c r="F9428">
        <v>32785431</v>
      </c>
    </row>
    <row r="9429" spans="1:6">
      <c r="A9429" s="171">
        <v>44482</v>
      </c>
      <c r="B9429" t="s">
        <v>164</v>
      </c>
      <c r="C9429">
        <v>211118.18</v>
      </c>
      <c r="D9429" t="s">
        <v>31</v>
      </c>
      <c r="E9429" t="s">
        <v>31</v>
      </c>
      <c r="F9429">
        <v>9525425</v>
      </c>
    </row>
    <row r="9430" spans="1:6">
      <c r="A9430" s="171">
        <v>44482</v>
      </c>
      <c r="B9430" t="s">
        <v>164</v>
      </c>
      <c r="C9430">
        <v>211118.18</v>
      </c>
      <c r="D9430" t="s">
        <v>32</v>
      </c>
      <c r="E9430" t="s">
        <v>32</v>
      </c>
      <c r="F9430">
        <v>603047</v>
      </c>
    </row>
    <row r="9431" spans="1:6">
      <c r="A9431" s="171">
        <v>44482</v>
      </c>
      <c r="B9431" t="s">
        <v>164</v>
      </c>
      <c r="C9431">
        <v>211118.18</v>
      </c>
      <c r="D9431" t="s">
        <v>33</v>
      </c>
      <c r="E9431" t="s">
        <v>33</v>
      </c>
      <c r="F9431">
        <v>0</v>
      </c>
    </row>
    <row r="9432" spans="1:6">
      <c r="A9432" s="171">
        <v>44482</v>
      </c>
      <c r="B9432" t="s">
        <v>164</v>
      </c>
      <c r="C9432">
        <v>211118.18</v>
      </c>
      <c r="D9432" t="s">
        <v>34</v>
      </c>
      <c r="E9432" t="s">
        <v>34</v>
      </c>
      <c r="F9432">
        <v>0</v>
      </c>
    </row>
    <row r="9433" spans="1:6">
      <c r="A9433" s="171">
        <v>44482</v>
      </c>
      <c r="B9433" t="s">
        <v>164</v>
      </c>
      <c r="C9433">
        <v>211118.18</v>
      </c>
      <c r="D9433" t="s">
        <v>35</v>
      </c>
      <c r="E9433" t="s">
        <v>35</v>
      </c>
      <c r="F9433">
        <v>0</v>
      </c>
    </row>
    <row r="9434" spans="1:6">
      <c r="A9434" s="171">
        <v>44482</v>
      </c>
      <c r="B9434" t="s">
        <v>164</v>
      </c>
      <c r="C9434">
        <v>211118.18</v>
      </c>
      <c r="D9434" t="s">
        <v>36</v>
      </c>
      <c r="E9434" t="s">
        <v>36</v>
      </c>
      <c r="F9434">
        <v>8172</v>
      </c>
    </row>
    <row r="9435" spans="1:6">
      <c r="A9435" s="171">
        <v>44482</v>
      </c>
      <c r="B9435" t="s">
        <v>164</v>
      </c>
      <c r="C9435">
        <v>211118.18</v>
      </c>
      <c r="D9435" t="s">
        <v>37</v>
      </c>
      <c r="E9435" t="s">
        <v>37</v>
      </c>
      <c r="F9435">
        <v>32748</v>
      </c>
    </row>
    <row r="9436" spans="1:6">
      <c r="A9436" s="171">
        <v>44482</v>
      </c>
      <c r="B9436" t="s">
        <v>164</v>
      </c>
      <c r="C9436">
        <v>211118.18</v>
      </c>
      <c r="D9436" t="s">
        <v>38</v>
      </c>
      <c r="E9436" t="s">
        <v>38</v>
      </c>
      <c r="F9436">
        <v>0</v>
      </c>
    </row>
    <row r="9437" spans="1:6">
      <c r="A9437" s="171">
        <v>44482</v>
      </c>
      <c r="B9437" t="s">
        <v>164</v>
      </c>
      <c r="C9437">
        <v>211118.18</v>
      </c>
      <c r="D9437" t="s">
        <v>39</v>
      </c>
      <c r="E9437" t="s">
        <v>39</v>
      </c>
      <c r="F9437">
        <v>0</v>
      </c>
    </row>
    <row r="9438" spans="1:6">
      <c r="A9438" s="171">
        <v>44482</v>
      </c>
      <c r="B9438" t="s">
        <v>164</v>
      </c>
      <c r="C9438">
        <v>211118.18</v>
      </c>
      <c r="D9438" t="s">
        <v>40</v>
      </c>
      <c r="E9438" t="s">
        <v>40</v>
      </c>
      <c r="F9438">
        <v>0</v>
      </c>
    </row>
    <row r="9439" spans="1:6">
      <c r="A9439" s="171">
        <v>44482</v>
      </c>
      <c r="B9439" t="s">
        <v>164</v>
      </c>
      <c r="C9439">
        <v>211118.18</v>
      </c>
      <c r="D9439" t="s">
        <v>41</v>
      </c>
      <c r="E9439" t="s">
        <v>41</v>
      </c>
      <c r="F9439">
        <v>0</v>
      </c>
    </row>
    <row r="9440" spans="1:6">
      <c r="A9440" s="171">
        <v>44483</v>
      </c>
      <c r="B9440" t="s">
        <v>164</v>
      </c>
      <c r="C9440">
        <v>189420.46</v>
      </c>
      <c r="D9440" t="s">
        <v>9</v>
      </c>
      <c r="E9440" t="s">
        <v>9</v>
      </c>
      <c r="F9440">
        <v>1583016</v>
      </c>
    </row>
    <row r="9441" spans="1:6">
      <c r="A9441" s="171">
        <v>44483</v>
      </c>
      <c r="B9441" t="s">
        <v>164</v>
      </c>
      <c r="C9441">
        <v>189420.46</v>
      </c>
      <c r="D9441" t="s">
        <v>9</v>
      </c>
      <c r="E9441" t="s">
        <v>10</v>
      </c>
      <c r="F9441">
        <v>712638</v>
      </c>
    </row>
    <row r="9442" spans="1:6">
      <c r="A9442" s="171">
        <v>44483</v>
      </c>
      <c r="B9442" t="s">
        <v>164</v>
      </c>
      <c r="C9442">
        <v>189420.46</v>
      </c>
      <c r="D9442" t="s">
        <v>9</v>
      </c>
      <c r="E9442" t="s">
        <v>11</v>
      </c>
      <c r="F9442">
        <v>6193</v>
      </c>
    </row>
    <row r="9443" spans="1:6">
      <c r="A9443" s="171">
        <v>44483</v>
      </c>
      <c r="B9443" t="s">
        <v>164</v>
      </c>
      <c r="C9443">
        <v>189420.46</v>
      </c>
      <c r="D9443" t="s">
        <v>9</v>
      </c>
      <c r="E9443" t="s">
        <v>12</v>
      </c>
      <c r="F9443">
        <v>0</v>
      </c>
    </row>
    <row r="9444" spans="1:6">
      <c r="A9444" s="171">
        <v>44483</v>
      </c>
      <c r="B9444" t="s">
        <v>164</v>
      </c>
      <c r="C9444">
        <v>189420.46</v>
      </c>
      <c r="D9444" t="s">
        <v>9</v>
      </c>
      <c r="E9444" t="s">
        <v>13</v>
      </c>
      <c r="F9444">
        <v>864185</v>
      </c>
    </row>
    <row r="9445" spans="1:6">
      <c r="A9445" s="171">
        <v>44483</v>
      </c>
      <c r="B9445" t="s">
        <v>164</v>
      </c>
      <c r="C9445">
        <v>189420.46</v>
      </c>
      <c r="D9445" t="s">
        <v>14</v>
      </c>
      <c r="E9445" t="s">
        <v>14</v>
      </c>
      <c r="F9445">
        <v>1025</v>
      </c>
    </row>
    <row r="9446" spans="1:6">
      <c r="A9446" s="171">
        <v>44483</v>
      </c>
      <c r="B9446" t="s">
        <v>164</v>
      </c>
      <c r="C9446">
        <v>189420.46</v>
      </c>
      <c r="D9446" t="s">
        <v>14</v>
      </c>
      <c r="E9446" t="s">
        <v>15</v>
      </c>
      <c r="F9446">
        <v>221</v>
      </c>
    </row>
    <row r="9447" spans="1:6">
      <c r="A9447" s="171">
        <v>44483</v>
      </c>
      <c r="B9447" t="s">
        <v>164</v>
      </c>
      <c r="C9447">
        <v>189420.46</v>
      </c>
      <c r="D9447" t="s">
        <v>14</v>
      </c>
      <c r="E9447" t="s">
        <v>16</v>
      </c>
      <c r="F9447">
        <v>199</v>
      </c>
    </row>
    <row r="9448" spans="1:6">
      <c r="A9448" s="171">
        <v>44483</v>
      </c>
      <c r="B9448" t="s">
        <v>164</v>
      </c>
      <c r="C9448">
        <v>189420.46</v>
      </c>
      <c r="D9448" t="s">
        <v>14</v>
      </c>
      <c r="E9448" t="s">
        <v>17</v>
      </c>
      <c r="F9448">
        <v>605</v>
      </c>
    </row>
    <row r="9449" spans="1:6">
      <c r="A9449" s="171">
        <v>44483</v>
      </c>
      <c r="B9449" t="s">
        <v>164</v>
      </c>
      <c r="C9449">
        <v>189420.46</v>
      </c>
      <c r="D9449" t="s">
        <v>14</v>
      </c>
      <c r="E9449" t="s">
        <v>18</v>
      </c>
      <c r="F9449">
        <v>0</v>
      </c>
    </row>
    <row r="9450" spans="1:6">
      <c r="A9450" s="171">
        <v>44483</v>
      </c>
      <c r="B9450" t="s">
        <v>164</v>
      </c>
      <c r="C9450">
        <v>189420.46</v>
      </c>
      <c r="D9450" t="s">
        <v>19</v>
      </c>
      <c r="E9450" t="s">
        <v>19</v>
      </c>
      <c r="F9450">
        <v>46614</v>
      </c>
    </row>
    <row r="9451" spans="1:6">
      <c r="A9451" s="171">
        <v>44483</v>
      </c>
      <c r="B9451" t="s">
        <v>164</v>
      </c>
      <c r="C9451">
        <v>189420.46</v>
      </c>
      <c r="D9451" t="s">
        <v>19</v>
      </c>
      <c r="E9451" t="s">
        <v>20</v>
      </c>
      <c r="F9451">
        <v>46614</v>
      </c>
    </row>
    <row r="9452" spans="1:6">
      <c r="A9452" s="171">
        <v>44483</v>
      </c>
      <c r="B9452" t="s">
        <v>164</v>
      </c>
      <c r="C9452">
        <v>189420.46</v>
      </c>
      <c r="D9452" t="s">
        <v>19</v>
      </c>
      <c r="E9452" t="s">
        <v>21</v>
      </c>
      <c r="F9452">
        <v>0</v>
      </c>
    </row>
    <row r="9453" spans="1:6">
      <c r="A9453" s="171">
        <v>44483</v>
      </c>
      <c r="B9453" t="s">
        <v>164</v>
      </c>
      <c r="C9453">
        <v>189420.46</v>
      </c>
      <c r="D9453" t="s">
        <v>19</v>
      </c>
      <c r="E9453" t="s">
        <v>22</v>
      </c>
      <c r="F9453">
        <v>0</v>
      </c>
    </row>
    <row r="9454" spans="1:6">
      <c r="A9454" s="171">
        <v>44483</v>
      </c>
      <c r="B9454" t="s">
        <v>164</v>
      </c>
      <c r="C9454">
        <v>189420.46</v>
      </c>
      <c r="D9454" t="s">
        <v>23</v>
      </c>
      <c r="E9454" t="s">
        <v>23</v>
      </c>
      <c r="F9454">
        <v>4391</v>
      </c>
    </row>
    <row r="9455" spans="1:6">
      <c r="A9455" s="171">
        <v>44483</v>
      </c>
      <c r="B9455" t="s">
        <v>164</v>
      </c>
      <c r="C9455">
        <v>189420.46</v>
      </c>
      <c r="D9455" t="s">
        <v>24</v>
      </c>
      <c r="E9455" t="s">
        <v>24</v>
      </c>
      <c r="F9455">
        <v>157849</v>
      </c>
    </row>
    <row r="9456" spans="1:6">
      <c r="A9456" s="171">
        <v>44483</v>
      </c>
      <c r="B9456" t="s">
        <v>164</v>
      </c>
      <c r="C9456">
        <v>189420.46</v>
      </c>
      <c r="D9456" t="s">
        <v>25</v>
      </c>
      <c r="E9456" t="s">
        <v>25</v>
      </c>
      <c r="F9456">
        <v>3311242</v>
      </c>
    </row>
    <row r="9457" spans="1:6">
      <c r="A9457" s="171">
        <v>44483</v>
      </c>
      <c r="B9457" t="s">
        <v>164</v>
      </c>
      <c r="C9457">
        <v>189420.46</v>
      </c>
      <c r="D9457" t="s">
        <v>26</v>
      </c>
      <c r="E9457" t="s">
        <v>26</v>
      </c>
      <c r="F9457">
        <v>165954</v>
      </c>
    </row>
    <row r="9458" spans="1:6">
      <c r="A9458" s="171">
        <v>44483</v>
      </c>
      <c r="B9458" t="s">
        <v>164</v>
      </c>
      <c r="C9458">
        <v>189420.46</v>
      </c>
      <c r="D9458" t="s">
        <v>27</v>
      </c>
      <c r="E9458" t="s">
        <v>27</v>
      </c>
      <c r="F9458">
        <v>31902</v>
      </c>
    </row>
    <row r="9459" spans="1:6">
      <c r="A9459" s="171">
        <v>44483</v>
      </c>
      <c r="B9459" t="s">
        <v>164</v>
      </c>
      <c r="C9459">
        <v>189420.46</v>
      </c>
      <c r="D9459" t="s">
        <v>28</v>
      </c>
      <c r="E9459" t="s">
        <v>28</v>
      </c>
      <c r="F9459">
        <v>2051</v>
      </c>
    </row>
    <row r="9460" spans="1:6">
      <c r="A9460" s="171">
        <v>44483</v>
      </c>
      <c r="B9460" t="s">
        <v>164</v>
      </c>
      <c r="C9460">
        <v>189420.46</v>
      </c>
      <c r="D9460" t="s">
        <v>29</v>
      </c>
      <c r="E9460" t="s">
        <v>29</v>
      </c>
      <c r="F9460">
        <v>1003390</v>
      </c>
    </row>
    <row r="9461" spans="1:6">
      <c r="A9461" s="171">
        <v>44483</v>
      </c>
      <c r="B9461" t="s">
        <v>164</v>
      </c>
      <c r="C9461">
        <v>189420.46</v>
      </c>
      <c r="D9461" t="s">
        <v>30</v>
      </c>
      <c r="E9461" t="s">
        <v>30</v>
      </c>
      <c r="F9461">
        <v>31756638</v>
      </c>
    </row>
    <row r="9462" spans="1:6">
      <c r="A9462" s="171">
        <v>44483</v>
      </c>
      <c r="B9462" t="s">
        <v>164</v>
      </c>
      <c r="C9462">
        <v>189420.46</v>
      </c>
      <c r="D9462" t="s">
        <v>31</v>
      </c>
      <c r="E9462" t="s">
        <v>31</v>
      </c>
      <c r="F9462">
        <v>11314663</v>
      </c>
    </row>
    <row r="9463" spans="1:6">
      <c r="A9463" s="171">
        <v>44483</v>
      </c>
      <c r="B9463" t="s">
        <v>164</v>
      </c>
      <c r="C9463">
        <v>189420.46</v>
      </c>
      <c r="D9463" t="s">
        <v>32</v>
      </c>
      <c r="E9463" t="s">
        <v>32</v>
      </c>
      <c r="F9463">
        <v>192548</v>
      </c>
    </row>
    <row r="9464" spans="1:6">
      <c r="A9464" s="171">
        <v>44483</v>
      </c>
      <c r="B9464" t="s">
        <v>164</v>
      </c>
      <c r="C9464">
        <v>189420.46</v>
      </c>
      <c r="D9464" t="s">
        <v>33</v>
      </c>
      <c r="E9464" t="s">
        <v>33</v>
      </c>
      <c r="F9464">
        <v>0</v>
      </c>
    </row>
    <row r="9465" spans="1:6">
      <c r="A9465" s="171">
        <v>44483</v>
      </c>
      <c r="B9465" t="s">
        <v>164</v>
      </c>
      <c r="C9465">
        <v>189420.46</v>
      </c>
      <c r="D9465" t="s">
        <v>34</v>
      </c>
      <c r="E9465" t="s">
        <v>34</v>
      </c>
      <c r="F9465">
        <v>0</v>
      </c>
    </row>
    <row r="9466" spans="1:6">
      <c r="A9466" s="171">
        <v>44483</v>
      </c>
      <c r="B9466" t="s">
        <v>164</v>
      </c>
      <c r="C9466">
        <v>189420.46</v>
      </c>
      <c r="D9466" t="s">
        <v>35</v>
      </c>
      <c r="E9466" t="s">
        <v>35</v>
      </c>
      <c r="F9466">
        <v>0</v>
      </c>
    </row>
    <row r="9467" spans="1:6">
      <c r="A9467" s="171">
        <v>44483</v>
      </c>
      <c r="B9467" t="s">
        <v>164</v>
      </c>
      <c r="C9467">
        <v>189420.46</v>
      </c>
      <c r="D9467" t="s">
        <v>36</v>
      </c>
      <c r="E9467" t="s">
        <v>36</v>
      </c>
      <c r="F9467">
        <v>7373</v>
      </c>
    </row>
    <row r="9468" spans="1:6">
      <c r="A9468" s="171">
        <v>44483</v>
      </c>
      <c r="B9468" t="s">
        <v>164</v>
      </c>
      <c r="C9468">
        <v>189420.46</v>
      </c>
      <c r="D9468" t="s">
        <v>37</v>
      </c>
      <c r="E9468" t="s">
        <v>37</v>
      </c>
      <c r="F9468">
        <v>33751</v>
      </c>
    </row>
    <row r="9469" spans="1:6">
      <c r="A9469" s="171">
        <v>44483</v>
      </c>
      <c r="B9469" t="s">
        <v>164</v>
      </c>
      <c r="C9469">
        <v>189420.46</v>
      </c>
      <c r="D9469" t="s">
        <v>38</v>
      </c>
      <c r="E9469" t="s">
        <v>38</v>
      </c>
      <c r="F9469">
        <v>0</v>
      </c>
    </row>
    <row r="9470" spans="1:6">
      <c r="A9470" s="171">
        <v>44483</v>
      </c>
      <c r="B9470" t="s">
        <v>164</v>
      </c>
      <c r="C9470">
        <v>189420.46</v>
      </c>
      <c r="D9470" t="s">
        <v>39</v>
      </c>
      <c r="E9470" t="s">
        <v>39</v>
      </c>
      <c r="F9470">
        <v>0</v>
      </c>
    </row>
    <row r="9471" spans="1:6">
      <c r="A9471" s="171">
        <v>44483</v>
      </c>
      <c r="B9471" t="s">
        <v>164</v>
      </c>
      <c r="C9471">
        <v>189420.46</v>
      </c>
      <c r="D9471" t="s">
        <v>40</v>
      </c>
      <c r="E9471" t="s">
        <v>40</v>
      </c>
      <c r="F9471">
        <v>0</v>
      </c>
    </row>
    <row r="9472" spans="1:6">
      <c r="A9472" s="171">
        <v>44483</v>
      </c>
      <c r="B9472" t="s">
        <v>164</v>
      </c>
      <c r="C9472">
        <v>189420.46</v>
      </c>
      <c r="D9472" t="s">
        <v>41</v>
      </c>
      <c r="E9472" t="s">
        <v>41</v>
      </c>
      <c r="F9472">
        <v>0</v>
      </c>
    </row>
    <row r="9473" spans="1:6">
      <c r="A9473" s="171">
        <v>44484</v>
      </c>
      <c r="B9473" t="s">
        <v>164</v>
      </c>
      <c r="C9473">
        <v>334921.34000000003</v>
      </c>
      <c r="D9473" t="s">
        <v>9</v>
      </c>
      <c r="E9473" t="s">
        <v>9</v>
      </c>
      <c r="F9473">
        <v>1551321</v>
      </c>
    </row>
    <row r="9474" spans="1:6">
      <c r="A9474" s="171">
        <v>44484</v>
      </c>
      <c r="B9474" t="s">
        <v>164</v>
      </c>
      <c r="C9474">
        <v>334921.34000000003</v>
      </c>
      <c r="D9474" t="s">
        <v>9</v>
      </c>
      <c r="E9474" t="s">
        <v>10</v>
      </c>
      <c r="F9474">
        <v>623243</v>
      </c>
    </row>
    <row r="9475" spans="1:6">
      <c r="A9475" s="171">
        <v>44484</v>
      </c>
      <c r="B9475" t="s">
        <v>164</v>
      </c>
      <c r="C9475">
        <v>334921.34000000003</v>
      </c>
      <c r="D9475" t="s">
        <v>9</v>
      </c>
      <c r="E9475" t="s">
        <v>11</v>
      </c>
      <c r="F9475">
        <v>4643</v>
      </c>
    </row>
    <row r="9476" spans="1:6">
      <c r="A9476" s="171">
        <v>44484</v>
      </c>
      <c r="B9476" t="s">
        <v>164</v>
      </c>
      <c r="C9476">
        <v>334921.34000000003</v>
      </c>
      <c r="D9476" t="s">
        <v>9</v>
      </c>
      <c r="E9476" t="s">
        <v>12</v>
      </c>
      <c r="F9476">
        <v>0</v>
      </c>
    </row>
    <row r="9477" spans="1:6">
      <c r="A9477" s="171">
        <v>44484</v>
      </c>
      <c r="B9477" t="s">
        <v>164</v>
      </c>
      <c r="C9477">
        <v>334921.34000000003</v>
      </c>
      <c r="D9477" t="s">
        <v>9</v>
      </c>
      <c r="E9477" t="s">
        <v>13</v>
      </c>
      <c r="F9477">
        <v>923435</v>
      </c>
    </row>
    <row r="9478" spans="1:6">
      <c r="A9478" s="171">
        <v>44484</v>
      </c>
      <c r="B9478" t="s">
        <v>164</v>
      </c>
      <c r="C9478">
        <v>334921.34000000003</v>
      </c>
      <c r="D9478" t="s">
        <v>14</v>
      </c>
      <c r="E9478" t="s">
        <v>14</v>
      </c>
      <c r="F9478">
        <v>1087</v>
      </c>
    </row>
    <row r="9479" spans="1:6">
      <c r="A9479" s="171">
        <v>44484</v>
      </c>
      <c r="B9479" t="s">
        <v>164</v>
      </c>
      <c r="C9479">
        <v>334921.34000000003</v>
      </c>
      <c r="D9479" t="s">
        <v>14</v>
      </c>
      <c r="E9479" t="s">
        <v>15</v>
      </c>
      <c r="F9479">
        <v>264</v>
      </c>
    </row>
    <row r="9480" spans="1:6">
      <c r="A9480" s="171">
        <v>44484</v>
      </c>
      <c r="B9480" t="s">
        <v>164</v>
      </c>
      <c r="C9480">
        <v>334921.34000000003</v>
      </c>
      <c r="D9480" t="s">
        <v>14</v>
      </c>
      <c r="E9480" t="s">
        <v>16</v>
      </c>
      <c r="F9480">
        <v>167</v>
      </c>
    </row>
    <row r="9481" spans="1:6">
      <c r="A9481" s="171">
        <v>44484</v>
      </c>
      <c r="B9481" t="s">
        <v>164</v>
      </c>
      <c r="C9481">
        <v>334921.34000000003</v>
      </c>
      <c r="D9481" t="s">
        <v>14</v>
      </c>
      <c r="E9481" t="s">
        <v>17</v>
      </c>
      <c r="F9481">
        <v>656</v>
      </c>
    </row>
    <row r="9482" spans="1:6">
      <c r="A9482" s="171">
        <v>44484</v>
      </c>
      <c r="B9482" t="s">
        <v>164</v>
      </c>
      <c r="C9482">
        <v>334921.34000000003</v>
      </c>
      <c r="D9482" t="s">
        <v>14</v>
      </c>
      <c r="E9482" t="s">
        <v>18</v>
      </c>
      <c r="F9482">
        <v>0</v>
      </c>
    </row>
    <row r="9483" spans="1:6">
      <c r="A9483" s="171">
        <v>44484</v>
      </c>
      <c r="B9483" t="s">
        <v>164</v>
      </c>
      <c r="C9483">
        <v>334921.34000000003</v>
      </c>
      <c r="D9483" t="s">
        <v>19</v>
      </c>
      <c r="E9483" t="s">
        <v>19</v>
      </c>
      <c r="F9483">
        <v>6550</v>
      </c>
    </row>
    <row r="9484" spans="1:6">
      <c r="A9484" s="171">
        <v>44484</v>
      </c>
      <c r="B9484" t="s">
        <v>164</v>
      </c>
      <c r="C9484">
        <v>334921.34000000003</v>
      </c>
      <c r="D9484" t="s">
        <v>19</v>
      </c>
      <c r="E9484" t="s">
        <v>20</v>
      </c>
      <c r="F9484">
        <v>6550</v>
      </c>
    </row>
    <row r="9485" spans="1:6">
      <c r="A9485" s="171">
        <v>44484</v>
      </c>
      <c r="B9485" t="s">
        <v>164</v>
      </c>
      <c r="C9485">
        <v>334921.34000000003</v>
      </c>
      <c r="D9485" t="s">
        <v>19</v>
      </c>
      <c r="E9485" t="s">
        <v>21</v>
      </c>
      <c r="F9485">
        <v>0</v>
      </c>
    </row>
    <row r="9486" spans="1:6">
      <c r="A9486" s="171">
        <v>44484</v>
      </c>
      <c r="B9486" t="s">
        <v>164</v>
      </c>
      <c r="C9486">
        <v>334921.34000000003</v>
      </c>
      <c r="D9486" t="s">
        <v>19</v>
      </c>
      <c r="E9486" t="s">
        <v>22</v>
      </c>
      <c r="F9486">
        <v>0</v>
      </c>
    </row>
    <row r="9487" spans="1:6">
      <c r="A9487" s="171">
        <v>44484</v>
      </c>
      <c r="B9487" t="s">
        <v>164</v>
      </c>
      <c r="C9487">
        <v>334921.34000000003</v>
      </c>
      <c r="D9487" t="s">
        <v>23</v>
      </c>
      <c r="E9487" t="s">
        <v>23</v>
      </c>
      <c r="F9487">
        <v>6156</v>
      </c>
    </row>
    <row r="9488" spans="1:6">
      <c r="A9488" s="171">
        <v>44484</v>
      </c>
      <c r="B9488" t="s">
        <v>164</v>
      </c>
      <c r="C9488">
        <v>334921.34000000003</v>
      </c>
      <c r="D9488" t="s">
        <v>24</v>
      </c>
      <c r="E9488" t="s">
        <v>24</v>
      </c>
      <c r="F9488">
        <v>18054</v>
      </c>
    </row>
    <row r="9489" spans="1:6">
      <c r="A9489" s="171">
        <v>44484</v>
      </c>
      <c r="B9489" t="s">
        <v>164</v>
      </c>
      <c r="C9489">
        <v>334921.34000000003</v>
      </c>
      <c r="D9489" t="s">
        <v>25</v>
      </c>
      <c r="E9489" t="s">
        <v>25</v>
      </c>
      <c r="F9489">
        <v>3175292</v>
      </c>
    </row>
    <row r="9490" spans="1:6">
      <c r="A9490" s="171">
        <v>44484</v>
      </c>
      <c r="B9490" t="s">
        <v>164</v>
      </c>
      <c r="C9490">
        <v>334921.34000000003</v>
      </c>
      <c r="D9490" t="s">
        <v>26</v>
      </c>
      <c r="E9490" t="s">
        <v>26</v>
      </c>
      <c r="F9490">
        <v>40844</v>
      </c>
    </row>
    <row r="9491" spans="1:6">
      <c r="A9491" s="171">
        <v>44484</v>
      </c>
      <c r="B9491" t="s">
        <v>164</v>
      </c>
      <c r="C9491">
        <v>334921.34000000003</v>
      </c>
      <c r="D9491" t="s">
        <v>27</v>
      </c>
      <c r="E9491" t="s">
        <v>27</v>
      </c>
      <c r="F9491">
        <v>39400</v>
      </c>
    </row>
    <row r="9492" spans="1:6">
      <c r="A9492" s="171">
        <v>44484</v>
      </c>
      <c r="B9492" t="s">
        <v>164</v>
      </c>
      <c r="C9492">
        <v>334921.34000000003</v>
      </c>
      <c r="D9492" t="s">
        <v>28</v>
      </c>
      <c r="E9492" t="s">
        <v>28</v>
      </c>
      <c r="F9492">
        <v>558</v>
      </c>
    </row>
    <row r="9493" spans="1:6">
      <c r="A9493" s="171">
        <v>44484</v>
      </c>
      <c r="B9493" t="s">
        <v>164</v>
      </c>
      <c r="C9493">
        <v>334921.34000000003</v>
      </c>
      <c r="D9493" t="s">
        <v>29</v>
      </c>
      <c r="E9493" t="s">
        <v>29</v>
      </c>
      <c r="F9493">
        <v>1342032</v>
      </c>
    </row>
    <row r="9494" spans="1:6">
      <c r="A9494" s="171">
        <v>44484</v>
      </c>
      <c r="B9494" t="s">
        <v>164</v>
      </c>
      <c r="C9494">
        <v>334921.34000000003</v>
      </c>
      <c r="D9494" t="s">
        <v>30</v>
      </c>
      <c r="E9494" t="s">
        <v>30</v>
      </c>
      <c r="F9494">
        <v>32807120</v>
      </c>
    </row>
    <row r="9495" spans="1:6">
      <c r="A9495" s="171">
        <v>44484</v>
      </c>
      <c r="B9495" t="s">
        <v>164</v>
      </c>
      <c r="C9495">
        <v>334921.34000000003</v>
      </c>
      <c r="D9495" t="s">
        <v>31</v>
      </c>
      <c r="E9495" t="s">
        <v>31</v>
      </c>
      <c r="F9495">
        <v>10025952</v>
      </c>
    </row>
    <row r="9496" spans="1:6">
      <c r="A9496" s="171">
        <v>44484</v>
      </c>
      <c r="B9496" t="s">
        <v>164</v>
      </c>
      <c r="C9496">
        <v>334921.34000000003</v>
      </c>
      <c r="D9496" t="s">
        <v>32</v>
      </c>
      <c r="E9496" t="s">
        <v>32</v>
      </c>
      <c r="F9496">
        <v>195930</v>
      </c>
    </row>
    <row r="9497" spans="1:6">
      <c r="A9497" s="171">
        <v>44484</v>
      </c>
      <c r="B9497" t="s">
        <v>164</v>
      </c>
      <c r="C9497">
        <v>334921.34000000003</v>
      </c>
      <c r="D9497" t="s">
        <v>33</v>
      </c>
      <c r="E9497" t="s">
        <v>33</v>
      </c>
      <c r="F9497">
        <v>0</v>
      </c>
    </row>
    <row r="9498" spans="1:6">
      <c r="A9498" s="171">
        <v>44484</v>
      </c>
      <c r="B9498" t="s">
        <v>164</v>
      </c>
      <c r="C9498">
        <v>334921.34000000003</v>
      </c>
      <c r="D9498" t="s">
        <v>34</v>
      </c>
      <c r="E9498" t="s">
        <v>34</v>
      </c>
      <c r="F9498">
        <v>0</v>
      </c>
    </row>
    <row r="9499" spans="1:6">
      <c r="A9499" s="171">
        <v>44484</v>
      </c>
      <c r="B9499" t="s">
        <v>164</v>
      </c>
      <c r="C9499">
        <v>334921.34000000003</v>
      </c>
      <c r="D9499" t="s">
        <v>35</v>
      </c>
      <c r="E9499" t="s">
        <v>35</v>
      </c>
      <c r="F9499">
        <v>0</v>
      </c>
    </row>
    <row r="9500" spans="1:6">
      <c r="A9500" s="171">
        <v>44484</v>
      </c>
      <c r="B9500" t="s">
        <v>164</v>
      </c>
      <c r="C9500">
        <v>334921.34000000003</v>
      </c>
      <c r="D9500" t="s">
        <v>36</v>
      </c>
      <c r="E9500" t="s">
        <v>36</v>
      </c>
      <c r="F9500">
        <v>7800</v>
      </c>
    </row>
    <row r="9501" spans="1:6">
      <c r="A9501" s="171">
        <v>44484</v>
      </c>
      <c r="B9501" t="s">
        <v>164</v>
      </c>
      <c r="C9501">
        <v>334921.34000000003</v>
      </c>
      <c r="D9501" t="s">
        <v>37</v>
      </c>
      <c r="E9501" t="s">
        <v>37</v>
      </c>
      <c r="F9501">
        <v>32620</v>
      </c>
    </row>
    <row r="9502" spans="1:6">
      <c r="A9502" s="171">
        <v>44484</v>
      </c>
      <c r="B9502" t="s">
        <v>164</v>
      </c>
      <c r="C9502">
        <v>334921.34000000003</v>
      </c>
      <c r="D9502" t="s">
        <v>38</v>
      </c>
      <c r="E9502" t="s">
        <v>38</v>
      </c>
      <c r="F9502">
        <v>0</v>
      </c>
    </row>
    <row r="9503" spans="1:6">
      <c r="A9503" s="171">
        <v>44484</v>
      </c>
      <c r="B9503" t="s">
        <v>164</v>
      </c>
      <c r="C9503">
        <v>334921.34000000003</v>
      </c>
      <c r="D9503" t="s">
        <v>39</v>
      </c>
      <c r="E9503" t="s">
        <v>39</v>
      </c>
      <c r="F9503">
        <v>0</v>
      </c>
    </row>
    <row r="9504" spans="1:6">
      <c r="A9504" s="171">
        <v>44484</v>
      </c>
      <c r="B9504" t="s">
        <v>164</v>
      </c>
      <c r="C9504">
        <v>334921.34000000003</v>
      </c>
      <c r="D9504" t="s">
        <v>40</v>
      </c>
      <c r="E9504" t="s">
        <v>40</v>
      </c>
      <c r="F9504">
        <v>0</v>
      </c>
    </row>
    <row r="9505" spans="1:6">
      <c r="A9505" s="171">
        <v>44484</v>
      </c>
      <c r="B9505" t="s">
        <v>164</v>
      </c>
      <c r="C9505">
        <v>334921.34000000003</v>
      </c>
      <c r="D9505" t="s">
        <v>41</v>
      </c>
      <c r="E9505" t="s">
        <v>41</v>
      </c>
      <c r="F9505">
        <v>0</v>
      </c>
    </row>
    <row r="9506" spans="1:6">
      <c r="A9506" s="171">
        <v>44485</v>
      </c>
      <c r="B9506" t="s">
        <v>164</v>
      </c>
      <c r="C9506">
        <v>256364.38</v>
      </c>
      <c r="D9506" t="s">
        <v>9</v>
      </c>
      <c r="E9506" t="s">
        <v>9</v>
      </c>
      <c r="F9506">
        <v>1675926</v>
      </c>
    </row>
    <row r="9507" spans="1:6">
      <c r="A9507" s="171">
        <v>44485</v>
      </c>
      <c r="B9507" t="s">
        <v>164</v>
      </c>
      <c r="C9507">
        <v>256364.38</v>
      </c>
      <c r="D9507" t="s">
        <v>9</v>
      </c>
      <c r="E9507" t="s">
        <v>10</v>
      </c>
      <c r="F9507">
        <v>679159</v>
      </c>
    </row>
    <row r="9508" spans="1:6">
      <c r="A9508" s="171">
        <v>44485</v>
      </c>
      <c r="B9508" t="s">
        <v>164</v>
      </c>
      <c r="C9508">
        <v>256364.38</v>
      </c>
      <c r="D9508" t="s">
        <v>9</v>
      </c>
      <c r="E9508" t="s">
        <v>11</v>
      </c>
      <c r="F9508">
        <v>5375</v>
      </c>
    </row>
    <row r="9509" spans="1:6">
      <c r="A9509" s="171">
        <v>44485</v>
      </c>
      <c r="B9509" t="s">
        <v>164</v>
      </c>
      <c r="C9509">
        <v>256364.38</v>
      </c>
      <c r="D9509" t="s">
        <v>9</v>
      </c>
      <c r="E9509" t="s">
        <v>12</v>
      </c>
      <c r="F9509">
        <v>0</v>
      </c>
    </row>
    <row r="9510" spans="1:6">
      <c r="A9510" s="171">
        <v>44485</v>
      </c>
      <c r="B9510" t="s">
        <v>164</v>
      </c>
      <c r="C9510">
        <v>256364.38</v>
      </c>
      <c r="D9510" t="s">
        <v>9</v>
      </c>
      <c r="E9510" t="s">
        <v>13</v>
      </c>
      <c r="F9510">
        <v>991392</v>
      </c>
    </row>
    <row r="9511" spans="1:6">
      <c r="A9511" s="171">
        <v>44485</v>
      </c>
      <c r="B9511" t="s">
        <v>164</v>
      </c>
      <c r="C9511">
        <v>256364.38</v>
      </c>
      <c r="D9511" t="s">
        <v>14</v>
      </c>
      <c r="E9511" t="s">
        <v>14</v>
      </c>
      <c r="F9511">
        <v>1172</v>
      </c>
    </row>
    <row r="9512" spans="1:6">
      <c r="A9512" s="171">
        <v>44485</v>
      </c>
      <c r="B9512" t="s">
        <v>164</v>
      </c>
      <c r="C9512">
        <v>256364.38</v>
      </c>
      <c r="D9512" t="s">
        <v>14</v>
      </c>
      <c r="E9512" t="s">
        <v>15</v>
      </c>
      <c r="F9512">
        <v>199</v>
      </c>
    </row>
    <row r="9513" spans="1:6">
      <c r="A9513" s="171">
        <v>44485</v>
      </c>
      <c r="B9513" t="s">
        <v>164</v>
      </c>
      <c r="C9513">
        <v>256364.38</v>
      </c>
      <c r="D9513" t="s">
        <v>14</v>
      </c>
      <c r="E9513" t="s">
        <v>16</v>
      </c>
      <c r="F9513">
        <v>131</v>
      </c>
    </row>
    <row r="9514" spans="1:6">
      <c r="A9514" s="171">
        <v>44485</v>
      </c>
      <c r="B9514" t="s">
        <v>164</v>
      </c>
      <c r="C9514">
        <v>256364.38</v>
      </c>
      <c r="D9514" t="s">
        <v>14</v>
      </c>
      <c r="E9514" t="s">
        <v>17</v>
      </c>
      <c r="F9514">
        <v>842</v>
      </c>
    </row>
    <row r="9515" spans="1:6">
      <c r="A9515" s="171">
        <v>44485</v>
      </c>
      <c r="B9515" t="s">
        <v>164</v>
      </c>
      <c r="C9515">
        <v>256364.38</v>
      </c>
      <c r="D9515" t="s">
        <v>14</v>
      </c>
      <c r="E9515" t="s">
        <v>18</v>
      </c>
      <c r="F9515">
        <v>0</v>
      </c>
    </row>
    <row r="9516" spans="1:6">
      <c r="A9516" s="171">
        <v>44485</v>
      </c>
      <c r="B9516" t="s">
        <v>164</v>
      </c>
      <c r="C9516">
        <v>256364.38</v>
      </c>
      <c r="D9516" t="s">
        <v>19</v>
      </c>
      <c r="E9516" t="s">
        <v>19</v>
      </c>
      <c r="F9516">
        <v>35026</v>
      </c>
    </row>
    <row r="9517" spans="1:6">
      <c r="A9517" s="171">
        <v>44485</v>
      </c>
      <c r="B9517" t="s">
        <v>164</v>
      </c>
      <c r="C9517">
        <v>256364.38</v>
      </c>
      <c r="D9517" t="s">
        <v>19</v>
      </c>
      <c r="E9517" t="s">
        <v>20</v>
      </c>
      <c r="F9517">
        <v>35026</v>
      </c>
    </row>
    <row r="9518" spans="1:6">
      <c r="A9518" s="171">
        <v>44485</v>
      </c>
      <c r="B9518" t="s">
        <v>164</v>
      </c>
      <c r="C9518">
        <v>256364.38</v>
      </c>
      <c r="D9518" t="s">
        <v>19</v>
      </c>
      <c r="E9518" t="s">
        <v>21</v>
      </c>
      <c r="F9518">
        <v>0</v>
      </c>
    </row>
    <row r="9519" spans="1:6">
      <c r="A9519" s="171">
        <v>44485</v>
      </c>
      <c r="B9519" t="s">
        <v>164</v>
      </c>
      <c r="C9519">
        <v>256364.38</v>
      </c>
      <c r="D9519" t="s">
        <v>19</v>
      </c>
      <c r="E9519" t="s">
        <v>22</v>
      </c>
      <c r="F9519">
        <v>0</v>
      </c>
    </row>
    <row r="9520" spans="1:6">
      <c r="A9520" s="171">
        <v>44485</v>
      </c>
      <c r="B9520" t="s">
        <v>164</v>
      </c>
      <c r="C9520">
        <v>256364.38</v>
      </c>
      <c r="D9520" t="s">
        <v>23</v>
      </c>
      <c r="E9520" t="s">
        <v>23</v>
      </c>
      <c r="F9520">
        <v>5</v>
      </c>
    </row>
    <row r="9521" spans="1:6">
      <c r="A9521" s="171">
        <v>44485</v>
      </c>
      <c r="B9521" t="s">
        <v>164</v>
      </c>
      <c r="C9521">
        <v>256364.38</v>
      </c>
      <c r="D9521" t="s">
        <v>24</v>
      </c>
      <c r="E9521" t="s">
        <v>24</v>
      </c>
      <c r="F9521">
        <v>25471</v>
      </c>
    </row>
    <row r="9522" spans="1:6">
      <c r="A9522" s="171">
        <v>44485</v>
      </c>
      <c r="B9522" t="s">
        <v>164</v>
      </c>
      <c r="C9522">
        <v>256364.38</v>
      </c>
      <c r="D9522" t="s">
        <v>25</v>
      </c>
      <c r="E9522" t="s">
        <v>25</v>
      </c>
      <c r="F9522">
        <v>3105786</v>
      </c>
    </row>
    <row r="9523" spans="1:6">
      <c r="A9523" s="171">
        <v>44485</v>
      </c>
      <c r="B9523" t="s">
        <v>164</v>
      </c>
      <c r="C9523">
        <v>256364.38</v>
      </c>
      <c r="D9523" t="s">
        <v>26</v>
      </c>
      <c r="E9523" t="s">
        <v>26</v>
      </c>
      <c r="F9523">
        <v>103149</v>
      </c>
    </row>
    <row r="9524" spans="1:6">
      <c r="A9524" s="171">
        <v>44485</v>
      </c>
      <c r="B9524" t="s">
        <v>164</v>
      </c>
      <c r="C9524">
        <v>256364.38</v>
      </c>
      <c r="D9524" t="s">
        <v>27</v>
      </c>
      <c r="E9524" t="s">
        <v>27</v>
      </c>
      <c r="F9524">
        <v>41748</v>
      </c>
    </row>
    <row r="9525" spans="1:6">
      <c r="A9525" s="171">
        <v>44485</v>
      </c>
      <c r="B9525" t="s">
        <v>164</v>
      </c>
      <c r="C9525">
        <v>256364.38</v>
      </c>
      <c r="D9525" t="s">
        <v>28</v>
      </c>
      <c r="E9525" t="s">
        <v>28</v>
      </c>
      <c r="F9525">
        <v>57</v>
      </c>
    </row>
    <row r="9526" spans="1:6">
      <c r="A9526" s="171">
        <v>44485</v>
      </c>
      <c r="B9526" t="s">
        <v>164</v>
      </c>
      <c r="C9526">
        <v>256364.38</v>
      </c>
      <c r="D9526" t="s">
        <v>29</v>
      </c>
      <c r="E9526" t="s">
        <v>29</v>
      </c>
      <c r="F9526">
        <v>1130524</v>
      </c>
    </row>
    <row r="9527" spans="1:6">
      <c r="A9527" s="171">
        <v>44485</v>
      </c>
      <c r="B9527" t="s">
        <v>164</v>
      </c>
      <c r="C9527">
        <v>256364.38</v>
      </c>
      <c r="D9527" t="s">
        <v>30</v>
      </c>
      <c r="E9527" t="s">
        <v>30</v>
      </c>
      <c r="F9527">
        <v>30133284</v>
      </c>
    </row>
    <row r="9528" spans="1:6">
      <c r="A9528" s="171">
        <v>44485</v>
      </c>
      <c r="B9528" t="s">
        <v>164</v>
      </c>
      <c r="C9528">
        <v>256364.38</v>
      </c>
      <c r="D9528" t="s">
        <v>31</v>
      </c>
      <c r="E9528" t="s">
        <v>31</v>
      </c>
      <c r="F9528">
        <v>9754623</v>
      </c>
    </row>
    <row r="9529" spans="1:6">
      <c r="A9529" s="171">
        <v>44485</v>
      </c>
      <c r="B9529" t="s">
        <v>164</v>
      </c>
      <c r="C9529">
        <v>256364.38</v>
      </c>
      <c r="D9529" t="s">
        <v>32</v>
      </c>
      <c r="E9529" t="s">
        <v>32</v>
      </c>
      <c r="F9529">
        <v>196051</v>
      </c>
    </row>
    <row r="9530" spans="1:6">
      <c r="A9530" s="171">
        <v>44485</v>
      </c>
      <c r="B9530" t="s">
        <v>164</v>
      </c>
      <c r="C9530">
        <v>256364.38</v>
      </c>
      <c r="D9530" t="s">
        <v>33</v>
      </c>
      <c r="E9530" t="s">
        <v>33</v>
      </c>
      <c r="F9530">
        <v>0</v>
      </c>
    </row>
    <row r="9531" spans="1:6">
      <c r="A9531" s="171">
        <v>44485</v>
      </c>
      <c r="B9531" t="s">
        <v>164</v>
      </c>
      <c r="C9531">
        <v>256364.38</v>
      </c>
      <c r="D9531" t="s">
        <v>34</v>
      </c>
      <c r="E9531" t="s">
        <v>34</v>
      </c>
      <c r="F9531">
        <v>0</v>
      </c>
    </row>
    <row r="9532" spans="1:6">
      <c r="A9532" s="171">
        <v>44485</v>
      </c>
      <c r="B9532" t="s">
        <v>164</v>
      </c>
      <c r="C9532">
        <v>256364.38</v>
      </c>
      <c r="D9532" t="s">
        <v>35</v>
      </c>
      <c r="E9532" t="s">
        <v>35</v>
      </c>
      <c r="F9532">
        <v>0</v>
      </c>
    </row>
    <row r="9533" spans="1:6">
      <c r="A9533" s="171">
        <v>44485</v>
      </c>
      <c r="B9533" t="s">
        <v>164</v>
      </c>
      <c r="C9533">
        <v>256364.38</v>
      </c>
      <c r="D9533" t="s">
        <v>36</v>
      </c>
      <c r="E9533" t="s">
        <v>36</v>
      </c>
      <c r="F9533">
        <v>9594</v>
      </c>
    </row>
    <row r="9534" spans="1:6">
      <c r="A9534" s="171">
        <v>44485</v>
      </c>
      <c r="B9534" t="s">
        <v>164</v>
      </c>
      <c r="C9534">
        <v>256364.38</v>
      </c>
      <c r="D9534" t="s">
        <v>37</v>
      </c>
      <c r="E9534" t="s">
        <v>37</v>
      </c>
      <c r="F9534">
        <v>35558</v>
      </c>
    </row>
    <row r="9535" spans="1:6">
      <c r="A9535" s="171">
        <v>44485</v>
      </c>
      <c r="B9535" t="s">
        <v>164</v>
      </c>
      <c r="C9535">
        <v>256364.38</v>
      </c>
      <c r="D9535" t="s">
        <v>38</v>
      </c>
      <c r="E9535" t="s">
        <v>38</v>
      </c>
      <c r="F9535">
        <v>0</v>
      </c>
    </row>
    <row r="9536" spans="1:6">
      <c r="A9536" s="171">
        <v>44485</v>
      </c>
      <c r="B9536" t="s">
        <v>164</v>
      </c>
      <c r="C9536">
        <v>256364.38</v>
      </c>
      <c r="D9536" t="s">
        <v>39</v>
      </c>
      <c r="E9536" t="s">
        <v>39</v>
      </c>
      <c r="F9536">
        <v>0</v>
      </c>
    </row>
    <row r="9537" spans="1:6">
      <c r="A9537" s="171">
        <v>44485</v>
      </c>
      <c r="B9537" t="s">
        <v>164</v>
      </c>
      <c r="C9537">
        <v>256364.38</v>
      </c>
      <c r="D9537" t="s">
        <v>40</v>
      </c>
      <c r="E9537" t="s">
        <v>40</v>
      </c>
      <c r="F9537">
        <v>0</v>
      </c>
    </row>
    <row r="9538" spans="1:6">
      <c r="A9538" s="171">
        <v>44485</v>
      </c>
      <c r="B9538" t="s">
        <v>164</v>
      </c>
      <c r="C9538">
        <v>256364.38</v>
      </c>
      <c r="D9538" t="s">
        <v>41</v>
      </c>
      <c r="E9538" t="s">
        <v>41</v>
      </c>
      <c r="F9538">
        <v>0</v>
      </c>
    </row>
    <row r="9539" spans="1:6">
      <c r="A9539" s="171">
        <v>44486</v>
      </c>
      <c r="B9539" t="s">
        <v>164</v>
      </c>
      <c r="C9539">
        <v>244465.53</v>
      </c>
      <c r="D9539" t="s">
        <v>9</v>
      </c>
      <c r="E9539" t="s">
        <v>9</v>
      </c>
      <c r="F9539">
        <v>1551556</v>
      </c>
    </row>
    <row r="9540" spans="1:6">
      <c r="A9540" s="171">
        <v>44486</v>
      </c>
      <c r="B9540" t="s">
        <v>164</v>
      </c>
      <c r="C9540">
        <v>244465.53</v>
      </c>
      <c r="D9540" t="s">
        <v>9</v>
      </c>
      <c r="E9540" t="s">
        <v>10</v>
      </c>
      <c r="F9540">
        <v>600974</v>
      </c>
    </row>
    <row r="9541" spans="1:6">
      <c r="A9541" s="171">
        <v>44486</v>
      </c>
      <c r="B9541" t="s">
        <v>164</v>
      </c>
      <c r="C9541">
        <v>244465.53</v>
      </c>
      <c r="D9541" t="s">
        <v>9</v>
      </c>
      <c r="E9541" t="s">
        <v>11</v>
      </c>
      <c r="F9541">
        <v>5924</v>
      </c>
    </row>
    <row r="9542" spans="1:6">
      <c r="A9542" s="171">
        <v>44486</v>
      </c>
      <c r="B9542" t="s">
        <v>164</v>
      </c>
      <c r="C9542">
        <v>244465.53</v>
      </c>
      <c r="D9542" t="s">
        <v>9</v>
      </c>
      <c r="E9542" t="s">
        <v>12</v>
      </c>
      <c r="F9542">
        <v>0</v>
      </c>
    </row>
    <row r="9543" spans="1:6">
      <c r="A9543" s="171">
        <v>44486</v>
      </c>
      <c r="B9543" t="s">
        <v>164</v>
      </c>
      <c r="C9543">
        <v>244465.53</v>
      </c>
      <c r="D9543" t="s">
        <v>9</v>
      </c>
      <c r="E9543" t="s">
        <v>13</v>
      </c>
      <c r="F9543">
        <v>944658</v>
      </c>
    </row>
    <row r="9544" spans="1:6">
      <c r="A9544" s="171">
        <v>44486</v>
      </c>
      <c r="B9544" t="s">
        <v>164</v>
      </c>
      <c r="C9544">
        <v>244465.53</v>
      </c>
      <c r="D9544" t="s">
        <v>14</v>
      </c>
      <c r="E9544" t="s">
        <v>14</v>
      </c>
      <c r="F9544">
        <v>1076</v>
      </c>
    </row>
    <row r="9545" spans="1:6">
      <c r="A9545" s="171">
        <v>44486</v>
      </c>
      <c r="B9545" t="s">
        <v>164</v>
      </c>
      <c r="C9545">
        <v>244465.53</v>
      </c>
      <c r="D9545" t="s">
        <v>14</v>
      </c>
      <c r="E9545" t="s">
        <v>15</v>
      </c>
      <c r="F9545">
        <v>255</v>
      </c>
    </row>
    <row r="9546" spans="1:6">
      <c r="A9546" s="171">
        <v>44486</v>
      </c>
      <c r="B9546" t="s">
        <v>164</v>
      </c>
      <c r="C9546">
        <v>244465.53</v>
      </c>
      <c r="D9546" t="s">
        <v>14</v>
      </c>
      <c r="E9546" t="s">
        <v>16</v>
      </c>
      <c r="F9546">
        <v>165</v>
      </c>
    </row>
    <row r="9547" spans="1:6">
      <c r="A9547" s="171">
        <v>44486</v>
      </c>
      <c r="B9547" t="s">
        <v>164</v>
      </c>
      <c r="C9547">
        <v>244465.53</v>
      </c>
      <c r="D9547" t="s">
        <v>14</v>
      </c>
      <c r="E9547" t="s">
        <v>17</v>
      </c>
      <c r="F9547">
        <v>656</v>
      </c>
    </row>
    <row r="9548" spans="1:6">
      <c r="A9548" s="171">
        <v>44486</v>
      </c>
      <c r="B9548" t="s">
        <v>164</v>
      </c>
      <c r="C9548">
        <v>244465.53</v>
      </c>
      <c r="D9548" t="s">
        <v>14</v>
      </c>
      <c r="E9548" t="s">
        <v>18</v>
      </c>
      <c r="F9548">
        <v>0</v>
      </c>
    </row>
    <row r="9549" spans="1:6">
      <c r="A9549" s="171">
        <v>44486</v>
      </c>
      <c r="B9549" t="s">
        <v>164</v>
      </c>
      <c r="C9549">
        <v>244465.53</v>
      </c>
      <c r="D9549" t="s">
        <v>19</v>
      </c>
      <c r="E9549" t="s">
        <v>19</v>
      </c>
      <c r="F9549">
        <v>246896</v>
      </c>
    </row>
    <row r="9550" spans="1:6">
      <c r="A9550" s="171">
        <v>44486</v>
      </c>
      <c r="B9550" t="s">
        <v>164</v>
      </c>
      <c r="C9550">
        <v>244465.53</v>
      </c>
      <c r="D9550" t="s">
        <v>19</v>
      </c>
      <c r="E9550" t="s">
        <v>20</v>
      </c>
      <c r="F9550">
        <v>246896</v>
      </c>
    </row>
    <row r="9551" spans="1:6">
      <c r="A9551" s="171">
        <v>44486</v>
      </c>
      <c r="B9551" t="s">
        <v>164</v>
      </c>
      <c r="C9551">
        <v>244465.53</v>
      </c>
      <c r="D9551" t="s">
        <v>19</v>
      </c>
      <c r="E9551" t="s">
        <v>21</v>
      </c>
      <c r="F9551">
        <v>0</v>
      </c>
    </row>
    <row r="9552" spans="1:6">
      <c r="A9552" s="171">
        <v>44486</v>
      </c>
      <c r="B9552" t="s">
        <v>164</v>
      </c>
      <c r="C9552">
        <v>244465.53</v>
      </c>
      <c r="D9552" t="s">
        <v>19</v>
      </c>
      <c r="E9552" t="s">
        <v>22</v>
      </c>
      <c r="F9552">
        <v>0</v>
      </c>
    </row>
    <row r="9553" spans="1:6">
      <c r="A9553" s="171">
        <v>44486</v>
      </c>
      <c r="B9553" t="s">
        <v>164</v>
      </c>
      <c r="C9553">
        <v>244465.53</v>
      </c>
      <c r="D9553" t="s">
        <v>23</v>
      </c>
      <c r="E9553" t="s">
        <v>23</v>
      </c>
      <c r="F9553">
        <v>0</v>
      </c>
    </row>
    <row r="9554" spans="1:6">
      <c r="A9554" s="171">
        <v>44486</v>
      </c>
      <c r="B9554" t="s">
        <v>164</v>
      </c>
      <c r="C9554">
        <v>244465.53</v>
      </c>
      <c r="D9554" t="s">
        <v>24</v>
      </c>
      <c r="E9554" t="s">
        <v>24</v>
      </c>
      <c r="F9554">
        <v>221247</v>
      </c>
    </row>
    <row r="9555" spans="1:6">
      <c r="A9555" s="171">
        <v>44486</v>
      </c>
      <c r="B9555" t="s">
        <v>164</v>
      </c>
      <c r="C9555">
        <v>244465.53</v>
      </c>
      <c r="D9555" t="s">
        <v>25</v>
      </c>
      <c r="E9555" t="s">
        <v>25</v>
      </c>
      <c r="F9555">
        <v>3375643</v>
      </c>
    </row>
    <row r="9556" spans="1:6">
      <c r="A9556" s="171">
        <v>44486</v>
      </c>
      <c r="B9556" t="s">
        <v>164</v>
      </c>
      <c r="C9556">
        <v>244465.53</v>
      </c>
      <c r="D9556" t="s">
        <v>26</v>
      </c>
      <c r="E9556" t="s">
        <v>26</v>
      </c>
      <c r="F9556">
        <v>344012</v>
      </c>
    </row>
    <row r="9557" spans="1:6">
      <c r="A9557" s="171">
        <v>44486</v>
      </c>
      <c r="B9557" t="s">
        <v>164</v>
      </c>
      <c r="C9557">
        <v>244465.53</v>
      </c>
      <c r="D9557" t="s">
        <v>27</v>
      </c>
      <c r="E9557" t="s">
        <v>27</v>
      </c>
      <c r="F9557">
        <v>31358</v>
      </c>
    </row>
    <row r="9558" spans="1:6">
      <c r="A9558" s="171">
        <v>44486</v>
      </c>
      <c r="B9558" t="s">
        <v>164</v>
      </c>
      <c r="C9558">
        <v>244465.53</v>
      </c>
      <c r="D9558" t="s">
        <v>28</v>
      </c>
      <c r="E9558" t="s">
        <v>28</v>
      </c>
      <c r="F9558">
        <v>6230</v>
      </c>
    </row>
    <row r="9559" spans="1:6">
      <c r="A9559" s="171">
        <v>44486</v>
      </c>
      <c r="B9559" t="s">
        <v>164</v>
      </c>
      <c r="C9559">
        <v>244465.53</v>
      </c>
      <c r="D9559" t="s">
        <v>29</v>
      </c>
      <c r="E9559" t="s">
        <v>29</v>
      </c>
      <c r="F9559">
        <v>1215259</v>
      </c>
    </row>
    <row r="9560" spans="1:6">
      <c r="A9560" s="171">
        <v>44486</v>
      </c>
      <c r="B9560" t="s">
        <v>164</v>
      </c>
      <c r="C9560">
        <v>244465.53</v>
      </c>
      <c r="D9560" t="s">
        <v>30</v>
      </c>
      <c r="E9560" t="s">
        <v>30</v>
      </c>
      <c r="F9560">
        <v>33893213</v>
      </c>
    </row>
    <row r="9561" spans="1:6">
      <c r="A9561" s="171">
        <v>44486</v>
      </c>
      <c r="B9561" t="s">
        <v>164</v>
      </c>
      <c r="C9561">
        <v>244465.53</v>
      </c>
      <c r="D9561" t="s">
        <v>31</v>
      </c>
      <c r="E9561" t="s">
        <v>31</v>
      </c>
      <c r="F9561">
        <v>5838532</v>
      </c>
    </row>
    <row r="9562" spans="1:6">
      <c r="A9562" s="171">
        <v>44486</v>
      </c>
      <c r="B9562" t="s">
        <v>164</v>
      </c>
      <c r="C9562">
        <v>244465.53</v>
      </c>
      <c r="D9562" t="s">
        <v>32</v>
      </c>
      <c r="E9562" t="s">
        <v>32</v>
      </c>
      <c r="F9562">
        <v>844836</v>
      </c>
    </row>
    <row r="9563" spans="1:6">
      <c r="A9563" s="171">
        <v>44486</v>
      </c>
      <c r="B9563" t="s">
        <v>164</v>
      </c>
      <c r="C9563">
        <v>244465.53</v>
      </c>
      <c r="D9563" t="s">
        <v>33</v>
      </c>
      <c r="E9563" t="s">
        <v>33</v>
      </c>
      <c r="F9563">
        <v>0</v>
      </c>
    </row>
    <row r="9564" spans="1:6">
      <c r="A9564" s="171">
        <v>44486</v>
      </c>
      <c r="B9564" t="s">
        <v>164</v>
      </c>
      <c r="C9564">
        <v>244465.53</v>
      </c>
      <c r="D9564" t="s">
        <v>34</v>
      </c>
      <c r="E9564" t="s">
        <v>34</v>
      </c>
      <c r="F9564">
        <v>0</v>
      </c>
    </row>
    <row r="9565" spans="1:6">
      <c r="A9565" s="171">
        <v>44486</v>
      </c>
      <c r="B9565" t="s">
        <v>164</v>
      </c>
      <c r="C9565">
        <v>244465.53</v>
      </c>
      <c r="D9565" t="s">
        <v>35</v>
      </c>
      <c r="E9565" t="s">
        <v>35</v>
      </c>
      <c r="F9565">
        <v>0</v>
      </c>
    </row>
    <row r="9566" spans="1:6">
      <c r="A9566" s="171">
        <v>44486</v>
      </c>
      <c r="B9566" t="s">
        <v>164</v>
      </c>
      <c r="C9566">
        <v>244465.53</v>
      </c>
      <c r="D9566" t="s">
        <v>36</v>
      </c>
      <c r="E9566" t="s">
        <v>36</v>
      </c>
      <c r="F9566">
        <v>8559</v>
      </c>
    </row>
    <row r="9567" spans="1:6">
      <c r="A9567" s="171">
        <v>44486</v>
      </c>
      <c r="B9567" t="s">
        <v>164</v>
      </c>
      <c r="C9567">
        <v>244465.53</v>
      </c>
      <c r="D9567" t="s">
        <v>37</v>
      </c>
      <c r="E9567" t="s">
        <v>37</v>
      </c>
      <c r="F9567">
        <v>37061</v>
      </c>
    </row>
    <row r="9568" spans="1:6">
      <c r="A9568" s="171">
        <v>44486</v>
      </c>
      <c r="B9568" t="s">
        <v>164</v>
      </c>
      <c r="C9568">
        <v>244465.53</v>
      </c>
      <c r="D9568" t="s">
        <v>38</v>
      </c>
      <c r="E9568" t="s">
        <v>38</v>
      </c>
      <c r="F9568">
        <v>0</v>
      </c>
    </row>
    <row r="9569" spans="1:6">
      <c r="A9569" s="171">
        <v>44486</v>
      </c>
      <c r="B9569" t="s">
        <v>164</v>
      </c>
      <c r="C9569">
        <v>244465.53</v>
      </c>
      <c r="D9569" t="s">
        <v>39</v>
      </c>
      <c r="E9569" t="s">
        <v>39</v>
      </c>
      <c r="F9569">
        <v>0</v>
      </c>
    </row>
    <row r="9570" spans="1:6">
      <c r="A9570" s="171">
        <v>44486</v>
      </c>
      <c r="B9570" t="s">
        <v>164</v>
      </c>
      <c r="C9570">
        <v>244465.53</v>
      </c>
      <c r="D9570" t="s">
        <v>40</v>
      </c>
      <c r="E9570" t="s">
        <v>40</v>
      </c>
      <c r="F9570">
        <v>0</v>
      </c>
    </row>
    <row r="9571" spans="1:6">
      <c r="A9571" s="171">
        <v>44486</v>
      </c>
      <c r="B9571" t="s">
        <v>164</v>
      </c>
      <c r="C9571">
        <v>244465.53</v>
      </c>
      <c r="D9571" t="s">
        <v>41</v>
      </c>
      <c r="E9571" t="s">
        <v>41</v>
      </c>
      <c r="F9571">
        <v>0</v>
      </c>
    </row>
    <row r="9572" spans="1:6">
      <c r="A9572" s="171">
        <v>44487</v>
      </c>
      <c r="B9572" t="s">
        <v>164</v>
      </c>
      <c r="C9572">
        <v>125949.44</v>
      </c>
      <c r="D9572" t="s">
        <v>9</v>
      </c>
      <c r="E9572" t="s">
        <v>9</v>
      </c>
      <c r="F9572">
        <v>1565777</v>
      </c>
    </row>
    <row r="9573" spans="1:6">
      <c r="A9573" s="171">
        <v>44487</v>
      </c>
      <c r="B9573" t="s">
        <v>164</v>
      </c>
      <c r="C9573">
        <v>125949.44</v>
      </c>
      <c r="D9573" t="s">
        <v>9</v>
      </c>
      <c r="E9573" t="s">
        <v>10</v>
      </c>
      <c r="F9573">
        <v>617444</v>
      </c>
    </row>
    <row r="9574" spans="1:6">
      <c r="A9574" s="171">
        <v>44487</v>
      </c>
      <c r="B9574" t="s">
        <v>164</v>
      </c>
      <c r="C9574">
        <v>125949.44</v>
      </c>
      <c r="D9574" t="s">
        <v>9</v>
      </c>
      <c r="E9574" t="s">
        <v>11</v>
      </c>
      <c r="F9574">
        <v>5537</v>
      </c>
    </row>
    <row r="9575" spans="1:6">
      <c r="A9575" s="171">
        <v>44487</v>
      </c>
      <c r="B9575" t="s">
        <v>164</v>
      </c>
      <c r="C9575">
        <v>125949.44</v>
      </c>
      <c r="D9575" t="s">
        <v>9</v>
      </c>
      <c r="E9575" t="s">
        <v>12</v>
      </c>
      <c r="F9575">
        <v>0</v>
      </c>
    </row>
    <row r="9576" spans="1:6">
      <c r="A9576" s="171">
        <v>44487</v>
      </c>
      <c r="B9576" t="s">
        <v>164</v>
      </c>
      <c r="C9576">
        <v>125949.44</v>
      </c>
      <c r="D9576" t="s">
        <v>9</v>
      </c>
      <c r="E9576" t="s">
        <v>13</v>
      </c>
      <c r="F9576">
        <v>942796</v>
      </c>
    </row>
    <row r="9577" spans="1:6">
      <c r="A9577" s="171">
        <v>44487</v>
      </c>
      <c r="B9577" t="s">
        <v>164</v>
      </c>
      <c r="C9577">
        <v>125949.44</v>
      </c>
      <c r="D9577" t="s">
        <v>14</v>
      </c>
      <c r="E9577" t="s">
        <v>14</v>
      </c>
      <c r="F9577">
        <v>1078</v>
      </c>
    </row>
    <row r="9578" spans="1:6">
      <c r="A9578" s="171">
        <v>44487</v>
      </c>
      <c r="B9578" t="s">
        <v>164</v>
      </c>
      <c r="C9578">
        <v>125949.44</v>
      </c>
      <c r="D9578" t="s">
        <v>14</v>
      </c>
      <c r="E9578" t="s">
        <v>15</v>
      </c>
      <c r="F9578">
        <v>251</v>
      </c>
    </row>
    <row r="9579" spans="1:6">
      <c r="A9579" s="171">
        <v>44487</v>
      </c>
      <c r="B9579" t="s">
        <v>164</v>
      </c>
      <c r="C9579">
        <v>125949.44</v>
      </c>
      <c r="D9579" t="s">
        <v>14</v>
      </c>
      <c r="E9579" t="s">
        <v>16</v>
      </c>
      <c r="F9579">
        <v>189</v>
      </c>
    </row>
    <row r="9580" spans="1:6">
      <c r="A9580" s="171">
        <v>44487</v>
      </c>
      <c r="B9580" t="s">
        <v>164</v>
      </c>
      <c r="C9580">
        <v>125949.44</v>
      </c>
      <c r="D9580" t="s">
        <v>14</v>
      </c>
      <c r="E9580" t="s">
        <v>17</v>
      </c>
      <c r="F9580">
        <v>637</v>
      </c>
    </row>
    <row r="9581" spans="1:6">
      <c r="A9581" s="171">
        <v>44487</v>
      </c>
      <c r="B9581" t="s">
        <v>164</v>
      </c>
      <c r="C9581">
        <v>125949.44</v>
      </c>
      <c r="D9581" t="s">
        <v>14</v>
      </c>
      <c r="E9581" t="s">
        <v>18</v>
      </c>
      <c r="F9581">
        <v>0</v>
      </c>
    </row>
    <row r="9582" spans="1:6">
      <c r="A9582" s="171">
        <v>44487</v>
      </c>
      <c r="B9582" t="s">
        <v>164</v>
      </c>
      <c r="C9582">
        <v>125949.44</v>
      </c>
      <c r="D9582" t="s">
        <v>19</v>
      </c>
      <c r="E9582" t="s">
        <v>19</v>
      </c>
      <c r="F9582">
        <v>237846</v>
      </c>
    </row>
    <row r="9583" spans="1:6">
      <c r="A9583" s="171">
        <v>44487</v>
      </c>
      <c r="B9583" t="s">
        <v>164</v>
      </c>
      <c r="C9583">
        <v>125949.44</v>
      </c>
      <c r="D9583" t="s">
        <v>19</v>
      </c>
      <c r="E9583" t="s">
        <v>20</v>
      </c>
      <c r="F9583">
        <v>237846</v>
      </c>
    </row>
    <row r="9584" spans="1:6">
      <c r="A9584" s="171">
        <v>44487</v>
      </c>
      <c r="B9584" t="s">
        <v>164</v>
      </c>
      <c r="C9584">
        <v>125949.44</v>
      </c>
      <c r="D9584" t="s">
        <v>19</v>
      </c>
      <c r="E9584" t="s">
        <v>21</v>
      </c>
      <c r="F9584">
        <v>0</v>
      </c>
    </row>
    <row r="9585" spans="1:6">
      <c r="A9585" s="171">
        <v>44487</v>
      </c>
      <c r="B9585" t="s">
        <v>164</v>
      </c>
      <c r="C9585">
        <v>125949.44</v>
      </c>
      <c r="D9585" t="s">
        <v>19</v>
      </c>
      <c r="E9585" t="s">
        <v>22</v>
      </c>
      <c r="F9585">
        <v>0</v>
      </c>
    </row>
    <row r="9586" spans="1:6">
      <c r="A9586" s="171">
        <v>44487</v>
      </c>
      <c r="B9586" t="s">
        <v>164</v>
      </c>
      <c r="C9586">
        <v>125949.44</v>
      </c>
      <c r="D9586" t="s">
        <v>23</v>
      </c>
      <c r="E9586" t="s">
        <v>23</v>
      </c>
      <c r="F9586">
        <v>0</v>
      </c>
    </row>
    <row r="9587" spans="1:6">
      <c r="A9587" s="171">
        <v>44487</v>
      </c>
      <c r="B9587" t="s">
        <v>164</v>
      </c>
      <c r="C9587">
        <v>125949.44</v>
      </c>
      <c r="D9587" t="s">
        <v>24</v>
      </c>
      <c r="E9587" t="s">
        <v>24</v>
      </c>
      <c r="F9587">
        <v>215574</v>
      </c>
    </row>
    <row r="9588" spans="1:6">
      <c r="A9588" s="171">
        <v>44487</v>
      </c>
      <c r="B9588" t="s">
        <v>164</v>
      </c>
      <c r="C9588">
        <v>125949.44</v>
      </c>
      <c r="D9588" t="s">
        <v>25</v>
      </c>
      <c r="E9588" t="s">
        <v>25</v>
      </c>
      <c r="F9588">
        <v>3543525</v>
      </c>
    </row>
    <row r="9589" spans="1:6">
      <c r="A9589" s="171">
        <v>44487</v>
      </c>
      <c r="B9589" t="s">
        <v>164</v>
      </c>
      <c r="C9589">
        <v>125949.44</v>
      </c>
      <c r="D9589" t="s">
        <v>26</v>
      </c>
      <c r="E9589" t="s">
        <v>26</v>
      </c>
      <c r="F9589">
        <v>288916</v>
      </c>
    </row>
    <row r="9590" spans="1:6">
      <c r="A9590" s="171">
        <v>44487</v>
      </c>
      <c r="B9590" t="s">
        <v>164</v>
      </c>
      <c r="C9590">
        <v>125949.44</v>
      </c>
      <c r="D9590" t="s">
        <v>27</v>
      </c>
      <c r="E9590" t="s">
        <v>27</v>
      </c>
      <c r="F9590">
        <v>31604</v>
      </c>
    </row>
    <row r="9591" spans="1:6">
      <c r="A9591" s="171">
        <v>44487</v>
      </c>
      <c r="B9591" t="s">
        <v>164</v>
      </c>
      <c r="C9591">
        <v>125949.44</v>
      </c>
      <c r="D9591" t="s">
        <v>28</v>
      </c>
      <c r="E9591" t="s">
        <v>28</v>
      </c>
      <c r="F9591">
        <v>1274</v>
      </c>
    </row>
    <row r="9592" spans="1:6">
      <c r="A9592" s="171">
        <v>44487</v>
      </c>
      <c r="B9592" t="s">
        <v>164</v>
      </c>
      <c r="C9592">
        <v>125949.44</v>
      </c>
      <c r="D9592" t="s">
        <v>29</v>
      </c>
      <c r="E9592" t="s">
        <v>29</v>
      </c>
      <c r="F9592">
        <v>1263547</v>
      </c>
    </row>
    <row r="9593" spans="1:6">
      <c r="A9593" s="171">
        <v>44487</v>
      </c>
      <c r="B9593" t="s">
        <v>164</v>
      </c>
      <c r="C9593">
        <v>125949.44</v>
      </c>
      <c r="D9593" t="s">
        <v>30</v>
      </c>
      <c r="E9593" t="s">
        <v>30</v>
      </c>
      <c r="F9593">
        <v>38238784</v>
      </c>
    </row>
    <row r="9594" spans="1:6">
      <c r="A9594" s="171">
        <v>44487</v>
      </c>
      <c r="B9594" t="s">
        <v>164</v>
      </c>
      <c r="C9594">
        <v>125949.44</v>
      </c>
      <c r="D9594" t="s">
        <v>31</v>
      </c>
      <c r="E9594" t="s">
        <v>31</v>
      </c>
      <c r="F9594">
        <v>4630052</v>
      </c>
    </row>
    <row r="9595" spans="1:6">
      <c r="A9595" s="171">
        <v>44487</v>
      </c>
      <c r="B9595" t="s">
        <v>164</v>
      </c>
      <c r="C9595">
        <v>125949.44</v>
      </c>
      <c r="D9595" t="s">
        <v>32</v>
      </c>
      <c r="E9595" t="s">
        <v>32</v>
      </c>
      <c r="F9595">
        <v>327031</v>
      </c>
    </row>
    <row r="9596" spans="1:6">
      <c r="A9596" s="171">
        <v>44487</v>
      </c>
      <c r="B9596" t="s">
        <v>164</v>
      </c>
      <c r="C9596">
        <v>125949.44</v>
      </c>
      <c r="D9596" t="s">
        <v>33</v>
      </c>
      <c r="E9596" t="s">
        <v>33</v>
      </c>
      <c r="F9596">
        <v>10542575</v>
      </c>
    </row>
    <row r="9597" spans="1:6">
      <c r="A9597" s="171">
        <v>44487</v>
      </c>
      <c r="B9597" t="s">
        <v>164</v>
      </c>
      <c r="C9597">
        <v>125949.44</v>
      </c>
      <c r="D9597" t="s">
        <v>34</v>
      </c>
      <c r="E9597" t="s">
        <v>34</v>
      </c>
      <c r="F9597">
        <v>0</v>
      </c>
    </row>
    <row r="9598" spans="1:6">
      <c r="A9598" s="171">
        <v>44487</v>
      </c>
      <c r="B9598" t="s">
        <v>164</v>
      </c>
      <c r="C9598">
        <v>125949.44</v>
      </c>
      <c r="D9598" t="s">
        <v>35</v>
      </c>
      <c r="E9598" t="s">
        <v>35</v>
      </c>
      <c r="F9598">
        <v>0</v>
      </c>
    </row>
    <row r="9599" spans="1:6">
      <c r="A9599" s="171">
        <v>44487</v>
      </c>
      <c r="B9599" t="s">
        <v>164</v>
      </c>
      <c r="C9599">
        <v>125949.44</v>
      </c>
      <c r="D9599" t="s">
        <v>36</v>
      </c>
      <c r="E9599" t="s">
        <v>36</v>
      </c>
      <c r="F9599">
        <v>7432</v>
      </c>
    </row>
    <row r="9600" spans="1:6">
      <c r="A9600" s="171">
        <v>44487</v>
      </c>
      <c r="B9600" t="s">
        <v>164</v>
      </c>
      <c r="C9600">
        <v>125949.44</v>
      </c>
      <c r="D9600" t="s">
        <v>37</v>
      </c>
      <c r="E9600" t="s">
        <v>37</v>
      </c>
      <c r="F9600">
        <v>36539</v>
      </c>
    </row>
    <row r="9601" spans="1:6">
      <c r="A9601" s="171">
        <v>44487</v>
      </c>
      <c r="B9601" t="s">
        <v>164</v>
      </c>
      <c r="C9601">
        <v>125949.44</v>
      </c>
      <c r="D9601" t="s">
        <v>38</v>
      </c>
      <c r="E9601" t="s">
        <v>38</v>
      </c>
      <c r="F9601">
        <v>0</v>
      </c>
    </row>
    <row r="9602" spans="1:6">
      <c r="A9602" s="171">
        <v>44487</v>
      </c>
      <c r="B9602" t="s">
        <v>164</v>
      </c>
      <c r="C9602">
        <v>125949.44</v>
      </c>
      <c r="D9602" t="s">
        <v>39</v>
      </c>
      <c r="E9602" t="s">
        <v>39</v>
      </c>
      <c r="F9602">
        <v>0</v>
      </c>
    </row>
    <row r="9603" spans="1:6">
      <c r="A9603" s="171">
        <v>44487</v>
      </c>
      <c r="B9603" t="s">
        <v>164</v>
      </c>
      <c r="C9603">
        <v>125949.44</v>
      </c>
      <c r="D9603" t="s">
        <v>40</v>
      </c>
      <c r="E9603" t="s">
        <v>40</v>
      </c>
      <c r="F9603">
        <v>0</v>
      </c>
    </row>
    <row r="9604" spans="1:6">
      <c r="A9604" s="171">
        <v>44487</v>
      </c>
      <c r="B9604" t="s">
        <v>164</v>
      </c>
      <c r="C9604">
        <v>125949.44</v>
      </c>
      <c r="D9604" t="s">
        <v>41</v>
      </c>
      <c r="E9604" t="s">
        <v>41</v>
      </c>
      <c r="F9604">
        <v>0</v>
      </c>
    </row>
    <row r="9605" spans="1:6">
      <c r="A9605" s="171">
        <v>44488</v>
      </c>
      <c r="B9605" t="s">
        <v>164</v>
      </c>
      <c r="C9605">
        <v>159950.32</v>
      </c>
      <c r="D9605" t="s">
        <v>9</v>
      </c>
      <c r="E9605" t="s">
        <v>9</v>
      </c>
      <c r="F9605">
        <v>1330155</v>
      </c>
    </row>
    <row r="9606" spans="1:6">
      <c r="A9606" s="171">
        <v>44488</v>
      </c>
      <c r="B9606" t="s">
        <v>164</v>
      </c>
      <c r="C9606">
        <v>159950.32</v>
      </c>
      <c r="D9606" t="s">
        <v>9</v>
      </c>
      <c r="E9606" t="s">
        <v>10</v>
      </c>
      <c r="F9606">
        <v>446296</v>
      </c>
    </row>
    <row r="9607" spans="1:6">
      <c r="A9607" s="171">
        <v>44488</v>
      </c>
      <c r="B9607" t="s">
        <v>164</v>
      </c>
      <c r="C9607">
        <v>159950.32</v>
      </c>
      <c r="D9607" t="s">
        <v>9</v>
      </c>
      <c r="E9607" t="s">
        <v>11</v>
      </c>
      <c r="F9607">
        <v>2724</v>
      </c>
    </row>
    <row r="9608" spans="1:6">
      <c r="A9608" s="171">
        <v>44488</v>
      </c>
      <c r="B9608" t="s">
        <v>164</v>
      </c>
      <c r="C9608">
        <v>159950.32</v>
      </c>
      <c r="D9608" t="s">
        <v>9</v>
      </c>
      <c r="E9608" t="s">
        <v>12</v>
      </c>
      <c r="F9608">
        <v>0</v>
      </c>
    </row>
    <row r="9609" spans="1:6">
      <c r="A9609" s="171">
        <v>44488</v>
      </c>
      <c r="B9609" t="s">
        <v>164</v>
      </c>
      <c r="C9609">
        <v>159950.32</v>
      </c>
      <c r="D9609" t="s">
        <v>9</v>
      </c>
      <c r="E9609" t="s">
        <v>13</v>
      </c>
      <c r="F9609">
        <v>881135</v>
      </c>
    </row>
    <row r="9610" spans="1:6">
      <c r="A9610" s="171">
        <v>44488</v>
      </c>
      <c r="B9610" t="s">
        <v>164</v>
      </c>
      <c r="C9610">
        <v>159950.32</v>
      </c>
      <c r="D9610" t="s">
        <v>14</v>
      </c>
      <c r="E9610" t="s">
        <v>14</v>
      </c>
      <c r="F9610">
        <v>671</v>
      </c>
    </row>
    <row r="9611" spans="1:6">
      <c r="A9611" s="171">
        <v>44488</v>
      </c>
      <c r="B9611" t="s">
        <v>164</v>
      </c>
      <c r="C9611">
        <v>159950.32</v>
      </c>
      <c r="D9611" t="s">
        <v>14</v>
      </c>
      <c r="E9611" t="s">
        <v>15</v>
      </c>
      <c r="F9611">
        <v>607</v>
      </c>
    </row>
    <row r="9612" spans="1:6">
      <c r="A9612" s="171">
        <v>44488</v>
      </c>
      <c r="B9612" t="s">
        <v>164</v>
      </c>
      <c r="C9612">
        <v>159950.32</v>
      </c>
      <c r="D9612" t="s">
        <v>14</v>
      </c>
      <c r="E9612" t="s">
        <v>16</v>
      </c>
      <c r="F9612">
        <v>58</v>
      </c>
    </row>
    <row r="9613" spans="1:6">
      <c r="A9613" s="171">
        <v>44488</v>
      </c>
      <c r="B9613" t="s">
        <v>164</v>
      </c>
      <c r="C9613">
        <v>159950.32</v>
      </c>
      <c r="D9613" t="s">
        <v>14</v>
      </c>
      <c r="E9613" t="s">
        <v>17</v>
      </c>
      <c r="F9613">
        <v>6</v>
      </c>
    </row>
    <row r="9614" spans="1:6">
      <c r="A9614" s="171">
        <v>44488</v>
      </c>
      <c r="B9614" t="s">
        <v>164</v>
      </c>
      <c r="C9614">
        <v>159950.32</v>
      </c>
      <c r="D9614" t="s">
        <v>14</v>
      </c>
      <c r="E9614" t="s">
        <v>18</v>
      </c>
      <c r="F9614">
        <v>0</v>
      </c>
    </row>
    <row r="9615" spans="1:6">
      <c r="A9615" s="171">
        <v>44488</v>
      </c>
      <c r="B9615" t="s">
        <v>164</v>
      </c>
      <c r="C9615">
        <v>159950.32</v>
      </c>
      <c r="D9615" t="s">
        <v>19</v>
      </c>
      <c r="E9615" t="s">
        <v>19</v>
      </c>
      <c r="F9615">
        <v>132127</v>
      </c>
    </row>
    <row r="9616" spans="1:6">
      <c r="A9616" s="171">
        <v>44488</v>
      </c>
      <c r="B9616" t="s">
        <v>164</v>
      </c>
      <c r="C9616">
        <v>159950.32</v>
      </c>
      <c r="D9616" t="s">
        <v>19</v>
      </c>
      <c r="E9616" t="s">
        <v>20</v>
      </c>
      <c r="F9616">
        <v>132127</v>
      </c>
    </row>
    <row r="9617" spans="1:6">
      <c r="A9617" s="171">
        <v>44488</v>
      </c>
      <c r="B9617" t="s">
        <v>164</v>
      </c>
      <c r="C9617">
        <v>159950.32</v>
      </c>
      <c r="D9617" t="s">
        <v>19</v>
      </c>
      <c r="E9617" t="s">
        <v>21</v>
      </c>
      <c r="F9617">
        <v>0</v>
      </c>
    </row>
    <row r="9618" spans="1:6">
      <c r="A9618" s="171">
        <v>44488</v>
      </c>
      <c r="B9618" t="s">
        <v>164</v>
      </c>
      <c r="C9618">
        <v>159950.32</v>
      </c>
      <c r="D9618" t="s">
        <v>19</v>
      </c>
      <c r="E9618" t="s">
        <v>22</v>
      </c>
      <c r="F9618">
        <v>0</v>
      </c>
    </row>
    <row r="9619" spans="1:6">
      <c r="A9619" s="171">
        <v>44488</v>
      </c>
      <c r="B9619" t="s">
        <v>164</v>
      </c>
      <c r="C9619">
        <v>159950.32</v>
      </c>
      <c r="D9619" t="s">
        <v>23</v>
      </c>
      <c r="E9619" t="s">
        <v>23</v>
      </c>
      <c r="F9619">
        <v>0</v>
      </c>
    </row>
    <row r="9620" spans="1:6">
      <c r="A9620" s="171">
        <v>44488</v>
      </c>
      <c r="B9620" t="s">
        <v>164</v>
      </c>
      <c r="C9620">
        <v>159950.32</v>
      </c>
      <c r="D9620" t="s">
        <v>24</v>
      </c>
      <c r="E9620" t="s">
        <v>24</v>
      </c>
      <c r="F9620">
        <v>164797</v>
      </c>
    </row>
    <row r="9621" spans="1:6">
      <c r="A9621" s="171">
        <v>44488</v>
      </c>
      <c r="B9621" t="s">
        <v>164</v>
      </c>
      <c r="C9621">
        <v>159950.32</v>
      </c>
      <c r="D9621" t="s">
        <v>25</v>
      </c>
      <c r="E9621" t="s">
        <v>25</v>
      </c>
      <c r="F9621">
        <v>3145857</v>
      </c>
    </row>
    <row r="9622" spans="1:6">
      <c r="A9622" s="171">
        <v>44488</v>
      </c>
      <c r="B9622" t="s">
        <v>164</v>
      </c>
      <c r="C9622">
        <v>159950.32</v>
      </c>
      <c r="D9622" t="s">
        <v>26</v>
      </c>
      <c r="E9622" t="s">
        <v>26</v>
      </c>
      <c r="F9622">
        <v>174648</v>
      </c>
    </row>
    <row r="9623" spans="1:6">
      <c r="A9623" s="171">
        <v>44488</v>
      </c>
      <c r="B9623" t="s">
        <v>164</v>
      </c>
      <c r="C9623">
        <v>159950.32</v>
      </c>
      <c r="D9623" t="s">
        <v>27</v>
      </c>
      <c r="E9623" t="s">
        <v>27</v>
      </c>
      <c r="F9623">
        <v>35032</v>
      </c>
    </row>
    <row r="9624" spans="1:6">
      <c r="A9624" s="171">
        <v>44488</v>
      </c>
      <c r="B9624" t="s">
        <v>164</v>
      </c>
      <c r="C9624">
        <v>159950.32</v>
      </c>
      <c r="D9624" t="s">
        <v>28</v>
      </c>
      <c r="E9624" t="s">
        <v>28</v>
      </c>
      <c r="F9624">
        <v>83</v>
      </c>
    </row>
    <row r="9625" spans="1:6">
      <c r="A9625" s="171">
        <v>44488</v>
      </c>
      <c r="B9625" t="s">
        <v>164</v>
      </c>
      <c r="C9625">
        <v>159950.32</v>
      </c>
      <c r="D9625" t="s">
        <v>29</v>
      </c>
      <c r="E9625" t="s">
        <v>29</v>
      </c>
      <c r="F9625">
        <v>1082645</v>
      </c>
    </row>
    <row r="9626" spans="1:6">
      <c r="A9626" s="171">
        <v>44488</v>
      </c>
      <c r="B9626" t="s">
        <v>164</v>
      </c>
      <c r="C9626">
        <v>159950.32</v>
      </c>
      <c r="D9626" t="s">
        <v>30</v>
      </c>
      <c r="E9626" t="s">
        <v>30</v>
      </c>
      <c r="F9626">
        <v>35035315</v>
      </c>
    </row>
    <row r="9627" spans="1:6">
      <c r="A9627" s="171">
        <v>44488</v>
      </c>
      <c r="B9627" t="s">
        <v>164</v>
      </c>
      <c r="C9627">
        <v>159950.32</v>
      </c>
      <c r="D9627" t="s">
        <v>31</v>
      </c>
      <c r="E9627" t="s">
        <v>31</v>
      </c>
      <c r="F9627">
        <v>3888283</v>
      </c>
    </row>
    <row r="9628" spans="1:6">
      <c r="A9628" s="171">
        <v>44488</v>
      </c>
      <c r="B9628" t="s">
        <v>164</v>
      </c>
      <c r="C9628">
        <v>159950.32</v>
      </c>
      <c r="D9628" t="s">
        <v>32</v>
      </c>
      <c r="E9628" t="s">
        <v>32</v>
      </c>
      <c r="F9628">
        <v>275062</v>
      </c>
    </row>
    <row r="9629" spans="1:6">
      <c r="A9629" s="171">
        <v>44488</v>
      </c>
      <c r="B9629" t="s">
        <v>164</v>
      </c>
      <c r="C9629">
        <v>159950.32</v>
      </c>
      <c r="D9629" t="s">
        <v>33</v>
      </c>
      <c r="E9629" t="s">
        <v>33</v>
      </c>
      <c r="F9629">
        <v>7163279</v>
      </c>
    </row>
    <row r="9630" spans="1:6">
      <c r="A9630" s="171">
        <v>44488</v>
      </c>
      <c r="B9630" t="s">
        <v>164</v>
      </c>
      <c r="C9630">
        <v>159950.32</v>
      </c>
      <c r="D9630" t="s">
        <v>34</v>
      </c>
      <c r="E9630" t="s">
        <v>34</v>
      </c>
      <c r="F9630">
        <v>0</v>
      </c>
    </row>
    <row r="9631" spans="1:6">
      <c r="A9631" s="171">
        <v>44488</v>
      </c>
      <c r="B9631" t="s">
        <v>164</v>
      </c>
      <c r="C9631">
        <v>159950.32</v>
      </c>
      <c r="D9631" t="s">
        <v>35</v>
      </c>
      <c r="E9631" t="s">
        <v>35</v>
      </c>
      <c r="F9631">
        <v>0</v>
      </c>
    </row>
    <row r="9632" spans="1:6">
      <c r="A9632" s="171">
        <v>44488</v>
      </c>
      <c r="B9632" t="s">
        <v>164</v>
      </c>
      <c r="C9632">
        <v>159950.32</v>
      </c>
      <c r="D9632" t="s">
        <v>36</v>
      </c>
      <c r="E9632" t="s">
        <v>36</v>
      </c>
      <c r="F9632">
        <v>6763</v>
      </c>
    </row>
    <row r="9633" spans="1:6">
      <c r="A9633" s="171">
        <v>44488</v>
      </c>
      <c r="B9633" t="s">
        <v>164</v>
      </c>
      <c r="C9633">
        <v>159950.32</v>
      </c>
      <c r="D9633" t="s">
        <v>37</v>
      </c>
      <c r="E9633" t="s">
        <v>37</v>
      </c>
      <c r="F9633">
        <v>37058</v>
      </c>
    </row>
    <row r="9634" spans="1:6">
      <c r="A9634" s="171">
        <v>44488</v>
      </c>
      <c r="B9634" t="s">
        <v>164</v>
      </c>
      <c r="C9634">
        <v>159950.32</v>
      </c>
      <c r="D9634" t="s">
        <v>38</v>
      </c>
      <c r="E9634" t="s">
        <v>38</v>
      </c>
      <c r="F9634">
        <v>0</v>
      </c>
    </row>
    <row r="9635" spans="1:6">
      <c r="A9635" s="171">
        <v>44488</v>
      </c>
      <c r="B9635" t="s">
        <v>164</v>
      </c>
      <c r="C9635">
        <v>159950.32</v>
      </c>
      <c r="D9635" t="s">
        <v>39</v>
      </c>
      <c r="E9635" t="s">
        <v>39</v>
      </c>
      <c r="F9635">
        <v>0</v>
      </c>
    </row>
    <row r="9636" spans="1:6">
      <c r="A9636" s="171">
        <v>44488</v>
      </c>
      <c r="B9636" t="s">
        <v>164</v>
      </c>
      <c r="C9636">
        <v>159950.32</v>
      </c>
      <c r="D9636" t="s">
        <v>40</v>
      </c>
      <c r="E9636" t="s">
        <v>40</v>
      </c>
      <c r="F9636">
        <v>0</v>
      </c>
    </row>
    <row r="9637" spans="1:6">
      <c r="A9637" s="171">
        <v>44488</v>
      </c>
      <c r="B9637" t="s">
        <v>164</v>
      </c>
      <c r="C9637">
        <v>159950.32</v>
      </c>
      <c r="D9637" t="s">
        <v>41</v>
      </c>
      <c r="E9637" t="s">
        <v>41</v>
      </c>
      <c r="F9637">
        <v>0</v>
      </c>
    </row>
    <row r="9638" spans="1:6">
      <c r="A9638" s="171">
        <v>44489</v>
      </c>
      <c r="B9638" t="s">
        <v>164</v>
      </c>
      <c r="C9638">
        <v>168909.01</v>
      </c>
      <c r="D9638" t="s">
        <v>9</v>
      </c>
      <c r="E9638" t="s">
        <v>9</v>
      </c>
      <c r="F9638">
        <v>1191692</v>
      </c>
    </row>
    <row r="9639" spans="1:6">
      <c r="A9639" s="171">
        <v>44489</v>
      </c>
      <c r="B9639" t="s">
        <v>164</v>
      </c>
      <c r="C9639">
        <v>168909.01</v>
      </c>
      <c r="D9639" t="s">
        <v>9</v>
      </c>
      <c r="E9639" t="s">
        <v>10</v>
      </c>
      <c r="F9639">
        <v>345605</v>
      </c>
    </row>
    <row r="9640" spans="1:6">
      <c r="A9640" s="171">
        <v>44489</v>
      </c>
      <c r="B9640" t="s">
        <v>164</v>
      </c>
      <c r="C9640">
        <v>168909.01</v>
      </c>
      <c r="D9640" t="s">
        <v>9</v>
      </c>
      <c r="E9640" t="s">
        <v>11</v>
      </c>
      <c r="F9640">
        <v>2654</v>
      </c>
    </row>
    <row r="9641" spans="1:6">
      <c r="A9641" s="171">
        <v>44489</v>
      </c>
      <c r="B9641" t="s">
        <v>164</v>
      </c>
      <c r="C9641">
        <v>168909.01</v>
      </c>
      <c r="D9641" t="s">
        <v>9</v>
      </c>
      <c r="E9641" t="s">
        <v>12</v>
      </c>
      <c r="F9641">
        <v>0</v>
      </c>
    </row>
    <row r="9642" spans="1:6">
      <c r="A9642" s="171">
        <v>44489</v>
      </c>
      <c r="B9642" t="s">
        <v>164</v>
      </c>
      <c r="C9642">
        <v>168909.01</v>
      </c>
      <c r="D9642" t="s">
        <v>9</v>
      </c>
      <c r="E9642" t="s">
        <v>13</v>
      </c>
      <c r="F9642">
        <v>843433</v>
      </c>
    </row>
    <row r="9643" spans="1:6">
      <c r="A9643" s="171">
        <v>44489</v>
      </c>
      <c r="B9643" t="s">
        <v>164</v>
      </c>
      <c r="C9643">
        <v>168909.01</v>
      </c>
      <c r="D9643" t="s">
        <v>14</v>
      </c>
      <c r="E9643" t="s">
        <v>14</v>
      </c>
      <c r="F9643">
        <v>441</v>
      </c>
    </row>
    <row r="9644" spans="1:6">
      <c r="A9644" s="171">
        <v>44489</v>
      </c>
      <c r="B9644" t="s">
        <v>164</v>
      </c>
      <c r="C9644">
        <v>168909.01</v>
      </c>
      <c r="D9644" t="s">
        <v>14</v>
      </c>
      <c r="E9644" t="s">
        <v>15</v>
      </c>
      <c r="F9644">
        <v>397</v>
      </c>
    </row>
    <row r="9645" spans="1:6">
      <c r="A9645" s="171">
        <v>44489</v>
      </c>
      <c r="B9645" t="s">
        <v>164</v>
      </c>
      <c r="C9645">
        <v>168909.01</v>
      </c>
      <c r="D9645" t="s">
        <v>14</v>
      </c>
      <c r="E9645" t="s">
        <v>16</v>
      </c>
      <c r="F9645">
        <v>44</v>
      </c>
    </row>
    <row r="9646" spans="1:6">
      <c r="A9646" s="171">
        <v>44489</v>
      </c>
      <c r="B9646" t="s">
        <v>164</v>
      </c>
      <c r="C9646">
        <v>168909.01</v>
      </c>
      <c r="D9646" t="s">
        <v>14</v>
      </c>
      <c r="E9646" t="s">
        <v>17</v>
      </c>
      <c r="F9646">
        <v>0</v>
      </c>
    </row>
    <row r="9647" spans="1:6">
      <c r="A9647" s="171">
        <v>44489</v>
      </c>
      <c r="B9647" t="s">
        <v>164</v>
      </c>
      <c r="C9647">
        <v>168909.01</v>
      </c>
      <c r="D9647" t="s">
        <v>14</v>
      </c>
      <c r="E9647" t="s">
        <v>18</v>
      </c>
      <c r="F9647">
        <v>0</v>
      </c>
    </row>
    <row r="9648" spans="1:6">
      <c r="A9648" s="171">
        <v>44489</v>
      </c>
      <c r="B9648" t="s">
        <v>164</v>
      </c>
      <c r="C9648">
        <v>168909.01</v>
      </c>
      <c r="D9648" t="s">
        <v>19</v>
      </c>
      <c r="E9648" t="s">
        <v>19</v>
      </c>
      <c r="F9648">
        <v>57554</v>
      </c>
    </row>
    <row r="9649" spans="1:6">
      <c r="A9649" s="171">
        <v>44489</v>
      </c>
      <c r="B9649" t="s">
        <v>164</v>
      </c>
      <c r="C9649">
        <v>168909.01</v>
      </c>
      <c r="D9649" t="s">
        <v>19</v>
      </c>
      <c r="E9649" t="s">
        <v>20</v>
      </c>
      <c r="F9649">
        <v>57554</v>
      </c>
    </row>
    <row r="9650" spans="1:6">
      <c r="A9650" s="171">
        <v>44489</v>
      </c>
      <c r="B9650" t="s">
        <v>164</v>
      </c>
      <c r="C9650">
        <v>168909.01</v>
      </c>
      <c r="D9650" t="s">
        <v>19</v>
      </c>
      <c r="E9650" t="s">
        <v>21</v>
      </c>
      <c r="F9650">
        <v>0</v>
      </c>
    </row>
    <row r="9651" spans="1:6">
      <c r="A9651" s="171">
        <v>44489</v>
      </c>
      <c r="B9651" t="s">
        <v>164</v>
      </c>
      <c r="C9651">
        <v>168909.01</v>
      </c>
      <c r="D9651" t="s">
        <v>19</v>
      </c>
      <c r="E9651" t="s">
        <v>22</v>
      </c>
      <c r="F9651">
        <v>0</v>
      </c>
    </row>
    <row r="9652" spans="1:6">
      <c r="A9652" s="171">
        <v>44489</v>
      </c>
      <c r="B9652" t="s">
        <v>164</v>
      </c>
      <c r="C9652">
        <v>168909.01</v>
      </c>
      <c r="D9652" t="s">
        <v>23</v>
      </c>
      <c r="E9652" t="s">
        <v>23</v>
      </c>
      <c r="F9652">
        <v>0</v>
      </c>
    </row>
    <row r="9653" spans="1:6">
      <c r="A9653" s="171">
        <v>44489</v>
      </c>
      <c r="B9653" t="s">
        <v>164</v>
      </c>
      <c r="C9653">
        <v>168909.01</v>
      </c>
      <c r="D9653" t="s">
        <v>24</v>
      </c>
      <c r="E9653" t="s">
        <v>24</v>
      </c>
      <c r="F9653">
        <v>172170</v>
      </c>
    </row>
    <row r="9654" spans="1:6">
      <c r="A9654" s="171">
        <v>44489</v>
      </c>
      <c r="B9654" t="s">
        <v>164</v>
      </c>
      <c r="C9654">
        <v>168909.01</v>
      </c>
      <c r="D9654" t="s">
        <v>25</v>
      </c>
      <c r="E9654" t="s">
        <v>25</v>
      </c>
      <c r="F9654">
        <v>3103903</v>
      </c>
    </row>
    <row r="9655" spans="1:6">
      <c r="A9655" s="171">
        <v>44489</v>
      </c>
      <c r="B9655" t="s">
        <v>164</v>
      </c>
      <c r="C9655">
        <v>168909.01</v>
      </c>
      <c r="D9655" t="s">
        <v>26</v>
      </c>
      <c r="E9655" t="s">
        <v>26</v>
      </c>
      <c r="F9655">
        <v>103173</v>
      </c>
    </row>
    <row r="9656" spans="1:6">
      <c r="A9656" s="171">
        <v>44489</v>
      </c>
      <c r="B9656" t="s">
        <v>164</v>
      </c>
      <c r="C9656">
        <v>168909.01</v>
      </c>
      <c r="D9656" t="s">
        <v>27</v>
      </c>
      <c r="E9656" t="s">
        <v>27</v>
      </c>
      <c r="F9656">
        <v>30849</v>
      </c>
    </row>
    <row r="9657" spans="1:6">
      <c r="A9657" s="171">
        <v>44489</v>
      </c>
      <c r="B9657" t="s">
        <v>164</v>
      </c>
      <c r="C9657">
        <v>168909.01</v>
      </c>
      <c r="D9657" t="s">
        <v>28</v>
      </c>
      <c r="E9657" t="s">
        <v>28</v>
      </c>
      <c r="F9657">
        <v>1243</v>
      </c>
    </row>
    <row r="9658" spans="1:6">
      <c r="A9658" s="171">
        <v>44489</v>
      </c>
      <c r="B9658" t="s">
        <v>164</v>
      </c>
      <c r="C9658">
        <v>168909.01</v>
      </c>
      <c r="D9658" t="s">
        <v>29</v>
      </c>
      <c r="E9658" t="s">
        <v>29</v>
      </c>
      <c r="F9658">
        <v>1110324</v>
      </c>
    </row>
    <row r="9659" spans="1:6">
      <c r="A9659" s="171">
        <v>44489</v>
      </c>
      <c r="B9659" t="s">
        <v>164</v>
      </c>
      <c r="C9659">
        <v>168909.01</v>
      </c>
      <c r="D9659" t="s">
        <v>30</v>
      </c>
      <c r="E9659" t="s">
        <v>30</v>
      </c>
      <c r="F9659">
        <v>29270514</v>
      </c>
    </row>
    <row r="9660" spans="1:6">
      <c r="A9660" s="171">
        <v>44489</v>
      </c>
      <c r="B9660" t="s">
        <v>164</v>
      </c>
      <c r="C9660">
        <v>168909.01</v>
      </c>
      <c r="D9660" t="s">
        <v>31</v>
      </c>
      <c r="E9660" t="s">
        <v>31</v>
      </c>
      <c r="F9660">
        <v>2817348</v>
      </c>
    </row>
    <row r="9661" spans="1:6">
      <c r="A9661" s="171">
        <v>44489</v>
      </c>
      <c r="B9661" t="s">
        <v>164</v>
      </c>
      <c r="C9661">
        <v>168909.01</v>
      </c>
      <c r="D9661" t="s">
        <v>32</v>
      </c>
      <c r="E9661" t="s">
        <v>32</v>
      </c>
      <c r="F9661">
        <v>644946</v>
      </c>
    </row>
    <row r="9662" spans="1:6">
      <c r="A9662" s="171">
        <v>44489</v>
      </c>
      <c r="B9662" t="s">
        <v>164</v>
      </c>
      <c r="C9662">
        <v>168909.01</v>
      </c>
      <c r="D9662" t="s">
        <v>33</v>
      </c>
      <c r="E9662" t="s">
        <v>33</v>
      </c>
      <c r="F9662">
        <v>8871815</v>
      </c>
    </row>
    <row r="9663" spans="1:6">
      <c r="A9663" s="171">
        <v>44489</v>
      </c>
      <c r="B9663" t="s">
        <v>164</v>
      </c>
      <c r="C9663">
        <v>168909.01</v>
      </c>
      <c r="D9663" t="s">
        <v>34</v>
      </c>
      <c r="E9663" t="s">
        <v>34</v>
      </c>
      <c r="F9663">
        <v>0</v>
      </c>
    </row>
    <row r="9664" spans="1:6">
      <c r="A9664" s="171">
        <v>44489</v>
      </c>
      <c r="B9664" t="s">
        <v>164</v>
      </c>
      <c r="C9664">
        <v>168909.01</v>
      </c>
      <c r="D9664" t="s">
        <v>35</v>
      </c>
      <c r="E9664" t="s">
        <v>35</v>
      </c>
      <c r="F9664">
        <v>0</v>
      </c>
    </row>
    <row r="9665" spans="1:6">
      <c r="A9665" s="171">
        <v>44489</v>
      </c>
      <c r="B9665" t="s">
        <v>164</v>
      </c>
      <c r="C9665">
        <v>168909.01</v>
      </c>
      <c r="D9665" t="s">
        <v>36</v>
      </c>
      <c r="E9665" t="s">
        <v>36</v>
      </c>
      <c r="F9665">
        <v>6698</v>
      </c>
    </row>
    <row r="9666" spans="1:6">
      <c r="A9666" s="171">
        <v>44489</v>
      </c>
      <c r="B9666" t="s">
        <v>164</v>
      </c>
      <c r="C9666">
        <v>168909.01</v>
      </c>
      <c r="D9666" t="s">
        <v>37</v>
      </c>
      <c r="E9666" t="s">
        <v>37</v>
      </c>
      <c r="F9666">
        <v>23230</v>
      </c>
    </row>
    <row r="9667" spans="1:6">
      <c r="A9667" s="171">
        <v>44489</v>
      </c>
      <c r="B9667" t="s">
        <v>164</v>
      </c>
      <c r="C9667">
        <v>168909.01</v>
      </c>
      <c r="D9667" t="s">
        <v>38</v>
      </c>
      <c r="E9667" t="s">
        <v>38</v>
      </c>
      <c r="F9667">
        <v>0</v>
      </c>
    </row>
    <row r="9668" spans="1:6">
      <c r="A9668" s="171">
        <v>44489</v>
      </c>
      <c r="B9668" t="s">
        <v>164</v>
      </c>
      <c r="C9668">
        <v>168909.01</v>
      </c>
      <c r="D9668" t="s">
        <v>39</v>
      </c>
      <c r="E9668" t="s">
        <v>39</v>
      </c>
      <c r="F9668">
        <v>0</v>
      </c>
    </row>
    <row r="9669" spans="1:6">
      <c r="A9669" s="171">
        <v>44489</v>
      </c>
      <c r="B9669" t="s">
        <v>164</v>
      </c>
      <c r="C9669">
        <v>168909.01</v>
      </c>
      <c r="D9669" t="s">
        <v>40</v>
      </c>
      <c r="E9669" t="s">
        <v>40</v>
      </c>
      <c r="F9669">
        <v>0</v>
      </c>
    </row>
    <row r="9670" spans="1:6">
      <c r="A9670" s="171">
        <v>44489</v>
      </c>
      <c r="B9670" t="s">
        <v>164</v>
      </c>
      <c r="C9670">
        <v>168909.01</v>
      </c>
      <c r="D9670" t="s">
        <v>41</v>
      </c>
      <c r="E9670" t="s">
        <v>41</v>
      </c>
      <c r="F9670">
        <v>0</v>
      </c>
    </row>
    <row r="9671" spans="1:6">
      <c r="A9671" s="171">
        <v>44490</v>
      </c>
      <c r="B9671" t="s">
        <v>164</v>
      </c>
      <c r="C9671">
        <v>309003.55</v>
      </c>
      <c r="D9671" t="s">
        <v>9</v>
      </c>
      <c r="E9671" t="s">
        <v>9</v>
      </c>
      <c r="F9671">
        <v>1161923</v>
      </c>
    </row>
    <row r="9672" spans="1:6">
      <c r="A9672" s="171">
        <v>44490</v>
      </c>
      <c r="B9672" t="s">
        <v>164</v>
      </c>
      <c r="C9672">
        <v>309003.55</v>
      </c>
      <c r="D9672" t="s">
        <v>9</v>
      </c>
      <c r="E9672" t="s">
        <v>10</v>
      </c>
      <c r="F9672">
        <v>323380</v>
      </c>
    </row>
    <row r="9673" spans="1:6">
      <c r="A9673" s="171">
        <v>44490</v>
      </c>
      <c r="B9673" t="s">
        <v>164</v>
      </c>
      <c r="C9673">
        <v>309003.55</v>
      </c>
      <c r="D9673" t="s">
        <v>9</v>
      </c>
      <c r="E9673" t="s">
        <v>11</v>
      </c>
      <c r="F9673">
        <v>2335</v>
      </c>
    </row>
    <row r="9674" spans="1:6">
      <c r="A9674" s="171">
        <v>44490</v>
      </c>
      <c r="B9674" t="s">
        <v>164</v>
      </c>
      <c r="C9674">
        <v>309003.55</v>
      </c>
      <c r="D9674" t="s">
        <v>9</v>
      </c>
      <c r="E9674" t="s">
        <v>12</v>
      </c>
      <c r="F9674">
        <v>0</v>
      </c>
    </row>
    <row r="9675" spans="1:6">
      <c r="A9675" s="171">
        <v>44490</v>
      </c>
      <c r="B9675" t="s">
        <v>164</v>
      </c>
      <c r="C9675">
        <v>309003.55</v>
      </c>
      <c r="D9675" t="s">
        <v>9</v>
      </c>
      <c r="E9675" t="s">
        <v>13</v>
      </c>
      <c r="F9675">
        <v>836208</v>
      </c>
    </row>
    <row r="9676" spans="1:6">
      <c r="A9676" s="171">
        <v>44490</v>
      </c>
      <c r="B9676" t="s">
        <v>164</v>
      </c>
      <c r="C9676">
        <v>309003.55</v>
      </c>
      <c r="D9676" t="s">
        <v>14</v>
      </c>
      <c r="E9676" t="s">
        <v>14</v>
      </c>
      <c r="F9676">
        <v>358</v>
      </c>
    </row>
    <row r="9677" spans="1:6">
      <c r="A9677" s="171">
        <v>44490</v>
      </c>
      <c r="B9677" t="s">
        <v>164</v>
      </c>
      <c r="C9677">
        <v>309003.55</v>
      </c>
      <c r="D9677" t="s">
        <v>14</v>
      </c>
      <c r="E9677" t="s">
        <v>15</v>
      </c>
      <c r="F9677">
        <v>327</v>
      </c>
    </row>
    <row r="9678" spans="1:6">
      <c r="A9678" s="171">
        <v>44490</v>
      </c>
      <c r="B9678" t="s">
        <v>164</v>
      </c>
      <c r="C9678">
        <v>309003.55</v>
      </c>
      <c r="D9678" t="s">
        <v>14</v>
      </c>
      <c r="E9678" t="s">
        <v>16</v>
      </c>
      <c r="F9678">
        <v>31</v>
      </c>
    </row>
    <row r="9679" spans="1:6">
      <c r="A9679" s="171">
        <v>44490</v>
      </c>
      <c r="B9679" t="s">
        <v>164</v>
      </c>
      <c r="C9679">
        <v>309003.55</v>
      </c>
      <c r="D9679" t="s">
        <v>14</v>
      </c>
      <c r="E9679" t="s">
        <v>17</v>
      </c>
      <c r="F9679">
        <v>0</v>
      </c>
    </row>
    <row r="9680" spans="1:6">
      <c r="A9680" s="171">
        <v>44490</v>
      </c>
      <c r="B9680" t="s">
        <v>164</v>
      </c>
      <c r="C9680">
        <v>309003.55</v>
      </c>
      <c r="D9680" t="s">
        <v>14</v>
      </c>
      <c r="E9680" t="s">
        <v>18</v>
      </c>
      <c r="F9680">
        <v>0</v>
      </c>
    </row>
    <row r="9681" spans="1:6">
      <c r="A9681" s="171">
        <v>44490</v>
      </c>
      <c r="B9681" t="s">
        <v>164</v>
      </c>
      <c r="C9681">
        <v>309003.55</v>
      </c>
      <c r="D9681" t="s">
        <v>19</v>
      </c>
      <c r="E9681" t="s">
        <v>19</v>
      </c>
      <c r="F9681">
        <v>13430</v>
      </c>
    </row>
    <row r="9682" spans="1:6">
      <c r="A9682" s="171">
        <v>44490</v>
      </c>
      <c r="B9682" t="s">
        <v>164</v>
      </c>
      <c r="C9682">
        <v>309003.55</v>
      </c>
      <c r="D9682" t="s">
        <v>19</v>
      </c>
      <c r="E9682" t="s">
        <v>20</v>
      </c>
      <c r="F9682">
        <v>13430</v>
      </c>
    </row>
    <row r="9683" spans="1:6">
      <c r="A9683" s="171">
        <v>44490</v>
      </c>
      <c r="B9683" t="s">
        <v>164</v>
      </c>
      <c r="C9683">
        <v>309003.55</v>
      </c>
      <c r="D9683" t="s">
        <v>19</v>
      </c>
      <c r="E9683" t="s">
        <v>21</v>
      </c>
      <c r="F9683">
        <v>0</v>
      </c>
    </row>
    <row r="9684" spans="1:6">
      <c r="A9684" s="171">
        <v>44490</v>
      </c>
      <c r="B9684" t="s">
        <v>164</v>
      </c>
      <c r="C9684">
        <v>309003.55</v>
      </c>
      <c r="D9684" t="s">
        <v>19</v>
      </c>
      <c r="E9684" t="s">
        <v>22</v>
      </c>
      <c r="F9684">
        <v>0</v>
      </c>
    </row>
    <row r="9685" spans="1:6">
      <c r="A9685" s="171">
        <v>44490</v>
      </c>
      <c r="B9685" t="s">
        <v>164</v>
      </c>
      <c r="C9685">
        <v>309003.55</v>
      </c>
      <c r="D9685" t="s">
        <v>23</v>
      </c>
      <c r="E9685" t="s">
        <v>23</v>
      </c>
      <c r="F9685">
        <v>0</v>
      </c>
    </row>
    <row r="9686" spans="1:6">
      <c r="A9686" s="171">
        <v>44490</v>
      </c>
      <c r="B9686" t="s">
        <v>164</v>
      </c>
      <c r="C9686">
        <v>309003.55</v>
      </c>
      <c r="D9686" t="s">
        <v>24</v>
      </c>
      <c r="E9686" t="s">
        <v>24</v>
      </c>
      <c r="F9686">
        <v>134338</v>
      </c>
    </row>
    <row r="9687" spans="1:6">
      <c r="A9687" s="171">
        <v>44490</v>
      </c>
      <c r="B9687" t="s">
        <v>164</v>
      </c>
      <c r="C9687">
        <v>309003.55</v>
      </c>
      <c r="D9687" t="s">
        <v>25</v>
      </c>
      <c r="E9687" t="s">
        <v>25</v>
      </c>
      <c r="F9687">
        <v>2927394</v>
      </c>
    </row>
    <row r="9688" spans="1:6">
      <c r="A9688" s="171">
        <v>44490</v>
      </c>
      <c r="B9688" t="s">
        <v>164</v>
      </c>
      <c r="C9688">
        <v>309003.55</v>
      </c>
      <c r="D9688" t="s">
        <v>26</v>
      </c>
      <c r="E9688" t="s">
        <v>26</v>
      </c>
      <c r="F9688">
        <v>38586</v>
      </c>
    </row>
    <row r="9689" spans="1:6">
      <c r="A9689" s="171">
        <v>44490</v>
      </c>
      <c r="B9689" t="s">
        <v>164</v>
      </c>
      <c r="C9689">
        <v>309003.55</v>
      </c>
      <c r="D9689" t="s">
        <v>27</v>
      </c>
      <c r="E9689" t="s">
        <v>27</v>
      </c>
      <c r="F9689">
        <v>30611</v>
      </c>
    </row>
    <row r="9690" spans="1:6">
      <c r="A9690" s="171">
        <v>44490</v>
      </c>
      <c r="B9690" t="s">
        <v>164</v>
      </c>
      <c r="C9690">
        <v>309003.55</v>
      </c>
      <c r="D9690" t="s">
        <v>28</v>
      </c>
      <c r="E9690" t="s">
        <v>28</v>
      </c>
      <c r="F9690">
        <v>282</v>
      </c>
    </row>
    <row r="9691" spans="1:6">
      <c r="A9691" s="171">
        <v>44490</v>
      </c>
      <c r="B9691" t="s">
        <v>164</v>
      </c>
      <c r="C9691">
        <v>309003.55</v>
      </c>
      <c r="D9691" t="s">
        <v>29</v>
      </c>
      <c r="E9691" t="s">
        <v>29</v>
      </c>
      <c r="F9691">
        <v>1192998</v>
      </c>
    </row>
    <row r="9692" spans="1:6">
      <c r="A9692" s="171">
        <v>44490</v>
      </c>
      <c r="B9692" t="s">
        <v>164</v>
      </c>
      <c r="C9692">
        <v>309003.55</v>
      </c>
      <c r="D9692" t="s">
        <v>30</v>
      </c>
      <c r="E9692" t="s">
        <v>30</v>
      </c>
      <c r="F9692">
        <v>29358375</v>
      </c>
    </row>
    <row r="9693" spans="1:6">
      <c r="A9693" s="171">
        <v>44490</v>
      </c>
      <c r="B9693" t="s">
        <v>164</v>
      </c>
      <c r="C9693">
        <v>309003.55</v>
      </c>
      <c r="D9693" t="s">
        <v>31</v>
      </c>
      <c r="E9693" t="s">
        <v>31</v>
      </c>
      <c r="F9693">
        <v>2564462</v>
      </c>
    </row>
    <row r="9694" spans="1:6">
      <c r="A9694" s="171">
        <v>44490</v>
      </c>
      <c r="B9694" t="s">
        <v>164</v>
      </c>
      <c r="C9694">
        <v>309003.55</v>
      </c>
      <c r="D9694" t="s">
        <v>32</v>
      </c>
      <c r="E9694" t="s">
        <v>32</v>
      </c>
      <c r="F9694">
        <v>338757</v>
      </c>
    </row>
    <row r="9695" spans="1:6">
      <c r="A9695" s="171">
        <v>44490</v>
      </c>
      <c r="B9695" t="s">
        <v>164</v>
      </c>
      <c r="C9695">
        <v>309003.55</v>
      </c>
      <c r="D9695" t="s">
        <v>33</v>
      </c>
      <c r="E9695" t="s">
        <v>33</v>
      </c>
      <c r="F9695">
        <v>8356001</v>
      </c>
    </row>
    <row r="9696" spans="1:6">
      <c r="A9696" s="171">
        <v>44490</v>
      </c>
      <c r="B9696" t="s">
        <v>164</v>
      </c>
      <c r="C9696">
        <v>309003.55</v>
      </c>
      <c r="D9696" t="s">
        <v>34</v>
      </c>
      <c r="E9696" t="s">
        <v>34</v>
      </c>
      <c r="F9696">
        <v>0</v>
      </c>
    </row>
    <row r="9697" spans="1:6">
      <c r="A9697" s="171">
        <v>44490</v>
      </c>
      <c r="B9697" t="s">
        <v>164</v>
      </c>
      <c r="C9697">
        <v>309003.55</v>
      </c>
      <c r="D9697" t="s">
        <v>35</v>
      </c>
      <c r="E9697" t="s">
        <v>35</v>
      </c>
      <c r="F9697">
        <v>0</v>
      </c>
    </row>
    <row r="9698" spans="1:6">
      <c r="A9698" s="171">
        <v>44490</v>
      </c>
      <c r="B9698" t="s">
        <v>164</v>
      </c>
      <c r="C9698">
        <v>309003.55</v>
      </c>
      <c r="D9698" t="s">
        <v>36</v>
      </c>
      <c r="E9698" t="s">
        <v>36</v>
      </c>
      <c r="F9698">
        <v>5007</v>
      </c>
    </row>
    <row r="9699" spans="1:6">
      <c r="A9699" s="171">
        <v>44490</v>
      </c>
      <c r="B9699" t="s">
        <v>164</v>
      </c>
      <c r="C9699">
        <v>309003.55</v>
      </c>
      <c r="D9699" t="s">
        <v>37</v>
      </c>
      <c r="E9699" t="s">
        <v>37</v>
      </c>
      <c r="F9699">
        <v>27497</v>
      </c>
    </row>
    <row r="9700" spans="1:6">
      <c r="A9700" s="171">
        <v>44490</v>
      </c>
      <c r="B9700" t="s">
        <v>164</v>
      </c>
      <c r="C9700">
        <v>309003.55</v>
      </c>
      <c r="D9700" t="s">
        <v>38</v>
      </c>
      <c r="E9700" t="s">
        <v>38</v>
      </c>
      <c r="F9700">
        <v>0</v>
      </c>
    </row>
    <row r="9701" spans="1:6">
      <c r="A9701" s="171">
        <v>44490</v>
      </c>
      <c r="B9701" t="s">
        <v>164</v>
      </c>
      <c r="C9701">
        <v>309003.55</v>
      </c>
      <c r="D9701" t="s">
        <v>39</v>
      </c>
      <c r="E9701" t="s">
        <v>39</v>
      </c>
      <c r="F9701">
        <v>0</v>
      </c>
    </row>
    <row r="9702" spans="1:6">
      <c r="A9702" s="171">
        <v>44490</v>
      </c>
      <c r="B9702" t="s">
        <v>164</v>
      </c>
      <c r="C9702">
        <v>309003.55</v>
      </c>
      <c r="D9702" t="s">
        <v>40</v>
      </c>
      <c r="E9702" t="s">
        <v>40</v>
      </c>
      <c r="F9702">
        <v>0</v>
      </c>
    </row>
    <row r="9703" spans="1:6">
      <c r="A9703" s="171">
        <v>44490</v>
      </c>
      <c r="B9703" t="s">
        <v>164</v>
      </c>
      <c r="C9703">
        <v>309003.55</v>
      </c>
      <c r="D9703" t="s">
        <v>41</v>
      </c>
      <c r="E9703" t="s">
        <v>41</v>
      </c>
      <c r="F9703">
        <v>0</v>
      </c>
    </row>
    <row r="9704" spans="1:6">
      <c r="A9704" s="171">
        <v>44491</v>
      </c>
      <c r="B9704" t="s">
        <v>164</v>
      </c>
      <c r="C9704">
        <v>334538.17</v>
      </c>
      <c r="D9704" t="s">
        <v>9</v>
      </c>
      <c r="E9704" t="s">
        <v>9</v>
      </c>
      <c r="F9704">
        <v>989945</v>
      </c>
    </row>
    <row r="9705" spans="1:6">
      <c r="A9705" s="171">
        <v>44491</v>
      </c>
      <c r="B9705" t="s">
        <v>164</v>
      </c>
      <c r="C9705">
        <v>334538.17</v>
      </c>
      <c r="D9705" t="s">
        <v>9</v>
      </c>
      <c r="E9705" t="s">
        <v>10</v>
      </c>
      <c r="F9705">
        <v>160754</v>
      </c>
    </row>
    <row r="9706" spans="1:6">
      <c r="A9706" s="171">
        <v>44491</v>
      </c>
      <c r="B9706" t="s">
        <v>164</v>
      </c>
      <c r="C9706">
        <v>334538.17</v>
      </c>
      <c r="D9706" t="s">
        <v>9</v>
      </c>
      <c r="E9706" t="s">
        <v>11</v>
      </c>
      <c r="F9706">
        <v>1927</v>
      </c>
    </row>
    <row r="9707" spans="1:6">
      <c r="A9707" s="171">
        <v>44491</v>
      </c>
      <c r="B9707" t="s">
        <v>164</v>
      </c>
      <c r="C9707">
        <v>334538.17</v>
      </c>
      <c r="D9707" t="s">
        <v>9</v>
      </c>
      <c r="E9707" t="s">
        <v>12</v>
      </c>
      <c r="F9707">
        <v>0</v>
      </c>
    </row>
    <row r="9708" spans="1:6">
      <c r="A9708" s="171">
        <v>44491</v>
      </c>
      <c r="B9708" t="s">
        <v>164</v>
      </c>
      <c r="C9708">
        <v>334538.17</v>
      </c>
      <c r="D9708" t="s">
        <v>9</v>
      </c>
      <c r="E9708" t="s">
        <v>13</v>
      </c>
      <c r="F9708">
        <v>827264</v>
      </c>
    </row>
    <row r="9709" spans="1:6">
      <c r="A9709" s="171">
        <v>44491</v>
      </c>
      <c r="B9709" t="s">
        <v>164</v>
      </c>
      <c r="C9709">
        <v>334538.17</v>
      </c>
      <c r="D9709" t="s">
        <v>14</v>
      </c>
      <c r="E9709" t="s">
        <v>14</v>
      </c>
      <c r="F9709">
        <v>682</v>
      </c>
    </row>
    <row r="9710" spans="1:6">
      <c r="A9710" s="171">
        <v>44491</v>
      </c>
      <c r="B9710" t="s">
        <v>164</v>
      </c>
      <c r="C9710">
        <v>334538.17</v>
      </c>
      <c r="D9710" t="s">
        <v>14</v>
      </c>
      <c r="E9710" t="s">
        <v>15</v>
      </c>
      <c r="F9710">
        <v>641</v>
      </c>
    </row>
    <row r="9711" spans="1:6">
      <c r="A9711" s="171">
        <v>44491</v>
      </c>
      <c r="B9711" t="s">
        <v>164</v>
      </c>
      <c r="C9711">
        <v>334538.17</v>
      </c>
      <c r="D9711" t="s">
        <v>14</v>
      </c>
      <c r="E9711" t="s">
        <v>16</v>
      </c>
      <c r="F9711">
        <v>41</v>
      </c>
    </row>
    <row r="9712" spans="1:6">
      <c r="A9712" s="171">
        <v>44491</v>
      </c>
      <c r="B9712" t="s">
        <v>164</v>
      </c>
      <c r="C9712">
        <v>334538.17</v>
      </c>
      <c r="D9712" t="s">
        <v>14</v>
      </c>
      <c r="E9712" t="s">
        <v>17</v>
      </c>
      <c r="F9712">
        <v>0</v>
      </c>
    </row>
    <row r="9713" spans="1:6">
      <c r="A9713" s="171">
        <v>44491</v>
      </c>
      <c r="B9713" t="s">
        <v>164</v>
      </c>
      <c r="C9713">
        <v>334538.17</v>
      </c>
      <c r="D9713" t="s">
        <v>14</v>
      </c>
      <c r="E9713" t="s">
        <v>18</v>
      </c>
      <c r="F9713">
        <v>0</v>
      </c>
    </row>
    <row r="9714" spans="1:6">
      <c r="A9714" s="171">
        <v>44491</v>
      </c>
      <c r="B9714" t="s">
        <v>164</v>
      </c>
      <c r="C9714">
        <v>334538.17</v>
      </c>
      <c r="D9714" t="s">
        <v>19</v>
      </c>
      <c r="E9714" t="s">
        <v>19</v>
      </c>
      <c r="F9714">
        <v>3530</v>
      </c>
    </row>
    <row r="9715" spans="1:6">
      <c r="A9715" s="171">
        <v>44491</v>
      </c>
      <c r="B9715" t="s">
        <v>164</v>
      </c>
      <c r="C9715">
        <v>334538.17</v>
      </c>
      <c r="D9715" t="s">
        <v>19</v>
      </c>
      <c r="E9715" t="s">
        <v>20</v>
      </c>
      <c r="F9715">
        <v>3530</v>
      </c>
    </row>
    <row r="9716" spans="1:6">
      <c r="A9716" s="171">
        <v>44491</v>
      </c>
      <c r="B9716" t="s">
        <v>164</v>
      </c>
      <c r="C9716">
        <v>334538.17</v>
      </c>
      <c r="D9716" t="s">
        <v>19</v>
      </c>
      <c r="E9716" t="s">
        <v>21</v>
      </c>
      <c r="F9716">
        <v>0</v>
      </c>
    </row>
    <row r="9717" spans="1:6">
      <c r="A9717" s="171">
        <v>44491</v>
      </c>
      <c r="B9717" t="s">
        <v>164</v>
      </c>
      <c r="C9717">
        <v>334538.17</v>
      </c>
      <c r="D9717" t="s">
        <v>19</v>
      </c>
      <c r="E9717" t="s">
        <v>22</v>
      </c>
      <c r="F9717">
        <v>0</v>
      </c>
    </row>
    <row r="9718" spans="1:6">
      <c r="A9718" s="171">
        <v>44491</v>
      </c>
      <c r="B9718" t="s">
        <v>164</v>
      </c>
      <c r="C9718">
        <v>334538.17</v>
      </c>
      <c r="D9718" t="s">
        <v>23</v>
      </c>
      <c r="E9718" t="s">
        <v>23</v>
      </c>
      <c r="F9718">
        <v>0</v>
      </c>
    </row>
    <row r="9719" spans="1:6">
      <c r="A9719" s="171">
        <v>44491</v>
      </c>
      <c r="B9719" t="s">
        <v>164</v>
      </c>
      <c r="C9719">
        <v>334538.17</v>
      </c>
      <c r="D9719" t="s">
        <v>24</v>
      </c>
      <c r="E9719" t="s">
        <v>24</v>
      </c>
      <c r="F9719">
        <v>196535</v>
      </c>
    </row>
    <row r="9720" spans="1:6">
      <c r="A9720" s="171">
        <v>44491</v>
      </c>
      <c r="B9720" t="s">
        <v>164</v>
      </c>
      <c r="C9720">
        <v>334538.17</v>
      </c>
      <c r="D9720" t="s">
        <v>25</v>
      </c>
      <c r="E9720" t="s">
        <v>25</v>
      </c>
      <c r="F9720">
        <v>2570807</v>
      </c>
    </row>
    <row r="9721" spans="1:6">
      <c r="A9721" s="171">
        <v>44491</v>
      </c>
      <c r="B9721" t="s">
        <v>164</v>
      </c>
      <c r="C9721">
        <v>334538.17</v>
      </c>
      <c r="D9721" t="s">
        <v>26</v>
      </c>
      <c r="E9721" t="s">
        <v>26</v>
      </c>
      <c r="F9721">
        <v>24162</v>
      </c>
    </row>
    <row r="9722" spans="1:6">
      <c r="A9722" s="171">
        <v>44491</v>
      </c>
      <c r="B9722" t="s">
        <v>164</v>
      </c>
      <c r="C9722">
        <v>334538.17</v>
      </c>
      <c r="D9722" t="s">
        <v>27</v>
      </c>
      <c r="E9722" t="s">
        <v>27</v>
      </c>
      <c r="F9722">
        <v>27244</v>
      </c>
    </row>
    <row r="9723" spans="1:6">
      <c r="A9723" s="171">
        <v>44491</v>
      </c>
      <c r="B9723" t="s">
        <v>164</v>
      </c>
      <c r="C9723">
        <v>334538.17</v>
      </c>
      <c r="D9723" t="s">
        <v>28</v>
      </c>
      <c r="E9723" t="s">
        <v>28</v>
      </c>
      <c r="F9723">
        <v>1270</v>
      </c>
    </row>
    <row r="9724" spans="1:6">
      <c r="A9724" s="171">
        <v>44491</v>
      </c>
      <c r="B9724" t="s">
        <v>164</v>
      </c>
      <c r="C9724">
        <v>334538.17</v>
      </c>
      <c r="D9724" t="s">
        <v>29</v>
      </c>
      <c r="E9724" t="s">
        <v>29</v>
      </c>
      <c r="F9724">
        <v>1353481</v>
      </c>
    </row>
    <row r="9725" spans="1:6">
      <c r="A9725" s="171">
        <v>44491</v>
      </c>
      <c r="B9725" t="s">
        <v>164</v>
      </c>
      <c r="C9725">
        <v>334538.17</v>
      </c>
      <c r="D9725" t="s">
        <v>30</v>
      </c>
      <c r="E9725" t="s">
        <v>30</v>
      </c>
      <c r="F9725">
        <v>32835908</v>
      </c>
    </row>
    <row r="9726" spans="1:6">
      <c r="A9726" s="171">
        <v>44491</v>
      </c>
      <c r="B9726" t="s">
        <v>164</v>
      </c>
      <c r="C9726">
        <v>334538.17</v>
      </c>
      <c r="D9726" t="s">
        <v>31</v>
      </c>
      <c r="E9726" t="s">
        <v>31</v>
      </c>
      <c r="F9726">
        <v>6575264</v>
      </c>
    </row>
    <row r="9727" spans="1:6">
      <c r="A9727" s="171">
        <v>44491</v>
      </c>
      <c r="B9727" t="s">
        <v>164</v>
      </c>
      <c r="C9727">
        <v>334538.17</v>
      </c>
      <c r="D9727" t="s">
        <v>32</v>
      </c>
      <c r="E9727" t="s">
        <v>32</v>
      </c>
      <c r="F9727">
        <v>296119</v>
      </c>
    </row>
    <row r="9728" spans="1:6">
      <c r="A9728" s="171">
        <v>44491</v>
      </c>
      <c r="B9728" t="s">
        <v>164</v>
      </c>
      <c r="C9728">
        <v>334538.17</v>
      </c>
      <c r="D9728" t="s">
        <v>33</v>
      </c>
      <c r="E9728" t="s">
        <v>33</v>
      </c>
      <c r="F9728">
        <v>8710856</v>
      </c>
    </row>
    <row r="9729" spans="1:6">
      <c r="A9729" s="171">
        <v>44491</v>
      </c>
      <c r="B9729" t="s">
        <v>164</v>
      </c>
      <c r="C9729">
        <v>334538.17</v>
      </c>
      <c r="D9729" t="s">
        <v>34</v>
      </c>
      <c r="E9729" t="s">
        <v>34</v>
      </c>
      <c r="F9729">
        <v>0</v>
      </c>
    </row>
    <row r="9730" spans="1:6">
      <c r="A9730" s="171">
        <v>44491</v>
      </c>
      <c r="B9730" t="s">
        <v>164</v>
      </c>
      <c r="C9730">
        <v>334538.17</v>
      </c>
      <c r="D9730" t="s">
        <v>35</v>
      </c>
      <c r="E9730" t="s">
        <v>35</v>
      </c>
      <c r="F9730">
        <v>0</v>
      </c>
    </row>
    <row r="9731" spans="1:6">
      <c r="A9731" s="171">
        <v>44491</v>
      </c>
      <c r="B9731" t="s">
        <v>164</v>
      </c>
      <c r="C9731">
        <v>334538.17</v>
      </c>
      <c r="D9731" t="s">
        <v>36</v>
      </c>
      <c r="E9731" t="s">
        <v>36</v>
      </c>
      <c r="F9731">
        <v>2981</v>
      </c>
    </row>
    <row r="9732" spans="1:6">
      <c r="A9732" s="171">
        <v>44491</v>
      </c>
      <c r="B9732" t="s">
        <v>164</v>
      </c>
      <c r="C9732">
        <v>334538.17</v>
      </c>
      <c r="D9732" t="s">
        <v>37</v>
      </c>
      <c r="E9732" t="s">
        <v>37</v>
      </c>
      <c r="F9732">
        <v>30719</v>
      </c>
    </row>
    <row r="9733" spans="1:6">
      <c r="A9733" s="171">
        <v>44491</v>
      </c>
      <c r="B9733" t="s">
        <v>164</v>
      </c>
      <c r="C9733">
        <v>334538.17</v>
      </c>
      <c r="D9733" t="s">
        <v>38</v>
      </c>
      <c r="E9733" t="s">
        <v>38</v>
      </c>
      <c r="F9733">
        <v>0</v>
      </c>
    </row>
    <row r="9734" spans="1:6">
      <c r="A9734" s="171">
        <v>44491</v>
      </c>
      <c r="B9734" t="s">
        <v>164</v>
      </c>
      <c r="C9734">
        <v>334538.17</v>
      </c>
      <c r="D9734" t="s">
        <v>39</v>
      </c>
      <c r="E9734" t="s">
        <v>39</v>
      </c>
      <c r="F9734">
        <v>0</v>
      </c>
    </row>
    <row r="9735" spans="1:6">
      <c r="A9735" s="171">
        <v>44491</v>
      </c>
      <c r="B9735" t="s">
        <v>164</v>
      </c>
      <c r="C9735">
        <v>334538.17</v>
      </c>
      <c r="D9735" t="s">
        <v>40</v>
      </c>
      <c r="E9735" t="s">
        <v>40</v>
      </c>
      <c r="F9735">
        <v>0</v>
      </c>
    </row>
    <row r="9736" spans="1:6">
      <c r="A9736" s="171">
        <v>44491</v>
      </c>
      <c r="B9736" t="s">
        <v>164</v>
      </c>
      <c r="C9736">
        <v>334538.17</v>
      </c>
      <c r="D9736" t="s">
        <v>41</v>
      </c>
      <c r="E9736" t="s">
        <v>41</v>
      </c>
      <c r="F9736">
        <v>0</v>
      </c>
    </row>
    <row r="9737" spans="1:6">
      <c r="A9737" s="171">
        <v>44492</v>
      </c>
      <c r="B9737" t="s">
        <v>164</v>
      </c>
      <c r="C9737">
        <v>306608.84999999998</v>
      </c>
      <c r="D9737" t="s">
        <v>9</v>
      </c>
      <c r="E9737" t="s">
        <v>9</v>
      </c>
      <c r="F9737">
        <v>1131597</v>
      </c>
    </row>
    <row r="9738" spans="1:6">
      <c r="A9738" s="171">
        <v>44492</v>
      </c>
      <c r="B9738" t="s">
        <v>164</v>
      </c>
      <c r="C9738">
        <v>306608.84999999998</v>
      </c>
      <c r="D9738" t="s">
        <v>9</v>
      </c>
      <c r="E9738" t="s">
        <v>10</v>
      </c>
      <c r="F9738">
        <v>223020</v>
      </c>
    </row>
    <row r="9739" spans="1:6">
      <c r="A9739" s="171">
        <v>44492</v>
      </c>
      <c r="B9739" t="s">
        <v>164</v>
      </c>
      <c r="C9739">
        <v>306608.84999999998</v>
      </c>
      <c r="D9739" t="s">
        <v>9</v>
      </c>
      <c r="E9739" t="s">
        <v>11</v>
      </c>
      <c r="F9739">
        <v>2350</v>
      </c>
    </row>
    <row r="9740" spans="1:6">
      <c r="A9740" s="171">
        <v>44492</v>
      </c>
      <c r="B9740" t="s">
        <v>164</v>
      </c>
      <c r="C9740">
        <v>306608.84999999998</v>
      </c>
      <c r="D9740" t="s">
        <v>9</v>
      </c>
      <c r="E9740" t="s">
        <v>12</v>
      </c>
      <c r="F9740">
        <v>0</v>
      </c>
    </row>
    <row r="9741" spans="1:6">
      <c r="A9741" s="171">
        <v>44492</v>
      </c>
      <c r="B9741" t="s">
        <v>164</v>
      </c>
      <c r="C9741">
        <v>306608.84999999998</v>
      </c>
      <c r="D9741" t="s">
        <v>9</v>
      </c>
      <c r="E9741" t="s">
        <v>13</v>
      </c>
      <c r="F9741">
        <v>906227</v>
      </c>
    </row>
    <row r="9742" spans="1:6">
      <c r="A9742" s="171">
        <v>44492</v>
      </c>
      <c r="B9742" t="s">
        <v>164</v>
      </c>
      <c r="C9742">
        <v>306608.84999999998</v>
      </c>
      <c r="D9742" t="s">
        <v>14</v>
      </c>
      <c r="E9742" t="s">
        <v>14</v>
      </c>
      <c r="F9742">
        <v>906</v>
      </c>
    </row>
    <row r="9743" spans="1:6">
      <c r="A9743" s="171">
        <v>44492</v>
      </c>
      <c r="B9743" t="s">
        <v>164</v>
      </c>
      <c r="C9743">
        <v>306608.84999999998</v>
      </c>
      <c r="D9743" t="s">
        <v>14</v>
      </c>
      <c r="E9743" t="s">
        <v>15</v>
      </c>
      <c r="F9743">
        <v>877</v>
      </c>
    </row>
    <row r="9744" spans="1:6">
      <c r="A9744" s="171">
        <v>44492</v>
      </c>
      <c r="B9744" t="s">
        <v>164</v>
      </c>
      <c r="C9744">
        <v>306608.84999999998</v>
      </c>
      <c r="D9744" t="s">
        <v>14</v>
      </c>
      <c r="E9744" t="s">
        <v>16</v>
      </c>
      <c r="F9744">
        <v>28</v>
      </c>
    </row>
    <row r="9745" spans="1:6">
      <c r="A9745" s="171">
        <v>44492</v>
      </c>
      <c r="B9745" t="s">
        <v>164</v>
      </c>
      <c r="C9745">
        <v>306608.84999999998</v>
      </c>
      <c r="D9745" t="s">
        <v>14</v>
      </c>
      <c r="E9745" t="s">
        <v>17</v>
      </c>
      <c r="F9745">
        <v>0</v>
      </c>
    </row>
    <row r="9746" spans="1:6">
      <c r="A9746" s="171">
        <v>44492</v>
      </c>
      <c r="B9746" t="s">
        <v>164</v>
      </c>
      <c r="C9746">
        <v>306608.84999999998</v>
      </c>
      <c r="D9746" t="s">
        <v>14</v>
      </c>
      <c r="E9746" t="s">
        <v>18</v>
      </c>
      <c r="F9746">
        <v>0</v>
      </c>
    </row>
    <row r="9747" spans="1:6">
      <c r="A9747" s="171">
        <v>44492</v>
      </c>
      <c r="B9747" t="s">
        <v>164</v>
      </c>
      <c r="C9747">
        <v>306608.84999999998</v>
      </c>
      <c r="D9747" t="s">
        <v>19</v>
      </c>
      <c r="E9747" t="s">
        <v>19</v>
      </c>
      <c r="F9747">
        <v>18859</v>
      </c>
    </row>
    <row r="9748" spans="1:6">
      <c r="A9748" s="171">
        <v>44492</v>
      </c>
      <c r="B9748" t="s">
        <v>164</v>
      </c>
      <c r="C9748">
        <v>306608.84999999998</v>
      </c>
      <c r="D9748" t="s">
        <v>19</v>
      </c>
      <c r="E9748" t="s">
        <v>20</v>
      </c>
      <c r="F9748">
        <v>18859</v>
      </c>
    </row>
    <row r="9749" spans="1:6">
      <c r="A9749" s="171">
        <v>44492</v>
      </c>
      <c r="B9749" t="s">
        <v>164</v>
      </c>
      <c r="C9749">
        <v>306608.84999999998</v>
      </c>
      <c r="D9749" t="s">
        <v>19</v>
      </c>
      <c r="E9749" t="s">
        <v>21</v>
      </c>
      <c r="F9749">
        <v>0</v>
      </c>
    </row>
    <row r="9750" spans="1:6">
      <c r="A9750" s="171">
        <v>44492</v>
      </c>
      <c r="B9750" t="s">
        <v>164</v>
      </c>
      <c r="C9750">
        <v>306608.84999999998</v>
      </c>
      <c r="D9750" t="s">
        <v>19</v>
      </c>
      <c r="E9750" t="s">
        <v>22</v>
      </c>
      <c r="F9750">
        <v>0</v>
      </c>
    </row>
    <row r="9751" spans="1:6">
      <c r="A9751" s="171">
        <v>44492</v>
      </c>
      <c r="B9751" t="s">
        <v>164</v>
      </c>
      <c r="C9751">
        <v>306608.84999999998</v>
      </c>
      <c r="D9751" t="s">
        <v>23</v>
      </c>
      <c r="E9751" t="s">
        <v>23</v>
      </c>
      <c r="F9751">
        <v>0</v>
      </c>
    </row>
    <row r="9752" spans="1:6">
      <c r="A9752" s="171">
        <v>44492</v>
      </c>
      <c r="B9752" t="s">
        <v>164</v>
      </c>
      <c r="C9752">
        <v>306608.84999999998</v>
      </c>
      <c r="D9752" t="s">
        <v>24</v>
      </c>
      <c r="E9752" t="s">
        <v>24</v>
      </c>
      <c r="F9752">
        <v>309647</v>
      </c>
    </row>
    <row r="9753" spans="1:6">
      <c r="A9753" s="171">
        <v>44492</v>
      </c>
      <c r="B9753" t="s">
        <v>164</v>
      </c>
      <c r="C9753">
        <v>306608.84999999998</v>
      </c>
      <c r="D9753" t="s">
        <v>25</v>
      </c>
      <c r="E9753" t="s">
        <v>25</v>
      </c>
      <c r="F9753">
        <v>2677546</v>
      </c>
    </row>
    <row r="9754" spans="1:6">
      <c r="A9754" s="171">
        <v>44492</v>
      </c>
      <c r="B9754" t="s">
        <v>164</v>
      </c>
      <c r="C9754">
        <v>306608.84999999998</v>
      </c>
      <c r="D9754" t="s">
        <v>26</v>
      </c>
      <c r="E9754" t="s">
        <v>26</v>
      </c>
      <c r="F9754">
        <v>45835</v>
      </c>
    </row>
    <row r="9755" spans="1:6">
      <c r="A9755" s="171">
        <v>44492</v>
      </c>
      <c r="B9755" t="s">
        <v>164</v>
      </c>
      <c r="C9755">
        <v>306608.84999999998</v>
      </c>
      <c r="D9755" t="s">
        <v>27</v>
      </c>
      <c r="E9755" t="s">
        <v>27</v>
      </c>
      <c r="F9755">
        <v>33732</v>
      </c>
    </row>
    <row r="9756" spans="1:6">
      <c r="A9756" s="171">
        <v>44492</v>
      </c>
      <c r="B9756" t="s">
        <v>164</v>
      </c>
      <c r="C9756">
        <v>306608.84999999998</v>
      </c>
      <c r="D9756" t="s">
        <v>28</v>
      </c>
      <c r="E9756" t="s">
        <v>28</v>
      </c>
      <c r="F9756">
        <v>0</v>
      </c>
    </row>
    <row r="9757" spans="1:6">
      <c r="A9757" s="171">
        <v>44492</v>
      </c>
      <c r="B9757" t="s">
        <v>164</v>
      </c>
      <c r="C9757">
        <v>306608.84999999998</v>
      </c>
      <c r="D9757" t="s">
        <v>29</v>
      </c>
      <c r="E9757" t="s">
        <v>29</v>
      </c>
      <c r="F9757">
        <v>1412545</v>
      </c>
    </row>
    <row r="9758" spans="1:6">
      <c r="A9758" s="171">
        <v>44492</v>
      </c>
      <c r="B9758" t="s">
        <v>164</v>
      </c>
      <c r="C9758">
        <v>306608.84999999998</v>
      </c>
      <c r="D9758" t="s">
        <v>30</v>
      </c>
      <c r="E9758" t="s">
        <v>30</v>
      </c>
      <c r="F9758">
        <v>26557102</v>
      </c>
    </row>
    <row r="9759" spans="1:6">
      <c r="A9759" s="171">
        <v>44492</v>
      </c>
      <c r="B9759" t="s">
        <v>164</v>
      </c>
      <c r="C9759">
        <v>306608.84999999998</v>
      </c>
      <c r="D9759" t="s">
        <v>31</v>
      </c>
      <c r="E9759" t="s">
        <v>31</v>
      </c>
      <c r="F9759">
        <v>7412355</v>
      </c>
    </row>
    <row r="9760" spans="1:6">
      <c r="A9760" s="171">
        <v>44492</v>
      </c>
      <c r="B9760" t="s">
        <v>164</v>
      </c>
      <c r="C9760">
        <v>306608.84999999998</v>
      </c>
      <c r="D9760" t="s">
        <v>32</v>
      </c>
      <c r="E9760" t="s">
        <v>32</v>
      </c>
      <c r="F9760">
        <v>203549</v>
      </c>
    </row>
    <row r="9761" spans="1:6">
      <c r="A9761" s="171">
        <v>44492</v>
      </c>
      <c r="B9761" t="s">
        <v>164</v>
      </c>
      <c r="C9761">
        <v>306608.84999999998</v>
      </c>
      <c r="D9761" t="s">
        <v>33</v>
      </c>
      <c r="E9761" t="s">
        <v>33</v>
      </c>
      <c r="F9761">
        <v>12103011</v>
      </c>
    </row>
    <row r="9762" spans="1:6">
      <c r="A9762" s="171">
        <v>44492</v>
      </c>
      <c r="B9762" t="s">
        <v>164</v>
      </c>
      <c r="C9762">
        <v>306608.84999999998</v>
      </c>
      <c r="D9762" t="s">
        <v>34</v>
      </c>
      <c r="E9762" t="s">
        <v>34</v>
      </c>
      <c r="F9762">
        <v>0</v>
      </c>
    </row>
    <row r="9763" spans="1:6">
      <c r="A9763" s="171">
        <v>44492</v>
      </c>
      <c r="B9763" t="s">
        <v>164</v>
      </c>
      <c r="C9763">
        <v>306608.84999999998</v>
      </c>
      <c r="D9763" t="s">
        <v>35</v>
      </c>
      <c r="E9763" t="s">
        <v>35</v>
      </c>
      <c r="F9763">
        <v>0</v>
      </c>
    </row>
    <row r="9764" spans="1:6">
      <c r="A9764" s="171">
        <v>44492</v>
      </c>
      <c r="B9764" t="s">
        <v>164</v>
      </c>
      <c r="C9764">
        <v>306608.84999999998</v>
      </c>
      <c r="D9764" t="s">
        <v>36</v>
      </c>
      <c r="E9764" t="s">
        <v>36</v>
      </c>
      <c r="F9764">
        <v>1905</v>
      </c>
    </row>
    <row r="9765" spans="1:6">
      <c r="A9765" s="171">
        <v>44492</v>
      </c>
      <c r="B9765" t="s">
        <v>164</v>
      </c>
      <c r="C9765">
        <v>306608.84999999998</v>
      </c>
      <c r="D9765" t="s">
        <v>37</v>
      </c>
      <c r="E9765" t="s">
        <v>37</v>
      </c>
      <c r="F9765">
        <v>31918</v>
      </c>
    </row>
    <row r="9766" spans="1:6">
      <c r="A9766" s="171">
        <v>44492</v>
      </c>
      <c r="B9766" t="s">
        <v>164</v>
      </c>
      <c r="C9766">
        <v>306608.84999999998</v>
      </c>
      <c r="D9766" t="s">
        <v>38</v>
      </c>
      <c r="E9766" t="s">
        <v>38</v>
      </c>
      <c r="F9766">
        <v>0</v>
      </c>
    </row>
    <row r="9767" spans="1:6">
      <c r="A9767" s="171">
        <v>44492</v>
      </c>
      <c r="B9767" t="s">
        <v>164</v>
      </c>
      <c r="C9767">
        <v>306608.84999999998</v>
      </c>
      <c r="D9767" t="s">
        <v>39</v>
      </c>
      <c r="E9767" t="s">
        <v>39</v>
      </c>
      <c r="F9767">
        <v>0</v>
      </c>
    </row>
    <row r="9768" spans="1:6">
      <c r="A9768" s="171">
        <v>44492</v>
      </c>
      <c r="B9768" t="s">
        <v>164</v>
      </c>
      <c r="C9768">
        <v>306608.84999999998</v>
      </c>
      <c r="D9768" t="s">
        <v>40</v>
      </c>
      <c r="E9768" t="s">
        <v>40</v>
      </c>
      <c r="F9768">
        <v>0</v>
      </c>
    </row>
    <row r="9769" spans="1:6">
      <c r="A9769" s="171">
        <v>44492</v>
      </c>
      <c r="B9769" t="s">
        <v>164</v>
      </c>
      <c r="C9769">
        <v>306608.84999999998</v>
      </c>
      <c r="D9769" t="s">
        <v>41</v>
      </c>
      <c r="E9769" t="s">
        <v>41</v>
      </c>
      <c r="F9769">
        <v>0</v>
      </c>
    </row>
    <row r="9770" spans="1:6">
      <c r="A9770" s="171">
        <v>44493</v>
      </c>
      <c r="B9770" t="s">
        <v>164</v>
      </c>
      <c r="C9770">
        <v>283807.87</v>
      </c>
      <c r="D9770" t="s">
        <v>9</v>
      </c>
      <c r="E9770" t="s">
        <v>9</v>
      </c>
      <c r="F9770">
        <v>1239974</v>
      </c>
    </row>
    <row r="9771" spans="1:6">
      <c r="A9771" s="171">
        <v>44493</v>
      </c>
      <c r="B9771" t="s">
        <v>164</v>
      </c>
      <c r="C9771">
        <v>283807.87</v>
      </c>
      <c r="D9771" t="s">
        <v>9</v>
      </c>
      <c r="E9771" t="s">
        <v>10</v>
      </c>
      <c r="F9771">
        <v>316945</v>
      </c>
    </row>
    <row r="9772" spans="1:6">
      <c r="A9772" s="171">
        <v>44493</v>
      </c>
      <c r="B9772" t="s">
        <v>164</v>
      </c>
      <c r="C9772">
        <v>283807.87</v>
      </c>
      <c r="D9772" t="s">
        <v>9</v>
      </c>
      <c r="E9772" t="s">
        <v>11</v>
      </c>
      <c r="F9772">
        <v>2490</v>
      </c>
    </row>
    <row r="9773" spans="1:6">
      <c r="A9773" s="171">
        <v>44493</v>
      </c>
      <c r="B9773" t="s">
        <v>164</v>
      </c>
      <c r="C9773">
        <v>283807.87</v>
      </c>
      <c r="D9773" t="s">
        <v>9</v>
      </c>
      <c r="E9773" t="s">
        <v>12</v>
      </c>
      <c r="F9773">
        <v>0</v>
      </c>
    </row>
    <row r="9774" spans="1:6">
      <c r="A9774" s="171">
        <v>44493</v>
      </c>
      <c r="B9774" t="s">
        <v>164</v>
      </c>
      <c r="C9774">
        <v>283807.87</v>
      </c>
      <c r="D9774" t="s">
        <v>9</v>
      </c>
      <c r="E9774" t="s">
        <v>13</v>
      </c>
      <c r="F9774">
        <v>920539</v>
      </c>
    </row>
    <row r="9775" spans="1:6">
      <c r="A9775" s="171">
        <v>44493</v>
      </c>
      <c r="B9775" t="s">
        <v>164</v>
      </c>
      <c r="C9775">
        <v>283807.87</v>
      </c>
      <c r="D9775" t="s">
        <v>14</v>
      </c>
      <c r="E9775" t="s">
        <v>14</v>
      </c>
      <c r="F9775">
        <v>1054</v>
      </c>
    </row>
    <row r="9776" spans="1:6">
      <c r="A9776" s="171">
        <v>44493</v>
      </c>
      <c r="B9776" t="s">
        <v>164</v>
      </c>
      <c r="C9776">
        <v>283807.87</v>
      </c>
      <c r="D9776" t="s">
        <v>14</v>
      </c>
      <c r="E9776" t="s">
        <v>15</v>
      </c>
      <c r="F9776">
        <v>1022</v>
      </c>
    </row>
    <row r="9777" spans="1:6">
      <c r="A9777" s="171">
        <v>44493</v>
      </c>
      <c r="B9777" t="s">
        <v>164</v>
      </c>
      <c r="C9777">
        <v>283807.87</v>
      </c>
      <c r="D9777" t="s">
        <v>14</v>
      </c>
      <c r="E9777" t="s">
        <v>16</v>
      </c>
      <c r="F9777">
        <v>31</v>
      </c>
    </row>
    <row r="9778" spans="1:6">
      <c r="A9778" s="171">
        <v>44493</v>
      </c>
      <c r="B9778" t="s">
        <v>164</v>
      </c>
      <c r="C9778">
        <v>283807.87</v>
      </c>
      <c r="D9778" t="s">
        <v>14</v>
      </c>
      <c r="E9778" t="s">
        <v>17</v>
      </c>
      <c r="F9778">
        <v>1</v>
      </c>
    </row>
    <row r="9779" spans="1:6">
      <c r="A9779" s="171">
        <v>44493</v>
      </c>
      <c r="B9779" t="s">
        <v>164</v>
      </c>
      <c r="C9779">
        <v>283807.87</v>
      </c>
      <c r="D9779" t="s">
        <v>14</v>
      </c>
      <c r="E9779" t="s">
        <v>18</v>
      </c>
      <c r="F9779">
        <v>0</v>
      </c>
    </row>
    <row r="9780" spans="1:6">
      <c r="A9780" s="171">
        <v>44493</v>
      </c>
      <c r="B9780" t="s">
        <v>164</v>
      </c>
      <c r="C9780">
        <v>283807.87</v>
      </c>
      <c r="D9780" t="s">
        <v>19</v>
      </c>
      <c r="E9780" t="s">
        <v>19</v>
      </c>
      <c r="F9780">
        <v>215067</v>
      </c>
    </row>
    <row r="9781" spans="1:6">
      <c r="A9781" s="171">
        <v>44493</v>
      </c>
      <c r="B9781" t="s">
        <v>164</v>
      </c>
      <c r="C9781">
        <v>283807.87</v>
      </c>
      <c r="D9781" t="s">
        <v>19</v>
      </c>
      <c r="E9781" t="s">
        <v>20</v>
      </c>
      <c r="F9781">
        <v>215067</v>
      </c>
    </row>
    <row r="9782" spans="1:6">
      <c r="A9782" s="171">
        <v>44493</v>
      </c>
      <c r="B9782" t="s">
        <v>164</v>
      </c>
      <c r="C9782">
        <v>283807.87</v>
      </c>
      <c r="D9782" t="s">
        <v>19</v>
      </c>
      <c r="E9782" t="s">
        <v>21</v>
      </c>
      <c r="F9782">
        <v>0</v>
      </c>
    </row>
    <row r="9783" spans="1:6">
      <c r="A9783" s="171">
        <v>44493</v>
      </c>
      <c r="B9783" t="s">
        <v>164</v>
      </c>
      <c r="C9783">
        <v>283807.87</v>
      </c>
      <c r="D9783" t="s">
        <v>19</v>
      </c>
      <c r="E9783" t="s">
        <v>22</v>
      </c>
      <c r="F9783">
        <v>0</v>
      </c>
    </row>
    <row r="9784" spans="1:6">
      <c r="A9784" s="171">
        <v>44493</v>
      </c>
      <c r="B9784" t="s">
        <v>164</v>
      </c>
      <c r="C9784">
        <v>283807.87</v>
      </c>
      <c r="D9784" t="s">
        <v>23</v>
      </c>
      <c r="E9784" t="s">
        <v>23</v>
      </c>
      <c r="F9784">
        <v>0</v>
      </c>
    </row>
    <row r="9785" spans="1:6">
      <c r="A9785" s="171">
        <v>44493</v>
      </c>
      <c r="B9785" t="s">
        <v>164</v>
      </c>
      <c r="C9785">
        <v>283807.87</v>
      </c>
      <c r="D9785" t="s">
        <v>24</v>
      </c>
      <c r="E9785" t="s">
        <v>24</v>
      </c>
      <c r="F9785">
        <v>315424</v>
      </c>
    </row>
    <row r="9786" spans="1:6">
      <c r="A9786" s="171">
        <v>44493</v>
      </c>
      <c r="B9786" t="s">
        <v>164</v>
      </c>
      <c r="C9786">
        <v>283807.87</v>
      </c>
      <c r="D9786" t="s">
        <v>25</v>
      </c>
      <c r="E9786" t="s">
        <v>25</v>
      </c>
      <c r="F9786">
        <v>2680182</v>
      </c>
    </row>
    <row r="9787" spans="1:6">
      <c r="A9787" s="171">
        <v>44493</v>
      </c>
      <c r="B9787" t="s">
        <v>164</v>
      </c>
      <c r="C9787">
        <v>283807.87</v>
      </c>
      <c r="D9787" t="s">
        <v>26</v>
      </c>
      <c r="E9787" t="s">
        <v>26</v>
      </c>
      <c r="F9787">
        <v>283613</v>
      </c>
    </row>
    <row r="9788" spans="1:6">
      <c r="A9788" s="171">
        <v>44493</v>
      </c>
      <c r="B9788" t="s">
        <v>164</v>
      </c>
      <c r="C9788">
        <v>283807.87</v>
      </c>
      <c r="D9788" t="s">
        <v>27</v>
      </c>
      <c r="E9788" t="s">
        <v>27</v>
      </c>
      <c r="F9788">
        <v>31464</v>
      </c>
    </row>
    <row r="9789" spans="1:6">
      <c r="A9789" s="171">
        <v>44493</v>
      </c>
      <c r="B9789" t="s">
        <v>164</v>
      </c>
      <c r="C9789">
        <v>283807.87</v>
      </c>
      <c r="D9789" t="s">
        <v>28</v>
      </c>
      <c r="E9789" t="s">
        <v>28</v>
      </c>
      <c r="F9789">
        <v>3</v>
      </c>
    </row>
    <row r="9790" spans="1:6">
      <c r="A9790" s="171">
        <v>44493</v>
      </c>
      <c r="B9790" t="s">
        <v>164</v>
      </c>
      <c r="C9790">
        <v>283807.87</v>
      </c>
      <c r="D9790" t="s">
        <v>29</v>
      </c>
      <c r="E9790" t="s">
        <v>29</v>
      </c>
      <c r="F9790">
        <v>1153198</v>
      </c>
    </row>
    <row r="9791" spans="1:6">
      <c r="A9791" s="171">
        <v>44493</v>
      </c>
      <c r="B9791" t="s">
        <v>164</v>
      </c>
      <c r="C9791">
        <v>283807.87</v>
      </c>
      <c r="D9791" t="s">
        <v>30</v>
      </c>
      <c r="E9791" t="s">
        <v>30</v>
      </c>
      <c r="F9791">
        <v>23329521</v>
      </c>
    </row>
    <row r="9792" spans="1:6">
      <c r="A9792" s="171">
        <v>44493</v>
      </c>
      <c r="B9792" t="s">
        <v>164</v>
      </c>
      <c r="C9792">
        <v>283807.87</v>
      </c>
      <c r="D9792" t="s">
        <v>31</v>
      </c>
      <c r="E9792" t="s">
        <v>31</v>
      </c>
      <c r="F9792">
        <v>8771943</v>
      </c>
    </row>
    <row r="9793" spans="1:6">
      <c r="A9793" s="171">
        <v>44493</v>
      </c>
      <c r="B9793" t="s">
        <v>164</v>
      </c>
      <c r="C9793">
        <v>283807.87</v>
      </c>
      <c r="D9793" t="s">
        <v>32</v>
      </c>
      <c r="E9793" t="s">
        <v>32</v>
      </c>
      <c r="F9793">
        <v>702395</v>
      </c>
    </row>
    <row r="9794" spans="1:6">
      <c r="A9794" s="171">
        <v>44493</v>
      </c>
      <c r="B9794" t="s">
        <v>164</v>
      </c>
      <c r="C9794">
        <v>283807.87</v>
      </c>
      <c r="D9794" t="s">
        <v>33</v>
      </c>
      <c r="E9794" t="s">
        <v>33</v>
      </c>
      <c r="F9794">
        <v>8860004</v>
      </c>
    </row>
    <row r="9795" spans="1:6">
      <c r="A9795" s="171">
        <v>44493</v>
      </c>
      <c r="B9795" t="s">
        <v>164</v>
      </c>
      <c r="C9795">
        <v>283807.87</v>
      </c>
      <c r="D9795" t="s">
        <v>34</v>
      </c>
      <c r="E9795" t="s">
        <v>34</v>
      </c>
      <c r="F9795">
        <v>0</v>
      </c>
    </row>
    <row r="9796" spans="1:6">
      <c r="A9796" s="171">
        <v>44493</v>
      </c>
      <c r="B9796" t="s">
        <v>164</v>
      </c>
      <c r="C9796">
        <v>283807.87</v>
      </c>
      <c r="D9796" t="s">
        <v>35</v>
      </c>
      <c r="E9796" t="s">
        <v>35</v>
      </c>
      <c r="F9796">
        <v>0</v>
      </c>
    </row>
    <row r="9797" spans="1:6">
      <c r="A9797" s="171">
        <v>44493</v>
      </c>
      <c r="B9797" t="s">
        <v>164</v>
      </c>
      <c r="C9797">
        <v>283807.87</v>
      </c>
      <c r="D9797" t="s">
        <v>36</v>
      </c>
      <c r="E9797" t="s">
        <v>36</v>
      </c>
      <c r="F9797">
        <v>2641</v>
      </c>
    </row>
    <row r="9798" spans="1:6">
      <c r="A9798" s="171">
        <v>44493</v>
      </c>
      <c r="B9798" t="s">
        <v>164</v>
      </c>
      <c r="C9798">
        <v>283807.87</v>
      </c>
      <c r="D9798" t="s">
        <v>37</v>
      </c>
      <c r="E9798" t="s">
        <v>37</v>
      </c>
      <c r="F9798">
        <v>32005</v>
      </c>
    </row>
    <row r="9799" spans="1:6">
      <c r="A9799" s="171">
        <v>44493</v>
      </c>
      <c r="B9799" t="s">
        <v>164</v>
      </c>
      <c r="C9799">
        <v>283807.87</v>
      </c>
      <c r="D9799" t="s">
        <v>38</v>
      </c>
      <c r="E9799" t="s">
        <v>38</v>
      </c>
      <c r="F9799">
        <v>0</v>
      </c>
    </row>
    <row r="9800" spans="1:6">
      <c r="A9800" s="171">
        <v>44493</v>
      </c>
      <c r="B9800" t="s">
        <v>164</v>
      </c>
      <c r="C9800">
        <v>283807.87</v>
      </c>
      <c r="D9800" t="s">
        <v>39</v>
      </c>
      <c r="E9800" t="s">
        <v>39</v>
      </c>
      <c r="F9800">
        <v>0</v>
      </c>
    </row>
    <row r="9801" spans="1:6">
      <c r="A9801" s="171">
        <v>44493</v>
      </c>
      <c r="B9801" t="s">
        <v>164</v>
      </c>
      <c r="C9801">
        <v>283807.87</v>
      </c>
      <c r="D9801" t="s">
        <v>40</v>
      </c>
      <c r="E9801" t="s">
        <v>40</v>
      </c>
      <c r="F9801">
        <v>0</v>
      </c>
    </row>
    <row r="9802" spans="1:6">
      <c r="A9802" s="171">
        <v>44493</v>
      </c>
      <c r="B9802" t="s">
        <v>164</v>
      </c>
      <c r="C9802">
        <v>283807.87</v>
      </c>
      <c r="D9802" t="s">
        <v>41</v>
      </c>
      <c r="E9802" t="s">
        <v>41</v>
      </c>
      <c r="F9802">
        <v>0</v>
      </c>
    </row>
    <row r="9803" spans="1:6">
      <c r="A9803" s="171">
        <v>44494</v>
      </c>
      <c r="B9803" t="s">
        <v>164</v>
      </c>
      <c r="C9803">
        <v>210731.74</v>
      </c>
      <c r="D9803" t="s">
        <v>9</v>
      </c>
      <c r="E9803" t="s">
        <v>9</v>
      </c>
      <c r="F9803">
        <v>1568457</v>
      </c>
    </row>
    <row r="9804" spans="1:6">
      <c r="A9804" s="171">
        <v>44494</v>
      </c>
      <c r="B9804" t="s">
        <v>164</v>
      </c>
      <c r="C9804">
        <v>210731.74</v>
      </c>
      <c r="D9804" t="s">
        <v>9</v>
      </c>
      <c r="E9804" t="s">
        <v>10</v>
      </c>
      <c r="F9804">
        <v>548407</v>
      </c>
    </row>
    <row r="9805" spans="1:6">
      <c r="A9805" s="171">
        <v>44494</v>
      </c>
      <c r="B9805" t="s">
        <v>164</v>
      </c>
      <c r="C9805">
        <v>210731.74</v>
      </c>
      <c r="D9805" t="s">
        <v>9</v>
      </c>
      <c r="E9805" t="s">
        <v>11</v>
      </c>
      <c r="F9805">
        <v>2599</v>
      </c>
    </row>
    <row r="9806" spans="1:6">
      <c r="A9806" s="171">
        <v>44494</v>
      </c>
      <c r="B9806" t="s">
        <v>164</v>
      </c>
      <c r="C9806">
        <v>210731.74</v>
      </c>
      <c r="D9806" t="s">
        <v>9</v>
      </c>
      <c r="E9806" t="s">
        <v>12</v>
      </c>
      <c r="F9806">
        <v>0</v>
      </c>
    </row>
    <row r="9807" spans="1:6">
      <c r="A9807" s="171">
        <v>44494</v>
      </c>
      <c r="B9807" t="s">
        <v>164</v>
      </c>
      <c r="C9807">
        <v>210731.74</v>
      </c>
      <c r="D9807" t="s">
        <v>9</v>
      </c>
      <c r="E9807" t="s">
        <v>13</v>
      </c>
      <c r="F9807">
        <v>1017451</v>
      </c>
    </row>
    <row r="9808" spans="1:6">
      <c r="A9808" s="171">
        <v>44494</v>
      </c>
      <c r="B9808" t="s">
        <v>164</v>
      </c>
      <c r="C9808">
        <v>210731.74</v>
      </c>
      <c r="D9808" t="s">
        <v>14</v>
      </c>
      <c r="E9808" t="s">
        <v>14</v>
      </c>
      <c r="F9808">
        <v>846</v>
      </c>
    </row>
    <row r="9809" spans="1:6">
      <c r="A9809" s="171">
        <v>44494</v>
      </c>
      <c r="B9809" t="s">
        <v>164</v>
      </c>
      <c r="C9809">
        <v>210731.74</v>
      </c>
      <c r="D9809" t="s">
        <v>14</v>
      </c>
      <c r="E9809" t="s">
        <v>15</v>
      </c>
      <c r="F9809">
        <v>781</v>
      </c>
    </row>
    <row r="9810" spans="1:6">
      <c r="A9810" s="171">
        <v>44494</v>
      </c>
      <c r="B9810" t="s">
        <v>164</v>
      </c>
      <c r="C9810">
        <v>210731.74</v>
      </c>
      <c r="D9810" t="s">
        <v>14</v>
      </c>
      <c r="E9810" t="s">
        <v>16</v>
      </c>
      <c r="F9810">
        <v>64</v>
      </c>
    </row>
    <row r="9811" spans="1:6">
      <c r="A9811" s="171">
        <v>44494</v>
      </c>
      <c r="B9811" t="s">
        <v>164</v>
      </c>
      <c r="C9811">
        <v>210731.74</v>
      </c>
      <c r="D9811" t="s">
        <v>14</v>
      </c>
      <c r="E9811" t="s">
        <v>17</v>
      </c>
      <c r="F9811">
        <v>1</v>
      </c>
    </row>
    <row r="9812" spans="1:6">
      <c r="A9812" s="171">
        <v>44494</v>
      </c>
      <c r="B9812" t="s">
        <v>164</v>
      </c>
      <c r="C9812">
        <v>210731.74</v>
      </c>
      <c r="D9812" t="s">
        <v>14</v>
      </c>
      <c r="E9812" t="s">
        <v>18</v>
      </c>
      <c r="F9812">
        <v>0</v>
      </c>
    </row>
    <row r="9813" spans="1:6">
      <c r="A9813" s="171">
        <v>44494</v>
      </c>
      <c r="B9813" t="s">
        <v>164</v>
      </c>
      <c r="C9813">
        <v>210731.74</v>
      </c>
      <c r="D9813" t="s">
        <v>19</v>
      </c>
      <c r="E9813" t="s">
        <v>19</v>
      </c>
      <c r="F9813">
        <v>290313</v>
      </c>
    </row>
    <row r="9814" spans="1:6">
      <c r="A9814" s="171">
        <v>44494</v>
      </c>
      <c r="B9814" t="s">
        <v>164</v>
      </c>
      <c r="C9814">
        <v>210731.74</v>
      </c>
      <c r="D9814" t="s">
        <v>19</v>
      </c>
      <c r="E9814" t="s">
        <v>20</v>
      </c>
      <c r="F9814">
        <v>290313</v>
      </c>
    </row>
    <row r="9815" spans="1:6">
      <c r="A9815" s="171">
        <v>44494</v>
      </c>
      <c r="B9815" t="s">
        <v>164</v>
      </c>
      <c r="C9815">
        <v>210731.74</v>
      </c>
      <c r="D9815" t="s">
        <v>19</v>
      </c>
      <c r="E9815" t="s">
        <v>21</v>
      </c>
      <c r="F9815">
        <v>0</v>
      </c>
    </row>
    <row r="9816" spans="1:6">
      <c r="A9816" s="171">
        <v>44494</v>
      </c>
      <c r="B9816" t="s">
        <v>164</v>
      </c>
      <c r="C9816">
        <v>210731.74</v>
      </c>
      <c r="D9816" t="s">
        <v>19</v>
      </c>
      <c r="E9816" t="s">
        <v>22</v>
      </c>
      <c r="F9816">
        <v>0</v>
      </c>
    </row>
    <row r="9817" spans="1:6">
      <c r="A9817" s="171">
        <v>44494</v>
      </c>
      <c r="B9817" t="s">
        <v>164</v>
      </c>
      <c r="C9817">
        <v>210731.74</v>
      </c>
      <c r="D9817" t="s">
        <v>23</v>
      </c>
      <c r="E9817" t="s">
        <v>23</v>
      </c>
      <c r="F9817">
        <v>0</v>
      </c>
    </row>
    <row r="9818" spans="1:6">
      <c r="A9818" s="171">
        <v>44494</v>
      </c>
      <c r="B9818" t="s">
        <v>164</v>
      </c>
      <c r="C9818">
        <v>210731.74</v>
      </c>
      <c r="D9818" t="s">
        <v>24</v>
      </c>
      <c r="E9818" t="s">
        <v>24</v>
      </c>
      <c r="F9818">
        <v>301808</v>
      </c>
    </row>
    <row r="9819" spans="1:6">
      <c r="A9819" s="171">
        <v>44494</v>
      </c>
      <c r="B9819" t="s">
        <v>164</v>
      </c>
      <c r="C9819">
        <v>210731.74</v>
      </c>
      <c r="D9819" t="s">
        <v>25</v>
      </c>
      <c r="E9819" t="s">
        <v>25</v>
      </c>
      <c r="F9819">
        <v>1879426</v>
      </c>
    </row>
    <row r="9820" spans="1:6">
      <c r="A9820" s="171">
        <v>44494</v>
      </c>
      <c r="B9820" t="s">
        <v>164</v>
      </c>
      <c r="C9820">
        <v>210731.74</v>
      </c>
      <c r="D9820" t="s">
        <v>26</v>
      </c>
      <c r="E9820" t="s">
        <v>26</v>
      </c>
      <c r="F9820">
        <v>318851</v>
      </c>
    </row>
    <row r="9821" spans="1:6">
      <c r="A9821" s="171">
        <v>44494</v>
      </c>
      <c r="B9821" t="s">
        <v>164</v>
      </c>
      <c r="C9821">
        <v>210731.74</v>
      </c>
      <c r="D9821" t="s">
        <v>27</v>
      </c>
      <c r="E9821" t="s">
        <v>27</v>
      </c>
      <c r="F9821">
        <v>35058</v>
      </c>
    </row>
    <row r="9822" spans="1:6">
      <c r="A9822" s="171">
        <v>44494</v>
      </c>
      <c r="B9822" t="s">
        <v>164</v>
      </c>
      <c r="C9822">
        <v>210731.74</v>
      </c>
      <c r="D9822" t="s">
        <v>28</v>
      </c>
      <c r="E9822" t="s">
        <v>28</v>
      </c>
      <c r="F9822">
        <v>24</v>
      </c>
    </row>
    <row r="9823" spans="1:6">
      <c r="A9823" s="171">
        <v>44494</v>
      </c>
      <c r="B9823" t="s">
        <v>164</v>
      </c>
      <c r="C9823">
        <v>210731.74</v>
      </c>
      <c r="D9823" t="s">
        <v>29</v>
      </c>
      <c r="E9823" t="s">
        <v>29</v>
      </c>
      <c r="F9823">
        <v>1123120</v>
      </c>
    </row>
    <row r="9824" spans="1:6">
      <c r="A9824" s="171">
        <v>44494</v>
      </c>
      <c r="B9824" t="s">
        <v>164</v>
      </c>
      <c r="C9824">
        <v>210731.74</v>
      </c>
      <c r="D9824" t="s">
        <v>30</v>
      </c>
      <c r="E9824" t="s">
        <v>30</v>
      </c>
      <c r="F9824">
        <v>29797038</v>
      </c>
    </row>
    <row r="9825" spans="1:6">
      <c r="A9825" s="171">
        <v>44494</v>
      </c>
      <c r="B9825" t="s">
        <v>164</v>
      </c>
      <c r="C9825">
        <v>210731.74</v>
      </c>
      <c r="D9825" t="s">
        <v>31</v>
      </c>
      <c r="E9825" t="s">
        <v>31</v>
      </c>
      <c r="F9825">
        <v>7134043</v>
      </c>
    </row>
    <row r="9826" spans="1:6">
      <c r="A9826" s="171">
        <v>44494</v>
      </c>
      <c r="B9826" t="s">
        <v>164</v>
      </c>
      <c r="C9826">
        <v>210731.74</v>
      </c>
      <c r="D9826" t="s">
        <v>32</v>
      </c>
      <c r="E9826" t="s">
        <v>32</v>
      </c>
      <c r="F9826">
        <v>296324</v>
      </c>
    </row>
    <row r="9827" spans="1:6">
      <c r="A9827" s="171">
        <v>44494</v>
      </c>
      <c r="B9827" t="s">
        <v>164</v>
      </c>
      <c r="C9827">
        <v>210731.74</v>
      </c>
      <c r="D9827" t="s">
        <v>33</v>
      </c>
      <c r="E9827" t="s">
        <v>33</v>
      </c>
      <c r="F9827">
        <v>10661642</v>
      </c>
    </row>
    <row r="9828" spans="1:6">
      <c r="A9828" s="171">
        <v>44494</v>
      </c>
      <c r="B9828" t="s">
        <v>164</v>
      </c>
      <c r="C9828">
        <v>210731.74</v>
      </c>
      <c r="D9828" t="s">
        <v>34</v>
      </c>
      <c r="E9828" t="s">
        <v>34</v>
      </c>
      <c r="F9828">
        <v>0</v>
      </c>
    </row>
    <row r="9829" spans="1:6">
      <c r="A9829" s="171">
        <v>44494</v>
      </c>
      <c r="B9829" t="s">
        <v>164</v>
      </c>
      <c r="C9829">
        <v>210731.74</v>
      </c>
      <c r="D9829" t="s">
        <v>35</v>
      </c>
      <c r="E9829" t="s">
        <v>35</v>
      </c>
      <c r="F9829">
        <v>0</v>
      </c>
    </row>
    <row r="9830" spans="1:6">
      <c r="A9830" s="171">
        <v>44494</v>
      </c>
      <c r="B9830" t="s">
        <v>164</v>
      </c>
      <c r="C9830">
        <v>210731.74</v>
      </c>
      <c r="D9830" t="s">
        <v>36</v>
      </c>
      <c r="E9830" t="s">
        <v>36</v>
      </c>
      <c r="F9830">
        <v>4806</v>
      </c>
    </row>
    <row r="9831" spans="1:6">
      <c r="A9831" s="171">
        <v>44494</v>
      </c>
      <c r="B9831" t="s">
        <v>164</v>
      </c>
      <c r="C9831">
        <v>210731.74</v>
      </c>
      <c r="D9831" t="s">
        <v>37</v>
      </c>
      <c r="E9831" t="s">
        <v>37</v>
      </c>
      <c r="F9831">
        <v>29252</v>
      </c>
    </row>
    <row r="9832" spans="1:6">
      <c r="A9832" s="171">
        <v>44494</v>
      </c>
      <c r="B9832" t="s">
        <v>164</v>
      </c>
      <c r="C9832">
        <v>210731.74</v>
      </c>
      <c r="D9832" t="s">
        <v>38</v>
      </c>
      <c r="E9832" t="s">
        <v>38</v>
      </c>
      <c r="F9832">
        <v>0</v>
      </c>
    </row>
    <row r="9833" spans="1:6">
      <c r="A9833" s="171">
        <v>44494</v>
      </c>
      <c r="B9833" t="s">
        <v>164</v>
      </c>
      <c r="C9833">
        <v>210731.74</v>
      </c>
      <c r="D9833" t="s">
        <v>39</v>
      </c>
      <c r="E9833" t="s">
        <v>39</v>
      </c>
      <c r="F9833">
        <v>0</v>
      </c>
    </row>
    <row r="9834" spans="1:6">
      <c r="A9834" s="171">
        <v>44494</v>
      </c>
      <c r="B9834" t="s">
        <v>164</v>
      </c>
      <c r="C9834">
        <v>210731.74</v>
      </c>
      <c r="D9834" t="s">
        <v>40</v>
      </c>
      <c r="E9834" t="s">
        <v>40</v>
      </c>
      <c r="F9834">
        <v>0</v>
      </c>
    </row>
    <row r="9835" spans="1:6">
      <c r="A9835" s="171">
        <v>44494</v>
      </c>
      <c r="B9835" t="s">
        <v>164</v>
      </c>
      <c r="C9835">
        <v>210731.74</v>
      </c>
      <c r="D9835" t="s">
        <v>41</v>
      </c>
      <c r="E9835" t="s">
        <v>41</v>
      </c>
      <c r="F9835">
        <v>0</v>
      </c>
    </row>
    <row r="9836" spans="1:6">
      <c r="A9836" s="171">
        <v>44495</v>
      </c>
      <c r="B9836" t="s">
        <v>164</v>
      </c>
      <c r="C9836">
        <v>206415.29</v>
      </c>
      <c r="D9836" t="s">
        <v>9</v>
      </c>
      <c r="E9836" t="s">
        <v>9</v>
      </c>
      <c r="F9836">
        <v>1401242</v>
      </c>
    </row>
    <row r="9837" spans="1:6">
      <c r="A9837" s="171">
        <v>44495</v>
      </c>
      <c r="B9837" t="s">
        <v>164</v>
      </c>
      <c r="C9837">
        <v>206415.29</v>
      </c>
      <c r="D9837" t="s">
        <v>9</v>
      </c>
      <c r="E9837" t="s">
        <v>10</v>
      </c>
      <c r="F9837">
        <v>406783</v>
      </c>
    </row>
    <row r="9838" spans="1:6">
      <c r="A9838" s="171">
        <v>44495</v>
      </c>
      <c r="B9838" t="s">
        <v>164</v>
      </c>
      <c r="C9838">
        <v>206415.29</v>
      </c>
      <c r="D9838" t="s">
        <v>9</v>
      </c>
      <c r="E9838" t="s">
        <v>11</v>
      </c>
      <c r="F9838">
        <v>3616</v>
      </c>
    </row>
    <row r="9839" spans="1:6">
      <c r="A9839" s="171">
        <v>44495</v>
      </c>
      <c r="B9839" t="s">
        <v>164</v>
      </c>
      <c r="C9839">
        <v>206415.29</v>
      </c>
      <c r="D9839" t="s">
        <v>9</v>
      </c>
      <c r="E9839" t="s">
        <v>12</v>
      </c>
      <c r="F9839">
        <v>0</v>
      </c>
    </row>
    <row r="9840" spans="1:6">
      <c r="A9840" s="171">
        <v>44495</v>
      </c>
      <c r="B9840" t="s">
        <v>164</v>
      </c>
      <c r="C9840">
        <v>206415.29</v>
      </c>
      <c r="D9840" t="s">
        <v>9</v>
      </c>
      <c r="E9840" t="s">
        <v>13</v>
      </c>
      <c r="F9840">
        <v>990843</v>
      </c>
    </row>
    <row r="9841" spans="1:6">
      <c r="A9841" s="171">
        <v>44495</v>
      </c>
      <c r="B9841" t="s">
        <v>164</v>
      </c>
      <c r="C9841">
        <v>206415.29</v>
      </c>
      <c r="D9841" t="s">
        <v>14</v>
      </c>
      <c r="E9841" t="s">
        <v>14</v>
      </c>
      <c r="F9841">
        <v>659</v>
      </c>
    </row>
    <row r="9842" spans="1:6">
      <c r="A9842" s="171">
        <v>44495</v>
      </c>
      <c r="B9842" t="s">
        <v>164</v>
      </c>
      <c r="C9842">
        <v>206415.29</v>
      </c>
      <c r="D9842" t="s">
        <v>14</v>
      </c>
      <c r="E9842" t="s">
        <v>15</v>
      </c>
      <c r="F9842">
        <v>573</v>
      </c>
    </row>
    <row r="9843" spans="1:6">
      <c r="A9843" s="171">
        <v>44495</v>
      </c>
      <c r="B9843" t="s">
        <v>164</v>
      </c>
      <c r="C9843">
        <v>206415.29</v>
      </c>
      <c r="D9843" t="s">
        <v>14</v>
      </c>
      <c r="E9843" t="s">
        <v>16</v>
      </c>
      <c r="F9843">
        <v>85</v>
      </c>
    </row>
    <row r="9844" spans="1:6">
      <c r="A9844" s="171">
        <v>44495</v>
      </c>
      <c r="B9844" t="s">
        <v>164</v>
      </c>
      <c r="C9844">
        <v>206415.29</v>
      </c>
      <c r="D9844" t="s">
        <v>14</v>
      </c>
      <c r="E9844" t="s">
        <v>17</v>
      </c>
      <c r="F9844">
        <v>1</v>
      </c>
    </row>
    <row r="9845" spans="1:6">
      <c r="A9845" s="171">
        <v>44495</v>
      </c>
      <c r="B9845" t="s">
        <v>164</v>
      </c>
      <c r="C9845">
        <v>206415.29</v>
      </c>
      <c r="D9845" t="s">
        <v>14</v>
      </c>
      <c r="E9845" t="s">
        <v>18</v>
      </c>
      <c r="F9845">
        <v>0</v>
      </c>
    </row>
    <row r="9846" spans="1:6">
      <c r="A9846" s="171">
        <v>44495</v>
      </c>
      <c r="B9846" t="s">
        <v>164</v>
      </c>
      <c r="C9846">
        <v>206415.29</v>
      </c>
      <c r="D9846" t="s">
        <v>19</v>
      </c>
      <c r="E9846" t="s">
        <v>19</v>
      </c>
      <c r="F9846">
        <v>169731</v>
      </c>
    </row>
    <row r="9847" spans="1:6">
      <c r="A9847" s="171">
        <v>44495</v>
      </c>
      <c r="B9847" t="s">
        <v>164</v>
      </c>
      <c r="C9847">
        <v>206415.29</v>
      </c>
      <c r="D9847" t="s">
        <v>19</v>
      </c>
      <c r="E9847" t="s">
        <v>20</v>
      </c>
      <c r="F9847">
        <v>169731</v>
      </c>
    </row>
    <row r="9848" spans="1:6">
      <c r="A9848" s="171">
        <v>44495</v>
      </c>
      <c r="B9848" t="s">
        <v>164</v>
      </c>
      <c r="C9848">
        <v>206415.29</v>
      </c>
      <c r="D9848" t="s">
        <v>19</v>
      </c>
      <c r="E9848" t="s">
        <v>21</v>
      </c>
      <c r="F9848">
        <v>0</v>
      </c>
    </row>
    <row r="9849" spans="1:6">
      <c r="A9849" s="171">
        <v>44495</v>
      </c>
      <c r="B9849" t="s">
        <v>164</v>
      </c>
      <c r="C9849">
        <v>206415.29</v>
      </c>
      <c r="D9849" t="s">
        <v>19</v>
      </c>
      <c r="E9849" t="s">
        <v>22</v>
      </c>
      <c r="F9849">
        <v>0</v>
      </c>
    </row>
    <row r="9850" spans="1:6">
      <c r="A9850" s="171">
        <v>44495</v>
      </c>
      <c r="B9850" t="s">
        <v>164</v>
      </c>
      <c r="C9850">
        <v>206415.29</v>
      </c>
      <c r="D9850" t="s">
        <v>23</v>
      </c>
      <c r="E9850" t="s">
        <v>23</v>
      </c>
      <c r="F9850">
        <v>0</v>
      </c>
    </row>
    <row r="9851" spans="1:6">
      <c r="A9851" s="171">
        <v>44495</v>
      </c>
      <c r="B9851" t="s">
        <v>164</v>
      </c>
      <c r="C9851">
        <v>206415.29</v>
      </c>
      <c r="D9851" t="s">
        <v>24</v>
      </c>
      <c r="E9851" t="s">
        <v>24</v>
      </c>
      <c r="F9851">
        <v>258921</v>
      </c>
    </row>
    <row r="9852" spans="1:6">
      <c r="A9852" s="171">
        <v>44495</v>
      </c>
      <c r="B9852" t="s">
        <v>164</v>
      </c>
      <c r="C9852">
        <v>206415.29</v>
      </c>
      <c r="D9852" t="s">
        <v>25</v>
      </c>
      <c r="E9852" t="s">
        <v>25</v>
      </c>
      <c r="F9852">
        <v>1998719</v>
      </c>
    </row>
    <row r="9853" spans="1:6">
      <c r="A9853" s="171">
        <v>44495</v>
      </c>
      <c r="B9853" t="s">
        <v>164</v>
      </c>
      <c r="C9853">
        <v>206415.29</v>
      </c>
      <c r="D9853" t="s">
        <v>26</v>
      </c>
      <c r="E9853" t="s">
        <v>26</v>
      </c>
      <c r="F9853">
        <v>200562</v>
      </c>
    </row>
    <row r="9854" spans="1:6">
      <c r="A9854" s="171">
        <v>44495</v>
      </c>
      <c r="B9854" t="s">
        <v>164</v>
      </c>
      <c r="C9854">
        <v>206415.29</v>
      </c>
      <c r="D9854" t="s">
        <v>27</v>
      </c>
      <c r="E9854" t="s">
        <v>27</v>
      </c>
      <c r="F9854">
        <v>33199</v>
      </c>
    </row>
    <row r="9855" spans="1:6">
      <c r="A9855" s="171">
        <v>44495</v>
      </c>
      <c r="B9855" t="s">
        <v>164</v>
      </c>
      <c r="C9855">
        <v>206415.29</v>
      </c>
      <c r="D9855" t="s">
        <v>28</v>
      </c>
      <c r="E9855" t="s">
        <v>28</v>
      </c>
      <c r="F9855">
        <v>8</v>
      </c>
    </row>
    <row r="9856" spans="1:6">
      <c r="A9856" s="171">
        <v>44495</v>
      </c>
      <c r="B9856" t="s">
        <v>164</v>
      </c>
      <c r="C9856">
        <v>206415.29</v>
      </c>
      <c r="D9856" t="s">
        <v>29</v>
      </c>
      <c r="E9856" t="s">
        <v>29</v>
      </c>
      <c r="F9856">
        <v>1734340</v>
      </c>
    </row>
    <row r="9857" spans="1:6">
      <c r="A9857" s="171">
        <v>44495</v>
      </c>
      <c r="B9857" t="s">
        <v>164</v>
      </c>
      <c r="C9857">
        <v>206415.29</v>
      </c>
      <c r="D9857" t="s">
        <v>30</v>
      </c>
      <c r="E9857" t="s">
        <v>30</v>
      </c>
      <c r="F9857">
        <v>31504766</v>
      </c>
    </row>
    <row r="9858" spans="1:6">
      <c r="A9858" s="171">
        <v>44495</v>
      </c>
      <c r="B9858" t="s">
        <v>164</v>
      </c>
      <c r="C9858">
        <v>206415.29</v>
      </c>
      <c r="D9858" t="s">
        <v>31</v>
      </c>
      <c r="E9858" t="s">
        <v>31</v>
      </c>
      <c r="F9858">
        <v>5681117</v>
      </c>
    </row>
    <row r="9859" spans="1:6">
      <c r="A9859" s="171">
        <v>44495</v>
      </c>
      <c r="B9859" t="s">
        <v>164</v>
      </c>
      <c r="C9859">
        <v>206415.29</v>
      </c>
      <c r="D9859" t="s">
        <v>32</v>
      </c>
      <c r="E9859" t="s">
        <v>32</v>
      </c>
      <c r="F9859">
        <v>154108</v>
      </c>
    </row>
    <row r="9860" spans="1:6">
      <c r="A9860" s="171">
        <v>44495</v>
      </c>
      <c r="B9860" t="s">
        <v>164</v>
      </c>
      <c r="C9860">
        <v>206415.29</v>
      </c>
      <c r="D9860" t="s">
        <v>33</v>
      </c>
      <c r="E9860" t="s">
        <v>33</v>
      </c>
      <c r="F9860">
        <v>15108664</v>
      </c>
    </row>
    <row r="9861" spans="1:6">
      <c r="A9861" s="171">
        <v>44495</v>
      </c>
      <c r="B9861" t="s">
        <v>164</v>
      </c>
      <c r="C9861">
        <v>206415.29</v>
      </c>
      <c r="D9861" t="s">
        <v>34</v>
      </c>
      <c r="E9861" t="s">
        <v>34</v>
      </c>
      <c r="F9861">
        <v>0</v>
      </c>
    </row>
    <row r="9862" spans="1:6">
      <c r="A9862" s="171">
        <v>44495</v>
      </c>
      <c r="B9862" t="s">
        <v>164</v>
      </c>
      <c r="C9862">
        <v>206415.29</v>
      </c>
      <c r="D9862" t="s">
        <v>35</v>
      </c>
      <c r="E9862" t="s">
        <v>35</v>
      </c>
      <c r="F9862">
        <v>0</v>
      </c>
    </row>
    <row r="9863" spans="1:6">
      <c r="A9863" s="171">
        <v>44495</v>
      </c>
      <c r="B9863" t="s">
        <v>164</v>
      </c>
      <c r="C9863">
        <v>206415.29</v>
      </c>
      <c r="D9863" t="s">
        <v>36</v>
      </c>
      <c r="E9863" t="s">
        <v>36</v>
      </c>
      <c r="F9863">
        <v>5235</v>
      </c>
    </row>
    <row r="9864" spans="1:6">
      <c r="A9864" s="171">
        <v>44495</v>
      </c>
      <c r="B9864" t="s">
        <v>164</v>
      </c>
      <c r="C9864">
        <v>206415.29</v>
      </c>
      <c r="D9864" t="s">
        <v>37</v>
      </c>
      <c r="E9864" t="s">
        <v>37</v>
      </c>
      <c r="F9864">
        <v>29566</v>
      </c>
    </row>
    <row r="9865" spans="1:6">
      <c r="A9865" s="171">
        <v>44495</v>
      </c>
      <c r="B9865" t="s">
        <v>164</v>
      </c>
      <c r="C9865">
        <v>206415.29</v>
      </c>
      <c r="D9865" t="s">
        <v>38</v>
      </c>
      <c r="E9865" t="s">
        <v>38</v>
      </c>
      <c r="F9865">
        <v>0</v>
      </c>
    </row>
    <row r="9866" spans="1:6">
      <c r="A9866" s="171">
        <v>44495</v>
      </c>
      <c r="B9866" t="s">
        <v>164</v>
      </c>
      <c r="C9866">
        <v>206415.29</v>
      </c>
      <c r="D9866" t="s">
        <v>39</v>
      </c>
      <c r="E9866" t="s">
        <v>39</v>
      </c>
      <c r="F9866">
        <v>0</v>
      </c>
    </row>
    <row r="9867" spans="1:6">
      <c r="A9867" s="171">
        <v>44495</v>
      </c>
      <c r="B9867" t="s">
        <v>164</v>
      </c>
      <c r="C9867">
        <v>206415.29</v>
      </c>
      <c r="D9867" t="s">
        <v>40</v>
      </c>
      <c r="E9867" t="s">
        <v>40</v>
      </c>
      <c r="F9867">
        <v>0</v>
      </c>
    </row>
    <row r="9868" spans="1:6">
      <c r="A9868" s="171">
        <v>44495</v>
      </c>
      <c r="B9868" t="s">
        <v>164</v>
      </c>
      <c r="C9868">
        <v>206415.29</v>
      </c>
      <c r="D9868" t="s">
        <v>41</v>
      </c>
      <c r="E9868" t="s">
        <v>41</v>
      </c>
      <c r="F9868">
        <v>0</v>
      </c>
    </row>
    <row r="9869" spans="1:6">
      <c r="A9869" s="171">
        <v>44496</v>
      </c>
      <c r="B9869" t="s">
        <v>164</v>
      </c>
      <c r="C9869">
        <v>248276.6</v>
      </c>
      <c r="D9869" t="s">
        <v>9</v>
      </c>
      <c r="E9869" t="s">
        <v>9</v>
      </c>
      <c r="F9869">
        <v>1460496</v>
      </c>
    </row>
    <row r="9870" spans="1:6">
      <c r="A9870" s="171">
        <v>44496</v>
      </c>
      <c r="B9870" t="s">
        <v>164</v>
      </c>
      <c r="C9870">
        <v>248276.6</v>
      </c>
      <c r="D9870" t="s">
        <v>9</v>
      </c>
      <c r="E9870" t="s">
        <v>10</v>
      </c>
      <c r="F9870">
        <v>541358</v>
      </c>
    </row>
    <row r="9871" spans="1:6">
      <c r="A9871" s="171">
        <v>44496</v>
      </c>
      <c r="B9871" t="s">
        <v>164</v>
      </c>
      <c r="C9871">
        <v>248276.6</v>
      </c>
      <c r="D9871" t="s">
        <v>9</v>
      </c>
      <c r="E9871" t="s">
        <v>11</v>
      </c>
      <c r="F9871">
        <v>3073</v>
      </c>
    </row>
    <row r="9872" spans="1:6">
      <c r="A9872" s="171">
        <v>44496</v>
      </c>
      <c r="B9872" t="s">
        <v>164</v>
      </c>
      <c r="C9872">
        <v>248276.6</v>
      </c>
      <c r="D9872" t="s">
        <v>9</v>
      </c>
      <c r="E9872" t="s">
        <v>12</v>
      </c>
      <c r="F9872">
        <v>0</v>
      </c>
    </row>
    <row r="9873" spans="1:6">
      <c r="A9873" s="171">
        <v>44496</v>
      </c>
      <c r="B9873" t="s">
        <v>164</v>
      </c>
      <c r="C9873">
        <v>248276.6</v>
      </c>
      <c r="D9873" t="s">
        <v>9</v>
      </c>
      <c r="E9873" t="s">
        <v>13</v>
      </c>
      <c r="F9873">
        <v>916065</v>
      </c>
    </row>
    <row r="9874" spans="1:6">
      <c r="A9874" s="171">
        <v>44496</v>
      </c>
      <c r="B9874" t="s">
        <v>164</v>
      </c>
      <c r="C9874">
        <v>248276.6</v>
      </c>
      <c r="D9874" t="s">
        <v>14</v>
      </c>
      <c r="E9874" t="s">
        <v>14</v>
      </c>
      <c r="F9874">
        <v>4427</v>
      </c>
    </row>
    <row r="9875" spans="1:6">
      <c r="A9875" s="171">
        <v>44496</v>
      </c>
      <c r="B9875" t="s">
        <v>164</v>
      </c>
      <c r="C9875">
        <v>248276.6</v>
      </c>
      <c r="D9875" t="s">
        <v>14</v>
      </c>
      <c r="E9875" t="s">
        <v>15</v>
      </c>
      <c r="F9875">
        <v>4372</v>
      </c>
    </row>
    <row r="9876" spans="1:6">
      <c r="A9876" s="171">
        <v>44496</v>
      </c>
      <c r="B9876" t="s">
        <v>164</v>
      </c>
      <c r="C9876">
        <v>248276.6</v>
      </c>
      <c r="D9876" t="s">
        <v>14</v>
      </c>
      <c r="E9876" t="s">
        <v>16</v>
      </c>
      <c r="F9876">
        <v>54</v>
      </c>
    </row>
    <row r="9877" spans="1:6">
      <c r="A9877" s="171">
        <v>44496</v>
      </c>
      <c r="B9877" t="s">
        <v>164</v>
      </c>
      <c r="C9877">
        <v>248276.6</v>
      </c>
      <c r="D9877" t="s">
        <v>14</v>
      </c>
      <c r="E9877" t="s">
        <v>17</v>
      </c>
      <c r="F9877">
        <v>1</v>
      </c>
    </row>
    <row r="9878" spans="1:6">
      <c r="A9878" s="171">
        <v>44496</v>
      </c>
      <c r="B9878" t="s">
        <v>164</v>
      </c>
      <c r="C9878">
        <v>248276.6</v>
      </c>
      <c r="D9878" t="s">
        <v>14</v>
      </c>
      <c r="E9878" t="s">
        <v>18</v>
      </c>
      <c r="F9878">
        <v>0</v>
      </c>
    </row>
    <row r="9879" spans="1:6">
      <c r="A9879" s="171">
        <v>44496</v>
      </c>
      <c r="B9879" t="s">
        <v>164</v>
      </c>
      <c r="C9879">
        <v>248276.6</v>
      </c>
      <c r="D9879" t="s">
        <v>19</v>
      </c>
      <c r="E9879" t="s">
        <v>19</v>
      </c>
      <c r="F9879">
        <v>50617</v>
      </c>
    </row>
    <row r="9880" spans="1:6">
      <c r="A9880" s="171">
        <v>44496</v>
      </c>
      <c r="B9880" t="s">
        <v>164</v>
      </c>
      <c r="C9880">
        <v>248276.6</v>
      </c>
      <c r="D9880" t="s">
        <v>19</v>
      </c>
      <c r="E9880" t="s">
        <v>20</v>
      </c>
      <c r="F9880">
        <v>50617</v>
      </c>
    </row>
    <row r="9881" spans="1:6">
      <c r="A9881" s="171">
        <v>44496</v>
      </c>
      <c r="B9881" t="s">
        <v>164</v>
      </c>
      <c r="C9881">
        <v>248276.6</v>
      </c>
      <c r="D9881" t="s">
        <v>19</v>
      </c>
      <c r="E9881" t="s">
        <v>21</v>
      </c>
      <c r="F9881">
        <v>0</v>
      </c>
    </row>
    <row r="9882" spans="1:6">
      <c r="A9882" s="171">
        <v>44496</v>
      </c>
      <c r="B9882" t="s">
        <v>164</v>
      </c>
      <c r="C9882">
        <v>248276.6</v>
      </c>
      <c r="D9882" t="s">
        <v>19</v>
      </c>
      <c r="E9882" t="s">
        <v>22</v>
      </c>
      <c r="F9882">
        <v>0</v>
      </c>
    </row>
    <row r="9883" spans="1:6">
      <c r="A9883" s="171">
        <v>44496</v>
      </c>
      <c r="B9883" t="s">
        <v>164</v>
      </c>
      <c r="C9883">
        <v>248276.6</v>
      </c>
      <c r="D9883" t="s">
        <v>23</v>
      </c>
      <c r="E9883" t="s">
        <v>23</v>
      </c>
      <c r="F9883">
        <v>0</v>
      </c>
    </row>
    <row r="9884" spans="1:6">
      <c r="A9884" s="171">
        <v>44496</v>
      </c>
      <c r="B9884" t="s">
        <v>164</v>
      </c>
      <c r="C9884">
        <v>248276.6</v>
      </c>
      <c r="D9884" t="s">
        <v>24</v>
      </c>
      <c r="E9884" t="s">
        <v>24</v>
      </c>
      <c r="F9884">
        <v>77898</v>
      </c>
    </row>
    <row r="9885" spans="1:6">
      <c r="A9885" s="171">
        <v>44496</v>
      </c>
      <c r="B9885" t="s">
        <v>164</v>
      </c>
      <c r="C9885">
        <v>248276.6</v>
      </c>
      <c r="D9885" t="s">
        <v>25</v>
      </c>
      <c r="E9885" t="s">
        <v>25</v>
      </c>
      <c r="F9885">
        <v>2848089</v>
      </c>
    </row>
    <row r="9886" spans="1:6">
      <c r="A9886" s="171">
        <v>44496</v>
      </c>
      <c r="B9886" t="s">
        <v>164</v>
      </c>
      <c r="C9886">
        <v>248276.6</v>
      </c>
      <c r="D9886" t="s">
        <v>26</v>
      </c>
      <c r="E9886" t="s">
        <v>26</v>
      </c>
      <c r="F9886">
        <v>68971</v>
      </c>
    </row>
    <row r="9887" spans="1:6">
      <c r="A9887" s="171">
        <v>44496</v>
      </c>
      <c r="B9887" t="s">
        <v>164</v>
      </c>
      <c r="C9887">
        <v>248276.6</v>
      </c>
      <c r="D9887" t="s">
        <v>27</v>
      </c>
      <c r="E9887" t="s">
        <v>27</v>
      </c>
      <c r="F9887">
        <v>38560</v>
      </c>
    </row>
    <row r="9888" spans="1:6">
      <c r="A9888" s="171">
        <v>44496</v>
      </c>
      <c r="B9888" t="s">
        <v>164</v>
      </c>
      <c r="C9888">
        <v>248276.6</v>
      </c>
      <c r="D9888" t="s">
        <v>28</v>
      </c>
      <c r="E9888" t="s">
        <v>28</v>
      </c>
      <c r="F9888">
        <v>14</v>
      </c>
    </row>
    <row r="9889" spans="1:6">
      <c r="A9889" s="171">
        <v>44496</v>
      </c>
      <c r="B9889" t="s">
        <v>164</v>
      </c>
      <c r="C9889">
        <v>248276.6</v>
      </c>
      <c r="D9889" t="s">
        <v>29</v>
      </c>
      <c r="E9889" t="s">
        <v>29</v>
      </c>
      <c r="F9889">
        <v>1043445</v>
      </c>
    </row>
    <row r="9890" spans="1:6">
      <c r="A9890" s="171">
        <v>44496</v>
      </c>
      <c r="B9890" t="s">
        <v>164</v>
      </c>
      <c r="C9890">
        <v>248276.6</v>
      </c>
      <c r="D9890" t="s">
        <v>30</v>
      </c>
      <c r="E9890" t="s">
        <v>30</v>
      </c>
      <c r="F9890">
        <v>29974694</v>
      </c>
    </row>
    <row r="9891" spans="1:6">
      <c r="A9891" s="171">
        <v>44496</v>
      </c>
      <c r="B9891" t="s">
        <v>164</v>
      </c>
      <c r="C9891">
        <v>248276.6</v>
      </c>
      <c r="D9891" t="s">
        <v>31</v>
      </c>
      <c r="E9891" t="s">
        <v>31</v>
      </c>
      <c r="F9891">
        <v>6894092</v>
      </c>
    </row>
    <row r="9892" spans="1:6">
      <c r="A9892" s="171">
        <v>44496</v>
      </c>
      <c r="B9892" t="s">
        <v>164</v>
      </c>
      <c r="C9892">
        <v>248276.6</v>
      </c>
      <c r="D9892" t="s">
        <v>32</v>
      </c>
      <c r="E9892" t="s">
        <v>32</v>
      </c>
      <c r="F9892">
        <v>721838</v>
      </c>
    </row>
    <row r="9893" spans="1:6">
      <c r="A9893" s="171">
        <v>44496</v>
      </c>
      <c r="B9893" t="s">
        <v>164</v>
      </c>
      <c r="C9893">
        <v>248276.6</v>
      </c>
      <c r="D9893" t="s">
        <v>33</v>
      </c>
      <c r="E9893" t="s">
        <v>33</v>
      </c>
      <c r="F9893">
        <v>12371245</v>
      </c>
    </row>
    <row r="9894" spans="1:6">
      <c r="A9894" s="171">
        <v>44496</v>
      </c>
      <c r="B9894" t="s">
        <v>164</v>
      </c>
      <c r="C9894">
        <v>248276.6</v>
      </c>
      <c r="D9894" t="s">
        <v>34</v>
      </c>
      <c r="E9894" t="s">
        <v>34</v>
      </c>
      <c r="F9894">
        <v>0</v>
      </c>
    </row>
    <row r="9895" spans="1:6">
      <c r="A9895" s="171">
        <v>44496</v>
      </c>
      <c r="B9895" t="s">
        <v>164</v>
      </c>
      <c r="C9895">
        <v>248276.6</v>
      </c>
      <c r="D9895" t="s">
        <v>35</v>
      </c>
      <c r="E9895" t="s">
        <v>35</v>
      </c>
      <c r="F9895">
        <v>0</v>
      </c>
    </row>
    <row r="9896" spans="1:6">
      <c r="A9896" s="171">
        <v>44496</v>
      </c>
      <c r="B9896" t="s">
        <v>164</v>
      </c>
      <c r="C9896">
        <v>248276.6</v>
      </c>
      <c r="D9896" t="s">
        <v>36</v>
      </c>
      <c r="E9896" t="s">
        <v>36</v>
      </c>
      <c r="F9896">
        <v>2496</v>
      </c>
    </row>
    <row r="9897" spans="1:6">
      <c r="A9897" s="171">
        <v>44496</v>
      </c>
      <c r="B9897" t="s">
        <v>164</v>
      </c>
      <c r="C9897">
        <v>248276.6</v>
      </c>
      <c r="D9897" t="s">
        <v>37</v>
      </c>
      <c r="E9897" t="s">
        <v>37</v>
      </c>
      <c r="F9897">
        <v>37224</v>
      </c>
    </row>
    <row r="9898" spans="1:6">
      <c r="A9898" s="171">
        <v>44496</v>
      </c>
      <c r="B9898" t="s">
        <v>164</v>
      </c>
      <c r="C9898">
        <v>248276.6</v>
      </c>
      <c r="D9898" t="s">
        <v>38</v>
      </c>
      <c r="E9898" t="s">
        <v>38</v>
      </c>
      <c r="F9898">
        <v>0</v>
      </c>
    </row>
    <row r="9899" spans="1:6">
      <c r="A9899" s="171">
        <v>44496</v>
      </c>
      <c r="B9899" t="s">
        <v>164</v>
      </c>
      <c r="C9899">
        <v>248276.6</v>
      </c>
      <c r="D9899" t="s">
        <v>39</v>
      </c>
      <c r="E9899" t="s">
        <v>39</v>
      </c>
      <c r="F9899">
        <v>0</v>
      </c>
    </row>
    <row r="9900" spans="1:6">
      <c r="A9900" s="171">
        <v>44496</v>
      </c>
      <c r="B9900" t="s">
        <v>164</v>
      </c>
      <c r="C9900">
        <v>248276.6</v>
      </c>
      <c r="D9900" t="s">
        <v>40</v>
      </c>
      <c r="E9900" t="s">
        <v>40</v>
      </c>
      <c r="F9900">
        <v>0</v>
      </c>
    </row>
    <row r="9901" spans="1:6">
      <c r="A9901" s="171">
        <v>44496</v>
      </c>
      <c r="B9901" t="s">
        <v>164</v>
      </c>
      <c r="C9901">
        <v>248276.6</v>
      </c>
      <c r="D9901" t="s">
        <v>41</v>
      </c>
      <c r="E9901" t="s">
        <v>41</v>
      </c>
      <c r="F9901">
        <v>0</v>
      </c>
    </row>
    <row r="9902" spans="1:6">
      <c r="A9902" s="171">
        <v>44497</v>
      </c>
      <c r="B9902" t="s">
        <v>164</v>
      </c>
      <c r="C9902">
        <v>162944.89000000001</v>
      </c>
      <c r="D9902" t="s">
        <v>9</v>
      </c>
      <c r="E9902" t="s">
        <v>9</v>
      </c>
      <c r="F9902">
        <v>1290225</v>
      </c>
    </row>
    <row r="9903" spans="1:6">
      <c r="A9903" s="171">
        <v>44497</v>
      </c>
      <c r="B9903" t="s">
        <v>164</v>
      </c>
      <c r="C9903">
        <v>162944.89000000001</v>
      </c>
      <c r="D9903" t="s">
        <v>9</v>
      </c>
      <c r="E9903" t="s">
        <v>10</v>
      </c>
      <c r="F9903">
        <v>399957</v>
      </c>
    </row>
    <row r="9904" spans="1:6">
      <c r="A9904" s="171">
        <v>44497</v>
      </c>
      <c r="B9904" t="s">
        <v>164</v>
      </c>
      <c r="C9904">
        <v>162944.89000000001</v>
      </c>
      <c r="D9904" t="s">
        <v>9</v>
      </c>
      <c r="E9904" t="s">
        <v>11</v>
      </c>
      <c r="F9904">
        <v>2590</v>
      </c>
    </row>
    <row r="9905" spans="1:6">
      <c r="A9905" s="171">
        <v>44497</v>
      </c>
      <c r="B9905" t="s">
        <v>164</v>
      </c>
      <c r="C9905">
        <v>162944.89000000001</v>
      </c>
      <c r="D9905" t="s">
        <v>9</v>
      </c>
      <c r="E9905" t="s">
        <v>12</v>
      </c>
      <c r="F9905">
        <v>0</v>
      </c>
    </row>
    <row r="9906" spans="1:6">
      <c r="A9906" s="171">
        <v>44497</v>
      </c>
      <c r="B9906" t="s">
        <v>164</v>
      </c>
      <c r="C9906">
        <v>162944.89000000001</v>
      </c>
      <c r="D9906" t="s">
        <v>9</v>
      </c>
      <c r="E9906" t="s">
        <v>13</v>
      </c>
      <c r="F9906">
        <v>887678</v>
      </c>
    </row>
    <row r="9907" spans="1:6">
      <c r="A9907" s="171">
        <v>44497</v>
      </c>
      <c r="B9907" t="s">
        <v>164</v>
      </c>
      <c r="C9907">
        <v>162944.89000000001</v>
      </c>
      <c r="D9907" t="s">
        <v>14</v>
      </c>
      <c r="E9907" t="s">
        <v>14</v>
      </c>
      <c r="F9907">
        <v>2812</v>
      </c>
    </row>
    <row r="9908" spans="1:6">
      <c r="A9908" s="171">
        <v>44497</v>
      </c>
      <c r="B9908" t="s">
        <v>164</v>
      </c>
      <c r="C9908">
        <v>162944.89000000001</v>
      </c>
      <c r="D9908" t="s">
        <v>14</v>
      </c>
      <c r="E9908" t="s">
        <v>15</v>
      </c>
      <c r="F9908">
        <v>2728</v>
      </c>
    </row>
    <row r="9909" spans="1:6">
      <c r="A9909" s="171">
        <v>44497</v>
      </c>
      <c r="B9909" t="s">
        <v>164</v>
      </c>
      <c r="C9909">
        <v>162944.89000000001</v>
      </c>
      <c r="D9909" t="s">
        <v>14</v>
      </c>
      <c r="E9909" t="s">
        <v>16</v>
      </c>
      <c r="F9909">
        <v>84</v>
      </c>
    </row>
    <row r="9910" spans="1:6">
      <c r="A9910" s="171">
        <v>44497</v>
      </c>
      <c r="B9910" t="s">
        <v>164</v>
      </c>
      <c r="C9910">
        <v>162944.89000000001</v>
      </c>
      <c r="D9910" t="s">
        <v>14</v>
      </c>
      <c r="E9910" t="s">
        <v>17</v>
      </c>
      <c r="F9910">
        <v>1</v>
      </c>
    </row>
    <row r="9911" spans="1:6">
      <c r="A9911" s="171">
        <v>44497</v>
      </c>
      <c r="B9911" t="s">
        <v>164</v>
      </c>
      <c r="C9911">
        <v>162944.89000000001</v>
      </c>
      <c r="D9911" t="s">
        <v>14</v>
      </c>
      <c r="E9911" t="s">
        <v>18</v>
      </c>
      <c r="F9911">
        <v>0</v>
      </c>
    </row>
    <row r="9912" spans="1:6">
      <c r="A9912" s="171">
        <v>44497</v>
      </c>
      <c r="B9912" t="s">
        <v>164</v>
      </c>
      <c r="C9912">
        <v>162944.89000000001</v>
      </c>
      <c r="D9912" t="s">
        <v>19</v>
      </c>
      <c r="E9912" t="s">
        <v>19</v>
      </c>
      <c r="F9912">
        <v>8215</v>
      </c>
    </row>
    <row r="9913" spans="1:6">
      <c r="A9913" s="171">
        <v>44497</v>
      </c>
      <c r="B9913" t="s">
        <v>164</v>
      </c>
      <c r="C9913">
        <v>162944.89000000001</v>
      </c>
      <c r="D9913" t="s">
        <v>19</v>
      </c>
      <c r="E9913" t="s">
        <v>20</v>
      </c>
      <c r="F9913">
        <v>8215</v>
      </c>
    </row>
    <row r="9914" spans="1:6">
      <c r="A9914" s="171">
        <v>44497</v>
      </c>
      <c r="B9914" t="s">
        <v>164</v>
      </c>
      <c r="C9914">
        <v>162944.89000000001</v>
      </c>
      <c r="D9914" t="s">
        <v>19</v>
      </c>
      <c r="E9914" t="s">
        <v>21</v>
      </c>
      <c r="F9914">
        <v>0</v>
      </c>
    </row>
    <row r="9915" spans="1:6">
      <c r="A9915" s="171">
        <v>44497</v>
      </c>
      <c r="B9915" t="s">
        <v>164</v>
      </c>
      <c r="C9915">
        <v>162944.89000000001</v>
      </c>
      <c r="D9915" t="s">
        <v>19</v>
      </c>
      <c r="E9915" t="s">
        <v>22</v>
      </c>
      <c r="F9915">
        <v>0</v>
      </c>
    </row>
    <row r="9916" spans="1:6">
      <c r="A9916" s="171">
        <v>44497</v>
      </c>
      <c r="B9916" t="s">
        <v>164</v>
      </c>
      <c r="C9916">
        <v>162944.89000000001</v>
      </c>
      <c r="D9916" t="s">
        <v>23</v>
      </c>
      <c r="E9916" t="s">
        <v>23</v>
      </c>
      <c r="F9916">
        <v>0</v>
      </c>
    </row>
    <row r="9917" spans="1:6">
      <c r="A9917" s="171">
        <v>44497</v>
      </c>
      <c r="B9917" t="s">
        <v>164</v>
      </c>
      <c r="C9917">
        <v>162944.89000000001</v>
      </c>
      <c r="D9917" t="s">
        <v>24</v>
      </c>
      <c r="E9917" t="s">
        <v>24</v>
      </c>
      <c r="F9917">
        <v>294406</v>
      </c>
    </row>
    <row r="9918" spans="1:6">
      <c r="A9918" s="171">
        <v>44497</v>
      </c>
      <c r="B9918" t="s">
        <v>164</v>
      </c>
      <c r="C9918">
        <v>162944.89000000001</v>
      </c>
      <c r="D9918" t="s">
        <v>25</v>
      </c>
      <c r="E9918" t="s">
        <v>25</v>
      </c>
      <c r="F9918">
        <v>2321990</v>
      </c>
    </row>
    <row r="9919" spans="1:6">
      <c r="A9919" s="171">
        <v>44497</v>
      </c>
      <c r="B9919" t="s">
        <v>164</v>
      </c>
      <c r="C9919">
        <v>162944.89000000001</v>
      </c>
      <c r="D9919" t="s">
        <v>26</v>
      </c>
      <c r="E9919" t="s">
        <v>26</v>
      </c>
      <c r="F9919">
        <v>32726</v>
      </c>
    </row>
    <row r="9920" spans="1:6">
      <c r="A9920" s="171">
        <v>44497</v>
      </c>
      <c r="B9920" t="s">
        <v>164</v>
      </c>
      <c r="C9920">
        <v>162944.89000000001</v>
      </c>
      <c r="D9920" t="s">
        <v>27</v>
      </c>
      <c r="E9920" t="s">
        <v>27</v>
      </c>
      <c r="F9920">
        <v>34209</v>
      </c>
    </row>
    <row r="9921" spans="1:6">
      <c r="A9921" s="171">
        <v>44497</v>
      </c>
      <c r="B9921" t="s">
        <v>164</v>
      </c>
      <c r="C9921">
        <v>162944.89000000001</v>
      </c>
      <c r="D9921" t="s">
        <v>28</v>
      </c>
      <c r="E9921" t="s">
        <v>28</v>
      </c>
      <c r="F9921">
        <v>15</v>
      </c>
    </row>
    <row r="9922" spans="1:6">
      <c r="A9922" s="171">
        <v>44497</v>
      </c>
      <c r="B9922" t="s">
        <v>164</v>
      </c>
      <c r="C9922">
        <v>162944.89000000001</v>
      </c>
      <c r="D9922" t="s">
        <v>29</v>
      </c>
      <c r="E9922" t="s">
        <v>29</v>
      </c>
      <c r="F9922">
        <v>1101059</v>
      </c>
    </row>
    <row r="9923" spans="1:6">
      <c r="A9923" s="171">
        <v>44497</v>
      </c>
      <c r="B9923" t="s">
        <v>164</v>
      </c>
      <c r="C9923">
        <v>162944.89000000001</v>
      </c>
      <c r="D9923" t="s">
        <v>30</v>
      </c>
      <c r="E9923" t="s">
        <v>30</v>
      </c>
      <c r="F9923">
        <v>28238674</v>
      </c>
    </row>
    <row r="9924" spans="1:6">
      <c r="A9924" s="171">
        <v>44497</v>
      </c>
      <c r="B9924" t="s">
        <v>164</v>
      </c>
      <c r="C9924">
        <v>162944.89000000001</v>
      </c>
      <c r="D9924" t="s">
        <v>31</v>
      </c>
      <c r="E9924" t="s">
        <v>31</v>
      </c>
      <c r="F9924">
        <v>8196617</v>
      </c>
    </row>
    <row r="9925" spans="1:6">
      <c r="A9925" s="171">
        <v>44497</v>
      </c>
      <c r="B9925" t="s">
        <v>164</v>
      </c>
      <c r="C9925">
        <v>162944.89000000001</v>
      </c>
      <c r="D9925" t="s">
        <v>32</v>
      </c>
      <c r="E9925" t="s">
        <v>32</v>
      </c>
      <c r="F9925">
        <v>921379</v>
      </c>
    </row>
    <row r="9926" spans="1:6">
      <c r="A9926" s="171">
        <v>44497</v>
      </c>
      <c r="B9926" t="s">
        <v>164</v>
      </c>
      <c r="C9926">
        <v>162944.89000000001</v>
      </c>
      <c r="D9926" t="s">
        <v>33</v>
      </c>
      <c r="E9926" t="s">
        <v>33</v>
      </c>
      <c r="F9926">
        <v>18603348</v>
      </c>
    </row>
    <row r="9927" spans="1:6">
      <c r="A9927" s="171">
        <v>44497</v>
      </c>
      <c r="B9927" t="s">
        <v>164</v>
      </c>
      <c r="C9927">
        <v>162944.89000000001</v>
      </c>
      <c r="D9927" t="s">
        <v>34</v>
      </c>
      <c r="E9927" t="s">
        <v>34</v>
      </c>
      <c r="F9927">
        <v>0</v>
      </c>
    </row>
    <row r="9928" spans="1:6">
      <c r="A9928" s="171">
        <v>44497</v>
      </c>
      <c r="B9928" t="s">
        <v>164</v>
      </c>
      <c r="C9928">
        <v>162944.89000000001</v>
      </c>
      <c r="D9928" t="s">
        <v>35</v>
      </c>
      <c r="E9928" t="s">
        <v>35</v>
      </c>
      <c r="F9928">
        <v>0</v>
      </c>
    </row>
    <row r="9929" spans="1:6">
      <c r="A9929" s="171">
        <v>44497</v>
      </c>
      <c r="B9929" t="s">
        <v>164</v>
      </c>
      <c r="C9929">
        <v>162944.89000000001</v>
      </c>
      <c r="D9929" t="s">
        <v>36</v>
      </c>
      <c r="E9929" t="s">
        <v>36</v>
      </c>
      <c r="F9929">
        <v>5005</v>
      </c>
    </row>
    <row r="9930" spans="1:6">
      <c r="A9930" s="171">
        <v>44497</v>
      </c>
      <c r="B9930" t="s">
        <v>164</v>
      </c>
      <c r="C9930">
        <v>162944.89000000001</v>
      </c>
      <c r="D9930" t="s">
        <v>37</v>
      </c>
      <c r="E9930" t="s">
        <v>37</v>
      </c>
      <c r="F9930">
        <v>33305</v>
      </c>
    </row>
    <row r="9931" spans="1:6">
      <c r="A9931" s="171">
        <v>44497</v>
      </c>
      <c r="B9931" t="s">
        <v>164</v>
      </c>
      <c r="C9931">
        <v>162944.89000000001</v>
      </c>
      <c r="D9931" t="s">
        <v>38</v>
      </c>
      <c r="E9931" t="s">
        <v>38</v>
      </c>
      <c r="F9931">
        <v>0</v>
      </c>
    </row>
    <row r="9932" spans="1:6">
      <c r="A9932" s="171">
        <v>44497</v>
      </c>
      <c r="B9932" t="s">
        <v>164</v>
      </c>
      <c r="C9932">
        <v>162944.89000000001</v>
      </c>
      <c r="D9932" t="s">
        <v>39</v>
      </c>
      <c r="E9932" t="s">
        <v>39</v>
      </c>
      <c r="F9932">
        <v>0</v>
      </c>
    </row>
    <row r="9933" spans="1:6">
      <c r="A9933" s="171">
        <v>44497</v>
      </c>
      <c r="B9933" t="s">
        <v>164</v>
      </c>
      <c r="C9933">
        <v>162944.89000000001</v>
      </c>
      <c r="D9933" t="s">
        <v>40</v>
      </c>
      <c r="E9933" t="s">
        <v>40</v>
      </c>
      <c r="F9933">
        <v>0</v>
      </c>
    </row>
    <row r="9934" spans="1:6">
      <c r="A9934" s="171">
        <v>44497</v>
      </c>
      <c r="B9934" t="s">
        <v>164</v>
      </c>
      <c r="C9934">
        <v>162944.89000000001</v>
      </c>
      <c r="D9934" t="s">
        <v>41</v>
      </c>
      <c r="E9934" t="s">
        <v>41</v>
      </c>
      <c r="F9934">
        <v>0</v>
      </c>
    </row>
    <row r="9935" spans="1:6">
      <c r="A9935" s="171">
        <v>44498</v>
      </c>
      <c r="B9935" t="s">
        <v>164</v>
      </c>
      <c r="C9935">
        <v>417424.72</v>
      </c>
      <c r="D9935" t="s">
        <v>9</v>
      </c>
      <c r="E9935" t="s">
        <v>9</v>
      </c>
      <c r="F9935">
        <v>1380249</v>
      </c>
    </row>
    <row r="9936" spans="1:6">
      <c r="A9936" s="171">
        <v>44498</v>
      </c>
      <c r="B9936" t="s">
        <v>164</v>
      </c>
      <c r="C9936">
        <v>417424.72</v>
      </c>
      <c r="D9936" t="s">
        <v>9</v>
      </c>
      <c r="E9936" t="s">
        <v>10</v>
      </c>
      <c r="F9936">
        <v>498329</v>
      </c>
    </row>
    <row r="9937" spans="1:6">
      <c r="A9937" s="171">
        <v>44498</v>
      </c>
      <c r="B9937" t="s">
        <v>164</v>
      </c>
      <c r="C9937">
        <v>417424.72</v>
      </c>
      <c r="D9937" t="s">
        <v>9</v>
      </c>
      <c r="E9937" t="s">
        <v>11</v>
      </c>
      <c r="F9937">
        <v>2182</v>
      </c>
    </row>
    <row r="9938" spans="1:6">
      <c r="A9938" s="171">
        <v>44498</v>
      </c>
      <c r="B9938" t="s">
        <v>164</v>
      </c>
      <c r="C9938">
        <v>417424.72</v>
      </c>
      <c r="D9938" t="s">
        <v>9</v>
      </c>
      <c r="E9938" t="s">
        <v>12</v>
      </c>
      <c r="F9938">
        <v>0</v>
      </c>
    </row>
    <row r="9939" spans="1:6">
      <c r="A9939" s="171">
        <v>44498</v>
      </c>
      <c r="B9939" t="s">
        <v>164</v>
      </c>
      <c r="C9939">
        <v>417424.72</v>
      </c>
      <c r="D9939" t="s">
        <v>9</v>
      </c>
      <c r="E9939" t="s">
        <v>13</v>
      </c>
      <c r="F9939">
        <v>879738</v>
      </c>
    </row>
    <row r="9940" spans="1:6">
      <c r="A9940" s="171">
        <v>44498</v>
      </c>
      <c r="B9940" t="s">
        <v>164</v>
      </c>
      <c r="C9940">
        <v>417424.72</v>
      </c>
      <c r="D9940" t="s">
        <v>14</v>
      </c>
      <c r="E9940" t="s">
        <v>14</v>
      </c>
      <c r="F9940">
        <v>3062</v>
      </c>
    </row>
    <row r="9941" spans="1:6">
      <c r="A9941" s="171">
        <v>44498</v>
      </c>
      <c r="B9941" t="s">
        <v>164</v>
      </c>
      <c r="C9941">
        <v>417424.72</v>
      </c>
      <c r="D9941" t="s">
        <v>14</v>
      </c>
      <c r="E9941" t="s">
        <v>15</v>
      </c>
      <c r="F9941">
        <v>2997</v>
      </c>
    </row>
    <row r="9942" spans="1:6">
      <c r="A9942" s="171">
        <v>44498</v>
      </c>
      <c r="B9942" t="s">
        <v>164</v>
      </c>
      <c r="C9942">
        <v>417424.72</v>
      </c>
      <c r="D9942" t="s">
        <v>14</v>
      </c>
      <c r="E9942" t="s">
        <v>16</v>
      </c>
      <c r="F9942">
        <v>64</v>
      </c>
    </row>
    <row r="9943" spans="1:6">
      <c r="A9943" s="171">
        <v>44498</v>
      </c>
      <c r="B9943" t="s">
        <v>164</v>
      </c>
      <c r="C9943">
        <v>417424.72</v>
      </c>
      <c r="D9943" t="s">
        <v>14</v>
      </c>
      <c r="E9943" t="s">
        <v>17</v>
      </c>
      <c r="F9943">
        <v>0</v>
      </c>
    </row>
    <row r="9944" spans="1:6">
      <c r="A9944" s="171">
        <v>44498</v>
      </c>
      <c r="B9944" t="s">
        <v>164</v>
      </c>
      <c r="C9944">
        <v>417424.72</v>
      </c>
      <c r="D9944" t="s">
        <v>14</v>
      </c>
      <c r="E9944" t="s">
        <v>18</v>
      </c>
      <c r="F9944">
        <v>0</v>
      </c>
    </row>
    <row r="9945" spans="1:6">
      <c r="A9945" s="171">
        <v>44498</v>
      </c>
      <c r="B9945" t="s">
        <v>164</v>
      </c>
      <c r="C9945">
        <v>417424.72</v>
      </c>
      <c r="D9945" t="s">
        <v>19</v>
      </c>
      <c r="E9945" t="s">
        <v>19</v>
      </c>
      <c r="F9945">
        <v>900</v>
      </c>
    </row>
    <row r="9946" spans="1:6">
      <c r="A9946" s="171">
        <v>44498</v>
      </c>
      <c r="B9946" t="s">
        <v>164</v>
      </c>
      <c r="C9946">
        <v>417424.72</v>
      </c>
      <c r="D9946" t="s">
        <v>19</v>
      </c>
      <c r="E9946" t="s">
        <v>20</v>
      </c>
      <c r="F9946">
        <v>900</v>
      </c>
    </row>
    <row r="9947" spans="1:6">
      <c r="A9947" s="171">
        <v>44498</v>
      </c>
      <c r="B9947" t="s">
        <v>164</v>
      </c>
      <c r="C9947">
        <v>417424.72</v>
      </c>
      <c r="D9947" t="s">
        <v>19</v>
      </c>
      <c r="E9947" t="s">
        <v>21</v>
      </c>
      <c r="F9947">
        <v>0</v>
      </c>
    </row>
    <row r="9948" spans="1:6">
      <c r="A9948" s="171">
        <v>44498</v>
      </c>
      <c r="B9948" t="s">
        <v>164</v>
      </c>
      <c r="C9948">
        <v>417424.72</v>
      </c>
      <c r="D9948" t="s">
        <v>19</v>
      </c>
      <c r="E9948" t="s">
        <v>22</v>
      </c>
      <c r="F9948">
        <v>0</v>
      </c>
    </row>
    <row r="9949" spans="1:6">
      <c r="A9949" s="171">
        <v>44498</v>
      </c>
      <c r="B9949" t="s">
        <v>164</v>
      </c>
      <c r="C9949">
        <v>417424.72</v>
      </c>
      <c r="D9949" t="s">
        <v>23</v>
      </c>
      <c r="E9949" t="s">
        <v>23</v>
      </c>
      <c r="F9949">
        <v>0</v>
      </c>
    </row>
    <row r="9950" spans="1:6">
      <c r="A9950" s="171">
        <v>44498</v>
      </c>
      <c r="B9950" t="s">
        <v>164</v>
      </c>
      <c r="C9950">
        <v>417424.72</v>
      </c>
      <c r="D9950" t="s">
        <v>24</v>
      </c>
      <c r="E9950" t="s">
        <v>24</v>
      </c>
      <c r="F9950">
        <v>232369</v>
      </c>
    </row>
    <row r="9951" spans="1:6">
      <c r="A9951" s="171">
        <v>44498</v>
      </c>
      <c r="B9951" t="s">
        <v>164</v>
      </c>
      <c r="C9951">
        <v>417424.72</v>
      </c>
      <c r="D9951" t="s">
        <v>25</v>
      </c>
      <c r="E9951" t="s">
        <v>25</v>
      </c>
      <c r="F9951">
        <v>2248738</v>
      </c>
    </row>
    <row r="9952" spans="1:6">
      <c r="A9952" s="171">
        <v>44498</v>
      </c>
      <c r="B9952" t="s">
        <v>164</v>
      </c>
      <c r="C9952">
        <v>417424.72</v>
      </c>
      <c r="D9952" t="s">
        <v>26</v>
      </c>
      <c r="E9952" t="s">
        <v>26</v>
      </c>
      <c r="F9952">
        <v>37345</v>
      </c>
    </row>
    <row r="9953" spans="1:6">
      <c r="A9953" s="171">
        <v>44498</v>
      </c>
      <c r="B9953" t="s">
        <v>164</v>
      </c>
      <c r="C9953">
        <v>417424.72</v>
      </c>
      <c r="D9953" t="s">
        <v>27</v>
      </c>
      <c r="E9953" t="s">
        <v>27</v>
      </c>
      <c r="F9953">
        <v>30343</v>
      </c>
    </row>
    <row r="9954" spans="1:6">
      <c r="A9954" s="171">
        <v>44498</v>
      </c>
      <c r="B9954" t="s">
        <v>164</v>
      </c>
      <c r="C9954">
        <v>417424.72</v>
      </c>
      <c r="D9954" t="s">
        <v>28</v>
      </c>
      <c r="E9954" t="s">
        <v>28</v>
      </c>
      <c r="F9954">
        <v>76</v>
      </c>
    </row>
    <row r="9955" spans="1:6">
      <c r="A9955" s="171">
        <v>44498</v>
      </c>
      <c r="B9955" t="s">
        <v>164</v>
      </c>
      <c r="C9955">
        <v>417424.72</v>
      </c>
      <c r="D9955" t="s">
        <v>29</v>
      </c>
      <c r="E9955" t="s">
        <v>29</v>
      </c>
      <c r="F9955">
        <v>1218423</v>
      </c>
    </row>
    <row r="9956" spans="1:6">
      <c r="A9956" s="171">
        <v>44498</v>
      </c>
      <c r="B9956" t="s">
        <v>164</v>
      </c>
      <c r="C9956">
        <v>417424.72</v>
      </c>
      <c r="D9956" t="s">
        <v>30</v>
      </c>
      <c r="E9956" t="s">
        <v>30</v>
      </c>
      <c r="F9956">
        <v>27524746</v>
      </c>
    </row>
    <row r="9957" spans="1:6">
      <c r="A9957" s="171">
        <v>44498</v>
      </c>
      <c r="B9957" t="s">
        <v>164</v>
      </c>
      <c r="C9957">
        <v>417424.72</v>
      </c>
      <c r="D9957" t="s">
        <v>31</v>
      </c>
      <c r="E9957" t="s">
        <v>31</v>
      </c>
      <c r="F9957">
        <v>8709693</v>
      </c>
    </row>
    <row r="9958" spans="1:6">
      <c r="A9958" s="171">
        <v>44498</v>
      </c>
      <c r="B9958" t="s">
        <v>164</v>
      </c>
      <c r="C9958">
        <v>417424.72</v>
      </c>
      <c r="D9958" t="s">
        <v>32</v>
      </c>
      <c r="E9958" t="s">
        <v>32</v>
      </c>
      <c r="F9958">
        <v>118620</v>
      </c>
    </row>
    <row r="9959" spans="1:6">
      <c r="A9959" s="171">
        <v>44498</v>
      </c>
      <c r="B9959" t="s">
        <v>164</v>
      </c>
      <c r="C9959">
        <v>417424.72</v>
      </c>
      <c r="D9959" t="s">
        <v>33</v>
      </c>
      <c r="E9959" t="s">
        <v>33</v>
      </c>
      <c r="F9959">
        <v>22619860</v>
      </c>
    </row>
    <row r="9960" spans="1:6">
      <c r="A9960" s="171">
        <v>44498</v>
      </c>
      <c r="B9960" t="s">
        <v>164</v>
      </c>
      <c r="C9960">
        <v>417424.72</v>
      </c>
      <c r="D9960" t="s">
        <v>34</v>
      </c>
      <c r="E9960" t="s">
        <v>34</v>
      </c>
      <c r="F9960">
        <v>0</v>
      </c>
    </row>
    <row r="9961" spans="1:6">
      <c r="A9961" s="171">
        <v>44498</v>
      </c>
      <c r="B9961" t="s">
        <v>164</v>
      </c>
      <c r="C9961">
        <v>417424.72</v>
      </c>
      <c r="D9961" t="s">
        <v>35</v>
      </c>
      <c r="E9961" t="s">
        <v>35</v>
      </c>
      <c r="F9961">
        <v>0</v>
      </c>
    </row>
    <row r="9962" spans="1:6">
      <c r="A9962" s="171">
        <v>44498</v>
      </c>
      <c r="B9962" t="s">
        <v>164</v>
      </c>
      <c r="C9962">
        <v>417424.72</v>
      </c>
      <c r="D9962" t="s">
        <v>36</v>
      </c>
      <c r="E9962" t="s">
        <v>36</v>
      </c>
      <c r="F9962">
        <v>4564</v>
      </c>
    </row>
    <row r="9963" spans="1:6">
      <c r="A9963" s="171">
        <v>44498</v>
      </c>
      <c r="B9963" t="s">
        <v>164</v>
      </c>
      <c r="C9963">
        <v>417424.72</v>
      </c>
      <c r="D9963" t="s">
        <v>37</v>
      </c>
      <c r="E9963" t="s">
        <v>37</v>
      </c>
      <c r="F9963">
        <v>32284</v>
      </c>
    </row>
    <row r="9964" spans="1:6">
      <c r="A9964" s="171">
        <v>44498</v>
      </c>
      <c r="B9964" t="s">
        <v>164</v>
      </c>
      <c r="C9964">
        <v>417424.72</v>
      </c>
      <c r="D9964" t="s">
        <v>38</v>
      </c>
      <c r="E9964" t="s">
        <v>38</v>
      </c>
      <c r="F9964">
        <v>0</v>
      </c>
    </row>
    <row r="9965" spans="1:6">
      <c r="A9965" s="171">
        <v>44498</v>
      </c>
      <c r="B9965" t="s">
        <v>164</v>
      </c>
      <c r="C9965">
        <v>417424.72</v>
      </c>
      <c r="D9965" t="s">
        <v>39</v>
      </c>
      <c r="E9965" t="s">
        <v>39</v>
      </c>
      <c r="F9965">
        <v>0</v>
      </c>
    </row>
    <row r="9966" spans="1:6">
      <c r="A9966" s="171">
        <v>44498</v>
      </c>
      <c r="B9966" t="s">
        <v>164</v>
      </c>
      <c r="C9966">
        <v>417424.72</v>
      </c>
      <c r="D9966" t="s">
        <v>40</v>
      </c>
      <c r="E9966" t="s">
        <v>40</v>
      </c>
      <c r="F9966">
        <v>0</v>
      </c>
    </row>
    <row r="9967" spans="1:6">
      <c r="A9967" s="171">
        <v>44498</v>
      </c>
      <c r="B9967" t="s">
        <v>164</v>
      </c>
      <c r="C9967">
        <v>417424.72</v>
      </c>
      <c r="D9967" t="s">
        <v>41</v>
      </c>
      <c r="E9967" t="s">
        <v>41</v>
      </c>
      <c r="F9967">
        <v>0</v>
      </c>
    </row>
    <row r="9968" spans="1:6">
      <c r="A9968" s="171">
        <v>44499</v>
      </c>
      <c r="B9968" t="s">
        <v>164</v>
      </c>
      <c r="C9968">
        <v>321449.18</v>
      </c>
      <c r="D9968" t="s">
        <v>9</v>
      </c>
      <c r="E9968" t="s">
        <v>9</v>
      </c>
      <c r="F9968">
        <v>1586403</v>
      </c>
    </row>
    <row r="9969" spans="1:6">
      <c r="A9969" s="171">
        <v>44499</v>
      </c>
      <c r="B9969" t="s">
        <v>164</v>
      </c>
      <c r="C9969">
        <v>321449.18</v>
      </c>
      <c r="D9969" t="s">
        <v>9</v>
      </c>
      <c r="E9969" t="s">
        <v>10</v>
      </c>
      <c r="F9969">
        <v>649812</v>
      </c>
    </row>
    <row r="9970" spans="1:6">
      <c r="A9970" s="171">
        <v>44499</v>
      </c>
      <c r="B9970" t="s">
        <v>164</v>
      </c>
      <c r="C9970">
        <v>321449.18</v>
      </c>
      <c r="D9970" t="s">
        <v>9</v>
      </c>
      <c r="E9970" t="s">
        <v>11</v>
      </c>
      <c r="F9970">
        <v>1724</v>
      </c>
    </row>
    <row r="9971" spans="1:6">
      <c r="A9971" s="171">
        <v>44499</v>
      </c>
      <c r="B9971" t="s">
        <v>164</v>
      </c>
      <c r="C9971">
        <v>321449.18</v>
      </c>
      <c r="D9971" t="s">
        <v>9</v>
      </c>
      <c r="E9971" t="s">
        <v>12</v>
      </c>
      <c r="F9971">
        <v>0</v>
      </c>
    </row>
    <row r="9972" spans="1:6">
      <c r="A9972" s="171">
        <v>44499</v>
      </c>
      <c r="B9972" t="s">
        <v>164</v>
      </c>
      <c r="C9972">
        <v>321449.18</v>
      </c>
      <c r="D9972" t="s">
        <v>9</v>
      </c>
      <c r="E9972" t="s">
        <v>13</v>
      </c>
      <c r="F9972">
        <v>934867</v>
      </c>
    </row>
    <row r="9973" spans="1:6">
      <c r="A9973" s="171">
        <v>44499</v>
      </c>
      <c r="B9973" t="s">
        <v>164</v>
      </c>
      <c r="C9973">
        <v>321449.18</v>
      </c>
      <c r="D9973" t="s">
        <v>14</v>
      </c>
      <c r="E9973" t="s">
        <v>14</v>
      </c>
      <c r="F9973">
        <v>3757</v>
      </c>
    </row>
    <row r="9974" spans="1:6">
      <c r="A9974" s="171">
        <v>44499</v>
      </c>
      <c r="B9974" t="s">
        <v>164</v>
      </c>
      <c r="C9974">
        <v>321449.18</v>
      </c>
      <c r="D9974" t="s">
        <v>14</v>
      </c>
      <c r="E9974" t="s">
        <v>15</v>
      </c>
      <c r="F9974">
        <v>3693</v>
      </c>
    </row>
    <row r="9975" spans="1:6">
      <c r="A9975" s="171">
        <v>44499</v>
      </c>
      <c r="B9975" t="s">
        <v>164</v>
      </c>
      <c r="C9975">
        <v>321449.18</v>
      </c>
      <c r="D9975" t="s">
        <v>14</v>
      </c>
      <c r="E9975" t="s">
        <v>16</v>
      </c>
      <c r="F9975">
        <v>64</v>
      </c>
    </row>
    <row r="9976" spans="1:6">
      <c r="A9976" s="171">
        <v>44499</v>
      </c>
      <c r="B9976" t="s">
        <v>164</v>
      </c>
      <c r="C9976">
        <v>321449.18</v>
      </c>
      <c r="D9976" t="s">
        <v>14</v>
      </c>
      <c r="E9976" t="s">
        <v>17</v>
      </c>
      <c r="F9976">
        <v>0</v>
      </c>
    </row>
    <row r="9977" spans="1:6">
      <c r="A9977" s="171">
        <v>44499</v>
      </c>
      <c r="B9977" t="s">
        <v>164</v>
      </c>
      <c r="C9977">
        <v>321449.18</v>
      </c>
      <c r="D9977" t="s">
        <v>14</v>
      </c>
      <c r="E9977" t="s">
        <v>18</v>
      </c>
      <c r="F9977">
        <v>0</v>
      </c>
    </row>
    <row r="9978" spans="1:6">
      <c r="A9978" s="171">
        <v>44499</v>
      </c>
      <c r="B9978" t="s">
        <v>164</v>
      </c>
      <c r="C9978">
        <v>321449.18</v>
      </c>
      <c r="D9978" t="s">
        <v>19</v>
      </c>
      <c r="E9978" t="s">
        <v>19</v>
      </c>
      <c r="F9978">
        <v>3909</v>
      </c>
    </row>
    <row r="9979" spans="1:6">
      <c r="A9979" s="171">
        <v>44499</v>
      </c>
      <c r="B9979" t="s">
        <v>164</v>
      </c>
      <c r="C9979">
        <v>321449.18</v>
      </c>
      <c r="D9979" t="s">
        <v>19</v>
      </c>
      <c r="E9979" t="s">
        <v>20</v>
      </c>
      <c r="F9979">
        <v>3909</v>
      </c>
    </row>
    <row r="9980" spans="1:6">
      <c r="A9980" s="171">
        <v>44499</v>
      </c>
      <c r="B9980" t="s">
        <v>164</v>
      </c>
      <c r="C9980">
        <v>321449.18</v>
      </c>
      <c r="D9980" t="s">
        <v>19</v>
      </c>
      <c r="E9980" t="s">
        <v>21</v>
      </c>
      <c r="F9980">
        <v>0</v>
      </c>
    </row>
    <row r="9981" spans="1:6">
      <c r="A9981" s="171">
        <v>44499</v>
      </c>
      <c r="B9981" t="s">
        <v>164</v>
      </c>
      <c r="C9981">
        <v>321449.18</v>
      </c>
      <c r="D9981" t="s">
        <v>19</v>
      </c>
      <c r="E9981" t="s">
        <v>22</v>
      </c>
      <c r="F9981">
        <v>0</v>
      </c>
    </row>
    <row r="9982" spans="1:6">
      <c r="A9982" s="171">
        <v>44499</v>
      </c>
      <c r="B9982" t="s">
        <v>164</v>
      </c>
      <c r="C9982">
        <v>321449.18</v>
      </c>
      <c r="D9982" t="s">
        <v>23</v>
      </c>
      <c r="E9982" t="s">
        <v>23</v>
      </c>
      <c r="F9982">
        <v>0</v>
      </c>
    </row>
    <row r="9983" spans="1:6">
      <c r="A9983" s="171">
        <v>44499</v>
      </c>
      <c r="B9983" t="s">
        <v>164</v>
      </c>
      <c r="C9983">
        <v>321449.18</v>
      </c>
      <c r="D9983" t="s">
        <v>24</v>
      </c>
      <c r="E9983" t="s">
        <v>24</v>
      </c>
      <c r="F9983">
        <v>254067</v>
      </c>
    </row>
    <row r="9984" spans="1:6">
      <c r="A9984" s="171">
        <v>44499</v>
      </c>
      <c r="B9984" t="s">
        <v>164</v>
      </c>
      <c r="C9984">
        <v>321449.18</v>
      </c>
      <c r="D9984" t="s">
        <v>25</v>
      </c>
      <c r="E9984" t="s">
        <v>25</v>
      </c>
      <c r="F9984">
        <v>2282158</v>
      </c>
    </row>
    <row r="9985" spans="1:6">
      <c r="A9985" s="171">
        <v>44499</v>
      </c>
      <c r="B9985" t="s">
        <v>164</v>
      </c>
      <c r="C9985">
        <v>321449.18</v>
      </c>
      <c r="D9985" t="s">
        <v>26</v>
      </c>
      <c r="E9985" t="s">
        <v>26</v>
      </c>
      <c r="F9985">
        <v>67844</v>
      </c>
    </row>
    <row r="9986" spans="1:6">
      <c r="A9986" s="171">
        <v>44499</v>
      </c>
      <c r="B9986" t="s">
        <v>164</v>
      </c>
      <c r="C9986">
        <v>321449.18</v>
      </c>
      <c r="D9986" t="s">
        <v>27</v>
      </c>
      <c r="E9986" t="s">
        <v>27</v>
      </c>
      <c r="F9986">
        <v>36342</v>
      </c>
    </row>
    <row r="9987" spans="1:6">
      <c r="A9987" s="171">
        <v>44499</v>
      </c>
      <c r="B9987" t="s">
        <v>164</v>
      </c>
      <c r="C9987">
        <v>321449.18</v>
      </c>
      <c r="D9987" t="s">
        <v>28</v>
      </c>
      <c r="E9987" t="s">
        <v>28</v>
      </c>
      <c r="F9987">
        <v>32</v>
      </c>
    </row>
    <row r="9988" spans="1:6">
      <c r="A9988" s="171">
        <v>44499</v>
      </c>
      <c r="B9988" t="s">
        <v>164</v>
      </c>
      <c r="C9988">
        <v>321449.18</v>
      </c>
      <c r="D9988" t="s">
        <v>29</v>
      </c>
      <c r="E9988" t="s">
        <v>29</v>
      </c>
      <c r="F9988">
        <v>1291778</v>
      </c>
    </row>
    <row r="9989" spans="1:6">
      <c r="A9989" s="171">
        <v>44499</v>
      </c>
      <c r="B9989" t="s">
        <v>164</v>
      </c>
      <c r="C9989">
        <v>321449.18</v>
      </c>
      <c r="D9989" t="s">
        <v>30</v>
      </c>
      <c r="E9989" t="s">
        <v>30</v>
      </c>
      <c r="F9989">
        <v>22104863</v>
      </c>
    </row>
    <row r="9990" spans="1:6">
      <c r="A9990" s="171">
        <v>44499</v>
      </c>
      <c r="B9990" t="s">
        <v>164</v>
      </c>
      <c r="C9990">
        <v>321449.18</v>
      </c>
      <c r="D9990" t="s">
        <v>31</v>
      </c>
      <c r="E9990" t="s">
        <v>31</v>
      </c>
      <c r="F9990">
        <v>8420510</v>
      </c>
    </row>
    <row r="9991" spans="1:6">
      <c r="A9991" s="171">
        <v>44499</v>
      </c>
      <c r="B9991" t="s">
        <v>164</v>
      </c>
      <c r="C9991">
        <v>321449.18</v>
      </c>
      <c r="D9991" t="s">
        <v>32</v>
      </c>
      <c r="E9991" t="s">
        <v>32</v>
      </c>
      <c r="F9991">
        <v>146892</v>
      </c>
    </row>
    <row r="9992" spans="1:6">
      <c r="A9992" s="171">
        <v>44499</v>
      </c>
      <c r="B9992" t="s">
        <v>164</v>
      </c>
      <c r="C9992">
        <v>321449.18</v>
      </c>
      <c r="D9992" t="s">
        <v>33</v>
      </c>
      <c r="E9992" t="s">
        <v>33</v>
      </c>
      <c r="F9992">
        <v>22732507</v>
      </c>
    </row>
    <row r="9993" spans="1:6">
      <c r="A9993" s="171">
        <v>44499</v>
      </c>
      <c r="B9993" t="s">
        <v>164</v>
      </c>
      <c r="C9993">
        <v>321449.18</v>
      </c>
      <c r="D9993" t="s">
        <v>34</v>
      </c>
      <c r="E9993" t="s">
        <v>34</v>
      </c>
      <c r="F9993">
        <v>0</v>
      </c>
    </row>
    <row r="9994" spans="1:6">
      <c r="A9994" s="171">
        <v>44499</v>
      </c>
      <c r="B9994" t="s">
        <v>164</v>
      </c>
      <c r="C9994">
        <v>321449.18</v>
      </c>
      <c r="D9994" t="s">
        <v>35</v>
      </c>
      <c r="E9994" t="s">
        <v>35</v>
      </c>
      <c r="F9994">
        <v>0</v>
      </c>
    </row>
    <row r="9995" spans="1:6">
      <c r="A9995" s="171">
        <v>44499</v>
      </c>
      <c r="B9995" t="s">
        <v>164</v>
      </c>
      <c r="C9995">
        <v>321449.18</v>
      </c>
      <c r="D9995" t="s">
        <v>36</v>
      </c>
      <c r="E9995" t="s">
        <v>36</v>
      </c>
      <c r="F9995">
        <v>6319</v>
      </c>
    </row>
    <row r="9996" spans="1:6">
      <c r="A9996" s="171">
        <v>44499</v>
      </c>
      <c r="B9996" t="s">
        <v>164</v>
      </c>
      <c r="C9996">
        <v>321449.18</v>
      </c>
      <c r="D9996" t="s">
        <v>37</v>
      </c>
      <c r="E9996" t="s">
        <v>37</v>
      </c>
      <c r="F9996">
        <v>25146</v>
      </c>
    </row>
    <row r="9997" spans="1:6">
      <c r="A9997" s="171">
        <v>44499</v>
      </c>
      <c r="B9997" t="s">
        <v>164</v>
      </c>
      <c r="C9997">
        <v>321449.18</v>
      </c>
      <c r="D9997" t="s">
        <v>38</v>
      </c>
      <c r="E9997" t="s">
        <v>38</v>
      </c>
      <c r="F9997">
        <v>0</v>
      </c>
    </row>
    <row r="9998" spans="1:6">
      <c r="A9998" s="171">
        <v>44499</v>
      </c>
      <c r="B9998" t="s">
        <v>164</v>
      </c>
      <c r="C9998">
        <v>321449.18</v>
      </c>
      <c r="D9998" t="s">
        <v>39</v>
      </c>
      <c r="E9998" t="s">
        <v>39</v>
      </c>
      <c r="F9998">
        <v>0</v>
      </c>
    </row>
    <row r="9999" spans="1:6">
      <c r="A9999" s="171">
        <v>44499</v>
      </c>
      <c r="B9999" t="s">
        <v>164</v>
      </c>
      <c r="C9999">
        <v>321449.18</v>
      </c>
      <c r="D9999" t="s">
        <v>40</v>
      </c>
      <c r="E9999" t="s">
        <v>40</v>
      </c>
      <c r="F9999">
        <v>0</v>
      </c>
    </row>
    <row r="10000" spans="1:6">
      <c r="A10000" s="171">
        <v>44499</v>
      </c>
      <c r="B10000" t="s">
        <v>164</v>
      </c>
      <c r="C10000">
        <v>321449.18</v>
      </c>
      <c r="D10000" t="s">
        <v>41</v>
      </c>
      <c r="E10000" t="s">
        <v>41</v>
      </c>
      <c r="F10000">
        <v>0</v>
      </c>
    </row>
    <row r="10001" spans="1:6">
      <c r="A10001" s="171">
        <v>44500</v>
      </c>
      <c r="B10001" t="s">
        <v>164</v>
      </c>
      <c r="C10001">
        <v>289205.75</v>
      </c>
      <c r="D10001" t="s">
        <v>9</v>
      </c>
      <c r="E10001" t="s">
        <v>9</v>
      </c>
      <c r="F10001">
        <v>1614964</v>
      </c>
    </row>
    <row r="10002" spans="1:6">
      <c r="A10002" s="171">
        <v>44500</v>
      </c>
      <c r="B10002" t="s">
        <v>164</v>
      </c>
      <c r="C10002">
        <v>289205.75</v>
      </c>
      <c r="D10002" t="s">
        <v>9</v>
      </c>
      <c r="E10002" t="s">
        <v>10</v>
      </c>
      <c r="F10002">
        <v>632692</v>
      </c>
    </row>
    <row r="10003" spans="1:6">
      <c r="A10003" s="171">
        <v>44500</v>
      </c>
      <c r="B10003" t="s">
        <v>164</v>
      </c>
      <c r="C10003">
        <v>289205.75</v>
      </c>
      <c r="D10003" t="s">
        <v>9</v>
      </c>
      <c r="E10003" t="s">
        <v>11</v>
      </c>
      <c r="F10003">
        <v>3846</v>
      </c>
    </row>
    <row r="10004" spans="1:6">
      <c r="A10004" s="171">
        <v>44500</v>
      </c>
      <c r="B10004" t="s">
        <v>164</v>
      </c>
      <c r="C10004">
        <v>289205.75</v>
      </c>
      <c r="D10004" t="s">
        <v>9</v>
      </c>
      <c r="E10004" t="s">
        <v>12</v>
      </c>
      <c r="F10004">
        <v>0</v>
      </c>
    </row>
    <row r="10005" spans="1:6">
      <c r="A10005" s="171">
        <v>44500</v>
      </c>
      <c r="B10005" t="s">
        <v>164</v>
      </c>
      <c r="C10005">
        <v>289205.75</v>
      </c>
      <c r="D10005" t="s">
        <v>9</v>
      </c>
      <c r="E10005" t="s">
        <v>13</v>
      </c>
      <c r="F10005">
        <v>978426</v>
      </c>
    </row>
    <row r="10006" spans="1:6">
      <c r="A10006" s="171">
        <v>44500</v>
      </c>
      <c r="B10006" t="s">
        <v>164</v>
      </c>
      <c r="C10006">
        <v>289205.75</v>
      </c>
      <c r="D10006" t="s">
        <v>14</v>
      </c>
      <c r="E10006" t="s">
        <v>14</v>
      </c>
      <c r="F10006">
        <v>3432</v>
      </c>
    </row>
    <row r="10007" spans="1:6">
      <c r="A10007" s="171">
        <v>44500</v>
      </c>
      <c r="B10007" t="s">
        <v>164</v>
      </c>
      <c r="C10007">
        <v>289205.75</v>
      </c>
      <c r="D10007" t="s">
        <v>14</v>
      </c>
      <c r="E10007" t="s">
        <v>15</v>
      </c>
      <c r="F10007">
        <v>3343</v>
      </c>
    </row>
    <row r="10008" spans="1:6">
      <c r="A10008" s="171">
        <v>44500</v>
      </c>
      <c r="B10008" t="s">
        <v>164</v>
      </c>
      <c r="C10008">
        <v>289205.75</v>
      </c>
      <c r="D10008" t="s">
        <v>14</v>
      </c>
      <c r="E10008" t="s">
        <v>16</v>
      </c>
      <c r="F10008">
        <v>88</v>
      </c>
    </row>
    <row r="10009" spans="1:6">
      <c r="A10009" s="171">
        <v>44500</v>
      </c>
      <c r="B10009" t="s">
        <v>164</v>
      </c>
      <c r="C10009">
        <v>289205.75</v>
      </c>
      <c r="D10009" t="s">
        <v>14</v>
      </c>
      <c r="E10009" t="s">
        <v>17</v>
      </c>
      <c r="F10009">
        <v>0</v>
      </c>
    </row>
    <row r="10010" spans="1:6">
      <c r="A10010" s="171">
        <v>44500</v>
      </c>
      <c r="B10010" t="s">
        <v>164</v>
      </c>
      <c r="C10010">
        <v>289205.75</v>
      </c>
      <c r="D10010" t="s">
        <v>14</v>
      </c>
      <c r="E10010" t="s">
        <v>18</v>
      </c>
      <c r="F10010">
        <v>0</v>
      </c>
    </row>
    <row r="10011" spans="1:6">
      <c r="A10011" s="171">
        <v>44500</v>
      </c>
      <c r="B10011" t="s">
        <v>164</v>
      </c>
      <c r="C10011">
        <v>289205.75</v>
      </c>
      <c r="D10011" t="s">
        <v>19</v>
      </c>
      <c r="E10011" t="s">
        <v>19</v>
      </c>
      <c r="F10011">
        <v>2025</v>
      </c>
    </row>
    <row r="10012" spans="1:6">
      <c r="A10012" s="171">
        <v>44500</v>
      </c>
      <c r="B10012" t="s">
        <v>164</v>
      </c>
      <c r="C10012">
        <v>289205.75</v>
      </c>
      <c r="D10012" t="s">
        <v>19</v>
      </c>
      <c r="E10012" t="s">
        <v>20</v>
      </c>
      <c r="F10012">
        <v>2025</v>
      </c>
    </row>
    <row r="10013" spans="1:6">
      <c r="A10013" s="171">
        <v>44500</v>
      </c>
      <c r="B10013" t="s">
        <v>164</v>
      </c>
      <c r="C10013">
        <v>289205.75</v>
      </c>
      <c r="D10013" t="s">
        <v>19</v>
      </c>
      <c r="E10013" t="s">
        <v>21</v>
      </c>
      <c r="F10013">
        <v>0</v>
      </c>
    </row>
    <row r="10014" spans="1:6">
      <c r="A10014" s="171">
        <v>44500</v>
      </c>
      <c r="B10014" t="s">
        <v>164</v>
      </c>
      <c r="C10014">
        <v>289205.75</v>
      </c>
      <c r="D10014" t="s">
        <v>19</v>
      </c>
      <c r="E10014" t="s">
        <v>22</v>
      </c>
      <c r="F10014">
        <v>0</v>
      </c>
    </row>
    <row r="10015" spans="1:6">
      <c r="A10015" s="171">
        <v>44500</v>
      </c>
      <c r="B10015" t="s">
        <v>164</v>
      </c>
      <c r="C10015">
        <v>289205.75</v>
      </c>
      <c r="D10015" t="s">
        <v>23</v>
      </c>
      <c r="E10015" t="s">
        <v>23</v>
      </c>
      <c r="F10015">
        <v>0</v>
      </c>
    </row>
    <row r="10016" spans="1:6">
      <c r="A10016" s="171">
        <v>44500</v>
      </c>
      <c r="B10016" t="s">
        <v>164</v>
      </c>
      <c r="C10016">
        <v>289205.75</v>
      </c>
      <c r="D10016" t="s">
        <v>24</v>
      </c>
      <c r="E10016" t="s">
        <v>24</v>
      </c>
      <c r="F10016">
        <v>188073</v>
      </c>
    </row>
    <row r="10017" spans="1:6">
      <c r="A10017" s="171">
        <v>44500</v>
      </c>
      <c r="B10017" t="s">
        <v>164</v>
      </c>
      <c r="C10017">
        <v>289205.75</v>
      </c>
      <c r="D10017" t="s">
        <v>25</v>
      </c>
      <c r="E10017" t="s">
        <v>25</v>
      </c>
      <c r="F10017">
        <v>3094548</v>
      </c>
    </row>
    <row r="10018" spans="1:6">
      <c r="A10018" s="171">
        <v>44500</v>
      </c>
      <c r="B10018" t="s">
        <v>164</v>
      </c>
      <c r="C10018">
        <v>289205.75</v>
      </c>
      <c r="D10018" t="s">
        <v>26</v>
      </c>
      <c r="E10018" t="s">
        <v>26</v>
      </c>
      <c r="F10018">
        <v>62325</v>
      </c>
    </row>
    <row r="10019" spans="1:6">
      <c r="A10019" s="171">
        <v>44500</v>
      </c>
      <c r="B10019" t="s">
        <v>164</v>
      </c>
      <c r="C10019">
        <v>289205.75</v>
      </c>
      <c r="D10019" t="s">
        <v>27</v>
      </c>
      <c r="E10019" t="s">
        <v>27</v>
      </c>
      <c r="F10019">
        <v>30284</v>
      </c>
    </row>
    <row r="10020" spans="1:6">
      <c r="A10020" s="171">
        <v>44500</v>
      </c>
      <c r="B10020" t="s">
        <v>164</v>
      </c>
      <c r="C10020">
        <v>289205.75</v>
      </c>
      <c r="D10020" t="s">
        <v>28</v>
      </c>
      <c r="E10020" t="s">
        <v>28</v>
      </c>
      <c r="F10020">
        <v>9</v>
      </c>
    </row>
    <row r="10021" spans="1:6">
      <c r="A10021" s="171">
        <v>44500</v>
      </c>
      <c r="B10021" t="s">
        <v>164</v>
      </c>
      <c r="C10021">
        <v>289205.75</v>
      </c>
      <c r="D10021" t="s">
        <v>29</v>
      </c>
      <c r="E10021" t="s">
        <v>29</v>
      </c>
      <c r="F10021">
        <v>1156033</v>
      </c>
    </row>
    <row r="10022" spans="1:6">
      <c r="A10022" s="171">
        <v>44500</v>
      </c>
      <c r="B10022" t="s">
        <v>164</v>
      </c>
      <c r="C10022">
        <v>289205.75</v>
      </c>
      <c r="D10022" t="s">
        <v>30</v>
      </c>
      <c r="E10022" t="s">
        <v>30</v>
      </c>
      <c r="F10022">
        <v>24802484</v>
      </c>
    </row>
    <row r="10023" spans="1:6">
      <c r="A10023" s="171">
        <v>44500</v>
      </c>
      <c r="B10023" t="s">
        <v>164</v>
      </c>
      <c r="C10023">
        <v>289205.75</v>
      </c>
      <c r="D10023" t="s">
        <v>31</v>
      </c>
      <c r="E10023" t="s">
        <v>31</v>
      </c>
      <c r="F10023">
        <v>9382873</v>
      </c>
    </row>
    <row r="10024" spans="1:6">
      <c r="A10024" s="171">
        <v>44500</v>
      </c>
      <c r="B10024" t="s">
        <v>164</v>
      </c>
      <c r="C10024">
        <v>289205.75</v>
      </c>
      <c r="D10024" t="s">
        <v>32</v>
      </c>
      <c r="E10024" t="s">
        <v>32</v>
      </c>
      <c r="F10024">
        <v>676947</v>
      </c>
    </row>
    <row r="10025" spans="1:6">
      <c r="A10025" s="171">
        <v>44500</v>
      </c>
      <c r="B10025" t="s">
        <v>164</v>
      </c>
      <c r="C10025">
        <v>289205.75</v>
      </c>
      <c r="D10025" t="s">
        <v>33</v>
      </c>
      <c r="E10025" t="s">
        <v>33</v>
      </c>
      <c r="F10025">
        <v>19451748</v>
      </c>
    </row>
    <row r="10026" spans="1:6">
      <c r="A10026" s="171">
        <v>44500</v>
      </c>
      <c r="B10026" t="s">
        <v>164</v>
      </c>
      <c r="C10026">
        <v>289205.75</v>
      </c>
      <c r="D10026" t="s">
        <v>34</v>
      </c>
      <c r="E10026" t="s">
        <v>34</v>
      </c>
      <c r="F10026">
        <v>0</v>
      </c>
    </row>
    <row r="10027" spans="1:6">
      <c r="A10027" s="171">
        <v>44500</v>
      </c>
      <c r="B10027" t="s">
        <v>164</v>
      </c>
      <c r="C10027">
        <v>289205.75</v>
      </c>
      <c r="D10027" t="s">
        <v>35</v>
      </c>
      <c r="E10027" t="s">
        <v>35</v>
      </c>
      <c r="F10027">
        <v>0</v>
      </c>
    </row>
    <row r="10028" spans="1:6">
      <c r="A10028" s="171">
        <v>44500</v>
      </c>
      <c r="B10028" t="s">
        <v>164</v>
      </c>
      <c r="C10028">
        <v>289205.75</v>
      </c>
      <c r="D10028" t="s">
        <v>36</v>
      </c>
      <c r="E10028" t="s">
        <v>36</v>
      </c>
      <c r="F10028">
        <v>5352</v>
      </c>
    </row>
    <row r="10029" spans="1:6">
      <c r="A10029" s="171">
        <v>44500</v>
      </c>
      <c r="B10029" t="s">
        <v>164</v>
      </c>
      <c r="C10029">
        <v>289205.75</v>
      </c>
      <c r="D10029" t="s">
        <v>37</v>
      </c>
      <c r="E10029" t="s">
        <v>37</v>
      </c>
      <c r="F10029">
        <v>27716</v>
      </c>
    </row>
    <row r="10030" spans="1:6">
      <c r="A10030" s="171">
        <v>44500</v>
      </c>
      <c r="B10030" t="s">
        <v>164</v>
      </c>
      <c r="C10030">
        <v>289205.75</v>
      </c>
      <c r="D10030" t="s">
        <v>38</v>
      </c>
      <c r="E10030" t="s">
        <v>38</v>
      </c>
      <c r="F10030">
        <v>0</v>
      </c>
    </row>
    <row r="10031" spans="1:6">
      <c r="A10031" s="171">
        <v>44500</v>
      </c>
      <c r="B10031" t="s">
        <v>164</v>
      </c>
      <c r="C10031">
        <v>289205.75</v>
      </c>
      <c r="D10031" t="s">
        <v>39</v>
      </c>
      <c r="E10031" t="s">
        <v>39</v>
      </c>
      <c r="F10031">
        <v>0</v>
      </c>
    </row>
    <row r="10032" spans="1:6">
      <c r="A10032" s="171">
        <v>44500</v>
      </c>
      <c r="B10032" t="s">
        <v>164</v>
      </c>
      <c r="C10032">
        <v>289205.75</v>
      </c>
      <c r="D10032" t="s">
        <v>40</v>
      </c>
      <c r="E10032" t="s">
        <v>40</v>
      </c>
      <c r="F10032">
        <v>0</v>
      </c>
    </row>
    <row r="10033" spans="1:6">
      <c r="A10033" s="171">
        <v>44500</v>
      </c>
      <c r="B10033" t="s">
        <v>164</v>
      </c>
      <c r="C10033">
        <v>289205.75</v>
      </c>
      <c r="D10033" t="s">
        <v>41</v>
      </c>
      <c r="E10033" t="s">
        <v>41</v>
      </c>
      <c r="F10033">
        <v>0</v>
      </c>
    </row>
    <row r="10034" spans="1:6">
      <c r="A10034" s="171">
        <v>44501</v>
      </c>
      <c r="B10034" t="s">
        <v>164</v>
      </c>
      <c r="C10034">
        <v>232028.77</v>
      </c>
      <c r="D10034" t="s">
        <v>9</v>
      </c>
      <c r="E10034" t="s">
        <v>9</v>
      </c>
      <c r="F10034">
        <v>1691498</v>
      </c>
    </row>
    <row r="10035" spans="1:6">
      <c r="A10035" s="171">
        <v>44501</v>
      </c>
      <c r="B10035" t="s">
        <v>164</v>
      </c>
      <c r="C10035">
        <v>232028.77</v>
      </c>
      <c r="D10035" t="s">
        <v>9</v>
      </c>
      <c r="E10035" t="s">
        <v>10</v>
      </c>
      <c r="F10035">
        <v>675129</v>
      </c>
    </row>
    <row r="10036" spans="1:6">
      <c r="A10036" s="171">
        <v>44501</v>
      </c>
      <c r="B10036" t="s">
        <v>164</v>
      </c>
      <c r="C10036">
        <v>232028.77</v>
      </c>
      <c r="D10036" t="s">
        <v>9</v>
      </c>
      <c r="E10036" t="s">
        <v>11</v>
      </c>
      <c r="F10036">
        <v>3864</v>
      </c>
    </row>
    <row r="10037" spans="1:6">
      <c r="A10037" s="171">
        <v>44501</v>
      </c>
      <c r="B10037" t="s">
        <v>164</v>
      </c>
      <c r="C10037">
        <v>232028.77</v>
      </c>
      <c r="D10037" t="s">
        <v>9</v>
      </c>
      <c r="E10037" t="s">
        <v>12</v>
      </c>
      <c r="F10037">
        <v>0</v>
      </c>
    </row>
    <row r="10038" spans="1:6">
      <c r="A10038" s="171">
        <v>44501</v>
      </c>
      <c r="B10038" t="s">
        <v>164</v>
      </c>
      <c r="C10038">
        <v>232028.77</v>
      </c>
      <c r="D10038" t="s">
        <v>9</v>
      </c>
      <c r="E10038" t="s">
        <v>13</v>
      </c>
      <c r="F10038">
        <v>1012505</v>
      </c>
    </row>
    <row r="10039" spans="1:6">
      <c r="A10039" s="171">
        <v>44501</v>
      </c>
      <c r="B10039" t="s">
        <v>164</v>
      </c>
      <c r="C10039">
        <v>232028.77</v>
      </c>
      <c r="D10039" t="s">
        <v>14</v>
      </c>
      <c r="E10039" t="s">
        <v>14</v>
      </c>
      <c r="F10039">
        <v>3822</v>
      </c>
    </row>
    <row r="10040" spans="1:6">
      <c r="A10040" s="171">
        <v>44501</v>
      </c>
      <c r="B10040" t="s">
        <v>164</v>
      </c>
      <c r="C10040">
        <v>232028.77</v>
      </c>
      <c r="D10040" t="s">
        <v>14</v>
      </c>
      <c r="E10040" t="s">
        <v>15</v>
      </c>
      <c r="F10040">
        <v>3764</v>
      </c>
    </row>
    <row r="10041" spans="1:6">
      <c r="A10041" s="171">
        <v>44501</v>
      </c>
      <c r="B10041" t="s">
        <v>164</v>
      </c>
      <c r="C10041">
        <v>232028.77</v>
      </c>
      <c r="D10041" t="s">
        <v>14</v>
      </c>
      <c r="E10041" t="s">
        <v>16</v>
      </c>
      <c r="F10041">
        <v>58</v>
      </c>
    </row>
    <row r="10042" spans="1:6">
      <c r="A10042" s="171">
        <v>44501</v>
      </c>
      <c r="B10042" t="s">
        <v>164</v>
      </c>
      <c r="C10042">
        <v>232028.77</v>
      </c>
      <c r="D10042" t="s">
        <v>14</v>
      </c>
      <c r="E10042" t="s">
        <v>17</v>
      </c>
      <c r="F10042">
        <v>0</v>
      </c>
    </row>
    <row r="10043" spans="1:6">
      <c r="A10043" s="171">
        <v>44501</v>
      </c>
      <c r="B10043" t="s">
        <v>164</v>
      </c>
      <c r="C10043">
        <v>232028.77</v>
      </c>
      <c r="D10043" t="s">
        <v>14</v>
      </c>
      <c r="E10043" t="s">
        <v>18</v>
      </c>
      <c r="F10043">
        <v>0</v>
      </c>
    </row>
    <row r="10044" spans="1:6">
      <c r="A10044" s="171">
        <v>44501</v>
      </c>
      <c r="B10044" t="s">
        <v>164</v>
      </c>
      <c r="C10044">
        <v>232028.77</v>
      </c>
      <c r="D10044" t="s">
        <v>19</v>
      </c>
      <c r="E10044" t="s">
        <v>19</v>
      </c>
      <c r="F10044">
        <v>1367</v>
      </c>
    </row>
    <row r="10045" spans="1:6">
      <c r="A10045" s="171">
        <v>44501</v>
      </c>
      <c r="B10045" t="s">
        <v>164</v>
      </c>
      <c r="C10045">
        <v>232028.77</v>
      </c>
      <c r="D10045" t="s">
        <v>19</v>
      </c>
      <c r="E10045" t="s">
        <v>20</v>
      </c>
      <c r="F10045">
        <v>1367</v>
      </c>
    </row>
    <row r="10046" spans="1:6">
      <c r="A10046" s="171">
        <v>44501</v>
      </c>
      <c r="B10046" t="s">
        <v>164</v>
      </c>
      <c r="C10046">
        <v>232028.77</v>
      </c>
      <c r="D10046" t="s">
        <v>19</v>
      </c>
      <c r="E10046" t="s">
        <v>21</v>
      </c>
      <c r="F10046">
        <v>0</v>
      </c>
    </row>
    <row r="10047" spans="1:6">
      <c r="A10047" s="171">
        <v>44501</v>
      </c>
      <c r="B10047" t="s">
        <v>164</v>
      </c>
      <c r="C10047">
        <v>232028.77</v>
      </c>
      <c r="D10047" t="s">
        <v>19</v>
      </c>
      <c r="E10047" t="s">
        <v>22</v>
      </c>
      <c r="F10047">
        <v>0</v>
      </c>
    </row>
    <row r="10048" spans="1:6">
      <c r="A10048" s="171">
        <v>44501</v>
      </c>
      <c r="B10048" t="s">
        <v>164</v>
      </c>
      <c r="C10048">
        <v>232028.77</v>
      </c>
      <c r="D10048" t="s">
        <v>23</v>
      </c>
      <c r="E10048" t="s">
        <v>23</v>
      </c>
      <c r="F10048">
        <v>0</v>
      </c>
    </row>
    <row r="10049" spans="1:6">
      <c r="A10049" s="171">
        <v>44501</v>
      </c>
      <c r="B10049" t="s">
        <v>164</v>
      </c>
      <c r="C10049">
        <v>232028.77</v>
      </c>
      <c r="D10049" t="s">
        <v>24</v>
      </c>
      <c r="E10049" t="s">
        <v>24</v>
      </c>
      <c r="F10049">
        <v>188875</v>
      </c>
    </row>
    <row r="10050" spans="1:6">
      <c r="A10050" s="171">
        <v>44501</v>
      </c>
      <c r="B10050" t="s">
        <v>164</v>
      </c>
      <c r="C10050">
        <v>232028.77</v>
      </c>
      <c r="D10050" t="s">
        <v>25</v>
      </c>
      <c r="E10050" t="s">
        <v>25</v>
      </c>
      <c r="F10050">
        <v>3242555</v>
      </c>
    </row>
    <row r="10051" spans="1:6">
      <c r="A10051" s="171">
        <v>44501</v>
      </c>
      <c r="B10051" t="s">
        <v>164</v>
      </c>
      <c r="C10051">
        <v>232028.77</v>
      </c>
      <c r="D10051" t="s">
        <v>26</v>
      </c>
      <c r="E10051" t="s">
        <v>26</v>
      </c>
      <c r="F10051">
        <v>48567</v>
      </c>
    </row>
    <row r="10052" spans="1:6">
      <c r="A10052" s="171">
        <v>44501</v>
      </c>
      <c r="B10052" t="s">
        <v>164</v>
      </c>
      <c r="C10052">
        <v>232028.77</v>
      </c>
      <c r="D10052" t="s">
        <v>27</v>
      </c>
      <c r="E10052" t="s">
        <v>27</v>
      </c>
      <c r="F10052">
        <v>26255</v>
      </c>
    </row>
    <row r="10053" spans="1:6">
      <c r="A10053" s="171">
        <v>44501</v>
      </c>
      <c r="B10053" t="s">
        <v>164</v>
      </c>
      <c r="C10053">
        <v>232028.77</v>
      </c>
      <c r="D10053" t="s">
        <v>28</v>
      </c>
      <c r="E10053" t="s">
        <v>28</v>
      </c>
      <c r="F10053">
        <v>2</v>
      </c>
    </row>
    <row r="10054" spans="1:6">
      <c r="A10054" s="171">
        <v>44501</v>
      </c>
      <c r="B10054" t="s">
        <v>164</v>
      </c>
      <c r="C10054">
        <v>232028.77</v>
      </c>
      <c r="D10054" t="s">
        <v>29</v>
      </c>
      <c r="E10054" t="s">
        <v>29</v>
      </c>
      <c r="F10054">
        <v>1287975</v>
      </c>
    </row>
    <row r="10055" spans="1:6">
      <c r="A10055" s="171">
        <v>44501</v>
      </c>
      <c r="B10055" t="s">
        <v>164</v>
      </c>
      <c r="C10055">
        <v>232028.77</v>
      </c>
      <c r="D10055" t="s">
        <v>30</v>
      </c>
      <c r="E10055" t="s">
        <v>30</v>
      </c>
      <c r="F10055">
        <v>30065381</v>
      </c>
    </row>
    <row r="10056" spans="1:6">
      <c r="A10056" s="171">
        <v>44501</v>
      </c>
      <c r="B10056" t="s">
        <v>164</v>
      </c>
      <c r="C10056">
        <v>232028.77</v>
      </c>
      <c r="D10056" t="s">
        <v>31</v>
      </c>
      <c r="E10056" t="s">
        <v>31</v>
      </c>
      <c r="F10056">
        <v>7634339</v>
      </c>
    </row>
    <row r="10057" spans="1:6">
      <c r="A10057" s="171">
        <v>44501</v>
      </c>
      <c r="B10057" t="s">
        <v>164</v>
      </c>
      <c r="C10057">
        <v>232028.77</v>
      </c>
      <c r="D10057" t="s">
        <v>32</v>
      </c>
      <c r="E10057" t="s">
        <v>32</v>
      </c>
      <c r="F10057">
        <v>304005</v>
      </c>
    </row>
    <row r="10058" spans="1:6">
      <c r="A10058" s="171">
        <v>44501</v>
      </c>
      <c r="B10058" t="s">
        <v>164</v>
      </c>
      <c r="C10058">
        <v>232028.77</v>
      </c>
      <c r="D10058" t="s">
        <v>33</v>
      </c>
      <c r="E10058" t="s">
        <v>33</v>
      </c>
      <c r="F10058">
        <v>22492108</v>
      </c>
    </row>
    <row r="10059" spans="1:6">
      <c r="A10059" s="171">
        <v>44501</v>
      </c>
      <c r="B10059" t="s">
        <v>164</v>
      </c>
      <c r="C10059">
        <v>232028.77</v>
      </c>
      <c r="D10059" t="s">
        <v>34</v>
      </c>
      <c r="E10059" t="s">
        <v>34</v>
      </c>
      <c r="F10059">
        <v>0</v>
      </c>
    </row>
    <row r="10060" spans="1:6">
      <c r="A10060" s="171">
        <v>44501</v>
      </c>
      <c r="B10060" t="s">
        <v>164</v>
      </c>
      <c r="C10060">
        <v>232028.77</v>
      </c>
      <c r="D10060" t="s">
        <v>35</v>
      </c>
      <c r="E10060" t="s">
        <v>35</v>
      </c>
      <c r="F10060">
        <v>0</v>
      </c>
    </row>
    <row r="10061" spans="1:6">
      <c r="A10061" s="171">
        <v>44501</v>
      </c>
      <c r="B10061" t="s">
        <v>164</v>
      </c>
      <c r="C10061">
        <v>232028.77</v>
      </c>
      <c r="D10061" t="s">
        <v>36</v>
      </c>
      <c r="E10061" t="s">
        <v>36</v>
      </c>
      <c r="F10061">
        <v>5839</v>
      </c>
    </row>
    <row r="10062" spans="1:6">
      <c r="A10062" s="171">
        <v>44501</v>
      </c>
      <c r="B10062" t="s">
        <v>164</v>
      </c>
      <c r="C10062">
        <v>232028.77</v>
      </c>
      <c r="D10062" t="s">
        <v>37</v>
      </c>
      <c r="E10062" t="s">
        <v>37</v>
      </c>
      <c r="F10062">
        <v>26634</v>
      </c>
    </row>
    <row r="10063" spans="1:6">
      <c r="A10063" s="171">
        <v>44501</v>
      </c>
      <c r="B10063" t="s">
        <v>164</v>
      </c>
      <c r="C10063">
        <v>232028.77</v>
      </c>
      <c r="D10063" t="s">
        <v>38</v>
      </c>
      <c r="E10063" t="s">
        <v>38</v>
      </c>
      <c r="F10063">
        <v>0</v>
      </c>
    </row>
    <row r="10064" spans="1:6">
      <c r="A10064" s="171">
        <v>44501</v>
      </c>
      <c r="B10064" t="s">
        <v>164</v>
      </c>
      <c r="C10064">
        <v>232028.77</v>
      </c>
      <c r="D10064" t="s">
        <v>39</v>
      </c>
      <c r="E10064" t="s">
        <v>39</v>
      </c>
      <c r="F10064">
        <v>0</v>
      </c>
    </row>
    <row r="10065" spans="1:6">
      <c r="A10065" s="171">
        <v>44501</v>
      </c>
      <c r="B10065" t="s">
        <v>164</v>
      </c>
      <c r="C10065">
        <v>232028.77</v>
      </c>
      <c r="D10065" t="s">
        <v>40</v>
      </c>
      <c r="E10065" t="s">
        <v>40</v>
      </c>
      <c r="F10065">
        <v>0</v>
      </c>
    </row>
    <row r="10066" spans="1:6">
      <c r="A10066" s="171">
        <v>44501</v>
      </c>
      <c r="B10066" t="s">
        <v>164</v>
      </c>
      <c r="C10066">
        <v>232028.77</v>
      </c>
      <c r="D10066" t="s">
        <v>41</v>
      </c>
      <c r="E10066" t="s">
        <v>41</v>
      </c>
      <c r="F10066">
        <v>0</v>
      </c>
    </row>
    <row r="10067" spans="1:6">
      <c r="A10067" s="171">
        <v>44502</v>
      </c>
      <c r="B10067" t="s">
        <v>164</v>
      </c>
      <c r="C10067">
        <v>139706.26</v>
      </c>
      <c r="D10067" t="s">
        <v>9</v>
      </c>
      <c r="E10067" t="s">
        <v>9</v>
      </c>
      <c r="F10067">
        <v>1326551</v>
      </c>
    </row>
    <row r="10068" spans="1:6">
      <c r="A10068" s="171">
        <v>44502</v>
      </c>
      <c r="B10068" t="s">
        <v>164</v>
      </c>
      <c r="C10068">
        <v>139706.26</v>
      </c>
      <c r="D10068" t="s">
        <v>9</v>
      </c>
      <c r="E10068" t="s">
        <v>10</v>
      </c>
      <c r="F10068">
        <v>376338</v>
      </c>
    </row>
    <row r="10069" spans="1:6">
      <c r="A10069" s="171">
        <v>44502</v>
      </c>
      <c r="B10069" t="s">
        <v>164</v>
      </c>
      <c r="C10069">
        <v>139706.26</v>
      </c>
      <c r="D10069" t="s">
        <v>9</v>
      </c>
      <c r="E10069" t="s">
        <v>11</v>
      </c>
      <c r="F10069">
        <v>3557</v>
      </c>
    </row>
    <row r="10070" spans="1:6">
      <c r="A10070" s="171">
        <v>44502</v>
      </c>
      <c r="B10070" t="s">
        <v>164</v>
      </c>
      <c r="C10070">
        <v>139706.26</v>
      </c>
      <c r="D10070" t="s">
        <v>9</v>
      </c>
      <c r="E10070" t="s">
        <v>12</v>
      </c>
      <c r="F10070">
        <v>0</v>
      </c>
    </row>
    <row r="10071" spans="1:6">
      <c r="A10071" s="171">
        <v>44502</v>
      </c>
      <c r="B10071" t="s">
        <v>164</v>
      </c>
      <c r="C10071">
        <v>139706.26</v>
      </c>
      <c r="D10071" t="s">
        <v>9</v>
      </c>
      <c r="E10071" t="s">
        <v>13</v>
      </c>
      <c r="F10071">
        <v>946656</v>
      </c>
    </row>
    <row r="10072" spans="1:6">
      <c r="A10072" s="171">
        <v>44502</v>
      </c>
      <c r="B10072" t="s">
        <v>164</v>
      </c>
      <c r="C10072">
        <v>139706.26</v>
      </c>
      <c r="D10072" t="s">
        <v>14</v>
      </c>
      <c r="E10072" t="s">
        <v>14</v>
      </c>
      <c r="F10072">
        <v>7261</v>
      </c>
    </row>
    <row r="10073" spans="1:6">
      <c r="A10073" s="171">
        <v>44502</v>
      </c>
      <c r="B10073" t="s">
        <v>164</v>
      </c>
      <c r="C10073">
        <v>139706.26</v>
      </c>
      <c r="D10073" t="s">
        <v>14</v>
      </c>
      <c r="E10073" t="s">
        <v>15</v>
      </c>
      <c r="F10073">
        <v>7018</v>
      </c>
    </row>
    <row r="10074" spans="1:6">
      <c r="A10074" s="171">
        <v>44502</v>
      </c>
      <c r="B10074" t="s">
        <v>164</v>
      </c>
      <c r="C10074">
        <v>139706.26</v>
      </c>
      <c r="D10074" t="s">
        <v>14</v>
      </c>
      <c r="E10074" t="s">
        <v>16</v>
      </c>
      <c r="F10074">
        <v>243</v>
      </c>
    </row>
    <row r="10075" spans="1:6">
      <c r="A10075" s="171">
        <v>44502</v>
      </c>
      <c r="B10075" t="s">
        <v>164</v>
      </c>
      <c r="C10075">
        <v>139706.26</v>
      </c>
      <c r="D10075" t="s">
        <v>14</v>
      </c>
      <c r="E10075" t="s">
        <v>17</v>
      </c>
      <c r="F10075">
        <v>1</v>
      </c>
    </row>
    <row r="10076" spans="1:6">
      <c r="A10076" s="171">
        <v>44502</v>
      </c>
      <c r="B10076" t="s">
        <v>164</v>
      </c>
      <c r="C10076">
        <v>139706.26</v>
      </c>
      <c r="D10076" t="s">
        <v>14</v>
      </c>
      <c r="E10076" t="s">
        <v>18</v>
      </c>
      <c r="F10076">
        <v>0</v>
      </c>
    </row>
    <row r="10077" spans="1:6">
      <c r="A10077" s="171">
        <v>44502</v>
      </c>
      <c r="B10077" t="s">
        <v>164</v>
      </c>
      <c r="C10077">
        <v>139706.26</v>
      </c>
      <c r="D10077" t="s">
        <v>19</v>
      </c>
      <c r="E10077" t="s">
        <v>19</v>
      </c>
      <c r="F10077">
        <v>1560</v>
      </c>
    </row>
    <row r="10078" spans="1:6">
      <c r="A10078" s="171">
        <v>44502</v>
      </c>
      <c r="B10078" t="s">
        <v>164</v>
      </c>
      <c r="C10078">
        <v>139706.26</v>
      </c>
      <c r="D10078" t="s">
        <v>19</v>
      </c>
      <c r="E10078" t="s">
        <v>20</v>
      </c>
      <c r="F10078">
        <v>1560</v>
      </c>
    </row>
    <row r="10079" spans="1:6">
      <c r="A10079" s="171">
        <v>44502</v>
      </c>
      <c r="B10079" t="s">
        <v>164</v>
      </c>
      <c r="C10079">
        <v>139706.26</v>
      </c>
      <c r="D10079" t="s">
        <v>19</v>
      </c>
      <c r="E10079" t="s">
        <v>21</v>
      </c>
      <c r="F10079">
        <v>0</v>
      </c>
    </row>
    <row r="10080" spans="1:6">
      <c r="A10080" s="171">
        <v>44502</v>
      </c>
      <c r="B10080" t="s">
        <v>164</v>
      </c>
      <c r="C10080">
        <v>139706.26</v>
      </c>
      <c r="D10080" t="s">
        <v>19</v>
      </c>
      <c r="E10080" t="s">
        <v>22</v>
      </c>
      <c r="F10080">
        <v>0</v>
      </c>
    </row>
    <row r="10081" spans="1:6">
      <c r="A10081" s="171">
        <v>44502</v>
      </c>
      <c r="B10081" t="s">
        <v>164</v>
      </c>
      <c r="C10081">
        <v>139706.26</v>
      </c>
      <c r="D10081" t="s">
        <v>23</v>
      </c>
      <c r="E10081" t="s">
        <v>23</v>
      </c>
      <c r="F10081">
        <v>0</v>
      </c>
    </row>
    <row r="10082" spans="1:6">
      <c r="A10082" s="171">
        <v>44502</v>
      </c>
      <c r="B10082" t="s">
        <v>164</v>
      </c>
      <c r="C10082">
        <v>139706.26</v>
      </c>
      <c r="D10082" t="s">
        <v>24</v>
      </c>
      <c r="E10082" t="s">
        <v>24</v>
      </c>
      <c r="F10082">
        <v>174389</v>
      </c>
    </row>
    <row r="10083" spans="1:6">
      <c r="A10083" s="171">
        <v>44502</v>
      </c>
      <c r="B10083" t="s">
        <v>164</v>
      </c>
      <c r="C10083">
        <v>139706.26</v>
      </c>
      <c r="D10083" t="s">
        <v>25</v>
      </c>
      <c r="E10083" t="s">
        <v>25</v>
      </c>
      <c r="F10083">
        <v>2774883</v>
      </c>
    </row>
    <row r="10084" spans="1:6">
      <c r="A10084" s="171">
        <v>44502</v>
      </c>
      <c r="B10084" t="s">
        <v>164</v>
      </c>
      <c r="C10084">
        <v>139706.26</v>
      </c>
      <c r="D10084" t="s">
        <v>26</v>
      </c>
      <c r="E10084" t="s">
        <v>26</v>
      </c>
      <c r="F10084">
        <v>34988</v>
      </c>
    </row>
    <row r="10085" spans="1:6">
      <c r="A10085" s="171">
        <v>44502</v>
      </c>
      <c r="B10085" t="s">
        <v>164</v>
      </c>
      <c r="C10085">
        <v>139706.26</v>
      </c>
      <c r="D10085" t="s">
        <v>27</v>
      </c>
      <c r="E10085" t="s">
        <v>27</v>
      </c>
      <c r="F10085">
        <v>30537</v>
      </c>
    </row>
    <row r="10086" spans="1:6">
      <c r="A10086" s="171">
        <v>44502</v>
      </c>
      <c r="B10086" t="s">
        <v>164</v>
      </c>
      <c r="C10086">
        <v>139706.26</v>
      </c>
      <c r="D10086" t="s">
        <v>28</v>
      </c>
      <c r="E10086" t="s">
        <v>28</v>
      </c>
      <c r="F10086">
        <v>0</v>
      </c>
    </row>
    <row r="10087" spans="1:6">
      <c r="A10087" s="171">
        <v>44502</v>
      </c>
      <c r="B10087" t="s">
        <v>164</v>
      </c>
      <c r="C10087">
        <v>139706.26</v>
      </c>
      <c r="D10087" t="s">
        <v>29</v>
      </c>
      <c r="E10087" t="s">
        <v>29</v>
      </c>
      <c r="F10087">
        <v>950375</v>
      </c>
    </row>
    <row r="10088" spans="1:6">
      <c r="A10088" s="171">
        <v>44502</v>
      </c>
      <c r="B10088" t="s">
        <v>164</v>
      </c>
      <c r="C10088">
        <v>139706.26</v>
      </c>
      <c r="D10088" t="s">
        <v>30</v>
      </c>
      <c r="E10088" t="s">
        <v>30</v>
      </c>
      <c r="F10088">
        <v>27004347</v>
      </c>
    </row>
    <row r="10089" spans="1:6">
      <c r="A10089" s="171">
        <v>44502</v>
      </c>
      <c r="B10089" t="s">
        <v>164</v>
      </c>
      <c r="C10089">
        <v>139706.26</v>
      </c>
      <c r="D10089" t="s">
        <v>31</v>
      </c>
      <c r="E10089" t="s">
        <v>31</v>
      </c>
      <c r="F10089">
        <v>6694954</v>
      </c>
    </row>
    <row r="10090" spans="1:6">
      <c r="A10090" s="171">
        <v>44502</v>
      </c>
      <c r="B10090" t="s">
        <v>164</v>
      </c>
      <c r="C10090">
        <v>139706.26</v>
      </c>
      <c r="D10090" t="s">
        <v>32</v>
      </c>
      <c r="E10090" t="s">
        <v>32</v>
      </c>
      <c r="F10090">
        <v>393530</v>
      </c>
    </row>
    <row r="10091" spans="1:6">
      <c r="A10091" s="171">
        <v>44502</v>
      </c>
      <c r="B10091" t="s">
        <v>164</v>
      </c>
      <c r="C10091">
        <v>139706.26</v>
      </c>
      <c r="D10091" t="s">
        <v>33</v>
      </c>
      <c r="E10091" t="s">
        <v>33</v>
      </c>
      <c r="F10091">
        <v>14456459</v>
      </c>
    </row>
    <row r="10092" spans="1:6">
      <c r="A10092" s="171">
        <v>44502</v>
      </c>
      <c r="B10092" t="s">
        <v>164</v>
      </c>
      <c r="C10092">
        <v>139706.26</v>
      </c>
      <c r="D10092" t="s">
        <v>34</v>
      </c>
      <c r="E10092" t="s">
        <v>34</v>
      </c>
      <c r="F10092">
        <v>0</v>
      </c>
    </row>
    <row r="10093" spans="1:6">
      <c r="A10093" s="171">
        <v>44502</v>
      </c>
      <c r="B10093" t="s">
        <v>164</v>
      </c>
      <c r="C10093">
        <v>139706.26</v>
      </c>
      <c r="D10093" t="s">
        <v>35</v>
      </c>
      <c r="E10093" t="s">
        <v>35</v>
      </c>
      <c r="F10093">
        <v>0</v>
      </c>
    </row>
    <row r="10094" spans="1:6">
      <c r="A10094" s="171">
        <v>44502</v>
      </c>
      <c r="B10094" t="s">
        <v>164</v>
      </c>
      <c r="C10094">
        <v>139706.26</v>
      </c>
      <c r="D10094" t="s">
        <v>36</v>
      </c>
      <c r="E10094" t="s">
        <v>36</v>
      </c>
      <c r="F10094">
        <v>5373</v>
      </c>
    </row>
    <row r="10095" spans="1:6">
      <c r="A10095" s="171">
        <v>44502</v>
      </c>
      <c r="B10095" t="s">
        <v>164</v>
      </c>
      <c r="C10095">
        <v>139706.26</v>
      </c>
      <c r="D10095" t="s">
        <v>37</v>
      </c>
      <c r="E10095" t="s">
        <v>37</v>
      </c>
      <c r="F10095">
        <v>22095</v>
      </c>
    </row>
    <row r="10096" spans="1:6">
      <c r="A10096" s="171">
        <v>44502</v>
      </c>
      <c r="B10096" t="s">
        <v>164</v>
      </c>
      <c r="C10096">
        <v>139706.26</v>
      </c>
      <c r="D10096" t="s">
        <v>38</v>
      </c>
      <c r="E10096" t="s">
        <v>38</v>
      </c>
      <c r="F10096">
        <v>0</v>
      </c>
    </row>
    <row r="10097" spans="1:6">
      <c r="A10097" s="171">
        <v>44502</v>
      </c>
      <c r="B10097" t="s">
        <v>164</v>
      </c>
      <c r="C10097">
        <v>139706.26</v>
      </c>
      <c r="D10097" t="s">
        <v>39</v>
      </c>
      <c r="E10097" t="s">
        <v>39</v>
      </c>
      <c r="F10097">
        <v>0</v>
      </c>
    </row>
    <row r="10098" spans="1:6">
      <c r="A10098" s="171">
        <v>44502</v>
      </c>
      <c r="B10098" t="s">
        <v>164</v>
      </c>
      <c r="C10098">
        <v>139706.26</v>
      </c>
      <c r="D10098" t="s">
        <v>40</v>
      </c>
      <c r="E10098" t="s">
        <v>40</v>
      </c>
      <c r="F10098">
        <v>0</v>
      </c>
    </row>
    <row r="10099" spans="1:6">
      <c r="A10099" s="171">
        <v>44502</v>
      </c>
      <c r="B10099" t="s">
        <v>164</v>
      </c>
      <c r="C10099">
        <v>139706.26</v>
      </c>
      <c r="D10099" t="s">
        <v>41</v>
      </c>
      <c r="E10099" t="s">
        <v>41</v>
      </c>
      <c r="F10099">
        <v>0</v>
      </c>
    </row>
    <row r="10100" spans="1:6">
      <c r="A10100" s="171">
        <v>44503</v>
      </c>
      <c r="B10100" t="s">
        <v>164</v>
      </c>
      <c r="C10100">
        <v>177470.57</v>
      </c>
      <c r="D10100" t="s">
        <v>9</v>
      </c>
      <c r="E10100" t="s">
        <v>9</v>
      </c>
      <c r="F10100">
        <v>1298631</v>
      </c>
    </row>
    <row r="10101" spans="1:6">
      <c r="A10101" s="171">
        <v>44503</v>
      </c>
      <c r="B10101" t="s">
        <v>164</v>
      </c>
      <c r="C10101">
        <v>177470.57</v>
      </c>
      <c r="D10101" t="s">
        <v>9</v>
      </c>
      <c r="E10101" t="s">
        <v>10</v>
      </c>
      <c r="F10101">
        <v>447037</v>
      </c>
    </row>
    <row r="10102" spans="1:6">
      <c r="A10102" s="171">
        <v>44503</v>
      </c>
      <c r="B10102" t="s">
        <v>164</v>
      </c>
      <c r="C10102">
        <v>177470.57</v>
      </c>
      <c r="D10102" t="s">
        <v>9</v>
      </c>
      <c r="E10102" t="s">
        <v>11</v>
      </c>
      <c r="F10102">
        <v>2727</v>
      </c>
    </row>
    <row r="10103" spans="1:6">
      <c r="A10103" s="171">
        <v>44503</v>
      </c>
      <c r="B10103" t="s">
        <v>164</v>
      </c>
      <c r="C10103">
        <v>177470.57</v>
      </c>
      <c r="D10103" t="s">
        <v>9</v>
      </c>
      <c r="E10103" t="s">
        <v>12</v>
      </c>
      <c r="F10103">
        <v>0</v>
      </c>
    </row>
    <row r="10104" spans="1:6">
      <c r="A10104" s="171">
        <v>44503</v>
      </c>
      <c r="B10104" t="s">
        <v>164</v>
      </c>
      <c r="C10104">
        <v>177470.57</v>
      </c>
      <c r="D10104" t="s">
        <v>9</v>
      </c>
      <c r="E10104" t="s">
        <v>13</v>
      </c>
      <c r="F10104">
        <v>848867</v>
      </c>
    </row>
    <row r="10105" spans="1:6">
      <c r="A10105" s="171">
        <v>44503</v>
      </c>
      <c r="B10105" t="s">
        <v>164</v>
      </c>
      <c r="C10105">
        <v>177470.57</v>
      </c>
      <c r="D10105" t="s">
        <v>14</v>
      </c>
      <c r="E10105" t="s">
        <v>14</v>
      </c>
      <c r="F10105">
        <v>11645</v>
      </c>
    </row>
    <row r="10106" spans="1:6">
      <c r="A10106" s="171">
        <v>44503</v>
      </c>
      <c r="B10106" t="s">
        <v>164</v>
      </c>
      <c r="C10106">
        <v>177470.57</v>
      </c>
      <c r="D10106" t="s">
        <v>14</v>
      </c>
      <c r="E10106" t="s">
        <v>15</v>
      </c>
      <c r="F10106">
        <v>11217</v>
      </c>
    </row>
    <row r="10107" spans="1:6">
      <c r="A10107" s="171">
        <v>44503</v>
      </c>
      <c r="B10107" t="s">
        <v>164</v>
      </c>
      <c r="C10107">
        <v>177470.57</v>
      </c>
      <c r="D10107" t="s">
        <v>14</v>
      </c>
      <c r="E10107" t="s">
        <v>16</v>
      </c>
      <c r="F10107">
        <v>428</v>
      </c>
    </row>
    <row r="10108" spans="1:6">
      <c r="A10108" s="171">
        <v>44503</v>
      </c>
      <c r="B10108" t="s">
        <v>164</v>
      </c>
      <c r="C10108">
        <v>177470.57</v>
      </c>
      <c r="D10108" t="s">
        <v>14</v>
      </c>
      <c r="E10108" t="s">
        <v>17</v>
      </c>
      <c r="F10108">
        <v>0</v>
      </c>
    </row>
    <row r="10109" spans="1:6">
      <c r="A10109" s="171">
        <v>44503</v>
      </c>
      <c r="B10109" t="s">
        <v>164</v>
      </c>
      <c r="C10109">
        <v>177470.57</v>
      </c>
      <c r="D10109" t="s">
        <v>14</v>
      </c>
      <c r="E10109" t="s">
        <v>18</v>
      </c>
      <c r="F10109">
        <v>0</v>
      </c>
    </row>
    <row r="10110" spans="1:6">
      <c r="A10110" s="171">
        <v>44503</v>
      </c>
      <c r="B10110" t="s">
        <v>164</v>
      </c>
      <c r="C10110">
        <v>177470.57</v>
      </c>
      <c r="D10110" t="s">
        <v>19</v>
      </c>
      <c r="E10110" t="s">
        <v>19</v>
      </c>
      <c r="F10110">
        <v>1266</v>
      </c>
    </row>
    <row r="10111" spans="1:6">
      <c r="A10111" s="171">
        <v>44503</v>
      </c>
      <c r="B10111" t="s">
        <v>164</v>
      </c>
      <c r="C10111">
        <v>177470.57</v>
      </c>
      <c r="D10111" t="s">
        <v>19</v>
      </c>
      <c r="E10111" t="s">
        <v>20</v>
      </c>
      <c r="F10111">
        <v>1266</v>
      </c>
    </row>
    <row r="10112" spans="1:6">
      <c r="A10112" s="171">
        <v>44503</v>
      </c>
      <c r="B10112" t="s">
        <v>164</v>
      </c>
      <c r="C10112">
        <v>177470.57</v>
      </c>
      <c r="D10112" t="s">
        <v>19</v>
      </c>
      <c r="E10112" t="s">
        <v>21</v>
      </c>
      <c r="F10112">
        <v>0</v>
      </c>
    </row>
    <row r="10113" spans="1:6">
      <c r="A10113" s="171">
        <v>44503</v>
      </c>
      <c r="B10113" t="s">
        <v>164</v>
      </c>
      <c r="C10113">
        <v>177470.57</v>
      </c>
      <c r="D10113" t="s">
        <v>19</v>
      </c>
      <c r="E10113" t="s">
        <v>22</v>
      </c>
      <c r="F10113">
        <v>0</v>
      </c>
    </row>
    <row r="10114" spans="1:6">
      <c r="A10114" s="171">
        <v>44503</v>
      </c>
      <c r="B10114" t="s">
        <v>164</v>
      </c>
      <c r="C10114">
        <v>177470.57</v>
      </c>
      <c r="D10114" t="s">
        <v>23</v>
      </c>
      <c r="E10114" t="s">
        <v>23</v>
      </c>
      <c r="F10114">
        <v>0</v>
      </c>
    </row>
    <row r="10115" spans="1:6">
      <c r="A10115" s="171">
        <v>44503</v>
      </c>
      <c r="B10115" t="s">
        <v>164</v>
      </c>
      <c r="C10115">
        <v>177470.57</v>
      </c>
      <c r="D10115" t="s">
        <v>24</v>
      </c>
      <c r="E10115" t="s">
        <v>24</v>
      </c>
      <c r="F10115">
        <v>126083</v>
      </c>
    </row>
    <row r="10116" spans="1:6">
      <c r="A10116" s="171">
        <v>44503</v>
      </c>
      <c r="B10116" t="s">
        <v>164</v>
      </c>
      <c r="C10116">
        <v>177470.57</v>
      </c>
      <c r="D10116" t="s">
        <v>25</v>
      </c>
      <c r="E10116" t="s">
        <v>25</v>
      </c>
      <c r="F10116">
        <v>2073947</v>
      </c>
    </row>
    <row r="10117" spans="1:6">
      <c r="A10117" s="171">
        <v>44503</v>
      </c>
      <c r="B10117" t="s">
        <v>164</v>
      </c>
      <c r="C10117">
        <v>177470.57</v>
      </c>
      <c r="D10117" t="s">
        <v>26</v>
      </c>
      <c r="E10117" t="s">
        <v>26</v>
      </c>
      <c r="F10117">
        <v>30650</v>
      </c>
    </row>
    <row r="10118" spans="1:6">
      <c r="A10118" s="171">
        <v>44503</v>
      </c>
      <c r="B10118" t="s">
        <v>164</v>
      </c>
      <c r="C10118">
        <v>177470.57</v>
      </c>
      <c r="D10118" t="s">
        <v>27</v>
      </c>
      <c r="E10118" t="s">
        <v>27</v>
      </c>
      <c r="F10118">
        <v>27784</v>
      </c>
    </row>
    <row r="10119" spans="1:6">
      <c r="A10119" s="171">
        <v>44503</v>
      </c>
      <c r="B10119" t="s">
        <v>164</v>
      </c>
      <c r="C10119">
        <v>177470.57</v>
      </c>
      <c r="D10119" t="s">
        <v>28</v>
      </c>
      <c r="E10119" t="s">
        <v>28</v>
      </c>
      <c r="F10119">
        <v>0</v>
      </c>
    </row>
    <row r="10120" spans="1:6">
      <c r="A10120" s="171">
        <v>44503</v>
      </c>
      <c r="B10120" t="s">
        <v>164</v>
      </c>
      <c r="C10120">
        <v>177470.57</v>
      </c>
      <c r="D10120" t="s">
        <v>29</v>
      </c>
      <c r="E10120" t="s">
        <v>29</v>
      </c>
      <c r="F10120">
        <v>881488</v>
      </c>
    </row>
    <row r="10121" spans="1:6">
      <c r="A10121" s="171">
        <v>44503</v>
      </c>
      <c r="B10121" t="s">
        <v>164</v>
      </c>
      <c r="C10121">
        <v>177470.57</v>
      </c>
      <c r="D10121" t="s">
        <v>30</v>
      </c>
      <c r="E10121" t="s">
        <v>30</v>
      </c>
      <c r="F10121">
        <v>25637245</v>
      </c>
    </row>
    <row r="10122" spans="1:6">
      <c r="A10122" s="171">
        <v>44503</v>
      </c>
      <c r="B10122" t="s">
        <v>164</v>
      </c>
      <c r="C10122">
        <v>177470.57</v>
      </c>
      <c r="D10122" t="s">
        <v>31</v>
      </c>
      <c r="E10122" t="s">
        <v>31</v>
      </c>
      <c r="F10122">
        <v>4552338</v>
      </c>
    </row>
    <row r="10123" spans="1:6">
      <c r="A10123" s="171">
        <v>44503</v>
      </c>
      <c r="B10123" t="s">
        <v>164</v>
      </c>
      <c r="C10123">
        <v>177470.57</v>
      </c>
      <c r="D10123" t="s">
        <v>32</v>
      </c>
      <c r="E10123" t="s">
        <v>32</v>
      </c>
      <c r="F10123">
        <v>197156</v>
      </c>
    </row>
    <row r="10124" spans="1:6">
      <c r="A10124" s="171">
        <v>44503</v>
      </c>
      <c r="B10124" t="s">
        <v>164</v>
      </c>
      <c r="C10124">
        <v>177470.57</v>
      </c>
      <c r="D10124" t="s">
        <v>33</v>
      </c>
      <c r="E10124" t="s">
        <v>33</v>
      </c>
      <c r="F10124">
        <v>13361413</v>
      </c>
    </row>
    <row r="10125" spans="1:6">
      <c r="A10125" s="171">
        <v>44503</v>
      </c>
      <c r="B10125" t="s">
        <v>164</v>
      </c>
      <c r="C10125">
        <v>177470.57</v>
      </c>
      <c r="D10125" t="s">
        <v>34</v>
      </c>
      <c r="E10125" t="s">
        <v>34</v>
      </c>
      <c r="F10125">
        <v>0</v>
      </c>
    </row>
    <row r="10126" spans="1:6">
      <c r="A10126" s="171">
        <v>44503</v>
      </c>
      <c r="B10126" t="s">
        <v>164</v>
      </c>
      <c r="C10126">
        <v>177470.57</v>
      </c>
      <c r="D10126" t="s">
        <v>35</v>
      </c>
      <c r="E10126" t="s">
        <v>35</v>
      </c>
      <c r="F10126">
        <v>0</v>
      </c>
    </row>
    <row r="10127" spans="1:6">
      <c r="A10127" s="171">
        <v>44503</v>
      </c>
      <c r="B10127" t="s">
        <v>164</v>
      </c>
      <c r="C10127">
        <v>177470.57</v>
      </c>
      <c r="D10127" t="s">
        <v>36</v>
      </c>
      <c r="E10127" t="s">
        <v>36</v>
      </c>
      <c r="F10127">
        <v>8066</v>
      </c>
    </row>
    <row r="10128" spans="1:6">
      <c r="A10128" s="171">
        <v>44503</v>
      </c>
      <c r="B10128" t="s">
        <v>164</v>
      </c>
      <c r="C10128">
        <v>177470.57</v>
      </c>
      <c r="D10128" t="s">
        <v>37</v>
      </c>
      <c r="E10128" t="s">
        <v>37</v>
      </c>
      <c r="F10128">
        <v>15905</v>
      </c>
    </row>
    <row r="10129" spans="1:6">
      <c r="A10129" s="171">
        <v>44503</v>
      </c>
      <c r="B10129" t="s">
        <v>164</v>
      </c>
      <c r="C10129">
        <v>177470.57</v>
      </c>
      <c r="D10129" t="s">
        <v>38</v>
      </c>
      <c r="E10129" t="s">
        <v>38</v>
      </c>
      <c r="F10129">
        <v>0</v>
      </c>
    </row>
    <row r="10130" spans="1:6">
      <c r="A10130" s="171">
        <v>44503</v>
      </c>
      <c r="B10130" t="s">
        <v>164</v>
      </c>
      <c r="C10130">
        <v>177470.57</v>
      </c>
      <c r="D10130" t="s">
        <v>39</v>
      </c>
      <c r="E10130" t="s">
        <v>39</v>
      </c>
      <c r="F10130">
        <v>0</v>
      </c>
    </row>
    <row r="10131" spans="1:6">
      <c r="A10131" s="171">
        <v>44503</v>
      </c>
      <c r="B10131" t="s">
        <v>164</v>
      </c>
      <c r="C10131">
        <v>177470.57</v>
      </c>
      <c r="D10131" t="s">
        <v>40</v>
      </c>
      <c r="E10131" t="s">
        <v>40</v>
      </c>
      <c r="F10131">
        <v>0</v>
      </c>
    </row>
    <row r="10132" spans="1:6">
      <c r="A10132" s="171">
        <v>44503</v>
      </c>
      <c r="B10132" t="s">
        <v>164</v>
      </c>
      <c r="C10132">
        <v>177470.57</v>
      </c>
      <c r="D10132" t="s">
        <v>41</v>
      </c>
      <c r="E10132" t="s">
        <v>41</v>
      </c>
      <c r="F10132">
        <v>0</v>
      </c>
    </row>
    <row r="10133" spans="1:6">
      <c r="A10133" s="171">
        <v>44504</v>
      </c>
      <c r="B10133" t="s">
        <v>164</v>
      </c>
      <c r="C10133">
        <v>276888.7</v>
      </c>
      <c r="D10133" t="s">
        <v>9</v>
      </c>
      <c r="E10133" t="s">
        <v>9</v>
      </c>
      <c r="F10133">
        <v>1473966</v>
      </c>
    </row>
    <row r="10134" spans="1:6">
      <c r="A10134" s="171">
        <v>44504</v>
      </c>
      <c r="B10134" t="s">
        <v>164</v>
      </c>
      <c r="C10134">
        <v>276888.7</v>
      </c>
      <c r="D10134" t="s">
        <v>9</v>
      </c>
      <c r="E10134" t="s">
        <v>10</v>
      </c>
      <c r="F10134">
        <v>647786</v>
      </c>
    </row>
    <row r="10135" spans="1:6">
      <c r="A10135" s="171">
        <v>44504</v>
      </c>
      <c r="B10135" t="s">
        <v>164</v>
      </c>
      <c r="C10135">
        <v>276888.7</v>
      </c>
      <c r="D10135" t="s">
        <v>9</v>
      </c>
      <c r="E10135" t="s">
        <v>11</v>
      </c>
      <c r="F10135">
        <v>3259</v>
      </c>
    </row>
    <row r="10136" spans="1:6">
      <c r="A10136" s="171">
        <v>44504</v>
      </c>
      <c r="B10136" t="s">
        <v>164</v>
      </c>
      <c r="C10136">
        <v>276888.7</v>
      </c>
      <c r="D10136" t="s">
        <v>9</v>
      </c>
      <c r="E10136" t="s">
        <v>12</v>
      </c>
      <c r="F10136">
        <v>0</v>
      </c>
    </row>
    <row r="10137" spans="1:6">
      <c r="A10137" s="171">
        <v>44504</v>
      </c>
      <c r="B10137" t="s">
        <v>164</v>
      </c>
      <c r="C10137">
        <v>276888.7</v>
      </c>
      <c r="D10137" t="s">
        <v>9</v>
      </c>
      <c r="E10137" t="s">
        <v>13</v>
      </c>
      <c r="F10137">
        <v>822921</v>
      </c>
    </row>
    <row r="10138" spans="1:6">
      <c r="A10138" s="171">
        <v>44504</v>
      </c>
      <c r="B10138" t="s">
        <v>164</v>
      </c>
      <c r="C10138">
        <v>276888.7</v>
      </c>
      <c r="D10138" t="s">
        <v>14</v>
      </c>
      <c r="E10138" t="s">
        <v>14</v>
      </c>
      <c r="F10138">
        <v>11845</v>
      </c>
    </row>
    <row r="10139" spans="1:6">
      <c r="A10139" s="171">
        <v>44504</v>
      </c>
      <c r="B10139" t="s">
        <v>164</v>
      </c>
      <c r="C10139">
        <v>276888.7</v>
      </c>
      <c r="D10139" t="s">
        <v>14</v>
      </c>
      <c r="E10139" t="s">
        <v>15</v>
      </c>
      <c r="F10139">
        <v>11573</v>
      </c>
    </row>
    <row r="10140" spans="1:6">
      <c r="A10140" s="171">
        <v>44504</v>
      </c>
      <c r="B10140" t="s">
        <v>164</v>
      </c>
      <c r="C10140">
        <v>276888.7</v>
      </c>
      <c r="D10140" t="s">
        <v>14</v>
      </c>
      <c r="E10140" t="s">
        <v>16</v>
      </c>
      <c r="F10140">
        <v>271</v>
      </c>
    </row>
    <row r="10141" spans="1:6">
      <c r="A10141" s="171">
        <v>44504</v>
      </c>
      <c r="B10141" t="s">
        <v>164</v>
      </c>
      <c r="C10141">
        <v>276888.7</v>
      </c>
      <c r="D10141" t="s">
        <v>14</v>
      </c>
      <c r="E10141" t="s">
        <v>17</v>
      </c>
      <c r="F10141">
        <v>0</v>
      </c>
    </row>
    <row r="10142" spans="1:6">
      <c r="A10142" s="171">
        <v>44504</v>
      </c>
      <c r="B10142" t="s">
        <v>164</v>
      </c>
      <c r="C10142">
        <v>276888.7</v>
      </c>
      <c r="D10142" t="s">
        <v>14</v>
      </c>
      <c r="E10142" t="s">
        <v>18</v>
      </c>
      <c r="F10142">
        <v>0</v>
      </c>
    </row>
    <row r="10143" spans="1:6">
      <c r="A10143" s="171">
        <v>44504</v>
      </c>
      <c r="B10143" t="s">
        <v>164</v>
      </c>
      <c r="C10143">
        <v>276888.7</v>
      </c>
      <c r="D10143" t="s">
        <v>19</v>
      </c>
      <c r="E10143" t="s">
        <v>19</v>
      </c>
      <c r="F10143">
        <v>1389</v>
      </c>
    </row>
    <row r="10144" spans="1:6">
      <c r="A10144" s="171">
        <v>44504</v>
      </c>
      <c r="B10144" t="s">
        <v>164</v>
      </c>
      <c r="C10144">
        <v>276888.7</v>
      </c>
      <c r="D10144" t="s">
        <v>19</v>
      </c>
      <c r="E10144" t="s">
        <v>20</v>
      </c>
      <c r="F10144">
        <v>1389</v>
      </c>
    </row>
    <row r="10145" spans="1:6">
      <c r="A10145" s="171">
        <v>44504</v>
      </c>
      <c r="B10145" t="s">
        <v>164</v>
      </c>
      <c r="C10145">
        <v>276888.7</v>
      </c>
      <c r="D10145" t="s">
        <v>19</v>
      </c>
      <c r="E10145" t="s">
        <v>21</v>
      </c>
      <c r="F10145">
        <v>0</v>
      </c>
    </row>
    <row r="10146" spans="1:6">
      <c r="A10146" s="171">
        <v>44504</v>
      </c>
      <c r="B10146" t="s">
        <v>164</v>
      </c>
      <c r="C10146">
        <v>276888.7</v>
      </c>
      <c r="D10146" t="s">
        <v>19</v>
      </c>
      <c r="E10146" t="s">
        <v>22</v>
      </c>
      <c r="F10146">
        <v>0</v>
      </c>
    </row>
    <row r="10147" spans="1:6">
      <c r="A10147" s="171">
        <v>44504</v>
      </c>
      <c r="B10147" t="s">
        <v>164</v>
      </c>
      <c r="C10147">
        <v>276888.7</v>
      </c>
      <c r="D10147" t="s">
        <v>23</v>
      </c>
      <c r="E10147" t="s">
        <v>23</v>
      </c>
      <c r="F10147">
        <v>0</v>
      </c>
    </row>
    <row r="10148" spans="1:6">
      <c r="A10148" s="171">
        <v>44504</v>
      </c>
      <c r="B10148" t="s">
        <v>164</v>
      </c>
      <c r="C10148">
        <v>276888.7</v>
      </c>
      <c r="D10148" t="s">
        <v>24</v>
      </c>
      <c r="E10148" t="s">
        <v>24</v>
      </c>
      <c r="F10148">
        <v>191026</v>
      </c>
    </row>
    <row r="10149" spans="1:6">
      <c r="A10149" s="171">
        <v>44504</v>
      </c>
      <c r="B10149" t="s">
        <v>164</v>
      </c>
      <c r="C10149">
        <v>276888.7</v>
      </c>
      <c r="D10149" t="s">
        <v>25</v>
      </c>
      <c r="E10149" t="s">
        <v>25</v>
      </c>
      <c r="F10149">
        <v>1048953</v>
      </c>
    </row>
    <row r="10150" spans="1:6">
      <c r="A10150" s="171">
        <v>44504</v>
      </c>
      <c r="B10150" t="s">
        <v>164</v>
      </c>
      <c r="C10150">
        <v>276888.7</v>
      </c>
      <c r="D10150" t="s">
        <v>26</v>
      </c>
      <c r="E10150" t="s">
        <v>26</v>
      </c>
      <c r="F10150">
        <v>24141</v>
      </c>
    </row>
    <row r="10151" spans="1:6">
      <c r="A10151" s="171">
        <v>44504</v>
      </c>
      <c r="B10151" t="s">
        <v>164</v>
      </c>
      <c r="C10151">
        <v>276888.7</v>
      </c>
      <c r="D10151" t="s">
        <v>27</v>
      </c>
      <c r="E10151" t="s">
        <v>27</v>
      </c>
      <c r="F10151">
        <v>15843</v>
      </c>
    </row>
    <row r="10152" spans="1:6">
      <c r="A10152" s="171">
        <v>44504</v>
      </c>
      <c r="B10152" t="s">
        <v>164</v>
      </c>
      <c r="C10152">
        <v>276888.7</v>
      </c>
      <c r="D10152" t="s">
        <v>28</v>
      </c>
      <c r="E10152" t="s">
        <v>28</v>
      </c>
      <c r="F10152">
        <v>3</v>
      </c>
    </row>
    <row r="10153" spans="1:6">
      <c r="A10153" s="171">
        <v>44504</v>
      </c>
      <c r="B10153" t="s">
        <v>164</v>
      </c>
      <c r="C10153">
        <v>276888.7</v>
      </c>
      <c r="D10153" t="s">
        <v>29</v>
      </c>
      <c r="E10153" t="s">
        <v>29</v>
      </c>
      <c r="F10153">
        <v>1033978</v>
      </c>
    </row>
    <row r="10154" spans="1:6">
      <c r="A10154" s="171">
        <v>44504</v>
      </c>
      <c r="B10154" t="s">
        <v>164</v>
      </c>
      <c r="C10154">
        <v>276888.7</v>
      </c>
      <c r="D10154" t="s">
        <v>30</v>
      </c>
      <c r="E10154" t="s">
        <v>30</v>
      </c>
      <c r="F10154">
        <v>19377172</v>
      </c>
    </row>
    <row r="10155" spans="1:6">
      <c r="A10155" s="171">
        <v>44504</v>
      </c>
      <c r="B10155" t="s">
        <v>164</v>
      </c>
      <c r="C10155">
        <v>276888.7</v>
      </c>
      <c r="D10155" t="s">
        <v>31</v>
      </c>
      <c r="E10155" t="s">
        <v>31</v>
      </c>
      <c r="F10155">
        <v>285688</v>
      </c>
    </row>
    <row r="10156" spans="1:6">
      <c r="A10156" s="171">
        <v>44504</v>
      </c>
      <c r="B10156" t="s">
        <v>164</v>
      </c>
      <c r="C10156">
        <v>276888.7</v>
      </c>
      <c r="D10156" t="s">
        <v>32</v>
      </c>
      <c r="E10156" t="s">
        <v>32</v>
      </c>
      <c r="F10156">
        <v>252736</v>
      </c>
    </row>
    <row r="10157" spans="1:6">
      <c r="A10157" s="171">
        <v>44504</v>
      </c>
      <c r="B10157" t="s">
        <v>164</v>
      </c>
      <c r="C10157">
        <v>276888.7</v>
      </c>
      <c r="D10157" t="s">
        <v>33</v>
      </c>
      <c r="E10157" t="s">
        <v>33</v>
      </c>
      <c r="F10157">
        <v>13047007</v>
      </c>
    </row>
    <row r="10158" spans="1:6">
      <c r="A10158" s="171">
        <v>44504</v>
      </c>
      <c r="B10158" t="s">
        <v>164</v>
      </c>
      <c r="C10158">
        <v>276888.7</v>
      </c>
      <c r="D10158" t="s">
        <v>34</v>
      </c>
      <c r="E10158" t="s">
        <v>34</v>
      </c>
      <c r="F10158">
        <v>0</v>
      </c>
    </row>
    <row r="10159" spans="1:6">
      <c r="A10159" s="171">
        <v>44504</v>
      </c>
      <c r="B10159" t="s">
        <v>164</v>
      </c>
      <c r="C10159">
        <v>276888.7</v>
      </c>
      <c r="D10159" t="s">
        <v>35</v>
      </c>
      <c r="E10159" t="s">
        <v>35</v>
      </c>
      <c r="F10159">
        <v>0</v>
      </c>
    </row>
    <row r="10160" spans="1:6">
      <c r="A10160" s="171">
        <v>44504</v>
      </c>
      <c r="B10160" t="s">
        <v>164</v>
      </c>
      <c r="C10160">
        <v>276888.7</v>
      </c>
      <c r="D10160" t="s">
        <v>36</v>
      </c>
      <c r="E10160" t="s">
        <v>36</v>
      </c>
      <c r="F10160">
        <v>3023</v>
      </c>
    </row>
    <row r="10161" spans="1:6">
      <c r="A10161" s="171">
        <v>44504</v>
      </c>
      <c r="B10161" t="s">
        <v>164</v>
      </c>
      <c r="C10161">
        <v>276888.7</v>
      </c>
      <c r="D10161" t="s">
        <v>37</v>
      </c>
      <c r="E10161" t="s">
        <v>37</v>
      </c>
      <c r="F10161">
        <v>0</v>
      </c>
    </row>
    <row r="10162" spans="1:6">
      <c r="A10162" s="171">
        <v>44504</v>
      </c>
      <c r="B10162" t="s">
        <v>164</v>
      </c>
      <c r="C10162">
        <v>276888.7</v>
      </c>
      <c r="D10162" t="s">
        <v>38</v>
      </c>
      <c r="E10162" t="s">
        <v>38</v>
      </c>
      <c r="F10162">
        <v>0</v>
      </c>
    </row>
    <row r="10163" spans="1:6">
      <c r="A10163" s="171">
        <v>44504</v>
      </c>
      <c r="B10163" t="s">
        <v>164</v>
      </c>
      <c r="C10163">
        <v>276888.7</v>
      </c>
      <c r="D10163" t="s">
        <v>39</v>
      </c>
      <c r="E10163" t="s">
        <v>39</v>
      </c>
      <c r="F10163">
        <v>0</v>
      </c>
    </row>
    <row r="10164" spans="1:6">
      <c r="A10164" s="171">
        <v>44504</v>
      </c>
      <c r="B10164" t="s">
        <v>164</v>
      </c>
      <c r="C10164">
        <v>276888.7</v>
      </c>
      <c r="D10164" t="s">
        <v>40</v>
      </c>
      <c r="E10164" t="s">
        <v>40</v>
      </c>
      <c r="F10164">
        <v>0</v>
      </c>
    </row>
    <row r="10165" spans="1:6">
      <c r="A10165" s="171">
        <v>44504</v>
      </c>
      <c r="B10165" t="s">
        <v>164</v>
      </c>
      <c r="C10165">
        <v>276888.7</v>
      </c>
      <c r="D10165" t="s">
        <v>41</v>
      </c>
      <c r="E10165" t="s">
        <v>41</v>
      </c>
      <c r="F10165">
        <v>0</v>
      </c>
    </row>
    <row r="10166" spans="1:6">
      <c r="A10166" s="171">
        <v>44505</v>
      </c>
      <c r="B10166" t="s">
        <v>164</v>
      </c>
      <c r="C10166">
        <v>502383.35</v>
      </c>
      <c r="D10166" t="s">
        <v>9</v>
      </c>
      <c r="E10166" t="s">
        <v>9</v>
      </c>
      <c r="F10166">
        <v>1083453</v>
      </c>
    </row>
    <row r="10167" spans="1:6">
      <c r="A10167" s="171">
        <v>44505</v>
      </c>
      <c r="B10167" t="s">
        <v>164</v>
      </c>
      <c r="C10167">
        <v>502383.35</v>
      </c>
      <c r="D10167" t="s">
        <v>9</v>
      </c>
      <c r="E10167" t="s">
        <v>10</v>
      </c>
      <c r="F10167">
        <v>307761</v>
      </c>
    </row>
    <row r="10168" spans="1:6">
      <c r="A10168" s="171">
        <v>44505</v>
      </c>
      <c r="B10168" t="s">
        <v>164</v>
      </c>
      <c r="C10168">
        <v>502383.35</v>
      </c>
      <c r="D10168" t="s">
        <v>9</v>
      </c>
      <c r="E10168" t="s">
        <v>11</v>
      </c>
      <c r="F10168">
        <v>2277</v>
      </c>
    </row>
    <row r="10169" spans="1:6">
      <c r="A10169" s="171">
        <v>44505</v>
      </c>
      <c r="B10169" t="s">
        <v>164</v>
      </c>
      <c r="C10169">
        <v>502383.35</v>
      </c>
      <c r="D10169" t="s">
        <v>9</v>
      </c>
      <c r="E10169" t="s">
        <v>12</v>
      </c>
      <c r="F10169">
        <v>0</v>
      </c>
    </row>
    <row r="10170" spans="1:6">
      <c r="A10170" s="171">
        <v>44505</v>
      </c>
      <c r="B10170" t="s">
        <v>164</v>
      </c>
      <c r="C10170">
        <v>502383.35</v>
      </c>
      <c r="D10170" t="s">
        <v>9</v>
      </c>
      <c r="E10170" t="s">
        <v>13</v>
      </c>
      <c r="F10170">
        <v>773415</v>
      </c>
    </row>
    <row r="10171" spans="1:6">
      <c r="A10171" s="171">
        <v>44505</v>
      </c>
      <c r="B10171" t="s">
        <v>164</v>
      </c>
      <c r="C10171">
        <v>502383.35</v>
      </c>
      <c r="D10171" t="s">
        <v>14</v>
      </c>
      <c r="E10171" t="s">
        <v>14</v>
      </c>
      <c r="F10171">
        <v>3983</v>
      </c>
    </row>
    <row r="10172" spans="1:6">
      <c r="A10172" s="171">
        <v>44505</v>
      </c>
      <c r="B10172" t="s">
        <v>164</v>
      </c>
      <c r="C10172">
        <v>502383.35</v>
      </c>
      <c r="D10172" t="s">
        <v>14</v>
      </c>
      <c r="E10172" t="s">
        <v>15</v>
      </c>
      <c r="F10172">
        <v>3805</v>
      </c>
    </row>
    <row r="10173" spans="1:6">
      <c r="A10173" s="171">
        <v>44505</v>
      </c>
      <c r="B10173" t="s">
        <v>164</v>
      </c>
      <c r="C10173">
        <v>502383.35</v>
      </c>
      <c r="D10173" t="s">
        <v>14</v>
      </c>
      <c r="E10173" t="s">
        <v>16</v>
      </c>
      <c r="F10173">
        <v>178</v>
      </c>
    </row>
    <row r="10174" spans="1:6">
      <c r="A10174" s="171">
        <v>44505</v>
      </c>
      <c r="B10174" t="s">
        <v>164</v>
      </c>
      <c r="C10174">
        <v>502383.35</v>
      </c>
      <c r="D10174" t="s">
        <v>14</v>
      </c>
      <c r="E10174" t="s">
        <v>17</v>
      </c>
      <c r="F10174">
        <v>0</v>
      </c>
    </row>
    <row r="10175" spans="1:6">
      <c r="A10175" s="171">
        <v>44505</v>
      </c>
      <c r="B10175" t="s">
        <v>164</v>
      </c>
      <c r="C10175">
        <v>502383.35</v>
      </c>
      <c r="D10175" t="s">
        <v>14</v>
      </c>
      <c r="E10175" t="s">
        <v>18</v>
      </c>
      <c r="F10175">
        <v>0</v>
      </c>
    </row>
    <row r="10176" spans="1:6">
      <c r="A10176" s="171">
        <v>44505</v>
      </c>
      <c r="B10176" t="s">
        <v>164</v>
      </c>
      <c r="C10176">
        <v>502383.35</v>
      </c>
      <c r="D10176" t="s">
        <v>19</v>
      </c>
      <c r="E10176" t="s">
        <v>19</v>
      </c>
      <c r="F10176">
        <v>10313</v>
      </c>
    </row>
    <row r="10177" spans="1:6">
      <c r="A10177" s="171">
        <v>44505</v>
      </c>
      <c r="B10177" t="s">
        <v>164</v>
      </c>
      <c r="C10177">
        <v>502383.35</v>
      </c>
      <c r="D10177" t="s">
        <v>19</v>
      </c>
      <c r="E10177" t="s">
        <v>20</v>
      </c>
      <c r="F10177">
        <v>10313</v>
      </c>
    </row>
    <row r="10178" spans="1:6">
      <c r="A10178" s="171">
        <v>44505</v>
      </c>
      <c r="B10178" t="s">
        <v>164</v>
      </c>
      <c r="C10178">
        <v>502383.35</v>
      </c>
      <c r="D10178" t="s">
        <v>19</v>
      </c>
      <c r="E10178" t="s">
        <v>21</v>
      </c>
      <c r="F10178">
        <v>0</v>
      </c>
    </row>
    <row r="10179" spans="1:6">
      <c r="A10179" s="171">
        <v>44505</v>
      </c>
      <c r="B10179" t="s">
        <v>164</v>
      </c>
      <c r="C10179">
        <v>502383.35</v>
      </c>
      <c r="D10179" t="s">
        <v>19</v>
      </c>
      <c r="E10179" t="s">
        <v>22</v>
      </c>
      <c r="F10179">
        <v>0</v>
      </c>
    </row>
    <row r="10180" spans="1:6">
      <c r="A10180" s="171">
        <v>44505</v>
      </c>
      <c r="B10180" t="s">
        <v>164</v>
      </c>
      <c r="C10180">
        <v>502383.35</v>
      </c>
      <c r="D10180" t="s">
        <v>23</v>
      </c>
      <c r="E10180" t="s">
        <v>23</v>
      </c>
      <c r="F10180">
        <v>0</v>
      </c>
    </row>
    <row r="10181" spans="1:6">
      <c r="A10181" s="171">
        <v>44505</v>
      </c>
      <c r="B10181" t="s">
        <v>164</v>
      </c>
      <c r="C10181">
        <v>502383.35</v>
      </c>
      <c r="D10181" t="s">
        <v>24</v>
      </c>
      <c r="E10181" t="s">
        <v>24</v>
      </c>
      <c r="F10181">
        <v>412209</v>
      </c>
    </row>
    <row r="10182" spans="1:6">
      <c r="A10182" s="171">
        <v>44505</v>
      </c>
      <c r="B10182" t="s">
        <v>164</v>
      </c>
      <c r="C10182">
        <v>502383.35</v>
      </c>
      <c r="D10182" t="s">
        <v>25</v>
      </c>
      <c r="E10182" t="s">
        <v>25</v>
      </c>
      <c r="F10182">
        <v>1442045</v>
      </c>
    </row>
    <row r="10183" spans="1:6">
      <c r="A10183" s="171">
        <v>44505</v>
      </c>
      <c r="B10183" t="s">
        <v>164</v>
      </c>
      <c r="C10183">
        <v>502383.35</v>
      </c>
      <c r="D10183" t="s">
        <v>26</v>
      </c>
      <c r="E10183" t="s">
        <v>26</v>
      </c>
      <c r="F10183">
        <v>62360</v>
      </c>
    </row>
    <row r="10184" spans="1:6">
      <c r="A10184" s="171">
        <v>44505</v>
      </c>
      <c r="B10184" t="s">
        <v>164</v>
      </c>
      <c r="C10184">
        <v>502383.35</v>
      </c>
      <c r="D10184" t="s">
        <v>27</v>
      </c>
      <c r="E10184" t="s">
        <v>27</v>
      </c>
      <c r="F10184">
        <v>54091</v>
      </c>
    </row>
    <row r="10185" spans="1:6">
      <c r="A10185" s="171">
        <v>44505</v>
      </c>
      <c r="B10185" t="s">
        <v>164</v>
      </c>
      <c r="C10185">
        <v>502383.35</v>
      </c>
      <c r="D10185" t="s">
        <v>28</v>
      </c>
      <c r="E10185" t="s">
        <v>28</v>
      </c>
      <c r="F10185">
        <v>591</v>
      </c>
    </row>
    <row r="10186" spans="1:6">
      <c r="A10186" s="171">
        <v>44505</v>
      </c>
      <c r="B10186" t="s">
        <v>164</v>
      </c>
      <c r="C10186">
        <v>502383.35</v>
      </c>
      <c r="D10186" t="s">
        <v>29</v>
      </c>
      <c r="E10186" t="s">
        <v>29</v>
      </c>
      <c r="F10186">
        <v>1471194</v>
      </c>
    </row>
    <row r="10187" spans="1:6">
      <c r="A10187" s="171">
        <v>44505</v>
      </c>
      <c r="B10187" t="s">
        <v>164</v>
      </c>
      <c r="C10187">
        <v>502383.35</v>
      </c>
      <c r="D10187" t="s">
        <v>30</v>
      </c>
      <c r="E10187" t="s">
        <v>30</v>
      </c>
      <c r="F10187">
        <v>21887077</v>
      </c>
    </row>
    <row r="10188" spans="1:6">
      <c r="A10188" s="171">
        <v>44505</v>
      </c>
      <c r="B10188" t="s">
        <v>164</v>
      </c>
      <c r="C10188">
        <v>502383.35</v>
      </c>
      <c r="D10188" t="s">
        <v>31</v>
      </c>
      <c r="E10188" t="s">
        <v>31</v>
      </c>
      <c r="F10188">
        <v>290930</v>
      </c>
    </row>
    <row r="10189" spans="1:6">
      <c r="A10189" s="171">
        <v>44505</v>
      </c>
      <c r="B10189" t="s">
        <v>164</v>
      </c>
      <c r="C10189">
        <v>502383.35</v>
      </c>
      <c r="D10189" t="s">
        <v>32</v>
      </c>
      <c r="E10189" t="s">
        <v>32</v>
      </c>
      <c r="F10189">
        <v>102346</v>
      </c>
    </row>
    <row r="10190" spans="1:6">
      <c r="A10190" s="171">
        <v>44505</v>
      </c>
      <c r="B10190" t="s">
        <v>164</v>
      </c>
      <c r="C10190">
        <v>502383.35</v>
      </c>
      <c r="D10190" t="s">
        <v>33</v>
      </c>
      <c r="E10190" t="s">
        <v>33</v>
      </c>
      <c r="F10190">
        <v>19232692</v>
      </c>
    </row>
    <row r="10191" spans="1:6">
      <c r="A10191" s="171">
        <v>44505</v>
      </c>
      <c r="B10191" t="s">
        <v>164</v>
      </c>
      <c r="C10191">
        <v>502383.35</v>
      </c>
      <c r="D10191" t="s">
        <v>34</v>
      </c>
      <c r="E10191" t="s">
        <v>34</v>
      </c>
      <c r="F10191">
        <v>0</v>
      </c>
    </row>
    <row r="10192" spans="1:6">
      <c r="A10192" s="171">
        <v>44505</v>
      </c>
      <c r="B10192" t="s">
        <v>164</v>
      </c>
      <c r="C10192">
        <v>502383.35</v>
      </c>
      <c r="D10192" t="s">
        <v>35</v>
      </c>
      <c r="E10192" t="s">
        <v>35</v>
      </c>
      <c r="F10192">
        <v>0</v>
      </c>
    </row>
    <row r="10193" spans="1:6">
      <c r="A10193" s="171">
        <v>44505</v>
      </c>
      <c r="B10193" t="s">
        <v>164</v>
      </c>
      <c r="C10193">
        <v>502383.35</v>
      </c>
      <c r="D10193" t="s">
        <v>36</v>
      </c>
      <c r="E10193" t="s">
        <v>36</v>
      </c>
      <c r="F10193">
        <v>6929</v>
      </c>
    </row>
    <row r="10194" spans="1:6">
      <c r="A10194" s="171">
        <v>44505</v>
      </c>
      <c r="B10194" t="s">
        <v>164</v>
      </c>
      <c r="C10194">
        <v>502383.35</v>
      </c>
      <c r="D10194" t="s">
        <v>37</v>
      </c>
      <c r="E10194" t="s">
        <v>37</v>
      </c>
      <c r="F10194">
        <v>0</v>
      </c>
    </row>
    <row r="10195" spans="1:6">
      <c r="A10195" s="171">
        <v>44505</v>
      </c>
      <c r="B10195" t="s">
        <v>164</v>
      </c>
      <c r="C10195">
        <v>502383.35</v>
      </c>
      <c r="D10195" t="s">
        <v>38</v>
      </c>
      <c r="E10195" t="s">
        <v>38</v>
      </c>
      <c r="F10195">
        <v>0</v>
      </c>
    </row>
    <row r="10196" spans="1:6">
      <c r="A10196" s="171">
        <v>44505</v>
      </c>
      <c r="B10196" t="s">
        <v>164</v>
      </c>
      <c r="C10196">
        <v>502383.35</v>
      </c>
      <c r="D10196" t="s">
        <v>39</v>
      </c>
      <c r="E10196" t="s">
        <v>39</v>
      </c>
      <c r="F10196">
        <v>0</v>
      </c>
    </row>
    <row r="10197" spans="1:6">
      <c r="A10197" s="171">
        <v>44505</v>
      </c>
      <c r="B10197" t="s">
        <v>164</v>
      </c>
      <c r="C10197">
        <v>502383.35</v>
      </c>
      <c r="D10197" t="s">
        <v>40</v>
      </c>
      <c r="E10197" t="s">
        <v>40</v>
      </c>
      <c r="F10197">
        <v>0</v>
      </c>
    </row>
    <row r="10198" spans="1:6">
      <c r="A10198" s="171">
        <v>44505</v>
      </c>
      <c r="B10198" t="s">
        <v>164</v>
      </c>
      <c r="C10198">
        <v>502383.35</v>
      </c>
      <c r="D10198" t="s">
        <v>41</v>
      </c>
      <c r="E10198" t="s">
        <v>41</v>
      </c>
      <c r="F10198">
        <v>0</v>
      </c>
    </row>
    <row r="10199" spans="1:6">
      <c r="A10199" s="171">
        <v>44506</v>
      </c>
      <c r="B10199" t="s">
        <v>164</v>
      </c>
      <c r="C10199">
        <v>371858.14</v>
      </c>
      <c r="D10199" t="s">
        <v>9</v>
      </c>
      <c r="E10199" t="s">
        <v>9</v>
      </c>
      <c r="F10199">
        <v>916646</v>
      </c>
    </row>
    <row r="10200" spans="1:6">
      <c r="A10200" s="171">
        <v>44506</v>
      </c>
      <c r="B10200" t="s">
        <v>164</v>
      </c>
      <c r="C10200">
        <v>371858.14</v>
      </c>
      <c r="D10200" t="s">
        <v>9</v>
      </c>
      <c r="E10200" t="s">
        <v>10</v>
      </c>
      <c r="F10200">
        <v>46618</v>
      </c>
    </row>
    <row r="10201" spans="1:6">
      <c r="A10201" s="171">
        <v>44506</v>
      </c>
      <c r="B10201" t="s">
        <v>164</v>
      </c>
      <c r="C10201">
        <v>371858.14</v>
      </c>
      <c r="D10201" t="s">
        <v>9</v>
      </c>
      <c r="E10201" t="s">
        <v>11</v>
      </c>
      <c r="F10201">
        <v>2696</v>
      </c>
    </row>
    <row r="10202" spans="1:6">
      <c r="A10202" s="171">
        <v>44506</v>
      </c>
      <c r="B10202" t="s">
        <v>164</v>
      </c>
      <c r="C10202">
        <v>371858.14</v>
      </c>
      <c r="D10202" t="s">
        <v>9</v>
      </c>
      <c r="E10202" t="s">
        <v>12</v>
      </c>
      <c r="F10202">
        <v>0</v>
      </c>
    </row>
    <row r="10203" spans="1:6">
      <c r="A10203" s="171">
        <v>44506</v>
      </c>
      <c r="B10203" t="s">
        <v>164</v>
      </c>
      <c r="C10203">
        <v>371858.14</v>
      </c>
      <c r="D10203" t="s">
        <v>9</v>
      </c>
      <c r="E10203" t="s">
        <v>13</v>
      </c>
      <c r="F10203">
        <v>867332</v>
      </c>
    </row>
    <row r="10204" spans="1:6">
      <c r="A10204" s="171">
        <v>44506</v>
      </c>
      <c r="B10204" t="s">
        <v>164</v>
      </c>
      <c r="C10204">
        <v>371858.14</v>
      </c>
      <c r="D10204" t="s">
        <v>14</v>
      </c>
      <c r="E10204" t="s">
        <v>14</v>
      </c>
      <c r="F10204">
        <v>1315</v>
      </c>
    </row>
    <row r="10205" spans="1:6">
      <c r="A10205" s="171">
        <v>44506</v>
      </c>
      <c r="B10205" t="s">
        <v>164</v>
      </c>
      <c r="C10205">
        <v>371858.14</v>
      </c>
      <c r="D10205" t="s">
        <v>14</v>
      </c>
      <c r="E10205" t="s">
        <v>15</v>
      </c>
      <c r="F10205">
        <v>1125</v>
      </c>
    </row>
    <row r="10206" spans="1:6">
      <c r="A10206" s="171">
        <v>44506</v>
      </c>
      <c r="B10206" t="s">
        <v>164</v>
      </c>
      <c r="C10206">
        <v>371858.14</v>
      </c>
      <c r="D10206" t="s">
        <v>14</v>
      </c>
      <c r="E10206" t="s">
        <v>16</v>
      </c>
      <c r="F10206">
        <v>190</v>
      </c>
    </row>
    <row r="10207" spans="1:6">
      <c r="A10207" s="171">
        <v>44506</v>
      </c>
      <c r="B10207" t="s">
        <v>164</v>
      </c>
      <c r="C10207">
        <v>371858.14</v>
      </c>
      <c r="D10207" t="s">
        <v>14</v>
      </c>
      <c r="E10207" t="s">
        <v>17</v>
      </c>
      <c r="F10207">
        <v>0</v>
      </c>
    </row>
    <row r="10208" spans="1:6">
      <c r="A10208" s="171">
        <v>44506</v>
      </c>
      <c r="B10208" t="s">
        <v>164</v>
      </c>
      <c r="C10208">
        <v>371858.14</v>
      </c>
      <c r="D10208" t="s">
        <v>14</v>
      </c>
      <c r="E10208" t="s">
        <v>18</v>
      </c>
      <c r="F10208">
        <v>0</v>
      </c>
    </row>
    <row r="10209" spans="1:6">
      <c r="A10209" s="171">
        <v>44506</v>
      </c>
      <c r="B10209" t="s">
        <v>164</v>
      </c>
      <c r="C10209">
        <v>371858.14</v>
      </c>
      <c r="D10209" t="s">
        <v>19</v>
      </c>
      <c r="E10209" t="s">
        <v>19</v>
      </c>
      <c r="F10209">
        <v>13001</v>
      </c>
    </row>
    <row r="10210" spans="1:6">
      <c r="A10210" s="171">
        <v>44506</v>
      </c>
      <c r="B10210" t="s">
        <v>164</v>
      </c>
      <c r="C10210">
        <v>371858.14</v>
      </c>
      <c r="D10210" t="s">
        <v>19</v>
      </c>
      <c r="E10210" t="s">
        <v>20</v>
      </c>
      <c r="F10210">
        <v>13001</v>
      </c>
    </row>
    <row r="10211" spans="1:6">
      <c r="A10211" s="171">
        <v>44506</v>
      </c>
      <c r="B10211" t="s">
        <v>164</v>
      </c>
      <c r="C10211">
        <v>371858.14</v>
      </c>
      <c r="D10211" t="s">
        <v>19</v>
      </c>
      <c r="E10211" t="s">
        <v>21</v>
      </c>
      <c r="F10211">
        <v>0</v>
      </c>
    </row>
    <row r="10212" spans="1:6">
      <c r="A10212" s="171">
        <v>44506</v>
      </c>
      <c r="B10212" t="s">
        <v>164</v>
      </c>
      <c r="C10212">
        <v>371858.14</v>
      </c>
      <c r="D10212" t="s">
        <v>19</v>
      </c>
      <c r="E10212" t="s">
        <v>22</v>
      </c>
      <c r="F10212">
        <v>0</v>
      </c>
    </row>
    <row r="10213" spans="1:6">
      <c r="A10213" s="171">
        <v>44506</v>
      </c>
      <c r="B10213" t="s">
        <v>164</v>
      </c>
      <c r="C10213">
        <v>371858.14</v>
      </c>
      <c r="D10213" t="s">
        <v>23</v>
      </c>
      <c r="E10213" t="s">
        <v>23</v>
      </c>
      <c r="F10213">
        <v>0</v>
      </c>
    </row>
    <row r="10214" spans="1:6">
      <c r="A10214" s="171">
        <v>44506</v>
      </c>
      <c r="B10214" t="s">
        <v>164</v>
      </c>
      <c r="C10214">
        <v>371858.14</v>
      </c>
      <c r="D10214" t="s">
        <v>24</v>
      </c>
      <c r="E10214" t="s">
        <v>24</v>
      </c>
      <c r="F10214">
        <v>365442</v>
      </c>
    </row>
    <row r="10215" spans="1:6">
      <c r="A10215" s="171">
        <v>44506</v>
      </c>
      <c r="B10215" t="s">
        <v>164</v>
      </c>
      <c r="C10215">
        <v>371858.14</v>
      </c>
      <c r="D10215" t="s">
        <v>25</v>
      </c>
      <c r="E10215" t="s">
        <v>25</v>
      </c>
      <c r="F10215">
        <v>2170318</v>
      </c>
    </row>
    <row r="10216" spans="1:6">
      <c r="A10216" s="171">
        <v>44506</v>
      </c>
      <c r="B10216" t="s">
        <v>164</v>
      </c>
      <c r="C10216">
        <v>371858.14</v>
      </c>
      <c r="D10216" t="s">
        <v>26</v>
      </c>
      <c r="E10216" t="s">
        <v>26</v>
      </c>
      <c r="F10216">
        <v>51376</v>
      </c>
    </row>
    <row r="10217" spans="1:6">
      <c r="A10217" s="171">
        <v>44506</v>
      </c>
      <c r="B10217" t="s">
        <v>164</v>
      </c>
      <c r="C10217">
        <v>371858.14</v>
      </c>
      <c r="D10217" t="s">
        <v>27</v>
      </c>
      <c r="E10217" t="s">
        <v>27</v>
      </c>
      <c r="F10217">
        <v>52962</v>
      </c>
    </row>
    <row r="10218" spans="1:6">
      <c r="A10218" s="171">
        <v>44506</v>
      </c>
      <c r="B10218" t="s">
        <v>164</v>
      </c>
      <c r="C10218">
        <v>371858.14</v>
      </c>
      <c r="D10218" t="s">
        <v>28</v>
      </c>
      <c r="E10218" t="s">
        <v>28</v>
      </c>
      <c r="F10218">
        <v>15</v>
      </c>
    </row>
    <row r="10219" spans="1:6">
      <c r="A10219" s="171">
        <v>44506</v>
      </c>
      <c r="B10219" t="s">
        <v>164</v>
      </c>
      <c r="C10219">
        <v>371858.14</v>
      </c>
      <c r="D10219" t="s">
        <v>29</v>
      </c>
      <c r="E10219" t="s">
        <v>29</v>
      </c>
      <c r="F10219">
        <v>1724258</v>
      </c>
    </row>
    <row r="10220" spans="1:6">
      <c r="A10220" s="171">
        <v>44506</v>
      </c>
      <c r="B10220" t="s">
        <v>164</v>
      </c>
      <c r="C10220">
        <v>371858.14</v>
      </c>
      <c r="D10220" t="s">
        <v>30</v>
      </c>
      <c r="E10220" t="s">
        <v>30</v>
      </c>
      <c r="F10220">
        <v>23595554</v>
      </c>
    </row>
    <row r="10221" spans="1:6">
      <c r="A10221" s="171">
        <v>44506</v>
      </c>
      <c r="B10221" t="s">
        <v>164</v>
      </c>
      <c r="C10221">
        <v>371858.14</v>
      </c>
      <c r="D10221" t="s">
        <v>31</v>
      </c>
      <c r="E10221" t="s">
        <v>31</v>
      </c>
      <c r="F10221">
        <v>2567227</v>
      </c>
    </row>
    <row r="10222" spans="1:6">
      <c r="A10222" s="171">
        <v>44506</v>
      </c>
      <c r="B10222" t="s">
        <v>164</v>
      </c>
      <c r="C10222">
        <v>371858.14</v>
      </c>
      <c r="D10222" t="s">
        <v>32</v>
      </c>
      <c r="E10222" t="s">
        <v>32</v>
      </c>
      <c r="F10222">
        <v>121500</v>
      </c>
    </row>
    <row r="10223" spans="1:6">
      <c r="A10223" s="171">
        <v>44506</v>
      </c>
      <c r="B10223" t="s">
        <v>164</v>
      </c>
      <c r="C10223">
        <v>371858.14</v>
      </c>
      <c r="D10223" t="s">
        <v>33</v>
      </c>
      <c r="E10223" t="s">
        <v>33</v>
      </c>
      <c r="F10223">
        <v>19505149</v>
      </c>
    </row>
    <row r="10224" spans="1:6">
      <c r="A10224" s="171">
        <v>44506</v>
      </c>
      <c r="B10224" t="s">
        <v>164</v>
      </c>
      <c r="C10224">
        <v>371858.14</v>
      </c>
      <c r="D10224" t="s">
        <v>34</v>
      </c>
      <c r="E10224" t="s">
        <v>34</v>
      </c>
      <c r="F10224">
        <v>0</v>
      </c>
    </row>
    <row r="10225" spans="1:6">
      <c r="A10225" s="171">
        <v>44506</v>
      </c>
      <c r="B10225" t="s">
        <v>164</v>
      </c>
      <c r="C10225">
        <v>371858.14</v>
      </c>
      <c r="D10225" t="s">
        <v>35</v>
      </c>
      <c r="E10225" t="s">
        <v>35</v>
      </c>
      <c r="F10225">
        <v>0</v>
      </c>
    </row>
    <row r="10226" spans="1:6">
      <c r="A10226" s="171">
        <v>44506</v>
      </c>
      <c r="B10226" t="s">
        <v>164</v>
      </c>
      <c r="C10226">
        <v>371858.14</v>
      </c>
      <c r="D10226" t="s">
        <v>36</v>
      </c>
      <c r="E10226" t="s">
        <v>36</v>
      </c>
      <c r="F10226">
        <v>2688</v>
      </c>
    </row>
    <row r="10227" spans="1:6">
      <c r="A10227" s="171">
        <v>44506</v>
      </c>
      <c r="B10227" t="s">
        <v>164</v>
      </c>
      <c r="C10227">
        <v>371858.14</v>
      </c>
      <c r="D10227" t="s">
        <v>37</v>
      </c>
      <c r="E10227" t="s">
        <v>37</v>
      </c>
      <c r="F10227">
        <v>0</v>
      </c>
    </row>
    <row r="10228" spans="1:6">
      <c r="A10228" s="171">
        <v>44506</v>
      </c>
      <c r="B10228" t="s">
        <v>164</v>
      </c>
      <c r="C10228">
        <v>371858.14</v>
      </c>
      <c r="D10228" t="s">
        <v>38</v>
      </c>
      <c r="E10228" t="s">
        <v>38</v>
      </c>
      <c r="F10228">
        <v>0</v>
      </c>
    </row>
    <row r="10229" spans="1:6">
      <c r="A10229" s="171">
        <v>44506</v>
      </c>
      <c r="B10229" t="s">
        <v>164</v>
      </c>
      <c r="C10229">
        <v>371858.14</v>
      </c>
      <c r="D10229" t="s">
        <v>39</v>
      </c>
      <c r="E10229" t="s">
        <v>39</v>
      </c>
      <c r="F10229">
        <v>0</v>
      </c>
    </row>
    <row r="10230" spans="1:6">
      <c r="A10230" s="171">
        <v>44506</v>
      </c>
      <c r="B10230" t="s">
        <v>164</v>
      </c>
      <c r="C10230">
        <v>371858.14</v>
      </c>
      <c r="D10230" t="s">
        <v>40</v>
      </c>
      <c r="E10230" t="s">
        <v>40</v>
      </c>
      <c r="F10230">
        <v>0</v>
      </c>
    </row>
    <row r="10231" spans="1:6">
      <c r="A10231" s="171">
        <v>44506</v>
      </c>
      <c r="B10231" t="s">
        <v>164</v>
      </c>
      <c r="C10231">
        <v>371858.14</v>
      </c>
      <c r="D10231" t="s">
        <v>41</v>
      </c>
      <c r="E10231" t="s">
        <v>41</v>
      </c>
      <c r="F10231">
        <v>0</v>
      </c>
    </row>
    <row r="10232" spans="1:6">
      <c r="A10232" s="171">
        <v>44507</v>
      </c>
      <c r="B10232" t="s">
        <v>164</v>
      </c>
      <c r="C10232">
        <v>302147.62</v>
      </c>
      <c r="D10232" t="s">
        <v>9</v>
      </c>
      <c r="E10232" t="s">
        <v>9</v>
      </c>
      <c r="F10232">
        <v>1017203</v>
      </c>
    </row>
    <row r="10233" spans="1:6">
      <c r="A10233" s="171">
        <v>44507</v>
      </c>
      <c r="B10233" t="s">
        <v>164</v>
      </c>
      <c r="C10233">
        <v>302147.62</v>
      </c>
      <c r="D10233" t="s">
        <v>9</v>
      </c>
      <c r="E10233" t="s">
        <v>10</v>
      </c>
      <c r="F10233">
        <v>110827</v>
      </c>
    </row>
    <row r="10234" spans="1:6">
      <c r="A10234" s="171">
        <v>44507</v>
      </c>
      <c r="B10234" t="s">
        <v>164</v>
      </c>
      <c r="C10234">
        <v>302147.62</v>
      </c>
      <c r="D10234" t="s">
        <v>9</v>
      </c>
      <c r="E10234" t="s">
        <v>11</v>
      </c>
      <c r="F10234">
        <v>2414</v>
      </c>
    </row>
    <row r="10235" spans="1:6">
      <c r="A10235" s="171">
        <v>44507</v>
      </c>
      <c r="B10235" t="s">
        <v>164</v>
      </c>
      <c r="C10235">
        <v>302147.62</v>
      </c>
      <c r="D10235" t="s">
        <v>9</v>
      </c>
      <c r="E10235" t="s">
        <v>12</v>
      </c>
      <c r="F10235">
        <v>0</v>
      </c>
    </row>
    <row r="10236" spans="1:6">
      <c r="A10236" s="171">
        <v>44507</v>
      </c>
      <c r="B10236" t="s">
        <v>164</v>
      </c>
      <c r="C10236">
        <v>302147.62</v>
      </c>
      <c r="D10236" t="s">
        <v>9</v>
      </c>
      <c r="E10236" t="s">
        <v>13</v>
      </c>
      <c r="F10236">
        <v>903962</v>
      </c>
    </row>
    <row r="10237" spans="1:6">
      <c r="A10237" s="171">
        <v>44507</v>
      </c>
      <c r="B10237" t="s">
        <v>164</v>
      </c>
      <c r="C10237">
        <v>302147.62</v>
      </c>
      <c r="D10237" t="s">
        <v>14</v>
      </c>
      <c r="E10237" t="s">
        <v>14</v>
      </c>
      <c r="F10237">
        <v>1157</v>
      </c>
    </row>
    <row r="10238" spans="1:6">
      <c r="A10238" s="171">
        <v>44507</v>
      </c>
      <c r="B10238" t="s">
        <v>164</v>
      </c>
      <c r="C10238">
        <v>302147.62</v>
      </c>
      <c r="D10238" t="s">
        <v>14</v>
      </c>
      <c r="E10238" t="s">
        <v>15</v>
      </c>
      <c r="F10238">
        <v>983</v>
      </c>
    </row>
    <row r="10239" spans="1:6">
      <c r="A10239" s="171">
        <v>44507</v>
      </c>
      <c r="B10239" t="s">
        <v>164</v>
      </c>
      <c r="C10239">
        <v>302147.62</v>
      </c>
      <c r="D10239" t="s">
        <v>14</v>
      </c>
      <c r="E10239" t="s">
        <v>16</v>
      </c>
      <c r="F10239">
        <v>174</v>
      </c>
    </row>
    <row r="10240" spans="1:6">
      <c r="A10240" s="171">
        <v>44507</v>
      </c>
      <c r="B10240" t="s">
        <v>164</v>
      </c>
      <c r="C10240">
        <v>302147.62</v>
      </c>
      <c r="D10240" t="s">
        <v>14</v>
      </c>
      <c r="E10240" t="s">
        <v>17</v>
      </c>
      <c r="F10240">
        <v>0</v>
      </c>
    </row>
    <row r="10241" spans="1:6">
      <c r="A10241" s="171">
        <v>44507</v>
      </c>
      <c r="B10241" t="s">
        <v>164</v>
      </c>
      <c r="C10241">
        <v>302147.62</v>
      </c>
      <c r="D10241" t="s">
        <v>14</v>
      </c>
      <c r="E10241" t="s">
        <v>18</v>
      </c>
      <c r="F10241">
        <v>0</v>
      </c>
    </row>
    <row r="10242" spans="1:6">
      <c r="A10242" s="171">
        <v>44507</v>
      </c>
      <c r="B10242" t="s">
        <v>164</v>
      </c>
      <c r="C10242">
        <v>302147.62</v>
      </c>
      <c r="D10242" t="s">
        <v>19</v>
      </c>
      <c r="E10242" t="s">
        <v>19</v>
      </c>
      <c r="F10242">
        <v>13106</v>
      </c>
    </row>
    <row r="10243" spans="1:6">
      <c r="A10243" s="171">
        <v>44507</v>
      </c>
      <c r="B10243" t="s">
        <v>164</v>
      </c>
      <c r="C10243">
        <v>302147.62</v>
      </c>
      <c r="D10243" t="s">
        <v>19</v>
      </c>
      <c r="E10243" t="s">
        <v>20</v>
      </c>
      <c r="F10243">
        <v>13106</v>
      </c>
    </row>
    <row r="10244" spans="1:6">
      <c r="A10244" s="171">
        <v>44507</v>
      </c>
      <c r="B10244" t="s">
        <v>164</v>
      </c>
      <c r="C10244">
        <v>302147.62</v>
      </c>
      <c r="D10244" t="s">
        <v>19</v>
      </c>
      <c r="E10244" t="s">
        <v>21</v>
      </c>
      <c r="F10244">
        <v>0</v>
      </c>
    </row>
    <row r="10245" spans="1:6">
      <c r="A10245" s="171">
        <v>44507</v>
      </c>
      <c r="B10245" t="s">
        <v>164</v>
      </c>
      <c r="C10245">
        <v>302147.62</v>
      </c>
      <c r="D10245" t="s">
        <v>19</v>
      </c>
      <c r="E10245" t="s">
        <v>22</v>
      </c>
      <c r="F10245">
        <v>0</v>
      </c>
    </row>
    <row r="10246" spans="1:6">
      <c r="A10246" s="171">
        <v>44507</v>
      </c>
      <c r="B10246" t="s">
        <v>164</v>
      </c>
      <c r="C10246">
        <v>302147.62</v>
      </c>
      <c r="D10246" t="s">
        <v>23</v>
      </c>
      <c r="E10246" t="s">
        <v>23</v>
      </c>
      <c r="F10246">
        <v>0</v>
      </c>
    </row>
    <row r="10247" spans="1:6">
      <c r="A10247" s="171">
        <v>44507</v>
      </c>
      <c r="B10247" t="s">
        <v>164</v>
      </c>
      <c r="C10247">
        <v>302147.62</v>
      </c>
      <c r="D10247" t="s">
        <v>24</v>
      </c>
      <c r="E10247" t="s">
        <v>24</v>
      </c>
      <c r="F10247">
        <v>426449</v>
      </c>
    </row>
    <row r="10248" spans="1:6">
      <c r="A10248" s="171">
        <v>44507</v>
      </c>
      <c r="B10248" t="s">
        <v>164</v>
      </c>
      <c r="C10248">
        <v>302147.62</v>
      </c>
      <c r="D10248" t="s">
        <v>25</v>
      </c>
      <c r="E10248" t="s">
        <v>25</v>
      </c>
      <c r="F10248">
        <v>1773159</v>
      </c>
    </row>
    <row r="10249" spans="1:6">
      <c r="A10249" s="171">
        <v>44507</v>
      </c>
      <c r="B10249" t="s">
        <v>164</v>
      </c>
      <c r="C10249">
        <v>302147.62</v>
      </c>
      <c r="D10249" t="s">
        <v>26</v>
      </c>
      <c r="E10249" t="s">
        <v>26</v>
      </c>
      <c r="F10249">
        <v>86647</v>
      </c>
    </row>
    <row r="10250" spans="1:6">
      <c r="A10250" s="171">
        <v>44507</v>
      </c>
      <c r="B10250" t="s">
        <v>164</v>
      </c>
      <c r="C10250">
        <v>302147.62</v>
      </c>
      <c r="D10250" t="s">
        <v>27</v>
      </c>
      <c r="E10250" t="s">
        <v>27</v>
      </c>
      <c r="F10250">
        <v>45675</v>
      </c>
    </row>
    <row r="10251" spans="1:6">
      <c r="A10251" s="171">
        <v>44507</v>
      </c>
      <c r="B10251" t="s">
        <v>164</v>
      </c>
      <c r="C10251">
        <v>302147.62</v>
      </c>
      <c r="D10251" t="s">
        <v>28</v>
      </c>
      <c r="E10251" t="s">
        <v>28</v>
      </c>
      <c r="F10251">
        <v>0</v>
      </c>
    </row>
    <row r="10252" spans="1:6">
      <c r="A10252" s="171">
        <v>44507</v>
      </c>
      <c r="B10252" t="s">
        <v>164</v>
      </c>
      <c r="C10252">
        <v>302147.62</v>
      </c>
      <c r="D10252" t="s">
        <v>29</v>
      </c>
      <c r="E10252" t="s">
        <v>29</v>
      </c>
      <c r="F10252">
        <v>1318482</v>
      </c>
    </row>
    <row r="10253" spans="1:6">
      <c r="A10253" s="171">
        <v>44507</v>
      </c>
      <c r="B10253" t="s">
        <v>164</v>
      </c>
      <c r="C10253">
        <v>302147.62</v>
      </c>
      <c r="D10253" t="s">
        <v>30</v>
      </c>
      <c r="E10253" t="s">
        <v>30</v>
      </c>
      <c r="F10253">
        <v>26269948</v>
      </c>
    </row>
    <row r="10254" spans="1:6">
      <c r="A10254" s="171">
        <v>44507</v>
      </c>
      <c r="B10254" t="s">
        <v>164</v>
      </c>
      <c r="C10254">
        <v>302147.62</v>
      </c>
      <c r="D10254" t="s">
        <v>31</v>
      </c>
      <c r="E10254" t="s">
        <v>31</v>
      </c>
      <c r="F10254">
        <v>16792475</v>
      </c>
    </row>
    <row r="10255" spans="1:6">
      <c r="A10255" s="171">
        <v>44507</v>
      </c>
      <c r="B10255" t="s">
        <v>164</v>
      </c>
      <c r="C10255">
        <v>302147.62</v>
      </c>
      <c r="D10255" t="s">
        <v>32</v>
      </c>
      <c r="E10255" t="s">
        <v>32</v>
      </c>
      <c r="F10255">
        <v>211863</v>
      </c>
    </row>
    <row r="10256" spans="1:6">
      <c r="A10256" s="171">
        <v>44507</v>
      </c>
      <c r="B10256" t="s">
        <v>164</v>
      </c>
      <c r="C10256">
        <v>302147.62</v>
      </c>
      <c r="D10256" t="s">
        <v>33</v>
      </c>
      <c r="E10256" t="s">
        <v>33</v>
      </c>
      <c r="F10256">
        <v>18954166</v>
      </c>
    </row>
    <row r="10257" spans="1:6">
      <c r="A10257" s="171">
        <v>44507</v>
      </c>
      <c r="B10257" t="s">
        <v>164</v>
      </c>
      <c r="C10257">
        <v>302147.62</v>
      </c>
      <c r="D10257" t="s">
        <v>34</v>
      </c>
      <c r="E10257" t="s">
        <v>34</v>
      </c>
      <c r="F10257">
        <v>0</v>
      </c>
    </row>
    <row r="10258" spans="1:6">
      <c r="A10258" s="171">
        <v>44507</v>
      </c>
      <c r="B10258" t="s">
        <v>164</v>
      </c>
      <c r="C10258">
        <v>302147.62</v>
      </c>
      <c r="D10258" t="s">
        <v>35</v>
      </c>
      <c r="E10258" t="s">
        <v>35</v>
      </c>
      <c r="F10258">
        <v>0</v>
      </c>
    </row>
    <row r="10259" spans="1:6">
      <c r="A10259" s="171">
        <v>44507</v>
      </c>
      <c r="B10259" t="s">
        <v>164</v>
      </c>
      <c r="C10259">
        <v>302147.62</v>
      </c>
      <c r="D10259" t="s">
        <v>36</v>
      </c>
      <c r="E10259" t="s">
        <v>36</v>
      </c>
      <c r="F10259">
        <v>5</v>
      </c>
    </row>
    <row r="10260" spans="1:6">
      <c r="A10260" s="171">
        <v>44507</v>
      </c>
      <c r="B10260" t="s">
        <v>164</v>
      </c>
      <c r="C10260">
        <v>302147.62</v>
      </c>
      <c r="D10260" t="s">
        <v>37</v>
      </c>
      <c r="E10260" t="s">
        <v>37</v>
      </c>
      <c r="F10260">
        <v>0</v>
      </c>
    </row>
    <row r="10261" spans="1:6">
      <c r="A10261" s="171">
        <v>44507</v>
      </c>
      <c r="B10261" t="s">
        <v>164</v>
      </c>
      <c r="C10261">
        <v>302147.62</v>
      </c>
      <c r="D10261" t="s">
        <v>38</v>
      </c>
      <c r="E10261" t="s">
        <v>38</v>
      </c>
      <c r="F10261">
        <v>0</v>
      </c>
    </row>
    <row r="10262" spans="1:6">
      <c r="A10262" s="171">
        <v>44507</v>
      </c>
      <c r="B10262" t="s">
        <v>164</v>
      </c>
      <c r="C10262">
        <v>302147.62</v>
      </c>
      <c r="D10262" t="s">
        <v>39</v>
      </c>
      <c r="E10262" t="s">
        <v>39</v>
      </c>
      <c r="F10262">
        <v>0</v>
      </c>
    </row>
    <row r="10263" spans="1:6">
      <c r="A10263" s="171">
        <v>44507</v>
      </c>
      <c r="B10263" t="s">
        <v>164</v>
      </c>
      <c r="C10263">
        <v>302147.62</v>
      </c>
      <c r="D10263" t="s">
        <v>40</v>
      </c>
      <c r="E10263" t="s">
        <v>40</v>
      </c>
      <c r="F10263">
        <v>0</v>
      </c>
    </row>
    <row r="10264" spans="1:6">
      <c r="A10264" s="171">
        <v>44507</v>
      </c>
      <c r="B10264" t="s">
        <v>164</v>
      </c>
      <c r="C10264">
        <v>302147.62</v>
      </c>
      <c r="D10264" t="s">
        <v>41</v>
      </c>
      <c r="E10264" t="s">
        <v>41</v>
      </c>
      <c r="F10264">
        <v>0</v>
      </c>
    </row>
    <row r="10265" spans="1:6">
      <c r="A10265" s="171">
        <v>44508</v>
      </c>
      <c r="B10265" t="s">
        <v>164</v>
      </c>
      <c r="C10265">
        <v>203548.13</v>
      </c>
      <c r="D10265" t="s">
        <v>9</v>
      </c>
      <c r="E10265" t="s">
        <v>9</v>
      </c>
      <c r="F10265">
        <v>956464</v>
      </c>
    </row>
    <row r="10266" spans="1:6">
      <c r="A10266" s="171">
        <v>44508</v>
      </c>
      <c r="B10266" t="s">
        <v>164</v>
      </c>
      <c r="C10266">
        <v>203548.13</v>
      </c>
      <c r="D10266" t="s">
        <v>9</v>
      </c>
      <c r="E10266" t="s">
        <v>10</v>
      </c>
      <c r="F10266">
        <v>152105</v>
      </c>
    </row>
    <row r="10267" spans="1:6">
      <c r="A10267" s="171">
        <v>44508</v>
      </c>
      <c r="B10267" t="s">
        <v>164</v>
      </c>
      <c r="C10267">
        <v>203548.13</v>
      </c>
      <c r="D10267" t="s">
        <v>9</v>
      </c>
      <c r="E10267" t="s">
        <v>11</v>
      </c>
      <c r="F10267">
        <v>2415</v>
      </c>
    </row>
    <row r="10268" spans="1:6">
      <c r="A10268" s="171">
        <v>44508</v>
      </c>
      <c r="B10268" t="s">
        <v>164</v>
      </c>
      <c r="C10268">
        <v>203548.13</v>
      </c>
      <c r="D10268" t="s">
        <v>9</v>
      </c>
      <c r="E10268" t="s">
        <v>12</v>
      </c>
      <c r="F10268">
        <v>0</v>
      </c>
    </row>
    <row r="10269" spans="1:6">
      <c r="A10269" s="171">
        <v>44508</v>
      </c>
      <c r="B10269" t="s">
        <v>164</v>
      </c>
      <c r="C10269">
        <v>203548.13</v>
      </c>
      <c r="D10269" t="s">
        <v>9</v>
      </c>
      <c r="E10269" t="s">
        <v>13</v>
      </c>
      <c r="F10269">
        <v>801944</v>
      </c>
    </row>
    <row r="10270" spans="1:6">
      <c r="A10270" s="171">
        <v>44508</v>
      </c>
      <c r="B10270" t="s">
        <v>164</v>
      </c>
      <c r="C10270">
        <v>203548.13</v>
      </c>
      <c r="D10270" t="s">
        <v>14</v>
      </c>
      <c r="E10270" t="s">
        <v>14</v>
      </c>
      <c r="F10270">
        <v>1555</v>
      </c>
    </row>
    <row r="10271" spans="1:6">
      <c r="A10271" s="171">
        <v>44508</v>
      </c>
      <c r="B10271" t="s">
        <v>164</v>
      </c>
      <c r="C10271">
        <v>203548.13</v>
      </c>
      <c r="D10271" t="s">
        <v>14</v>
      </c>
      <c r="E10271" t="s">
        <v>15</v>
      </c>
      <c r="F10271">
        <v>1358</v>
      </c>
    </row>
    <row r="10272" spans="1:6">
      <c r="A10272" s="171">
        <v>44508</v>
      </c>
      <c r="B10272" t="s">
        <v>164</v>
      </c>
      <c r="C10272">
        <v>203548.13</v>
      </c>
      <c r="D10272" t="s">
        <v>14</v>
      </c>
      <c r="E10272" t="s">
        <v>16</v>
      </c>
      <c r="F10272">
        <v>198</v>
      </c>
    </row>
    <row r="10273" spans="1:6">
      <c r="A10273" s="171">
        <v>44508</v>
      </c>
      <c r="B10273" t="s">
        <v>164</v>
      </c>
      <c r="C10273">
        <v>203548.13</v>
      </c>
      <c r="D10273" t="s">
        <v>14</v>
      </c>
      <c r="E10273" t="s">
        <v>17</v>
      </c>
      <c r="F10273">
        <v>0</v>
      </c>
    </row>
    <row r="10274" spans="1:6">
      <c r="A10274" s="171">
        <v>44508</v>
      </c>
      <c r="B10274" t="s">
        <v>164</v>
      </c>
      <c r="C10274">
        <v>203548.13</v>
      </c>
      <c r="D10274" t="s">
        <v>14</v>
      </c>
      <c r="E10274" t="s">
        <v>18</v>
      </c>
      <c r="F10274">
        <v>0</v>
      </c>
    </row>
    <row r="10275" spans="1:6">
      <c r="A10275" s="171">
        <v>44508</v>
      </c>
      <c r="B10275" t="s">
        <v>164</v>
      </c>
      <c r="C10275">
        <v>203548.13</v>
      </c>
      <c r="D10275" t="s">
        <v>19</v>
      </c>
      <c r="E10275" t="s">
        <v>19</v>
      </c>
      <c r="F10275">
        <v>13846</v>
      </c>
    </row>
    <row r="10276" spans="1:6">
      <c r="A10276" s="171">
        <v>44508</v>
      </c>
      <c r="B10276" t="s">
        <v>164</v>
      </c>
      <c r="C10276">
        <v>203548.13</v>
      </c>
      <c r="D10276" t="s">
        <v>19</v>
      </c>
      <c r="E10276" t="s">
        <v>20</v>
      </c>
      <c r="F10276">
        <v>13846</v>
      </c>
    </row>
    <row r="10277" spans="1:6">
      <c r="A10277" s="171">
        <v>44508</v>
      </c>
      <c r="B10277" t="s">
        <v>164</v>
      </c>
      <c r="C10277">
        <v>203548.13</v>
      </c>
      <c r="D10277" t="s">
        <v>19</v>
      </c>
      <c r="E10277" t="s">
        <v>21</v>
      </c>
      <c r="F10277">
        <v>0</v>
      </c>
    </row>
    <row r="10278" spans="1:6">
      <c r="A10278" s="171">
        <v>44508</v>
      </c>
      <c r="B10278" t="s">
        <v>164</v>
      </c>
      <c r="C10278">
        <v>203548.13</v>
      </c>
      <c r="D10278" t="s">
        <v>19</v>
      </c>
      <c r="E10278" t="s">
        <v>22</v>
      </c>
      <c r="F10278">
        <v>0</v>
      </c>
    </row>
    <row r="10279" spans="1:6">
      <c r="A10279" s="171">
        <v>44508</v>
      </c>
      <c r="B10279" t="s">
        <v>164</v>
      </c>
      <c r="C10279">
        <v>203548.13</v>
      </c>
      <c r="D10279" t="s">
        <v>23</v>
      </c>
      <c r="E10279" t="s">
        <v>23</v>
      </c>
      <c r="F10279">
        <v>0</v>
      </c>
    </row>
    <row r="10280" spans="1:6">
      <c r="A10280" s="171">
        <v>44508</v>
      </c>
      <c r="B10280" t="s">
        <v>164</v>
      </c>
      <c r="C10280">
        <v>203548.13</v>
      </c>
      <c r="D10280" t="s">
        <v>24</v>
      </c>
      <c r="E10280" t="s">
        <v>24</v>
      </c>
      <c r="F10280">
        <v>175671</v>
      </c>
    </row>
    <row r="10281" spans="1:6">
      <c r="A10281" s="171">
        <v>44508</v>
      </c>
      <c r="B10281" t="s">
        <v>164</v>
      </c>
      <c r="C10281">
        <v>203548.13</v>
      </c>
      <c r="D10281" t="s">
        <v>25</v>
      </c>
      <c r="E10281" t="s">
        <v>25</v>
      </c>
      <c r="F10281">
        <v>1644943</v>
      </c>
    </row>
    <row r="10282" spans="1:6">
      <c r="A10282" s="171">
        <v>44508</v>
      </c>
      <c r="B10282" t="s">
        <v>164</v>
      </c>
      <c r="C10282">
        <v>203548.13</v>
      </c>
      <c r="D10282" t="s">
        <v>26</v>
      </c>
      <c r="E10282" t="s">
        <v>26</v>
      </c>
      <c r="F10282">
        <v>60709</v>
      </c>
    </row>
    <row r="10283" spans="1:6">
      <c r="A10283" s="171">
        <v>44508</v>
      </c>
      <c r="B10283" t="s">
        <v>164</v>
      </c>
      <c r="C10283">
        <v>203548.13</v>
      </c>
      <c r="D10283" t="s">
        <v>27</v>
      </c>
      <c r="E10283" t="s">
        <v>27</v>
      </c>
      <c r="F10283">
        <v>42361</v>
      </c>
    </row>
    <row r="10284" spans="1:6">
      <c r="A10284" s="171">
        <v>44508</v>
      </c>
      <c r="B10284" t="s">
        <v>164</v>
      </c>
      <c r="C10284">
        <v>203548.13</v>
      </c>
      <c r="D10284" t="s">
        <v>28</v>
      </c>
      <c r="E10284" t="s">
        <v>28</v>
      </c>
      <c r="F10284">
        <v>5</v>
      </c>
    </row>
    <row r="10285" spans="1:6">
      <c r="A10285" s="171">
        <v>44508</v>
      </c>
      <c r="B10285" t="s">
        <v>164</v>
      </c>
      <c r="C10285">
        <v>203548.13</v>
      </c>
      <c r="D10285" t="s">
        <v>29</v>
      </c>
      <c r="E10285" t="s">
        <v>29</v>
      </c>
      <c r="F10285">
        <v>1069283</v>
      </c>
    </row>
    <row r="10286" spans="1:6">
      <c r="A10286" s="171">
        <v>44508</v>
      </c>
      <c r="B10286" t="s">
        <v>164</v>
      </c>
      <c r="C10286">
        <v>203548.13</v>
      </c>
      <c r="D10286" t="s">
        <v>30</v>
      </c>
      <c r="E10286" t="s">
        <v>30</v>
      </c>
      <c r="F10286">
        <v>29568713</v>
      </c>
    </row>
    <row r="10287" spans="1:6">
      <c r="A10287" s="171">
        <v>44508</v>
      </c>
      <c r="B10287" t="s">
        <v>164</v>
      </c>
      <c r="C10287">
        <v>203548.13</v>
      </c>
      <c r="D10287" t="s">
        <v>31</v>
      </c>
      <c r="E10287" t="s">
        <v>31</v>
      </c>
      <c r="F10287">
        <v>11805179</v>
      </c>
    </row>
    <row r="10288" spans="1:6">
      <c r="A10288" s="171">
        <v>44508</v>
      </c>
      <c r="B10288" t="s">
        <v>164</v>
      </c>
      <c r="C10288">
        <v>203548.13</v>
      </c>
      <c r="D10288" t="s">
        <v>32</v>
      </c>
      <c r="E10288" t="s">
        <v>32</v>
      </c>
      <c r="F10288">
        <v>128028</v>
      </c>
    </row>
    <row r="10289" spans="1:6">
      <c r="A10289" s="171">
        <v>44508</v>
      </c>
      <c r="B10289" t="s">
        <v>164</v>
      </c>
      <c r="C10289">
        <v>203548.13</v>
      </c>
      <c r="D10289" t="s">
        <v>33</v>
      </c>
      <c r="E10289" t="s">
        <v>33</v>
      </c>
      <c r="F10289">
        <v>18699632</v>
      </c>
    </row>
    <row r="10290" spans="1:6">
      <c r="A10290" s="171">
        <v>44508</v>
      </c>
      <c r="B10290" t="s">
        <v>164</v>
      </c>
      <c r="C10290">
        <v>203548.13</v>
      </c>
      <c r="D10290" t="s">
        <v>34</v>
      </c>
      <c r="E10290" t="s">
        <v>34</v>
      </c>
      <c r="F10290">
        <v>0</v>
      </c>
    </row>
    <row r="10291" spans="1:6">
      <c r="A10291" s="171">
        <v>44508</v>
      </c>
      <c r="B10291" t="s">
        <v>164</v>
      </c>
      <c r="C10291">
        <v>203548.13</v>
      </c>
      <c r="D10291" t="s">
        <v>35</v>
      </c>
      <c r="E10291" t="s">
        <v>35</v>
      </c>
      <c r="F10291">
        <v>0</v>
      </c>
    </row>
    <row r="10292" spans="1:6">
      <c r="A10292" s="171">
        <v>44508</v>
      </c>
      <c r="B10292" t="s">
        <v>164</v>
      </c>
      <c r="C10292">
        <v>203548.13</v>
      </c>
      <c r="D10292" t="s">
        <v>36</v>
      </c>
      <c r="E10292" t="s">
        <v>36</v>
      </c>
      <c r="F10292">
        <v>3</v>
      </c>
    </row>
    <row r="10293" spans="1:6">
      <c r="A10293" s="171">
        <v>44508</v>
      </c>
      <c r="B10293" t="s">
        <v>164</v>
      </c>
      <c r="C10293">
        <v>203548.13</v>
      </c>
      <c r="D10293" t="s">
        <v>37</v>
      </c>
      <c r="E10293" t="s">
        <v>37</v>
      </c>
      <c r="F10293">
        <v>0</v>
      </c>
    </row>
    <row r="10294" spans="1:6">
      <c r="A10294" s="171">
        <v>44508</v>
      </c>
      <c r="B10294" t="s">
        <v>164</v>
      </c>
      <c r="C10294">
        <v>203548.13</v>
      </c>
      <c r="D10294" t="s">
        <v>38</v>
      </c>
      <c r="E10294" t="s">
        <v>38</v>
      </c>
      <c r="F10294">
        <v>0</v>
      </c>
    </row>
    <row r="10295" spans="1:6">
      <c r="A10295" s="171">
        <v>44508</v>
      </c>
      <c r="B10295" t="s">
        <v>164</v>
      </c>
      <c r="C10295">
        <v>203548.13</v>
      </c>
      <c r="D10295" t="s">
        <v>39</v>
      </c>
      <c r="E10295" t="s">
        <v>39</v>
      </c>
      <c r="F10295">
        <v>0</v>
      </c>
    </row>
    <row r="10296" spans="1:6">
      <c r="A10296" s="171">
        <v>44508</v>
      </c>
      <c r="B10296" t="s">
        <v>164</v>
      </c>
      <c r="C10296">
        <v>203548.13</v>
      </c>
      <c r="D10296" t="s">
        <v>40</v>
      </c>
      <c r="E10296" t="s">
        <v>40</v>
      </c>
      <c r="F10296">
        <v>0</v>
      </c>
    </row>
    <row r="10297" spans="1:6">
      <c r="A10297" s="171">
        <v>44508</v>
      </c>
      <c r="B10297" t="s">
        <v>164</v>
      </c>
      <c r="C10297">
        <v>203548.13</v>
      </c>
      <c r="D10297" t="s">
        <v>41</v>
      </c>
      <c r="E10297" t="s">
        <v>41</v>
      </c>
      <c r="F10297">
        <v>0</v>
      </c>
    </row>
    <row r="10298" spans="1:6">
      <c r="A10298" s="171">
        <v>44509</v>
      </c>
      <c r="B10298" t="s">
        <v>164</v>
      </c>
      <c r="C10298">
        <v>213433.86</v>
      </c>
      <c r="D10298" t="s">
        <v>9</v>
      </c>
      <c r="E10298" t="s">
        <v>9</v>
      </c>
      <c r="F10298">
        <v>933504</v>
      </c>
    </row>
    <row r="10299" spans="1:6">
      <c r="A10299" s="171">
        <v>44509</v>
      </c>
      <c r="B10299" t="s">
        <v>164</v>
      </c>
      <c r="C10299">
        <v>213433.86</v>
      </c>
      <c r="D10299" t="s">
        <v>9</v>
      </c>
      <c r="E10299" t="s">
        <v>10</v>
      </c>
      <c r="F10299">
        <v>138072</v>
      </c>
    </row>
    <row r="10300" spans="1:6">
      <c r="A10300" s="171">
        <v>44509</v>
      </c>
      <c r="B10300" t="s">
        <v>164</v>
      </c>
      <c r="C10300">
        <v>213433.86</v>
      </c>
      <c r="D10300" t="s">
        <v>9</v>
      </c>
      <c r="E10300" t="s">
        <v>11</v>
      </c>
      <c r="F10300">
        <v>2571</v>
      </c>
    </row>
    <row r="10301" spans="1:6">
      <c r="A10301" s="171">
        <v>44509</v>
      </c>
      <c r="B10301" t="s">
        <v>164</v>
      </c>
      <c r="C10301">
        <v>213433.86</v>
      </c>
      <c r="D10301" t="s">
        <v>9</v>
      </c>
      <c r="E10301" t="s">
        <v>12</v>
      </c>
      <c r="F10301">
        <v>0</v>
      </c>
    </row>
    <row r="10302" spans="1:6">
      <c r="A10302" s="171">
        <v>44509</v>
      </c>
      <c r="B10302" t="s">
        <v>164</v>
      </c>
      <c r="C10302">
        <v>213433.86</v>
      </c>
      <c r="D10302" t="s">
        <v>9</v>
      </c>
      <c r="E10302" t="s">
        <v>13</v>
      </c>
      <c r="F10302">
        <v>792861</v>
      </c>
    </row>
    <row r="10303" spans="1:6">
      <c r="A10303" s="171">
        <v>44509</v>
      </c>
      <c r="B10303" t="s">
        <v>164</v>
      </c>
      <c r="C10303">
        <v>213433.86</v>
      </c>
      <c r="D10303" t="s">
        <v>14</v>
      </c>
      <c r="E10303" t="s">
        <v>14</v>
      </c>
      <c r="F10303">
        <v>216</v>
      </c>
    </row>
    <row r="10304" spans="1:6">
      <c r="A10304" s="171">
        <v>44509</v>
      </c>
      <c r="B10304" t="s">
        <v>164</v>
      </c>
      <c r="C10304">
        <v>213433.86</v>
      </c>
      <c r="D10304" t="s">
        <v>14</v>
      </c>
      <c r="E10304" t="s">
        <v>15</v>
      </c>
      <c r="F10304">
        <v>1</v>
      </c>
    </row>
    <row r="10305" spans="1:6">
      <c r="A10305" s="171">
        <v>44509</v>
      </c>
      <c r="B10305" t="s">
        <v>164</v>
      </c>
      <c r="C10305">
        <v>213433.86</v>
      </c>
      <c r="D10305" t="s">
        <v>14</v>
      </c>
      <c r="E10305" t="s">
        <v>16</v>
      </c>
      <c r="F10305">
        <v>214</v>
      </c>
    </row>
    <row r="10306" spans="1:6">
      <c r="A10306" s="171">
        <v>44509</v>
      </c>
      <c r="B10306" t="s">
        <v>164</v>
      </c>
      <c r="C10306">
        <v>213433.86</v>
      </c>
      <c r="D10306" t="s">
        <v>14</v>
      </c>
      <c r="E10306" t="s">
        <v>17</v>
      </c>
      <c r="F10306">
        <v>0</v>
      </c>
    </row>
    <row r="10307" spans="1:6">
      <c r="A10307" s="171">
        <v>44509</v>
      </c>
      <c r="B10307" t="s">
        <v>164</v>
      </c>
      <c r="C10307">
        <v>213433.86</v>
      </c>
      <c r="D10307" t="s">
        <v>14</v>
      </c>
      <c r="E10307" t="s">
        <v>18</v>
      </c>
      <c r="F10307">
        <v>0</v>
      </c>
    </row>
    <row r="10308" spans="1:6">
      <c r="A10308" s="171">
        <v>44509</v>
      </c>
      <c r="B10308" t="s">
        <v>164</v>
      </c>
      <c r="C10308">
        <v>213433.86</v>
      </c>
      <c r="D10308" t="s">
        <v>19</v>
      </c>
      <c r="E10308" t="s">
        <v>19</v>
      </c>
      <c r="F10308">
        <v>9187</v>
      </c>
    </row>
    <row r="10309" spans="1:6">
      <c r="A10309" s="171">
        <v>44509</v>
      </c>
      <c r="B10309" t="s">
        <v>164</v>
      </c>
      <c r="C10309">
        <v>213433.86</v>
      </c>
      <c r="D10309" t="s">
        <v>19</v>
      </c>
      <c r="E10309" t="s">
        <v>20</v>
      </c>
      <c r="F10309">
        <v>9187</v>
      </c>
    </row>
    <row r="10310" spans="1:6">
      <c r="A10310" s="171">
        <v>44509</v>
      </c>
      <c r="B10310" t="s">
        <v>164</v>
      </c>
      <c r="C10310">
        <v>213433.86</v>
      </c>
      <c r="D10310" t="s">
        <v>19</v>
      </c>
      <c r="E10310" t="s">
        <v>21</v>
      </c>
      <c r="F10310">
        <v>0</v>
      </c>
    </row>
    <row r="10311" spans="1:6">
      <c r="A10311" s="171">
        <v>44509</v>
      </c>
      <c r="B10311" t="s">
        <v>164</v>
      </c>
      <c r="C10311">
        <v>213433.86</v>
      </c>
      <c r="D10311" t="s">
        <v>19</v>
      </c>
      <c r="E10311" t="s">
        <v>22</v>
      </c>
      <c r="F10311">
        <v>0</v>
      </c>
    </row>
    <row r="10312" spans="1:6">
      <c r="A10312" s="171">
        <v>44509</v>
      </c>
      <c r="B10312" t="s">
        <v>164</v>
      </c>
      <c r="C10312">
        <v>213433.86</v>
      </c>
      <c r="D10312" t="s">
        <v>23</v>
      </c>
      <c r="E10312" t="s">
        <v>23</v>
      </c>
      <c r="F10312">
        <v>0</v>
      </c>
    </row>
    <row r="10313" spans="1:6">
      <c r="A10313" s="171">
        <v>44509</v>
      </c>
      <c r="B10313" t="s">
        <v>164</v>
      </c>
      <c r="C10313">
        <v>213433.86</v>
      </c>
      <c r="D10313" t="s">
        <v>24</v>
      </c>
      <c r="E10313" t="s">
        <v>24</v>
      </c>
      <c r="F10313">
        <v>0</v>
      </c>
    </row>
    <row r="10314" spans="1:6">
      <c r="A10314" s="171">
        <v>44509</v>
      </c>
      <c r="B10314" t="s">
        <v>164</v>
      </c>
      <c r="C10314">
        <v>213433.86</v>
      </c>
      <c r="D10314" t="s">
        <v>25</v>
      </c>
      <c r="E10314" t="s">
        <v>25</v>
      </c>
      <c r="F10314">
        <v>1593144</v>
      </c>
    </row>
    <row r="10315" spans="1:6">
      <c r="A10315" s="171">
        <v>44509</v>
      </c>
      <c r="B10315" t="s">
        <v>164</v>
      </c>
      <c r="C10315">
        <v>213433.86</v>
      </c>
      <c r="D10315" t="s">
        <v>26</v>
      </c>
      <c r="E10315" t="s">
        <v>26</v>
      </c>
      <c r="F10315">
        <v>30549</v>
      </c>
    </row>
    <row r="10316" spans="1:6">
      <c r="A10316" s="171">
        <v>44509</v>
      </c>
      <c r="B10316" t="s">
        <v>164</v>
      </c>
      <c r="C10316">
        <v>213433.86</v>
      </c>
      <c r="D10316" t="s">
        <v>27</v>
      </c>
      <c r="E10316" t="s">
        <v>27</v>
      </c>
      <c r="F10316">
        <v>48330</v>
      </c>
    </row>
    <row r="10317" spans="1:6">
      <c r="A10317" s="171">
        <v>44509</v>
      </c>
      <c r="B10317" t="s">
        <v>164</v>
      </c>
      <c r="C10317">
        <v>213433.86</v>
      </c>
      <c r="D10317" t="s">
        <v>28</v>
      </c>
      <c r="E10317" t="s">
        <v>28</v>
      </c>
      <c r="F10317">
        <v>0</v>
      </c>
    </row>
    <row r="10318" spans="1:6">
      <c r="A10318" s="171">
        <v>44509</v>
      </c>
      <c r="B10318" t="s">
        <v>164</v>
      </c>
      <c r="C10318">
        <v>213433.86</v>
      </c>
      <c r="D10318" t="s">
        <v>29</v>
      </c>
      <c r="E10318" t="s">
        <v>29</v>
      </c>
      <c r="F10318">
        <v>984428</v>
      </c>
    </row>
    <row r="10319" spans="1:6">
      <c r="A10319" s="171">
        <v>44509</v>
      </c>
      <c r="B10319" t="s">
        <v>164</v>
      </c>
      <c r="C10319">
        <v>213433.86</v>
      </c>
      <c r="D10319" t="s">
        <v>30</v>
      </c>
      <c r="E10319" t="s">
        <v>30</v>
      </c>
      <c r="F10319">
        <v>27865990</v>
      </c>
    </row>
    <row r="10320" spans="1:6">
      <c r="A10320" s="171">
        <v>44509</v>
      </c>
      <c r="B10320" t="s">
        <v>164</v>
      </c>
      <c r="C10320">
        <v>213433.86</v>
      </c>
      <c r="D10320" t="s">
        <v>31</v>
      </c>
      <c r="E10320" t="s">
        <v>31</v>
      </c>
      <c r="F10320">
        <v>7908762</v>
      </c>
    </row>
    <row r="10321" spans="1:6">
      <c r="A10321" s="171">
        <v>44509</v>
      </c>
      <c r="B10321" t="s">
        <v>164</v>
      </c>
      <c r="C10321">
        <v>213433.86</v>
      </c>
      <c r="D10321" t="s">
        <v>32</v>
      </c>
      <c r="E10321" t="s">
        <v>32</v>
      </c>
      <c r="F10321">
        <v>593982</v>
      </c>
    </row>
    <row r="10322" spans="1:6">
      <c r="A10322" s="171">
        <v>44509</v>
      </c>
      <c r="B10322" t="s">
        <v>164</v>
      </c>
      <c r="C10322">
        <v>213433.86</v>
      </c>
      <c r="D10322" t="s">
        <v>33</v>
      </c>
      <c r="E10322" t="s">
        <v>33</v>
      </c>
      <c r="F10322">
        <v>0</v>
      </c>
    </row>
    <row r="10323" spans="1:6">
      <c r="A10323" s="171">
        <v>44509</v>
      </c>
      <c r="B10323" t="s">
        <v>164</v>
      </c>
      <c r="C10323">
        <v>213433.86</v>
      </c>
      <c r="D10323" t="s">
        <v>34</v>
      </c>
      <c r="E10323" t="s">
        <v>34</v>
      </c>
      <c r="F10323">
        <v>0</v>
      </c>
    </row>
    <row r="10324" spans="1:6">
      <c r="A10324" s="171">
        <v>44509</v>
      </c>
      <c r="B10324" t="s">
        <v>164</v>
      </c>
      <c r="C10324">
        <v>213433.86</v>
      </c>
      <c r="D10324" t="s">
        <v>35</v>
      </c>
      <c r="E10324" t="s">
        <v>35</v>
      </c>
      <c r="F10324">
        <v>0</v>
      </c>
    </row>
    <row r="10325" spans="1:6">
      <c r="A10325" s="171">
        <v>44509</v>
      </c>
      <c r="B10325" t="s">
        <v>164</v>
      </c>
      <c r="C10325">
        <v>213433.86</v>
      </c>
      <c r="D10325" t="s">
        <v>36</v>
      </c>
      <c r="E10325" t="s">
        <v>36</v>
      </c>
      <c r="F10325">
        <v>1</v>
      </c>
    </row>
    <row r="10326" spans="1:6">
      <c r="A10326" s="171">
        <v>44509</v>
      </c>
      <c r="B10326" t="s">
        <v>164</v>
      </c>
      <c r="C10326">
        <v>213433.86</v>
      </c>
      <c r="D10326" t="s">
        <v>37</v>
      </c>
      <c r="E10326" t="s">
        <v>37</v>
      </c>
      <c r="F10326">
        <v>0</v>
      </c>
    </row>
    <row r="10327" spans="1:6">
      <c r="A10327" s="171">
        <v>44509</v>
      </c>
      <c r="B10327" t="s">
        <v>164</v>
      </c>
      <c r="C10327">
        <v>213433.86</v>
      </c>
      <c r="D10327" t="s">
        <v>38</v>
      </c>
      <c r="E10327" t="s">
        <v>38</v>
      </c>
      <c r="F10327">
        <v>0</v>
      </c>
    </row>
    <row r="10328" spans="1:6">
      <c r="A10328" s="171">
        <v>44509</v>
      </c>
      <c r="B10328" t="s">
        <v>164</v>
      </c>
      <c r="C10328">
        <v>213433.86</v>
      </c>
      <c r="D10328" t="s">
        <v>39</v>
      </c>
      <c r="E10328" t="s">
        <v>39</v>
      </c>
      <c r="F10328">
        <v>0</v>
      </c>
    </row>
    <row r="10329" spans="1:6">
      <c r="A10329" s="171">
        <v>44509</v>
      </c>
      <c r="B10329" t="s">
        <v>164</v>
      </c>
      <c r="C10329">
        <v>213433.86</v>
      </c>
      <c r="D10329" t="s">
        <v>40</v>
      </c>
      <c r="E10329" t="s">
        <v>40</v>
      </c>
      <c r="F10329">
        <v>0</v>
      </c>
    </row>
    <row r="10330" spans="1:6">
      <c r="A10330" s="171">
        <v>44509</v>
      </c>
      <c r="B10330" t="s">
        <v>164</v>
      </c>
      <c r="C10330">
        <v>213433.86</v>
      </c>
      <c r="D10330" t="s">
        <v>41</v>
      </c>
      <c r="E10330" t="s">
        <v>41</v>
      </c>
      <c r="F10330">
        <v>0</v>
      </c>
    </row>
    <row r="10331" spans="1:6">
      <c r="A10331" s="171">
        <v>44510</v>
      </c>
      <c r="B10331" t="s">
        <v>164</v>
      </c>
      <c r="C10331">
        <v>217348.99</v>
      </c>
      <c r="D10331" t="s">
        <v>9</v>
      </c>
      <c r="E10331" t="s">
        <v>9</v>
      </c>
      <c r="F10331">
        <v>851991</v>
      </c>
    </row>
    <row r="10332" spans="1:6">
      <c r="A10332" s="171">
        <v>44510</v>
      </c>
      <c r="B10332" t="s">
        <v>164</v>
      </c>
      <c r="C10332">
        <v>217348.99</v>
      </c>
      <c r="D10332" t="s">
        <v>9</v>
      </c>
      <c r="E10332" t="s">
        <v>10</v>
      </c>
      <c r="F10332">
        <v>101593</v>
      </c>
    </row>
    <row r="10333" spans="1:6">
      <c r="A10333" s="171">
        <v>44510</v>
      </c>
      <c r="B10333" t="s">
        <v>164</v>
      </c>
      <c r="C10333">
        <v>217348.99</v>
      </c>
      <c r="D10333" t="s">
        <v>9</v>
      </c>
      <c r="E10333" t="s">
        <v>11</v>
      </c>
      <c r="F10333">
        <v>2640</v>
      </c>
    </row>
    <row r="10334" spans="1:6">
      <c r="A10334" s="171">
        <v>44510</v>
      </c>
      <c r="B10334" t="s">
        <v>164</v>
      </c>
      <c r="C10334">
        <v>217348.99</v>
      </c>
      <c r="D10334" t="s">
        <v>9</v>
      </c>
      <c r="E10334" t="s">
        <v>12</v>
      </c>
      <c r="F10334">
        <v>0</v>
      </c>
    </row>
    <row r="10335" spans="1:6">
      <c r="A10335" s="171">
        <v>44510</v>
      </c>
      <c r="B10335" t="s">
        <v>164</v>
      </c>
      <c r="C10335">
        <v>217348.99</v>
      </c>
      <c r="D10335" t="s">
        <v>9</v>
      </c>
      <c r="E10335" t="s">
        <v>13</v>
      </c>
      <c r="F10335">
        <v>747758</v>
      </c>
    </row>
    <row r="10336" spans="1:6">
      <c r="A10336" s="171">
        <v>44510</v>
      </c>
      <c r="B10336" t="s">
        <v>164</v>
      </c>
      <c r="C10336">
        <v>217348.99</v>
      </c>
      <c r="D10336" t="s">
        <v>14</v>
      </c>
      <c r="E10336" t="s">
        <v>14</v>
      </c>
      <c r="F10336">
        <v>194</v>
      </c>
    </row>
    <row r="10337" spans="1:6">
      <c r="A10337" s="171">
        <v>44510</v>
      </c>
      <c r="B10337" t="s">
        <v>164</v>
      </c>
      <c r="C10337">
        <v>217348.99</v>
      </c>
      <c r="D10337" t="s">
        <v>14</v>
      </c>
      <c r="E10337" t="s">
        <v>15</v>
      </c>
      <c r="F10337">
        <v>0</v>
      </c>
    </row>
    <row r="10338" spans="1:6">
      <c r="A10338" s="171">
        <v>44510</v>
      </c>
      <c r="B10338" t="s">
        <v>164</v>
      </c>
      <c r="C10338">
        <v>217348.99</v>
      </c>
      <c r="D10338" t="s">
        <v>14</v>
      </c>
      <c r="E10338" t="s">
        <v>16</v>
      </c>
      <c r="F10338">
        <v>194</v>
      </c>
    </row>
    <row r="10339" spans="1:6">
      <c r="A10339" s="171">
        <v>44510</v>
      </c>
      <c r="B10339" t="s">
        <v>164</v>
      </c>
      <c r="C10339">
        <v>217348.99</v>
      </c>
      <c r="D10339" t="s">
        <v>14</v>
      </c>
      <c r="E10339" t="s">
        <v>17</v>
      </c>
      <c r="F10339">
        <v>0</v>
      </c>
    </row>
    <row r="10340" spans="1:6">
      <c r="A10340" s="171">
        <v>44510</v>
      </c>
      <c r="B10340" t="s">
        <v>164</v>
      </c>
      <c r="C10340">
        <v>217348.99</v>
      </c>
      <c r="D10340" t="s">
        <v>14</v>
      </c>
      <c r="E10340" t="s">
        <v>18</v>
      </c>
      <c r="F10340">
        <v>0</v>
      </c>
    </row>
    <row r="10341" spans="1:6">
      <c r="A10341" s="171">
        <v>44510</v>
      </c>
      <c r="B10341" t="s">
        <v>164</v>
      </c>
      <c r="C10341">
        <v>217348.99</v>
      </c>
      <c r="D10341" t="s">
        <v>19</v>
      </c>
      <c r="E10341" t="s">
        <v>19</v>
      </c>
      <c r="F10341">
        <v>7753</v>
      </c>
    </row>
    <row r="10342" spans="1:6">
      <c r="A10342" s="171">
        <v>44510</v>
      </c>
      <c r="B10342" t="s">
        <v>164</v>
      </c>
      <c r="C10342">
        <v>217348.99</v>
      </c>
      <c r="D10342" t="s">
        <v>19</v>
      </c>
      <c r="E10342" t="s">
        <v>20</v>
      </c>
      <c r="F10342">
        <v>7753</v>
      </c>
    </row>
    <row r="10343" spans="1:6">
      <c r="A10343" s="171">
        <v>44510</v>
      </c>
      <c r="B10343" t="s">
        <v>164</v>
      </c>
      <c r="C10343">
        <v>217348.99</v>
      </c>
      <c r="D10343" t="s">
        <v>19</v>
      </c>
      <c r="E10343" t="s">
        <v>21</v>
      </c>
      <c r="F10343">
        <v>0</v>
      </c>
    </row>
    <row r="10344" spans="1:6">
      <c r="A10344" s="171">
        <v>44510</v>
      </c>
      <c r="B10344" t="s">
        <v>164</v>
      </c>
      <c r="C10344">
        <v>217348.99</v>
      </c>
      <c r="D10344" t="s">
        <v>19</v>
      </c>
      <c r="E10344" t="s">
        <v>22</v>
      </c>
      <c r="F10344">
        <v>0</v>
      </c>
    </row>
    <row r="10345" spans="1:6">
      <c r="A10345" s="171">
        <v>44510</v>
      </c>
      <c r="B10345" t="s">
        <v>164</v>
      </c>
      <c r="C10345">
        <v>217348.99</v>
      </c>
      <c r="D10345" t="s">
        <v>23</v>
      </c>
      <c r="E10345" t="s">
        <v>23</v>
      </c>
      <c r="F10345">
        <v>0</v>
      </c>
    </row>
    <row r="10346" spans="1:6">
      <c r="A10346" s="171">
        <v>44510</v>
      </c>
      <c r="B10346" t="s">
        <v>164</v>
      </c>
      <c r="C10346">
        <v>217348.99</v>
      </c>
      <c r="D10346" t="s">
        <v>24</v>
      </c>
      <c r="E10346" t="s">
        <v>24</v>
      </c>
      <c r="F10346">
        <v>0</v>
      </c>
    </row>
    <row r="10347" spans="1:6">
      <c r="A10347" s="171">
        <v>44510</v>
      </c>
      <c r="B10347" t="s">
        <v>164</v>
      </c>
      <c r="C10347">
        <v>217348.99</v>
      </c>
      <c r="D10347" t="s">
        <v>25</v>
      </c>
      <c r="E10347" t="s">
        <v>25</v>
      </c>
      <c r="F10347">
        <v>2551519</v>
      </c>
    </row>
    <row r="10348" spans="1:6">
      <c r="A10348" s="171">
        <v>44510</v>
      </c>
      <c r="B10348" t="s">
        <v>164</v>
      </c>
      <c r="C10348">
        <v>217348.99</v>
      </c>
      <c r="D10348" t="s">
        <v>26</v>
      </c>
      <c r="E10348" t="s">
        <v>26</v>
      </c>
      <c r="F10348">
        <v>22914</v>
      </c>
    </row>
    <row r="10349" spans="1:6">
      <c r="A10349" s="171">
        <v>44510</v>
      </c>
      <c r="B10349" t="s">
        <v>164</v>
      </c>
      <c r="C10349">
        <v>217348.99</v>
      </c>
      <c r="D10349" t="s">
        <v>27</v>
      </c>
      <c r="E10349" t="s">
        <v>27</v>
      </c>
      <c r="F10349">
        <v>49736</v>
      </c>
    </row>
    <row r="10350" spans="1:6">
      <c r="A10350" s="171">
        <v>44510</v>
      </c>
      <c r="B10350" t="s">
        <v>164</v>
      </c>
      <c r="C10350">
        <v>217348.99</v>
      </c>
      <c r="D10350" t="s">
        <v>28</v>
      </c>
      <c r="E10350" t="s">
        <v>28</v>
      </c>
      <c r="F10350">
        <v>84</v>
      </c>
    </row>
    <row r="10351" spans="1:6">
      <c r="A10351" s="171">
        <v>44510</v>
      </c>
      <c r="B10351" t="s">
        <v>164</v>
      </c>
      <c r="C10351">
        <v>217348.99</v>
      </c>
      <c r="D10351" t="s">
        <v>29</v>
      </c>
      <c r="E10351" t="s">
        <v>29</v>
      </c>
      <c r="F10351">
        <v>848918</v>
      </c>
    </row>
    <row r="10352" spans="1:6">
      <c r="A10352" s="171">
        <v>44510</v>
      </c>
      <c r="B10352" t="s">
        <v>164</v>
      </c>
      <c r="C10352">
        <v>217348.99</v>
      </c>
      <c r="D10352" t="s">
        <v>30</v>
      </c>
      <c r="E10352" t="s">
        <v>30</v>
      </c>
      <c r="F10352">
        <v>22889930</v>
      </c>
    </row>
    <row r="10353" spans="1:6">
      <c r="A10353" s="171">
        <v>44510</v>
      </c>
      <c r="B10353" t="s">
        <v>164</v>
      </c>
      <c r="C10353">
        <v>217348.99</v>
      </c>
      <c r="D10353" t="s">
        <v>31</v>
      </c>
      <c r="E10353" t="s">
        <v>31</v>
      </c>
      <c r="F10353">
        <v>9123538</v>
      </c>
    </row>
    <row r="10354" spans="1:6">
      <c r="A10354" s="171">
        <v>44510</v>
      </c>
      <c r="B10354" t="s">
        <v>164</v>
      </c>
      <c r="C10354">
        <v>217348.99</v>
      </c>
      <c r="D10354" t="s">
        <v>32</v>
      </c>
      <c r="E10354" t="s">
        <v>32</v>
      </c>
      <c r="F10354">
        <v>374886</v>
      </c>
    </row>
    <row r="10355" spans="1:6">
      <c r="A10355" s="171">
        <v>44510</v>
      </c>
      <c r="B10355" t="s">
        <v>164</v>
      </c>
      <c r="C10355">
        <v>217348.99</v>
      </c>
      <c r="D10355" t="s">
        <v>33</v>
      </c>
      <c r="E10355" t="s">
        <v>33</v>
      </c>
      <c r="F10355">
        <v>0</v>
      </c>
    </row>
    <row r="10356" spans="1:6">
      <c r="A10356" s="171">
        <v>44510</v>
      </c>
      <c r="B10356" t="s">
        <v>164</v>
      </c>
      <c r="C10356">
        <v>217348.99</v>
      </c>
      <c r="D10356" t="s">
        <v>34</v>
      </c>
      <c r="E10356" t="s">
        <v>34</v>
      </c>
      <c r="F10356">
        <v>0</v>
      </c>
    </row>
    <row r="10357" spans="1:6">
      <c r="A10357" s="171">
        <v>44510</v>
      </c>
      <c r="B10357" t="s">
        <v>164</v>
      </c>
      <c r="C10357">
        <v>217348.99</v>
      </c>
      <c r="D10357" t="s">
        <v>35</v>
      </c>
      <c r="E10357" t="s">
        <v>35</v>
      </c>
      <c r="F10357">
        <v>0</v>
      </c>
    </row>
    <row r="10358" spans="1:6">
      <c r="A10358" s="171">
        <v>44510</v>
      </c>
      <c r="B10358" t="s">
        <v>164</v>
      </c>
      <c r="C10358">
        <v>217348.99</v>
      </c>
      <c r="D10358" t="s">
        <v>36</v>
      </c>
      <c r="E10358" t="s">
        <v>36</v>
      </c>
      <c r="F10358">
        <v>0</v>
      </c>
    </row>
    <row r="10359" spans="1:6">
      <c r="A10359" s="171">
        <v>44510</v>
      </c>
      <c r="B10359" t="s">
        <v>164</v>
      </c>
      <c r="C10359">
        <v>217348.99</v>
      </c>
      <c r="D10359" t="s">
        <v>37</v>
      </c>
      <c r="E10359" t="s">
        <v>37</v>
      </c>
      <c r="F10359">
        <v>0</v>
      </c>
    </row>
    <row r="10360" spans="1:6">
      <c r="A10360" s="171">
        <v>44510</v>
      </c>
      <c r="B10360" t="s">
        <v>164</v>
      </c>
      <c r="C10360">
        <v>217348.99</v>
      </c>
      <c r="D10360" t="s">
        <v>38</v>
      </c>
      <c r="E10360" t="s">
        <v>38</v>
      </c>
      <c r="F10360">
        <v>0</v>
      </c>
    </row>
    <row r="10361" spans="1:6">
      <c r="A10361" s="171">
        <v>44510</v>
      </c>
      <c r="B10361" t="s">
        <v>164</v>
      </c>
      <c r="C10361">
        <v>217348.99</v>
      </c>
      <c r="D10361" t="s">
        <v>39</v>
      </c>
      <c r="E10361" t="s">
        <v>39</v>
      </c>
      <c r="F10361">
        <v>0</v>
      </c>
    </row>
    <row r="10362" spans="1:6">
      <c r="A10362" s="171">
        <v>44510</v>
      </c>
      <c r="B10362" t="s">
        <v>164</v>
      </c>
      <c r="C10362">
        <v>217348.99</v>
      </c>
      <c r="D10362" t="s">
        <v>40</v>
      </c>
      <c r="E10362" t="s">
        <v>40</v>
      </c>
      <c r="F10362">
        <v>0</v>
      </c>
    </row>
    <row r="10363" spans="1:6">
      <c r="A10363" s="171">
        <v>44510</v>
      </c>
      <c r="B10363" t="s">
        <v>164</v>
      </c>
      <c r="C10363">
        <v>217348.99</v>
      </c>
      <c r="D10363" t="s">
        <v>41</v>
      </c>
      <c r="E10363" t="s">
        <v>41</v>
      </c>
      <c r="F10363">
        <v>0</v>
      </c>
    </row>
    <row r="10364" spans="1:6">
      <c r="A10364" s="171">
        <v>44511</v>
      </c>
      <c r="B10364" t="s">
        <v>164</v>
      </c>
      <c r="C10364">
        <v>221846.34</v>
      </c>
      <c r="D10364" t="s">
        <v>9</v>
      </c>
      <c r="E10364" t="s">
        <v>9</v>
      </c>
      <c r="F10364">
        <v>874198</v>
      </c>
    </row>
    <row r="10365" spans="1:6">
      <c r="A10365" s="171">
        <v>44511</v>
      </c>
      <c r="B10365" t="s">
        <v>164</v>
      </c>
      <c r="C10365">
        <v>221846.34</v>
      </c>
      <c r="D10365" t="s">
        <v>9</v>
      </c>
      <c r="E10365" t="s">
        <v>10</v>
      </c>
      <c r="F10365">
        <v>126605</v>
      </c>
    </row>
    <row r="10366" spans="1:6">
      <c r="A10366" s="171">
        <v>44511</v>
      </c>
      <c r="B10366" t="s">
        <v>164</v>
      </c>
      <c r="C10366">
        <v>221846.34</v>
      </c>
      <c r="D10366" t="s">
        <v>9</v>
      </c>
      <c r="E10366" t="s">
        <v>11</v>
      </c>
      <c r="F10366">
        <v>3296</v>
      </c>
    </row>
    <row r="10367" spans="1:6">
      <c r="A10367" s="171">
        <v>44511</v>
      </c>
      <c r="B10367" t="s">
        <v>164</v>
      </c>
      <c r="C10367">
        <v>221846.34</v>
      </c>
      <c r="D10367" t="s">
        <v>9</v>
      </c>
      <c r="E10367" t="s">
        <v>12</v>
      </c>
      <c r="F10367">
        <v>0</v>
      </c>
    </row>
    <row r="10368" spans="1:6">
      <c r="A10368" s="171">
        <v>44511</v>
      </c>
      <c r="B10368" t="s">
        <v>164</v>
      </c>
      <c r="C10368">
        <v>221846.34</v>
      </c>
      <c r="D10368" t="s">
        <v>9</v>
      </c>
      <c r="E10368" t="s">
        <v>13</v>
      </c>
      <c r="F10368">
        <v>744297</v>
      </c>
    </row>
    <row r="10369" spans="1:6">
      <c r="A10369" s="171">
        <v>44511</v>
      </c>
      <c r="B10369" t="s">
        <v>164</v>
      </c>
      <c r="C10369">
        <v>221846.34</v>
      </c>
      <c r="D10369" t="s">
        <v>14</v>
      </c>
      <c r="E10369" t="s">
        <v>14</v>
      </c>
      <c r="F10369">
        <v>213</v>
      </c>
    </row>
    <row r="10370" spans="1:6">
      <c r="A10370" s="171">
        <v>44511</v>
      </c>
      <c r="B10370" t="s">
        <v>164</v>
      </c>
      <c r="C10370">
        <v>221846.34</v>
      </c>
      <c r="D10370" t="s">
        <v>14</v>
      </c>
      <c r="E10370" t="s">
        <v>15</v>
      </c>
      <c r="F10370">
        <v>0</v>
      </c>
    </row>
    <row r="10371" spans="1:6">
      <c r="A10371" s="171">
        <v>44511</v>
      </c>
      <c r="B10371" t="s">
        <v>164</v>
      </c>
      <c r="C10371">
        <v>221846.34</v>
      </c>
      <c r="D10371" t="s">
        <v>14</v>
      </c>
      <c r="E10371" t="s">
        <v>16</v>
      </c>
      <c r="F10371">
        <v>213</v>
      </c>
    </row>
    <row r="10372" spans="1:6">
      <c r="A10372" s="171">
        <v>44511</v>
      </c>
      <c r="B10372" t="s">
        <v>164</v>
      </c>
      <c r="C10372">
        <v>221846.34</v>
      </c>
      <c r="D10372" t="s">
        <v>14</v>
      </c>
      <c r="E10372" t="s">
        <v>17</v>
      </c>
      <c r="F10372">
        <v>0</v>
      </c>
    </row>
    <row r="10373" spans="1:6">
      <c r="A10373" s="171">
        <v>44511</v>
      </c>
      <c r="B10373" t="s">
        <v>164</v>
      </c>
      <c r="C10373">
        <v>221846.34</v>
      </c>
      <c r="D10373" t="s">
        <v>14</v>
      </c>
      <c r="E10373" t="s">
        <v>18</v>
      </c>
      <c r="F10373">
        <v>0</v>
      </c>
    </row>
    <row r="10374" spans="1:6">
      <c r="A10374" s="171">
        <v>44511</v>
      </c>
      <c r="B10374" t="s">
        <v>164</v>
      </c>
      <c r="C10374">
        <v>221846.34</v>
      </c>
      <c r="D10374" t="s">
        <v>19</v>
      </c>
      <c r="E10374" t="s">
        <v>19</v>
      </c>
      <c r="F10374">
        <v>4087</v>
      </c>
    </row>
    <row r="10375" spans="1:6">
      <c r="A10375" s="171">
        <v>44511</v>
      </c>
      <c r="B10375" t="s">
        <v>164</v>
      </c>
      <c r="C10375">
        <v>221846.34</v>
      </c>
      <c r="D10375" t="s">
        <v>19</v>
      </c>
      <c r="E10375" t="s">
        <v>20</v>
      </c>
      <c r="F10375">
        <v>4087</v>
      </c>
    </row>
    <row r="10376" spans="1:6">
      <c r="A10376" s="171">
        <v>44511</v>
      </c>
      <c r="B10376" t="s">
        <v>164</v>
      </c>
      <c r="C10376">
        <v>221846.34</v>
      </c>
      <c r="D10376" t="s">
        <v>19</v>
      </c>
      <c r="E10376" t="s">
        <v>21</v>
      </c>
      <c r="F10376">
        <v>0</v>
      </c>
    </row>
    <row r="10377" spans="1:6">
      <c r="A10377" s="171">
        <v>44511</v>
      </c>
      <c r="B10377" t="s">
        <v>164</v>
      </c>
      <c r="C10377">
        <v>221846.34</v>
      </c>
      <c r="D10377" t="s">
        <v>19</v>
      </c>
      <c r="E10377" t="s">
        <v>22</v>
      </c>
      <c r="F10377">
        <v>0</v>
      </c>
    </row>
    <row r="10378" spans="1:6">
      <c r="A10378" s="171">
        <v>44511</v>
      </c>
      <c r="B10378" t="s">
        <v>164</v>
      </c>
      <c r="C10378">
        <v>221846.34</v>
      </c>
      <c r="D10378" t="s">
        <v>23</v>
      </c>
      <c r="E10378" t="s">
        <v>23</v>
      </c>
      <c r="F10378">
        <v>0</v>
      </c>
    </row>
    <row r="10379" spans="1:6">
      <c r="A10379" s="171">
        <v>44511</v>
      </c>
      <c r="B10379" t="s">
        <v>164</v>
      </c>
      <c r="C10379">
        <v>221846.34</v>
      </c>
      <c r="D10379" t="s">
        <v>24</v>
      </c>
      <c r="E10379" t="s">
        <v>24</v>
      </c>
      <c r="F10379">
        <v>489166</v>
      </c>
    </row>
    <row r="10380" spans="1:6">
      <c r="A10380" s="171">
        <v>44511</v>
      </c>
      <c r="B10380" t="s">
        <v>164</v>
      </c>
      <c r="C10380">
        <v>221846.34</v>
      </c>
      <c r="D10380" t="s">
        <v>25</v>
      </c>
      <c r="E10380" t="s">
        <v>25</v>
      </c>
      <c r="F10380">
        <v>2690468</v>
      </c>
    </row>
    <row r="10381" spans="1:6">
      <c r="A10381" s="171">
        <v>44511</v>
      </c>
      <c r="B10381" t="s">
        <v>164</v>
      </c>
      <c r="C10381">
        <v>221846.34</v>
      </c>
      <c r="D10381" t="s">
        <v>26</v>
      </c>
      <c r="E10381" t="s">
        <v>26</v>
      </c>
      <c r="F10381">
        <v>25475</v>
      </c>
    </row>
    <row r="10382" spans="1:6">
      <c r="A10382" s="171">
        <v>44511</v>
      </c>
      <c r="B10382" t="s">
        <v>164</v>
      </c>
      <c r="C10382">
        <v>221846.34</v>
      </c>
      <c r="D10382" t="s">
        <v>27</v>
      </c>
      <c r="E10382" t="s">
        <v>27</v>
      </c>
      <c r="F10382">
        <v>45111</v>
      </c>
    </row>
    <row r="10383" spans="1:6">
      <c r="A10383" s="171">
        <v>44511</v>
      </c>
      <c r="B10383" t="s">
        <v>164</v>
      </c>
      <c r="C10383">
        <v>221846.34</v>
      </c>
      <c r="D10383" t="s">
        <v>28</v>
      </c>
      <c r="E10383" t="s">
        <v>28</v>
      </c>
      <c r="F10383">
        <v>8</v>
      </c>
    </row>
    <row r="10384" spans="1:6">
      <c r="A10384" s="171">
        <v>44511</v>
      </c>
      <c r="B10384" t="s">
        <v>164</v>
      </c>
      <c r="C10384">
        <v>221846.34</v>
      </c>
      <c r="D10384" t="s">
        <v>29</v>
      </c>
      <c r="E10384" t="s">
        <v>29</v>
      </c>
      <c r="F10384">
        <v>893949</v>
      </c>
    </row>
    <row r="10385" spans="1:6">
      <c r="A10385" s="171">
        <v>44511</v>
      </c>
      <c r="B10385" t="s">
        <v>164</v>
      </c>
      <c r="C10385">
        <v>221846.34</v>
      </c>
      <c r="D10385" t="s">
        <v>30</v>
      </c>
      <c r="E10385" t="s">
        <v>30</v>
      </c>
      <c r="F10385">
        <v>27668896</v>
      </c>
    </row>
    <row r="10386" spans="1:6">
      <c r="A10386" s="171">
        <v>44511</v>
      </c>
      <c r="B10386" t="s">
        <v>164</v>
      </c>
      <c r="C10386">
        <v>221846.34</v>
      </c>
      <c r="D10386" t="s">
        <v>31</v>
      </c>
      <c r="E10386" t="s">
        <v>31</v>
      </c>
      <c r="F10386">
        <v>9489368</v>
      </c>
    </row>
    <row r="10387" spans="1:6">
      <c r="A10387" s="171">
        <v>44511</v>
      </c>
      <c r="B10387" t="s">
        <v>164</v>
      </c>
      <c r="C10387">
        <v>221846.34</v>
      </c>
      <c r="D10387" t="s">
        <v>32</v>
      </c>
      <c r="E10387" t="s">
        <v>32</v>
      </c>
      <c r="F10387">
        <v>240334</v>
      </c>
    </row>
    <row r="10388" spans="1:6">
      <c r="A10388" s="171">
        <v>44511</v>
      </c>
      <c r="B10388" t="s">
        <v>164</v>
      </c>
      <c r="C10388">
        <v>221846.34</v>
      </c>
      <c r="D10388" t="s">
        <v>33</v>
      </c>
      <c r="E10388" t="s">
        <v>33</v>
      </c>
      <c r="F10388">
        <v>442</v>
      </c>
    </row>
    <row r="10389" spans="1:6">
      <c r="A10389" s="171">
        <v>44511</v>
      </c>
      <c r="B10389" t="s">
        <v>164</v>
      </c>
      <c r="C10389">
        <v>221846.34</v>
      </c>
      <c r="D10389" t="s">
        <v>34</v>
      </c>
      <c r="E10389" t="s">
        <v>34</v>
      </c>
      <c r="F10389">
        <v>0</v>
      </c>
    </row>
    <row r="10390" spans="1:6">
      <c r="A10390" s="171">
        <v>44511</v>
      </c>
      <c r="B10390" t="s">
        <v>164</v>
      </c>
      <c r="C10390">
        <v>221846.34</v>
      </c>
      <c r="D10390" t="s">
        <v>35</v>
      </c>
      <c r="E10390" t="s">
        <v>35</v>
      </c>
      <c r="F10390">
        <v>0</v>
      </c>
    </row>
    <row r="10391" spans="1:6">
      <c r="A10391" s="171">
        <v>44511</v>
      </c>
      <c r="B10391" t="s">
        <v>164</v>
      </c>
      <c r="C10391">
        <v>221846.34</v>
      </c>
      <c r="D10391" t="s">
        <v>36</v>
      </c>
      <c r="E10391" t="s">
        <v>36</v>
      </c>
      <c r="F10391">
        <v>25822</v>
      </c>
    </row>
    <row r="10392" spans="1:6">
      <c r="A10392" s="171">
        <v>44511</v>
      </c>
      <c r="B10392" t="s">
        <v>164</v>
      </c>
      <c r="C10392">
        <v>221846.34</v>
      </c>
      <c r="D10392" t="s">
        <v>37</v>
      </c>
      <c r="E10392" t="s">
        <v>37</v>
      </c>
      <c r="F10392">
        <v>0</v>
      </c>
    </row>
    <row r="10393" spans="1:6">
      <c r="A10393" s="171">
        <v>44511</v>
      </c>
      <c r="B10393" t="s">
        <v>164</v>
      </c>
      <c r="C10393">
        <v>221846.34</v>
      </c>
      <c r="D10393" t="s">
        <v>38</v>
      </c>
      <c r="E10393" t="s">
        <v>38</v>
      </c>
      <c r="F10393">
        <v>0</v>
      </c>
    </row>
    <row r="10394" spans="1:6">
      <c r="A10394" s="171">
        <v>44511</v>
      </c>
      <c r="B10394" t="s">
        <v>164</v>
      </c>
      <c r="C10394">
        <v>221846.34</v>
      </c>
      <c r="D10394" t="s">
        <v>39</v>
      </c>
      <c r="E10394" t="s">
        <v>39</v>
      </c>
      <c r="F10394">
        <v>0</v>
      </c>
    </row>
    <row r="10395" spans="1:6">
      <c r="A10395" s="171">
        <v>44511</v>
      </c>
      <c r="B10395" t="s">
        <v>164</v>
      </c>
      <c r="C10395">
        <v>221846.34</v>
      </c>
      <c r="D10395" t="s">
        <v>40</v>
      </c>
      <c r="E10395" t="s">
        <v>40</v>
      </c>
      <c r="F10395">
        <v>0</v>
      </c>
    </row>
    <row r="10396" spans="1:6">
      <c r="A10396" s="171">
        <v>44511</v>
      </c>
      <c r="B10396" t="s">
        <v>164</v>
      </c>
      <c r="C10396">
        <v>221846.34</v>
      </c>
      <c r="D10396" t="s">
        <v>41</v>
      </c>
      <c r="E10396" t="s">
        <v>41</v>
      </c>
      <c r="F10396">
        <v>0</v>
      </c>
    </row>
    <row r="10397" spans="1:6">
      <c r="A10397" s="171">
        <v>44512</v>
      </c>
      <c r="B10397" t="s">
        <v>164</v>
      </c>
      <c r="C10397">
        <v>323845.28999999998</v>
      </c>
      <c r="D10397" t="s">
        <v>9</v>
      </c>
      <c r="E10397" t="s">
        <v>9</v>
      </c>
      <c r="F10397">
        <v>976666</v>
      </c>
    </row>
    <row r="10398" spans="1:6">
      <c r="A10398" s="171">
        <v>44512</v>
      </c>
      <c r="B10398" t="s">
        <v>164</v>
      </c>
      <c r="C10398">
        <v>323845.28999999998</v>
      </c>
      <c r="D10398" t="s">
        <v>9</v>
      </c>
      <c r="E10398" t="s">
        <v>10</v>
      </c>
      <c r="F10398">
        <v>243841</v>
      </c>
    </row>
    <row r="10399" spans="1:6">
      <c r="A10399" s="171">
        <v>44512</v>
      </c>
      <c r="B10399" t="s">
        <v>164</v>
      </c>
      <c r="C10399">
        <v>323845.28999999998</v>
      </c>
      <c r="D10399" t="s">
        <v>9</v>
      </c>
      <c r="E10399" t="s">
        <v>11</v>
      </c>
      <c r="F10399">
        <v>2813</v>
      </c>
    </row>
    <row r="10400" spans="1:6">
      <c r="A10400" s="171">
        <v>44512</v>
      </c>
      <c r="B10400" t="s">
        <v>164</v>
      </c>
      <c r="C10400">
        <v>323845.28999999998</v>
      </c>
      <c r="D10400" t="s">
        <v>9</v>
      </c>
      <c r="E10400" t="s">
        <v>12</v>
      </c>
      <c r="F10400">
        <v>0</v>
      </c>
    </row>
    <row r="10401" spans="1:6">
      <c r="A10401" s="171">
        <v>44512</v>
      </c>
      <c r="B10401" t="s">
        <v>164</v>
      </c>
      <c r="C10401">
        <v>323845.28999999998</v>
      </c>
      <c r="D10401" t="s">
        <v>9</v>
      </c>
      <c r="E10401" t="s">
        <v>13</v>
      </c>
      <c r="F10401">
        <v>730012</v>
      </c>
    </row>
    <row r="10402" spans="1:6">
      <c r="A10402" s="171">
        <v>44512</v>
      </c>
      <c r="B10402" t="s">
        <v>164</v>
      </c>
      <c r="C10402">
        <v>323845.28999999998</v>
      </c>
      <c r="D10402" t="s">
        <v>14</v>
      </c>
      <c r="E10402" t="s">
        <v>14</v>
      </c>
      <c r="F10402">
        <v>8437</v>
      </c>
    </row>
    <row r="10403" spans="1:6">
      <c r="A10403" s="171">
        <v>44512</v>
      </c>
      <c r="B10403" t="s">
        <v>164</v>
      </c>
      <c r="C10403">
        <v>323845.28999999998</v>
      </c>
      <c r="D10403" t="s">
        <v>14</v>
      </c>
      <c r="E10403" t="s">
        <v>15</v>
      </c>
      <c r="F10403">
        <v>8171</v>
      </c>
    </row>
    <row r="10404" spans="1:6">
      <c r="A10404" s="171">
        <v>44512</v>
      </c>
      <c r="B10404" t="s">
        <v>164</v>
      </c>
      <c r="C10404">
        <v>323845.28999999998</v>
      </c>
      <c r="D10404" t="s">
        <v>14</v>
      </c>
      <c r="E10404" t="s">
        <v>16</v>
      </c>
      <c r="F10404">
        <v>266</v>
      </c>
    </row>
    <row r="10405" spans="1:6">
      <c r="A10405" s="171">
        <v>44512</v>
      </c>
      <c r="B10405" t="s">
        <v>164</v>
      </c>
      <c r="C10405">
        <v>323845.28999999998</v>
      </c>
      <c r="D10405" t="s">
        <v>14</v>
      </c>
      <c r="E10405" t="s">
        <v>17</v>
      </c>
      <c r="F10405">
        <v>0</v>
      </c>
    </row>
    <row r="10406" spans="1:6">
      <c r="A10406" s="171">
        <v>44512</v>
      </c>
      <c r="B10406" t="s">
        <v>164</v>
      </c>
      <c r="C10406">
        <v>323845.28999999998</v>
      </c>
      <c r="D10406" t="s">
        <v>14</v>
      </c>
      <c r="E10406" t="s">
        <v>18</v>
      </c>
      <c r="F10406">
        <v>0</v>
      </c>
    </row>
    <row r="10407" spans="1:6">
      <c r="A10407" s="171">
        <v>44512</v>
      </c>
      <c r="B10407" t="s">
        <v>164</v>
      </c>
      <c r="C10407">
        <v>323845.28999999998</v>
      </c>
      <c r="D10407" t="s">
        <v>19</v>
      </c>
      <c r="E10407" t="s">
        <v>19</v>
      </c>
      <c r="F10407">
        <v>1590</v>
      </c>
    </row>
    <row r="10408" spans="1:6">
      <c r="A10408" s="171">
        <v>44512</v>
      </c>
      <c r="B10408" t="s">
        <v>164</v>
      </c>
      <c r="C10408">
        <v>323845.28999999998</v>
      </c>
      <c r="D10408" t="s">
        <v>19</v>
      </c>
      <c r="E10408" t="s">
        <v>20</v>
      </c>
      <c r="F10408">
        <v>1590</v>
      </c>
    </row>
    <row r="10409" spans="1:6">
      <c r="A10409" s="171">
        <v>44512</v>
      </c>
      <c r="B10409" t="s">
        <v>164</v>
      </c>
      <c r="C10409">
        <v>323845.28999999998</v>
      </c>
      <c r="D10409" t="s">
        <v>19</v>
      </c>
      <c r="E10409" t="s">
        <v>21</v>
      </c>
      <c r="F10409">
        <v>0</v>
      </c>
    </row>
    <row r="10410" spans="1:6">
      <c r="A10410" s="171">
        <v>44512</v>
      </c>
      <c r="B10410" t="s">
        <v>164</v>
      </c>
      <c r="C10410">
        <v>323845.28999999998</v>
      </c>
      <c r="D10410" t="s">
        <v>19</v>
      </c>
      <c r="E10410" t="s">
        <v>22</v>
      </c>
      <c r="F10410">
        <v>0</v>
      </c>
    </row>
    <row r="10411" spans="1:6">
      <c r="A10411" s="171">
        <v>44512</v>
      </c>
      <c r="B10411" t="s">
        <v>164</v>
      </c>
      <c r="C10411">
        <v>323845.28999999998</v>
      </c>
      <c r="D10411" t="s">
        <v>23</v>
      </c>
      <c r="E10411" t="s">
        <v>23</v>
      </c>
      <c r="F10411">
        <v>0</v>
      </c>
    </row>
    <row r="10412" spans="1:6">
      <c r="A10412" s="171">
        <v>44512</v>
      </c>
      <c r="B10412" t="s">
        <v>164</v>
      </c>
      <c r="C10412">
        <v>323845.28999999998</v>
      </c>
      <c r="D10412" t="s">
        <v>24</v>
      </c>
      <c r="E10412" t="s">
        <v>24</v>
      </c>
      <c r="F10412">
        <v>266146</v>
      </c>
    </row>
    <row r="10413" spans="1:6">
      <c r="A10413" s="171">
        <v>44512</v>
      </c>
      <c r="B10413" t="s">
        <v>164</v>
      </c>
      <c r="C10413">
        <v>323845.28999999998</v>
      </c>
      <c r="D10413" t="s">
        <v>25</v>
      </c>
      <c r="E10413" t="s">
        <v>25</v>
      </c>
      <c r="F10413">
        <v>2464950</v>
      </c>
    </row>
    <row r="10414" spans="1:6">
      <c r="A10414" s="171">
        <v>44512</v>
      </c>
      <c r="B10414" t="s">
        <v>164</v>
      </c>
      <c r="C10414">
        <v>323845.28999999998</v>
      </c>
      <c r="D10414" t="s">
        <v>26</v>
      </c>
      <c r="E10414" t="s">
        <v>26</v>
      </c>
      <c r="F10414">
        <v>17638</v>
      </c>
    </row>
    <row r="10415" spans="1:6">
      <c r="A10415" s="171">
        <v>44512</v>
      </c>
      <c r="B10415" t="s">
        <v>164</v>
      </c>
      <c r="C10415">
        <v>323845.28999999998</v>
      </c>
      <c r="D10415" t="s">
        <v>27</v>
      </c>
      <c r="E10415" t="s">
        <v>27</v>
      </c>
      <c r="F10415">
        <v>41336</v>
      </c>
    </row>
    <row r="10416" spans="1:6">
      <c r="A10416" s="171">
        <v>44512</v>
      </c>
      <c r="B10416" t="s">
        <v>164</v>
      </c>
      <c r="C10416">
        <v>323845.28999999998</v>
      </c>
      <c r="D10416" t="s">
        <v>28</v>
      </c>
      <c r="E10416" t="s">
        <v>28</v>
      </c>
      <c r="F10416">
        <v>2</v>
      </c>
    </row>
    <row r="10417" spans="1:6">
      <c r="A10417" s="171">
        <v>44512</v>
      </c>
      <c r="B10417" t="s">
        <v>164</v>
      </c>
      <c r="C10417">
        <v>323845.28999999998</v>
      </c>
      <c r="D10417" t="s">
        <v>29</v>
      </c>
      <c r="E10417" t="s">
        <v>29</v>
      </c>
      <c r="F10417">
        <v>930373</v>
      </c>
    </row>
    <row r="10418" spans="1:6">
      <c r="A10418" s="171">
        <v>44512</v>
      </c>
      <c r="B10418" t="s">
        <v>164</v>
      </c>
      <c r="C10418">
        <v>323845.28999999998</v>
      </c>
      <c r="D10418" t="s">
        <v>30</v>
      </c>
      <c r="E10418" t="s">
        <v>30</v>
      </c>
      <c r="F10418">
        <v>25275686</v>
      </c>
    </row>
    <row r="10419" spans="1:6">
      <c r="A10419" s="171">
        <v>44512</v>
      </c>
      <c r="B10419" t="s">
        <v>164</v>
      </c>
      <c r="C10419">
        <v>323845.28999999998</v>
      </c>
      <c r="D10419" t="s">
        <v>31</v>
      </c>
      <c r="E10419" t="s">
        <v>31</v>
      </c>
      <c r="F10419">
        <v>9116448</v>
      </c>
    </row>
    <row r="10420" spans="1:6">
      <c r="A10420" s="171">
        <v>44512</v>
      </c>
      <c r="B10420" t="s">
        <v>164</v>
      </c>
      <c r="C10420">
        <v>323845.28999999998</v>
      </c>
      <c r="D10420" t="s">
        <v>32</v>
      </c>
      <c r="E10420" t="s">
        <v>32</v>
      </c>
      <c r="F10420">
        <v>102357</v>
      </c>
    </row>
    <row r="10421" spans="1:6">
      <c r="A10421" s="171">
        <v>44512</v>
      </c>
      <c r="B10421" t="s">
        <v>164</v>
      </c>
      <c r="C10421">
        <v>323845.28999999998</v>
      </c>
      <c r="D10421" t="s">
        <v>33</v>
      </c>
      <c r="E10421" t="s">
        <v>33</v>
      </c>
      <c r="F10421">
        <v>4941062</v>
      </c>
    </row>
    <row r="10422" spans="1:6">
      <c r="A10422" s="171">
        <v>44512</v>
      </c>
      <c r="B10422" t="s">
        <v>164</v>
      </c>
      <c r="C10422">
        <v>323845.28999999998</v>
      </c>
      <c r="D10422" t="s">
        <v>34</v>
      </c>
      <c r="E10422" t="s">
        <v>34</v>
      </c>
      <c r="F10422">
        <v>0</v>
      </c>
    </row>
    <row r="10423" spans="1:6">
      <c r="A10423" s="171">
        <v>44512</v>
      </c>
      <c r="B10423" t="s">
        <v>164</v>
      </c>
      <c r="C10423">
        <v>323845.28999999998</v>
      </c>
      <c r="D10423" t="s">
        <v>35</v>
      </c>
      <c r="E10423" t="s">
        <v>35</v>
      </c>
      <c r="F10423">
        <v>0</v>
      </c>
    </row>
    <row r="10424" spans="1:6">
      <c r="A10424" s="171">
        <v>44512</v>
      </c>
      <c r="B10424" t="s">
        <v>164</v>
      </c>
      <c r="C10424">
        <v>323845.28999999998</v>
      </c>
      <c r="D10424" t="s">
        <v>36</v>
      </c>
      <c r="E10424" t="s">
        <v>36</v>
      </c>
      <c r="F10424">
        <v>13888</v>
      </c>
    </row>
    <row r="10425" spans="1:6">
      <c r="A10425" s="171">
        <v>44512</v>
      </c>
      <c r="B10425" t="s">
        <v>164</v>
      </c>
      <c r="C10425">
        <v>323845.28999999998</v>
      </c>
      <c r="D10425" t="s">
        <v>37</v>
      </c>
      <c r="E10425" t="s">
        <v>37</v>
      </c>
      <c r="F10425">
        <v>0</v>
      </c>
    </row>
    <row r="10426" spans="1:6">
      <c r="A10426" s="171">
        <v>44512</v>
      </c>
      <c r="B10426" t="s">
        <v>164</v>
      </c>
      <c r="C10426">
        <v>323845.28999999998</v>
      </c>
      <c r="D10426" t="s">
        <v>38</v>
      </c>
      <c r="E10426" t="s">
        <v>38</v>
      </c>
      <c r="F10426">
        <v>0</v>
      </c>
    </row>
    <row r="10427" spans="1:6">
      <c r="A10427" s="171">
        <v>44512</v>
      </c>
      <c r="B10427" t="s">
        <v>164</v>
      </c>
      <c r="C10427">
        <v>323845.28999999998</v>
      </c>
      <c r="D10427" t="s">
        <v>39</v>
      </c>
      <c r="E10427" t="s">
        <v>39</v>
      </c>
      <c r="F10427">
        <v>0</v>
      </c>
    </row>
    <row r="10428" spans="1:6">
      <c r="A10428" s="171">
        <v>44512</v>
      </c>
      <c r="B10428" t="s">
        <v>164</v>
      </c>
      <c r="C10428">
        <v>323845.28999999998</v>
      </c>
      <c r="D10428" t="s">
        <v>40</v>
      </c>
      <c r="E10428" t="s">
        <v>40</v>
      </c>
      <c r="F10428">
        <v>0</v>
      </c>
    </row>
    <row r="10429" spans="1:6">
      <c r="A10429" s="171">
        <v>44512</v>
      </c>
      <c r="B10429" t="s">
        <v>164</v>
      </c>
      <c r="C10429">
        <v>323845.28999999998</v>
      </c>
      <c r="D10429" t="s">
        <v>41</v>
      </c>
      <c r="E10429" t="s">
        <v>41</v>
      </c>
      <c r="F10429">
        <v>0</v>
      </c>
    </row>
    <row r="10430" spans="1:6">
      <c r="A10430" s="171">
        <v>44513</v>
      </c>
      <c r="B10430" t="s">
        <v>164</v>
      </c>
      <c r="C10430">
        <v>266136.32000000001</v>
      </c>
      <c r="D10430" t="s">
        <v>9</v>
      </c>
      <c r="E10430" t="s">
        <v>9</v>
      </c>
      <c r="F10430">
        <v>1731385</v>
      </c>
    </row>
    <row r="10431" spans="1:6">
      <c r="A10431" s="171">
        <v>44513</v>
      </c>
      <c r="B10431" t="s">
        <v>164</v>
      </c>
      <c r="C10431">
        <v>266136.32000000001</v>
      </c>
      <c r="D10431" t="s">
        <v>9</v>
      </c>
      <c r="E10431" t="s">
        <v>10</v>
      </c>
      <c r="F10431">
        <v>898847</v>
      </c>
    </row>
    <row r="10432" spans="1:6">
      <c r="A10432" s="171">
        <v>44513</v>
      </c>
      <c r="B10432" t="s">
        <v>164</v>
      </c>
      <c r="C10432">
        <v>266136.32000000001</v>
      </c>
      <c r="D10432" t="s">
        <v>9</v>
      </c>
      <c r="E10432" t="s">
        <v>11</v>
      </c>
      <c r="F10432">
        <v>2002</v>
      </c>
    </row>
    <row r="10433" spans="1:6">
      <c r="A10433" s="171">
        <v>44513</v>
      </c>
      <c r="B10433" t="s">
        <v>164</v>
      </c>
      <c r="C10433">
        <v>266136.32000000001</v>
      </c>
      <c r="D10433" t="s">
        <v>9</v>
      </c>
      <c r="E10433" t="s">
        <v>12</v>
      </c>
      <c r="F10433">
        <v>0</v>
      </c>
    </row>
    <row r="10434" spans="1:6">
      <c r="A10434" s="171">
        <v>44513</v>
      </c>
      <c r="B10434" t="s">
        <v>164</v>
      </c>
      <c r="C10434">
        <v>266136.32000000001</v>
      </c>
      <c r="D10434" t="s">
        <v>9</v>
      </c>
      <c r="E10434" t="s">
        <v>13</v>
      </c>
      <c r="F10434">
        <v>830536</v>
      </c>
    </row>
    <row r="10435" spans="1:6">
      <c r="A10435" s="171">
        <v>44513</v>
      </c>
      <c r="B10435" t="s">
        <v>164</v>
      </c>
      <c r="C10435">
        <v>266136.32000000001</v>
      </c>
      <c r="D10435" t="s">
        <v>14</v>
      </c>
      <c r="E10435" t="s">
        <v>14</v>
      </c>
      <c r="F10435">
        <v>63427</v>
      </c>
    </row>
    <row r="10436" spans="1:6">
      <c r="A10436" s="171">
        <v>44513</v>
      </c>
      <c r="B10436" t="s">
        <v>164</v>
      </c>
      <c r="C10436">
        <v>266136.32000000001</v>
      </c>
      <c r="D10436" t="s">
        <v>14</v>
      </c>
      <c r="E10436" t="s">
        <v>15</v>
      </c>
      <c r="F10436">
        <v>63266</v>
      </c>
    </row>
    <row r="10437" spans="1:6">
      <c r="A10437" s="171">
        <v>44513</v>
      </c>
      <c r="B10437" t="s">
        <v>164</v>
      </c>
      <c r="C10437">
        <v>266136.32000000001</v>
      </c>
      <c r="D10437" t="s">
        <v>14</v>
      </c>
      <c r="E10437" t="s">
        <v>16</v>
      </c>
      <c r="F10437">
        <v>161</v>
      </c>
    </row>
    <row r="10438" spans="1:6">
      <c r="A10438" s="171">
        <v>44513</v>
      </c>
      <c r="B10438" t="s">
        <v>164</v>
      </c>
      <c r="C10438">
        <v>266136.32000000001</v>
      </c>
      <c r="D10438" t="s">
        <v>14</v>
      </c>
      <c r="E10438" t="s">
        <v>17</v>
      </c>
      <c r="F10438">
        <v>0</v>
      </c>
    </row>
    <row r="10439" spans="1:6">
      <c r="A10439" s="171">
        <v>44513</v>
      </c>
      <c r="B10439" t="s">
        <v>164</v>
      </c>
      <c r="C10439">
        <v>266136.32000000001</v>
      </c>
      <c r="D10439" t="s">
        <v>14</v>
      </c>
      <c r="E10439" t="s">
        <v>18</v>
      </c>
      <c r="F10439">
        <v>0</v>
      </c>
    </row>
    <row r="10440" spans="1:6">
      <c r="A10440" s="171">
        <v>44513</v>
      </c>
      <c r="B10440" t="s">
        <v>164</v>
      </c>
      <c r="C10440">
        <v>266136.32000000001</v>
      </c>
      <c r="D10440" t="s">
        <v>19</v>
      </c>
      <c r="E10440" t="s">
        <v>19</v>
      </c>
      <c r="F10440">
        <v>3644</v>
      </c>
    </row>
    <row r="10441" spans="1:6">
      <c r="A10441" s="171">
        <v>44513</v>
      </c>
      <c r="B10441" t="s">
        <v>164</v>
      </c>
      <c r="C10441">
        <v>266136.32000000001</v>
      </c>
      <c r="D10441" t="s">
        <v>19</v>
      </c>
      <c r="E10441" t="s">
        <v>20</v>
      </c>
      <c r="F10441">
        <v>3644</v>
      </c>
    </row>
    <row r="10442" spans="1:6">
      <c r="A10442" s="171">
        <v>44513</v>
      </c>
      <c r="B10442" t="s">
        <v>164</v>
      </c>
      <c r="C10442">
        <v>266136.32000000001</v>
      </c>
      <c r="D10442" t="s">
        <v>19</v>
      </c>
      <c r="E10442" t="s">
        <v>21</v>
      </c>
      <c r="F10442">
        <v>0</v>
      </c>
    </row>
    <row r="10443" spans="1:6">
      <c r="A10443" s="171">
        <v>44513</v>
      </c>
      <c r="B10443" t="s">
        <v>164</v>
      </c>
      <c r="C10443">
        <v>266136.32000000001</v>
      </c>
      <c r="D10443" t="s">
        <v>19</v>
      </c>
      <c r="E10443" t="s">
        <v>22</v>
      </c>
      <c r="F10443">
        <v>0</v>
      </c>
    </row>
    <row r="10444" spans="1:6">
      <c r="A10444" s="171">
        <v>44513</v>
      </c>
      <c r="B10444" t="s">
        <v>164</v>
      </c>
      <c r="C10444">
        <v>266136.32000000001</v>
      </c>
      <c r="D10444" t="s">
        <v>23</v>
      </c>
      <c r="E10444" t="s">
        <v>23</v>
      </c>
      <c r="F10444">
        <v>0</v>
      </c>
    </row>
    <row r="10445" spans="1:6">
      <c r="A10445" s="171">
        <v>44513</v>
      </c>
      <c r="B10445" t="s">
        <v>164</v>
      </c>
      <c r="C10445">
        <v>266136.32000000001</v>
      </c>
      <c r="D10445" t="s">
        <v>24</v>
      </c>
      <c r="E10445" t="s">
        <v>24</v>
      </c>
      <c r="F10445">
        <v>450028</v>
      </c>
    </row>
    <row r="10446" spans="1:6">
      <c r="A10446" s="171">
        <v>44513</v>
      </c>
      <c r="B10446" t="s">
        <v>164</v>
      </c>
      <c r="C10446">
        <v>266136.32000000001</v>
      </c>
      <c r="D10446" t="s">
        <v>25</v>
      </c>
      <c r="E10446" t="s">
        <v>25</v>
      </c>
      <c r="F10446">
        <v>2015222</v>
      </c>
    </row>
    <row r="10447" spans="1:6">
      <c r="A10447" s="171">
        <v>44513</v>
      </c>
      <c r="B10447" t="s">
        <v>164</v>
      </c>
      <c r="C10447">
        <v>266136.32000000001</v>
      </c>
      <c r="D10447" t="s">
        <v>26</v>
      </c>
      <c r="E10447" t="s">
        <v>26</v>
      </c>
      <c r="F10447">
        <v>22604</v>
      </c>
    </row>
    <row r="10448" spans="1:6">
      <c r="A10448" s="171">
        <v>44513</v>
      </c>
      <c r="B10448" t="s">
        <v>164</v>
      </c>
      <c r="C10448">
        <v>266136.32000000001</v>
      </c>
      <c r="D10448" t="s">
        <v>27</v>
      </c>
      <c r="E10448" t="s">
        <v>27</v>
      </c>
      <c r="F10448">
        <v>41311</v>
      </c>
    </row>
    <row r="10449" spans="1:6">
      <c r="A10449" s="171">
        <v>44513</v>
      </c>
      <c r="B10449" t="s">
        <v>164</v>
      </c>
      <c r="C10449">
        <v>266136.32000000001</v>
      </c>
      <c r="D10449" t="s">
        <v>28</v>
      </c>
      <c r="E10449" t="s">
        <v>28</v>
      </c>
      <c r="F10449">
        <v>0</v>
      </c>
    </row>
    <row r="10450" spans="1:6">
      <c r="A10450" s="171">
        <v>44513</v>
      </c>
      <c r="B10450" t="s">
        <v>164</v>
      </c>
      <c r="C10450">
        <v>266136.32000000001</v>
      </c>
      <c r="D10450" t="s">
        <v>29</v>
      </c>
      <c r="E10450" t="s">
        <v>29</v>
      </c>
      <c r="F10450">
        <v>1084633</v>
      </c>
    </row>
    <row r="10451" spans="1:6">
      <c r="A10451" s="171">
        <v>44513</v>
      </c>
      <c r="B10451" t="s">
        <v>164</v>
      </c>
      <c r="C10451">
        <v>266136.32000000001</v>
      </c>
      <c r="D10451" t="s">
        <v>30</v>
      </c>
      <c r="E10451" t="s">
        <v>30</v>
      </c>
      <c r="F10451">
        <v>22969781</v>
      </c>
    </row>
    <row r="10452" spans="1:6">
      <c r="A10452" s="171">
        <v>44513</v>
      </c>
      <c r="B10452" t="s">
        <v>164</v>
      </c>
      <c r="C10452">
        <v>266136.32000000001</v>
      </c>
      <c r="D10452" t="s">
        <v>31</v>
      </c>
      <c r="E10452" t="s">
        <v>31</v>
      </c>
      <c r="F10452">
        <v>9605630</v>
      </c>
    </row>
    <row r="10453" spans="1:6">
      <c r="A10453" s="171">
        <v>44513</v>
      </c>
      <c r="B10453" t="s">
        <v>164</v>
      </c>
      <c r="C10453">
        <v>266136.32000000001</v>
      </c>
      <c r="D10453" t="s">
        <v>32</v>
      </c>
      <c r="E10453" t="s">
        <v>32</v>
      </c>
      <c r="F10453">
        <v>137553</v>
      </c>
    </row>
    <row r="10454" spans="1:6">
      <c r="A10454" s="171">
        <v>44513</v>
      </c>
      <c r="B10454" t="s">
        <v>164</v>
      </c>
      <c r="C10454">
        <v>266136.32000000001</v>
      </c>
      <c r="D10454" t="s">
        <v>33</v>
      </c>
      <c r="E10454" t="s">
        <v>33</v>
      </c>
      <c r="F10454">
        <v>4244801</v>
      </c>
    </row>
    <row r="10455" spans="1:6">
      <c r="A10455" s="171">
        <v>44513</v>
      </c>
      <c r="B10455" t="s">
        <v>164</v>
      </c>
      <c r="C10455">
        <v>266136.32000000001</v>
      </c>
      <c r="D10455" t="s">
        <v>34</v>
      </c>
      <c r="E10455" t="s">
        <v>34</v>
      </c>
      <c r="F10455">
        <v>0</v>
      </c>
    </row>
    <row r="10456" spans="1:6">
      <c r="A10456" s="171">
        <v>44513</v>
      </c>
      <c r="B10456" t="s">
        <v>164</v>
      </c>
      <c r="C10456">
        <v>266136.32000000001</v>
      </c>
      <c r="D10456" t="s">
        <v>35</v>
      </c>
      <c r="E10456" t="s">
        <v>35</v>
      </c>
      <c r="F10456">
        <v>0</v>
      </c>
    </row>
    <row r="10457" spans="1:6">
      <c r="A10457" s="171">
        <v>44513</v>
      </c>
      <c r="B10457" t="s">
        <v>164</v>
      </c>
      <c r="C10457">
        <v>266136.32000000001</v>
      </c>
      <c r="D10457" t="s">
        <v>36</v>
      </c>
      <c r="E10457" t="s">
        <v>36</v>
      </c>
      <c r="F10457">
        <v>108</v>
      </c>
    </row>
    <row r="10458" spans="1:6">
      <c r="A10458" s="171">
        <v>44513</v>
      </c>
      <c r="B10458" t="s">
        <v>164</v>
      </c>
      <c r="C10458">
        <v>266136.32000000001</v>
      </c>
      <c r="D10458" t="s">
        <v>37</v>
      </c>
      <c r="E10458" t="s">
        <v>37</v>
      </c>
      <c r="F10458">
        <v>0</v>
      </c>
    </row>
    <row r="10459" spans="1:6">
      <c r="A10459" s="171">
        <v>44513</v>
      </c>
      <c r="B10459" t="s">
        <v>164</v>
      </c>
      <c r="C10459">
        <v>266136.32000000001</v>
      </c>
      <c r="D10459" t="s">
        <v>38</v>
      </c>
      <c r="E10459" t="s">
        <v>38</v>
      </c>
      <c r="F10459">
        <v>0</v>
      </c>
    </row>
    <row r="10460" spans="1:6">
      <c r="A10460" s="171">
        <v>44513</v>
      </c>
      <c r="B10460" t="s">
        <v>164</v>
      </c>
      <c r="C10460">
        <v>266136.32000000001</v>
      </c>
      <c r="D10460" t="s">
        <v>39</v>
      </c>
      <c r="E10460" t="s">
        <v>39</v>
      </c>
      <c r="F10460">
        <v>0</v>
      </c>
    </row>
    <row r="10461" spans="1:6">
      <c r="A10461" s="171">
        <v>44513</v>
      </c>
      <c r="B10461" t="s">
        <v>164</v>
      </c>
      <c r="C10461">
        <v>266136.32000000001</v>
      </c>
      <c r="D10461" t="s">
        <v>40</v>
      </c>
      <c r="E10461" t="s">
        <v>40</v>
      </c>
      <c r="F10461">
        <v>0</v>
      </c>
    </row>
    <row r="10462" spans="1:6">
      <c r="A10462" s="171">
        <v>44513</v>
      </c>
      <c r="B10462" t="s">
        <v>164</v>
      </c>
      <c r="C10462">
        <v>266136.32000000001</v>
      </c>
      <c r="D10462" t="s">
        <v>41</v>
      </c>
      <c r="E10462" t="s">
        <v>41</v>
      </c>
      <c r="F10462">
        <v>0</v>
      </c>
    </row>
    <row r="10463" spans="1:6">
      <c r="A10463" s="171">
        <v>44514</v>
      </c>
      <c r="B10463" t="s">
        <v>164</v>
      </c>
      <c r="C10463">
        <v>251875.63</v>
      </c>
      <c r="D10463" t="s">
        <v>9</v>
      </c>
      <c r="E10463" t="s">
        <v>9</v>
      </c>
      <c r="F10463">
        <v>1344839</v>
      </c>
    </row>
    <row r="10464" spans="1:6">
      <c r="A10464" s="171">
        <v>44514</v>
      </c>
      <c r="B10464" t="s">
        <v>164</v>
      </c>
      <c r="C10464">
        <v>251875.63</v>
      </c>
      <c r="D10464" t="s">
        <v>9</v>
      </c>
      <c r="E10464" t="s">
        <v>10</v>
      </c>
      <c r="F10464">
        <v>562331</v>
      </c>
    </row>
    <row r="10465" spans="1:6">
      <c r="A10465" s="171">
        <v>44514</v>
      </c>
      <c r="B10465" t="s">
        <v>164</v>
      </c>
      <c r="C10465">
        <v>251875.63</v>
      </c>
      <c r="D10465" t="s">
        <v>9</v>
      </c>
      <c r="E10465" t="s">
        <v>11</v>
      </c>
      <c r="F10465">
        <v>2354</v>
      </c>
    </row>
    <row r="10466" spans="1:6">
      <c r="A10466" s="171">
        <v>44514</v>
      </c>
      <c r="B10466" t="s">
        <v>164</v>
      </c>
      <c r="C10466">
        <v>251875.63</v>
      </c>
      <c r="D10466" t="s">
        <v>9</v>
      </c>
      <c r="E10466" t="s">
        <v>12</v>
      </c>
      <c r="F10466">
        <v>0</v>
      </c>
    </row>
    <row r="10467" spans="1:6">
      <c r="A10467" s="171">
        <v>44514</v>
      </c>
      <c r="B10467" t="s">
        <v>164</v>
      </c>
      <c r="C10467">
        <v>251875.63</v>
      </c>
      <c r="D10467" t="s">
        <v>9</v>
      </c>
      <c r="E10467" t="s">
        <v>13</v>
      </c>
      <c r="F10467">
        <v>780154</v>
      </c>
    </row>
    <row r="10468" spans="1:6">
      <c r="A10468" s="171">
        <v>44514</v>
      </c>
      <c r="B10468" t="s">
        <v>164</v>
      </c>
      <c r="C10468">
        <v>251875.63</v>
      </c>
      <c r="D10468" t="s">
        <v>14</v>
      </c>
      <c r="E10468" t="s">
        <v>14</v>
      </c>
      <c r="F10468">
        <v>12617</v>
      </c>
    </row>
    <row r="10469" spans="1:6">
      <c r="A10469" s="171">
        <v>44514</v>
      </c>
      <c r="B10469" t="s">
        <v>164</v>
      </c>
      <c r="C10469">
        <v>251875.63</v>
      </c>
      <c r="D10469" t="s">
        <v>14</v>
      </c>
      <c r="E10469" t="s">
        <v>15</v>
      </c>
      <c r="F10469">
        <v>12431</v>
      </c>
    </row>
    <row r="10470" spans="1:6">
      <c r="A10470" s="171">
        <v>44514</v>
      </c>
      <c r="B10470" t="s">
        <v>164</v>
      </c>
      <c r="C10470">
        <v>251875.63</v>
      </c>
      <c r="D10470" t="s">
        <v>14</v>
      </c>
      <c r="E10470" t="s">
        <v>16</v>
      </c>
      <c r="F10470">
        <v>186</v>
      </c>
    </row>
    <row r="10471" spans="1:6">
      <c r="A10471" s="171">
        <v>44514</v>
      </c>
      <c r="B10471" t="s">
        <v>164</v>
      </c>
      <c r="C10471">
        <v>251875.63</v>
      </c>
      <c r="D10471" t="s">
        <v>14</v>
      </c>
      <c r="E10471" t="s">
        <v>17</v>
      </c>
      <c r="F10471">
        <v>0</v>
      </c>
    </row>
    <row r="10472" spans="1:6">
      <c r="A10472" s="171">
        <v>44514</v>
      </c>
      <c r="B10472" t="s">
        <v>164</v>
      </c>
      <c r="C10472">
        <v>251875.63</v>
      </c>
      <c r="D10472" t="s">
        <v>14</v>
      </c>
      <c r="E10472" t="s">
        <v>18</v>
      </c>
      <c r="F10472">
        <v>0</v>
      </c>
    </row>
    <row r="10473" spans="1:6">
      <c r="A10473" s="171">
        <v>44514</v>
      </c>
      <c r="B10473" t="s">
        <v>164</v>
      </c>
      <c r="C10473">
        <v>251875.63</v>
      </c>
      <c r="D10473" t="s">
        <v>19</v>
      </c>
      <c r="E10473" t="s">
        <v>19</v>
      </c>
      <c r="F10473">
        <v>6076</v>
      </c>
    </row>
    <row r="10474" spans="1:6">
      <c r="A10474" s="171">
        <v>44514</v>
      </c>
      <c r="B10474" t="s">
        <v>164</v>
      </c>
      <c r="C10474">
        <v>251875.63</v>
      </c>
      <c r="D10474" t="s">
        <v>19</v>
      </c>
      <c r="E10474" t="s">
        <v>20</v>
      </c>
      <c r="F10474">
        <v>6076</v>
      </c>
    </row>
    <row r="10475" spans="1:6">
      <c r="A10475" s="171">
        <v>44514</v>
      </c>
      <c r="B10475" t="s">
        <v>164</v>
      </c>
      <c r="C10475">
        <v>251875.63</v>
      </c>
      <c r="D10475" t="s">
        <v>19</v>
      </c>
      <c r="E10475" t="s">
        <v>21</v>
      </c>
      <c r="F10475">
        <v>0</v>
      </c>
    </row>
    <row r="10476" spans="1:6">
      <c r="A10476" s="171">
        <v>44514</v>
      </c>
      <c r="B10476" t="s">
        <v>164</v>
      </c>
      <c r="C10476">
        <v>251875.63</v>
      </c>
      <c r="D10476" t="s">
        <v>19</v>
      </c>
      <c r="E10476" t="s">
        <v>22</v>
      </c>
      <c r="F10476">
        <v>0</v>
      </c>
    </row>
    <row r="10477" spans="1:6">
      <c r="A10477" s="171">
        <v>44514</v>
      </c>
      <c r="B10477" t="s">
        <v>164</v>
      </c>
      <c r="C10477">
        <v>251875.63</v>
      </c>
      <c r="D10477" t="s">
        <v>23</v>
      </c>
      <c r="E10477" t="s">
        <v>23</v>
      </c>
      <c r="F10477">
        <v>0</v>
      </c>
    </row>
    <row r="10478" spans="1:6">
      <c r="A10478" s="171">
        <v>44514</v>
      </c>
      <c r="B10478" t="s">
        <v>164</v>
      </c>
      <c r="C10478">
        <v>251875.63</v>
      </c>
      <c r="D10478" t="s">
        <v>24</v>
      </c>
      <c r="E10478" t="s">
        <v>24</v>
      </c>
      <c r="F10478">
        <v>430774</v>
      </c>
    </row>
    <row r="10479" spans="1:6">
      <c r="A10479" s="171">
        <v>44514</v>
      </c>
      <c r="B10479" t="s">
        <v>164</v>
      </c>
      <c r="C10479">
        <v>251875.63</v>
      </c>
      <c r="D10479" t="s">
        <v>25</v>
      </c>
      <c r="E10479" t="s">
        <v>25</v>
      </c>
      <c r="F10479">
        <v>3489437</v>
      </c>
    </row>
    <row r="10480" spans="1:6">
      <c r="A10480" s="171">
        <v>44514</v>
      </c>
      <c r="B10480" t="s">
        <v>164</v>
      </c>
      <c r="C10480">
        <v>251875.63</v>
      </c>
      <c r="D10480" t="s">
        <v>26</v>
      </c>
      <c r="E10480" t="s">
        <v>26</v>
      </c>
      <c r="F10480">
        <v>27312</v>
      </c>
    </row>
    <row r="10481" spans="1:6">
      <c r="A10481" s="171">
        <v>44514</v>
      </c>
      <c r="B10481" t="s">
        <v>164</v>
      </c>
      <c r="C10481">
        <v>251875.63</v>
      </c>
      <c r="D10481" t="s">
        <v>27</v>
      </c>
      <c r="E10481" t="s">
        <v>27</v>
      </c>
      <c r="F10481">
        <v>42446</v>
      </c>
    </row>
    <row r="10482" spans="1:6">
      <c r="A10482" s="171">
        <v>44514</v>
      </c>
      <c r="B10482" t="s">
        <v>164</v>
      </c>
      <c r="C10482">
        <v>251875.63</v>
      </c>
      <c r="D10482" t="s">
        <v>28</v>
      </c>
      <c r="E10482" t="s">
        <v>28</v>
      </c>
      <c r="F10482">
        <v>0</v>
      </c>
    </row>
    <row r="10483" spans="1:6">
      <c r="A10483" s="171">
        <v>44514</v>
      </c>
      <c r="B10483" t="s">
        <v>164</v>
      </c>
      <c r="C10483">
        <v>251875.63</v>
      </c>
      <c r="D10483" t="s">
        <v>29</v>
      </c>
      <c r="E10483" t="s">
        <v>29</v>
      </c>
      <c r="F10483">
        <v>718079</v>
      </c>
    </row>
    <row r="10484" spans="1:6">
      <c r="A10484" s="171">
        <v>44514</v>
      </c>
      <c r="B10484" t="s">
        <v>164</v>
      </c>
      <c r="C10484">
        <v>251875.63</v>
      </c>
      <c r="D10484" t="s">
        <v>30</v>
      </c>
      <c r="E10484" t="s">
        <v>30</v>
      </c>
      <c r="F10484">
        <v>25607426</v>
      </c>
    </row>
    <row r="10485" spans="1:6">
      <c r="A10485" s="171">
        <v>44514</v>
      </c>
      <c r="B10485" t="s">
        <v>164</v>
      </c>
      <c r="C10485">
        <v>251875.63</v>
      </c>
      <c r="D10485" t="s">
        <v>31</v>
      </c>
      <c r="E10485" t="s">
        <v>31</v>
      </c>
      <c r="F10485">
        <v>11897709</v>
      </c>
    </row>
    <row r="10486" spans="1:6">
      <c r="A10486" s="171">
        <v>44514</v>
      </c>
      <c r="B10486" t="s">
        <v>164</v>
      </c>
      <c r="C10486">
        <v>251875.63</v>
      </c>
      <c r="D10486" t="s">
        <v>32</v>
      </c>
      <c r="E10486" t="s">
        <v>32</v>
      </c>
      <c r="F10486">
        <v>163395</v>
      </c>
    </row>
    <row r="10487" spans="1:6">
      <c r="A10487" s="171">
        <v>44514</v>
      </c>
      <c r="B10487" t="s">
        <v>164</v>
      </c>
      <c r="C10487">
        <v>251875.63</v>
      </c>
      <c r="D10487" t="s">
        <v>33</v>
      </c>
      <c r="E10487" t="s">
        <v>33</v>
      </c>
      <c r="F10487">
        <v>1867303</v>
      </c>
    </row>
    <row r="10488" spans="1:6">
      <c r="A10488" s="171">
        <v>44514</v>
      </c>
      <c r="B10488" t="s">
        <v>164</v>
      </c>
      <c r="C10488">
        <v>251875.63</v>
      </c>
      <c r="D10488" t="s">
        <v>34</v>
      </c>
      <c r="E10488" t="s">
        <v>34</v>
      </c>
      <c r="F10488">
        <v>0</v>
      </c>
    </row>
    <row r="10489" spans="1:6">
      <c r="A10489" s="171">
        <v>44514</v>
      </c>
      <c r="B10489" t="s">
        <v>164</v>
      </c>
      <c r="C10489">
        <v>251875.63</v>
      </c>
      <c r="D10489" t="s">
        <v>35</v>
      </c>
      <c r="E10489" t="s">
        <v>35</v>
      </c>
      <c r="F10489">
        <v>0</v>
      </c>
    </row>
    <row r="10490" spans="1:6">
      <c r="A10490" s="171">
        <v>44514</v>
      </c>
      <c r="B10490" t="s">
        <v>164</v>
      </c>
      <c r="C10490">
        <v>251875.63</v>
      </c>
      <c r="D10490" t="s">
        <v>36</v>
      </c>
      <c r="E10490" t="s">
        <v>36</v>
      </c>
      <c r="F10490">
        <v>38</v>
      </c>
    </row>
    <row r="10491" spans="1:6">
      <c r="A10491" s="171">
        <v>44514</v>
      </c>
      <c r="B10491" t="s">
        <v>164</v>
      </c>
      <c r="C10491">
        <v>251875.63</v>
      </c>
      <c r="D10491" t="s">
        <v>37</v>
      </c>
      <c r="E10491" t="s">
        <v>37</v>
      </c>
      <c r="F10491">
        <v>0</v>
      </c>
    </row>
    <row r="10492" spans="1:6">
      <c r="A10492" s="171">
        <v>44514</v>
      </c>
      <c r="B10492" t="s">
        <v>164</v>
      </c>
      <c r="C10492">
        <v>251875.63</v>
      </c>
      <c r="D10492" t="s">
        <v>38</v>
      </c>
      <c r="E10492" t="s">
        <v>38</v>
      </c>
      <c r="F10492">
        <v>0</v>
      </c>
    </row>
    <row r="10493" spans="1:6">
      <c r="A10493" s="171">
        <v>44514</v>
      </c>
      <c r="B10493" t="s">
        <v>164</v>
      </c>
      <c r="C10493">
        <v>251875.63</v>
      </c>
      <c r="D10493" t="s">
        <v>39</v>
      </c>
      <c r="E10493" t="s">
        <v>39</v>
      </c>
      <c r="F10493">
        <v>0</v>
      </c>
    </row>
    <row r="10494" spans="1:6">
      <c r="A10494" s="171">
        <v>44514</v>
      </c>
      <c r="B10494" t="s">
        <v>164</v>
      </c>
      <c r="C10494">
        <v>251875.63</v>
      </c>
      <c r="D10494" t="s">
        <v>40</v>
      </c>
      <c r="E10494" t="s">
        <v>40</v>
      </c>
      <c r="F10494">
        <v>0</v>
      </c>
    </row>
    <row r="10495" spans="1:6">
      <c r="A10495" s="171">
        <v>44514</v>
      </c>
      <c r="B10495" t="s">
        <v>164</v>
      </c>
      <c r="C10495">
        <v>251875.63</v>
      </c>
      <c r="D10495" t="s">
        <v>41</v>
      </c>
      <c r="E10495" t="s">
        <v>41</v>
      </c>
      <c r="F10495">
        <v>0</v>
      </c>
    </row>
    <row r="10496" spans="1:6">
      <c r="A10496" s="171">
        <v>44515</v>
      </c>
      <c r="B10496" t="s">
        <v>164</v>
      </c>
      <c r="C10496">
        <v>163531.35</v>
      </c>
      <c r="D10496" t="s">
        <v>9</v>
      </c>
      <c r="E10496" t="s">
        <v>9</v>
      </c>
      <c r="F10496">
        <v>1199519</v>
      </c>
    </row>
    <row r="10497" spans="1:6">
      <c r="A10497" s="171">
        <v>44515</v>
      </c>
      <c r="B10497" t="s">
        <v>164</v>
      </c>
      <c r="C10497">
        <v>163531.35</v>
      </c>
      <c r="D10497" t="s">
        <v>9</v>
      </c>
      <c r="E10497" t="s">
        <v>10</v>
      </c>
      <c r="F10497">
        <v>543869</v>
      </c>
    </row>
    <row r="10498" spans="1:6">
      <c r="A10498" s="171">
        <v>44515</v>
      </c>
      <c r="B10498" t="s">
        <v>164</v>
      </c>
      <c r="C10498">
        <v>163531.35</v>
      </c>
      <c r="D10498" t="s">
        <v>9</v>
      </c>
      <c r="E10498" t="s">
        <v>11</v>
      </c>
      <c r="F10498">
        <v>2439</v>
      </c>
    </row>
    <row r="10499" spans="1:6">
      <c r="A10499" s="171">
        <v>44515</v>
      </c>
      <c r="B10499" t="s">
        <v>164</v>
      </c>
      <c r="C10499">
        <v>163531.35</v>
      </c>
      <c r="D10499" t="s">
        <v>9</v>
      </c>
      <c r="E10499" t="s">
        <v>12</v>
      </c>
      <c r="F10499">
        <v>0</v>
      </c>
    </row>
    <row r="10500" spans="1:6">
      <c r="A10500" s="171">
        <v>44515</v>
      </c>
      <c r="B10500" t="s">
        <v>164</v>
      </c>
      <c r="C10500">
        <v>163531.35</v>
      </c>
      <c r="D10500" t="s">
        <v>9</v>
      </c>
      <c r="E10500" t="s">
        <v>13</v>
      </c>
      <c r="F10500">
        <v>653211</v>
      </c>
    </row>
    <row r="10501" spans="1:6">
      <c r="A10501" s="171">
        <v>44515</v>
      </c>
      <c r="B10501" t="s">
        <v>164</v>
      </c>
      <c r="C10501">
        <v>163531.35</v>
      </c>
      <c r="D10501" t="s">
        <v>14</v>
      </c>
      <c r="E10501" t="s">
        <v>14</v>
      </c>
      <c r="F10501">
        <v>12077</v>
      </c>
    </row>
    <row r="10502" spans="1:6">
      <c r="A10502" s="171">
        <v>44515</v>
      </c>
      <c r="B10502" t="s">
        <v>164</v>
      </c>
      <c r="C10502">
        <v>163531.35</v>
      </c>
      <c r="D10502" t="s">
        <v>14</v>
      </c>
      <c r="E10502" t="s">
        <v>15</v>
      </c>
      <c r="F10502">
        <v>11901</v>
      </c>
    </row>
    <row r="10503" spans="1:6">
      <c r="A10503" s="171">
        <v>44515</v>
      </c>
      <c r="B10503" t="s">
        <v>164</v>
      </c>
      <c r="C10503">
        <v>163531.35</v>
      </c>
      <c r="D10503" t="s">
        <v>14</v>
      </c>
      <c r="E10503" t="s">
        <v>16</v>
      </c>
      <c r="F10503">
        <v>176</v>
      </c>
    </row>
    <row r="10504" spans="1:6">
      <c r="A10504" s="171">
        <v>44515</v>
      </c>
      <c r="B10504" t="s">
        <v>164</v>
      </c>
      <c r="C10504">
        <v>163531.35</v>
      </c>
      <c r="D10504" t="s">
        <v>14</v>
      </c>
      <c r="E10504" t="s">
        <v>17</v>
      </c>
      <c r="F10504">
        <v>0</v>
      </c>
    </row>
    <row r="10505" spans="1:6">
      <c r="A10505" s="171">
        <v>44515</v>
      </c>
      <c r="B10505" t="s">
        <v>164</v>
      </c>
      <c r="C10505">
        <v>163531.35</v>
      </c>
      <c r="D10505" t="s">
        <v>14</v>
      </c>
      <c r="E10505" t="s">
        <v>18</v>
      </c>
      <c r="F10505">
        <v>0</v>
      </c>
    </row>
    <row r="10506" spans="1:6">
      <c r="A10506" s="171">
        <v>44515</v>
      </c>
      <c r="B10506" t="s">
        <v>164</v>
      </c>
      <c r="C10506">
        <v>163531.35</v>
      </c>
      <c r="D10506" t="s">
        <v>19</v>
      </c>
      <c r="E10506" t="s">
        <v>19</v>
      </c>
      <c r="F10506">
        <v>2822</v>
      </c>
    </row>
    <row r="10507" spans="1:6">
      <c r="A10507" s="171">
        <v>44515</v>
      </c>
      <c r="B10507" t="s">
        <v>164</v>
      </c>
      <c r="C10507">
        <v>163531.35</v>
      </c>
      <c r="D10507" t="s">
        <v>19</v>
      </c>
      <c r="E10507" t="s">
        <v>20</v>
      </c>
      <c r="F10507">
        <v>2822</v>
      </c>
    </row>
    <row r="10508" spans="1:6">
      <c r="A10508" s="171">
        <v>44515</v>
      </c>
      <c r="B10508" t="s">
        <v>164</v>
      </c>
      <c r="C10508">
        <v>163531.35</v>
      </c>
      <c r="D10508" t="s">
        <v>19</v>
      </c>
      <c r="E10508" t="s">
        <v>21</v>
      </c>
      <c r="F10508">
        <v>0</v>
      </c>
    </row>
    <row r="10509" spans="1:6">
      <c r="A10509" s="171">
        <v>44515</v>
      </c>
      <c r="B10509" t="s">
        <v>164</v>
      </c>
      <c r="C10509">
        <v>163531.35</v>
      </c>
      <c r="D10509" t="s">
        <v>19</v>
      </c>
      <c r="E10509" t="s">
        <v>22</v>
      </c>
      <c r="F10509">
        <v>0</v>
      </c>
    </row>
    <row r="10510" spans="1:6">
      <c r="A10510" s="171">
        <v>44515</v>
      </c>
      <c r="B10510" t="s">
        <v>164</v>
      </c>
      <c r="C10510">
        <v>163531.35</v>
      </c>
      <c r="D10510" t="s">
        <v>23</v>
      </c>
      <c r="E10510" t="s">
        <v>23</v>
      </c>
      <c r="F10510">
        <v>0</v>
      </c>
    </row>
    <row r="10511" spans="1:6">
      <c r="A10511" s="171">
        <v>44515</v>
      </c>
      <c r="B10511" t="s">
        <v>164</v>
      </c>
      <c r="C10511">
        <v>163531.35</v>
      </c>
      <c r="D10511" t="s">
        <v>24</v>
      </c>
      <c r="E10511" t="s">
        <v>24</v>
      </c>
      <c r="F10511">
        <v>324987</v>
      </c>
    </row>
    <row r="10512" spans="1:6">
      <c r="A10512" s="171">
        <v>44515</v>
      </c>
      <c r="B10512" t="s">
        <v>164</v>
      </c>
      <c r="C10512">
        <v>163531.35</v>
      </c>
      <c r="D10512" t="s">
        <v>25</v>
      </c>
      <c r="E10512" t="s">
        <v>25</v>
      </c>
      <c r="F10512">
        <v>4076572</v>
      </c>
    </row>
    <row r="10513" spans="1:6">
      <c r="A10513" s="171">
        <v>44515</v>
      </c>
      <c r="B10513" t="s">
        <v>164</v>
      </c>
      <c r="C10513">
        <v>163531.35</v>
      </c>
      <c r="D10513" t="s">
        <v>26</v>
      </c>
      <c r="E10513" t="s">
        <v>26</v>
      </c>
      <c r="F10513">
        <v>16389</v>
      </c>
    </row>
    <row r="10514" spans="1:6">
      <c r="A10514" s="171">
        <v>44515</v>
      </c>
      <c r="B10514" t="s">
        <v>164</v>
      </c>
      <c r="C10514">
        <v>163531.35</v>
      </c>
      <c r="D10514" t="s">
        <v>27</v>
      </c>
      <c r="E10514" t="s">
        <v>27</v>
      </c>
      <c r="F10514">
        <v>44843</v>
      </c>
    </row>
    <row r="10515" spans="1:6">
      <c r="A10515" s="171">
        <v>44515</v>
      </c>
      <c r="B10515" t="s">
        <v>164</v>
      </c>
      <c r="C10515">
        <v>163531.35</v>
      </c>
      <c r="D10515" t="s">
        <v>28</v>
      </c>
      <c r="E10515" t="s">
        <v>28</v>
      </c>
      <c r="F10515">
        <v>0</v>
      </c>
    </row>
    <row r="10516" spans="1:6">
      <c r="A10516" s="171">
        <v>44515</v>
      </c>
      <c r="B10516" t="s">
        <v>164</v>
      </c>
      <c r="C10516">
        <v>163531.35</v>
      </c>
      <c r="D10516" t="s">
        <v>29</v>
      </c>
      <c r="E10516" t="s">
        <v>29</v>
      </c>
      <c r="F10516">
        <v>722997</v>
      </c>
    </row>
    <row r="10517" spans="1:6">
      <c r="A10517" s="171">
        <v>44515</v>
      </c>
      <c r="B10517" t="s">
        <v>164</v>
      </c>
      <c r="C10517">
        <v>163531.35</v>
      </c>
      <c r="D10517" t="s">
        <v>30</v>
      </c>
      <c r="E10517" t="s">
        <v>30</v>
      </c>
      <c r="F10517">
        <v>28592626</v>
      </c>
    </row>
    <row r="10518" spans="1:6">
      <c r="A10518" s="171">
        <v>44515</v>
      </c>
      <c r="B10518" t="s">
        <v>164</v>
      </c>
      <c r="C10518">
        <v>163531.35</v>
      </c>
      <c r="D10518" t="s">
        <v>31</v>
      </c>
      <c r="E10518" t="s">
        <v>31</v>
      </c>
      <c r="F10518">
        <v>11299305</v>
      </c>
    </row>
    <row r="10519" spans="1:6">
      <c r="A10519" s="171">
        <v>44515</v>
      </c>
      <c r="B10519" t="s">
        <v>164</v>
      </c>
      <c r="C10519">
        <v>163531.35</v>
      </c>
      <c r="D10519" t="s">
        <v>32</v>
      </c>
      <c r="E10519" t="s">
        <v>32</v>
      </c>
      <c r="F10519">
        <v>71089</v>
      </c>
    </row>
    <row r="10520" spans="1:6">
      <c r="A10520" s="171">
        <v>44515</v>
      </c>
      <c r="B10520" t="s">
        <v>164</v>
      </c>
      <c r="C10520">
        <v>163531.35</v>
      </c>
      <c r="D10520" t="s">
        <v>33</v>
      </c>
      <c r="E10520" t="s">
        <v>33</v>
      </c>
      <c r="F10520">
        <v>5473517</v>
      </c>
    </row>
    <row r="10521" spans="1:6">
      <c r="A10521" s="171">
        <v>44515</v>
      </c>
      <c r="B10521" t="s">
        <v>164</v>
      </c>
      <c r="C10521">
        <v>163531.35</v>
      </c>
      <c r="D10521" t="s">
        <v>34</v>
      </c>
      <c r="E10521" t="s">
        <v>34</v>
      </c>
      <c r="F10521">
        <v>0</v>
      </c>
    </row>
    <row r="10522" spans="1:6">
      <c r="A10522" s="171">
        <v>44515</v>
      </c>
      <c r="B10522" t="s">
        <v>164</v>
      </c>
      <c r="C10522">
        <v>163531.35</v>
      </c>
      <c r="D10522" t="s">
        <v>35</v>
      </c>
      <c r="E10522" t="s">
        <v>35</v>
      </c>
      <c r="F10522">
        <v>0</v>
      </c>
    </row>
    <row r="10523" spans="1:6">
      <c r="A10523" s="171">
        <v>44515</v>
      </c>
      <c r="B10523" t="s">
        <v>164</v>
      </c>
      <c r="C10523">
        <v>163531.35</v>
      </c>
      <c r="D10523" t="s">
        <v>36</v>
      </c>
      <c r="E10523" t="s">
        <v>36</v>
      </c>
      <c r="F10523">
        <v>18</v>
      </c>
    </row>
    <row r="10524" spans="1:6">
      <c r="A10524" s="171">
        <v>44515</v>
      </c>
      <c r="B10524" t="s">
        <v>164</v>
      </c>
      <c r="C10524">
        <v>163531.35</v>
      </c>
      <c r="D10524" t="s">
        <v>37</v>
      </c>
      <c r="E10524" t="s">
        <v>37</v>
      </c>
      <c r="F10524">
        <v>0</v>
      </c>
    </row>
    <row r="10525" spans="1:6">
      <c r="A10525" s="171">
        <v>44515</v>
      </c>
      <c r="B10525" t="s">
        <v>164</v>
      </c>
      <c r="C10525">
        <v>163531.35</v>
      </c>
      <c r="D10525" t="s">
        <v>38</v>
      </c>
      <c r="E10525" t="s">
        <v>38</v>
      </c>
      <c r="F10525">
        <v>0</v>
      </c>
    </row>
    <row r="10526" spans="1:6">
      <c r="A10526" s="171">
        <v>44515</v>
      </c>
      <c r="B10526" t="s">
        <v>164</v>
      </c>
      <c r="C10526">
        <v>163531.35</v>
      </c>
      <c r="D10526" t="s">
        <v>39</v>
      </c>
      <c r="E10526" t="s">
        <v>39</v>
      </c>
      <c r="F10526">
        <v>0</v>
      </c>
    </row>
    <row r="10527" spans="1:6">
      <c r="A10527" s="171">
        <v>44515</v>
      </c>
      <c r="B10527" t="s">
        <v>164</v>
      </c>
      <c r="C10527">
        <v>163531.35</v>
      </c>
      <c r="D10527" t="s">
        <v>40</v>
      </c>
      <c r="E10527" t="s">
        <v>40</v>
      </c>
      <c r="F10527">
        <v>0</v>
      </c>
    </row>
    <row r="10528" spans="1:6">
      <c r="A10528" s="171">
        <v>44515</v>
      </c>
      <c r="B10528" t="s">
        <v>164</v>
      </c>
      <c r="C10528">
        <v>163531.35</v>
      </c>
      <c r="D10528" t="s">
        <v>41</v>
      </c>
      <c r="E10528" t="s">
        <v>41</v>
      </c>
      <c r="F10528">
        <v>0</v>
      </c>
    </row>
    <row r="10529" spans="1:6">
      <c r="A10529" s="171">
        <v>44516</v>
      </c>
      <c r="B10529" t="s">
        <v>164</v>
      </c>
      <c r="C10529">
        <v>158878.82</v>
      </c>
      <c r="D10529" t="s">
        <v>9</v>
      </c>
      <c r="E10529" t="s">
        <v>9</v>
      </c>
      <c r="F10529">
        <v>1339317</v>
      </c>
    </row>
    <row r="10530" spans="1:6">
      <c r="A10530" s="171">
        <v>44516</v>
      </c>
      <c r="B10530" t="s">
        <v>164</v>
      </c>
      <c r="C10530">
        <v>158878.82</v>
      </c>
      <c r="D10530" t="s">
        <v>9</v>
      </c>
      <c r="E10530" t="s">
        <v>10</v>
      </c>
      <c r="F10530">
        <v>581267</v>
      </c>
    </row>
    <row r="10531" spans="1:6">
      <c r="A10531" s="171">
        <v>44516</v>
      </c>
      <c r="B10531" t="s">
        <v>164</v>
      </c>
      <c r="C10531">
        <v>158878.82</v>
      </c>
      <c r="D10531" t="s">
        <v>9</v>
      </c>
      <c r="E10531" t="s">
        <v>11</v>
      </c>
      <c r="F10531">
        <v>2172</v>
      </c>
    </row>
    <row r="10532" spans="1:6">
      <c r="A10532" s="171">
        <v>44516</v>
      </c>
      <c r="B10532" t="s">
        <v>164</v>
      </c>
      <c r="C10532">
        <v>158878.82</v>
      </c>
      <c r="D10532" t="s">
        <v>9</v>
      </c>
      <c r="E10532" t="s">
        <v>12</v>
      </c>
      <c r="F10532">
        <v>0</v>
      </c>
    </row>
    <row r="10533" spans="1:6">
      <c r="A10533" s="171">
        <v>44516</v>
      </c>
      <c r="B10533" t="s">
        <v>164</v>
      </c>
      <c r="C10533">
        <v>158878.82</v>
      </c>
      <c r="D10533" t="s">
        <v>9</v>
      </c>
      <c r="E10533" t="s">
        <v>13</v>
      </c>
      <c r="F10533">
        <v>755878</v>
      </c>
    </row>
    <row r="10534" spans="1:6">
      <c r="A10534" s="171">
        <v>44516</v>
      </c>
      <c r="B10534" t="s">
        <v>164</v>
      </c>
      <c r="C10534">
        <v>158878.82</v>
      </c>
      <c r="D10534" t="s">
        <v>14</v>
      </c>
      <c r="E10534" t="s">
        <v>14</v>
      </c>
      <c r="F10534">
        <v>7249</v>
      </c>
    </row>
    <row r="10535" spans="1:6">
      <c r="A10535" s="171">
        <v>44516</v>
      </c>
      <c r="B10535" t="s">
        <v>164</v>
      </c>
      <c r="C10535">
        <v>158878.82</v>
      </c>
      <c r="D10535" t="s">
        <v>14</v>
      </c>
      <c r="E10535" t="s">
        <v>15</v>
      </c>
      <c r="F10535">
        <v>7086</v>
      </c>
    </row>
    <row r="10536" spans="1:6">
      <c r="A10536" s="171">
        <v>44516</v>
      </c>
      <c r="B10536" t="s">
        <v>164</v>
      </c>
      <c r="C10536">
        <v>158878.82</v>
      </c>
      <c r="D10536" t="s">
        <v>14</v>
      </c>
      <c r="E10536" t="s">
        <v>16</v>
      </c>
      <c r="F10536">
        <v>163</v>
      </c>
    </row>
    <row r="10537" spans="1:6">
      <c r="A10537" s="171">
        <v>44516</v>
      </c>
      <c r="B10537" t="s">
        <v>164</v>
      </c>
      <c r="C10537">
        <v>158878.82</v>
      </c>
      <c r="D10537" t="s">
        <v>14</v>
      </c>
      <c r="E10537" t="s">
        <v>17</v>
      </c>
      <c r="F10537">
        <v>0</v>
      </c>
    </row>
    <row r="10538" spans="1:6">
      <c r="A10538" s="171">
        <v>44516</v>
      </c>
      <c r="B10538" t="s">
        <v>164</v>
      </c>
      <c r="C10538">
        <v>158878.82</v>
      </c>
      <c r="D10538" t="s">
        <v>14</v>
      </c>
      <c r="E10538" t="s">
        <v>18</v>
      </c>
      <c r="F10538">
        <v>0</v>
      </c>
    </row>
    <row r="10539" spans="1:6">
      <c r="A10539" s="171">
        <v>44516</v>
      </c>
      <c r="B10539" t="s">
        <v>164</v>
      </c>
      <c r="C10539">
        <v>158878.82</v>
      </c>
      <c r="D10539" t="s">
        <v>19</v>
      </c>
      <c r="E10539" t="s">
        <v>19</v>
      </c>
      <c r="F10539">
        <v>4705</v>
      </c>
    </row>
    <row r="10540" spans="1:6">
      <c r="A10540" s="171">
        <v>44516</v>
      </c>
      <c r="B10540" t="s">
        <v>164</v>
      </c>
      <c r="C10540">
        <v>158878.82</v>
      </c>
      <c r="D10540" t="s">
        <v>19</v>
      </c>
      <c r="E10540" t="s">
        <v>20</v>
      </c>
      <c r="F10540">
        <v>4705</v>
      </c>
    </row>
    <row r="10541" spans="1:6">
      <c r="A10541" s="171">
        <v>44516</v>
      </c>
      <c r="B10541" t="s">
        <v>164</v>
      </c>
      <c r="C10541">
        <v>158878.82</v>
      </c>
      <c r="D10541" t="s">
        <v>19</v>
      </c>
      <c r="E10541" t="s">
        <v>21</v>
      </c>
      <c r="F10541">
        <v>0</v>
      </c>
    </row>
    <row r="10542" spans="1:6">
      <c r="A10542" s="171">
        <v>44516</v>
      </c>
      <c r="B10542" t="s">
        <v>164</v>
      </c>
      <c r="C10542">
        <v>158878.82</v>
      </c>
      <c r="D10542" t="s">
        <v>19</v>
      </c>
      <c r="E10542" t="s">
        <v>22</v>
      </c>
      <c r="F10542">
        <v>0</v>
      </c>
    </row>
    <row r="10543" spans="1:6">
      <c r="A10543" s="171">
        <v>44516</v>
      </c>
      <c r="B10543" t="s">
        <v>164</v>
      </c>
      <c r="C10543">
        <v>158878.82</v>
      </c>
      <c r="D10543" t="s">
        <v>23</v>
      </c>
      <c r="E10543" t="s">
        <v>23</v>
      </c>
      <c r="F10543">
        <v>0</v>
      </c>
    </row>
    <row r="10544" spans="1:6">
      <c r="A10544" s="171">
        <v>44516</v>
      </c>
      <c r="B10544" t="s">
        <v>164</v>
      </c>
      <c r="C10544">
        <v>158878.82</v>
      </c>
      <c r="D10544" t="s">
        <v>24</v>
      </c>
      <c r="E10544" t="s">
        <v>24</v>
      </c>
      <c r="F10544">
        <v>178715</v>
      </c>
    </row>
    <row r="10545" spans="1:6">
      <c r="A10545" s="171">
        <v>44516</v>
      </c>
      <c r="B10545" t="s">
        <v>164</v>
      </c>
      <c r="C10545">
        <v>158878.82</v>
      </c>
      <c r="D10545" t="s">
        <v>25</v>
      </c>
      <c r="E10545" t="s">
        <v>25</v>
      </c>
      <c r="F10545">
        <v>3765802</v>
      </c>
    </row>
    <row r="10546" spans="1:6">
      <c r="A10546" s="171">
        <v>44516</v>
      </c>
      <c r="B10546" t="s">
        <v>164</v>
      </c>
      <c r="C10546">
        <v>158878.82</v>
      </c>
      <c r="D10546" t="s">
        <v>26</v>
      </c>
      <c r="E10546" t="s">
        <v>26</v>
      </c>
      <c r="F10546">
        <v>20631</v>
      </c>
    </row>
    <row r="10547" spans="1:6">
      <c r="A10547" s="171">
        <v>44516</v>
      </c>
      <c r="B10547" t="s">
        <v>164</v>
      </c>
      <c r="C10547">
        <v>158878.82</v>
      </c>
      <c r="D10547" t="s">
        <v>27</v>
      </c>
      <c r="E10547" t="s">
        <v>27</v>
      </c>
      <c r="F10547">
        <v>45491</v>
      </c>
    </row>
    <row r="10548" spans="1:6">
      <c r="A10548" s="171">
        <v>44516</v>
      </c>
      <c r="B10548" t="s">
        <v>164</v>
      </c>
      <c r="C10548">
        <v>158878.82</v>
      </c>
      <c r="D10548" t="s">
        <v>28</v>
      </c>
      <c r="E10548" t="s">
        <v>28</v>
      </c>
      <c r="F10548">
        <v>19</v>
      </c>
    </row>
    <row r="10549" spans="1:6">
      <c r="A10549" s="171">
        <v>44516</v>
      </c>
      <c r="B10549" t="s">
        <v>164</v>
      </c>
      <c r="C10549">
        <v>158878.82</v>
      </c>
      <c r="D10549" t="s">
        <v>29</v>
      </c>
      <c r="E10549" t="s">
        <v>29</v>
      </c>
      <c r="F10549">
        <v>800453</v>
      </c>
    </row>
    <row r="10550" spans="1:6">
      <c r="A10550" s="171">
        <v>44516</v>
      </c>
      <c r="B10550" t="s">
        <v>164</v>
      </c>
      <c r="C10550">
        <v>158878.82</v>
      </c>
      <c r="D10550" t="s">
        <v>30</v>
      </c>
      <c r="E10550" t="s">
        <v>30</v>
      </c>
      <c r="F10550">
        <v>27197573</v>
      </c>
    </row>
    <row r="10551" spans="1:6">
      <c r="A10551" s="171">
        <v>44516</v>
      </c>
      <c r="B10551" t="s">
        <v>164</v>
      </c>
      <c r="C10551">
        <v>158878.82</v>
      </c>
      <c r="D10551" t="s">
        <v>31</v>
      </c>
      <c r="E10551" t="s">
        <v>31</v>
      </c>
      <c r="F10551">
        <v>10722560</v>
      </c>
    </row>
    <row r="10552" spans="1:6">
      <c r="A10552" s="171">
        <v>44516</v>
      </c>
      <c r="B10552" t="s">
        <v>164</v>
      </c>
      <c r="C10552">
        <v>158878.82</v>
      </c>
      <c r="D10552" t="s">
        <v>32</v>
      </c>
      <c r="E10552" t="s">
        <v>32</v>
      </c>
      <c r="F10552">
        <v>154329</v>
      </c>
    </row>
    <row r="10553" spans="1:6">
      <c r="A10553" s="171">
        <v>44516</v>
      </c>
      <c r="B10553" t="s">
        <v>164</v>
      </c>
      <c r="C10553">
        <v>158878.82</v>
      </c>
      <c r="D10553" t="s">
        <v>33</v>
      </c>
      <c r="E10553" t="s">
        <v>33</v>
      </c>
      <c r="F10553">
        <v>8422365</v>
      </c>
    </row>
    <row r="10554" spans="1:6">
      <c r="A10554" s="171">
        <v>44516</v>
      </c>
      <c r="B10554" t="s">
        <v>164</v>
      </c>
      <c r="C10554">
        <v>158878.82</v>
      </c>
      <c r="D10554" t="s">
        <v>34</v>
      </c>
      <c r="E10554" t="s">
        <v>34</v>
      </c>
      <c r="F10554">
        <v>0</v>
      </c>
    </row>
    <row r="10555" spans="1:6">
      <c r="A10555" s="171">
        <v>44516</v>
      </c>
      <c r="B10555" t="s">
        <v>164</v>
      </c>
      <c r="C10555">
        <v>158878.82</v>
      </c>
      <c r="D10555" t="s">
        <v>35</v>
      </c>
      <c r="E10555" t="s">
        <v>35</v>
      </c>
      <c r="F10555">
        <v>0</v>
      </c>
    </row>
    <row r="10556" spans="1:6">
      <c r="A10556" s="171">
        <v>44516</v>
      </c>
      <c r="B10556" t="s">
        <v>164</v>
      </c>
      <c r="C10556">
        <v>158878.82</v>
      </c>
      <c r="D10556" t="s">
        <v>36</v>
      </c>
      <c r="E10556" t="s">
        <v>36</v>
      </c>
      <c r="F10556">
        <v>15</v>
      </c>
    </row>
    <row r="10557" spans="1:6">
      <c r="A10557" s="171">
        <v>44516</v>
      </c>
      <c r="B10557" t="s">
        <v>164</v>
      </c>
      <c r="C10557">
        <v>158878.82</v>
      </c>
      <c r="D10557" t="s">
        <v>37</v>
      </c>
      <c r="E10557" t="s">
        <v>37</v>
      </c>
      <c r="F10557">
        <v>0</v>
      </c>
    </row>
    <row r="10558" spans="1:6">
      <c r="A10558" s="171">
        <v>44516</v>
      </c>
      <c r="B10558" t="s">
        <v>164</v>
      </c>
      <c r="C10558">
        <v>158878.82</v>
      </c>
      <c r="D10558" t="s">
        <v>38</v>
      </c>
      <c r="E10558" t="s">
        <v>38</v>
      </c>
      <c r="F10558">
        <v>0</v>
      </c>
    </row>
    <row r="10559" spans="1:6">
      <c r="A10559" s="171">
        <v>44516</v>
      </c>
      <c r="B10559" t="s">
        <v>164</v>
      </c>
      <c r="C10559">
        <v>158878.82</v>
      </c>
      <c r="D10559" t="s">
        <v>39</v>
      </c>
      <c r="E10559" t="s">
        <v>39</v>
      </c>
      <c r="F10559">
        <v>0</v>
      </c>
    </row>
    <row r="10560" spans="1:6">
      <c r="A10560" s="171">
        <v>44516</v>
      </c>
      <c r="B10560" t="s">
        <v>164</v>
      </c>
      <c r="C10560">
        <v>158878.82</v>
      </c>
      <c r="D10560" t="s">
        <v>40</v>
      </c>
      <c r="E10560" t="s">
        <v>40</v>
      </c>
      <c r="F10560">
        <v>0</v>
      </c>
    </row>
    <row r="10561" spans="1:6">
      <c r="A10561" s="171">
        <v>44516</v>
      </c>
      <c r="B10561" t="s">
        <v>164</v>
      </c>
      <c r="C10561">
        <v>158878.82</v>
      </c>
      <c r="D10561" t="s">
        <v>41</v>
      </c>
      <c r="E10561" t="s">
        <v>41</v>
      </c>
      <c r="F10561">
        <v>0</v>
      </c>
    </row>
    <row r="10562" spans="1:6">
      <c r="A10562" s="171">
        <v>44517</v>
      </c>
      <c r="B10562" t="s">
        <v>164</v>
      </c>
      <c r="C10562">
        <v>179654.92</v>
      </c>
      <c r="D10562" t="s">
        <v>9</v>
      </c>
      <c r="E10562" t="s">
        <v>9</v>
      </c>
      <c r="F10562">
        <v>1425711</v>
      </c>
    </row>
    <row r="10563" spans="1:6">
      <c r="A10563" s="171">
        <v>44517</v>
      </c>
      <c r="B10563" t="s">
        <v>164</v>
      </c>
      <c r="C10563">
        <v>179654.92</v>
      </c>
      <c r="D10563" t="s">
        <v>9</v>
      </c>
      <c r="E10563" t="s">
        <v>10</v>
      </c>
      <c r="F10563">
        <v>686472</v>
      </c>
    </row>
    <row r="10564" spans="1:6">
      <c r="A10564" s="171">
        <v>44517</v>
      </c>
      <c r="B10564" t="s">
        <v>164</v>
      </c>
      <c r="C10564">
        <v>179654.92</v>
      </c>
      <c r="D10564" t="s">
        <v>9</v>
      </c>
      <c r="E10564" t="s">
        <v>11</v>
      </c>
      <c r="F10564">
        <v>2245</v>
      </c>
    </row>
    <row r="10565" spans="1:6">
      <c r="A10565" s="171">
        <v>44517</v>
      </c>
      <c r="B10565" t="s">
        <v>164</v>
      </c>
      <c r="C10565">
        <v>179654.92</v>
      </c>
      <c r="D10565" t="s">
        <v>9</v>
      </c>
      <c r="E10565" t="s">
        <v>12</v>
      </c>
      <c r="F10565">
        <v>0</v>
      </c>
    </row>
    <row r="10566" spans="1:6">
      <c r="A10566" s="171">
        <v>44517</v>
      </c>
      <c r="B10566" t="s">
        <v>164</v>
      </c>
      <c r="C10566">
        <v>179654.92</v>
      </c>
      <c r="D10566" t="s">
        <v>9</v>
      </c>
      <c r="E10566" t="s">
        <v>13</v>
      </c>
      <c r="F10566">
        <v>736994</v>
      </c>
    </row>
    <row r="10567" spans="1:6">
      <c r="A10567" s="171">
        <v>44517</v>
      </c>
      <c r="B10567" t="s">
        <v>164</v>
      </c>
      <c r="C10567">
        <v>179654.92</v>
      </c>
      <c r="D10567" t="s">
        <v>14</v>
      </c>
      <c r="E10567" t="s">
        <v>14</v>
      </c>
      <c r="F10567">
        <v>11566</v>
      </c>
    </row>
    <row r="10568" spans="1:6">
      <c r="A10568" s="171">
        <v>44517</v>
      </c>
      <c r="B10568" t="s">
        <v>164</v>
      </c>
      <c r="C10568">
        <v>179654.92</v>
      </c>
      <c r="D10568" t="s">
        <v>14</v>
      </c>
      <c r="E10568" t="s">
        <v>15</v>
      </c>
      <c r="F10568">
        <v>11408</v>
      </c>
    </row>
    <row r="10569" spans="1:6">
      <c r="A10569" s="171">
        <v>44517</v>
      </c>
      <c r="B10569" t="s">
        <v>164</v>
      </c>
      <c r="C10569">
        <v>179654.92</v>
      </c>
      <c r="D10569" t="s">
        <v>14</v>
      </c>
      <c r="E10569" t="s">
        <v>16</v>
      </c>
      <c r="F10569">
        <v>158</v>
      </c>
    </row>
    <row r="10570" spans="1:6">
      <c r="A10570" s="171">
        <v>44517</v>
      </c>
      <c r="B10570" t="s">
        <v>164</v>
      </c>
      <c r="C10570">
        <v>179654.92</v>
      </c>
      <c r="D10570" t="s">
        <v>14</v>
      </c>
      <c r="E10570" t="s">
        <v>17</v>
      </c>
      <c r="F10570">
        <v>0</v>
      </c>
    </row>
    <row r="10571" spans="1:6">
      <c r="A10571" s="171">
        <v>44517</v>
      </c>
      <c r="B10571" t="s">
        <v>164</v>
      </c>
      <c r="C10571">
        <v>179654.92</v>
      </c>
      <c r="D10571" t="s">
        <v>14</v>
      </c>
      <c r="E10571" t="s">
        <v>18</v>
      </c>
      <c r="F10571">
        <v>0</v>
      </c>
    </row>
    <row r="10572" spans="1:6">
      <c r="A10572" s="171">
        <v>44517</v>
      </c>
      <c r="B10572" t="s">
        <v>164</v>
      </c>
      <c r="C10572">
        <v>179654.92</v>
      </c>
      <c r="D10572" t="s">
        <v>19</v>
      </c>
      <c r="E10572" t="s">
        <v>19</v>
      </c>
      <c r="F10572">
        <v>4225</v>
      </c>
    </row>
    <row r="10573" spans="1:6">
      <c r="A10573" s="171">
        <v>44517</v>
      </c>
      <c r="B10573" t="s">
        <v>164</v>
      </c>
      <c r="C10573">
        <v>179654.92</v>
      </c>
      <c r="D10573" t="s">
        <v>19</v>
      </c>
      <c r="E10573" t="s">
        <v>20</v>
      </c>
      <c r="F10573">
        <v>4225</v>
      </c>
    </row>
    <row r="10574" spans="1:6">
      <c r="A10574" s="171">
        <v>44517</v>
      </c>
      <c r="B10574" t="s">
        <v>164</v>
      </c>
      <c r="C10574">
        <v>179654.92</v>
      </c>
      <c r="D10574" t="s">
        <v>19</v>
      </c>
      <c r="E10574" t="s">
        <v>21</v>
      </c>
      <c r="F10574">
        <v>0</v>
      </c>
    </row>
    <row r="10575" spans="1:6">
      <c r="A10575" s="171">
        <v>44517</v>
      </c>
      <c r="B10575" t="s">
        <v>164</v>
      </c>
      <c r="C10575">
        <v>179654.92</v>
      </c>
      <c r="D10575" t="s">
        <v>19</v>
      </c>
      <c r="E10575" t="s">
        <v>22</v>
      </c>
      <c r="F10575">
        <v>0</v>
      </c>
    </row>
    <row r="10576" spans="1:6">
      <c r="A10576" s="171">
        <v>44517</v>
      </c>
      <c r="B10576" t="s">
        <v>164</v>
      </c>
      <c r="C10576">
        <v>179654.92</v>
      </c>
      <c r="D10576" t="s">
        <v>23</v>
      </c>
      <c r="E10576" t="s">
        <v>23</v>
      </c>
      <c r="F10576">
        <v>0</v>
      </c>
    </row>
    <row r="10577" spans="1:6">
      <c r="A10577" s="171">
        <v>44517</v>
      </c>
      <c r="B10577" t="s">
        <v>164</v>
      </c>
      <c r="C10577">
        <v>179654.92</v>
      </c>
      <c r="D10577" t="s">
        <v>24</v>
      </c>
      <c r="E10577" t="s">
        <v>24</v>
      </c>
      <c r="F10577">
        <v>146774</v>
      </c>
    </row>
    <row r="10578" spans="1:6">
      <c r="A10578" s="171">
        <v>44517</v>
      </c>
      <c r="B10578" t="s">
        <v>164</v>
      </c>
      <c r="C10578">
        <v>179654.92</v>
      </c>
      <c r="D10578" t="s">
        <v>25</v>
      </c>
      <c r="E10578" t="s">
        <v>25</v>
      </c>
      <c r="F10578">
        <v>2698542</v>
      </c>
    </row>
    <row r="10579" spans="1:6">
      <c r="A10579" s="171">
        <v>44517</v>
      </c>
      <c r="B10579" t="s">
        <v>164</v>
      </c>
      <c r="C10579">
        <v>179654.92</v>
      </c>
      <c r="D10579" t="s">
        <v>26</v>
      </c>
      <c r="E10579" t="s">
        <v>26</v>
      </c>
      <c r="F10579">
        <v>14495</v>
      </c>
    </row>
    <row r="10580" spans="1:6">
      <c r="A10580" s="171">
        <v>44517</v>
      </c>
      <c r="B10580" t="s">
        <v>164</v>
      </c>
      <c r="C10580">
        <v>179654.92</v>
      </c>
      <c r="D10580" t="s">
        <v>27</v>
      </c>
      <c r="E10580" t="s">
        <v>27</v>
      </c>
      <c r="F10580">
        <v>34006</v>
      </c>
    </row>
    <row r="10581" spans="1:6">
      <c r="A10581" s="171">
        <v>44517</v>
      </c>
      <c r="B10581" t="s">
        <v>164</v>
      </c>
      <c r="C10581">
        <v>179654.92</v>
      </c>
      <c r="D10581" t="s">
        <v>28</v>
      </c>
      <c r="E10581" t="s">
        <v>28</v>
      </c>
      <c r="F10581">
        <v>4</v>
      </c>
    </row>
    <row r="10582" spans="1:6">
      <c r="A10582" s="171">
        <v>44517</v>
      </c>
      <c r="B10582" t="s">
        <v>164</v>
      </c>
      <c r="C10582">
        <v>179654.92</v>
      </c>
      <c r="D10582" t="s">
        <v>29</v>
      </c>
      <c r="E10582" t="s">
        <v>29</v>
      </c>
      <c r="F10582">
        <v>855212</v>
      </c>
    </row>
    <row r="10583" spans="1:6">
      <c r="A10583" s="171">
        <v>44517</v>
      </c>
      <c r="B10583" t="s">
        <v>164</v>
      </c>
      <c r="C10583">
        <v>179654.92</v>
      </c>
      <c r="D10583" t="s">
        <v>30</v>
      </c>
      <c r="E10583" t="s">
        <v>30</v>
      </c>
      <c r="F10583">
        <v>29590046</v>
      </c>
    </row>
    <row r="10584" spans="1:6">
      <c r="A10584" s="171">
        <v>44517</v>
      </c>
      <c r="B10584" t="s">
        <v>164</v>
      </c>
      <c r="C10584">
        <v>179654.92</v>
      </c>
      <c r="D10584" t="s">
        <v>31</v>
      </c>
      <c r="E10584" t="s">
        <v>31</v>
      </c>
      <c r="F10584">
        <v>9957612</v>
      </c>
    </row>
    <row r="10585" spans="1:6">
      <c r="A10585" s="171">
        <v>44517</v>
      </c>
      <c r="B10585" t="s">
        <v>164</v>
      </c>
      <c r="C10585">
        <v>179654.92</v>
      </c>
      <c r="D10585" t="s">
        <v>32</v>
      </c>
      <c r="E10585" t="s">
        <v>32</v>
      </c>
      <c r="F10585">
        <v>157799</v>
      </c>
    </row>
    <row r="10586" spans="1:6">
      <c r="A10586" s="171">
        <v>44517</v>
      </c>
      <c r="B10586" t="s">
        <v>164</v>
      </c>
      <c r="C10586">
        <v>179654.92</v>
      </c>
      <c r="D10586" t="s">
        <v>33</v>
      </c>
      <c r="E10586" t="s">
        <v>33</v>
      </c>
      <c r="F10586">
        <v>6989624</v>
      </c>
    </row>
    <row r="10587" spans="1:6">
      <c r="A10587" s="171">
        <v>44517</v>
      </c>
      <c r="B10587" t="s">
        <v>164</v>
      </c>
      <c r="C10587">
        <v>179654.92</v>
      </c>
      <c r="D10587" t="s">
        <v>34</v>
      </c>
      <c r="E10587" t="s">
        <v>34</v>
      </c>
      <c r="F10587">
        <v>0</v>
      </c>
    </row>
    <row r="10588" spans="1:6">
      <c r="A10588" s="171">
        <v>44517</v>
      </c>
      <c r="B10588" t="s">
        <v>164</v>
      </c>
      <c r="C10588">
        <v>179654.92</v>
      </c>
      <c r="D10588" t="s">
        <v>35</v>
      </c>
      <c r="E10588" t="s">
        <v>35</v>
      </c>
      <c r="F10588">
        <v>0</v>
      </c>
    </row>
    <row r="10589" spans="1:6">
      <c r="A10589" s="171">
        <v>44517</v>
      </c>
      <c r="B10589" t="s">
        <v>164</v>
      </c>
      <c r="C10589">
        <v>179654.92</v>
      </c>
      <c r="D10589" t="s">
        <v>36</v>
      </c>
      <c r="E10589" t="s">
        <v>36</v>
      </c>
      <c r="F10589">
        <v>3</v>
      </c>
    </row>
    <row r="10590" spans="1:6">
      <c r="A10590" s="171">
        <v>44517</v>
      </c>
      <c r="B10590" t="s">
        <v>164</v>
      </c>
      <c r="C10590">
        <v>179654.92</v>
      </c>
      <c r="D10590" t="s">
        <v>37</v>
      </c>
      <c r="E10590" t="s">
        <v>37</v>
      </c>
      <c r="F10590">
        <v>0</v>
      </c>
    </row>
    <row r="10591" spans="1:6">
      <c r="A10591" s="171">
        <v>44517</v>
      </c>
      <c r="B10591" t="s">
        <v>164</v>
      </c>
      <c r="C10591">
        <v>179654.92</v>
      </c>
      <c r="D10591" t="s">
        <v>38</v>
      </c>
      <c r="E10591" t="s">
        <v>38</v>
      </c>
      <c r="F10591">
        <v>0</v>
      </c>
    </row>
    <row r="10592" spans="1:6">
      <c r="A10592" s="171">
        <v>44517</v>
      </c>
      <c r="B10592" t="s">
        <v>164</v>
      </c>
      <c r="C10592">
        <v>179654.92</v>
      </c>
      <c r="D10592" t="s">
        <v>39</v>
      </c>
      <c r="E10592" t="s">
        <v>39</v>
      </c>
      <c r="F10592">
        <v>0</v>
      </c>
    </row>
    <row r="10593" spans="1:6">
      <c r="A10593" s="171">
        <v>44517</v>
      </c>
      <c r="B10593" t="s">
        <v>164</v>
      </c>
      <c r="C10593">
        <v>179654.92</v>
      </c>
      <c r="D10593" t="s">
        <v>40</v>
      </c>
      <c r="E10593" t="s">
        <v>40</v>
      </c>
      <c r="F10593">
        <v>0</v>
      </c>
    </row>
    <row r="10594" spans="1:6">
      <c r="A10594" s="171">
        <v>44517</v>
      </c>
      <c r="B10594" t="s">
        <v>164</v>
      </c>
      <c r="C10594">
        <v>179654.92</v>
      </c>
      <c r="D10594" t="s">
        <v>41</v>
      </c>
      <c r="E10594" t="s">
        <v>41</v>
      </c>
      <c r="F10594">
        <v>0</v>
      </c>
    </row>
    <row r="10595" spans="1:6">
      <c r="A10595" s="171">
        <v>44518</v>
      </c>
      <c r="B10595" t="s">
        <v>164</v>
      </c>
      <c r="C10595">
        <v>385286.01</v>
      </c>
      <c r="D10595" t="s">
        <v>9</v>
      </c>
      <c r="E10595" t="s">
        <v>9</v>
      </c>
      <c r="F10595">
        <v>1196089</v>
      </c>
    </row>
    <row r="10596" spans="1:6">
      <c r="A10596" s="171">
        <v>44518</v>
      </c>
      <c r="B10596" t="s">
        <v>164</v>
      </c>
      <c r="C10596">
        <v>385286.01</v>
      </c>
      <c r="D10596" t="s">
        <v>9</v>
      </c>
      <c r="E10596" t="s">
        <v>10</v>
      </c>
      <c r="F10596">
        <v>432977</v>
      </c>
    </row>
    <row r="10597" spans="1:6">
      <c r="A10597" s="171">
        <v>44518</v>
      </c>
      <c r="B10597" t="s">
        <v>164</v>
      </c>
      <c r="C10597">
        <v>385286.01</v>
      </c>
      <c r="D10597" t="s">
        <v>9</v>
      </c>
      <c r="E10597" t="s">
        <v>11</v>
      </c>
      <c r="F10597">
        <v>2065</v>
      </c>
    </row>
    <row r="10598" spans="1:6">
      <c r="A10598" s="171">
        <v>44518</v>
      </c>
      <c r="B10598" t="s">
        <v>164</v>
      </c>
      <c r="C10598">
        <v>385286.01</v>
      </c>
      <c r="D10598" t="s">
        <v>9</v>
      </c>
      <c r="E10598" t="s">
        <v>12</v>
      </c>
      <c r="F10598">
        <v>0</v>
      </c>
    </row>
    <row r="10599" spans="1:6">
      <c r="A10599" s="171">
        <v>44518</v>
      </c>
      <c r="B10599" t="s">
        <v>164</v>
      </c>
      <c r="C10599">
        <v>385286.01</v>
      </c>
      <c r="D10599" t="s">
        <v>9</v>
      </c>
      <c r="E10599" t="s">
        <v>13</v>
      </c>
      <c r="F10599">
        <v>761047</v>
      </c>
    </row>
    <row r="10600" spans="1:6">
      <c r="A10600" s="171">
        <v>44518</v>
      </c>
      <c r="B10600" t="s">
        <v>164</v>
      </c>
      <c r="C10600">
        <v>385286.01</v>
      </c>
      <c r="D10600" t="s">
        <v>14</v>
      </c>
      <c r="E10600" t="s">
        <v>14</v>
      </c>
      <c r="F10600">
        <v>4917</v>
      </c>
    </row>
    <row r="10601" spans="1:6">
      <c r="A10601" s="171">
        <v>44518</v>
      </c>
      <c r="B10601" t="s">
        <v>164</v>
      </c>
      <c r="C10601">
        <v>385286.01</v>
      </c>
      <c r="D10601" t="s">
        <v>14</v>
      </c>
      <c r="E10601" t="s">
        <v>15</v>
      </c>
      <c r="F10601">
        <v>4782</v>
      </c>
    </row>
    <row r="10602" spans="1:6">
      <c r="A10602" s="171">
        <v>44518</v>
      </c>
      <c r="B10602" t="s">
        <v>164</v>
      </c>
      <c r="C10602">
        <v>385286.01</v>
      </c>
      <c r="D10602" t="s">
        <v>14</v>
      </c>
      <c r="E10602" t="s">
        <v>16</v>
      </c>
      <c r="F10602">
        <v>135</v>
      </c>
    </row>
    <row r="10603" spans="1:6">
      <c r="A10603" s="171">
        <v>44518</v>
      </c>
      <c r="B10603" t="s">
        <v>164</v>
      </c>
      <c r="C10603">
        <v>385286.01</v>
      </c>
      <c r="D10603" t="s">
        <v>14</v>
      </c>
      <c r="E10603" t="s">
        <v>17</v>
      </c>
      <c r="F10603">
        <v>0</v>
      </c>
    </row>
    <row r="10604" spans="1:6">
      <c r="A10604" s="171">
        <v>44518</v>
      </c>
      <c r="B10604" t="s">
        <v>164</v>
      </c>
      <c r="C10604">
        <v>385286.01</v>
      </c>
      <c r="D10604" t="s">
        <v>14</v>
      </c>
      <c r="E10604" t="s">
        <v>18</v>
      </c>
      <c r="F10604">
        <v>0</v>
      </c>
    </row>
    <row r="10605" spans="1:6">
      <c r="A10605" s="171">
        <v>44518</v>
      </c>
      <c r="B10605" t="s">
        <v>164</v>
      </c>
      <c r="C10605">
        <v>385286.01</v>
      </c>
      <c r="D10605" t="s">
        <v>19</v>
      </c>
      <c r="E10605" t="s">
        <v>19</v>
      </c>
      <c r="F10605">
        <v>5708</v>
      </c>
    </row>
    <row r="10606" spans="1:6">
      <c r="A10606" s="171">
        <v>44518</v>
      </c>
      <c r="B10606" t="s">
        <v>164</v>
      </c>
      <c r="C10606">
        <v>385286.01</v>
      </c>
      <c r="D10606" t="s">
        <v>19</v>
      </c>
      <c r="E10606" t="s">
        <v>20</v>
      </c>
      <c r="F10606">
        <v>5708</v>
      </c>
    </row>
    <row r="10607" spans="1:6">
      <c r="A10607" s="171">
        <v>44518</v>
      </c>
      <c r="B10607" t="s">
        <v>164</v>
      </c>
      <c r="C10607">
        <v>385286.01</v>
      </c>
      <c r="D10607" t="s">
        <v>19</v>
      </c>
      <c r="E10607" t="s">
        <v>21</v>
      </c>
      <c r="F10607">
        <v>0</v>
      </c>
    </row>
    <row r="10608" spans="1:6">
      <c r="A10608" s="171">
        <v>44518</v>
      </c>
      <c r="B10608" t="s">
        <v>164</v>
      </c>
      <c r="C10608">
        <v>385286.01</v>
      </c>
      <c r="D10608" t="s">
        <v>19</v>
      </c>
      <c r="E10608" t="s">
        <v>22</v>
      </c>
      <c r="F10608">
        <v>0</v>
      </c>
    </row>
    <row r="10609" spans="1:6">
      <c r="A10609" s="171">
        <v>44518</v>
      </c>
      <c r="B10609" t="s">
        <v>164</v>
      </c>
      <c r="C10609">
        <v>385286.01</v>
      </c>
      <c r="D10609" t="s">
        <v>23</v>
      </c>
      <c r="E10609" t="s">
        <v>23</v>
      </c>
      <c r="F10609">
        <v>0</v>
      </c>
    </row>
    <row r="10610" spans="1:6">
      <c r="A10610" s="171">
        <v>44518</v>
      </c>
      <c r="B10610" t="s">
        <v>164</v>
      </c>
      <c r="C10610">
        <v>385286.01</v>
      </c>
      <c r="D10610" t="s">
        <v>24</v>
      </c>
      <c r="E10610" t="s">
        <v>24</v>
      </c>
      <c r="F10610">
        <v>24927</v>
      </c>
    </row>
    <row r="10611" spans="1:6">
      <c r="A10611" s="171">
        <v>44518</v>
      </c>
      <c r="B10611" t="s">
        <v>164</v>
      </c>
      <c r="C10611">
        <v>385286.01</v>
      </c>
      <c r="D10611" t="s">
        <v>25</v>
      </c>
      <c r="E10611" t="s">
        <v>25</v>
      </c>
      <c r="F10611">
        <v>2177842</v>
      </c>
    </row>
    <row r="10612" spans="1:6">
      <c r="A10612" s="171">
        <v>44518</v>
      </c>
      <c r="B10612" t="s">
        <v>164</v>
      </c>
      <c r="C10612">
        <v>385286.01</v>
      </c>
      <c r="D10612" t="s">
        <v>26</v>
      </c>
      <c r="E10612" t="s">
        <v>26</v>
      </c>
      <c r="F10612">
        <v>20210</v>
      </c>
    </row>
    <row r="10613" spans="1:6">
      <c r="A10613" s="171">
        <v>44518</v>
      </c>
      <c r="B10613" t="s">
        <v>164</v>
      </c>
      <c r="C10613">
        <v>385286.01</v>
      </c>
      <c r="D10613" t="s">
        <v>27</v>
      </c>
      <c r="E10613" t="s">
        <v>27</v>
      </c>
      <c r="F10613">
        <v>35303</v>
      </c>
    </row>
    <row r="10614" spans="1:6">
      <c r="A10614" s="171">
        <v>44518</v>
      </c>
      <c r="B10614" t="s">
        <v>164</v>
      </c>
      <c r="C10614">
        <v>385286.01</v>
      </c>
      <c r="D10614" t="s">
        <v>28</v>
      </c>
      <c r="E10614" t="s">
        <v>28</v>
      </c>
      <c r="F10614">
        <v>0</v>
      </c>
    </row>
    <row r="10615" spans="1:6">
      <c r="A10615" s="171">
        <v>44518</v>
      </c>
      <c r="B10615" t="s">
        <v>164</v>
      </c>
      <c r="C10615">
        <v>385286.01</v>
      </c>
      <c r="D10615" t="s">
        <v>29</v>
      </c>
      <c r="E10615" t="s">
        <v>29</v>
      </c>
      <c r="F10615">
        <v>667463</v>
      </c>
    </row>
    <row r="10616" spans="1:6">
      <c r="A10616" s="171">
        <v>44518</v>
      </c>
      <c r="B10616" t="s">
        <v>164</v>
      </c>
      <c r="C10616">
        <v>385286.01</v>
      </c>
      <c r="D10616" t="s">
        <v>30</v>
      </c>
      <c r="E10616" t="s">
        <v>30</v>
      </c>
      <c r="F10616">
        <v>25598743</v>
      </c>
    </row>
    <row r="10617" spans="1:6">
      <c r="A10617" s="171">
        <v>44518</v>
      </c>
      <c r="B10617" t="s">
        <v>164</v>
      </c>
      <c r="C10617">
        <v>385286.01</v>
      </c>
      <c r="D10617" t="s">
        <v>31</v>
      </c>
      <c r="E10617" t="s">
        <v>31</v>
      </c>
      <c r="F10617">
        <v>10271868</v>
      </c>
    </row>
    <row r="10618" spans="1:6">
      <c r="A10618" s="171">
        <v>44518</v>
      </c>
      <c r="B10618" t="s">
        <v>164</v>
      </c>
      <c r="C10618">
        <v>385286.01</v>
      </c>
      <c r="D10618" t="s">
        <v>32</v>
      </c>
      <c r="E10618" t="s">
        <v>32</v>
      </c>
      <c r="F10618">
        <v>147694</v>
      </c>
    </row>
    <row r="10619" spans="1:6">
      <c r="A10619" s="171">
        <v>44518</v>
      </c>
      <c r="B10619" t="s">
        <v>164</v>
      </c>
      <c r="C10619">
        <v>385286.01</v>
      </c>
      <c r="D10619" t="s">
        <v>33</v>
      </c>
      <c r="E10619" t="s">
        <v>33</v>
      </c>
      <c r="F10619">
        <v>8863661</v>
      </c>
    </row>
    <row r="10620" spans="1:6">
      <c r="A10620" s="171">
        <v>44518</v>
      </c>
      <c r="B10620" t="s">
        <v>164</v>
      </c>
      <c r="C10620">
        <v>385286.01</v>
      </c>
      <c r="D10620" t="s">
        <v>34</v>
      </c>
      <c r="E10620" t="s">
        <v>34</v>
      </c>
      <c r="F10620">
        <v>0</v>
      </c>
    </row>
    <row r="10621" spans="1:6">
      <c r="A10621" s="171">
        <v>44518</v>
      </c>
      <c r="B10621" t="s">
        <v>164</v>
      </c>
      <c r="C10621">
        <v>385286.01</v>
      </c>
      <c r="D10621" t="s">
        <v>35</v>
      </c>
      <c r="E10621" t="s">
        <v>35</v>
      </c>
      <c r="F10621">
        <v>0</v>
      </c>
    </row>
    <row r="10622" spans="1:6">
      <c r="A10622" s="171">
        <v>44518</v>
      </c>
      <c r="B10622" t="s">
        <v>164</v>
      </c>
      <c r="C10622">
        <v>385286.01</v>
      </c>
      <c r="D10622" t="s">
        <v>36</v>
      </c>
      <c r="E10622" t="s">
        <v>36</v>
      </c>
      <c r="F10622">
        <v>1</v>
      </c>
    </row>
    <row r="10623" spans="1:6">
      <c r="A10623" s="171">
        <v>44518</v>
      </c>
      <c r="B10623" t="s">
        <v>164</v>
      </c>
      <c r="C10623">
        <v>385286.01</v>
      </c>
      <c r="D10623" t="s">
        <v>37</v>
      </c>
      <c r="E10623" t="s">
        <v>37</v>
      </c>
      <c r="F10623">
        <v>0</v>
      </c>
    </row>
    <row r="10624" spans="1:6">
      <c r="A10624" s="171">
        <v>44518</v>
      </c>
      <c r="B10624" t="s">
        <v>164</v>
      </c>
      <c r="C10624">
        <v>385286.01</v>
      </c>
      <c r="D10624" t="s">
        <v>38</v>
      </c>
      <c r="E10624" t="s">
        <v>38</v>
      </c>
      <c r="F10624">
        <v>0</v>
      </c>
    </row>
    <row r="10625" spans="1:6">
      <c r="A10625" s="171">
        <v>44518</v>
      </c>
      <c r="B10625" t="s">
        <v>164</v>
      </c>
      <c r="C10625">
        <v>385286.01</v>
      </c>
      <c r="D10625" t="s">
        <v>39</v>
      </c>
      <c r="E10625" t="s">
        <v>39</v>
      </c>
      <c r="F10625">
        <v>0</v>
      </c>
    </row>
    <row r="10626" spans="1:6">
      <c r="A10626" s="171">
        <v>44518</v>
      </c>
      <c r="B10626" t="s">
        <v>164</v>
      </c>
      <c r="C10626">
        <v>385286.01</v>
      </c>
      <c r="D10626" t="s">
        <v>40</v>
      </c>
      <c r="E10626" t="s">
        <v>40</v>
      </c>
      <c r="F10626">
        <v>0</v>
      </c>
    </row>
    <row r="10627" spans="1:6">
      <c r="A10627" s="171">
        <v>44518</v>
      </c>
      <c r="B10627" t="s">
        <v>164</v>
      </c>
      <c r="C10627">
        <v>385286.01</v>
      </c>
      <c r="D10627" t="s">
        <v>41</v>
      </c>
      <c r="E10627" t="s">
        <v>41</v>
      </c>
      <c r="F10627">
        <v>0</v>
      </c>
    </row>
    <row r="10628" spans="1:6">
      <c r="A10628" s="171">
        <v>44519</v>
      </c>
      <c r="B10628" t="s">
        <v>164</v>
      </c>
      <c r="C10628">
        <v>393579.86</v>
      </c>
      <c r="D10628" t="s">
        <v>9</v>
      </c>
      <c r="E10628" t="s">
        <v>9</v>
      </c>
      <c r="F10628">
        <v>1761596</v>
      </c>
    </row>
    <row r="10629" spans="1:6">
      <c r="A10629" s="171">
        <v>44519</v>
      </c>
      <c r="B10629" t="s">
        <v>164</v>
      </c>
      <c r="C10629">
        <v>393579.86</v>
      </c>
      <c r="D10629" t="s">
        <v>9</v>
      </c>
      <c r="E10629" t="s">
        <v>10</v>
      </c>
      <c r="F10629">
        <v>892416</v>
      </c>
    </row>
    <row r="10630" spans="1:6">
      <c r="A10630" s="171">
        <v>44519</v>
      </c>
      <c r="B10630" t="s">
        <v>164</v>
      </c>
      <c r="C10630">
        <v>393579.86</v>
      </c>
      <c r="D10630" t="s">
        <v>9</v>
      </c>
      <c r="E10630" t="s">
        <v>11</v>
      </c>
      <c r="F10630">
        <v>1339</v>
      </c>
    </row>
    <row r="10631" spans="1:6">
      <c r="A10631" s="171">
        <v>44519</v>
      </c>
      <c r="B10631" t="s">
        <v>164</v>
      </c>
      <c r="C10631">
        <v>393579.86</v>
      </c>
      <c r="D10631" t="s">
        <v>9</v>
      </c>
      <c r="E10631" t="s">
        <v>12</v>
      </c>
      <c r="F10631">
        <v>0</v>
      </c>
    </row>
    <row r="10632" spans="1:6">
      <c r="A10632" s="171">
        <v>44519</v>
      </c>
      <c r="B10632" t="s">
        <v>164</v>
      </c>
      <c r="C10632">
        <v>393579.86</v>
      </c>
      <c r="D10632" t="s">
        <v>9</v>
      </c>
      <c r="E10632" t="s">
        <v>13</v>
      </c>
      <c r="F10632">
        <v>867841</v>
      </c>
    </row>
    <row r="10633" spans="1:6">
      <c r="A10633" s="171">
        <v>44519</v>
      </c>
      <c r="B10633" t="s">
        <v>164</v>
      </c>
      <c r="C10633">
        <v>393579.86</v>
      </c>
      <c r="D10633" t="s">
        <v>14</v>
      </c>
      <c r="E10633" t="s">
        <v>14</v>
      </c>
      <c r="F10633">
        <v>43802</v>
      </c>
    </row>
    <row r="10634" spans="1:6">
      <c r="A10634" s="171">
        <v>44519</v>
      </c>
      <c r="B10634" t="s">
        <v>164</v>
      </c>
      <c r="C10634">
        <v>393579.86</v>
      </c>
      <c r="D10634" t="s">
        <v>14</v>
      </c>
      <c r="E10634" t="s">
        <v>15</v>
      </c>
      <c r="F10634">
        <v>43715</v>
      </c>
    </row>
    <row r="10635" spans="1:6">
      <c r="A10635" s="171">
        <v>44519</v>
      </c>
      <c r="B10635" t="s">
        <v>164</v>
      </c>
      <c r="C10635">
        <v>393579.86</v>
      </c>
      <c r="D10635" t="s">
        <v>14</v>
      </c>
      <c r="E10635" t="s">
        <v>16</v>
      </c>
      <c r="F10635">
        <v>87</v>
      </c>
    </row>
    <row r="10636" spans="1:6">
      <c r="A10636" s="171">
        <v>44519</v>
      </c>
      <c r="B10636" t="s">
        <v>164</v>
      </c>
      <c r="C10636">
        <v>393579.86</v>
      </c>
      <c r="D10636" t="s">
        <v>14</v>
      </c>
      <c r="E10636" t="s">
        <v>17</v>
      </c>
      <c r="F10636">
        <v>0</v>
      </c>
    </row>
    <row r="10637" spans="1:6">
      <c r="A10637" s="171">
        <v>44519</v>
      </c>
      <c r="B10637" t="s">
        <v>164</v>
      </c>
      <c r="C10637">
        <v>393579.86</v>
      </c>
      <c r="D10637" t="s">
        <v>14</v>
      </c>
      <c r="E10637" t="s">
        <v>18</v>
      </c>
      <c r="F10637">
        <v>0</v>
      </c>
    </row>
    <row r="10638" spans="1:6">
      <c r="A10638" s="171">
        <v>44519</v>
      </c>
      <c r="B10638" t="s">
        <v>164</v>
      </c>
      <c r="C10638">
        <v>393579.86</v>
      </c>
      <c r="D10638" t="s">
        <v>19</v>
      </c>
      <c r="E10638" t="s">
        <v>19</v>
      </c>
      <c r="F10638">
        <v>4871</v>
      </c>
    </row>
    <row r="10639" spans="1:6">
      <c r="A10639" s="171">
        <v>44519</v>
      </c>
      <c r="B10639" t="s">
        <v>164</v>
      </c>
      <c r="C10639">
        <v>393579.86</v>
      </c>
      <c r="D10639" t="s">
        <v>19</v>
      </c>
      <c r="E10639" t="s">
        <v>20</v>
      </c>
      <c r="F10639">
        <v>4871</v>
      </c>
    </row>
    <row r="10640" spans="1:6">
      <c r="A10640" s="171">
        <v>44519</v>
      </c>
      <c r="B10640" t="s">
        <v>164</v>
      </c>
      <c r="C10640">
        <v>393579.86</v>
      </c>
      <c r="D10640" t="s">
        <v>19</v>
      </c>
      <c r="E10640" t="s">
        <v>21</v>
      </c>
      <c r="F10640">
        <v>0</v>
      </c>
    </row>
    <row r="10641" spans="1:6">
      <c r="A10641" s="171">
        <v>44519</v>
      </c>
      <c r="B10641" t="s">
        <v>164</v>
      </c>
      <c r="C10641">
        <v>393579.86</v>
      </c>
      <c r="D10641" t="s">
        <v>19</v>
      </c>
      <c r="E10641" t="s">
        <v>22</v>
      </c>
      <c r="F10641">
        <v>0</v>
      </c>
    </row>
    <row r="10642" spans="1:6">
      <c r="A10642" s="171">
        <v>44519</v>
      </c>
      <c r="B10642" t="s">
        <v>164</v>
      </c>
      <c r="C10642">
        <v>393579.86</v>
      </c>
      <c r="D10642" t="s">
        <v>23</v>
      </c>
      <c r="E10642" t="s">
        <v>23</v>
      </c>
      <c r="F10642">
        <v>0</v>
      </c>
    </row>
    <row r="10643" spans="1:6">
      <c r="A10643" s="171">
        <v>44519</v>
      </c>
      <c r="B10643" t="s">
        <v>164</v>
      </c>
      <c r="C10643">
        <v>393579.86</v>
      </c>
      <c r="D10643" t="s">
        <v>24</v>
      </c>
      <c r="E10643" t="s">
        <v>24</v>
      </c>
      <c r="F10643">
        <v>117242</v>
      </c>
    </row>
    <row r="10644" spans="1:6">
      <c r="A10644" s="171">
        <v>44519</v>
      </c>
      <c r="B10644" t="s">
        <v>164</v>
      </c>
      <c r="C10644">
        <v>393579.86</v>
      </c>
      <c r="D10644" t="s">
        <v>25</v>
      </c>
      <c r="E10644" t="s">
        <v>25</v>
      </c>
      <c r="F10644">
        <v>2610389</v>
      </c>
    </row>
    <row r="10645" spans="1:6">
      <c r="A10645" s="171">
        <v>44519</v>
      </c>
      <c r="B10645" t="s">
        <v>164</v>
      </c>
      <c r="C10645">
        <v>393579.86</v>
      </c>
      <c r="D10645" t="s">
        <v>26</v>
      </c>
      <c r="E10645" t="s">
        <v>26</v>
      </c>
      <c r="F10645">
        <v>22993</v>
      </c>
    </row>
    <row r="10646" spans="1:6">
      <c r="A10646" s="171">
        <v>44519</v>
      </c>
      <c r="B10646" t="s">
        <v>164</v>
      </c>
      <c r="C10646">
        <v>393579.86</v>
      </c>
      <c r="D10646" t="s">
        <v>27</v>
      </c>
      <c r="E10646" t="s">
        <v>27</v>
      </c>
      <c r="F10646">
        <v>29792</v>
      </c>
    </row>
    <row r="10647" spans="1:6">
      <c r="A10647" s="171">
        <v>44519</v>
      </c>
      <c r="B10647" t="s">
        <v>164</v>
      </c>
      <c r="C10647">
        <v>393579.86</v>
      </c>
      <c r="D10647" t="s">
        <v>28</v>
      </c>
      <c r="E10647" t="s">
        <v>28</v>
      </c>
      <c r="F10647">
        <v>1</v>
      </c>
    </row>
    <row r="10648" spans="1:6">
      <c r="A10648" s="171">
        <v>44519</v>
      </c>
      <c r="B10648" t="s">
        <v>164</v>
      </c>
      <c r="C10648">
        <v>393579.86</v>
      </c>
      <c r="D10648" t="s">
        <v>29</v>
      </c>
      <c r="E10648" t="s">
        <v>29</v>
      </c>
      <c r="F10648">
        <v>619030</v>
      </c>
    </row>
    <row r="10649" spans="1:6">
      <c r="A10649" s="171">
        <v>44519</v>
      </c>
      <c r="B10649" t="s">
        <v>164</v>
      </c>
      <c r="C10649">
        <v>393579.86</v>
      </c>
      <c r="D10649" t="s">
        <v>30</v>
      </c>
      <c r="E10649" t="s">
        <v>30</v>
      </c>
      <c r="F10649">
        <v>25669769</v>
      </c>
    </row>
    <row r="10650" spans="1:6">
      <c r="A10650" s="171">
        <v>44519</v>
      </c>
      <c r="B10650" t="s">
        <v>164</v>
      </c>
      <c r="C10650">
        <v>393579.86</v>
      </c>
      <c r="D10650" t="s">
        <v>31</v>
      </c>
      <c r="E10650" t="s">
        <v>31</v>
      </c>
      <c r="F10650">
        <v>11107534</v>
      </c>
    </row>
    <row r="10651" spans="1:6">
      <c r="A10651" s="171">
        <v>44519</v>
      </c>
      <c r="B10651" t="s">
        <v>164</v>
      </c>
      <c r="C10651">
        <v>393579.86</v>
      </c>
      <c r="D10651" t="s">
        <v>32</v>
      </c>
      <c r="E10651" t="s">
        <v>32</v>
      </c>
      <c r="F10651">
        <v>29326</v>
      </c>
    </row>
    <row r="10652" spans="1:6">
      <c r="A10652" s="171">
        <v>44519</v>
      </c>
      <c r="B10652" t="s">
        <v>164</v>
      </c>
      <c r="C10652">
        <v>393579.86</v>
      </c>
      <c r="D10652" t="s">
        <v>33</v>
      </c>
      <c r="E10652" t="s">
        <v>33</v>
      </c>
      <c r="F10652">
        <v>6953101</v>
      </c>
    </row>
    <row r="10653" spans="1:6">
      <c r="A10653" s="171">
        <v>44519</v>
      </c>
      <c r="B10653" t="s">
        <v>164</v>
      </c>
      <c r="C10653">
        <v>393579.86</v>
      </c>
      <c r="D10653" t="s">
        <v>34</v>
      </c>
      <c r="E10653" t="s">
        <v>34</v>
      </c>
      <c r="F10653">
        <v>0</v>
      </c>
    </row>
    <row r="10654" spans="1:6">
      <c r="A10654" s="171">
        <v>44519</v>
      </c>
      <c r="B10654" t="s">
        <v>164</v>
      </c>
      <c r="C10654">
        <v>393579.86</v>
      </c>
      <c r="D10654" t="s">
        <v>35</v>
      </c>
      <c r="E10654" t="s">
        <v>35</v>
      </c>
      <c r="F10654">
        <v>0</v>
      </c>
    </row>
    <row r="10655" spans="1:6">
      <c r="A10655" s="171">
        <v>44519</v>
      </c>
      <c r="B10655" t="s">
        <v>164</v>
      </c>
      <c r="C10655">
        <v>393579.86</v>
      </c>
      <c r="D10655" t="s">
        <v>36</v>
      </c>
      <c r="E10655" t="s">
        <v>36</v>
      </c>
      <c r="F10655">
        <v>0</v>
      </c>
    </row>
    <row r="10656" spans="1:6">
      <c r="A10656" s="171">
        <v>44519</v>
      </c>
      <c r="B10656" t="s">
        <v>164</v>
      </c>
      <c r="C10656">
        <v>393579.86</v>
      </c>
      <c r="D10656" t="s">
        <v>37</v>
      </c>
      <c r="E10656" t="s">
        <v>37</v>
      </c>
      <c r="F10656">
        <v>0</v>
      </c>
    </row>
    <row r="10657" spans="1:6">
      <c r="A10657" s="171">
        <v>44519</v>
      </c>
      <c r="B10657" t="s">
        <v>164</v>
      </c>
      <c r="C10657">
        <v>393579.86</v>
      </c>
      <c r="D10657" t="s">
        <v>38</v>
      </c>
      <c r="E10657" t="s">
        <v>38</v>
      </c>
      <c r="F10657">
        <v>0</v>
      </c>
    </row>
    <row r="10658" spans="1:6">
      <c r="A10658" s="171">
        <v>44519</v>
      </c>
      <c r="B10658" t="s">
        <v>164</v>
      </c>
      <c r="C10658">
        <v>393579.86</v>
      </c>
      <c r="D10658" t="s">
        <v>39</v>
      </c>
      <c r="E10658" t="s">
        <v>39</v>
      </c>
      <c r="F10658">
        <v>0</v>
      </c>
    </row>
    <row r="10659" spans="1:6">
      <c r="A10659" s="171">
        <v>44519</v>
      </c>
      <c r="B10659" t="s">
        <v>164</v>
      </c>
      <c r="C10659">
        <v>393579.86</v>
      </c>
      <c r="D10659" t="s">
        <v>40</v>
      </c>
      <c r="E10659" t="s">
        <v>40</v>
      </c>
      <c r="F10659">
        <v>0</v>
      </c>
    </row>
    <row r="10660" spans="1:6">
      <c r="A10660" s="171">
        <v>44519</v>
      </c>
      <c r="B10660" t="s">
        <v>164</v>
      </c>
      <c r="C10660">
        <v>393579.86</v>
      </c>
      <c r="D10660" t="s">
        <v>41</v>
      </c>
      <c r="E10660" t="s">
        <v>41</v>
      </c>
      <c r="F10660">
        <v>0</v>
      </c>
    </row>
    <row r="10661" spans="1:6">
      <c r="A10661" s="171">
        <v>44520</v>
      </c>
      <c r="B10661" t="s">
        <v>164</v>
      </c>
      <c r="C10661">
        <v>348280.69</v>
      </c>
      <c r="D10661" t="s">
        <v>9</v>
      </c>
      <c r="E10661" t="s">
        <v>9</v>
      </c>
      <c r="F10661">
        <v>1745633</v>
      </c>
    </row>
    <row r="10662" spans="1:6">
      <c r="A10662" s="171">
        <v>44520</v>
      </c>
      <c r="B10662" t="s">
        <v>164</v>
      </c>
      <c r="C10662">
        <v>348280.69</v>
      </c>
      <c r="D10662" t="s">
        <v>9</v>
      </c>
      <c r="E10662" t="s">
        <v>10</v>
      </c>
      <c r="F10662">
        <v>919391</v>
      </c>
    </row>
    <row r="10663" spans="1:6">
      <c r="A10663" s="171">
        <v>44520</v>
      </c>
      <c r="B10663" t="s">
        <v>164</v>
      </c>
      <c r="C10663">
        <v>348280.69</v>
      </c>
      <c r="D10663" t="s">
        <v>9</v>
      </c>
      <c r="E10663" t="s">
        <v>11</v>
      </c>
      <c r="F10663">
        <v>1160</v>
      </c>
    </row>
    <row r="10664" spans="1:6">
      <c r="A10664" s="171">
        <v>44520</v>
      </c>
      <c r="B10664" t="s">
        <v>164</v>
      </c>
      <c r="C10664">
        <v>348280.69</v>
      </c>
      <c r="D10664" t="s">
        <v>9</v>
      </c>
      <c r="E10664" t="s">
        <v>12</v>
      </c>
      <c r="F10664">
        <v>0</v>
      </c>
    </row>
    <row r="10665" spans="1:6">
      <c r="A10665" s="171">
        <v>44520</v>
      </c>
      <c r="B10665" t="s">
        <v>164</v>
      </c>
      <c r="C10665">
        <v>348280.69</v>
      </c>
      <c r="D10665" t="s">
        <v>9</v>
      </c>
      <c r="E10665" t="s">
        <v>13</v>
      </c>
      <c r="F10665">
        <v>825082</v>
      </c>
    </row>
    <row r="10666" spans="1:6">
      <c r="A10666" s="171">
        <v>44520</v>
      </c>
      <c r="B10666" t="s">
        <v>164</v>
      </c>
      <c r="C10666">
        <v>348280.69</v>
      </c>
      <c r="D10666" t="s">
        <v>14</v>
      </c>
      <c r="E10666" t="s">
        <v>14</v>
      </c>
      <c r="F10666">
        <v>29163</v>
      </c>
    </row>
    <row r="10667" spans="1:6">
      <c r="A10667" s="171">
        <v>44520</v>
      </c>
      <c r="B10667" t="s">
        <v>164</v>
      </c>
      <c r="C10667">
        <v>348280.69</v>
      </c>
      <c r="D10667" t="s">
        <v>14</v>
      </c>
      <c r="E10667" t="s">
        <v>15</v>
      </c>
      <c r="F10667">
        <v>29091</v>
      </c>
    </row>
    <row r="10668" spans="1:6">
      <c r="A10668" s="171">
        <v>44520</v>
      </c>
      <c r="B10668" t="s">
        <v>164</v>
      </c>
      <c r="C10668">
        <v>348280.69</v>
      </c>
      <c r="D10668" t="s">
        <v>14</v>
      </c>
      <c r="E10668" t="s">
        <v>16</v>
      </c>
      <c r="F10668">
        <v>72</v>
      </c>
    </row>
    <row r="10669" spans="1:6">
      <c r="A10669" s="171">
        <v>44520</v>
      </c>
      <c r="B10669" t="s">
        <v>164</v>
      </c>
      <c r="C10669">
        <v>348280.69</v>
      </c>
      <c r="D10669" t="s">
        <v>14</v>
      </c>
      <c r="E10669" t="s">
        <v>17</v>
      </c>
      <c r="F10669">
        <v>0</v>
      </c>
    </row>
    <row r="10670" spans="1:6">
      <c r="A10670" s="171">
        <v>44520</v>
      </c>
      <c r="B10670" t="s">
        <v>164</v>
      </c>
      <c r="C10670">
        <v>348280.69</v>
      </c>
      <c r="D10670" t="s">
        <v>14</v>
      </c>
      <c r="E10670" t="s">
        <v>18</v>
      </c>
      <c r="F10670">
        <v>0</v>
      </c>
    </row>
    <row r="10671" spans="1:6">
      <c r="A10671" s="171">
        <v>44520</v>
      </c>
      <c r="B10671" t="s">
        <v>164</v>
      </c>
      <c r="C10671">
        <v>348280.69</v>
      </c>
      <c r="D10671" t="s">
        <v>19</v>
      </c>
      <c r="E10671" t="s">
        <v>19</v>
      </c>
      <c r="F10671">
        <v>36631</v>
      </c>
    </row>
    <row r="10672" spans="1:6">
      <c r="A10672" s="171">
        <v>44520</v>
      </c>
      <c r="B10672" t="s">
        <v>164</v>
      </c>
      <c r="C10672">
        <v>348280.69</v>
      </c>
      <c r="D10672" t="s">
        <v>19</v>
      </c>
      <c r="E10672" t="s">
        <v>20</v>
      </c>
      <c r="F10672">
        <v>36631</v>
      </c>
    </row>
    <row r="10673" spans="1:6">
      <c r="A10673" s="171">
        <v>44520</v>
      </c>
      <c r="B10673" t="s">
        <v>164</v>
      </c>
      <c r="C10673">
        <v>348280.69</v>
      </c>
      <c r="D10673" t="s">
        <v>19</v>
      </c>
      <c r="E10673" t="s">
        <v>21</v>
      </c>
      <c r="F10673">
        <v>0</v>
      </c>
    </row>
    <row r="10674" spans="1:6">
      <c r="A10674" s="171">
        <v>44520</v>
      </c>
      <c r="B10674" t="s">
        <v>164</v>
      </c>
      <c r="C10674">
        <v>348280.69</v>
      </c>
      <c r="D10674" t="s">
        <v>19</v>
      </c>
      <c r="E10674" t="s">
        <v>22</v>
      </c>
      <c r="F10674">
        <v>0</v>
      </c>
    </row>
    <row r="10675" spans="1:6">
      <c r="A10675" s="171">
        <v>44520</v>
      </c>
      <c r="B10675" t="s">
        <v>164</v>
      </c>
      <c r="C10675">
        <v>348280.69</v>
      </c>
      <c r="D10675" t="s">
        <v>23</v>
      </c>
      <c r="E10675" t="s">
        <v>23</v>
      </c>
      <c r="F10675">
        <v>0</v>
      </c>
    </row>
    <row r="10676" spans="1:6">
      <c r="A10676" s="171">
        <v>44520</v>
      </c>
      <c r="B10676" t="s">
        <v>164</v>
      </c>
      <c r="C10676">
        <v>348280.69</v>
      </c>
      <c r="D10676" t="s">
        <v>24</v>
      </c>
      <c r="E10676" t="s">
        <v>24</v>
      </c>
      <c r="F10676">
        <v>81021</v>
      </c>
    </row>
    <row r="10677" spans="1:6">
      <c r="A10677" s="171">
        <v>44520</v>
      </c>
      <c r="B10677" t="s">
        <v>164</v>
      </c>
      <c r="C10677">
        <v>348280.69</v>
      </c>
      <c r="D10677" t="s">
        <v>25</v>
      </c>
      <c r="E10677" t="s">
        <v>25</v>
      </c>
      <c r="F10677">
        <v>2921607</v>
      </c>
    </row>
    <row r="10678" spans="1:6">
      <c r="A10678" s="171">
        <v>44520</v>
      </c>
      <c r="B10678" t="s">
        <v>164</v>
      </c>
      <c r="C10678">
        <v>348280.69</v>
      </c>
      <c r="D10678" t="s">
        <v>26</v>
      </c>
      <c r="E10678" t="s">
        <v>26</v>
      </c>
      <c r="F10678">
        <v>52678</v>
      </c>
    </row>
    <row r="10679" spans="1:6">
      <c r="A10679" s="171">
        <v>44520</v>
      </c>
      <c r="B10679" t="s">
        <v>164</v>
      </c>
      <c r="C10679">
        <v>348280.69</v>
      </c>
      <c r="D10679" t="s">
        <v>27</v>
      </c>
      <c r="E10679" t="s">
        <v>27</v>
      </c>
      <c r="F10679">
        <v>35328</v>
      </c>
    </row>
    <row r="10680" spans="1:6">
      <c r="A10680" s="171">
        <v>44520</v>
      </c>
      <c r="B10680" t="s">
        <v>164</v>
      </c>
      <c r="C10680">
        <v>348280.69</v>
      </c>
      <c r="D10680" t="s">
        <v>28</v>
      </c>
      <c r="E10680" t="s">
        <v>28</v>
      </c>
      <c r="F10680">
        <v>0</v>
      </c>
    </row>
    <row r="10681" spans="1:6">
      <c r="A10681" s="171">
        <v>44520</v>
      </c>
      <c r="B10681" t="s">
        <v>164</v>
      </c>
      <c r="C10681">
        <v>348280.69</v>
      </c>
      <c r="D10681" t="s">
        <v>29</v>
      </c>
      <c r="E10681" t="s">
        <v>29</v>
      </c>
      <c r="F10681">
        <v>1123028</v>
      </c>
    </row>
    <row r="10682" spans="1:6">
      <c r="A10682" s="171">
        <v>44520</v>
      </c>
      <c r="B10682" t="s">
        <v>164</v>
      </c>
      <c r="C10682">
        <v>348280.69</v>
      </c>
      <c r="D10682" t="s">
        <v>30</v>
      </c>
      <c r="E10682" t="s">
        <v>30</v>
      </c>
      <c r="F10682">
        <v>26006641</v>
      </c>
    </row>
    <row r="10683" spans="1:6">
      <c r="A10683" s="171">
        <v>44520</v>
      </c>
      <c r="B10683" t="s">
        <v>164</v>
      </c>
      <c r="C10683">
        <v>348280.69</v>
      </c>
      <c r="D10683" t="s">
        <v>31</v>
      </c>
      <c r="E10683" t="s">
        <v>31</v>
      </c>
      <c r="F10683">
        <v>11581911</v>
      </c>
    </row>
    <row r="10684" spans="1:6">
      <c r="A10684" s="171">
        <v>44520</v>
      </c>
      <c r="B10684" t="s">
        <v>164</v>
      </c>
      <c r="C10684">
        <v>348280.69</v>
      </c>
      <c r="D10684" t="s">
        <v>32</v>
      </c>
      <c r="E10684" t="s">
        <v>32</v>
      </c>
      <c r="F10684">
        <v>88359</v>
      </c>
    </row>
    <row r="10685" spans="1:6">
      <c r="A10685" s="171">
        <v>44520</v>
      </c>
      <c r="B10685" t="s">
        <v>164</v>
      </c>
      <c r="C10685">
        <v>348280.69</v>
      </c>
      <c r="D10685" t="s">
        <v>33</v>
      </c>
      <c r="E10685" t="s">
        <v>33</v>
      </c>
      <c r="F10685">
        <v>6807523</v>
      </c>
    </row>
    <row r="10686" spans="1:6">
      <c r="A10686" s="171">
        <v>44520</v>
      </c>
      <c r="B10686" t="s">
        <v>164</v>
      </c>
      <c r="C10686">
        <v>348280.69</v>
      </c>
      <c r="D10686" t="s">
        <v>34</v>
      </c>
      <c r="E10686" t="s">
        <v>34</v>
      </c>
      <c r="F10686">
        <v>0</v>
      </c>
    </row>
    <row r="10687" spans="1:6">
      <c r="A10687" s="171">
        <v>44520</v>
      </c>
      <c r="B10687" t="s">
        <v>164</v>
      </c>
      <c r="C10687">
        <v>348280.69</v>
      </c>
      <c r="D10687" t="s">
        <v>35</v>
      </c>
      <c r="E10687" t="s">
        <v>35</v>
      </c>
      <c r="F10687">
        <v>0</v>
      </c>
    </row>
    <row r="10688" spans="1:6">
      <c r="A10688" s="171">
        <v>44520</v>
      </c>
      <c r="B10688" t="s">
        <v>164</v>
      </c>
      <c r="C10688">
        <v>348280.69</v>
      </c>
      <c r="D10688" t="s">
        <v>36</v>
      </c>
      <c r="E10688" t="s">
        <v>36</v>
      </c>
      <c r="F10688">
        <v>0</v>
      </c>
    </row>
    <row r="10689" spans="1:6">
      <c r="A10689" s="171">
        <v>44520</v>
      </c>
      <c r="B10689" t="s">
        <v>164</v>
      </c>
      <c r="C10689">
        <v>348280.69</v>
      </c>
      <c r="D10689" t="s">
        <v>37</v>
      </c>
      <c r="E10689" t="s">
        <v>37</v>
      </c>
      <c r="F10689">
        <v>0</v>
      </c>
    </row>
    <row r="10690" spans="1:6">
      <c r="A10690" s="171">
        <v>44520</v>
      </c>
      <c r="B10690" t="s">
        <v>164</v>
      </c>
      <c r="C10690">
        <v>348280.69</v>
      </c>
      <c r="D10690" t="s">
        <v>38</v>
      </c>
      <c r="E10690" t="s">
        <v>38</v>
      </c>
      <c r="F10690">
        <v>0</v>
      </c>
    </row>
    <row r="10691" spans="1:6">
      <c r="A10691" s="171">
        <v>44520</v>
      </c>
      <c r="B10691" t="s">
        <v>164</v>
      </c>
      <c r="C10691">
        <v>348280.69</v>
      </c>
      <c r="D10691" t="s">
        <v>39</v>
      </c>
      <c r="E10691" t="s">
        <v>39</v>
      </c>
      <c r="F10691">
        <v>0</v>
      </c>
    </row>
    <row r="10692" spans="1:6">
      <c r="A10692" s="171">
        <v>44520</v>
      </c>
      <c r="B10692" t="s">
        <v>164</v>
      </c>
      <c r="C10692">
        <v>348280.69</v>
      </c>
      <c r="D10692" t="s">
        <v>40</v>
      </c>
      <c r="E10692" t="s">
        <v>40</v>
      </c>
      <c r="F10692">
        <v>0</v>
      </c>
    </row>
    <row r="10693" spans="1:6">
      <c r="A10693" s="171">
        <v>44520</v>
      </c>
      <c r="B10693" t="s">
        <v>164</v>
      </c>
      <c r="C10693">
        <v>348280.69</v>
      </c>
      <c r="D10693" t="s">
        <v>41</v>
      </c>
      <c r="E10693" t="s">
        <v>41</v>
      </c>
      <c r="F10693">
        <v>0</v>
      </c>
    </row>
    <row r="10694" spans="1:6">
      <c r="A10694" s="171">
        <v>44521</v>
      </c>
      <c r="B10694" t="s">
        <v>164</v>
      </c>
      <c r="C10694">
        <v>314126.36</v>
      </c>
      <c r="D10694" t="s">
        <v>9</v>
      </c>
      <c r="E10694" t="s">
        <v>9</v>
      </c>
      <c r="F10694">
        <v>1608485</v>
      </c>
    </row>
    <row r="10695" spans="1:6">
      <c r="A10695" s="171">
        <v>44521</v>
      </c>
      <c r="B10695" t="s">
        <v>164</v>
      </c>
      <c r="C10695">
        <v>314126.36</v>
      </c>
      <c r="D10695" t="s">
        <v>9</v>
      </c>
      <c r="E10695" t="s">
        <v>10</v>
      </c>
      <c r="F10695">
        <v>828586</v>
      </c>
    </row>
    <row r="10696" spans="1:6">
      <c r="A10696" s="171">
        <v>44521</v>
      </c>
      <c r="B10696" t="s">
        <v>164</v>
      </c>
      <c r="C10696">
        <v>314126.36</v>
      </c>
      <c r="D10696" t="s">
        <v>9</v>
      </c>
      <c r="E10696" t="s">
        <v>11</v>
      </c>
      <c r="F10696">
        <v>1424</v>
      </c>
    </row>
    <row r="10697" spans="1:6">
      <c r="A10697" s="171">
        <v>44521</v>
      </c>
      <c r="B10697" t="s">
        <v>164</v>
      </c>
      <c r="C10697">
        <v>314126.36</v>
      </c>
      <c r="D10697" t="s">
        <v>9</v>
      </c>
      <c r="E10697" t="s">
        <v>12</v>
      </c>
      <c r="F10697">
        <v>0</v>
      </c>
    </row>
    <row r="10698" spans="1:6">
      <c r="A10698" s="171">
        <v>44521</v>
      </c>
      <c r="B10698" t="s">
        <v>164</v>
      </c>
      <c r="C10698">
        <v>314126.36</v>
      </c>
      <c r="D10698" t="s">
        <v>9</v>
      </c>
      <c r="E10698" t="s">
        <v>13</v>
      </c>
      <c r="F10698">
        <v>778475</v>
      </c>
    </row>
    <row r="10699" spans="1:6">
      <c r="A10699" s="171">
        <v>44521</v>
      </c>
      <c r="B10699" t="s">
        <v>164</v>
      </c>
      <c r="C10699">
        <v>314126.36</v>
      </c>
      <c r="D10699" t="s">
        <v>14</v>
      </c>
      <c r="E10699" t="s">
        <v>14</v>
      </c>
      <c r="F10699">
        <v>19417</v>
      </c>
    </row>
    <row r="10700" spans="1:6">
      <c r="A10700" s="171">
        <v>44521</v>
      </c>
      <c r="B10700" t="s">
        <v>164</v>
      </c>
      <c r="C10700">
        <v>314126.36</v>
      </c>
      <c r="D10700" t="s">
        <v>14</v>
      </c>
      <c r="E10700" t="s">
        <v>15</v>
      </c>
      <c r="F10700">
        <v>19337</v>
      </c>
    </row>
    <row r="10701" spans="1:6">
      <c r="A10701" s="171">
        <v>44521</v>
      </c>
      <c r="B10701" t="s">
        <v>164</v>
      </c>
      <c r="C10701">
        <v>314126.36</v>
      </c>
      <c r="D10701" t="s">
        <v>14</v>
      </c>
      <c r="E10701" t="s">
        <v>16</v>
      </c>
      <c r="F10701">
        <v>80</v>
      </c>
    </row>
    <row r="10702" spans="1:6">
      <c r="A10702" s="171">
        <v>44521</v>
      </c>
      <c r="B10702" t="s">
        <v>164</v>
      </c>
      <c r="C10702">
        <v>314126.36</v>
      </c>
      <c r="D10702" t="s">
        <v>14</v>
      </c>
      <c r="E10702" t="s">
        <v>17</v>
      </c>
      <c r="F10702">
        <v>0</v>
      </c>
    </row>
    <row r="10703" spans="1:6">
      <c r="A10703" s="171">
        <v>44521</v>
      </c>
      <c r="B10703" t="s">
        <v>164</v>
      </c>
      <c r="C10703">
        <v>314126.36</v>
      </c>
      <c r="D10703" t="s">
        <v>14</v>
      </c>
      <c r="E10703" t="s">
        <v>18</v>
      </c>
      <c r="F10703">
        <v>0</v>
      </c>
    </row>
    <row r="10704" spans="1:6">
      <c r="A10704" s="171">
        <v>44521</v>
      </c>
      <c r="B10704" t="s">
        <v>164</v>
      </c>
      <c r="C10704">
        <v>314126.36</v>
      </c>
      <c r="D10704" t="s">
        <v>19</v>
      </c>
      <c r="E10704" t="s">
        <v>19</v>
      </c>
      <c r="F10704">
        <v>94018</v>
      </c>
    </row>
    <row r="10705" spans="1:6">
      <c r="A10705" s="171">
        <v>44521</v>
      </c>
      <c r="B10705" t="s">
        <v>164</v>
      </c>
      <c r="C10705">
        <v>314126.36</v>
      </c>
      <c r="D10705" t="s">
        <v>19</v>
      </c>
      <c r="E10705" t="s">
        <v>20</v>
      </c>
      <c r="F10705">
        <v>94018</v>
      </c>
    </row>
    <row r="10706" spans="1:6">
      <c r="A10706" s="171">
        <v>44521</v>
      </c>
      <c r="B10706" t="s">
        <v>164</v>
      </c>
      <c r="C10706">
        <v>314126.36</v>
      </c>
      <c r="D10706" t="s">
        <v>19</v>
      </c>
      <c r="E10706" t="s">
        <v>21</v>
      </c>
      <c r="F10706">
        <v>0</v>
      </c>
    </row>
    <row r="10707" spans="1:6">
      <c r="A10707" s="171">
        <v>44521</v>
      </c>
      <c r="B10707" t="s">
        <v>164</v>
      </c>
      <c r="C10707">
        <v>314126.36</v>
      </c>
      <c r="D10707" t="s">
        <v>19</v>
      </c>
      <c r="E10707" t="s">
        <v>22</v>
      </c>
      <c r="F10707">
        <v>0</v>
      </c>
    </row>
    <row r="10708" spans="1:6">
      <c r="A10708" s="171">
        <v>44521</v>
      </c>
      <c r="B10708" t="s">
        <v>164</v>
      </c>
      <c r="C10708">
        <v>314126.36</v>
      </c>
      <c r="D10708" t="s">
        <v>23</v>
      </c>
      <c r="E10708" t="s">
        <v>23</v>
      </c>
      <c r="F10708">
        <v>0</v>
      </c>
    </row>
    <row r="10709" spans="1:6">
      <c r="A10709" s="171">
        <v>44521</v>
      </c>
      <c r="B10709" t="s">
        <v>164</v>
      </c>
      <c r="C10709">
        <v>314126.36</v>
      </c>
      <c r="D10709" t="s">
        <v>24</v>
      </c>
      <c r="E10709" t="s">
        <v>24</v>
      </c>
      <c r="F10709">
        <v>39933</v>
      </c>
    </row>
    <row r="10710" spans="1:6">
      <c r="A10710" s="171">
        <v>44521</v>
      </c>
      <c r="B10710" t="s">
        <v>164</v>
      </c>
      <c r="C10710">
        <v>314126.36</v>
      </c>
      <c r="D10710" t="s">
        <v>25</v>
      </c>
      <c r="E10710" t="s">
        <v>25</v>
      </c>
      <c r="F10710">
        <v>3275562</v>
      </c>
    </row>
    <row r="10711" spans="1:6">
      <c r="A10711" s="171">
        <v>44521</v>
      </c>
      <c r="B10711" t="s">
        <v>164</v>
      </c>
      <c r="C10711">
        <v>314126.36</v>
      </c>
      <c r="D10711" t="s">
        <v>26</v>
      </c>
      <c r="E10711" t="s">
        <v>26</v>
      </c>
      <c r="F10711">
        <v>107356</v>
      </c>
    </row>
    <row r="10712" spans="1:6">
      <c r="A10712" s="171">
        <v>44521</v>
      </c>
      <c r="B10712" t="s">
        <v>164</v>
      </c>
      <c r="C10712">
        <v>314126.36</v>
      </c>
      <c r="D10712" t="s">
        <v>27</v>
      </c>
      <c r="E10712" t="s">
        <v>27</v>
      </c>
      <c r="F10712">
        <v>39667</v>
      </c>
    </row>
    <row r="10713" spans="1:6">
      <c r="A10713" s="171">
        <v>44521</v>
      </c>
      <c r="B10713" t="s">
        <v>164</v>
      </c>
      <c r="C10713">
        <v>314126.36</v>
      </c>
      <c r="D10713" t="s">
        <v>28</v>
      </c>
      <c r="E10713" t="s">
        <v>28</v>
      </c>
      <c r="F10713">
        <v>0</v>
      </c>
    </row>
    <row r="10714" spans="1:6">
      <c r="A10714" s="171">
        <v>44521</v>
      </c>
      <c r="B10714" t="s">
        <v>164</v>
      </c>
      <c r="C10714">
        <v>314126.36</v>
      </c>
      <c r="D10714" t="s">
        <v>29</v>
      </c>
      <c r="E10714" t="s">
        <v>29</v>
      </c>
      <c r="F10714">
        <v>832475</v>
      </c>
    </row>
    <row r="10715" spans="1:6">
      <c r="A10715" s="171">
        <v>44521</v>
      </c>
      <c r="B10715" t="s">
        <v>164</v>
      </c>
      <c r="C10715">
        <v>314126.36</v>
      </c>
      <c r="D10715" t="s">
        <v>30</v>
      </c>
      <c r="E10715" t="s">
        <v>30</v>
      </c>
      <c r="F10715">
        <v>26754672</v>
      </c>
    </row>
    <row r="10716" spans="1:6">
      <c r="A10716" s="171">
        <v>44521</v>
      </c>
      <c r="B10716" t="s">
        <v>164</v>
      </c>
      <c r="C10716">
        <v>314126.36</v>
      </c>
      <c r="D10716" t="s">
        <v>31</v>
      </c>
      <c r="E10716" t="s">
        <v>31</v>
      </c>
      <c r="F10716">
        <v>11545596</v>
      </c>
    </row>
    <row r="10717" spans="1:6">
      <c r="A10717" s="171">
        <v>44521</v>
      </c>
      <c r="B10717" t="s">
        <v>164</v>
      </c>
      <c r="C10717">
        <v>314126.36</v>
      </c>
      <c r="D10717" t="s">
        <v>32</v>
      </c>
      <c r="E10717" t="s">
        <v>32</v>
      </c>
      <c r="F10717">
        <v>126521</v>
      </c>
    </row>
    <row r="10718" spans="1:6">
      <c r="A10718" s="171">
        <v>44521</v>
      </c>
      <c r="B10718" t="s">
        <v>164</v>
      </c>
      <c r="C10718">
        <v>314126.36</v>
      </c>
      <c r="D10718" t="s">
        <v>33</v>
      </c>
      <c r="E10718" t="s">
        <v>33</v>
      </c>
      <c r="F10718">
        <v>6694333</v>
      </c>
    </row>
    <row r="10719" spans="1:6">
      <c r="A10719" s="171">
        <v>44521</v>
      </c>
      <c r="B10719" t="s">
        <v>164</v>
      </c>
      <c r="C10719">
        <v>314126.36</v>
      </c>
      <c r="D10719" t="s">
        <v>34</v>
      </c>
      <c r="E10719" t="s">
        <v>34</v>
      </c>
      <c r="F10719">
        <v>0</v>
      </c>
    </row>
    <row r="10720" spans="1:6">
      <c r="A10720" s="171">
        <v>44521</v>
      </c>
      <c r="B10720" t="s">
        <v>164</v>
      </c>
      <c r="C10720">
        <v>314126.36</v>
      </c>
      <c r="D10720" t="s">
        <v>35</v>
      </c>
      <c r="E10720" t="s">
        <v>35</v>
      </c>
      <c r="F10720">
        <v>0</v>
      </c>
    </row>
    <row r="10721" spans="1:6">
      <c r="A10721" s="171">
        <v>44521</v>
      </c>
      <c r="B10721" t="s">
        <v>164</v>
      </c>
      <c r="C10721">
        <v>314126.36</v>
      </c>
      <c r="D10721" t="s">
        <v>36</v>
      </c>
      <c r="E10721" t="s">
        <v>36</v>
      </c>
      <c r="F10721">
        <v>0</v>
      </c>
    </row>
    <row r="10722" spans="1:6">
      <c r="A10722" s="171">
        <v>44521</v>
      </c>
      <c r="B10722" t="s">
        <v>164</v>
      </c>
      <c r="C10722">
        <v>314126.36</v>
      </c>
      <c r="D10722" t="s">
        <v>37</v>
      </c>
      <c r="E10722" t="s">
        <v>37</v>
      </c>
      <c r="F10722">
        <v>0</v>
      </c>
    </row>
    <row r="10723" spans="1:6">
      <c r="A10723" s="171">
        <v>44521</v>
      </c>
      <c r="B10723" t="s">
        <v>164</v>
      </c>
      <c r="C10723">
        <v>314126.36</v>
      </c>
      <c r="D10723" t="s">
        <v>38</v>
      </c>
      <c r="E10723" t="s">
        <v>38</v>
      </c>
      <c r="F10723">
        <v>0</v>
      </c>
    </row>
    <row r="10724" spans="1:6">
      <c r="A10724" s="171">
        <v>44521</v>
      </c>
      <c r="B10724" t="s">
        <v>164</v>
      </c>
      <c r="C10724">
        <v>314126.36</v>
      </c>
      <c r="D10724" t="s">
        <v>39</v>
      </c>
      <c r="E10724" t="s">
        <v>39</v>
      </c>
      <c r="F10724">
        <v>0</v>
      </c>
    </row>
    <row r="10725" spans="1:6">
      <c r="A10725" s="171">
        <v>44521</v>
      </c>
      <c r="B10725" t="s">
        <v>164</v>
      </c>
      <c r="C10725">
        <v>314126.36</v>
      </c>
      <c r="D10725" t="s">
        <v>40</v>
      </c>
      <c r="E10725" t="s">
        <v>40</v>
      </c>
      <c r="F10725">
        <v>0</v>
      </c>
    </row>
    <row r="10726" spans="1:6">
      <c r="A10726" s="171">
        <v>44521</v>
      </c>
      <c r="B10726" t="s">
        <v>164</v>
      </c>
      <c r="C10726">
        <v>314126.36</v>
      </c>
      <c r="D10726" t="s">
        <v>41</v>
      </c>
      <c r="E10726" t="s">
        <v>41</v>
      </c>
      <c r="F10726">
        <v>0</v>
      </c>
    </row>
    <row r="10727" spans="1:6">
      <c r="A10727" s="171">
        <v>44522</v>
      </c>
      <c r="B10727" t="s">
        <v>164</v>
      </c>
      <c r="C10727">
        <v>212473.27</v>
      </c>
      <c r="D10727" t="s">
        <v>9</v>
      </c>
      <c r="E10727" t="s">
        <v>9</v>
      </c>
      <c r="F10727">
        <v>1293007</v>
      </c>
    </row>
    <row r="10728" spans="1:6">
      <c r="A10728" s="171">
        <v>44522</v>
      </c>
      <c r="B10728" t="s">
        <v>164</v>
      </c>
      <c r="C10728">
        <v>212473.27</v>
      </c>
      <c r="D10728" t="s">
        <v>9</v>
      </c>
      <c r="E10728" t="s">
        <v>10</v>
      </c>
      <c r="F10728">
        <v>628730</v>
      </c>
    </row>
    <row r="10729" spans="1:6">
      <c r="A10729" s="171">
        <v>44522</v>
      </c>
      <c r="B10729" t="s">
        <v>164</v>
      </c>
      <c r="C10729">
        <v>212473.27</v>
      </c>
      <c r="D10729" t="s">
        <v>9</v>
      </c>
      <c r="E10729" t="s">
        <v>11</v>
      </c>
      <c r="F10729">
        <v>1609</v>
      </c>
    </row>
    <row r="10730" spans="1:6">
      <c r="A10730" s="171">
        <v>44522</v>
      </c>
      <c r="B10730" t="s">
        <v>164</v>
      </c>
      <c r="C10730">
        <v>212473.27</v>
      </c>
      <c r="D10730" t="s">
        <v>9</v>
      </c>
      <c r="E10730" t="s">
        <v>12</v>
      </c>
      <c r="F10730">
        <v>0</v>
      </c>
    </row>
    <row r="10731" spans="1:6">
      <c r="A10731" s="171">
        <v>44522</v>
      </c>
      <c r="B10731" t="s">
        <v>164</v>
      </c>
      <c r="C10731">
        <v>212473.27</v>
      </c>
      <c r="D10731" t="s">
        <v>9</v>
      </c>
      <c r="E10731" t="s">
        <v>13</v>
      </c>
      <c r="F10731">
        <v>662668</v>
      </c>
    </row>
    <row r="10732" spans="1:6">
      <c r="A10732" s="171">
        <v>44522</v>
      </c>
      <c r="B10732" t="s">
        <v>164</v>
      </c>
      <c r="C10732">
        <v>212473.27</v>
      </c>
      <c r="D10732" t="s">
        <v>14</v>
      </c>
      <c r="E10732" t="s">
        <v>14</v>
      </c>
      <c r="F10732">
        <v>11264</v>
      </c>
    </row>
    <row r="10733" spans="1:6">
      <c r="A10733" s="171">
        <v>44522</v>
      </c>
      <c r="B10733" t="s">
        <v>164</v>
      </c>
      <c r="C10733">
        <v>212473.27</v>
      </c>
      <c r="D10733" t="s">
        <v>14</v>
      </c>
      <c r="E10733" t="s">
        <v>15</v>
      </c>
      <c r="F10733">
        <v>11152</v>
      </c>
    </row>
    <row r="10734" spans="1:6">
      <c r="A10734" s="171">
        <v>44522</v>
      </c>
      <c r="B10734" t="s">
        <v>164</v>
      </c>
      <c r="C10734">
        <v>212473.27</v>
      </c>
      <c r="D10734" t="s">
        <v>14</v>
      </c>
      <c r="E10734" t="s">
        <v>16</v>
      </c>
      <c r="F10734">
        <v>112</v>
      </c>
    </row>
    <row r="10735" spans="1:6">
      <c r="A10735" s="171">
        <v>44522</v>
      </c>
      <c r="B10735" t="s">
        <v>164</v>
      </c>
      <c r="C10735">
        <v>212473.27</v>
      </c>
      <c r="D10735" t="s">
        <v>14</v>
      </c>
      <c r="E10735" t="s">
        <v>17</v>
      </c>
      <c r="F10735">
        <v>0</v>
      </c>
    </row>
    <row r="10736" spans="1:6">
      <c r="A10736" s="171">
        <v>44522</v>
      </c>
      <c r="B10736" t="s">
        <v>164</v>
      </c>
      <c r="C10736">
        <v>212473.27</v>
      </c>
      <c r="D10736" t="s">
        <v>14</v>
      </c>
      <c r="E10736" t="s">
        <v>18</v>
      </c>
      <c r="F10736">
        <v>0</v>
      </c>
    </row>
    <row r="10737" spans="1:6">
      <c r="A10737" s="171">
        <v>44522</v>
      </c>
      <c r="B10737" t="s">
        <v>164</v>
      </c>
      <c r="C10737">
        <v>212473.27</v>
      </c>
      <c r="D10737" t="s">
        <v>19</v>
      </c>
      <c r="E10737" t="s">
        <v>19</v>
      </c>
      <c r="F10737">
        <v>54191</v>
      </c>
    </row>
    <row r="10738" spans="1:6">
      <c r="A10738" s="171">
        <v>44522</v>
      </c>
      <c r="B10738" t="s">
        <v>164</v>
      </c>
      <c r="C10738">
        <v>212473.27</v>
      </c>
      <c r="D10738" t="s">
        <v>19</v>
      </c>
      <c r="E10738" t="s">
        <v>20</v>
      </c>
      <c r="F10738">
        <v>54191</v>
      </c>
    </row>
    <row r="10739" spans="1:6">
      <c r="A10739" s="171">
        <v>44522</v>
      </c>
      <c r="B10739" t="s">
        <v>164</v>
      </c>
      <c r="C10739">
        <v>212473.27</v>
      </c>
      <c r="D10739" t="s">
        <v>19</v>
      </c>
      <c r="E10739" t="s">
        <v>21</v>
      </c>
      <c r="F10739">
        <v>0</v>
      </c>
    </row>
    <row r="10740" spans="1:6">
      <c r="A10740" s="171">
        <v>44522</v>
      </c>
      <c r="B10740" t="s">
        <v>164</v>
      </c>
      <c r="C10740">
        <v>212473.27</v>
      </c>
      <c r="D10740" t="s">
        <v>19</v>
      </c>
      <c r="E10740" t="s">
        <v>22</v>
      </c>
      <c r="F10740">
        <v>0</v>
      </c>
    </row>
    <row r="10741" spans="1:6">
      <c r="A10741" s="171">
        <v>44522</v>
      </c>
      <c r="B10741" t="s">
        <v>164</v>
      </c>
      <c r="C10741">
        <v>212473.27</v>
      </c>
      <c r="D10741" t="s">
        <v>23</v>
      </c>
      <c r="E10741" t="s">
        <v>23</v>
      </c>
      <c r="F10741">
        <v>0</v>
      </c>
    </row>
    <row r="10742" spans="1:6">
      <c r="A10742" s="171">
        <v>44522</v>
      </c>
      <c r="B10742" t="s">
        <v>164</v>
      </c>
      <c r="C10742">
        <v>212473.27</v>
      </c>
      <c r="D10742" t="s">
        <v>24</v>
      </c>
      <c r="E10742" t="s">
        <v>24</v>
      </c>
      <c r="F10742">
        <v>27522</v>
      </c>
    </row>
    <row r="10743" spans="1:6">
      <c r="A10743" s="171">
        <v>44522</v>
      </c>
      <c r="B10743" t="s">
        <v>164</v>
      </c>
      <c r="C10743">
        <v>212473.27</v>
      </c>
      <c r="D10743" t="s">
        <v>25</v>
      </c>
      <c r="E10743" t="s">
        <v>25</v>
      </c>
      <c r="F10743">
        <v>2632282</v>
      </c>
    </row>
    <row r="10744" spans="1:6">
      <c r="A10744" s="171">
        <v>44522</v>
      </c>
      <c r="B10744" t="s">
        <v>164</v>
      </c>
      <c r="C10744">
        <v>212473.27</v>
      </c>
      <c r="D10744" t="s">
        <v>26</v>
      </c>
      <c r="E10744" t="s">
        <v>26</v>
      </c>
      <c r="F10744">
        <v>64963</v>
      </c>
    </row>
    <row r="10745" spans="1:6">
      <c r="A10745" s="171">
        <v>44522</v>
      </c>
      <c r="B10745" t="s">
        <v>164</v>
      </c>
      <c r="C10745">
        <v>212473.27</v>
      </c>
      <c r="D10745" t="s">
        <v>27</v>
      </c>
      <c r="E10745" t="s">
        <v>27</v>
      </c>
      <c r="F10745">
        <v>35570</v>
      </c>
    </row>
    <row r="10746" spans="1:6">
      <c r="A10746" s="171">
        <v>44522</v>
      </c>
      <c r="B10746" t="s">
        <v>164</v>
      </c>
      <c r="C10746">
        <v>212473.27</v>
      </c>
      <c r="D10746" t="s">
        <v>28</v>
      </c>
      <c r="E10746" t="s">
        <v>28</v>
      </c>
      <c r="F10746">
        <v>0</v>
      </c>
    </row>
    <row r="10747" spans="1:6">
      <c r="A10747" s="171">
        <v>44522</v>
      </c>
      <c r="B10747" t="s">
        <v>164</v>
      </c>
      <c r="C10747">
        <v>212473.27</v>
      </c>
      <c r="D10747" t="s">
        <v>29</v>
      </c>
      <c r="E10747" t="s">
        <v>29</v>
      </c>
      <c r="F10747">
        <v>833975</v>
      </c>
    </row>
    <row r="10748" spans="1:6">
      <c r="A10748" s="171">
        <v>44522</v>
      </c>
      <c r="B10748" t="s">
        <v>164</v>
      </c>
      <c r="C10748">
        <v>212473.27</v>
      </c>
      <c r="D10748" t="s">
        <v>30</v>
      </c>
      <c r="E10748" t="s">
        <v>30</v>
      </c>
      <c r="F10748">
        <v>34597131</v>
      </c>
    </row>
    <row r="10749" spans="1:6">
      <c r="A10749" s="171">
        <v>44522</v>
      </c>
      <c r="B10749" t="s">
        <v>164</v>
      </c>
      <c r="C10749">
        <v>212473.27</v>
      </c>
      <c r="D10749" t="s">
        <v>31</v>
      </c>
      <c r="E10749" t="s">
        <v>31</v>
      </c>
      <c r="F10749">
        <v>11912077</v>
      </c>
    </row>
    <row r="10750" spans="1:6">
      <c r="A10750" s="171">
        <v>44522</v>
      </c>
      <c r="B10750" t="s">
        <v>164</v>
      </c>
      <c r="C10750">
        <v>212473.27</v>
      </c>
      <c r="D10750" t="s">
        <v>32</v>
      </c>
      <c r="E10750" t="s">
        <v>32</v>
      </c>
      <c r="F10750">
        <v>52970</v>
      </c>
    </row>
    <row r="10751" spans="1:6">
      <c r="A10751" s="171">
        <v>44522</v>
      </c>
      <c r="B10751" t="s">
        <v>164</v>
      </c>
      <c r="C10751">
        <v>212473.27</v>
      </c>
      <c r="D10751" t="s">
        <v>33</v>
      </c>
      <c r="E10751" t="s">
        <v>33</v>
      </c>
      <c r="F10751">
        <v>8060448</v>
      </c>
    </row>
    <row r="10752" spans="1:6">
      <c r="A10752" s="171">
        <v>44522</v>
      </c>
      <c r="B10752" t="s">
        <v>164</v>
      </c>
      <c r="C10752">
        <v>212473.27</v>
      </c>
      <c r="D10752" t="s">
        <v>34</v>
      </c>
      <c r="E10752" t="s">
        <v>34</v>
      </c>
      <c r="F10752">
        <v>0</v>
      </c>
    </row>
    <row r="10753" spans="1:6">
      <c r="A10753" s="171">
        <v>44522</v>
      </c>
      <c r="B10753" t="s">
        <v>164</v>
      </c>
      <c r="C10753">
        <v>212473.27</v>
      </c>
      <c r="D10753" t="s">
        <v>35</v>
      </c>
      <c r="E10753" t="s">
        <v>35</v>
      </c>
      <c r="F10753">
        <v>0</v>
      </c>
    </row>
    <row r="10754" spans="1:6">
      <c r="A10754" s="171">
        <v>44522</v>
      </c>
      <c r="B10754" t="s">
        <v>164</v>
      </c>
      <c r="C10754">
        <v>212473.27</v>
      </c>
      <c r="D10754" t="s">
        <v>36</v>
      </c>
      <c r="E10754" t="s">
        <v>36</v>
      </c>
      <c r="F10754">
        <v>0</v>
      </c>
    </row>
    <row r="10755" spans="1:6">
      <c r="A10755" s="171">
        <v>44522</v>
      </c>
      <c r="B10755" t="s">
        <v>164</v>
      </c>
      <c r="C10755">
        <v>212473.27</v>
      </c>
      <c r="D10755" t="s">
        <v>37</v>
      </c>
      <c r="E10755" t="s">
        <v>37</v>
      </c>
      <c r="F10755">
        <v>0</v>
      </c>
    </row>
    <row r="10756" spans="1:6">
      <c r="A10756" s="171">
        <v>44522</v>
      </c>
      <c r="B10756" t="s">
        <v>164</v>
      </c>
      <c r="C10756">
        <v>212473.27</v>
      </c>
      <c r="D10756" t="s">
        <v>38</v>
      </c>
      <c r="E10756" t="s">
        <v>38</v>
      </c>
      <c r="F10756">
        <v>0</v>
      </c>
    </row>
    <row r="10757" spans="1:6">
      <c r="A10757" s="171">
        <v>44522</v>
      </c>
      <c r="B10757" t="s">
        <v>164</v>
      </c>
      <c r="C10757">
        <v>212473.27</v>
      </c>
      <c r="D10757" t="s">
        <v>39</v>
      </c>
      <c r="E10757" t="s">
        <v>39</v>
      </c>
      <c r="F10757">
        <v>0</v>
      </c>
    </row>
    <row r="10758" spans="1:6">
      <c r="A10758" s="171">
        <v>44522</v>
      </c>
      <c r="B10758" t="s">
        <v>164</v>
      </c>
      <c r="C10758">
        <v>212473.27</v>
      </c>
      <c r="D10758" t="s">
        <v>40</v>
      </c>
      <c r="E10758" t="s">
        <v>40</v>
      </c>
      <c r="F10758">
        <v>0</v>
      </c>
    </row>
    <row r="10759" spans="1:6">
      <c r="A10759" s="171">
        <v>44522</v>
      </c>
      <c r="B10759" t="s">
        <v>164</v>
      </c>
      <c r="C10759">
        <v>212473.27</v>
      </c>
      <c r="D10759" t="s">
        <v>41</v>
      </c>
      <c r="E10759" t="s">
        <v>41</v>
      </c>
      <c r="F10759">
        <v>0</v>
      </c>
    </row>
    <row r="10760" spans="1:6">
      <c r="A10760" s="171">
        <v>44523</v>
      </c>
      <c r="B10760" t="s">
        <v>164</v>
      </c>
      <c r="C10760">
        <v>229266.17</v>
      </c>
      <c r="D10760" t="s">
        <v>9</v>
      </c>
      <c r="E10760" t="s">
        <v>9</v>
      </c>
      <c r="F10760">
        <v>1169485</v>
      </c>
    </row>
    <row r="10761" spans="1:6">
      <c r="A10761" s="171">
        <v>44523</v>
      </c>
      <c r="B10761" t="s">
        <v>164</v>
      </c>
      <c r="C10761">
        <v>229266.17</v>
      </c>
      <c r="D10761" t="s">
        <v>9</v>
      </c>
      <c r="E10761" t="s">
        <v>10</v>
      </c>
      <c r="F10761">
        <v>547114</v>
      </c>
    </row>
    <row r="10762" spans="1:6">
      <c r="A10762" s="171">
        <v>44523</v>
      </c>
      <c r="B10762" t="s">
        <v>164</v>
      </c>
      <c r="C10762">
        <v>229266.17</v>
      </c>
      <c r="D10762" t="s">
        <v>9</v>
      </c>
      <c r="E10762" t="s">
        <v>11</v>
      </c>
      <c r="F10762">
        <v>1810</v>
      </c>
    </row>
    <row r="10763" spans="1:6">
      <c r="A10763" s="171">
        <v>44523</v>
      </c>
      <c r="B10763" t="s">
        <v>164</v>
      </c>
      <c r="C10763">
        <v>229266.17</v>
      </c>
      <c r="D10763" t="s">
        <v>9</v>
      </c>
      <c r="E10763" t="s">
        <v>12</v>
      </c>
      <c r="F10763">
        <v>0</v>
      </c>
    </row>
    <row r="10764" spans="1:6">
      <c r="A10764" s="171">
        <v>44523</v>
      </c>
      <c r="B10764" t="s">
        <v>164</v>
      </c>
      <c r="C10764">
        <v>229266.17</v>
      </c>
      <c r="D10764" t="s">
        <v>9</v>
      </c>
      <c r="E10764" t="s">
        <v>13</v>
      </c>
      <c r="F10764">
        <v>620561</v>
      </c>
    </row>
    <row r="10765" spans="1:6">
      <c r="A10765" s="171">
        <v>44523</v>
      </c>
      <c r="B10765" t="s">
        <v>164</v>
      </c>
      <c r="C10765">
        <v>229266.17</v>
      </c>
      <c r="D10765" t="s">
        <v>14</v>
      </c>
      <c r="E10765" t="s">
        <v>14</v>
      </c>
      <c r="F10765">
        <v>18718</v>
      </c>
    </row>
    <row r="10766" spans="1:6">
      <c r="A10766" s="171">
        <v>44523</v>
      </c>
      <c r="B10766" t="s">
        <v>164</v>
      </c>
      <c r="C10766">
        <v>229266.17</v>
      </c>
      <c r="D10766" t="s">
        <v>14</v>
      </c>
      <c r="E10766" t="s">
        <v>15</v>
      </c>
      <c r="F10766">
        <v>18567</v>
      </c>
    </row>
    <row r="10767" spans="1:6">
      <c r="A10767" s="171">
        <v>44523</v>
      </c>
      <c r="B10767" t="s">
        <v>164</v>
      </c>
      <c r="C10767">
        <v>229266.17</v>
      </c>
      <c r="D10767" t="s">
        <v>14</v>
      </c>
      <c r="E10767" t="s">
        <v>16</v>
      </c>
      <c r="F10767">
        <v>151</v>
      </c>
    </row>
    <row r="10768" spans="1:6">
      <c r="A10768" s="171">
        <v>44523</v>
      </c>
      <c r="B10768" t="s">
        <v>164</v>
      </c>
      <c r="C10768">
        <v>229266.17</v>
      </c>
      <c r="D10768" t="s">
        <v>14</v>
      </c>
      <c r="E10768" t="s">
        <v>17</v>
      </c>
      <c r="F10768">
        <v>0</v>
      </c>
    </row>
    <row r="10769" spans="1:6">
      <c r="A10769" s="171">
        <v>44523</v>
      </c>
      <c r="B10769" t="s">
        <v>164</v>
      </c>
      <c r="C10769">
        <v>229266.17</v>
      </c>
      <c r="D10769" t="s">
        <v>14</v>
      </c>
      <c r="E10769" t="s">
        <v>18</v>
      </c>
      <c r="F10769">
        <v>0</v>
      </c>
    </row>
    <row r="10770" spans="1:6">
      <c r="A10770" s="171">
        <v>44523</v>
      </c>
      <c r="B10770" t="s">
        <v>164</v>
      </c>
      <c r="C10770">
        <v>229266.17</v>
      </c>
      <c r="D10770" t="s">
        <v>19</v>
      </c>
      <c r="E10770" t="s">
        <v>19</v>
      </c>
      <c r="F10770">
        <v>64865</v>
      </c>
    </row>
    <row r="10771" spans="1:6">
      <c r="A10771" s="171">
        <v>44523</v>
      </c>
      <c r="B10771" t="s">
        <v>164</v>
      </c>
      <c r="C10771">
        <v>229266.17</v>
      </c>
      <c r="D10771" t="s">
        <v>19</v>
      </c>
      <c r="E10771" t="s">
        <v>20</v>
      </c>
      <c r="F10771">
        <v>64865</v>
      </c>
    </row>
    <row r="10772" spans="1:6">
      <c r="A10772" s="171">
        <v>44523</v>
      </c>
      <c r="B10772" t="s">
        <v>164</v>
      </c>
      <c r="C10772">
        <v>229266.17</v>
      </c>
      <c r="D10772" t="s">
        <v>19</v>
      </c>
      <c r="E10772" t="s">
        <v>21</v>
      </c>
      <c r="F10772">
        <v>0</v>
      </c>
    </row>
    <row r="10773" spans="1:6">
      <c r="A10773" s="171">
        <v>44523</v>
      </c>
      <c r="B10773" t="s">
        <v>164</v>
      </c>
      <c r="C10773">
        <v>229266.17</v>
      </c>
      <c r="D10773" t="s">
        <v>19</v>
      </c>
      <c r="E10773" t="s">
        <v>22</v>
      </c>
      <c r="F10773">
        <v>0</v>
      </c>
    </row>
    <row r="10774" spans="1:6">
      <c r="A10774" s="171">
        <v>44523</v>
      </c>
      <c r="B10774" t="s">
        <v>164</v>
      </c>
      <c r="C10774">
        <v>229266.17</v>
      </c>
      <c r="D10774" t="s">
        <v>23</v>
      </c>
      <c r="E10774" t="s">
        <v>23</v>
      </c>
      <c r="F10774">
        <v>0</v>
      </c>
    </row>
    <row r="10775" spans="1:6">
      <c r="A10775" s="171">
        <v>44523</v>
      </c>
      <c r="B10775" t="s">
        <v>164</v>
      </c>
      <c r="C10775">
        <v>229266.17</v>
      </c>
      <c r="D10775" t="s">
        <v>24</v>
      </c>
      <c r="E10775" t="s">
        <v>24</v>
      </c>
      <c r="F10775">
        <v>342404</v>
      </c>
    </row>
    <row r="10776" spans="1:6">
      <c r="A10776" s="171">
        <v>44523</v>
      </c>
      <c r="B10776" t="s">
        <v>164</v>
      </c>
      <c r="C10776">
        <v>229266.17</v>
      </c>
      <c r="D10776" t="s">
        <v>25</v>
      </c>
      <c r="E10776" t="s">
        <v>25</v>
      </c>
      <c r="F10776">
        <v>1859914</v>
      </c>
    </row>
    <row r="10777" spans="1:6">
      <c r="A10777" s="171">
        <v>44523</v>
      </c>
      <c r="B10777" t="s">
        <v>164</v>
      </c>
      <c r="C10777">
        <v>229266.17</v>
      </c>
      <c r="D10777" t="s">
        <v>26</v>
      </c>
      <c r="E10777" t="s">
        <v>26</v>
      </c>
      <c r="F10777">
        <v>77016</v>
      </c>
    </row>
    <row r="10778" spans="1:6">
      <c r="A10778" s="171">
        <v>44523</v>
      </c>
      <c r="B10778" t="s">
        <v>164</v>
      </c>
      <c r="C10778">
        <v>229266.17</v>
      </c>
      <c r="D10778" t="s">
        <v>27</v>
      </c>
      <c r="E10778" t="s">
        <v>27</v>
      </c>
      <c r="F10778">
        <v>39031</v>
      </c>
    </row>
    <row r="10779" spans="1:6">
      <c r="A10779" s="171">
        <v>44523</v>
      </c>
      <c r="B10779" t="s">
        <v>164</v>
      </c>
      <c r="C10779">
        <v>229266.17</v>
      </c>
      <c r="D10779" t="s">
        <v>28</v>
      </c>
      <c r="E10779" t="s">
        <v>28</v>
      </c>
      <c r="F10779">
        <v>0</v>
      </c>
    </row>
    <row r="10780" spans="1:6">
      <c r="A10780" s="171">
        <v>44523</v>
      </c>
      <c r="B10780" t="s">
        <v>164</v>
      </c>
      <c r="C10780">
        <v>229266.17</v>
      </c>
      <c r="D10780" t="s">
        <v>29</v>
      </c>
      <c r="E10780" t="s">
        <v>29</v>
      </c>
      <c r="F10780">
        <v>1144944</v>
      </c>
    </row>
    <row r="10781" spans="1:6">
      <c r="A10781" s="171">
        <v>44523</v>
      </c>
      <c r="B10781" t="s">
        <v>164</v>
      </c>
      <c r="C10781">
        <v>229266.17</v>
      </c>
      <c r="D10781" t="s">
        <v>30</v>
      </c>
      <c r="E10781" t="s">
        <v>30</v>
      </c>
      <c r="F10781">
        <v>29192635</v>
      </c>
    </row>
    <row r="10782" spans="1:6">
      <c r="A10782" s="171">
        <v>44523</v>
      </c>
      <c r="B10782" t="s">
        <v>164</v>
      </c>
      <c r="C10782">
        <v>229266.17</v>
      </c>
      <c r="D10782" t="s">
        <v>31</v>
      </c>
      <c r="E10782" t="s">
        <v>31</v>
      </c>
      <c r="F10782">
        <v>11072185</v>
      </c>
    </row>
    <row r="10783" spans="1:6">
      <c r="A10783" s="171">
        <v>44523</v>
      </c>
      <c r="B10783" t="s">
        <v>164</v>
      </c>
      <c r="C10783">
        <v>229266.17</v>
      </c>
      <c r="D10783" t="s">
        <v>32</v>
      </c>
      <c r="E10783" t="s">
        <v>32</v>
      </c>
      <c r="F10783">
        <v>143539</v>
      </c>
    </row>
    <row r="10784" spans="1:6">
      <c r="A10784" s="171">
        <v>44523</v>
      </c>
      <c r="B10784" t="s">
        <v>164</v>
      </c>
      <c r="C10784">
        <v>229266.17</v>
      </c>
      <c r="D10784" t="s">
        <v>33</v>
      </c>
      <c r="E10784" t="s">
        <v>33</v>
      </c>
      <c r="F10784">
        <v>8020110</v>
      </c>
    </row>
    <row r="10785" spans="1:6">
      <c r="A10785" s="171">
        <v>44523</v>
      </c>
      <c r="B10785" t="s">
        <v>164</v>
      </c>
      <c r="C10785">
        <v>229266.17</v>
      </c>
      <c r="D10785" t="s">
        <v>34</v>
      </c>
      <c r="E10785" t="s">
        <v>34</v>
      </c>
      <c r="F10785">
        <v>0</v>
      </c>
    </row>
    <row r="10786" spans="1:6">
      <c r="A10786" s="171">
        <v>44523</v>
      </c>
      <c r="B10786" t="s">
        <v>164</v>
      </c>
      <c r="C10786">
        <v>229266.17</v>
      </c>
      <c r="D10786" t="s">
        <v>35</v>
      </c>
      <c r="E10786" t="s">
        <v>35</v>
      </c>
      <c r="F10786">
        <v>0</v>
      </c>
    </row>
    <row r="10787" spans="1:6">
      <c r="A10787" s="171">
        <v>44523</v>
      </c>
      <c r="B10787" t="s">
        <v>164</v>
      </c>
      <c r="C10787">
        <v>229266.17</v>
      </c>
      <c r="D10787" t="s">
        <v>36</v>
      </c>
      <c r="E10787" t="s">
        <v>36</v>
      </c>
      <c r="F10787">
        <v>0</v>
      </c>
    </row>
    <row r="10788" spans="1:6">
      <c r="A10788" s="171">
        <v>44523</v>
      </c>
      <c r="B10788" t="s">
        <v>164</v>
      </c>
      <c r="C10788">
        <v>229266.17</v>
      </c>
      <c r="D10788" t="s">
        <v>37</v>
      </c>
      <c r="E10788" t="s">
        <v>37</v>
      </c>
      <c r="F10788">
        <v>0</v>
      </c>
    </row>
    <row r="10789" spans="1:6">
      <c r="A10789" s="171">
        <v>44523</v>
      </c>
      <c r="B10789" t="s">
        <v>164</v>
      </c>
      <c r="C10789">
        <v>229266.17</v>
      </c>
      <c r="D10789" t="s">
        <v>38</v>
      </c>
      <c r="E10789" t="s">
        <v>38</v>
      </c>
      <c r="F10789">
        <v>0</v>
      </c>
    </row>
    <row r="10790" spans="1:6">
      <c r="A10790" s="171">
        <v>44523</v>
      </c>
      <c r="B10790" t="s">
        <v>164</v>
      </c>
      <c r="C10790">
        <v>229266.17</v>
      </c>
      <c r="D10790" t="s">
        <v>39</v>
      </c>
      <c r="E10790" t="s">
        <v>39</v>
      </c>
      <c r="F10790">
        <v>0</v>
      </c>
    </row>
    <row r="10791" spans="1:6">
      <c r="A10791" s="171">
        <v>44523</v>
      </c>
      <c r="B10791" t="s">
        <v>164</v>
      </c>
      <c r="C10791">
        <v>229266.17</v>
      </c>
      <c r="D10791" t="s">
        <v>40</v>
      </c>
      <c r="E10791" t="s">
        <v>40</v>
      </c>
      <c r="F10791">
        <v>0</v>
      </c>
    </row>
    <row r="10792" spans="1:6">
      <c r="A10792" s="171">
        <v>44523</v>
      </c>
      <c r="B10792" t="s">
        <v>164</v>
      </c>
      <c r="C10792">
        <v>229266.17</v>
      </c>
      <c r="D10792" t="s">
        <v>41</v>
      </c>
      <c r="E10792" t="s">
        <v>41</v>
      </c>
      <c r="F10792">
        <v>0</v>
      </c>
    </row>
    <row r="10793" spans="1:6">
      <c r="A10793" s="171">
        <v>44524</v>
      </c>
      <c r="B10793" t="s">
        <v>164</v>
      </c>
      <c r="C10793">
        <v>189540.6</v>
      </c>
      <c r="D10793" t="s">
        <v>9</v>
      </c>
      <c r="E10793" t="s">
        <v>9</v>
      </c>
      <c r="F10793">
        <v>1199570</v>
      </c>
    </row>
    <row r="10794" spans="1:6">
      <c r="A10794" s="171">
        <v>44524</v>
      </c>
      <c r="B10794" t="s">
        <v>164</v>
      </c>
      <c r="C10794">
        <v>189540.6</v>
      </c>
      <c r="D10794" t="s">
        <v>9</v>
      </c>
      <c r="E10794" t="s">
        <v>10</v>
      </c>
      <c r="F10794">
        <v>557663</v>
      </c>
    </row>
    <row r="10795" spans="1:6">
      <c r="A10795" s="171">
        <v>44524</v>
      </c>
      <c r="B10795" t="s">
        <v>164</v>
      </c>
      <c r="C10795">
        <v>189540.6</v>
      </c>
      <c r="D10795" t="s">
        <v>9</v>
      </c>
      <c r="E10795" t="s">
        <v>11</v>
      </c>
      <c r="F10795">
        <v>1892</v>
      </c>
    </row>
    <row r="10796" spans="1:6">
      <c r="A10796" s="171">
        <v>44524</v>
      </c>
      <c r="B10796" t="s">
        <v>164</v>
      </c>
      <c r="C10796">
        <v>189540.6</v>
      </c>
      <c r="D10796" t="s">
        <v>9</v>
      </c>
      <c r="E10796" t="s">
        <v>12</v>
      </c>
      <c r="F10796">
        <v>0</v>
      </c>
    </row>
    <row r="10797" spans="1:6">
      <c r="A10797" s="171">
        <v>44524</v>
      </c>
      <c r="B10797" t="s">
        <v>164</v>
      </c>
      <c r="C10797">
        <v>189540.6</v>
      </c>
      <c r="D10797" t="s">
        <v>9</v>
      </c>
      <c r="E10797" t="s">
        <v>13</v>
      </c>
      <c r="F10797">
        <v>640015</v>
      </c>
    </row>
    <row r="10798" spans="1:6">
      <c r="A10798" s="171">
        <v>44524</v>
      </c>
      <c r="B10798" t="s">
        <v>164</v>
      </c>
      <c r="C10798">
        <v>189540.6</v>
      </c>
      <c r="D10798" t="s">
        <v>14</v>
      </c>
      <c r="E10798" t="s">
        <v>14</v>
      </c>
      <c r="F10798">
        <v>18226</v>
      </c>
    </row>
    <row r="10799" spans="1:6">
      <c r="A10799" s="171">
        <v>44524</v>
      </c>
      <c r="B10799" t="s">
        <v>164</v>
      </c>
      <c r="C10799">
        <v>189540.6</v>
      </c>
      <c r="D10799" t="s">
        <v>14</v>
      </c>
      <c r="E10799" t="s">
        <v>15</v>
      </c>
      <c r="F10799">
        <v>18076</v>
      </c>
    </row>
    <row r="10800" spans="1:6">
      <c r="A10800" s="171">
        <v>44524</v>
      </c>
      <c r="B10800" t="s">
        <v>164</v>
      </c>
      <c r="C10800">
        <v>189540.6</v>
      </c>
      <c r="D10800" t="s">
        <v>14</v>
      </c>
      <c r="E10800" t="s">
        <v>16</v>
      </c>
      <c r="F10800">
        <v>150</v>
      </c>
    </row>
    <row r="10801" spans="1:6">
      <c r="A10801" s="171">
        <v>44524</v>
      </c>
      <c r="B10801" t="s">
        <v>164</v>
      </c>
      <c r="C10801">
        <v>189540.6</v>
      </c>
      <c r="D10801" t="s">
        <v>14</v>
      </c>
      <c r="E10801" t="s">
        <v>17</v>
      </c>
      <c r="F10801">
        <v>0</v>
      </c>
    </row>
    <row r="10802" spans="1:6">
      <c r="A10802" s="171">
        <v>44524</v>
      </c>
      <c r="B10802" t="s">
        <v>164</v>
      </c>
      <c r="C10802">
        <v>189540.6</v>
      </c>
      <c r="D10802" t="s">
        <v>14</v>
      </c>
      <c r="E10802" t="s">
        <v>18</v>
      </c>
      <c r="F10802">
        <v>0</v>
      </c>
    </row>
    <row r="10803" spans="1:6">
      <c r="A10803" s="171">
        <v>44524</v>
      </c>
      <c r="B10803" t="s">
        <v>164</v>
      </c>
      <c r="C10803">
        <v>189540.6</v>
      </c>
      <c r="D10803" t="s">
        <v>19</v>
      </c>
      <c r="E10803" t="s">
        <v>19</v>
      </c>
      <c r="F10803">
        <v>18082</v>
      </c>
    </row>
    <row r="10804" spans="1:6">
      <c r="A10804" s="171">
        <v>44524</v>
      </c>
      <c r="B10804" t="s">
        <v>164</v>
      </c>
      <c r="C10804">
        <v>189540.6</v>
      </c>
      <c r="D10804" t="s">
        <v>19</v>
      </c>
      <c r="E10804" t="s">
        <v>20</v>
      </c>
      <c r="F10804">
        <v>18082</v>
      </c>
    </row>
    <row r="10805" spans="1:6">
      <c r="A10805" s="171">
        <v>44524</v>
      </c>
      <c r="B10805" t="s">
        <v>164</v>
      </c>
      <c r="C10805">
        <v>189540.6</v>
      </c>
      <c r="D10805" t="s">
        <v>19</v>
      </c>
      <c r="E10805" t="s">
        <v>21</v>
      </c>
      <c r="F10805">
        <v>0</v>
      </c>
    </row>
    <row r="10806" spans="1:6">
      <c r="A10806" s="171">
        <v>44524</v>
      </c>
      <c r="B10806" t="s">
        <v>164</v>
      </c>
      <c r="C10806">
        <v>189540.6</v>
      </c>
      <c r="D10806" t="s">
        <v>19</v>
      </c>
      <c r="E10806" t="s">
        <v>22</v>
      </c>
      <c r="F10806">
        <v>0</v>
      </c>
    </row>
    <row r="10807" spans="1:6">
      <c r="A10807" s="171">
        <v>44524</v>
      </c>
      <c r="B10807" t="s">
        <v>164</v>
      </c>
      <c r="C10807">
        <v>189540.6</v>
      </c>
      <c r="D10807" t="s">
        <v>23</v>
      </c>
      <c r="E10807" t="s">
        <v>23</v>
      </c>
      <c r="F10807">
        <v>0</v>
      </c>
    </row>
    <row r="10808" spans="1:6">
      <c r="A10808" s="171">
        <v>44524</v>
      </c>
      <c r="B10808" t="s">
        <v>164</v>
      </c>
      <c r="C10808">
        <v>189540.6</v>
      </c>
      <c r="D10808" t="s">
        <v>24</v>
      </c>
      <c r="E10808" t="s">
        <v>24</v>
      </c>
      <c r="F10808">
        <v>583795</v>
      </c>
    </row>
    <row r="10809" spans="1:6">
      <c r="A10809" s="171">
        <v>44524</v>
      </c>
      <c r="B10809" t="s">
        <v>164</v>
      </c>
      <c r="C10809">
        <v>189540.6</v>
      </c>
      <c r="D10809" t="s">
        <v>25</v>
      </c>
      <c r="E10809" t="s">
        <v>25</v>
      </c>
      <c r="F10809">
        <v>1868835</v>
      </c>
    </row>
    <row r="10810" spans="1:6">
      <c r="A10810" s="171">
        <v>44524</v>
      </c>
      <c r="B10810" t="s">
        <v>164</v>
      </c>
      <c r="C10810">
        <v>189540.6</v>
      </c>
      <c r="D10810" t="s">
        <v>26</v>
      </c>
      <c r="E10810" t="s">
        <v>26</v>
      </c>
      <c r="F10810">
        <v>27309</v>
      </c>
    </row>
    <row r="10811" spans="1:6">
      <c r="A10811" s="171">
        <v>44524</v>
      </c>
      <c r="B10811" t="s">
        <v>164</v>
      </c>
      <c r="C10811">
        <v>189540.6</v>
      </c>
      <c r="D10811" t="s">
        <v>27</v>
      </c>
      <c r="E10811" t="s">
        <v>27</v>
      </c>
      <c r="F10811">
        <v>59101</v>
      </c>
    </row>
    <row r="10812" spans="1:6">
      <c r="A10812" s="171">
        <v>44524</v>
      </c>
      <c r="B10812" t="s">
        <v>164</v>
      </c>
      <c r="C10812">
        <v>189540.6</v>
      </c>
      <c r="D10812" t="s">
        <v>28</v>
      </c>
      <c r="E10812" t="s">
        <v>28</v>
      </c>
      <c r="F10812">
        <v>0</v>
      </c>
    </row>
    <row r="10813" spans="1:6">
      <c r="A10813" s="171">
        <v>44524</v>
      </c>
      <c r="B10813" t="s">
        <v>164</v>
      </c>
      <c r="C10813">
        <v>189540.6</v>
      </c>
      <c r="D10813" t="s">
        <v>29</v>
      </c>
      <c r="E10813" t="s">
        <v>29</v>
      </c>
      <c r="F10813">
        <v>1139290</v>
      </c>
    </row>
    <row r="10814" spans="1:6">
      <c r="A10814" s="171">
        <v>44524</v>
      </c>
      <c r="B10814" t="s">
        <v>164</v>
      </c>
      <c r="C10814">
        <v>189540.6</v>
      </c>
      <c r="D10814" t="s">
        <v>30</v>
      </c>
      <c r="E10814" t="s">
        <v>30</v>
      </c>
      <c r="F10814">
        <v>26827148</v>
      </c>
    </row>
    <row r="10815" spans="1:6">
      <c r="A10815" s="171">
        <v>44524</v>
      </c>
      <c r="B10815" t="s">
        <v>164</v>
      </c>
      <c r="C10815">
        <v>189540.6</v>
      </c>
      <c r="D10815" t="s">
        <v>31</v>
      </c>
      <c r="E10815" t="s">
        <v>31</v>
      </c>
      <c r="F10815">
        <v>10993354</v>
      </c>
    </row>
    <row r="10816" spans="1:6">
      <c r="A10816" s="171">
        <v>44524</v>
      </c>
      <c r="B10816" t="s">
        <v>164</v>
      </c>
      <c r="C10816">
        <v>189540.6</v>
      </c>
      <c r="D10816" t="s">
        <v>32</v>
      </c>
      <c r="E10816" t="s">
        <v>32</v>
      </c>
      <c r="F10816">
        <v>112430</v>
      </c>
    </row>
    <row r="10817" spans="1:6">
      <c r="A10817" s="171">
        <v>44524</v>
      </c>
      <c r="B10817" t="s">
        <v>164</v>
      </c>
      <c r="C10817">
        <v>189540.6</v>
      </c>
      <c r="D10817" t="s">
        <v>33</v>
      </c>
      <c r="E10817" t="s">
        <v>33</v>
      </c>
      <c r="F10817">
        <v>7717901</v>
      </c>
    </row>
    <row r="10818" spans="1:6">
      <c r="A10818" s="171">
        <v>44524</v>
      </c>
      <c r="B10818" t="s">
        <v>164</v>
      </c>
      <c r="C10818">
        <v>189540.6</v>
      </c>
      <c r="D10818" t="s">
        <v>34</v>
      </c>
      <c r="E10818" t="s">
        <v>34</v>
      </c>
      <c r="F10818">
        <v>0</v>
      </c>
    </row>
    <row r="10819" spans="1:6">
      <c r="A10819" s="171">
        <v>44524</v>
      </c>
      <c r="B10819" t="s">
        <v>164</v>
      </c>
      <c r="C10819">
        <v>189540.6</v>
      </c>
      <c r="D10819" t="s">
        <v>35</v>
      </c>
      <c r="E10819" t="s">
        <v>35</v>
      </c>
      <c r="F10819">
        <v>0</v>
      </c>
    </row>
    <row r="10820" spans="1:6">
      <c r="A10820" s="171">
        <v>44524</v>
      </c>
      <c r="B10820" t="s">
        <v>164</v>
      </c>
      <c r="C10820">
        <v>189540.6</v>
      </c>
      <c r="D10820" t="s">
        <v>36</v>
      </c>
      <c r="E10820" t="s">
        <v>36</v>
      </c>
      <c r="F10820">
        <v>0</v>
      </c>
    </row>
    <row r="10821" spans="1:6">
      <c r="A10821" s="171">
        <v>44524</v>
      </c>
      <c r="B10821" t="s">
        <v>164</v>
      </c>
      <c r="C10821">
        <v>189540.6</v>
      </c>
      <c r="D10821" t="s">
        <v>37</v>
      </c>
      <c r="E10821" t="s">
        <v>37</v>
      </c>
      <c r="F10821">
        <v>0</v>
      </c>
    </row>
    <row r="10822" spans="1:6">
      <c r="A10822" s="171">
        <v>44524</v>
      </c>
      <c r="B10822" t="s">
        <v>164</v>
      </c>
      <c r="C10822">
        <v>189540.6</v>
      </c>
      <c r="D10822" t="s">
        <v>38</v>
      </c>
      <c r="E10822" t="s">
        <v>38</v>
      </c>
      <c r="F10822">
        <v>0</v>
      </c>
    </row>
    <row r="10823" spans="1:6">
      <c r="A10823" s="171">
        <v>44524</v>
      </c>
      <c r="B10823" t="s">
        <v>164</v>
      </c>
      <c r="C10823">
        <v>189540.6</v>
      </c>
      <c r="D10823" t="s">
        <v>39</v>
      </c>
      <c r="E10823" t="s">
        <v>39</v>
      </c>
      <c r="F10823">
        <v>0</v>
      </c>
    </row>
    <row r="10824" spans="1:6">
      <c r="A10824" s="171">
        <v>44524</v>
      </c>
      <c r="B10824" t="s">
        <v>164</v>
      </c>
      <c r="C10824">
        <v>189540.6</v>
      </c>
      <c r="D10824" t="s">
        <v>40</v>
      </c>
      <c r="E10824" t="s">
        <v>40</v>
      </c>
      <c r="F10824">
        <v>0</v>
      </c>
    </row>
    <row r="10825" spans="1:6">
      <c r="A10825" s="171">
        <v>44524</v>
      </c>
      <c r="B10825" t="s">
        <v>164</v>
      </c>
      <c r="C10825">
        <v>189540.6</v>
      </c>
      <c r="D10825" t="s">
        <v>41</v>
      </c>
      <c r="E10825" t="s">
        <v>41</v>
      </c>
      <c r="F10825">
        <v>0</v>
      </c>
    </row>
    <row r="10826" spans="1:6">
      <c r="A10826" s="171">
        <v>44525</v>
      </c>
      <c r="B10826" t="s">
        <v>164</v>
      </c>
      <c r="C10826">
        <v>660261.54</v>
      </c>
      <c r="D10826" t="s">
        <v>9</v>
      </c>
      <c r="E10826" t="s">
        <v>9</v>
      </c>
      <c r="F10826">
        <v>1343041</v>
      </c>
    </row>
    <row r="10827" spans="1:6">
      <c r="A10827" s="171">
        <v>44525</v>
      </c>
      <c r="B10827" t="s">
        <v>164</v>
      </c>
      <c r="C10827">
        <v>660261.54</v>
      </c>
      <c r="D10827" t="s">
        <v>9</v>
      </c>
      <c r="E10827" t="s">
        <v>10</v>
      </c>
      <c r="F10827">
        <v>645027</v>
      </c>
    </row>
    <row r="10828" spans="1:6">
      <c r="A10828" s="171">
        <v>44525</v>
      </c>
      <c r="B10828" t="s">
        <v>164</v>
      </c>
      <c r="C10828">
        <v>660261.54</v>
      </c>
      <c r="D10828" t="s">
        <v>9</v>
      </c>
      <c r="E10828" t="s">
        <v>11</v>
      </c>
      <c r="F10828">
        <v>3377</v>
      </c>
    </row>
    <row r="10829" spans="1:6">
      <c r="A10829" s="171">
        <v>44525</v>
      </c>
      <c r="B10829" t="s">
        <v>164</v>
      </c>
      <c r="C10829">
        <v>660261.54</v>
      </c>
      <c r="D10829" t="s">
        <v>9</v>
      </c>
      <c r="E10829" t="s">
        <v>12</v>
      </c>
      <c r="F10829">
        <v>0</v>
      </c>
    </row>
    <row r="10830" spans="1:6">
      <c r="A10830" s="171">
        <v>44525</v>
      </c>
      <c r="B10830" t="s">
        <v>164</v>
      </c>
      <c r="C10830">
        <v>660261.54</v>
      </c>
      <c r="D10830" t="s">
        <v>9</v>
      </c>
      <c r="E10830" t="s">
        <v>13</v>
      </c>
      <c r="F10830">
        <v>694637</v>
      </c>
    </row>
    <row r="10831" spans="1:6">
      <c r="A10831" s="171">
        <v>44525</v>
      </c>
      <c r="B10831" t="s">
        <v>164</v>
      </c>
      <c r="C10831">
        <v>660261.54</v>
      </c>
      <c r="D10831" t="s">
        <v>14</v>
      </c>
      <c r="E10831" t="s">
        <v>14</v>
      </c>
      <c r="F10831">
        <v>17042</v>
      </c>
    </row>
    <row r="10832" spans="1:6">
      <c r="A10832" s="171">
        <v>44525</v>
      </c>
      <c r="B10832" t="s">
        <v>164</v>
      </c>
      <c r="C10832">
        <v>660261.54</v>
      </c>
      <c r="D10832" t="s">
        <v>14</v>
      </c>
      <c r="E10832" t="s">
        <v>15</v>
      </c>
      <c r="F10832">
        <v>16810</v>
      </c>
    </row>
    <row r="10833" spans="1:6">
      <c r="A10833" s="171">
        <v>44525</v>
      </c>
      <c r="B10833" t="s">
        <v>164</v>
      </c>
      <c r="C10833">
        <v>660261.54</v>
      </c>
      <c r="D10833" t="s">
        <v>14</v>
      </c>
      <c r="E10833" t="s">
        <v>16</v>
      </c>
      <c r="F10833">
        <v>232</v>
      </c>
    </row>
    <row r="10834" spans="1:6">
      <c r="A10834" s="171">
        <v>44525</v>
      </c>
      <c r="B10834" t="s">
        <v>164</v>
      </c>
      <c r="C10834">
        <v>660261.54</v>
      </c>
      <c r="D10834" t="s">
        <v>14</v>
      </c>
      <c r="E10834" t="s">
        <v>17</v>
      </c>
      <c r="F10834">
        <v>0</v>
      </c>
    </row>
    <row r="10835" spans="1:6">
      <c r="A10835" s="171">
        <v>44525</v>
      </c>
      <c r="B10835" t="s">
        <v>164</v>
      </c>
      <c r="C10835">
        <v>660261.54</v>
      </c>
      <c r="D10835" t="s">
        <v>14</v>
      </c>
      <c r="E10835" t="s">
        <v>18</v>
      </c>
      <c r="F10835">
        <v>0</v>
      </c>
    </row>
    <row r="10836" spans="1:6">
      <c r="A10836" s="171">
        <v>44525</v>
      </c>
      <c r="B10836" t="s">
        <v>164</v>
      </c>
      <c r="C10836">
        <v>660261.54</v>
      </c>
      <c r="D10836" t="s">
        <v>19</v>
      </c>
      <c r="E10836" t="s">
        <v>19</v>
      </c>
      <c r="F10836">
        <v>3766</v>
      </c>
    </row>
    <row r="10837" spans="1:6">
      <c r="A10837" s="171">
        <v>44525</v>
      </c>
      <c r="B10837" t="s">
        <v>164</v>
      </c>
      <c r="C10837">
        <v>660261.54</v>
      </c>
      <c r="D10837" t="s">
        <v>19</v>
      </c>
      <c r="E10837" t="s">
        <v>20</v>
      </c>
      <c r="F10837">
        <v>3766</v>
      </c>
    </row>
    <row r="10838" spans="1:6">
      <c r="A10838" s="171">
        <v>44525</v>
      </c>
      <c r="B10838" t="s">
        <v>164</v>
      </c>
      <c r="C10838">
        <v>660261.54</v>
      </c>
      <c r="D10838" t="s">
        <v>19</v>
      </c>
      <c r="E10838" t="s">
        <v>21</v>
      </c>
      <c r="F10838">
        <v>0</v>
      </c>
    </row>
    <row r="10839" spans="1:6">
      <c r="A10839" s="171">
        <v>44525</v>
      </c>
      <c r="B10839" t="s">
        <v>164</v>
      </c>
      <c r="C10839">
        <v>660261.54</v>
      </c>
      <c r="D10839" t="s">
        <v>19</v>
      </c>
      <c r="E10839" t="s">
        <v>22</v>
      </c>
      <c r="F10839">
        <v>0</v>
      </c>
    </row>
    <row r="10840" spans="1:6">
      <c r="A10840" s="171">
        <v>44525</v>
      </c>
      <c r="B10840" t="s">
        <v>164</v>
      </c>
      <c r="C10840">
        <v>660261.54</v>
      </c>
      <c r="D10840" t="s">
        <v>23</v>
      </c>
      <c r="E10840" t="s">
        <v>23</v>
      </c>
      <c r="F10840">
        <v>0</v>
      </c>
    </row>
    <row r="10841" spans="1:6">
      <c r="A10841" s="171">
        <v>44525</v>
      </c>
      <c r="B10841" t="s">
        <v>164</v>
      </c>
      <c r="C10841">
        <v>660261.54</v>
      </c>
      <c r="D10841" t="s">
        <v>24</v>
      </c>
      <c r="E10841" t="s">
        <v>24</v>
      </c>
      <c r="F10841">
        <v>522264</v>
      </c>
    </row>
    <row r="10842" spans="1:6">
      <c r="A10842" s="171">
        <v>44525</v>
      </c>
      <c r="B10842" t="s">
        <v>164</v>
      </c>
      <c r="C10842">
        <v>660261.54</v>
      </c>
      <c r="D10842" t="s">
        <v>25</v>
      </c>
      <c r="E10842" t="s">
        <v>25</v>
      </c>
      <c r="F10842">
        <v>2034413</v>
      </c>
    </row>
    <row r="10843" spans="1:6">
      <c r="A10843" s="171">
        <v>44525</v>
      </c>
      <c r="B10843" t="s">
        <v>164</v>
      </c>
      <c r="C10843">
        <v>660261.54</v>
      </c>
      <c r="D10843" t="s">
        <v>26</v>
      </c>
      <c r="E10843" t="s">
        <v>26</v>
      </c>
      <c r="F10843">
        <v>15224</v>
      </c>
    </row>
    <row r="10844" spans="1:6">
      <c r="A10844" s="171">
        <v>44525</v>
      </c>
      <c r="B10844" t="s">
        <v>164</v>
      </c>
      <c r="C10844">
        <v>660261.54</v>
      </c>
      <c r="D10844" t="s">
        <v>27</v>
      </c>
      <c r="E10844" t="s">
        <v>27</v>
      </c>
      <c r="F10844">
        <v>60311</v>
      </c>
    </row>
    <row r="10845" spans="1:6">
      <c r="A10845" s="171">
        <v>44525</v>
      </c>
      <c r="B10845" t="s">
        <v>164</v>
      </c>
      <c r="C10845">
        <v>660261.54</v>
      </c>
      <c r="D10845" t="s">
        <v>28</v>
      </c>
      <c r="E10845" t="s">
        <v>28</v>
      </c>
      <c r="F10845">
        <v>7</v>
      </c>
    </row>
    <row r="10846" spans="1:6">
      <c r="A10846" s="171">
        <v>44525</v>
      </c>
      <c r="B10846" t="s">
        <v>164</v>
      </c>
      <c r="C10846">
        <v>660261.54</v>
      </c>
      <c r="D10846" t="s">
        <v>29</v>
      </c>
      <c r="E10846" t="s">
        <v>29</v>
      </c>
      <c r="F10846">
        <v>1103346</v>
      </c>
    </row>
    <row r="10847" spans="1:6">
      <c r="A10847" s="171">
        <v>44525</v>
      </c>
      <c r="B10847" t="s">
        <v>164</v>
      </c>
      <c r="C10847">
        <v>660261.54</v>
      </c>
      <c r="D10847" t="s">
        <v>30</v>
      </c>
      <c r="E10847" t="s">
        <v>30</v>
      </c>
      <c r="F10847">
        <v>25965558</v>
      </c>
    </row>
    <row r="10848" spans="1:6">
      <c r="A10848" s="171">
        <v>44525</v>
      </c>
      <c r="B10848" t="s">
        <v>164</v>
      </c>
      <c r="C10848">
        <v>660261.54</v>
      </c>
      <c r="D10848" t="s">
        <v>31</v>
      </c>
      <c r="E10848" t="s">
        <v>31</v>
      </c>
      <c r="F10848">
        <v>10507536</v>
      </c>
    </row>
    <row r="10849" spans="1:6">
      <c r="A10849" s="171">
        <v>44525</v>
      </c>
      <c r="B10849" t="s">
        <v>164</v>
      </c>
      <c r="C10849">
        <v>660261.54</v>
      </c>
      <c r="D10849" t="s">
        <v>32</v>
      </c>
      <c r="E10849" t="s">
        <v>32</v>
      </c>
      <c r="F10849">
        <v>143268</v>
      </c>
    </row>
    <row r="10850" spans="1:6">
      <c r="A10850" s="171">
        <v>44525</v>
      </c>
      <c r="B10850" t="s">
        <v>164</v>
      </c>
      <c r="C10850">
        <v>660261.54</v>
      </c>
      <c r="D10850" t="s">
        <v>33</v>
      </c>
      <c r="E10850" t="s">
        <v>33</v>
      </c>
      <c r="F10850">
        <v>9449243</v>
      </c>
    </row>
    <row r="10851" spans="1:6">
      <c r="A10851" s="171">
        <v>44525</v>
      </c>
      <c r="B10851" t="s">
        <v>164</v>
      </c>
      <c r="C10851">
        <v>660261.54</v>
      </c>
      <c r="D10851" t="s">
        <v>34</v>
      </c>
      <c r="E10851" t="s">
        <v>34</v>
      </c>
      <c r="F10851">
        <v>0</v>
      </c>
    </row>
    <row r="10852" spans="1:6">
      <c r="A10852" s="171">
        <v>44525</v>
      </c>
      <c r="B10852" t="s">
        <v>164</v>
      </c>
      <c r="C10852">
        <v>660261.54</v>
      </c>
      <c r="D10852" t="s">
        <v>35</v>
      </c>
      <c r="E10852" t="s">
        <v>35</v>
      </c>
      <c r="F10852">
        <v>0</v>
      </c>
    </row>
    <row r="10853" spans="1:6">
      <c r="A10853" s="171">
        <v>44525</v>
      </c>
      <c r="B10853" t="s">
        <v>164</v>
      </c>
      <c r="C10853">
        <v>660261.54</v>
      </c>
      <c r="D10853" t="s">
        <v>36</v>
      </c>
      <c r="E10853" t="s">
        <v>36</v>
      </c>
      <c r="F10853">
        <v>0</v>
      </c>
    </row>
    <row r="10854" spans="1:6">
      <c r="A10854" s="171">
        <v>44525</v>
      </c>
      <c r="B10854" t="s">
        <v>164</v>
      </c>
      <c r="C10854">
        <v>660261.54</v>
      </c>
      <c r="D10854" t="s">
        <v>37</v>
      </c>
      <c r="E10854" t="s">
        <v>37</v>
      </c>
      <c r="F10854">
        <v>0</v>
      </c>
    </row>
    <row r="10855" spans="1:6">
      <c r="A10855" s="171">
        <v>44525</v>
      </c>
      <c r="B10855" t="s">
        <v>164</v>
      </c>
      <c r="C10855">
        <v>660261.54</v>
      </c>
      <c r="D10855" t="s">
        <v>38</v>
      </c>
      <c r="E10855" t="s">
        <v>38</v>
      </c>
      <c r="F10855">
        <v>0</v>
      </c>
    </row>
    <row r="10856" spans="1:6">
      <c r="A10856" s="171">
        <v>44525</v>
      </c>
      <c r="B10856" t="s">
        <v>164</v>
      </c>
      <c r="C10856">
        <v>660261.54</v>
      </c>
      <c r="D10856" t="s">
        <v>39</v>
      </c>
      <c r="E10856" t="s">
        <v>39</v>
      </c>
      <c r="F10856">
        <v>0</v>
      </c>
    </row>
    <row r="10857" spans="1:6">
      <c r="A10857" s="171">
        <v>44525</v>
      </c>
      <c r="B10857" t="s">
        <v>164</v>
      </c>
      <c r="C10857">
        <v>660261.54</v>
      </c>
      <c r="D10857" t="s">
        <v>40</v>
      </c>
      <c r="E10857" t="s">
        <v>40</v>
      </c>
      <c r="F10857">
        <v>0</v>
      </c>
    </row>
    <row r="10858" spans="1:6">
      <c r="A10858" s="171">
        <v>44525</v>
      </c>
      <c r="B10858" t="s">
        <v>164</v>
      </c>
      <c r="C10858">
        <v>660261.54</v>
      </c>
      <c r="D10858" t="s">
        <v>41</v>
      </c>
      <c r="E10858" t="s">
        <v>41</v>
      </c>
      <c r="F10858">
        <v>0</v>
      </c>
    </row>
    <row r="10859" spans="1:6">
      <c r="A10859" s="171">
        <v>44526</v>
      </c>
      <c r="B10859" t="s">
        <v>164</v>
      </c>
      <c r="C10859">
        <v>597503.43999999994</v>
      </c>
      <c r="D10859" t="s">
        <v>9</v>
      </c>
      <c r="E10859" t="s">
        <v>9</v>
      </c>
      <c r="F10859">
        <v>1383839</v>
      </c>
    </row>
    <row r="10860" spans="1:6">
      <c r="A10860" s="171">
        <v>44526</v>
      </c>
      <c r="B10860" t="s">
        <v>164</v>
      </c>
      <c r="C10860">
        <v>597503.43999999994</v>
      </c>
      <c r="D10860" t="s">
        <v>9</v>
      </c>
      <c r="E10860" t="s">
        <v>10</v>
      </c>
      <c r="F10860">
        <v>707542</v>
      </c>
    </row>
    <row r="10861" spans="1:6">
      <c r="A10861" s="171">
        <v>44526</v>
      </c>
      <c r="B10861" t="s">
        <v>164</v>
      </c>
      <c r="C10861">
        <v>597503.43999999994</v>
      </c>
      <c r="D10861" t="s">
        <v>9</v>
      </c>
      <c r="E10861" t="s">
        <v>11</v>
      </c>
      <c r="F10861">
        <v>2709</v>
      </c>
    </row>
    <row r="10862" spans="1:6">
      <c r="A10862" s="171">
        <v>44526</v>
      </c>
      <c r="B10862" t="s">
        <v>164</v>
      </c>
      <c r="C10862">
        <v>597503.43999999994</v>
      </c>
      <c r="D10862" t="s">
        <v>9</v>
      </c>
      <c r="E10862" t="s">
        <v>12</v>
      </c>
      <c r="F10862">
        <v>0</v>
      </c>
    </row>
    <row r="10863" spans="1:6">
      <c r="A10863" s="171">
        <v>44526</v>
      </c>
      <c r="B10863" t="s">
        <v>164</v>
      </c>
      <c r="C10863">
        <v>597503.43999999994</v>
      </c>
      <c r="D10863" t="s">
        <v>9</v>
      </c>
      <c r="E10863" t="s">
        <v>13</v>
      </c>
      <c r="F10863">
        <v>673588</v>
      </c>
    </row>
    <row r="10864" spans="1:6">
      <c r="A10864" s="171">
        <v>44526</v>
      </c>
      <c r="B10864" t="s">
        <v>164</v>
      </c>
      <c r="C10864">
        <v>597503.43999999994</v>
      </c>
      <c r="D10864" t="s">
        <v>14</v>
      </c>
      <c r="E10864" t="s">
        <v>14</v>
      </c>
      <c r="F10864">
        <v>59715</v>
      </c>
    </row>
    <row r="10865" spans="1:6">
      <c r="A10865" s="171">
        <v>44526</v>
      </c>
      <c r="B10865" t="s">
        <v>164</v>
      </c>
      <c r="C10865">
        <v>597503.43999999994</v>
      </c>
      <c r="D10865" t="s">
        <v>14</v>
      </c>
      <c r="E10865" t="s">
        <v>15</v>
      </c>
      <c r="F10865">
        <v>59548</v>
      </c>
    </row>
    <row r="10866" spans="1:6">
      <c r="A10866" s="171">
        <v>44526</v>
      </c>
      <c r="B10866" t="s">
        <v>164</v>
      </c>
      <c r="C10866">
        <v>597503.43999999994</v>
      </c>
      <c r="D10866" t="s">
        <v>14</v>
      </c>
      <c r="E10866" t="s">
        <v>16</v>
      </c>
      <c r="F10866">
        <v>167</v>
      </c>
    </row>
    <row r="10867" spans="1:6">
      <c r="A10867" s="171">
        <v>44526</v>
      </c>
      <c r="B10867" t="s">
        <v>164</v>
      </c>
      <c r="C10867">
        <v>597503.43999999994</v>
      </c>
      <c r="D10867" t="s">
        <v>14</v>
      </c>
      <c r="E10867" t="s">
        <v>17</v>
      </c>
      <c r="F10867">
        <v>0</v>
      </c>
    </row>
    <row r="10868" spans="1:6">
      <c r="A10868" s="171">
        <v>44526</v>
      </c>
      <c r="B10868" t="s">
        <v>164</v>
      </c>
      <c r="C10868">
        <v>597503.43999999994</v>
      </c>
      <c r="D10868" t="s">
        <v>14</v>
      </c>
      <c r="E10868" t="s">
        <v>18</v>
      </c>
      <c r="F10868">
        <v>0</v>
      </c>
    </row>
    <row r="10869" spans="1:6">
      <c r="A10869" s="171">
        <v>44526</v>
      </c>
      <c r="B10869" t="s">
        <v>164</v>
      </c>
      <c r="C10869">
        <v>597503.43999999994</v>
      </c>
      <c r="D10869" t="s">
        <v>19</v>
      </c>
      <c r="E10869" t="s">
        <v>19</v>
      </c>
      <c r="F10869">
        <v>1647</v>
      </c>
    </row>
    <row r="10870" spans="1:6">
      <c r="A10870" s="171">
        <v>44526</v>
      </c>
      <c r="B10870" t="s">
        <v>164</v>
      </c>
      <c r="C10870">
        <v>597503.43999999994</v>
      </c>
      <c r="D10870" t="s">
        <v>19</v>
      </c>
      <c r="E10870" t="s">
        <v>20</v>
      </c>
      <c r="F10870">
        <v>1647</v>
      </c>
    </row>
    <row r="10871" spans="1:6">
      <c r="A10871" s="171">
        <v>44526</v>
      </c>
      <c r="B10871" t="s">
        <v>164</v>
      </c>
      <c r="C10871">
        <v>597503.43999999994</v>
      </c>
      <c r="D10871" t="s">
        <v>19</v>
      </c>
      <c r="E10871" t="s">
        <v>21</v>
      </c>
      <c r="F10871">
        <v>0</v>
      </c>
    </row>
    <row r="10872" spans="1:6">
      <c r="A10872" s="171">
        <v>44526</v>
      </c>
      <c r="B10872" t="s">
        <v>164</v>
      </c>
      <c r="C10872">
        <v>597503.43999999994</v>
      </c>
      <c r="D10872" t="s">
        <v>19</v>
      </c>
      <c r="E10872" t="s">
        <v>22</v>
      </c>
      <c r="F10872">
        <v>0</v>
      </c>
    </row>
    <row r="10873" spans="1:6">
      <c r="A10873" s="171">
        <v>44526</v>
      </c>
      <c r="B10873" t="s">
        <v>164</v>
      </c>
      <c r="C10873">
        <v>597503.43999999994</v>
      </c>
      <c r="D10873" t="s">
        <v>23</v>
      </c>
      <c r="E10873" t="s">
        <v>23</v>
      </c>
      <c r="F10873">
        <v>0</v>
      </c>
    </row>
    <row r="10874" spans="1:6">
      <c r="A10874" s="171">
        <v>44526</v>
      </c>
      <c r="B10874" t="s">
        <v>164</v>
      </c>
      <c r="C10874">
        <v>597503.43999999994</v>
      </c>
      <c r="D10874" t="s">
        <v>24</v>
      </c>
      <c r="E10874" t="s">
        <v>24</v>
      </c>
      <c r="F10874">
        <v>278224</v>
      </c>
    </row>
    <row r="10875" spans="1:6">
      <c r="A10875" s="171">
        <v>44526</v>
      </c>
      <c r="B10875" t="s">
        <v>164</v>
      </c>
      <c r="C10875">
        <v>597503.43999999994</v>
      </c>
      <c r="D10875" t="s">
        <v>25</v>
      </c>
      <c r="E10875" t="s">
        <v>25</v>
      </c>
      <c r="F10875">
        <v>2295235</v>
      </c>
    </row>
    <row r="10876" spans="1:6">
      <c r="A10876" s="171">
        <v>44526</v>
      </c>
      <c r="B10876" t="s">
        <v>164</v>
      </c>
      <c r="C10876">
        <v>597503.43999999994</v>
      </c>
      <c r="D10876" t="s">
        <v>26</v>
      </c>
      <c r="E10876" t="s">
        <v>26</v>
      </c>
      <c r="F10876">
        <v>16625</v>
      </c>
    </row>
    <row r="10877" spans="1:6">
      <c r="A10877" s="171">
        <v>44526</v>
      </c>
      <c r="B10877" t="s">
        <v>164</v>
      </c>
      <c r="C10877">
        <v>597503.43999999994</v>
      </c>
      <c r="D10877" t="s">
        <v>27</v>
      </c>
      <c r="E10877" t="s">
        <v>27</v>
      </c>
      <c r="F10877">
        <v>110651</v>
      </c>
    </row>
    <row r="10878" spans="1:6">
      <c r="A10878" s="171">
        <v>44526</v>
      </c>
      <c r="B10878" t="s">
        <v>164</v>
      </c>
      <c r="C10878">
        <v>597503.43999999994</v>
      </c>
      <c r="D10878" t="s">
        <v>28</v>
      </c>
      <c r="E10878" t="s">
        <v>28</v>
      </c>
      <c r="F10878">
        <v>33</v>
      </c>
    </row>
    <row r="10879" spans="1:6">
      <c r="A10879" s="171">
        <v>44526</v>
      </c>
      <c r="B10879" t="s">
        <v>164</v>
      </c>
      <c r="C10879">
        <v>597503.43999999994</v>
      </c>
      <c r="D10879" t="s">
        <v>29</v>
      </c>
      <c r="E10879" t="s">
        <v>29</v>
      </c>
      <c r="F10879">
        <v>1395108</v>
      </c>
    </row>
    <row r="10880" spans="1:6">
      <c r="A10880" s="171">
        <v>44526</v>
      </c>
      <c r="B10880" t="s">
        <v>164</v>
      </c>
      <c r="C10880">
        <v>597503.43999999994</v>
      </c>
      <c r="D10880" t="s">
        <v>30</v>
      </c>
      <c r="E10880" t="s">
        <v>30</v>
      </c>
      <c r="F10880">
        <v>21350229</v>
      </c>
    </row>
    <row r="10881" spans="1:6">
      <c r="A10881" s="171">
        <v>44526</v>
      </c>
      <c r="B10881" t="s">
        <v>164</v>
      </c>
      <c r="C10881">
        <v>597503.43999999994</v>
      </c>
      <c r="D10881" t="s">
        <v>31</v>
      </c>
      <c r="E10881" t="s">
        <v>31</v>
      </c>
      <c r="F10881">
        <v>10085622</v>
      </c>
    </row>
    <row r="10882" spans="1:6">
      <c r="A10882" s="171">
        <v>44526</v>
      </c>
      <c r="B10882" t="s">
        <v>164</v>
      </c>
      <c r="C10882">
        <v>597503.43999999994</v>
      </c>
      <c r="D10882" t="s">
        <v>32</v>
      </c>
      <c r="E10882" t="s">
        <v>32</v>
      </c>
      <c r="F10882">
        <v>42377</v>
      </c>
    </row>
    <row r="10883" spans="1:6">
      <c r="A10883" s="171">
        <v>44526</v>
      </c>
      <c r="B10883" t="s">
        <v>164</v>
      </c>
      <c r="C10883">
        <v>597503.43999999994</v>
      </c>
      <c r="D10883" t="s">
        <v>33</v>
      </c>
      <c r="E10883" t="s">
        <v>33</v>
      </c>
      <c r="F10883">
        <v>9529896</v>
      </c>
    </row>
    <row r="10884" spans="1:6">
      <c r="A10884" s="171">
        <v>44526</v>
      </c>
      <c r="B10884" t="s">
        <v>164</v>
      </c>
      <c r="C10884">
        <v>597503.43999999994</v>
      </c>
      <c r="D10884" t="s">
        <v>34</v>
      </c>
      <c r="E10884" t="s">
        <v>34</v>
      </c>
      <c r="F10884">
        <v>0</v>
      </c>
    </row>
    <row r="10885" spans="1:6">
      <c r="A10885" s="171">
        <v>44526</v>
      </c>
      <c r="B10885" t="s">
        <v>164</v>
      </c>
      <c r="C10885">
        <v>597503.43999999994</v>
      </c>
      <c r="D10885" t="s">
        <v>35</v>
      </c>
      <c r="E10885" t="s">
        <v>35</v>
      </c>
      <c r="F10885">
        <v>0</v>
      </c>
    </row>
    <row r="10886" spans="1:6">
      <c r="A10886" s="171">
        <v>44526</v>
      </c>
      <c r="B10886" t="s">
        <v>164</v>
      </c>
      <c r="C10886">
        <v>597503.43999999994</v>
      </c>
      <c r="D10886" t="s">
        <v>36</v>
      </c>
      <c r="E10886" t="s">
        <v>36</v>
      </c>
      <c r="F10886">
        <v>0</v>
      </c>
    </row>
    <row r="10887" spans="1:6">
      <c r="A10887" s="171">
        <v>44526</v>
      </c>
      <c r="B10887" t="s">
        <v>164</v>
      </c>
      <c r="C10887">
        <v>597503.43999999994</v>
      </c>
      <c r="D10887" t="s">
        <v>37</v>
      </c>
      <c r="E10887" t="s">
        <v>37</v>
      </c>
      <c r="F10887">
        <v>0</v>
      </c>
    </row>
    <row r="10888" spans="1:6">
      <c r="A10888" s="171">
        <v>44526</v>
      </c>
      <c r="B10888" t="s">
        <v>164</v>
      </c>
      <c r="C10888">
        <v>597503.43999999994</v>
      </c>
      <c r="D10888" t="s">
        <v>38</v>
      </c>
      <c r="E10888" t="s">
        <v>38</v>
      </c>
      <c r="F10888">
        <v>0</v>
      </c>
    </row>
    <row r="10889" spans="1:6">
      <c r="A10889" s="171">
        <v>44526</v>
      </c>
      <c r="B10889" t="s">
        <v>164</v>
      </c>
      <c r="C10889">
        <v>597503.43999999994</v>
      </c>
      <c r="D10889" t="s">
        <v>39</v>
      </c>
      <c r="E10889" t="s">
        <v>39</v>
      </c>
      <c r="F10889">
        <v>0</v>
      </c>
    </row>
    <row r="10890" spans="1:6">
      <c r="A10890" s="171">
        <v>44526</v>
      </c>
      <c r="B10890" t="s">
        <v>164</v>
      </c>
      <c r="C10890">
        <v>597503.43999999994</v>
      </c>
      <c r="D10890" t="s">
        <v>40</v>
      </c>
      <c r="E10890" t="s">
        <v>40</v>
      </c>
      <c r="F10890">
        <v>0</v>
      </c>
    </row>
    <row r="10891" spans="1:6">
      <c r="A10891" s="171">
        <v>44526</v>
      </c>
      <c r="B10891" t="s">
        <v>164</v>
      </c>
      <c r="C10891">
        <v>597503.43999999994</v>
      </c>
      <c r="D10891" t="s">
        <v>41</v>
      </c>
      <c r="E10891" t="s">
        <v>41</v>
      </c>
      <c r="F10891">
        <v>0</v>
      </c>
    </row>
    <row r="10892" spans="1:6">
      <c r="A10892" s="171">
        <v>44527</v>
      </c>
      <c r="B10892" t="s">
        <v>164</v>
      </c>
      <c r="C10892">
        <v>322458.71000000002</v>
      </c>
      <c r="D10892" t="s">
        <v>9</v>
      </c>
      <c r="E10892" t="s">
        <v>9</v>
      </c>
      <c r="F10892">
        <v>1705591</v>
      </c>
    </row>
    <row r="10893" spans="1:6">
      <c r="A10893" s="171">
        <v>44527</v>
      </c>
      <c r="B10893" t="s">
        <v>164</v>
      </c>
      <c r="C10893">
        <v>322458.71000000002</v>
      </c>
      <c r="D10893" t="s">
        <v>9</v>
      </c>
      <c r="E10893" t="s">
        <v>10</v>
      </c>
      <c r="F10893">
        <v>839931</v>
      </c>
    </row>
    <row r="10894" spans="1:6">
      <c r="A10894" s="171">
        <v>44527</v>
      </c>
      <c r="B10894" t="s">
        <v>164</v>
      </c>
      <c r="C10894">
        <v>322458.71000000002</v>
      </c>
      <c r="D10894" t="s">
        <v>9</v>
      </c>
      <c r="E10894" t="s">
        <v>11</v>
      </c>
      <c r="F10894">
        <v>4483</v>
      </c>
    </row>
    <row r="10895" spans="1:6">
      <c r="A10895" s="171">
        <v>44527</v>
      </c>
      <c r="B10895" t="s">
        <v>164</v>
      </c>
      <c r="C10895">
        <v>322458.71000000002</v>
      </c>
      <c r="D10895" t="s">
        <v>9</v>
      </c>
      <c r="E10895" t="s">
        <v>12</v>
      </c>
      <c r="F10895">
        <v>0</v>
      </c>
    </row>
    <row r="10896" spans="1:6">
      <c r="A10896" s="171">
        <v>44527</v>
      </c>
      <c r="B10896" t="s">
        <v>164</v>
      </c>
      <c r="C10896">
        <v>322458.71000000002</v>
      </c>
      <c r="D10896" t="s">
        <v>9</v>
      </c>
      <c r="E10896" t="s">
        <v>13</v>
      </c>
      <c r="F10896">
        <v>861177</v>
      </c>
    </row>
    <row r="10897" spans="1:6">
      <c r="A10897" s="171">
        <v>44527</v>
      </c>
      <c r="B10897" t="s">
        <v>164</v>
      </c>
      <c r="C10897">
        <v>322458.71000000002</v>
      </c>
      <c r="D10897" t="s">
        <v>14</v>
      </c>
      <c r="E10897" t="s">
        <v>14</v>
      </c>
      <c r="F10897">
        <v>32471</v>
      </c>
    </row>
    <row r="10898" spans="1:6">
      <c r="A10898" s="171">
        <v>44527</v>
      </c>
      <c r="B10898" t="s">
        <v>164</v>
      </c>
      <c r="C10898">
        <v>322458.71000000002</v>
      </c>
      <c r="D10898" t="s">
        <v>14</v>
      </c>
      <c r="E10898" t="s">
        <v>15</v>
      </c>
      <c r="F10898">
        <v>32170</v>
      </c>
    </row>
    <row r="10899" spans="1:6">
      <c r="A10899" s="171">
        <v>44527</v>
      </c>
      <c r="B10899" t="s">
        <v>164</v>
      </c>
      <c r="C10899">
        <v>322458.71000000002</v>
      </c>
      <c r="D10899" t="s">
        <v>14</v>
      </c>
      <c r="E10899" t="s">
        <v>16</v>
      </c>
      <c r="F10899">
        <v>301</v>
      </c>
    </row>
    <row r="10900" spans="1:6">
      <c r="A10900" s="171">
        <v>44527</v>
      </c>
      <c r="B10900" t="s">
        <v>164</v>
      </c>
      <c r="C10900">
        <v>322458.71000000002</v>
      </c>
      <c r="D10900" t="s">
        <v>14</v>
      </c>
      <c r="E10900" t="s">
        <v>17</v>
      </c>
      <c r="F10900">
        <v>0</v>
      </c>
    </row>
    <row r="10901" spans="1:6">
      <c r="A10901" s="171">
        <v>44527</v>
      </c>
      <c r="B10901" t="s">
        <v>164</v>
      </c>
      <c r="C10901">
        <v>322458.71000000002</v>
      </c>
      <c r="D10901" t="s">
        <v>14</v>
      </c>
      <c r="E10901" t="s">
        <v>18</v>
      </c>
      <c r="F10901">
        <v>0</v>
      </c>
    </row>
    <row r="10902" spans="1:6">
      <c r="A10902" s="171">
        <v>44527</v>
      </c>
      <c r="B10902" t="s">
        <v>164</v>
      </c>
      <c r="C10902">
        <v>322458.71000000002</v>
      </c>
      <c r="D10902" t="s">
        <v>19</v>
      </c>
      <c r="E10902" t="s">
        <v>19</v>
      </c>
      <c r="F10902">
        <v>6744</v>
      </c>
    </row>
    <row r="10903" spans="1:6">
      <c r="A10903" s="171">
        <v>44527</v>
      </c>
      <c r="B10903" t="s">
        <v>164</v>
      </c>
      <c r="C10903">
        <v>322458.71000000002</v>
      </c>
      <c r="D10903" t="s">
        <v>19</v>
      </c>
      <c r="E10903" t="s">
        <v>20</v>
      </c>
      <c r="F10903">
        <v>6744</v>
      </c>
    </row>
    <row r="10904" spans="1:6">
      <c r="A10904" s="171">
        <v>44527</v>
      </c>
      <c r="B10904" t="s">
        <v>164</v>
      </c>
      <c r="C10904">
        <v>322458.71000000002</v>
      </c>
      <c r="D10904" t="s">
        <v>19</v>
      </c>
      <c r="E10904" t="s">
        <v>21</v>
      </c>
      <c r="F10904">
        <v>0</v>
      </c>
    </row>
    <row r="10905" spans="1:6">
      <c r="A10905" s="171">
        <v>44527</v>
      </c>
      <c r="B10905" t="s">
        <v>164</v>
      </c>
      <c r="C10905">
        <v>322458.71000000002</v>
      </c>
      <c r="D10905" t="s">
        <v>19</v>
      </c>
      <c r="E10905" t="s">
        <v>22</v>
      </c>
      <c r="F10905">
        <v>0</v>
      </c>
    </row>
    <row r="10906" spans="1:6">
      <c r="A10906" s="171">
        <v>44527</v>
      </c>
      <c r="B10906" t="s">
        <v>164</v>
      </c>
      <c r="C10906">
        <v>322458.71000000002</v>
      </c>
      <c r="D10906" t="s">
        <v>23</v>
      </c>
      <c r="E10906" t="s">
        <v>23</v>
      </c>
      <c r="F10906">
        <v>0</v>
      </c>
    </row>
    <row r="10907" spans="1:6">
      <c r="A10907" s="171">
        <v>44527</v>
      </c>
      <c r="B10907" t="s">
        <v>164</v>
      </c>
      <c r="C10907">
        <v>322458.71000000002</v>
      </c>
      <c r="D10907" t="s">
        <v>24</v>
      </c>
      <c r="E10907" t="s">
        <v>24</v>
      </c>
      <c r="F10907">
        <v>542997</v>
      </c>
    </row>
    <row r="10908" spans="1:6">
      <c r="A10908" s="171">
        <v>44527</v>
      </c>
      <c r="B10908" t="s">
        <v>164</v>
      </c>
      <c r="C10908">
        <v>322458.71000000002</v>
      </c>
      <c r="D10908" t="s">
        <v>25</v>
      </c>
      <c r="E10908" t="s">
        <v>25</v>
      </c>
      <c r="F10908">
        <v>2717994</v>
      </c>
    </row>
    <row r="10909" spans="1:6">
      <c r="A10909" s="171">
        <v>44527</v>
      </c>
      <c r="B10909" t="s">
        <v>164</v>
      </c>
      <c r="C10909">
        <v>322458.71000000002</v>
      </c>
      <c r="D10909" t="s">
        <v>26</v>
      </c>
      <c r="E10909" t="s">
        <v>26</v>
      </c>
      <c r="F10909">
        <v>31896</v>
      </c>
    </row>
    <row r="10910" spans="1:6">
      <c r="A10910" s="171">
        <v>44527</v>
      </c>
      <c r="B10910" t="s">
        <v>164</v>
      </c>
      <c r="C10910">
        <v>322458.71000000002</v>
      </c>
      <c r="D10910" t="s">
        <v>27</v>
      </c>
      <c r="E10910" t="s">
        <v>27</v>
      </c>
      <c r="F10910">
        <v>105253</v>
      </c>
    </row>
    <row r="10911" spans="1:6">
      <c r="A10911" s="171">
        <v>44527</v>
      </c>
      <c r="B10911" t="s">
        <v>164</v>
      </c>
      <c r="C10911">
        <v>322458.71000000002</v>
      </c>
      <c r="D10911" t="s">
        <v>28</v>
      </c>
      <c r="E10911" t="s">
        <v>28</v>
      </c>
      <c r="F10911">
        <v>3</v>
      </c>
    </row>
    <row r="10912" spans="1:6">
      <c r="A10912" s="171">
        <v>44527</v>
      </c>
      <c r="B10912" t="s">
        <v>164</v>
      </c>
      <c r="C10912">
        <v>322458.71000000002</v>
      </c>
      <c r="D10912" t="s">
        <v>29</v>
      </c>
      <c r="E10912" t="s">
        <v>29</v>
      </c>
      <c r="F10912">
        <v>1534894</v>
      </c>
    </row>
    <row r="10913" spans="1:6">
      <c r="A10913" s="171">
        <v>44527</v>
      </c>
      <c r="B10913" t="s">
        <v>164</v>
      </c>
      <c r="C10913">
        <v>322458.71000000002</v>
      </c>
      <c r="D10913" t="s">
        <v>30</v>
      </c>
      <c r="E10913" t="s">
        <v>30</v>
      </c>
      <c r="F10913">
        <v>23372033</v>
      </c>
    </row>
    <row r="10914" spans="1:6">
      <c r="A10914" s="171">
        <v>44527</v>
      </c>
      <c r="B10914" t="s">
        <v>164</v>
      </c>
      <c r="C10914">
        <v>322458.71000000002</v>
      </c>
      <c r="D10914" t="s">
        <v>31</v>
      </c>
      <c r="E10914" t="s">
        <v>31</v>
      </c>
      <c r="F10914">
        <v>11417994</v>
      </c>
    </row>
    <row r="10915" spans="1:6">
      <c r="A10915" s="171">
        <v>44527</v>
      </c>
      <c r="B10915" t="s">
        <v>164</v>
      </c>
      <c r="C10915">
        <v>322458.71000000002</v>
      </c>
      <c r="D10915" t="s">
        <v>32</v>
      </c>
      <c r="E10915" t="s">
        <v>32</v>
      </c>
      <c r="F10915">
        <v>92709</v>
      </c>
    </row>
    <row r="10916" spans="1:6">
      <c r="A10916" s="171">
        <v>44527</v>
      </c>
      <c r="B10916" t="s">
        <v>164</v>
      </c>
      <c r="C10916">
        <v>322458.71000000002</v>
      </c>
      <c r="D10916" t="s">
        <v>33</v>
      </c>
      <c r="E10916" t="s">
        <v>33</v>
      </c>
      <c r="F10916">
        <v>10381004</v>
      </c>
    </row>
    <row r="10917" spans="1:6">
      <c r="A10917" s="171">
        <v>44527</v>
      </c>
      <c r="B10917" t="s">
        <v>164</v>
      </c>
      <c r="C10917">
        <v>322458.71000000002</v>
      </c>
      <c r="D10917" t="s">
        <v>34</v>
      </c>
      <c r="E10917" t="s">
        <v>34</v>
      </c>
      <c r="F10917">
        <v>0</v>
      </c>
    </row>
    <row r="10918" spans="1:6">
      <c r="A10918" s="171">
        <v>44527</v>
      </c>
      <c r="B10918" t="s">
        <v>164</v>
      </c>
      <c r="C10918">
        <v>322458.71000000002</v>
      </c>
      <c r="D10918" t="s">
        <v>35</v>
      </c>
      <c r="E10918" t="s">
        <v>35</v>
      </c>
      <c r="F10918">
        <v>0</v>
      </c>
    </row>
    <row r="10919" spans="1:6">
      <c r="A10919" s="171">
        <v>44527</v>
      </c>
      <c r="B10919" t="s">
        <v>164</v>
      </c>
      <c r="C10919">
        <v>322458.71000000002</v>
      </c>
      <c r="D10919" t="s">
        <v>36</v>
      </c>
      <c r="E10919" t="s">
        <v>36</v>
      </c>
      <c r="F10919">
        <v>0</v>
      </c>
    </row>
    <row r="10920" spans="1:6">
      <c r="A10920" s="171">
        <v>44527</v>
      </c>
      <c r="B10920" t="s">
        <v>164</v>
      </c>
      <c r="C10920">
        <v>322458.71000000002</v>
      </c>
      <c r="D10920" t="s">
        <v>37</v>
      </c>
      <c r="E10920" t="s">
        <v>37</v>
      </c>
      <c r="F10920">
        <v>0</v>
      </c>
    </row>
    <row r="10921" spans="1:6">
      <c r="A10921" s="171">
        <v>44527</v>
      </c>
      <c r="B10921" t="s">
        <v>164</v>
      </c>
      <c r="C10921">
        <v>322458.71000000002</v>
      </c>
      <c r="D10921" t="s">
        <v>38</v>
      </c>
      <c r="E10921" t="s">
        <v>38</v>
      </c>
      <c r="F10921">
        <v>0</v>
      </c>
    </row>
    <row r="10922" spans="1:6">
      <c r="A10922" s="171">
        <v>44527</v>
      </c>
      <c r="B10922" t="s">
        <v>164</v>
      </c>
      <c r="C10922">
        <v>322458.71000000002</v>
      </c>
      <c r="D10922" t="s">
        <v>39</v>
      </c>
      <c r="E10922" t="s">
        <v>39</v>
      </c>
      <c r="F10922">
        <v>0</v>
      </c>
    </row>
    <row r="10923" spans="1:6">
      <c r="A10923" s="171">
        <v>44527</v>
      </c>
      <c r="B10923" t="s">
        <v>164</v>
      </c>
      <c r="C10923">
        <v>322458.71000000002</v>
      </c>
      <c r="D10923" t="s">
        <v>40</v>
      </c>
      <c r="E10923" t="s">
        <v>40</v>
      </c>
      <c r="F10923">
        <v>0</v>
      </c>
    </row>
    <row r="10924" spans="1:6">
      <c r="A10924" s="171">
        <v>44527</v>
      </c>
      <c r="B10924" t="s">
        <v>164</v>
      </c>
      <c r="C10924">
        <v>322458.71000000002</v>
      </c>
      <c r="D10924" t="s">
        <v>41</v>
      </c>
      <c r="E10924" t="s">
        <v>41</v>
      </c>
      <c r="F10924">
        <v>0</v>
      </c>
    </row>
    <row r="10925" spans="1:6">
      <c r="A10925" s="171">
        <v>44528</v>
      </c>
      <c r="B10925" t="s">
        <v>164</v>
      </c>
      <c r="C10925">
        <v>354891.49</v>
      </c>
      <c r="D10925" t="s">
        <v>9</v>
      </c>
      <c r="E10925" t="s">
        <v>9</v>
      </c>
      <c r="F10925">
        <v>1925990</v>
      </c>
    </row>
    <row r="10926" spans="1:6">
      <c r="A10926" s="171">
        <v>44528</v>
      </c>
      <c r="B10926" t="s">
        <v>164</v>
      </c>
      <c r="C10926">
        <v>354891.49</v>
      </c>
      <c r="D10926" t="s">
        <v>9</v>
      </c>
      <c r="E10926" t="s">
        <v>10</v>
      </c>
      <c r="F10926">
        <v>911991</v>
      </c>
    </row>
    <row r="10927" spans="1:6">
      <c r="A10927" s="171">
        <v>44528</v>
      </c>
      <c r="B10927" t="s">
        <v>164</v>
      </c>
      <c r="C10927">
        <v>354891.49</v>
      </c>
      <c r="D10927" t="s">
        <v>9</v>
      </c>
      <c r="E10927" t="s">
        <v>11</v>
      </c>
      <c r="F10927">
        <v>5329</v>
      </c>
    </row>
    <row r="10928" spans="1:6">
      <c r="A10928" s="171">
        <v>44528</v>
      </c>
      <c r="B10928" t="s">
        <v>164</v>
      </c>
      <c r="C10928">
        <v>354891.49</v>
      </c>
      <c r="D10928" t="s">
        <v>9</v>
      </c>
      <c r="E10928" t="s">
        <v>12</v>
      </c>
      <c r="F10928">
        <v>0</v>
      </c>
    </row>
    <row r="10929" spans="1:6">
      <c r="A10929" s="171">
        <v>44528</v>
      </c>
      <c r="B10929" t="s">
        <v>164</v>
      </c>
      <c r="C10929">
        <v>354891.49</v>
      </c>
      <c r="D10929" t="s">
        <v>9</v>
      </c>
      <c r="E10929" t="s">
        <v>13</v>
      </c>
      <c r="F10929">
        <v>1008670</v>
      </c>
    </row>
    <row r="10930" spans="1:6">
      <c r="A10930" s="171">
        <v>44528</v>
      </c>
      <c r="B10930" t="s">
        <v>164</v>
      </c>
      <c r="C10930">
        <v>354891.49</v>
      </c>
      <c r="D10930" t="s">
        <v>14</v>
      </c>
      <c r="E10930" t="s">
        <v>14</v>
      </c>
      <c r="F10930">
        <v>21355</v>
      </c>
    </row>
    <row r="10931" spans="1:6">
      <c r="A10931" s="171">
        <v>44528</v>
      </c>
      <c r="B10931" t="s">
        <v>164</v>
      </c>
      <c r="C10931">
        <v>354891.49</v>
      </c>
      <c r="D10931" t="s">
        <v>14</v>
      </c>
      <c r="E10931" t="s">
        <v>15</v>
      </c>
      <c r="F10931">
        <v>21102</v>
      </c>
    </row>
    <row r="10932" spans="1:6">
      <c r="A10932" s="171">
        <v>44528</v>
      </c>
      <c r="B10932" t="s">
        <v>164</v>
      </c>
      <c r="C10932">
        <v>354891.49</v>
      </c>
      <c r="D10932" t="s">
        <v>14</v>
      </c>
      <c r="E10932" t="s">
        <v>16</v>
      </c>
      <c r="F10932">
        <v>253</v>
      </c>
    </row>
    <row r="10933" spans="1:6">
      <c r="A10933" s="171">
        <v>44528</v>
      </c>
      <c r="B10933" t="s">
        <v>164</v>
      </c>
      <c r="C10933">
        <v>354891.49</v>
      </c>
      <c r="D10933" t="s">
        <v>14</v>
      </c>
      <c r="E10933" t="s">
        <v>17</v>
      </c>
      <c r="F10933">
        <v>0</v>
      </c>
    </row>
    <row r="10934" spans="1:6">
      <c r="A10934" s="171">
        <v>44528</v>
      </c>
      <c r="B10934" t="s">
        <v>164</v>
      </c>
      <c r="C10934">
        <v>354891.49</v>
      </c>
      <c r="D10934" t="s">
        <v>14</v>
      </c>
      <c r="E10934" t="s">
        <v>18</v>
      </c>
      <c r="F10934">
        <v>0</v>
      </c>
    </row>
    <row r="10935" spans="1:6">
      <c r="A10935" s="171">
        <v>44528</v>
      </c>
      <c r="B10935" t="s">
        <v>164</v>
      </c>
      <c r="C10935">
        <v>354891.49</v>
      </c>
      <c r="D10935" t="s">
        <v>19</v>
      </c>
      <c r="E10935" t="s">
        <v>19</v>
      </c>
      <c r="F10935">
        <v>27988</v>
      </c>
    </row>
    <row r="10936" spans="1:6">
      <c r="A10936" s="171">
        <v>44528</v>
      </c>
      <c r="B10936" t="s">
        <v>164</v>
      </c>
      <c r="C10936">
        <v>354891.49</v>
      </c>
      <c r="D10936" t="s">
        <v>19</v>
      </c>
      <c r="E10936" t="s">
        <v>20</v>
      </c>
      <c r="F10936">
        <v>27988</v>
      </c>
    </row>
    <row r="10937" spans="1:6">
      <c r="A10937" s="171">
        <v>44528</v>
      </c>
      <c r="B10937" t="s">
        <v>164</v>
      </c>
      <c r="C10937">
        <v>354891.49</v>
      </c>
      <c r="D10937" t="s">
        <v>19</v>
      </c>
      <c r="E10937" t="s">
        <v>21</v>
      </c>
      <c r="F10937">
        <v>0</v>
      </c>
    </row>
    <row r="10938" spans="1:6">
      <c r="A10938" s="171">
        <v>44528</v>
      </c>
      <c r="B10938" t="s">
        <v>164</v>
      </c>
      <c r="C10938">
        <v>354891.49</v>
      </c>
      <c r="D10938" t="s">
        <v>19</v>
      </c>
      <c r="E10938" t="s">
        <v>22</v>
      </c>
      <c r="F10938">
        <v>0</v>
      </c>
    </row>
    <row r="10939" spans="1:6">
      <c r="A10939" s="171">
        <v>44528</v>
      </c>
      <c r="B10939" t="s">
        <v>164</v>
      </c>
      <c r="C10939">
        <v>354891.49</v>
      </c>
      <c r="D10939" t="s">
        <v>23</v>
      </c>
      <c r="E10939" t="s">
        <v>23</v>
      </c>
      <c r="F10939">
        <v>0</v>
      </c>
    </row>
    <row r="10940" spans="1:6">
      <c r="A10940" s="171">
        <v>44528</v>
      </c>
      <c r="B10940" t="s">
        <v>164</v>
      </c>
      <c r="C10940">
        <v>354891.49</v>
      </c>
      <c r="D10940" t="s">
        <v>24</v>
      </c>
      <c r="E10940" t="s">
        <v>24</v>
      </c>
      <c r="F10940">
        <v>555672</v>
      </c>
    </row>
    <row r="10941" spans="1:6">
      <c r="A10941" s="171">
        <v>44528</v>
      </c>
      <c r="B10941" t="s">
        <v>164</v>
      </c>
      <c r="C10941">
        <v>354891.49</v>
      </c>
      <c r="D10941" t="s">
        <v>25</v>
      </c>
      <c r="E10941" t="s">
        <v>25</v>
      </c>
      <c r="F10941">
        <v>1490203</v>
      </c>
    </row>
    <row r="10942" spans="1:6">
      <c r="A10942" s="171">
        <v>44528</v>
      </c>
      <c r="B10942" t="s">
        <v>164</v>
      </c>
      <c r="C10942">
        <v>354891.49</v>
      </c>
      <c r="D10942" t="s">
        <v>26</v>
      </c>
      <c r="E10942" t="s">
        <v>26</v>
      </c>
      <c r="F10942">
        <v>77821</v>
      </c>
    </row>
    <row r="10943" spans="1:6">
      <c r="A10943" s="171">
        <v>44528</v>
      </c>
      <c r="B10943" t="s">
        <v>164</v>
      </c>
      <c r="C10943">
        <v>354891.49</v>
      </c>
      <c r="D10943" t="s">
        <v>27</v>
      </c>
      <c r="E10943" t="s">
        <v>27</v>
      </c>
      <c r="F10943">
        <v>104758</v>
      </c>
    </row>
    <row r="10944" spans="1:6">
      <c r="A10944" s="171">
        <v>44528</v>
      </c>
      <c r="B10944" t="s">
        <v>164</v>
      </c>
      <c r="C10944">
        <v>354891.49</v>
      </c>
      <c r="D10944" t="s">
        <v>28</v>
      </c>
      <c r="E10944" t="s">
        <v>28</v>
      </c>
      <c r="F10944">
        <v>0</v>
      </c>
    </row>
    <row r="10945" spans="1:6">
      <c r="A10945" s="171">
        <v>44528</v>
      </c>
      <c r="B10945" t="s">
        <v>164</v>
      </c>
      <c r="C10945">
        <v>354891.49</v>
      </c>
      <c r="D10945" t="s">
        <v>29</v>
      </c>
      <c r="E10945" t="s">
        <v>29</v>
      </c>
      <c r="F10945">
        <v>931105</v>
      </c>
    </row>
    <row r="10946" spans="1:6">
      <c r="A10946" s="171">
        <v>44528</v>
      </c>
      <c r="B10946" t="s">
        <v>164</v>
      </c>
      <c r="C10946">
        <v>354891.49</v>
      </c>
      <c r="D10946" t="s">
        <v>30</v>
      </c>
      <c r="E10946" t="s">
        <v>30</v>
      </c>
      <c r="F10946">
        <v>25448428</v>
      </c>
    </row>
    <row r="10947" spans="1:6">
      <c r="A10947" s="171">
        <v>44528</v>
      </c>
      <c r="B10947" t="s">
        <v>164</v>
      </c>
      <c r="C10947">
        <v>354891.49</v>
      </c>
      <c r="D10947" t="s">
        <v>31</v>
      </c>
      <c r="E10947" t="s">
        <v>31</v>
      </c>
      <c r="F10947">
        <v>13831795</v>
      </c>
    </row>
    <row r="10948" spans="1:6">
      <c r="A10948" s="171">
        <v>44528</v>
      </c>
      <c r="B10948" t="s">
        <v>164</v>
      </c>
      <c r="C10948">
        <v>354891.49</v>
      </c>
      <c r="D10948" t="s">
        <v>32</v>
      </c>
      <c r="E10948" t="s">
        <v>32</v>
      </c>
      <c r="F10948">
        <v>96397</v>
      </c>
    </row>
    <row r="10949" spans="1:6">
      <c r="A10949" s="171">
        <v>44528</v>
      </c>
      <c r="B10949" t="s">
        <v>164</v>
      </c>
      <c r="C10949">
        <v>354891.49</v>
      </c>
      <c r="D10949" t="s">
        <v>33</v>
      </c>
      <c r="E10949" t="s">
        <v>33</v>
      </c>
      <c r="F10949">
        <v>7956511</v>
      </c>
    </row>
    <row r="10950" spans="1:6">
      <c r="A10950" s="171">
        <v>44528</v>
      </c>
      <c r="B10950" t="s">
        <v>164</v>
      </c>
      <c r="C10950">
        <v>354891.49</v>
      </c>
      <c r="D10950" t="s">
        <v>34</v>
      </c>
      <c r="E10950" t="s">
        <v>34</v>
      </c>
      <c r="F10950">
        <v>0</v>
      </c>
    </row>
    <row r="10951" spans="1:6">
      <c r="A10951" s="171">
        <v>44528</v>
      </c>
      <c r="B10951" t="s">
        <v>164</v>
      </c>
      <c r="C10951">
        <v>354891.49</v>
      </c>
      <c r="D10951" t="s">
        <v>35</v>
      </c>
      <c r="E10951" t="s">
        <v>35</v>
      </c>
      <c r="F10951">
        <v>0</v>
      </c>
    </row>
    <row r="10952" spans="1:6">
      <c r="A10952" s="171">
        <v>44528</v>
      </c>
      <c r="B10952" t="s">
        <v>164</v>
      </c>
      <c r="C10952">
        <v>354891.49</v>
      </c>
      <c r="D10952" t="s">
        <v>36</v>
      </c>
      <c r="E10952" t="s">
        <v>36</v>
      </c>
      <c r="F10952">
        <v>0</v>
      </c>
    </row>
    <row r="10953" spans="1:6">
      <c r="A10953" s="171">
        <v>44528</v>
      </c>
      <c r="B10953" t="s">
        <v>164</v>
      </c>
      <c r="C10953">
        <v>354891.49</v>
      </c>
      <c r="D10953" t="s">
        <v>37</v>
      </c>
      <c r="E10953" t="s">
        <v>37</v>
      </c>
      <c r="F10953">
        <v>0</v>
      </c>
    </row>
    <row r="10954" spans="1:6">
      <c r="A10954" s="171">
        <v>44528</v>
      </c>
      <c r="B10954" t="s">
        <v>164</v>
      </c>
      <c r="C10954">
        <v>354891.49</v>
      </c>
      <c r="D10954" t="s">
        <v>38</v>
      </c>
      <c r="E10954" t="s">
        <v>38</v>
      </c>
      <c r="F10954">
        <v>0</v>
      </c>
    </row>
    <row r="10955" spans="1:6">
      <c r="A10955" s="171">
        <v>44528</v>
      </c>
      <c r="B10955" t="s">
        <v>164</v>
      </c>
      <c r="C10955">
        <v>354891.49</v>
      </c>
      <c r="D10955" t="s">
        <v>39</v>
      </c>
      <c r="E10955" t="s">
        <v>39</v>
      </c>
      <c r="F10955">
        <v>0</v>
      </c>
    </row>
    <row r="10956" spans="1:6">
      <c r="A10956" s="171">
        <v>44528</v>
      </c>
      <c r="B10956" t="s">
        <v>164</v>
      </c>
      <c r="C10956">
        <v>354891.49</v>
      </c>
      <c r="D10956" t="s">
        <v>40</v>
      </c>
      <c r="E10956" t="s">
        <v>40</v>
      </c>
      <c r="F10956">
        <v>0</v>
      </c>
    </row>
    <row r="10957" spans="1:6">
      <c r="A10957" s="171">
        <v>44528</v>
      </c>
      <c r="B10957" t="s">
        <v>164</v>
      </c>
      <c r="C10957">
        <v>354891.49</v>
      </c>
      <c r="D10957" t="s">
        <v>41</v>
      </c>
      <c r="E10957" t="s">
        <v>41</v>
      </c>
      <c r="F10957">
        <v>0</v>
      </c>
    </row>
    <row r="10958" spans="1:6">
      <c r="A10958" s="171">
        <v>44529</v>
      </c>
      <c r="B10958" t="s">
        <v>164</v>
      </c>
      <c r="C10958">
        <v>136284.81</v>
      </c>
      <c r="D10958" t="s">
        <v>9</v>
      </c>
      <c r="E10958" t="s">
        <v>9</v>
      </c>
      <c r="F10958">
        <v>1563859</v>
      </c>
    </row>
    <row r="10959" spans="1:6">
      <c r="A10959" s="171">
        <v>44529</v>
      </c>
      <c r="B10959" t="s">
        <v>164</v>
      </c>
      <c r="C10959">
        <v>136284.81</v>
      </c>
      <c r="D10959" t="s">
        <v>9</v>
      </c>
      <c r="E10959" t="s">
        <v>10</v>
      </c>
      <c r="F10959">
        <v>650336</v>
      </c>
    </row>
    <row r="10960" spans="1:6">
      <c r="A10960" s="171">
        <v>44529</v>
      </c>
      <c r="B10960" t="s">
        <v>164</v>
      </c>
      <c r="C10960">
        <v>136284.81</v>
      </c>
      <c r="D10960" t="s">
        <v>9</v>
      </c>
      <c r="E10960" t="s">
        <v>11</v>
      </c>
      <c r="F10960">
        <v>4548</v>
      </c>
    </row>
    <row r="10961" spans="1:6">
      <c r="A10961" s="171">
        <v>44529</v>
      </c>
      <c r="B10961" t="s">
        <v>164</v>
      </c>
      <c r="C10961">
        <v>136284.81</v>
      </c>
      <c r="D10961" t="s">
        <v>9</v>
      </c>
      <c r="E10961" t="s">
        <v>12</v>
      </c>
      <c r="F10961">
        <v>0</v>
      </c>
    </row>
    <row r="10962" spans="1:6">
      <c r="A10962" s="171">
        <v>44529</v>
      </c>
      <c r="B10962" t="s">
        <v>164</v>
      </c>
      <c r="C10962">
        <v>136284.81</v>
      </c>
      <c r="D10962" t="s">
        <v>9</v>
      </c>
      <c r="E10962" t="s">
        <v>13</v>
      </c>
      <c r="F10962">
        <v>908975</v>
      </c>
    </row>
    <row r="10963" spans="1:6">
      <c r="A10963" s="171">
        <v>44529</v>
      </c>
      <c r="B10963" t="s">
        <v>164</v>
      </c>
      <c r="C10963">
        <v>136284.81</v>
      </c>
      <c r="D10963" t="s">
        <v>14</v>
      </c>
      <c r="E10963" t="s">
        <v>14</v>
      </c>
      <c r="F10963">
        <v>25177</v>
      </c>
    </row>
    <row r="10964" spans="1:6">
      <c r="A10964" s="171">
        <v>44529</v>
      </c>
      <c r="B10964" t="s">
        <v>164</v>
      </c>
      <c r="C10964">
        <v>136284.81</v>
      </c>
      <c r="D10964" t="s">
        <v>14</v>
      </c>
      <c r="E10964" t="s">
        <v>15</v>
      </c>
      <c r="F10964">
        <v>24927</v>
      </c>
    </row>
    <row r="10965" spans="1:6">
      <c r="A10965" s="171">
        <v>44529</v>
      </c>
      <c r="B10965" t="s">
        <v>164</v>
      </c>
      <c r="C10965">
        <v>136284.81</v>
      </c>
      <c r="D10965" t="s">
        <v>14</v>
      </c>
      <c r="E10965" t="s">
        <v>16</v>
      </c>
      <c r="F10965">
        <v>250</v>
      </c>
    </row>
    <row r="10966" spans="1:6">
      <c r="A10966" s="171">
        <v>44529</v>
      </c>
      <c r="B10966" t="s">
        <v>164</v>
      </c>
      <c r="C10966">
        <v>136284.81</v>
      </c>
      <c r="D10966" t="s">
        <v>14</v>
      </c>
      <c r="E10966" t="s">
        <v>17</v>
      </c>
      <c r="F10966">
        <v>0</v>
      </c>
    </row>
    <row r="10967" spans="1:6">
      <c r="A10967" s="171">
        <v>44529</v>
      </c>
      <c r="B10967" t="s">
        <v>164</v>
      </c>
      <c r="C10967">
        <v>136284.81</v>
      </c>
      <c r="D10967" t="s">
        <v>14</v>
      </c>
      <c r="E10967" t="s">
        <v>18</v>
      </c>
      <c r="F10967">
        <v>0</v>
      </c>
    </row>
    <row r="10968" spans="1:6">
      <c r="A10968" s="171">
        <v>44529</v>
      </c>
      <c r="B10968" t="s">
        <v>164</v>
      </c>
      <c r="C10968">
        <v>136284.81</v>
      </c>
      <c r="D10968" t="s">
        <v>19</v>
      </c>
      <c r="E10968" t="s">
        <v>19</v>
      </c>
      <c r="F10968">
        <v>7338</v>
      </c>
    </row>
    <row r="10969" spans="1:6">
      <c r="A10969" s="171">
        <v>44529</v>
      </c>
      <c r="B10969" t="s">
        <v>164</v>
      </c>
      <c r="C10969">
        <v>136284.81</v>
      </c>
      <c r="D10969" t="s">
        <v>19</v>
      </c>
      <c r="E10969" t="s">
        <v>20</v>
      </c>
      <c r="F10969">
        <v>7338</v>
      </c>
    </row>
    <row r="10970" spans="1:6">
      <c r="A10970" s="171">
        <v>44529</v>
      </c>
      <c r="B10970" t="s">
        <v>164</v>
      </c>
      <c r="C10970">
        <v>136284.81</v>
      </c>
      <c r="D10970" t="s">
        <v>19</v>
      </c>
      <c r="E10970" t="s">
        <v>21</v>
      </c>
      <c r="F10970">
        <v>0</v>
      </c>
    </row>
    <row r="10971" spans="1:6">
      <c r="A10971" s="171">
        <v>44529</v>
      </c>
      <c r="B10971" t="s">
        <v>164</v>
      </c>
      <c r="C10971">
        <v>136284.81</v>
      </c>
      <c r="D10971" t="s">
        <v>19</v>
      </c>
      <c r="E10971" t="s">
        <v>22</v>
      </c>
      <c r="F10971">
        <v>0</v>
      </c>
    </row>
    <row r="10972" spans="1:6">
      <c r="A10972" s="171">
        <v>44529</v>
      </c>
      <c r="B10972" t="s">
        <v>164</v>
      </c>
      <c r="C10972">
        <v>136284.81</v>
      </c>
      <c r="D10972" t="s">
        <v>23</v>
      </c>
      <c r="E10972" t="s">
        <v>23</v>
      </c>
      <c r="F10972">
        <v>0</v>
      </c>
    </row>
    <row r="10973" spans="1:6">
      <c r="A10973" s="171">
        <v>44529</v>
      </c>
      <c r="B10973" t="s">
        <v>164</v>
      </c>
      <c r="C10973">
        <v>136284.81</v>
      </c>
      <c r="D10973" t="s">
        <v>24</v>
      </c>
      <c r="E10973" t="s">
        <v>24</v>
      </c>
      <c r="F10973">
        <v>123301</v>
      </c>
    </row>
    <row r="10974" spans="1:6">
      <c r="A10974" s="171">
        <v>44529</v>
      </c>
      <c r="B10974" t="s">
        <v>164</v>
      </c>
      <c r="C10974">
        <v>136284.81</v>
      </c>
      <c r="D10974" t="s">
        <v>25</v>
      </c>
      <c r="E10974" t="s">
        <v>25</v>
      </c>
      <c r="F10974">
        <v>1634092</v>
      </c>
    </row>
    <row r="10975" spans="1:6">
      <c r="A10975" s="171">
        <v>44529</v>
      </c>
      <c r="B10975" t="s">
        <v>164</v>
      </c>
      <c r="C10975">
        <v>136284.81</v>
      </c>
      <c r="D10975" t="s">
        <v>26</v>
      </c>
      <c r="E10975" t="s">
        <v>26</v>
      </c>
      <c r="F10975">
        <v>31360</v>
      </c>
    </row>
    <row r="10976" spans="1:6">
      <c r="A10976" s="171">
        <v>44529</v>
      </c>
      <c r="B10976" t="s">
        <v>164</v>
      </c>
      <c r="C10976">
        <v>136284.81</v>
      </c>
      <c r="D10976" t="s">
        <v>27</v>
      </c>
      <c r="E10976" t="s">
        <v>27</v>
      </c>
      <c r="F10976">
        <v>99451</v>
      </c>
    </row>
    <row r="10977" spans="1:6">
      <c r="A10977" s="171">
        <v>44529</v>
      </c>
      <c r="B10977" t="s">
        <v>164</v>
      </c>
      <c r="C10977">
        <v>136284.81</v>
      </c>
      <c r="D10977" t="s">
        <v>28</v>
      </c>
      <c r="E10977" t="s">
        <v>28</v>
      </c>
      <c r="F10977">
        <v>1</v>
      </c>
    </row>
    <row r="10978" spans="1:6">
      <c r="A10978" s="171">
        <v>44529</v>
      </c>
      <c r="B10978" t="s">
        <v>164</v>
      </c>
      <c r="C10978">
        <v>136284.81</v>
      </c>
      <c r="D10978" t="s">
        <v>29</v>
      </c>
      <c r="E10978" t="s">
        <v>29</v>
      </c>
      <c r="F10978">
        <v>1026817</v>
      </c>
    </row>
    <row r="10979" spans="1:6">
      <c r="A10979" s="171">
        <v>44529</v>
      </c>
      <c r="B10979" t="s">
        <v>164</v>
      </c>
      <c r="C10979">
        <v>136284.81</v>
      </c>
      <c r="D10979" t="s">
        <v>30</v>
      </c>
      <c r="E10979" t="s">
        <v>30</v>
      </c>
      <c r="F10979">
        <v>29741161</v>
      </c>
    </row>
    <row r="10980" spans="1:6">
      <c r="A10980" s="171">
        <v>44529</v>
      </c>
      <c r="B10980" t="s">
        <v>164</v>
      </c>
      <c r="C10980">
        <v>136284.81</v>
      </c>
      <c r="D10980" t="s">
        <v>31</v>
      </c>
      <c r="E10980" t="s">
        <v>31</v>
      </c>
      <c r="F10980">
        <v>11682188</v>
      </c>
    </row>
    <row r="10981" spans="1:6">
      <c r="A10981" s="171">
        <v>44529</v>
      </c>
      <c r="B10981" t="s">
        <v>164</v>
      </c>
      <c r="C10981">
        <v>136284.81</v>
      </c>
      <c r="D10981" t="s">
        <v>32</v>
      </c>
      <c r="E10981" t="s">
        <v>32</v>
      </c>
      <c r="F10981">
        <v>48309</v>
      </c>
    </row>
    <row r="10982" spans="1:6">
      <c r="A10982" s="171">
        <v>44529</v>
      </c>
      <c r="B10982" t="s">
        <v>164</v>
      </c>
      <c r="C10982">
        <v>136284.81</v>
      </c>
      <c r="D10982" t="s">
        <v>33</v>
      </c>
      <c r="E10982" t="s">
        <v>33</v>
      </c>
      <c r="F10982">
        <v>8790761</v>
      </c>
    </row>
    <row r="10983" spans="1:6">
      <c r="A10983" s="171">
        <v>44529</v>
      </c>
      <c r="B10983" t="s">
        <v>164</v>
      </c>
      <c r="C10983">
        <v>136284.81</v>
      </c>
      <c r="D10983" t="s">
        <v>34</v>
      </c>
      <c r="E10983" t="s">
        <v>34</v>
      </c>
      <c r="F10983">
        <v>0</v>
      </c>
    </row>
    <row r="10984" spans="1:6">
      <c r="A10984" s="171">
        <v>44529</v>
      </c>
      <c r="B10984" t="s">
        <v>164</v>
      </c>
      <c r="C10984">
        <v>136284.81</v>
      </c>
      <c r="D10984" t="s">
        <v>35</v>
      </c>
      <c r="E10984" t="s">
        <v>35</v>
      </c>
      <c r="F10984">
        <v>0</v>
      </c>
    </row>
    <row r="10985" spans="1:6">
      <c r="A10985" s="171">
        <v>44529</v>
      </c>
      <c r="B10985" t="s">
        <v>164</v>
      </c>
      <c r="C10985">
        <v>136284.81</v>
      </c>
      <c r="D10985" t="s">
        <v>36</v>
      </c>
      <c r="E10985" t="s">
        <v>36</v>
      </c>
      <c r="F10985">
        <v>0</v>
      </c>
    </row>
    <row r="10986" spans="1:6">
      <c r="A10986" s="171">
        <v>44529</v>
      </c>
      <c r="B10986" t="s">
        <v>164</v>
      </c>
      <c r="C10986">
        <v>136284.81</v>
      </c>
      <c r="D10986" t="s">
        <v>37</v>
      </c>
      <c r="E10986" t="s">
        <v>37</v>
      </c>
      <c r="F10986">
        <v>0</v>
      </c>
    </row>
    <row r="10987" spans="1:6">
      <c r="A10987" s="171">
        <v>44529</v>
      </c>
      <c r="B10987" t="s">
        <v>164</v>
      </c>
      <c r="C10987">
        <v>136284.81</v>
      </c>
      <c r="D10987" t="s">
        <v>38</v>
      </c>
      <c r="E10987" t="s">
        <v>38</v>
      </c>
      <c r="F10987">
        <v>0</v>
      </c>
    </row>
    <row r="10988" spans="1:6">
      <c r="A10988" s="171">
        <v>44529</v>
      </c>
      <c r="B10988" t="s">
        <v>164</v>
      </c>
      <c r="C10988">
        <v>136284.81</v>
      </c>
      <c r="D10988" t="s">
        <v>39</v>
      </c>
      <c r="E10988" t="s">
        <v>39</v>
      </c>
      <c r="F10988">
        <v>0</v>
      </c>
    </row>
    <row r="10989" spans="1:6">
      <c r="A10989" s="171">
        <v>44529</v>
      </c>
      <c r="B10989" t="s">
        <v>164</v>
      </c>
      <c r="C10989">
        <v>136284.81</v>
      </c>
      <c r="D10989" t="s">
        <v>40</v>
      </c>
      <c r="E10989" t="s">
        <v>40</v>
      </c>
      <c r="F10989">
        <v>0</v>
      </c>
    </row>
    <row r="10990" spans="1:6">
      <c r="A10990" s="171">
        <v>44529</v>
      </c>
      <c r="B10990" t="s">
        <v>164</v>
      </c>
      <c r="C10990">
        <v>136284.81</v>
      </c>
      <c r="D10990" t="s">
        <v>41</v>
      </c>
      <c r="E10990" t="s">
        <v>41</v>
      </c>
      <c r="F10990">
        <v>0</v>
      </c>
    </row>
    <row r="10991" spans="1:6">
      <c r="A10991" s="171">
        <v>44530</v>
      </c>
      <c r="B10991" t="s">
        <v>164</v>
      </c>
      <c r="C10991">
        <v>136186.16</v>
      </c>
      <c r="D10991" t="s">
        <v>9</v>
      </c>
      <c r="E10991" t="s">
        <v>9</v>
      </c>
      <c r="F10991">
        <v>1862006</v>
      </c>
    </row>
    <row r="10992" spans="1:6">
      <c r="A10992" s="171">
        <v>44530</v>
      </c>
      <c r="B10992" t="s">
        <v>164</v>
      </c>
      <c r="C10992">
        <v>136186.16</v>
      </c>
      <c r="D10992" t="s">
        <v>9</v>
      </c>
      <c r="E10992" t="s">
        <v>10</v>
      </c>
      <c r="F10992">
        <v>836958</v>
      </c>
    </row>
    <row r="10993" spans="1:6">
      <c r="A10993" s="171">
        <v>44530</v>
      </c>
      <c r="B10993" t="s">
        <v>164</v>
      </c>
      <c r="C10993">
        <v>136186.16</v>
      </c>
      <c r="D10993" t="s">
        <v>9</v>
      </c>
      <c r="E10993" t="s">
        <v>11</v>
      </c>
      <c r="F10993">
        <v>4509</v>
      </c>
    </row>
    <row r="10994" spans="1:6">
      <c r="A10994" s="171">
        <v>44530</v>
      </c>
      <c r="B10994" t="s">
        <v>164</v>
      </c>
      <c r="C10994">
        <v>136186.16</v>
      </c>
      <c r="D10994" t="s">
        <v>9</v>
      </c>
      <c r="E10994" t="s">
        <v>12</v>
      </c>
      <c r="F10994">
        <v>0</v>
      </c>
    </row>
    <row r="10995" spans="1:6">
      <c r="A10995" s="171">
        <v>44530</v>
      </c>
      <c r="B10995" t="s">
        <v>164</v>
      </c>
      <c r="C10995">
        <v>136186.16</v>
      </c>
      <c r="D10995" t="s">
        <v>9</v>
      </c>
      <c r="E10995" t="s">
        <v>13</v>
      </c>
      <c r="F10995">
        <v>1020539</v>
      </c>
    </row>
    <row r="10996" spans="1:6">
      <c r="A10996" s="171">
        <v>44530</v>
      </c>
      <c r="B10996" t="s">
        <v>164</v>
      </c>
      <c r="C10996">
        <v>136186.16</v>
      </c>
      <c r="D10996" t="s">
        <v>14</v>
      </c>
      <c r="E10996" t="s">
        <v>14</v>
      </c>
      <c r="F10996">
        <v>27395</v>
      </c>
    </row>
    <row r="10997" spans="1:6">
      <c r="A10997" s="171">
        <v>44530</v>
      </c>
      <c r="B10997" t="s">
        <v>164</v>
      </c>
      <c r="C10997">
        <v>136186.16</v>
      </c>
      <c r="D10997" t="s">
        <v>14</v>
      </c>
      <c r="E10997" t="s">
        <v>15</v>
      </c>
      <c r="F10997">
        <v>27076</v>
      </c>
    </row>
    <row r="10998" spans="1:6">
      <c r="A10998" s="171">
        <v>44530</v>
      </c>
      <c r="B10998" t="s">
        <v>164</v>
      </c>
      <c r="C10998">
        <v>136186.16</v>
      </c>
      <c r="D10998" t="s">
        <v>14</v>
      </c>
      <c r="E10998" t="s">
        <v>16</v>
      </c>
      <c r="F10998">
        <v>319</v>
      </c>
    </row>
    <row r="10999" spans="1:6">
      <c r="A10999" s="171">
        <v>44530</v>
      </c>
      <c r="B10999" t="s">
        <v>164</v>
      </c>
      <c r="C10999">
        <v>136186.16</v>
      </c>
      <c r="D10999" t="s">
        <v>14</v>
      </c>
      <c r="E10999" t="s">
        <v>17</v>
      </c>
      <c r="F10999">
        <v>0</v>
      </c>
    </row>
    <row r="11000" spans="1:6">
      <c r="A11000" s="171">
        <v>44530</v>
      </c>
      <c r="B11000" t="s">
        <v>164</v>
      </c>
      <c r="C11000">
        <v>136186.16</v>
      </c>
      <c r="D11000" t="s">
        <v>14</v>
      </c>
      <c r="E11000" t="s">
        <v>18</v>
      </c>
      <c r="F11000">
        <v>0</v>
      </c>
    </row>
    <row r="11001" spans="1:6">
      <c r="A11001" s="171">
        <v>44530</v>
      </c>
      <c r="B11001" t="s">
        <v>164</v>
      </c>
      <c r="C11001">
        <v>136186.16</v>
      </c>
      <c r="D11001" t="s">
        <v>19</v>
      </c>
      <c r="E11001" t="s">
        <v>19</v>
      </c>
      <c r="F11001">
        <v>11772</v>
      </c>
    </row>
    <row r="11002" spans="1:6">
      <c r="A11002" s="171">
        <v>44530</v>
      </c>
      <c r="B11002" t="s">
        <v>164</v>
      </c>
      <c r="C11002">
        <v>136186.16</v>
      </c>
      <c r="D11002" t="s">
        <v>19</v>
      </c>
      <c r="E11002" t="s">
        <v>20</v>
      </c>
      <c r="F11002">
        <v>11772</v>
      </c>
    </row>
    <row r="11003" spans="1:6">
      <c r="A11003" s="171">
        <v>44530</v>
      </c>
      <c r="B11003" t="s">
        <v>164</v>
      </c>
      <c r="C11003">
        <v>136186.16</v>
      </c>
      <c r="D11003" t="s">
        <v>19</v>
      </c>
      <c r="E11003" t="s">
        <v>21</v>
      </c>
      <c r="F11003">
        <v>0</v>
      </c>
    </row>
    <row r="11004" spans="1:6">
      <c r="A11004" s="171">
        <v>44530</v>
      </c>
      <c r="B11004" t="s">
        <v>164</v>
      </c>
      <c r="C11004">
        <v>136186.16</v>
      </c>
      <c r="D11004" t="s">
        <v>19</v>
      </c>
      <c r="E11004" t="s">
        <v>22</v>
      </c>
      <c r="F11004">
        <v>0</v>
      </c>
    </row>
    <row r="11005" spans="1:6">
      <c r="A11005" s="171">
        <v>44530</v>
      </c>
      <c r="B11005" t="s">
        <v>164</v>
      </c>
      <c r="C11005">
        <v>136186.16</v>
      </c>
      <c r="D11005" t="s">
        <v>23</v>
      </c>
      <c r="E11005" t="s">
        <v>23</v>
      </c>
      <c r="F11005">
        <v>0</v>
      </c>
    </row>
    <row r="11006" spans="1:6">
      <c r="A11006" s="171">
        <v>44530</v>
      </c>
      <c r="B11006" t="s">
        <v>164</v>
      </c>
      <c r="C11006">
        <v>136186.16</v>
      </c>
      <c r="D11006" t="s">
        <v>24</v>
      </c>
      <c r="E11006" t="s">
        <v>24</v>
      </c>
      <c r="F11006">
        <v>558430</v>
      </c>
    </row>
    <row r="11007" spans="1:6">
      <c r="A11007" s="171">
        <v>44530</v>
      </c>
      <c r="B11007" t="s">
        <v>164</v>
      </c>
      <c r="C11007">
        <v>136186.16</v>
      </c>
      <c r="D11007" t="s">
        <v>25</v>
      </c>
      <c r="E11007" t="s">
        <v>25</v>
      </c>
      <c r="F11007">
        <v>1880599</v>
      </c>
    </row>
    <row r="11008" spans="1:6">
      <c r="A11008" s="171">
        <v>44530</v>
      </c>
      <c r="B11008" t="s">
        <v>164</v>
      </c>
      <c r="C11008">
        <v>136186.16</v>
      </c>
      <c r="D11008" t="s">
        <v>26</v>
      </c>
      <c r="E11008" t="s">
        <v>26</v>
      </c>
      <c r="F11008">
        <v>33281</v>
      </c>
    </row>
    <row r="11009" spans="1:6">
      <c r="A11009" s="171">
        <v>44530</v>
      </c>
      <c r="B11009" t="s">
        <v>164</v>
      </c>
      <c r="C11009">
        <v>136186.16</v>
      </c>
      <c r="D11009" t="s">
        <v>27</v>
      </c>
      <c r="E11009" t="s">
        <v>27</v>
      </c>
      <c r="F11009">
        <v>106742</v>
      </c>
    </row>
    <row r="11010" spans="1:6">
      <c r="A11010" s="171">
        <v>44530</v>
      </c>
      <c r="B11010" t="s">
        <v>164</v>
      </c>
      <c r="C11010">
        <v>136186.16</v>
      </c>
      <c r="D11010" t="s">
        <v>28</v>
      </c>
      <c r="E11010" t="s">
        <v>28</v>
      </c>
      <c r="F11010">
        <v>0</v>
      </c>
    </row>
    <row r="11011" spans="1:6">
      <c r="A11011" s="171">
        <v>44530</v>
      </c>
      <c r="B11011" t="s">
        <v>164</v>
      </c>
      <c r="C11011">
        <v>136186.16</v>
      </c>
      <c r="D11011" t="s">
        <v>29</v>
      </c>
      <c r="E11011" t="s">
        <v>29</v>
      </c>
      <c r="F11011">
        <v>735256</v>
      </c>
    </row>
    <row r="11012" spans="1:6">
      <c r="A11012" s="171">
        <v>44530</v>
      </c>
      <c r="B11012" t="s">
        <v>164</v>
      </c>
      <c r="C11012">
        <v>136186.16</v>
      </c>
      <c r="D11012" t="s">
        <v>30</v>
      </c>
      <c r="E11012" t="s">
        <v>30</v>
      </c>
      <c r="F11012">
        <v>24081791</v>
      </c>
    </row>
    <row r="11013" spans="1:6">
      <c r="A11013" s="171">
        <v>44530</v>
      </c>
      <c r="B11013" t="s">
        <v>164</v>
      </c>
      <c r="C11013">
        <v>136186.16</v>
      </c>
      <c r="D11013" t="s">
        <v>31</v>
      </c>
      <c r="E11013" t="s">
        <v>31</v>
      </c>
      <c r="F11013">
        <v>10187736</v>
      </c>
    </row>
    <row r="11014" spans="1:6">
      <c r="A11014" s="171">
        <v>44530</v>
      </c>
      <c r="B11014" t="s">
        <v>164</v>
      </c>
      <c r="C11014">
        <v>136186.16</v>
      </c>
      <c r="D11014" t="s">
        <v>32</v>
      </c>
      <c r="E11014" t="s">
        <v>32</v>
      </c>
      <c r="F11014">
        <v>118632</v>
      </c>
    </row>
    <row r="11015" spans="1:6">
      <c r="A11015" s="171">
        <v>44530</v>
      </c>
      <c r="B11015" t="s">
        <v>164</v>
      </c>
      <c r="C11015">
        <v>136186.16</v>
      </c>
      <c r="D11015" t="s">
        <v>33</v>
      </c>
      <c r="E11015" t="s">
        <v>33</v>
      </c>
      <c r="F11015">
        <v>10293071</v>
      </c>
    </row>
    <row r="11016" spans="1:6">
      <c r="A11016" s="171">
        <v>44530</v>
      </c>
      <c r="B11016" t="s">
        <v>164</v>
      </c>
      <c r="C11016">
        <v>136186.16</v>
      </c>
      <c r="D11016" t="s">
        <v>34</v>
      </c>
      <c r="E11016" t="s">
        <v>34</v>
      </c>
      <c r="F11016">
        <v>0</v>
      </c>
    </row>
    <row r="11017" spans="1:6">
      <c r="A11017" s="171">
        <v>44530</v>
      </c>
      <c r="B11017" t="s">
        <v>164</v>
      </c>
      <c r="C11017">
        <v>136186.16</v>
      </c>
      <c r="D11017" t="s">
        <v>35</v>
      </c>
      <c r="E11017" t="s">
        <v>35</v>
      </c>
      <c r="F11017">
        <v>0</v>
      </c>
    </row>
    <row r="11018" spans="1:6">
      <c r="A11018" s="171">
        <v>44530</v>
      </c>
      <c r="B11018" t="s">
        <v>164</v>
      </c>
      <c r="C11018">
        <v>136186.16</v>
      </c>
      <c r="D11018" t="s">
        <v>36</v>
      </c>
      <c r="E11018" t="s">
        <v>36</v>
      </c>
      <c r="F11018">
        <v>0</v>
      </c>
    </row>
    <row r="11019" spans="1:6">
      <c r="A11019" s="171">
        <v>44530</v>
      </c>
      <c r="B11019" t="s">
        <v>164</v>
      </c>
      <c r="C11019">
        <v>136186.16</v>
      </c>
      <c r="D11019" t="s">
        <v>37</v>
      </c>
      <c r="E11019" t="s">
        <v>37</v>
      </c>
      <c r="F11019">
        <v>0</v>
      </c>
    </row>
    <row r="11020" spans="1:6">
      <c r="A11020" s="171">
        <v>44530</v>
      </c>
      <c r="B11020" t="s">
        <v>164</v>
      </c>
      <c r="C11020">
        <v>136186.16</v>
      </c>
      <c r="D11020" t="s">
        <v>38</v>
      </c>
      <c r="E11020" t="s">
        <v>38</v>
      </c>
      <c r="F11020">
        <v>0</v>
      </c>
    </row>
    <row r="11021" spans="1:6">
      <c r="A11021" s="171">
        <v>44530</v>
      </c>
      <c r="B11021" t="s">
        <v>164</v>
      </c>
      <c r="C11021">
        <v>136186.16</v>
      </c>
      <c r="D11021" t="s">
        <v>39</v>
      </c>
      <c r="E11021" t="s">
        <v>39</v>
      </c>
      <c r="F11021">
        <v>0</v>
      </c>
    </row>
    <row r="11022" spans="1:6">
      <c r="A11022" s="171">
        <v>44530</v>
      </c>
      <c r="B11022" t="s">
        <v>164</v>
      </c>
      <c r="C11022">
        <v>136186.16</v>
      </c>
      <c r="D11022" t="s">
        <v>40</v>
      </c>
      <c r="E11022" t="s">
        <v>40</v>
      </c>
      <c r="F11022">
        <v>0</v>
      </c>
    </row>
    <row r="11023" spans="1:6">
      <c r="A11023" s="171">
        <v>44530</v>
      </c>
      <c r="B11023" t="s">
        <v>164</v>
      </c>
      <c r="C11023">
        <v>136186.16</v>
      </c>
      <c r="D11023" t="s">
        <v>41</v>
      </c>
      <c r="E11023" t="s">
        <v>41</v>
      </c>
      <c r="F11023">
        <v>0</v>
      </c>
    </row>
    <row r="11024" spans="1:6">
      <c r="A11024" s="171">
        <v>44531</v>
      </c>
      <c r="B11024" t="s">
        <v>164</v>
      </c>
      <c r="C11024">
        <v>171706.77</v>
      </c>
      <c r="D11024" t="s">
        <v>9</v>
      </c>
      <c r="E11024" t="s">
        <v>9</v>
      </c>
      <c r="F11024">
        <v>2076672</v>
      </c>
    </row>
    <row r="11025" spans="1:6">
      <c r="A11025" s="171">
        <v>44531</v>
      </c>
      <c r="B11025" t="s">
        <v>164</v>
      </c>
      <c r="C11025">
        <v>171706.77</v>
      </c>
      <c r="D11025" t="s">
        <v>9</v>
      </c>
      <c r="E11025" t="s">
        <v>10</v>
      </c>
      <c r="F11025">
        <v>1011959</v>
      </c>
    </row>
    <row r="11026" spans="1:6">
      <c r="A11026" s="171">
        <v>44531</v>
      </c>
      <c r="B11026" t="s">
        <v>164</v>
      </c>
      <c r="C11026">
        <v>171706.77</v>
      </c>
      <c r="D11026" t="s">
        <v>9</v>
      </c>
      <c r="E11026" t="s">
        <v>11</v>
      </c>
      <c r="F11026">
        <v>4852</v>
      </c>
    </row>
    <row r="11027" spans="1:6">
      <c r="A11027" s="171">
        <v>44531</v>
      </c>
      <c r="B11027" t="s">
        <v>164</v>
      </c>
      <c r="C11027">
        <v>171706.77</v>
      </c>
      <c r="D11027" t="s">
        <v>9</v>
      </c>
      <c r="E11027" t="s">
        <v>12</v>
      </c>
      <c r="F11027">
        <v>0</v>
      </c>
    </row>
    <row r="11028" spans="1:6">
      <c r="A11028" s="171">
        <v>44531</v>
      </c>
      <c r="B11028" t="s">
        <v>164</v>
      </c>
      <c r="C11028">
        <v>171706.77</v>
      </c>
      <c r="D11028" t="s">
        <v>9</v>
      </c>
      <c r="E11028" t="s">
        <v>13</v>
      </c>
      <c r="F11028">
        <v>1059861</v>
      </c>
    </row>
    <row r="11029" spans="1:6">
      <c r="A11029" s="171">
        <v>44531</v>
      </c>
      <c r="B11029" t="s">
        <v>164</v>
      </c>
      <c r="C11029">
        <v>171706.77</v>
      </c>
      <c r="D11029" t="s">
        <v>14</v>
      </c>
      <c r="E11029" t="s">
        <v>14</v>
      </c>
      <c r="F11029">
        <v>77199</v>
      </c>
    </row>
    <row r="11030" spans="1:6">
      <c r="A11030" s="171">
        <v>44531</v>
      </c>
      <c r="B11030" t="s">
        <v>164</v>
      </c>
      <c r="C11030">
        <v>171706.77</v>
      </c>
      <c r="D11030" t="s">
        <v>14</v>
      </c>
      <c r="E11030" t="s">
        <v>15</v>
      </c>
      <c r="F11030">
        <v>76784</v>
      </c>
    </row>
    <row r="11031" spans="1:6">
      <c r="A11031" s="171">
        <v>44531</v>
      </c>
      <c r="B11031" t="s">
        <v>164</v>
      </c>
      <c r="C11031">
        <v>171706.77</v>
      </c>
      <c r="D11031" t="s">
        <v>14</v>
      </c>
      <c r="E11031" t="s">
        <v>16</v>
      </c>
      <c r="F11031">
        <v>415</v>
      </c>
    </row>
    <row r="11032" spans="1:6">
      <c r="A11032" s="171">
        <v>44531</v>
      </c>
      <c r="B11032" t="s">
        <v>164</v>
      </c>
      <c r="C11032">
        <v>171706.77</v>
      </c>
      <c r="D11032" t="s">
        <v>14</v>
      </c>
      <c r="E11032" t="s">
        <v>17</v>
      </c>
      <c r="F11032">
        <v>0</v>
      </c>
    </row>
    <row r="11033" spans="1:6">
      <c r="A11033" s="171">
        <v>44531</v>
      </c>
      <c r="B11033" t="s">
        <v>164</v>
      </c>
      <c r="C11033">
        <v>171706.77</v>
      </c>
      <c r="D11033" t="s">
        <v>14</v>
      </c>
      <c r="E11033" t="s">
        <v>18</v>
      </c>
      <c r="F11033">
        <v>0</v>
      </c>
    </row>
    <row r="11034" spans="1:6">
      <c r="A11034" s="171">
        <v>44531</v>
      </c>
      <c r="B11034" t="s">
        <v>164</v>
      </c>
      <c r="C11034">
        <v>171706.77</v>
      </c>
      <c r="D11034" t="s">
        <v>19</v>
      </c>
      <c r="E11034" t="s">
        <v>19</v>
      </c>
      <c r="F11034">
        <v>3093</v>
      </c>
    </row>
    <row r="11035" spans="1:6">
      <c r="A11035" s="171">
        <v>44531</v>
      </c>
      <c r="B11035" t="s">
        <v>164</v>
      </c>
      <c r="C11035">
        <v>171706.77</v>
      </c>
      <c r="D11035" t="s">
        <v>19</v>
      </c>
      <c r="E11035" t="s">
        <v>20</v>
      </c>
      <c r="F11035">
        <v>3093</v>
      </c>
    </row>
    <row r="11036" spans="1:6">
      <c r="A11036" s="171">
        <v>44531</v>
      </c>
      <c r="B11036" t="s">
        <v>164</v>
      </c>
      <c r="C11036">
        <v>171706.77</v>
      </c>
      <c r="D11036" t="s">
        <v>19</v>
      </c>
      <c r="E11036" t="s">
        <v>21</v>
      </c>
      <c r="F11036">
        <v>0</v>
      </c>
    </row>
    <row r="11037" spans="1:6">
      <c r="A11037" s="171">
        <v>44531</v>
      </c>
      <c r="B11037" t="s">
        <v>164</v>
      </c>
      <c r="C11037">
        <v>171706.77</v>
      </c>
      <c r="D11037" t="s">
        <v>19</v>
      </c>
      <c r="E11037" t="s">
        <v>22</v>
      </c>
      <c r="F11037">
        <v>0</v>
      </c>
    </row>
    <row r="11038" spans="1:6">
      <c r="A11038" s="171">
        <v>44531</v>
      </c>
      <c r="B11038" t="s">
        <v>164</v>
      </c>
      <c r="C11038">
        <v>171706.77</v>
      </c>
      <c r="D11038" t="s">
        <v>23</v>
      </c>
      <c r="E11038" t="s">
        <v>23</v>
      </c>
      <c r="F11038">
        <v>0</v>
      </c>
    </row>
    <row r="11039" spans="1:6">
      <c r="A11039" s="171">
        <v>44531</v>
      </c>
      <c r="B11039" t="s">
        <v>164</v>
      </c>
      <c r="C11039">
        <v>171706.77</v>
      </c>
      <c r="D11039" t="s">
        <v>24</v>
      </c>
      <c r="E11039" t="s">
        <v>24</v>
      </c>
      <c r="F11039">
        <v>437560</v>
      </c>
    </row>
    <row r="11040" spans="1:6">
      <c r="A11040" s="171">
        <v>44531</v>
      </c>
      <c r="B11040" t="s">
        <v>164</v>
      </c>
      <c r="C11040">
        <v>171706.77</v>
      </c>
      <c r="D11040" t="s">
        <v>25</v>
      </c>
      <c r="E11040" t="s">
        <v>25</v>
      </c>
      <c r="F11040">
        <v>2332696</v>
      </c>
    </row>
    <row r="11041" spans="1:6">
      <c r="A11041" s="171">
        <v>44531</v>
      </c>
      <c r="B11041" t="s">
        <v>164</v>
      </c>
      <c r="C11041">
        <v>171706.77</v>
      </c>
      <c r="D11041" t="s">
        <v>26</v>
      </c>
      <c r="E11041" t="s">
        <v>26</v>
      </c>
      <c r="F11041">
        <v>17777</v>
      </c>
    </row>
    <row r="11042" spans="1:6">
      <c r="A11042" s="171">
        <v>44531</v>
      </c>
      <c r="B11042" t="s">
        <v>164</v>
      </c>
      <c r="C11042">
        <v>171706.77</v>
      </c>
      <c r="D11042" t="s">
        <v>27</v>
      </c>
      <c r="E11042" t="s">
        <v>27</v>
      </c>
      <c r="F11042">
        <v>108159</v>
      </c>
    </row>
    <row r="11043" spans="1:6">
      <c r="A11043" s="171">
        <v>44531</v>
      </c>
      <c r="B11043" t="s">
        <v>164</v>
      </c>
      <c r="C11043">
        <v>171706.77</v>
      </c>
      <c r="D11043" t="s">
        <v>28</v>
      </c>
      <c r="E11043" t="s">
        <v>28</v>
      </c>
      <c r="F11043">
        <v>0</v>
      </c>
    </row>
    <row r="11044" spans="1:6">
      <c r="A11044" s="171">
        <v>44531</v>
      </c>
      <c r="B11044" t="s">
        <v>164</v>
      </c>
      <c r="C11044">
        <v>171706.77</v>
      </c>
      <c r="D11044" t="s">
        <v>29</v>
      </c>
      <c r="E11044" t="s">
        <v>29</v>
      </c>
      <c r="F11044">
        <v>636386</v>
      </c>
    </row>
    <row r="11045" spans="1:6">
      <c r="A11045" s="171">
        <v>44531</v>
      </c>
      <c r="B11045" t="s">
        <v>164</v>
      </c>
      <c r="C11045">
        <v>171706.77</v>
      </c>
      <c r="D11045" t="s">
        <v>30</v>
      </c>
      <c r="E11045" t="s">
        <v>30</v>
      </c>
      <c r="F11045">
        <v>29449062</v>
      </c>
    </row>
    <row r="11046" spans="1:6">
      <c r="A11046" s="171">
        <v>44531</v>
      </c>
      <c r="B11046" t="s">
        <v>164</v>
      </c>
      <c r="C11046">
        <v>171706.77</v>
      </c>
      <c r="D11046" t="s">
        <v>31</v>
      </c>
      <c r="E11046" t="s">
        <v>31</v>
      </c>
      <c r="F11046">
        <v>9307797</v>
      </c>
    </row>
    <row r="11047" spans="1:6">
      <c r="A11047" s="171">
        <v>44531</v>
      </c>
      <c r="B11047" t="s">
        <v>164</v>
      </c>
      <c r="C11047">
        <v>171706.77</v>
      </c>
      <c r="D11047" t="s">
        <v>32</v>
      </c>
      <c r="E11047" t="s">
        <v>32</v>
      </c>
      <c r="F11047">
        <v>115367</v>
      </c>
    </row>
    <row r="11048" spans="1:6">
      <c r="A11048" s="171">
        <v>44531</v>
      </c>
      <c r="B11048" t="s">
        <v>164</v>
      </c>
      <c r="C11048">
        <v>171706.77</v>
      </c>
      <c r="D11048" t="s">
        <v>33</v>
      </c>
      <c r="E11048" t="s">
        <v>33</v>
      </c>
      <c r="F11048">
        <v>10148452</v>
      </c>
    </row>
    <row r="11049" spans="1:6">
      <c r="A11049" s="171">
        <v>44531</v>
      </c>
      <c r="B11049" t="s">
        <v>164</v>
      </c>
      <c r="C11049">
        <v>171706.77</v>
      </c>
      <c r="D11049" t="s">
        <v>34</v>
      </c>
      <c r="E11049" t="s">
        <v>34</v>
      </c>
      <c r="F11049">
        <v>0</v>
      </c>
    </row>
    <row r="11050" spans="1:6">
      <c r="A11050" s="171">
        <v>44531</v>
      </c>
      <c r="B11050" t="s">
        <v>164</v>
      </c>
      <c r="C11050">
        <v>171706.77</v>
      </c>
      <c r="D11050" t="s">
        <v>35</v>
      </c>
      <c r="E11050" t="s">
        <v>35</v>
      </c>
      <c r="F11050">
        <v>0</v>
      </c>
    </row>
    <row r="11051" spans="1:6">
      <c r="A11051" s="171">
        <v>44531</v>
      </c>
      <c r="B11051" t="s">
        <v>164</v>
      </c>
      <c r="C11051">
        <v>171706.77</v>
      </c>
      <c r="D11051" t="s">
        <v>36</v>
      </c>
      <c r="E11051" t="s">
        <v>36</v>
      </c>
      <c r="F11051">
        <v>0</v>
      </c>
    </row>
    <row r="11052" spans="1:6">
      <c r="A11052" s="171">
        <v>44531</v>
      </c>
      <c r="B11052" t="s">
        <v>164</v>
      </c>
      <c r="C11052">
        <v>171706.77</v>
      </c>
      <c r="D11052" t="s">
        <v>37</v>
      </c>
      <c r="E11052" t="s">
        <v>37</v>
      </c>
      <c r="F11052">
        <v>0</v>
      </c>
    </row>
    <row r="11053" spans="1:6">
      <c r="A11053" s="171">
        <v>44531</v>
      </c>
      <c r="B11053" t="s">
        <v>164</v>
      </c>
      <c r="C11053">
        <v>171706.77</v>
      </c>
      <c r="D11053" t="s">
        <v>38</v>
      </c>
      <c r="E11053" t="s">
        <v>38</v>
      </c>
      <c r="F11053">
        <v>0</v>
      </c>
    </row>
    <row r="11054" spans="1:6">
      <c r="A11054" s="171">
        <v>44531</v>
      </c>
      <c r="B11054" t="s">
        <v>164</v>
      </c>
      <c r="C11054">
        <v>171706.77</v>
      </c>
      <c r="D11054" t="s">
        <v>39</v>
      </c>
      <c r="E11054" t="s">
        <v>39</v>
      </c>
      <c r="F11054">
        <v>0</v>
      </c>
    </row>
    <row r="11055" spans="1:6">
      <c r="A11055" s="171">
        <v>44531</v>
      </c>
      <c r="B11055" t="s">
        <v>164</v>
      </c>
      <c r="C11055">
        <v>171706.77</v>
      </c>
      <c r="D11055" t="s">
        <v>40</v>
      </c>
      <c r="E11055" t="s">
        <v>40</v>
      </c>
      <c r="F11055">
        <v>0</v>
      </c>
    </row>
    <row r="11056" spans="1:6">
      <c r="A11056" s="171">
        <v>44531</v>
      </c>
      <c r="B11056" t="s">
        <v>164</v>
      </c>
      <c r="C11056">
        <v>171706.77</v>
      </c>
      <c r="D11056" t="s">
        <v>41</v>
      </c>
      <c r="E11056" t="s">
        <v>41</v>
      </c>
      <c r="F11056">
        <v>0</v>
      </c>
    </row>
    <row r="11057" spans="1:6">
      <c r="A11057" s="171">
        <v>44532</v>
      </c>
      <c r="B11057" t="s">
        <v>164</v>
      </c>
      <c r="C11057">
        <v>531329.48</v>
      </c>
      <c r="D11057" t="s">
        <v>9</v>
      </c>
      <c r="E11057" t="s">
        <v>9</v>
      </c>
      <c r="F11057">
        <v>1791603</v>
      </c>
    </row>
    <row r="11058" spans="1:6">
      <c r="A11058" s="171">
        <v>44532</v>
      </c>
      <c r="B11058" t="s">
        <v>164</v>
      </c>
      <c r="C11058">
        <v>531329.48</v>
      </c>
      <c r="D11058" t="s">
        <v>9</v>
      </c>
      <c r="E11058" t="s">
        <v>10</v>
      </c>
      <c r="F11058">
        <v>806874</v>
      </c>
    </row>
    <row r="11059" spans="1:6">
      <c r="A11059" s="171">
        <v>44532</v>
      </c>
      <c r="B11059" t="s">
        <v>164</v>
      </c>
      <c r="C11059">
        <v>531329.48</v>
      </c>
      <c r="D11059" t="s">
        <v>9</v>
      </c>
      <c r="E11059" t="s">
        <v>11</v>
      </c>
      <c r="F11059">
        <v>4693</v>
      </c>
    </row>
    <row r="11060" spans="1:6">
      <c r="A11060" s="171">
        <v>44532</v>
      </c>
      <c r="B11060" t="s">
        <v>164</v>
      </c>
      <c r="C11060">
        <v>531329.48</v>
      </c>
      <c r="D11060" t="s">
        <v>9</v>
      </c>
      <c r="E11060" t="s">
        <v>12</v>
      </c>
      <c r="F11060">
        <v>0</v>
      </c>
    </row>
    <row r="11061" spans="1:6">
      <c r="A11061" s="171">
        <v>44532</v>
      </c>
      <c r="B11061" t="s">
        <v>164</v>
      </c>
      <c r="C11061">
        <v>531329.48</v>
      </c>
      <c r="D11061" t="s">
        <v>9</v>
      </c>
      <c r="E11061" t="s">
        <v>13</v>
      </c>
      <c r="F11061">
        <v>980036</v>
      </c>
    </row>
    <row r="11062" spans="1:6">
      <c r="A11062" s="171">
        <v>44532</v>
      </c>
      <c r="B11062" t="s">
        <v>164</v>
      </c>
      <c r="C11062">
        <v>531329.48</v>
      </c>
      <c r="D11062" t="s">
        <v>14</v>
      </c>
      <c r="E11062" t="s">
        <v>14</v>
      </c>
      <c r="F11062">
        <v>41429</v>
      </c>
    </row>
    <row r="11063" spans="1:6">
      <c r="A11063" s="171">
        <v>44532</v>
      </c>
      <c r="B11063" t="s">
        <v>164</v>
      </c>
      <c r="C11063">
        <v>531329.48</v>
      </c>
      <c r="D11063" t="s">
        <v>14</v>
      </c>
      <c r="E11063" t="s">
        <v>15</v>
      </c>
      <c r="F11063">
        <v>41012</v>
      </c>
    </row>
    <row r="11064" spans="1:6">
      <c r="A11064" s="171">
        <v>44532</v>
      </c>
      <c r="B11064" t="s">
        <v>164</v>
      </c>
      <c r="C11064">
        <v>531329.48</v>
      </c>
      <c r="D11064" t="s">
        <v>14</v>
      </c>
      <c r="E11064" t="s">
        <v>16</v>
      </c>
      <c r="F11064">
        <v>417</v>
      </c>
    </row>
    <row r="11065" spans="1:6">
      <c r="A11065" s="171">
        <v>44532</v>
      </c>
      <c r="B11065" t="s">
        <v>164</v>
      </c>
      <c r="C11065">
        <v>531329.48</v>
      </c>
      <c r="D11065" t="s">
        <v>14</v>
      </c>
      <c r="E11065" t="s">
        <v>17</v>
      </c>
      <c r="F11065">
        <v>0</v>
      </c>
    </row>
    <row r="11066" spans="1:6">
      <c r="A11066" s="171">
        <v>44532</v>
      </c>
      <c r="B11066" t="s">
        <v>164</v>
      </c>
      <c r="C11066">
        <v>531329.48</v>
      </c>
      <c r="D11066" t="s">
        <v>14</v>
      </c>
      <c r="E11066" t="s">
        <v>18</v>
      </c>
      <c r="F11066">
        <v>0</v>
      </c>
    </row>
    <row r="11067" spans="1:6">
      <c r="A11067" s="171">
        <v>44532</v>
      </c>
      <c r="B11067" t="s">
        <v>164</v>
      </c>
      <c r="C11067">
        <v>531329.48</v>
      </c>
      <c r="D11067" t="s">
        <v>19</v>
      </c>
      <c r="E11067" t="s">
        <v>19</v>
      </c>
      <c r="F11067">
        <v>1416</v>
      </c>
    </row>
    <row r="11068" spans="1:6">
      <c r="A11068" s="171">
        <v>44532</v>
      </c>
      <c r="B11068" t="s">
        <v>164</v>
      </c>
      <c r="C11068">
        <v>531329.48</v>
      </c>
      <c r="D11068" t="s">
        <v>19</v>
      </c>
      <c r="E11068" t="s">
        <v>20</v>
      </c>
      <c r="F11068">
        <v>1416</v>
      </c>
    </row>
    <row r="11069" spans="1:6">
      <c r="A11069" s="171">
        <v>44532</v>
      </c>
      <c r="B11069" t="s">
        <v>164</v>
      </c>
      <c r="C11069">
        <v>531329.48</v>
      </c>
      <c r="D11069" t="s">
        <v>19</v>
      </c>
      <c r="E11069" t="s">
        <v>21</v>
      </c>
      <c r="F11069">
        <v>0</v>
      </c>
    </row>
    <row r="11070" spans="1:6">
      <c r="A11070" s="171">
        <v>44532</v>
      </c>
      <c r="B11070" t="s">
        <v>164</v>
      </c>
      <c r="C11070">
        <v>531329.48</v>
      </c>
      <c r="D11070" t="s">
        <v>19</v>
      </c>
      <c r="E11070" t="s">
        <v>22</v>
      </c>
      <c r="F11070">
        <v>0</v>
      </c>
    </row>
    <row r="11071" spans="1:6">
      <c r="A11071" s="171">
        <v>44532</v>
      </c>
      <c r="B11071" t="s">
        <v>164</v>
      </c>
      <c r="C11071">
        <v>531329.48</v>
      </c>
      <c r="D11071" t="s">
        <v>23</v>
      </c>
      <c r="E11071" t="s">
        <v>23</v>
      </c>
      <c r="F11071">
        <v>0</v>
      </c>
    </row>
    <row r="11072" spans="1:6">
      <c r="A11072" s="171">
        <v>44532</v>
      </c>
      <c r="B11072" t="s">
        <v>164</v>
      </c>
      <c r="C11072">
        <v>531329.48</v>
      </c>
      <c r="D11072" t="s">
        <v>24</v>
      </c>
      <c r="E11072" t="s">
        <v>24</v>
      </c>
      <c r="F11072">
        <v>33799</v>
      </c>
    </row>
    <row r="11073" spans="1:6">
      <c r="A11073" s="171">
        <v>44532</v>
      </c>
      <c r="B11073" t="s">
        <v>164</v>
      </c>
      <c r="C11073">
        <v>531329.48</v>
      </c>
      <c r="D11073" t="s">
        <v>25</v>
      </c>
      <c r="E11073" t="s">
        <v>25</v>
      </c>
      <c r="F11073">
        <v>1228555</v>
      </c>
    </row>
    <row r="11074" spans="1:6">
      <c r="A11074" s="171">
        <v>44532</v>
      </c>
      <c r="B11074" t="s">
        <v>164</v>
      </c>
      <c r="C11074">
        <v>531329.48</v>
      </c>
      <c r="D11074" t="s">
        <v>26</v>
      </c>
      <c r="E11074" t="s">
        <v>26</v>
      </c>
      <c r="F11074">
        <v>22265</v>
      </c>
    </row>
    <row r="11075" spans="1:6">
      <c r="A11075" s="171">
        <v>44532</v>
      </c>
      <c r="B11075" t="s">
        <v>164</v>
      </c>
      <c r="C11075">
        <v>531329.48</v>
      </c>
      <c r="D11075" t="s">
        <v>27</v>
      </c>
      <c r="E11075" t="s">
        <v>27</v>
      </c>
      <c r="F11075">
        <v>115570</v>
      </c>
    </row>
    <row r="11076" spans="1:6">
      <c r="A11076" s="171">
        <v>44532</v>
      </c>
      <c r="B11076" t="s">
        <v>164</v>
      </c>
      <c r="C11076">
        <v>531329.48</v>
      </c>
      <c r="D11076" t="s">
        <v>28</v>
      </c>
      <c r="E11076" t="s">
        <v>28</v>
      </c>
      <c r="F11076">
        <v>0</v>
      </c>
    </row>
    <row r="11077" spans="1:6">
      <c r="A11077" s="171">
        <v>44532</v>
      </c>
      <c r="B11077" t="s">
        <v>164</v>
      </c>
      <c r="C11077">
        <v>531329.48</v>
      </c>
      <c r="D11077" t="s">
        <v>29</v>
      </c>
      <c r="E11077" t="s">
        <v>29</v>
      </c>
      <c r="F11077">
        <v>943551</v>
      </c>
    </row>
    <row r="11078" spans="1:6">
      <c r="A11078" s="171">
        <v>44532</v>
      </c>
      <c r="B11078" t="s">
        <v>164</v>
      </c>
      <c r="C11078">
        <v>531329.48</v>
      </c>
      <c r="D11078" t="s">
        <v>30</v>
      </c>
      <c r="E11078" t="s">
        <v>30</v>
      </c>
      <c r="F11078">
        <v>28842642</v>
      </c>
    </row>
    <row r="11079" spans="1:6">
      <c r="A11079" s="171">
        <v>44532</v>
      </c>
      <c r="B11079" t="s">
        <v>164</v>
      </c>
      <c r="C11079">
        <v>531329.48</v>
      </c>
      <c r="D11079" t="s">
        <v>31</v>
      </c>
      <c r="E11079" t="s">
        <v>31</v>
      </c>
      <c r="F11079">
        <v>7371163</v>
      </c>
    </row>
    <row r="11080" spans="1:6">
      <c r="A11080" s="171">
        <v>44532</v>
      </c>
      <c r="B11080" t="s">
        <v>164</v>
      </c>
      <c r="C11080">
        <v>531329.48</v>
      </c>
      <c r="D11080" t="s">
        <v>32</v>
      </c>
      <c r="E11080" t="s">
        <v>32</v>
      </c>
      <c r="F11080">
        <v>139508</v>
      </c>
    </row>
    <row r="11081" spans="1:6">
      <c r="A11081" s="171">
        <v>44532</v>
      </c>
      <c r="B11081" t="s">
        <v>164</v>
      </c>
      <c r="C11081">
        <v>531329.48</v>
      </c>
      <c r="D11081" t="s">
        <v>33</v>
      </c>
      <c r="E11081" t="s">
        <v>33</v>
      </c>
      <c r="F11081">
        <v>11467395</v>
      </c>
    </row>
    <row r="11082" spans="1:6">
      <c r="A11082" s="171">
        <v>44532</v>
      </c>
      <c r="B11082" t="s">
        <v>164</v>
      </c>
      <c r="C11082">
        <v>531329.48</v>
      </c>
      <c r="D11082" t="s">
        <v>34</v>
      </c>
      <c r="E11082" t="s">
        <v>34</v>
      </c>
      <c r="F11082">
        <v>0</v>
      </c>
    </row>
    <row r="11083" spans="1:6">
      <c r="A11083" s="171">
        <v>44532</v>
      </c>
      <c r="B11083" t="s">
        <v>164</v>
      </c>
      <c r="C11083">
        <v>531329.48</v>
      </c>
      <c r="D11083" t="s">
        <v>35</v>
      </c>
      <c r="E11083" t="s">
        <v>35</v>
      </c>
      <c r="F11083">
        <v>0</v>
      </c>
    </row>
    <row r="11084" spans="1:6">
      <c r="A11084" s="171">
        <v>44532</v>
      </c>
      <c r="B11084" t="s">
        <v>164</v>
      </c>
      <c r="C11084">
        <v>531329.48</v>
      </c>
      <c r="D11084" t="s">
        <v>36</v>
      </c>
      <c r="E11084" t="s">
        <v>36</v>
      </c>
      <c r="F11084">
        <v>0</v>
      </c>
    </row>
    <row r="11085" spans="1:6">
      <c r="A11085" s="171">
        <v>44532</v>
      </c>
      <c r="B11085" t="s">
        <v>164</v>
      </c>
      <c r="C11085">
        <v>531329.48</v>
      </c>
      <c r="D11085" t="s">
        <v>37</v>
      </c>
      <c r="E11085" t="s">
        <v>37</v>
      </c>
      <c r="F11085">
        <v>0</v>
      </c>
    </row>
    <row r="11086" spans="1:6">
      <c r="A11086" s="171">
        <v>44532</v>
      </c>
      <c r="B11086" t="s">
        <v>164</v>
      </c>
      <c r="C11086">
        <v>531329.48</v>
      </c>
      <c r="D11086" t="s">
        <v>38</v>
      </c>
      <c r="E11086" t="s">
        <v>38</v>
      </c>
      <c r="F11086">
        <v>0</v>
      </c>
    </row>
    <row r="11087" spans="1:6">
      <c r="A11087" s="171">
        <v>44532</v>
      </c>
      <c r="B11087" t="s">
        <v>164</v>
      </c>
      <c r="C11087">
        <v>531329.48</v>
      </c>
      <c r="D11087" t="s">
        <v>39</v>
      </c>
      <c r="E11087" t="s">
        <v>39</v>
      </c>
      <c r="F11087">
        <v>0</v>
      </c>
    </row>
    <row r="11088" spans="1:6">
      <c r="A11088" s="171">
        <v>44532</v>
      </c>
      <c r="B11088" t="s">
        <v>164</v>
      </c>
      <c r="C11088">
        <v>531329.48</v>
      </c>
      <c r="D11088" t="s">
        <v>40</v>
      </c>
      <c r="E11088" t="s">
        <v>40</v>
      </c>
      <c r="F11088">
        <v>0</v>
      </c>
    </row>
    <row r="11089" spans="1:6">
      <c r="A11089" s="171">
        <v>44532</v>
      </c>
      <c r="B11089" t="s">
        <v>164</v>
      </c>
      <c r="C11089">
        <v>531329.48</v>
      </c>
      <c r="D11089" t="s">
        <v>41</v>
      </c>
      <c r="E11089" t="s">
        <v>41</v>
      </c>
      <c r="F11089">
        <v>0</v>
      </c>
    </row>
    <row r="11090" spans="1:6">
      <c r="A11090" s="171">
        <v>44533</v>
      </c>
      <c r="B11090" t="s">
        <v>164</v>
      </c>
      <c r="C11090">
        <v>537148.42000000004</v>
      </c>
      <c r="D11090" t="s">
        <v>9</v>
      </c>
      <c r="E11090" t="s">
        <v>9</v>
      </c>
      <c r="F11090">
        <v>1936307</v>
      </c>
    </row>
    <row r="11091" spans="1:6">
      <c r="A11091" s="171">
        <v>44533</v>
      </c>
      <c r="B11091" t="s">
        <v>164</v>
      </c>
      <c r="C11091">
        <v>537148.42000000004</v>
      </c>
      <c r="D11091" t="s">
        <v>9</v>
      </c>
      <c r="E11091" t="s">
        <v>10</v>
      </c>
      <c r="F11091">
        <v>962656</v>
      </c>
    </row>
    <row r="11092" spans="1:6">
      <c r="A11092" s="171">
        <v>44533</v>
      </c>
      <c r="B11092" t="s">
        <v>164</v>
      </c>
      <c r="C11092">
        <v>537148.42000000004</v>
      </c>
      <c r="D11092" t="s">
        <v>9</v>
      </c>
      <c r="E11092" t="s">
        <v>11</v>
      </c>
      <c r="F11092">
        <v>3709</v>
      </c>
    </row>
    <row r="11093" spans="1:6">
      <c r="A11093" s="171">
        <v>44533</v>
      </c>
      <c r="B11093" t="s">
        <v>164</v>
      </c>
      <c r="C11093">
        <v>537148.42000000004</v>
      </c>
      <c r="D11093" t="s">
        <v>9</v>
      </c>
      <c r="E11093" t="s">
        <v>12</v>
      </c>
      <c r="F11093">
        <v>0</v>
      </c>
    </row>
    <row r="11094" spans="1:6">
      <c r="A11094" s="171">
        <v>44533</v>
      </c>
      <c r="B11094" t="s">
        <v>164</v>
      </c>
      <c r="C11094">
        <v>537148.42000000004</v>
      </c>
      <c r="D11094" t="s">
        <v>9</v>
      </c>
      <c r="E11094" t="s">
        <v>13</v>
      </c>
      <c r="F11094">
        <v>969942</v>
      </c>
    </row>
    <row r="11095" spans="1:6">
      <c r="A11095" s="171">
        <v>44533</v>
      </c>
      <c r="B11095" t="s">
        <v>164</v>
      </c>
      <c r="C11095">
        <v>537148.42000000004</v>
      </c>
      <c r="D11095" t="s">
        <v>14</v>
      </c>
      <c r="E11095" t="s">
        <v>14</v>
      </c>
      <c r="F11095">
        <v>50362</v>
      </c>
    </row>
    <row r="11096" spans="1:6">
      <c r="A11096" s="171">
        <v>44533</v>
      </c>
      <c r="B11096" t="s">
        <v>164</v>
      </c>
      <c r="C11096">
        <v>537148.42000000004</v>
      </c>
      <c r="D11096" t="s">
        <v>14</v>
      </c>
      <c r="E11096" t="s">
        <v>15</v>
      </c>
      <c r="F11096">
        <v>50082</v>
      </c>
    </row>
    <row r="11097" spans="1:6">
      <c r="A11097" s="171">
        <v>44533</v>
      </c>
      <c r="B11097" t="s">
        <v>164</v>
      </c>
      <c r="C11097">
        <v>537148.42000000004</v>
      </c>
      <c r="D11097" t="s">
        <v>14</v>
      </c>
      <c r="E11097" t="s">
        <v>16</v>
      </c>
      <c r="F11097">
        <v>280</v>
      </c>
    </row>
    <row r="11098" spans="1:6">
      <c r="A11098" s="171">
        <v>44533</v>
      </c>
      <c r="B11098" t="s">
        <v>164</v>
      </c>
      <c r="C11098">
        <v>537148.42000000004</v>
      </c>
      <c r="D11098" t="s">
        <v>14</v>
      </c>
      <c r="E11098" t="s">
        <v>17</v>
      </c>
      <c r="F11098">
        <v>0</v>
      </c>
    </row>
    <row r="11099" spans="1:6">
      <c r="A11099" s="171">
        <v>44533</v>
      </c>
      <c r="B11099" t="s">
        <v>164</v>
      </c>
      <c r="C11099">
        <v>537148.42000000004</v>
      </c>
      <c r="D11099" t="s">
        <v>14</v>
      </c>
      <c r="E11099" t="s">
        <v>18</v>
      </c>
      <c r="F11099">
        <v>0</v>
      </c>
    </row>
    <row r="11100" spans="1:6">
      <c r="A11100" s="171">
        <v>44533</v>
      </c>
      <c r="B11100" t="s">
        <v>164</v>
      </c>
      <c r="C11100">
        <v>537148.42000000004</v>
      </c>
      <c r="D11100" t="s">
        <v>19</v>
      </c>
      <c r="E11100" t="s">
        <v>19</v>
      </c>
      <c r="F11100">
        <v>269630</v>
      </c>
    </row>
    <row r="11101" spans="1:6">
      <c r="A11101" s="171">
        <v>44533</v>
      </c>
      <c r="B11101" t="s">
        <v>164</v>
      </c>
      <c r="C11101">
        <v>537148.42000000004</v>
      </c>
      <c r="D11101" t="s">
        <v>19</v>
      </c>
      <c r="E11101" t="s">
        <v>20</v>
      </c>
      <c r="F11101">
        <v>1315</v>
      </c>
    </row>
    <row r="11102" spans="1:6">
      <c r="A11102" s="171">
        <v>44533</v>
      </c>
      <c r="B11102" t="s">
        <v>164</v>
      </c>
      <c r="C11102">
        <v>537148.42000000004</v>
      </c>
      <c r="D11102" t="s">
        <v>19</v>
      </c>
      <c r="E11102" t="s">
        <v>21</v>
      </c>
      <c r="F11102">
        <v>0</v>
      </c>
    </row>
    <row r="11103" spans="1:6">
      <c r="A11103" s="171">
        <v>44533</v>
      </c>
      <c r="B11103" t="s">
        <v>164</v>
      </c>
      <c r="C11103">
        <v>537148.42000000004</v>
      </c>
      <c r="D11103" t="s">
        <v>19</v>
      </c>
      <c r="E11103" t="s">
        <v>22</v>
      </c>
      <c r="F11103">
        <v>268315</v>
      </c>
    </row>
    <row r="11104" spans="1:6">
      <c r="A11104" s="171">
        <v>44533</v>
      </c>
      <c r="B11104" t="s">
        <v>164</v>
      </c>
      <c r="C11104">
        <v>537148.42000000004</v>
      </c>
      <c r="D11104" t="s">
        <v>23</v>
      </c>
      <c r="E11104" t="s">
        <v>23</v>
      </c>
      <c r="F11104">
        <v>0</v>
      </c>
    </row>
    <row r="11105" spans="1:6">
      <c r="A11105" s="171">
        <v>44533</v>
      </c>
      <c r="B11105" t="s">
        <v>164</v>
      </c>
      <c r="C11105">
        <v>537148.42000000004</v>
      </c>
      <c r="D11105" t="s">
        <v>24</v>
      </c>
      <c r="E11105" t="s">
        <v>24</v>
      </c>
      <c r="F11105">
        <v>940488</v>
      </c>
    </row>
    <row r="11106" spans="1:6">
      <c r="A11106" s="171">
        <v>44533</v>
      </c>
      <c r="B11106" t="s">
        <v>164</v>
      </c>
      <c r="C11106">
        <v>537148.42000000004</v>
      </c>
      <c r="D11106" t="s">
        <v>25</v>
      </c>
      <c r="E11106" t="s">
        <v>25</v>
      </c>
      <c r="F11106">
        <v>1186396</v>
      </c>
    </row>
    <row r="11107" spans="1:6">
      <c r="A11107" s="171">
        <v>44533</v>
      </c>
      <c r="B11107" t="s">
        <v>164</v>
      </c>
      <c r="C11107">
        <v>537148.42000000004</v>
      </c>
      <c r="D11107" t="s">
        <v>26</v>
      </c>
      <c r="E11107" t="s">
        <v>26</v>
      </c>
      <c r="F11107">
        <v>318476</v>
      </c>
    </row>
    <row r="11108" spans="1:6">
      <c r="A11108" s="171">
        <v>44533</v>
      </c>
      <c r="B11108" t="s">
        <v>164</v>
      </c>
      <c r="C11108">
        <v>537148.42000000004</v>
      </c>
      <c r="D11108" t="s">
        <v>27</v>
      </c>
      <c r="E11108" t="s">
        <v>27</v>
      </c>
      <c r="F11108">
        <v>93812</v>
      </c>
    </row>
    <row r="11109" spans="1:6">
      <c r="A11109" s="171">
        <v>44533</v>
      </c>
      <c r="B11109" t="s">
        <v>164</v>
      </c>
      <c r="C11109">
        <v>537148.42000000004</v>
      </c>
      <c r="D11109" t="s">
        <v>28</v>
      </c>
      <c r="E11109" t="s">
        <v>28</v>
      </c>
      <c r="F11109">
        <v>40</v>
      </c>
    </row>
    <row r="11110" spans="1:6">
      <c r="A11110" s="171">
        <v>44533</v>
      </c>
      <c r="B11110" t="s">
        <v>164</v>
      </c>
      <c r="C11110">
        <v>537148.42000000004</v>
      </c>
      <c r="D11110" t="s">
        <v>29</v>
      </c>
      <c r="E11110" t="s">
        <v>29</v>
      </c>
      <c r="F11110">
        <v>2655395</v>
      </c>
    </row>
    <row r="11111" spans="1:6">
      <c r="A11111" s="171">
        <v>44533</v>
      </c>
      <c r="B11111" t="s">
        <v>164</v>
      </c>
      <c r="C11111">
        <v>537148.42000000004</v>
      </c>
      <c r="D11111" t="s">
        <v>30</v>
      </c>
      <c r="E11111" t="s">
        <v>30</v>
      </c>
      <c r="F11111">
        <v>32008385</v>
      </c>
    </row>
    <row r="11112" spans="1:6">
      <c r="A11112" s="171">
        <v>44533</v>
      </c>
      <c r="B11112" t="s">
        <v>164</v>
      </c>
      <c r="C11112">
        <v>537148.42000000004</v>
      </c>
      <c r="D11112" t="s">
        <v>31</v>
      </c>
      <c r="E11112" t="s">
        <v>31</v>
      </c>
      <c r="F11112">
        <v>5284812</v>
      </c>
    </row>
    <row r="11113" spans="1:6">
      <c r="A11113" s="171">
        <v>44533</v>
      </c>
      <c r="B11113" t="s">
        <v>164</v>
      </c>
      <c r="C11113">
        <v>537148.42000000004</v>
      </c>
      <c r="D11113" t="s">
        <v>32</v>
      </c>
      <c r="E11113" t="s">
        <v>32</v>
      </c>
      <c r="F11113">
        <v>223731</v>
      </c>
    </row>
    <row r="11114" spans="1:6">
      <c r="A11114" s="171">
        <v>44533</v>
      </c>
      <c r="B11114" t="s">
        <v>164</v>
      </c>
      <c r="C11114">
        <v>537148.42000000004</v>
      </c>
      <c r="D11114" t="s">
        <v>33</v>
      </c>
      <c r="E11114" t="s">
        <v>33</v>
      </c>
      <c r="F11114">
        <v>17069145</v>
      </c>
    </row>
    <row r="11115" spans="1:6">
      <c r="A11115" s="171">
        <v>44533</v>
      </c>
      <c r="B11115" t="s">
        <v>164</v>
      </c>
      <c r="C11115">
        <v>537148.42000000004</v>
      </c>
      <c r="D11115" t="s">
        <v>34</v>
      </c>
      <c r="E11115" t="s">
        <v>34</v>
      </c>
      <c r="F11115">
        <v>9711</v>
      </c>
    </row>
    <row r="11116" spans="1:6">
      <c r="A11116" s="171">
        <v>44533</v>
      </c>
      <c r="B11116" t="s">
        <v>164</v>
      </c>
      <c r="C11116">
        <v>537148.42000000004</v>
      </c>
      <c r="D11116" t="s">
        <v>35</v>
      </c>
      <c r="E11116" t="s">
        <v>35</v>
      </c>
      <c r="F11116">
        <v>0</v>
      </c>
    </row>
    <row r="11117" spans="1:6">
      <c r="A11117" s="171">
        <v>44533</v>
      </c>
      <c r="B11117" t="s">
        <v>164</v>
      </c>
      <c r="C11117">
        <v>537148.42000000004</v>
      </c>
      <c r="D11117" t="s">
        <v>36</v>
      </c>
      <c r="E11117" t="s">
        <v>36</v>
      </c>
      <c r="F11117">
        <v>0</v>
      </c>
    </row>
    <row r="11118" spans="1:6">
      <c r="A11118" s="171">
        <v>44533</v>
      </c>
      <c r="B11118" t="s">
        <v>164</v>
      </c>
      <c r="C11118">
        <v>537148.42000000004</v>
      </c>
      <c r="D11118" t="s">
        <v>37</v>
      </c>
      <c r="E11118" t="s">
        <v>37</v>
      </c>
      <c r="F11118">
        <v>0</v>
      </c>
    </row>
    <row r="11119" spans="1:6">
      <c r="A11119" s="171">
        <v>44533</v>
      </c>
      <c r="B11119" t="s">
        <v>164</v>
      </c>
      <c r="C11119">
        <v>537148.42000000004</v>
      </c>
      <c r="D11119" t="s">
        <v>38</v>
      </c>
      <c r="E11119" t="s">
        <v>38</v>
      </c>
      <c r="F11119">
        <v>0</v>
      </c>
    </row>
    <row r="11120" spans="1:6">
      <c r="A11120" s="171">
        <v>44533</v>
      </c>
      <c r="B11120" t="s">
        <v>164</v>
      </c>
      <c r="C11120">
        <v>537148.42000000004</v>
      </c>
      <c r="D11120" t="s">
        <v>39</v>
      </c>
      <c r="E11120" t="s">
        <v>39</v>
      </c>
      <c r="F11120">
        <v>0</v>
      </c>
    </row>
    <row r="11121" spans="1:6">
      <c r="A11121" s="171">
        <v>44533</v>
      </c>
      <c r="B11121" t="s">
        <v>164</v>
      </c>
      <c r="C11121">
        <v>537148.42000000004</v>
      </c>
      <c r="D11121" t="s">
        <v>40</v>
      </c>
      <c r="E11121" t="s">
        <v>40</v>
      </c>
      <c r="F11121">
        <v>0</v>
      </c>
    </row>
    <row r="11122" spans="1:6">
      <c r="A11122" s="171">
        <v>44533</v>
      </c>
      <c r="B11122" t="s">
        <v>164</v>
      </c>
      <c r="C11122">
        <v>537148.42000000004</v>
      </c>
      <c r="D11122" t="s">
        <v>41</v>
      </c>
      <c r="E11122" t="s">
        <v>41</v>
      </c>
      <c r="F11122">
        <v>0</v>
      </c>
    </row>
    <row r="11123" spans="1:6">
      <c r="A11123" s="171">
        <v>44534</v>
      </c>
      <c r="B11123" t="s">
        <v>164</v>
      </c>
      <c r="C11123">
        <v>387005.08</v>
      </c>
      <c r="D11123" t="s">
        <v>9</v>
      </c>
      <c r="E11123" t="s">
        <v>9</v>
      </c>
      <c r="F11123">
        <v>2330880</v>
      </c>
    </row>
    <row r="11124" spans="1:6">
      <c r="A11124" s="171">
        <v>44534</v>
      </c>
      <c r="B11124" t="s">
        <v>164</v>
      </c>
      <c r="C11124">
        <v>387005.08</v>
      </c>
      <c r="D11124" t="s">
        <v>9</v>
      </c>
      <c r="E11124" t="s">
        <v>10</v>
      </c>
      <c r="F11124">
        <v>1199242</v>
      </c>
    </row>
    <row r="11125" spans="1:6">
      <c r="A11125" s="171">
        <v>44534</v>
      </c>
      <c r="B11125" t="s">
        <v>164</v>
      </c>
      <c r="C11125">
        <v>387005.08</v>
      </c>
      <c r="D11125" t="s">
        <v>9</v>
      </c>
      <c r="E11125" t="s">
        <v>11</v>
      </c>
      <c r="F11125">
        <v>4338</v>
      </c>
    </row>
    <row r="11126" spans="1:6">
      <c r="A11126" s="171">
        <v>44534</v>
      </c>
      <c r="B11126" t="s">
        <v>164</v>
      </c>
      <c r="C11126">
        <v>387005.08</v>
      </c>
      <c r="D11126" t="s">
        <v>9</v>
      </c>
      <c r="E11126" t="s">
        <v>12</v>
      </c>
      <c r="F11126">
        <v>0</v>
      </c>
    </row>
    <row r="11127" spans="1:6">
      <c r="A11127" s="171">
        <v>44534</v>
      </c>
      <c r="B11127" t="s">
        <v>164</v>
      </c>
      <c r="C11127">
        <v>387005.08</v>
      </c>
      <c r="D11127" t="s">
        <v>9</v>
      </c>
      <c r="E11127" t="s">
        <v>13</v>
      </c>
      <c r="F11127">
        <v>1127300</v>
      </c>
    </row>
    <row r="11128" spans="1:6">
      <c r="A11128" s="171">
        <v>44534</v>
      </c>
      <c r="B11128" t="s">
        <v>164</v>
      </c>
      <c r="C11128">
        <v>387005.08</v>
      </c>
      <c r="D11128" t="s">
        <v>14</v>
      </c>
      <c r="E11128" t="s">
        <v>14</v>
      </c>
      <c r="F11128">
        <v>72179</v>
      </c>
    </row>
    <row r="11129" spans="1:6">
      <c r="A11129" s="171">
        <v>44534</v>
      </c>
      <c r="B11129" t="s">
        <v>164</v>
      </c>
      <c r="C11129">
        <v>387005.08</v>
      </c>
      <c r="D11129" t="s">
        <v>14</v>
      </c>
      <c r="E11129" t="s">
        <v>15</v>
      </c>
      <c r="F11129">
        <v>71799</v>
      </c>
    </row>
    <row r="11130" spans="1:6">
      <c r="A11130" s="171">
        <v>44534</v>
      </c>
      <c r="B11130" t="s">
        <v>164</v>
      </c>
      <c r="C11130">
        <v>387005.08</v>
      </c>
      <c r="D11130" t="s">
        <v>14</v>
      </c>
      <c r="E11130" t="s">
        <v>16</v>
      </c>
      <c r="F11130">
        <v>380</v>
      </c>
    </row>
    <row r="11131" spans="1:6">
      <c r="A11131" s="171">
        <v>44534</v>
      </c>
      <c r="B11131" t="s">
        <v>164</v>
      </c>
      <c r="C11131">
        <v>387005.08</v>
      </c>
      <c r="D11131" t="s">
        <v>14</v>
      </c>
      <c r="E11131" t="s">
        <v>17</v>
      </c>
      <c r="F11131">
        <v>0</v>
      </c>
    </row>
    <row r="11132" spans="1:6">
      <c r="A11132" s="171">
        <v>44534</v>
      </c>
      <c r="B11132" t="s">
        <v>164</v>
      </c>
      <c r="C11132">
        <v>387005.08</v>
      </c>
      <c r="D11132" t="s">
        <v>14</v>
      </c>
      <c r="E11132" t="s">
        <v>18</v>
      </c>
      <c r="F11132">
        <v>0</v>
      </c>
    </row>
    <row r="11133" spans="1:6">
      <c r="A11133" s="171">
        <v>44534</v>
      </c>
      <c r="B11133" t="s">
        <v>164</v>
      </c>
      <c r="C11133">
        <v>387005.08</v>
      </c>
      <c r="D11133" t="s">
        <v>19</v>
      </c>
      <c r="E11133" t="s">
        <v>19</v>
      </c>
      <c r="F11133">
        <v>1398479</v>
      </c>
    </row>
    <row r="11134" spans="1:6">
      <c r="A11134" s="171">
        <v>44534</v>
      </c>
      <c r="B11134" t="s">
        <v>164</v>
      </c>
      <c r="C11134">
        <v>387005.08</v>
      </c>
      <c r="D11134" t="s">
        <v>19</v>
      </c>
      <c r="E11134" t="s">
        <v>20</v>
      </c>
      <c r="F11134">
        <v>188259</v>
      </c>
    </row>
    <row r="11135" spans="1:6">
      <c r="A11135" s="171">
        <v>44534</v>
      </c>
      <c r="B11135" t="s">
        <v>164</v>
      </c>
      <c r="C11135">
        <v>387005.08</v>
      </c>
      <c r="D11135" t="s">
        <v>19</v>
      </c>
      <c r="E11135" t="s">
        <v>21</v>
      </c>
      <c r="F11135">
        <v>0</v>
      </c>
    </row>
    <row r="11136" spans="1:6">
      <c r="A11136" s="171">
        <v>44534</v>
      </c>
      <c r="B11136" t="s">
        <v>164</v>
      </c>
      <c r="C11136">
        <v>387005.08</v>
      </c>
      <c r="D11136" t="s">
        <v>19</v>
      </c>
      <c r="E11136" t="s">
        <v>22</v>
      </c>
      <c r="F11136">
        <v>1210220</v>
      </c>
    </row>
    <row r="11137" spans="1:6">
      <c r="A11137" s="171">
        <v>44534</v>
      </c>
      <c r="B11137" t="s">
        <v>164</v>
      </c>
      <c r="C11137">
        <v>387005.08</v>
      </c>
      <c r="D11137" t="s">
        <v>23</v>
      </c>
      <c r="E11137" t="s">
        <v>23</v>
      </c>
      <c r="F11137">
        <v>0</v>
      </c>
    </row>
    <row r="11138" spans="1:6">
      <c r="A11138" s="171">
        <v>44534</v>
      </c>
      <c r="B11138" t="s">
        <v>164</v>
      </c>
      <c r="C11138">
        <v>387005.08</v>
      </c>
      <c r="D11138" t="s">
        <v>24</v>
      </c>
      <c r="E11138" t="s">
        <v>24</v>
      </c>
      <c r="F11138">
        <v>2986128</v>
      </c>
    </row>
    <row r="11139" spans="1:6">
      <c r="A11139" s="171">
        <v>44534</v>
      </c>
      <c r="B11139" t="s">
        <v>164</v>
      </c>
      <c r="C11139">
        <v>387005.08</v>
      </c>
      <c r="D11139" t="s">
        <v>25</v>
      </c>
      <c r="E11139" t="s">
        <v>25</v>
      </c>
      <c r="F11139">
        <v>2584615</v>
      </c>
    </row>
    <row r="11140" spans="1:6">
      <c r="A11140" s="171">
        <v>44534</v>
      </c>
      <c r="B11140" t="s">
        <v>164</v>
      </c>
      <c r="C11140">
        <v>387005.08</v>
      </c>
      <c r="D11140" t="s">
        <v>26</v>
      </c>
      <c r="E11140" t="s">
        <v>26</v>
      </c>
      <c r="F11140">
        <v>1640316</v>
      </c>
    </row>
    <row r="11141" spans="1:6">
      <c r="A11141" s="171">
        <v>44534</v>
      </c>
      <c r="B11141" t="s">
        <v>164</v>
      </c>
      <c r="C11141">
        <v>387005.08</v>
      </c>
      <c r="D11141" t="s">
        <v>27</v>
      </c>
      <c r="E11141" t="s">
        <v>27</v>
      </c>
      <c r="F11141">
        <v>107848</v>
      </c>
    </row>
    <row r="11142" spans="1:6">
      <c r="A11142" s="171">
        <v>44534</v>
      </c>
      <c r="B11142" t="s">
        <v>164</v>
      </c>
      <c r="C11142">
        <v>387005.08</v>
      </c>
      <c r="D11142" t="s">
        <v>28</v>
      </c>
      <c r="E11142" t="s">
        <v>28</v>
      </c>
      <c r="F11142">
        <v>0</v>
      </c>
    </row>
    <row r="11143" spans="1:6">
      <c r="A11143" s="171">
        <v>44534</v>
      </c>
      <c r="B11143" t="s">
        <v>164</v>
      </c>
      <c r="C11143">
        <v>387005.08</v>
      </c>
      <c r="D11143" t="s">
        <v>29</v>
      </c>
      <c r="E11143" t="s">
        <v>29</v>
      </c>
      <c r="F11143">
        <v>1688790</v>
      </c>
    </row>
    <row r="11144" spans="1:6">
      <c r="A11144" s="171">
        <v>44534</v>
      </c>
      <c r="B11144" t="s">
        <v>164</v>
      </c>
      <c r="C11144">
        <v>387005.08</v>
      </c>
      <c r="D11144" t="s">
        <v>30</v>
      </c>
      <c r="E11144" t="s">
        <v>30</v>
      </c>
      <c r="F11144">
        <v>29813933</v>
      </c>
    </row>
    <row r="11145" spans="1:6">
      <c r="A11145" s="171">
        <v>44534</v>
      </c>
      <c r="B11145" t="s">
        <v>164</v>
      </c>
      <c r="C11145">
        <v>387005.08</v>
      </c>
      <c r="D11145" t="s">
        <v>31</v>
      </c>
      <c r="E11145" t="s">
        <v>31</v>
      </c>
      <c r="F11145">
        <v>6512105</v>
      </c>
    </row>
    <row r="11146" spans="1:6">
      <c r="A11146" s="171">
        <v>44534</v>
      </c>
      <c r="B11146" t="s">
        <v>164</v>
      </c>
      <c r="C11146">
        <v>387005.08</v>
      </c>
      <c r="D11146" t="s">
        <v>32</v>
      </c>
      <c r="E11146" t="s">
        <v>32</v>
      </c>
      <c r="F11146">
        <v>82418</v>
      </c>
    </row>
    <row r="11147" spans="1:6">
      <c r="A11147" s="171">
        <v>44534</v>
      </c>
      <c r="B11147" t="s">
        <v>164</v>
      </c>
      <c r="C11147">
        <v>387005.08</v>
      </c>
      <c r="D11147" t="s">
        <v>33</v>
      </c>
      <c r="E11147" t="s">
        <v>33</v>
      </c>
      <c r="F11147">
        <v>16235773</v>
      </c>
    </row>
    <row r="11148" spans="1:6">
      <c r="A11148" s="171">
        <v>44534</v>
      </c>
      <c r="B11148" t="s">
        <v>164</v>
      </c>
      <c r="C11148">
        <v>387005.08</v>
      </c>
      <c r="D11148" t="s">
        <v>34</v>
      </c>
      <c r="E11148" t="s">
        <v>34</v>
      </c>
      <c r="F11148">
        <v>16647</v>
      </c>
    </row>
    <row r="11149" spans="1:6">
      <c r="A11149" s="171">
        <v>44534</v>
      </c>
      <c r="B11149" t="s">
        <v>164</v>
      </c>
      <c r="C11149">
        <v>387005.08</v>
      </c>
      <c r="D11149" t="s">
        <v>35</v>
      </c>
      <c r="E11149" t="s">
        <v>35</v>
      </c>
      <c r="F11149">
        <v>0</v>
      </c>
    </row>
    <row r="11150" spans="1:6">
      <c r="A11150" s="171">
        <v>44534</v>
      </c>
      <c r="B11150" t="s">
        <v>164</v>
      </c>
      <c r="C11150">
        <v>387005.08</v>
      </c>
      <c r="D11150" t="s">
        <v>36</v>
      </c>
      <c r="E11150" t="s">
        <v>36</v>
      </c>
      <c r="F11150">
        <v>0</v>
      </c>
    </row>
    <row r="11151" spans="1:6">
      <c r="A11151" s="171">
        <v>44534</v>
      </c>
      <c r="B11151" t="s">
        <v>164</v>
      </c>
      <c r="C11151">
        <v>387005.08</v>
      </c>
      <c r="D11151" t="s">
        <v>37</v>
      </c>
      <c r="E11151" t="s">
        <v>37</v>
      </c>
      <c r="F11151">
        <v>0</v>
      </c>
    </row>
    <row r="11152" spans="1:6">
      <c r="A11152" s="171">
        <v>44534</v>
      </c>
      <c r="B11152" t="s">
        <v>164</v>
      </c>
      <c r="C11152">
        <v>387005.08</v>
      </c>
      <c r="D11152" t="s">
        <v>38</v>
      </c>
      <c r="E11152" t="s">
        <v>38</v>
      </c>
      <c r="F11152">
        <v>0</v>
      </c>
    </row>
    <row r="11153" spans="1:6">
      <c r="A11153" s="171">
        <v>44534</v>
      </c>
      <c r="B11153" t="s">
        <v>164</v>
      </c>
      <c r="C11153">
        <v>387005.08</v>
      </c>
      <c r="D11153" t="s">
        <v>39</v>
      </c>
      <c r="E11153" t="s">
        <v>39</v>
      </c>
      <c r="F11153">
        <v>0</v>
      </c>
    </row>
    <row r="11154" spans="1:6">
      <c r="A11154" s="171">
        <v>44534</v>
      </c>
      <c r="B11154" t="s">
        <v>164</v>
      </c>
      <c r="C11154">
        <v>387005.08</v>
      </c>
      <c r="D11154" t="s">
        <v>40</v>
      </c>
      <c r="E11154" t="s">
        <v>40</v>
      </c>
      <c r="F11154">
        <v>0</v>
      </c>
    </row>
    <row r="11155" spans="1:6">
      <c r="A11155" s="171">
        <v>44534</v>
      </c>
      <c r="B11155" t="s">
        <v>164</v>
      </c>
      <c r="C11155">
        <v>387005.08</v>
      </c>
      <c r="D11155" t="s">
        <v>41</v>
      </c>
      <c r="E11155" t="s">
        <v>41</v>
      </c>
      <c r="F11155">
        <v>0</v>
      </c>
    </row>
    <row r="11156" spans="1:6">
      <c r="A11156" s="171">
        <v>44535</v>
      </c>
      <c r="B11156" t="s">
        <v>164</v>
      </c>
      <c r="C11156">
        <v>305082.03000000003</v>
      </c>
      <c r="D11156" t="s">
        <v>9</v>
      </c>
      <c r="E11156" t="s">
        <v>9</v>
      </c>
      <c r="F11156">
        <v>2290722</v>
      </c>
    </row>
    <row r="11157" spans="1:6">
      <c r="A11157" s="171">
        <v>44535</v>
      </c>
      <c r="B11157" t="s">
        <v>164</v>
      </c>
      <c r="C11157">
        <v>305082.03000000003</v>
      </c>
      <c r="D11157" t="s">
        <v>9</v>
      </c>
      <c r="E11157" t="s">
        <v>10</v>
      </c>
      <c r="F11157">
        <v>900057</v>
      </c>
    </row>
    <row r="11158" spans="1:6">
      <c r="A11158" s="171">
        <v>44535</v>
      </c>
      <c r="B11158" t="s">
        <v>164</v>
      </c>
      <c r="C11158">
        <v>305082.03000000003</v>
      </c>
      <c r="D11158" t="s">
        <v>9</v>
      </c>
      <c r="E11158" t="s">
        <v>11</v>
      </c>
      <c r="F11158">
        <v>5105</v>
      </c>
    </row>
    <row r="11159" spans="1:6">
      <c r="A11159" s="171">
        <v>44535</v>
      </c>
      <c r="B11159" t="s">
        <v>164</v>
      </c>
      <c r="C11159">
        <v>305082.03000000003</v>
      </c>
      <c r="D11159" t="s">
        <v>9</v>
      </c>
      <c r="E11159" t="s">
        <v>12</v>
      </c>
      <c r="F11159">
        <v>0</v>
      </c>
    </row>
    <row r="11160" spans="1:6">
      <c r="A11160" s="171">
        <v>44535</v>
      </c>
      <c r="B11160" t="s">
        <v>164</v>
      </c>
      <c r="C11160">
        <v>305082.03000000003</v>
      </c>
      <c r="D11160" t="s">
        <v>9</v>
      </c>
      <c r="E11160" t="s">
        <v>13</v>
      </c>
      <c r="F11160">
        <v>1385560</v>
      </c>
    </row>
    <row r="11161" spans="1:6">
      <c r="A11161" s="171">
        <v>44535</v>
      </c>
      <c r="B11161" t="s">
        <v>164</v>
      </c>
      <c r="C11161">
        <v>305082.03000000003</v>
      </c>
      <c r="D11161" t="s">
        <v>14</v>
      </c>
      <c r="E11161" t="s">
        <v>14</v>
      </c>
      <c r="F11161">
        <v>192515</v>
      </c>
    </row>
    <row r="11162" spans="1:6">
      <c r="A11162" s="171">
        <v>44535</v>
      </c>
      <c r="B11162" t="s">
        <v>164</v>
      </c>
      <c r="C11162">
        <v>305082.03000000003</v>
      </c>
      <c r="D11162" t="s">
        <v>14</v>
      </c>
      <c r="E11162" t="s">
        <v>15</v>
      </c>
      <c r="F11162">
        <v>68692</v>
      </c>
    </row>
    <row r="11163" spans="1:6">
      <c r="A11163" s="171">
        <v>44535</v>
      </c>
      <c r="B11163" t="s">
        <v>164</v>
      </c>
      <c r="C11163">
        <v>305082.03000000003</v>
      </c>
      <c r="D11163" t="s">
        <v>14</v>
      </c>
      <c r="E11163" t="s">
        <v>16</v>
      </c>
      <c r="F11163">
        <v>499</v>
      </c>
    </row>
    <row r="11164" spans="1:6">
      <c r="A11164" s="171">
        <v>44535</v>
      </c>
      <c r="B11164" t="s">
        <v>164</v>
      </c>
      <c r="C11164">
        <v>305082.03000000003</v>
      </c>
      <c r="D11164" t="s">
        <v>14</v>
      </c>
      <c r="E11164" t="s">
        <v>17</v>
      </c>
      <c r="F11164">
        <v>123324</v>
      </c>
    </row>
    <row r="11165" spans="1:6">
      <c r="A11165" s="171">
        <v>44535</v>
      </c>
      <c r="B11165" t="s">
        <v>164</v>
      </c>
      <c r="C11165">
        <v>305082.03000000003</v>
      </c>
      <c r="D11165" t="s">
        <v>14</v>
      </c>
      <c r="E11165" t="s">
        <v>18</v>
      </c>
      <c r="F11165">
        <v>0</v>
      </c>
    </row>
    <row r="11166" spans="1:6">
      <c r="A11166" s="171">
        <v>44535</v>
      </c>
      <c r="B11166" t="s">
        <v>164</v>
      </c>
      <c r="C11166">
        <v>305082.03000000003</v>
      </c>
      <c r="D11166" t="s">
        <v>19</v>
      </c>
      <c r="E11166" t="s">
        <v>19</v>
      </c>
      <c r="F11166">
        <v>1931099</v>
      </c>
    </row>
    <row r="11167" spans="1:6">
      <c r="A11167" s="171">
        <v>44535</v>
      </c>
      <c r="B11167" t="s">
        <v>164</v>
      </c>
      <c r="C11167">
        <v>305082.03000000003</v>
      </c>
      <c r="D11167" t="s">
        <v>19</v>
      </c>
      <c r="E11167" t="s">
        <v>20</v>
      </c>
      <c r="F11167">
        <v>1087199</v>
      </c>
    </row>
    <row r="11168" spans="1:6">
      <c r="A11168" s="171">
        <v>44535</v>
      </c>
      <c r="B11168" t="s">
        <v>164</v>
      </c>
      <c r="C11168">
        <v>305082.03000000003</v>
      </c>
      <c r="D11168" t="s">
        <v>19</v>
      </c>
      <c r="E11168" t="s">
        <v>21</v>
      </c>
      <c r="F11168">
        <v>0</v>
      </c>
    </row>
    <row r="11169" spans="1:6">
      <c r="A11169" s="171">
        <v>44535</v>
      </c>
      <c r="B11169" t="s">
        <v>164</v>
      </c>
      <c r="C11169">
        <v>305082.03000000003</v>
      </c>
      <c r="D11169" t="s">
        <v>19</v>
      </c>
      <c r="E11169" t="s">
        <v>22</v>
      </c>
      <c r="F11169">
        <v>843900</v>
      </c>
    </row>
    <row r="11170" spans="1:6">
      <c r="A11170" s="171">
        <v>44535</v>
      </c>
      <c r="B11170" t="s">
        <v>164</v>
      </c>
      <c r="C11170">
        <v>305082.03000000003</v>
      </c>
      <c r="D11170" t="s">
        <v>23</v>
      </c>
      <c r="E11170" t="s">
        <v>23</v>
      </c>
      <c r="F11170">
        <v>0</v>
      </c>
    </row>
    <row r="11171" spans="1:6">
      <c r="A11171" s="171">
        <v>44535</v>
      </c>
      <c r="B11171" t="s">
        <v>164</v>
      </c>
      <c r="C11171">
        <v>305082.03000000003</v>
      </c>
      <c r="D11171" t="s">
        <v>24</v>
      </c>
      <c r="E11171" t="s">
        <v>24</v>
      </c>
      <c r="F11171">
        <v>3624860</v>
      </c>
    </row>
    <row r="11172" spans="1:6">
      <c r="A11172" s="171">
        <v>44535</v>
      </c>
      <c r="B11172" t="s">
        <v>164</v>
      </c>
      <c r="C11172">
        <v>305082.03000000003</v>
      </c>
      <c r="D11172" t="s">
        <v>25</v>
      </c>
      <c r="E11172" t="s">
        <v>25</v>
      </c>
      <c r="F11172">
        <v>2622048</v>
      </c>
    </row>
    <row r="11173" spans="1:6">
      <c r="A11173" s="171">
        <v>44535</v>
      </c>
      <c r="B11173" t="s">
        <v>164</v>
      </c>
      <c r="C11173">
        <v>305082.03000000003</v>
      </c>
      <c r="D11173" t="s">
        <v>26</v>
      </c>
      <c r="E11173" t="s">
        <v>26</v>
      </c>
      <c r="F11173">
        <v>2186837</v>
      </c>
    </row>
    <row r="11174" spans="1:6">
      <c r="A11174" s="171">
        <v>44535</v>
      </c>
      <c r="B11174" t="s">
        <v>164</v>
      </c>
      <c r="C11174">
        <v>305082.03000000003</v>
      </c>
      <c r="D11174" t="s">
        <v>27</v>
      </c>
      <c r="E11174" t="s">
        <v>27</v>
      </c>
      <c r="F11174">
        <v>81911</v>
      </c>
    </row>
    <row r="11175" spans="1:6">
      <c r="A11175" s="171">
        <v>44535</v>
      </c>
      <c r="B11175" t="s">
        <v>164</v>
      </c>
      <c r="C11175">
        <v>305082.03000000003</v>
      </c>
      <c r="D11175" t="s">
        <v>28</v>
      </c>
      <c r="E11175" t="s">
        <v>28</v>
      </c>
      <c r="F11175">
        <v>2</v>
      </c>
    </row>
    <row r="11176" spans="1:6">
      <c r="A11176" s="171">
        <v>44535</v>
      </c>
      <c r="B11176" t="s">
        <v>164</v>
      </c>
      <c r="C11176">
        <v>305082.03000000003</v>
      </c>
      <c r="D11176" t="s">
        <v>29</v>
      </c>
      <c r="E11176" t="s">
        <v>29</v>
      </c>
      <c r="F11176">
        <v>2070088</v>
      </c>
    </row>
    <row r="11177" spans="1:6">
      <c r="A11177" s="171">
        <v>44535</v>
      </c>
      <c r="B11177" t="s">
        <v>164</v>
      </c>
      <c r="C11177">
        <v>305082.03000000003</v>
      </c>
      <c r="D11177" t="s">
        <v>30</v>
      </c>
      <c r="E11177" t="s">
        <v>30</v>
      </c>
      <c r="F11177">
        <v>26177891</v>
      </c>
    </row>
    <row r="11178" spans="1:6">
      <c r="A11178" s="171">
        <v>44535</v>
      </c>
      <c r="B11178" t="s">
        <v>164</v>
      </c>
      <c r="C11178">
        <v>305082.03000000003</v>
      </c>
      <c r="D11178" t="s">
        <v>31</v>
      </c>
      <c r="E11178" t="s">
        <v>31</v>
      </c>
      <c r="F11178">
        <v>9474257</v>
      </c>
    </row>
    <row r="11179" spans="1:6">
      <c r="A11179" s="171">
        <v>44535</v>
      </c>
      <c r="B11179" t="s">
        <v>164</v>
      </c>
      <c r="C11179">
        <v>305082.03000000003</v>
      </c>
      <c r="D11179" t="s">
        <v>32</v>
      </c>
      <c r="E11179" t="s">
        <v>32</v>
      </c>
      <c r="F11179">
        <v>192080</v>
      </c>
    </row>
    <row r="11180" spans="1:6">
      <c r="A11180" s="171">
        <v>44535</v>
      </c>
      <c r="B11180" t="s">
        <v>164</v>
      </c>
      <c r="C11180">
        <v>305082.03000000003</v>
      </c>
      <c r="D11180" t="s">
        <v>33</v>
      </c>
      <c r="E11180" t="s">
        <v>33</v>
      </c>
      <c r="F11180">
        <v>14465791</v>
      </c>
    </row>
    <row r="11181" spans="1:6">
      <c r="A11181" s="171">
        <v>44535</v>
      </c>
      <c r="B11181" t="s">
        <v>164</v>
      </c>
      <c r="C11181">
        <v>305082.03000000003</v>
      </c>
      <c r="D11181" t="s">
        <v>34</v>
      </c>
      <c r="E11181" t="s">
        <v>34</v>
      </c>
      <c r="F11181">
        <v>1481</v>
      </c>
    </row>
    <row r="11182" spans="1:6">
      <c r="A11182" s="171">
        <v>44535</v>
      </c>
      <c r="B11182" t="s">
        <v>164</v>
      </c>
      <c r="C11182">
        <v>305082.03000000003</v>
      </c>
      <c r="D11182" t="s">
        <v>35</v>
      </c>
      <c r="E11182" t="s">
        <v>35</v>
      </c>
      <c r="F11182">
        <v>0</v>
      </c>
    </row>
    <row r="11183" spans="1:6">
      <c r="A11183" s="171">
        <v>44535</v>
      </c>
      <c r="B11183" t="s">
        <v>164</v>
      </c>
      <c r="C11183">
        <v>305082.03000000003</v>
      </c>
      <c r="D11183" t="s">
        <v>36</v>
      </c>
      <c r="E11183" t="s">
        <v>36</v>
      </c>
      <c r="F11183">
        <v>0</v>
      </c>
    </row>
    <row r="11184" spans="1:6">
      <c r="A11184" s="171">
        <v>44535</v>
      </c>
      <c r="B11184" t="s">
        <v>164</v>
      </c>
      <c r="C11184">
        <v>305082.03000000003</v>
      </c>
      <c r="D11184" t="s">
        <v>37</v>
      </c>
      <c r="E11184" t="s">
        <v>37</v>
      </c>
      <c r="F11184">
        <v>0</v>
      </c>
    </row>
    <row r="11185" spans="1:6">
      <c r="A11185" s="171">
        <v>44535</v>
      </c>
      <c r="B11185" t="s">
        <v>164</v>
      </c>
      <c r="C11185">
        <v>305082.03000000003</v>
      </c>
      <c r="D11185" t="s">
        <v>38</v>
      </c>
      <c r="E11185" t="s">
        <v>38</v>
      </c>
      <c r="F11185">
        <v>0</v>
      </c>
    </row>
    <row r="11186" spans="1:6">
      <c r="A11186" s="171">
        <v>44535</v>
      </c>
      <c r="B11186" t="s">
        <v>164</v>
      </c>
      <c r="C11186">
        <v>305082.03000000003</v>
      </c>
      <c r="D11186" t="s">
        <v>39</v>
      </c>
      <c r="E11186" t="s">
        <v>39</v>
      </c>
      <c r="F11186">
        <v>0</v>
      </c>
    </row>
    <row r="11187" spans="1:6">
      <c r="A11187" s="171">
        <v>44535</v>
      </c>
      <c r="B11187" t="s">
        <v>164</v>
      </c>
      <c r="C11187">
        <v>305082.03000000003</v>
      </c>
      <c r="D11187" t="s">
        <v>40</v>
      </c>
      <c r="E11187" t="s">
        <v>40</v>
      </c>
      <c r="F11187">
        <v>0</v>
      </c>
    </row>
    <row r="11188" spans="1:6">
      <c r="A11188" s="171">
        <v>44535</v>
      </c>
      <c r="B11188" t="s">
        <v>164</v>
      </c>
      <c r="C11188">
        <v>305082.03000000003</v>
      </c>
      <c r="D11188" t="s">
        <v>41</v>
      </c>
      <c r="E11188" t="s">
        <v>41</v>
      </c>
      <c r="F11188">
        <v>0</v>
      </c>
    </row>
    <row r="11189" spans="1:6">
      <c r="A11189" s="171">
        <v>44536</v>
      </c>
      <c r="B11189" t="s">
        <v>164</v>
      </c>
      <c r="C11189">
        <v>206438.39999999999</v>
      </c>
      <c r="D11189" t="s">
        <v>9</v>
      </c>
      <c r="E11189" t="s">
        <v>9</v>
      </c>
      <c r="F11189">
        <v>2492843</v>
      </c>
    </row>
    <row r="11190" spans="1:6">
      <c r="A11190" s="171">
        <v>44536</v>
      </c>
      <c r="B11190" t="s">
        <v>164</v>
      </c>
      <c r="C11190">
        <v>206438.39999999999</v>
      </c>
      <c r="D11190" t="s">
        <v>9</v>
      </c>
      <c r="E11190" t="s">
        <v>10</v>
      </c>
      <c r="F11190">
        <v>1066925</v>
      </c>
    </row>
    <row r="11191" spans="1:6">
      <c r="A11191" s="171">
        <v>44536</v>
      </c>
      <c r="B11191" t="s">
        <v>164</v>
      </c>
      <c r="C11191">
        <v>206438.39999999999</v>
      </c>
      <c r="D11191" t="s">
        <v>9</v>
      </c>
      <c r="E11191" t="s">
        <v>11</v>
      </c>
      <c r="F11191">
        <v>5731</v>
      </c>
    </row>
    <row r="11192" spans="1:6">
      <c r="A11192" s="171">
        <v>44536</v>
      </c>
      <c r="B11192" t="s">
        <v>164</v>
      </c>
      <c r="C11192">
        <v>206438.39999999999</v>
      </c>
      <c r="D11192" t="s">
        <v>9</v>
      </c>
      <c r="E11192" t="s">
        <v>12</v>
      </c>
      <c r="F11192">
        <v>0</v>
      </c>
    </row>
    <row r="11193" spans="1:6">
      <c r="A11193" s="171">
        <v>44536</v>
      </c>
      <c r="B11193" t="s">
        <v>164</v>
      </c>
      <c r="C11193">
        <v>206438.39999999999</v>
      </c>
      <c r="D11193" t="s">
        <v>9</v>
      </c>
      <c r="E11193" t="s">
        <v>13</v>
      </c>
      <c r="F11193">
        <v>1420187</v>
      </c>
    </row>
    <row r="11194" spans="1:6">
      <c r="A11194" s="171">
        <v>44536</v>
      </c>
      <c r="B11194" t="s">
        <v>164</v>
      </c>
      <c r="C11194">
        <v>206438.39999999999</v>
      </c>
      <c r="D11194" t="s">
        <v>14</v>
      </c>
      <c r="E11194" t="s">
        <v>14</v>
      </c>
      <c r="F11194">
        <v>229515</v>
      </c>
    </row>
    <row r="11195" spans="1:6">
      <c r="A11195" s="171">
        <v>44536</v>
      </c>
      <c r="B11195" t="s">
        <v>164</v>
      </c>
      <c r="C11195">
        <v>206438.39999999999</v>
      </c>
      <c r="D11195" t="s">
        <v>14</v>
      </c>
      <c r="E11195" t="s">
        <v>15</v>
      </c>
      <c r="F11195">
        <v>68718</v>
      </c>
    </row>
    <row r="11196" spans="1:6">
      <c r="A11196" s="171">
        <v>44536</v>
      </c>
      <c r="B11196" t="s">
        <v>164</v>
      </c>
      <c r="C11196">
        <v>206438.39999999999</v>
      </c>
      <c r="D11196" t="s">
        <v>14</v>
      </c>
      <c r="E11196" t="s">
        <v>16</v>
      </c>
      <c r="F11196">
        <v>641</v>
      </c>
    </row>
    <row r="11197" spans="1:6">
      <c r="A11197" s="171">
        <v>44536</v>
      </c>
      <c r="B11197" t="s">
        <v>164</v>
      </c>
      <c r="C11197">
        <v>206438.39999999999</v>
      </c>
      <c r="D11197" t="s">
        <v>14</v>
      </c>
      <c r="E11197" t="s">
        <v>17</v>
      </c>
      <c r="F11197">
        <v>160156</v>
      </c>
    </row>
    <row r="11198" spans="1:6">
      <c r="A11198" s="171">
        <v>44536</v>
      </c>
      <c r="B11198" t="s">
        <v>164</v>
      </c>
      <c r="C11198">
        <v>206438.39999999999</v>
      </c>
      <c r="D11198" t="s">
        <v>14</v>
      </c>
      <c r="E11198" t="s">
        <v>18</v>
      </c>
      <c r="F11198">
        <v>0</v>
      </c>
    </row>
    <row r="11199" spans="1:6">
      <c r="A11199" s="171">
        <v>44536</v>
      </c>
      <c r="B11199" t="s">
        <v>164</v>
      </c>
      <c r="C11199">
        <v>206438.39999999999</v>
      </c>
      <c r="D11199" t="s">
        <v>19</v>
      </c>
      <c r="E11199" t="s">
        <v>19</v>
      </c>
      <c r="F11199">
        <v>871355</v>
      </c>
    </row>
    <row r="11200" spans="1:6">
      <c r="A11200" s="171">
        <v>44536</v>
      </c>
      <c r="B11200" t="s">
        <v>164</v>
      </c>
      <c r="C11200">
        <v>206438.39999999999</v>
      </c>
      <c r="D11200" t="s">
        <v>19</v>
      </c>
      <c r="E11200" t="s">
        <v>20</v>
      </c>
      <c r="F11200">
        <v>559951</v>
      </c>
    </row>
    <row r="11201" spans="1:6">
      <c r="A11201" s="171">
        <v>44536</v>
      </c>
      <c r="B11201" t="s">
        <v>164</v>
      </c>
      <c r="C11201">
        <v>206438.39999999999</v>
      </c>
      <c r="D11201" t="s">
        <v>19</v>
      </c>
      <c r="E11201" t="s">
        <v>21</v>
      </c>
      <c r="F11201">
        <v>0</v>
      </c>
    </row>
    <row r="11202" spans="1:6">
      <c r="A11202" s="171">
        <v>44536</v>
      </c>
      <c r="B11202" t="s">
        <v>164</v>
      </c>
      <c r="C11202">
        <v>206438.39999999999</v>
      </c>
      <c r="D11202" t="s">
        <v>19</v>
      </c>
      <c r="E11202" t="s">
        <v>22</v>
      </c>
      <c r="F11202">
        <v>311404</v>
      </c>
    </row>
    <row r="11203" spans="1:6">
      <c r="A11203" s="171">
        <v>44536</v>
      </c>
      <c r="B11203" t="s">
        <v>164</v>
      </c>
      <c r="C11203">
        <v>206438.39999999999</v>
      </c>
      <c r="D11203" t="s">
        <v>23</v>
      </c>
      <c r="E11203" t="s">
        <v>23</v>
      </c>
      <c r="F11203">
        <v>0</v>
      </c>
    </row>
    <row r="11204" spans="1:6">
      <c r="A11204" s="171">
        <v>44536</v>
      </c>
      <c r="B11204" t="s">
        <v>164</v>
      </c>
      <c r="C11204">
        <v>206438.39999999999</v>
      </c>
      <c r="D11204" t="s">
        <v>24</v>
      </c>
      <c r="E11204" t="s">
        <v>24</v>
      </c>
      <c r="F11204">
        <v>2367937</v>
      </c>
    </row>
    <row r="11205" spans="1:6">
      <c r="A11205" s="171">
        <v>44536</v>
      </c>
      <c r="B11205" t="s">
        <v>164</v>
      </c>
      <c r="C11205">
        <v>206438.39999999999</v>
      </c>
      <c r="D11205" t="s">
        <v>25</v>
      </c>
      <c r="E11205" t="s">
        <v>25</v>
      </c>
      <c r="F11205">
        <v>812682</v>
      </c>
    </row>
    <row r="11206" spans="1:6">
      <c r="A11206" s="171">
        <v>44536</v>
      </c>
      <c r="B11206" t="s">
        <v>164</v>
      </c>
      <c r="C11206">
        <v>206438.39999999999</v>
      </c>
      <c r="D11206" t="s">
        <v>26</v>
      </c>
      <c r="E11206" t="s">
        <v>26</v>
      </c>
      <c r="F11206">
        <v>1094083</v>
      </c>
    </row>
    <row r="11207" spans="1:6">
      <c r="A11207" s="171">
        <v>44536</v>
      </c>
      <c r="B11207" t="s">
        <v>164</v>
      </c>
      <c r="C11207">
        <v>206438.39999999999</v>
      </c>
      <c r="D11207" t="s">
        <v>27</v>
      </c>
      <c r="E11207" t="s">
        <v>27</v>
      </c>
      <c r="F11207">
        <v>70397</v>
      </c>
    </row>
    <row r="11208" spans="1:6">
      <c r="A11208" s="171">
        <v>44536</v>
      </c>
      <c r="B11208" t="s">
        <v>164</v>
      </c>
      <c r="C11208">
        <v>206438.39999999999</v>
      </c>
      <c r="D11208" t="s">
        <v>28</v>
      </c>
      <c r="E11208" t="s">
        <v>28</v>
      </c>
      <c r="F11208">
        <v>0</v>
      </c>
    </row>
    <row r="11209" spans="1:6">
      <c r="A11209" s="171">
        <v>44536</v>
      </c>
      <c r="B11209" t="s">
        <v>164</v>
      </c>
      <c r="C11209">
        <v>206438.39999999999</v>
      </c>
      <c r="D11209" t="s">
        <v>29</v>
      </c>
      <c r="E11209" t="s">
        <v>29</v>
      </c>
      <c r="F11209">
        <v>1115212</v>
      </c>
    </row>
    <row r="11210" spans="1:6">
      <c r="A11210" s="171">
        <v>44536</v>
      </c>
      <c r="B11210" t="s">
        <v>164</v>
      </c>
      <c r="C11210">
        <v>206438.39999999999</v>
      </c>
      <c r="D11210" t="s">
        <v>30</v>
      </c>
      <c r="E11210" t="s">
        <v>30</v>
      </c>
      <c r="F11210">
        <v>33093161</v>
      </c>
    </row>
    <row r="11211" spans="1:6">
      <c r="A11211" s="171">
        <v>44536</v>
      </c>
      <c r="B11211" t="s">
        <v>164</v>
      </c>
      <c r="C11211">
        <v>206438.39999999999</v>
      </c>
      <c r="D11211" t="s">
        <v>31</v>
      </c>
      <c r="E11211" t="s">
        <v>31</v>
      </c>
      <c r="F11211">
        <v>9174426</v>
      </c>
    </row>
    <row r="11212" spans="1:6">
      <c r="A11212" s="171">
        <v>44536</v>
      </c>
      <c r="B11212" t="s">
        <v>164</v>
      </c>
      <c r="C11212">
        <v>206438.39999999999</v>
      </c>
      <c r="D11212" t="s">
        <v>32</v>
      </c>
      <c r="E11212" t="s">
        <v>32</v>
      </c>
      <c r="F11212">
        <v>351006</v>
      </c>
    </row>
    <row r="11213" spans="1:6">
      <c r="A11213" s="171">
        <v>44536</v>
      </c>
      <c r="B11213" t="s">
        <v>164</v>
      </c>
      <c r="C11213">
        <v>206438.39999999999</v>
      </c>
      <c r="D11213" t="s">
        <v>33</v>
      </c>
      <c r="E11213" t="s">
        <v>33</v>
      </c>
      <c r="F11213">
        <v>15918157</v>
      </c>
    </row>
    <row r="11214" spans="1:6">
      <c r="A11214" s="171">
        <v>44536</v>
      </c>
      <c r="B11214" t="s">
        <v>164</v>
      </c>
      <c r="C11214">
        <v>206438.39999999999</v>
      </c>
      <c r="D11214" t="s">
        <v>34</v>
      </c>
      <c r="E11214" t="s">
        <v>34</v>
      </c>
      <c r="F11214">
        <v>453782</v>
      </c>
    </row>
    <row r="11215" spans="1:6">
      <c r="A11215" s="171">
        <v>44536</v>
      </c>
      <c r="B11215" t="s">
        <v>164</v>
      </c>
      <c r="C11215">
        <v>206438.39999999999</v>
      </c>
      <c r="D11215" t="s">
        <v>35</v>
      </c>
      <c r="E11215" t="s">
        <v>35</v>
      </c>
      <c r="F11215">
        <v>0</v>
      </c>
    </row>
    <row r="11216" spans="1:6">
      <c r="A11216" s="171">
        <v>44536</v>
      </c>
      <c r="B11216" t="s">
        <v>164</v>
      </c>
      <c r="C11216">
        <v>206438.39999999999</v>
      </c>
      <c r="D11216" t="s">
        <v>36</v>
      </c>
      <c r="E11216" t="s">
        <v>36</v>
      </c>
      <c r="F11216">
        <v>0</v>
      </c>
    </row>
    <row r="11217" spans="1:6">
      <c r="A11217" s="171">
        <v>44536</v>
      </c>
      <c r="B11217" t="s">
        <v>164</v>
      </c>
      <c r="C11217">
        <v>206438.39999999999</v>
      </c>
      <c r="D11217" t="s">
        <v>37</v>
      </c>
      <c r="E11217" t="s">
        <v>37</v>
      </c>
      <c r="F11217">
        <v>0</v>
      </c>
    </row>
    <row r="11218" spans="1:6">
      <c r="A11218" s="171">
        <v>44536</v>
      </c>
      <c r="B11218" t="s">
        <v>164</v>
      </c>
      <c r="C11218">
        <v>206438.39999999999</v>
      </c>
      <c r="D11218" t="s">
        <v>38</v>
      </c>
      <c r="E11218" t="s">
        <v>38</v>
      </c>
      <c r="F11218">
        <v>0</v>
      </c>
    </row>
    <row r="11219" spans="1:6">
      <c r="A11219" s="171">
        <v>44536</v>
      </c>
      <c r="B11219" t="s">
        <v>164</v>
      </c>
      <c r="C11219">
        <v>206438.39999999999</v>
      </c>
      <c r="D11219" t="s">
        <v>39</v>
      </c>
      <c r="E11219" t="s">
        <v>39</v>
      </c>
      <c r="F11219">
        <v>0</v>
      </c>
    </row>
    <row r="11220" spans="1:6">
      <c r="A11220" s="171">
        <v>44536</v>
      </c>
      <c r="B11220" t="s">
        <v>164</v>
      </c>
      <c r="C11220">
        <v>206438.39999999999</v>
      </c>
      <c r="D11220" t="s">
        <v>40</v>
      </c>
      <c r="E11220" t="s">
        <v>40</v>
      </c>
      <c r="F11220">
        <v>0</v>
      </c>
    </row>
    <row r="11221" spans="1:6">
      <c r="A11221" s="171">
        <v>44536</v>
      </c>
      <c r="B11221" t="s">
        <v>164</v>
      </c>
      <c r="C11221">
        <v>206438.39999999999</v>
      </c>
      <c r="D11221" t="s">
        <v>41</v>
      </c>
      <c r="E11221" t="s">
        <v>41</v>
      </c>
      <c r="F11221">
        <v>0</v>
      </c>
    </row>
    <row r="11222" spans="1:6">
      <c r="A11222" s="171">
        <v>44537</v>
      </c>
      <c r="B11222" t="s">
        <v>164</v>
      </c>
      <c r="C11222">
        <v>215417.61</v>
      </c>
      <c r="D11222" t="s">
        <v>9</v>
      </c>
      <c r="E11222" t="s">
        <v>9</v>
      </c>
      <c r="F11222">
        <v>2605900</v>
      </c>
    </row>
    <row r="11223" spans="1:6">
      <c r="A11223" s="171">
        <v>44537</v>
      </c>
      <c r="B11223" t="s">
        <v>164</v>
      </c>
      <c r="C11223">
        <v>215417.61</v>
      </c>
      <c r="D11223" t="s">
        <v>9</v>
      </c>
      <c r="E11223" t="s">
        <v>10</v>
      </c>
      <c r="F11223">
        <v>1218191</v>
      </c>
    </row>
    <row r="11224" spans="1:6">
      <c r="A11224" s="171">
        <v>44537</v>
      </c>
      <c r="B11224" t="s">
        <v>164</v>
      </c>
      <c r="C11224">
        <v>215417.61</v>
      </c>
      <c r="D11224" t="s">
        <v>9</v>
      </c>
      <c r="E11224" t="s">
        <v>11</v>
      </c>
      <c r="F11224">
        <v>5556</v>
      </c>
    </row>
    <row r="11225" spans="1:6">
      <c r="A11225" s="171">
        <v>44537</v>
      </c>
      <c r="B11225" t="s">
        <v>164</v>
      </c>
      <c r="C11225">
        <v>215417.61</v>
      </c>
      <c r="D11225" t="s">
        <v>9</v>
      </c>
      <c r="E11225" t="s">
        <v>12</v>
      </c>
      <c r="F11225">
        <v>0</v>
      </c>
    </row>
    <row r="11226" spans="1:6">
      <c r="A11226" s="171">
        <v>44537</v>
      </c>
      <c r="B11226" t="s">
        <v>164</v>
      </c>
      <c r="C11226">
        <v>215417.61</v>
      </c>
      <c r="D11226" t="s">
        <v>9</v>
      </c>
      <c r="E11226" t="s">
        <v>13</v>
      </c>
      <c r="F11226">
        <v>1382153</v>
      </c>
    </row>
    <row r="11227" spans="1:6">
      <c r="A11227" s="171">
        <v>44537</v>
      </c>
      <c r="B11227" t="s">
        <v>164</v>
      </c>
      <c r="C11227">
        <v>215417.61</v>
      </c>
      <c r="D11227" t="s">
        <v>14</v>
      </c>
      <c r="E11227" t="s">
        <v>14</v>
      </c>
      <c r="F11227">
        <v>277570</v>
      </c>
    </row>
    <row r="11228" spans="1:6">
      <c r="A11228" s="171">
        <v>44537</v>
      </c>
      <c r="B11228" t="s">
        <v>164</v>
      </c>
      <c r="C11228">
        <v>215417.61</v>
      </c>
      <c r="D11228" t="s">
        <v>14</v>
      </c>
      <c r="E11228" t="s">
        <v>15</v>
      </c>
      <c r="F11228">
        <v>117123</v>
      </c>
    </row>
    <row r="11229" spans="1:6">
      <c r="A11229" s="171">
        <v>44537</v>
      </c>
      <c r="B11229" t="s">
        <v>164</v>
      </c>
      <c r="C11229">
        <v>215417.61</v>
      </c>
      <c r="D11229" t="s">
        <v>14</v>
      </c>
      <c r="E11229" t="s">
        <v>16</v>
      </c>
      <c r="F11229">
        <v>666</v>
      </c>
    </row>
    <row r="11230" spans="1:6">
      <c r="A11230" s="171">
        <v>44537</v>
      </c>
      <c r="B11230" t="s">
        <v>164</v>
      </c>
      <c r="C11230">
        <v>215417.61</v>
      </c>
      <c r="D11230" t="s">
        <v>14</v>
      </c>
      <c r="E11230" t="s">
        <v>17</v>
      </c>
      <c r="F11230">
        <v>159781</v>
      </c>
    </row>
    <row r="11231" spans="1:6">
      <c r="A11231" s="171">
        <v>44537</v>
      </c>
      <c r="B11231" t="s">
        <v>164</v>
      </c>
      <c r="C11231">
        <v>215417.61</v>
      </c>
      <c r="D11231" t="s">
        <v>14</v>
      </c>
      <c r="E11231" t="s">
        <v>18</v>
      </c>
      <c r="F11231">
        <v>0</v>
      </c>
    </row>
    <row r="11232" spans="1:6">
      <c r="A11232" s="171">
        <v>44537</v>
      </c>
      <c r="B11232" t="s">
        <v>164</v>
      </c>
      <c r="C11232">
        <v>215417.61</v>
      </c>
      <c r="D11232" t="s">
        <v>19</v>
      </c>
      <c r="E11232" t="s">
        <v>19</v>
      </c>
      <c r="F11232">
        <v>874643</v>
      </c>
    </row>
    <row r="11233" spans="1:6">
      <c r="A11233" s="171">
        <v>44537</v>
      </c>
      <c r="B11233" t="s">
        <v>164</v>
      </c>
      <c r="C11233">
        <v>215417.61</v>
      </c>
      <c r="D11233" t="s">
        <v>19</v>
      </c>
      <c r="E11233" t="s">
        <v>20</v>
      </c>
      <c r="F11233">
        <v>404100</v>
      </c>
    </row>
    <row r="11234" spans="1:6">
      <c r="A11234" s="171">
        <v>44537</v>
      </c>
      <c r="B11234" t="s">
        <v>164</v>
      </c>
      <c r="C11234">
        <v>215417.61</v>
      </c>
      <c r="D11234" t="s">
        <v>19</v>
      </c>
      <c r="E11234" t="s">
        <v>21</v>
      </c>
      <c r="F11234">
        <v>0</v>
      </c>
    </row>
    <row r="11235" spans="1:6">
      <c r="A11235" s="171">
        <v>44537</v>
      </c>
      <c r="B11235" t="s">
        <v>164</v>
      </c>
      <c r="C11235">
        <v>215417.61</v>
      </c>
      <c r="D11235" t="s">
        <v>19</v>
      </c>
      <c r="E11235" t="s">
        <v>22</v>
      </c>
      <c r="F11235">
        <v>470543</v>
      </c>
    </row>
    <row r="11236" spans="1:6">
      <c r="A11236" s="171">
        <v>44537</v>
      </c>
      <c r="B11236" t="s">
        <v>164</v>
      </c>
      <c r="C11236">
        <v>215417.61</v>
      </c>
      <c r="D11236" t="s">
        <v>23</v>
      </c>
      <c r="E11236" t="s">
        <v>23</v>
      </c>
      <c r="F11236">
        <v>0</v>
      </c>
    </row>
    <row r="11237" spans="1:6">
      <c r="A11237" s="171">
        <v>44537</v>
      </c>
      <c r="B11237" t="s">
        <v>164</v>
      </c>
      <c r="C11237">
        <v>215417.61</v>
      </c>
      <c r="D11237" t="s">
        <v>24</v>
      </c>
      <c r="E11237" t="s">
        <v>24</v>
      </c>
      <c r="F11237">
        <v>1612819</v>
      </c>
    </row>
    <row r="11238" spans="1:6">
      <c r="A11238" s="171">
        <v>44537</v>
      </c>
      <c r="B11238" t="s">
        <v>164</v>
      </c>
      <c r="C11238">
        <v>215417.61</v>
      </c>
      <c r="D11238" t="s">
        <v>25</v>
      </c>
      <c r="E11238" t="s">
        <v>25</v>
      </c>
      <c r="F11238">
        <v>2124711</v>
      </c>
    </row>
    <row r="11239" spans="1:6">
      <c r="A11239" s="171">
        <v>44537</v>
      </c>
      <c r="B11239" t="s">
        <v>164</v>
      </c>
      <c r="C11239">
        <v>215417.61</v>
      </c>
      <c r="D11239" t="s">
        <v>26</v>
      </c>
      <c r="E11239" t="s">
        <v>26</v>
      </c>
      <c r="F11239">
        <v>1207175</v>
      </c>
    </row>
    <row r="11240" spans="1:6">
      <c r="A11240" s="171">
        <v>44537</v>
      </c>
      <c r="B11240" t="s">
        <v>164</v>
      </c>
      <c r="C11240">
        <v>215417.61</v>
      </c>
      <c r="D11240" t="s">
        <v>27</v>
      </c>
      <c r="E11240" t="s">
        <v>27</v>
      </c>
      <c r="F11240">
        <v>69493</v>
      </c>
    </row>
    <row r="11241" spans="1:6">
      <c r="A11241" s="171">
        <v>44537</v>
      </c>
      <c r="B11241" t="s">
        <v>164</v>
      </c>
      <c r="C11241">
        <v>215417.61</v>
      </c>
      <c r="D11241" t="s">
        <v>28</v>
      </c>
      <c r="E11241" t="s">
        <v>28</v>
      </c>
      <c r="F11241">
        <v>92</v>
      </c>
    </row>
    <row r="11242" spans="1:6">
      <c r="A11242" s="171">
        <v>44537</v>
      </c>
      <c r="B11242" t="s">
        <v>164</v>
      </c>
      <c r="C11242">
        <v>215417.61</v>
      </c>
      <c r="D11242" t="s">
        <v>29</v>
      </c>
      <c r="E11242" t="s">
        <v>29</v>
      </c>
      <c r="F11242">
        <v>1586048</v>
      </c>
    </row>
    <row r="11243" spans="1:6">
      <c r="A11243" s="171">
        <v>44537</v>
      </c>
      <c r="B11243" t="s">
        <v>164</v>
      </c>
      <c r="C11243">
        <v>215417.61</v>
      </c>
      <c r="D11243" t="s">
        <v>30</v>
      </c>
      <c r="E11243" t="s">
        <v>30</v>
      </c>
      <c r="F11243">
        <v>30347773</v>
      </c>
    </row>
    <row r="11244" spans="1:6">
      <c r="A11244" s="171">
        <v>44537</v>
      </c>
      <c r="B11244" t="s">
        <v>164</v>
      </c>
      <c r="C11244">
        <v>215417.61</v>
      </c>
      <c r="D11244" t="s">
        <v>31</v>
      </c>
      <c r="E11244" t="s">
        <v>31</v>
      </c>
      <c r="F11244">
        <v>8125906</v>
      </c>
    </row>
    <row r="11245" spans="1:6">
      <c r="A11245" s="171">
        <v>44537</v>
      </c>
      <c r="B11245" t="s">
        <v>164</v>
      </c>
      <c r="C11245">
        <v>215417.61</v>
      </c>
      <c r="D11245" t="s">
        <v>32</v>
      </c>
      <c r="E11245" t="s">
        <v>32</v>
      </c>
      <c r="F11245">
        <v>392407</v>
      </c>
    </row>
    <row r="11246" spans="1:6">
      <c r="A11246" s="171">
        <v>44537</v>
      </c>
      <c r="B11246" t="s">
        <v>164</v>
      </c>
      <c r="C11246">
        <v>215417.61</v>
      </c>
      <c r="D11246" t="s">
        <v>33</v>
      </c>
      <c r="E11246" t="s">
        <v>33</v>
      </c>
      <c r="F11246">
        <v>12159791</v>
      </c>
    </row>
    <row r="11247" spans="1:6">
      <c r="A11247" s="171">
        <v>44537</v>
      </c>
      <c r="B11247" t="s">
        <v>164</v>
      </c>
      <c r="C11247">
        <v>215417.61</v>
      </c>
      <c r="D11247" t="s">
        <v>34</v>
      </c>
      <c r="E11247" t="s">
        <v>34</v>
      </c>
      <c r="F11247">
        <v>741236</v>
      </c>
    </row>
    <row r="11248" spans="1:6">
      <c r="A11248" s="171">
        <v>44537</v>
      </c>
      <c r="B11248" t="s">
        <v>164</v>
      </c>
      <c r="C11248">
        <v>215417.61</v>
      </c>
      <c r="D11248" t="s">
        <v>35</v>
      </c>
      <c r="E11248" t="s">
        <v>35</v>
      </c>
      <c r="F11248">
        <v>0</v>
      </c>
    </row>
    <row r="11249" spans="1:6">
      <c r="A11249" s="171">
        <v>44537</v>
      </c>
      <c r="B11249" t="s">
        <v>164</v>
      </c>
      <c r="C11249">
        <v>215417.61</v>
      </c>
      <c r="D11249" t="s">
        <v>36</v>
      </c>
      <c r="E11249" t="s">
        <v>36</v>
      </c>
      <c r="F11249">
        <v>0</v>
      </c>
    </row>
    <row r="11250" spans="1:6">
      <c r="A11250" s="171">
        <v>44537</v>
      </c>
      <c r="B11250" t="s">
        <v>164</v>
      </c>
      <c r="C11250">
        <v>215417.61</v>
      </c>
      <c r="D11250" t="s">
        <v>37</v>
      </c>
      <c r="E11250" t="s">
        <v>37</v>
      </c>
      <c r="F11250">
        <v>0</v>
      </c>
    </row>
    <row r="11251" spans="1:6">
      <c r="A11251" s="171">
        <v>44537</v>
      </c>
      <c r="B11251" t="s">
        <v>164</v>
      </c>
      <c r="C11251">
        <v>215417.61</v>
      </c>
      <c r="D11251" t="s">
        <v>38</v>
      </c>
      <c r="E11251" t="s">
        <v>38</v>
      </c>
      <c r="F11251">
        <v>0</v>
      </c>
    </row>
    <row r="11252" spans="1:6">
      <c r="A11252" s="171">
        <v>44537</v>
      </c>
      <c r="B11252" t="s">
        <v>164</v>
      </c>
      <c r="C11252">
        <v>215417.61</v>
      </c>
      <c r="D11252" t="s">
        <v>39</v>
      </c>
      <c r="E11252" t="s">
        <v>39</v>
      </c>
      <c r="F11252">
        <v>0</v>
      </c>
    </row>
    <row r="11253" spans="1:6">
      <c r="A11253" s="171">
        <v>44537</v>
      </c>
      <c r="B11253" t="s">
        <v>164</v>
      </c>
      <c r="C11253">
        <v>215417.61</v>
      </c>
      <c r="D11253" t="s">
        <v>40</v>
      </c>
      <c r="E11253" t="s">
        <v>40</v>
      </c>
      <c r="F11253">
        <v>0</v>
      </c>
    </row>
    <row r="11254" spans="1:6">
      <c r="A11254" s="171">
        <v>44537</v>
      </c>
      <c r="B11254" t="s">
        <v>164</v>
      </c>
      <c r="C11254">
        <v>215417.61</v>
      </c>
      <c r="D11254" t="s">
        <v>41</v>
      </c>
      <c r="E11254" t="s">
        <v>41</v>
      </c>
      <c r="F11254">
        <v>0</v>
      </c>
    </row>
    <row r="11255" spans="1:6">
      <c r="A11255" s="171">
        <v>44538</v>
      </c>
      <c r="B11255" t="s">
        <v>164</v>
      </c>
      <c r="C11255">
        <v>214389.1</v>
      </c>
      <c r="D11255" t="s">
        <v>9</v>
      </c>
      <c r="E11255" t="s">
        <v>9</v>
      </c>
      <c r="F11255">
        <v>2563172</v>
      </c>
    </row>
    <row r="11256" spans="1:6">
      <c r="A11256" s="171">
        <v>44538</v>
      </c>
      <c r="B11256" t="s">
        <v>164</v>
      </c>
      <c r="C11256">
        <v>214389.1</v>
      </c>
      <c r="D11256" t="s">
        <v>9</v>
      </c>
      <c r="E11256" t="s">
        <v>10</v>
      </c>
      <c r="F11256">
        <v>1125826</v>
      </c>
    </row>
    <row r="11257" spans="1:6">
      <c r="A11257" s="171">
        <v>44538</v>
      </c>
      <c r="B11257" t="s">
        <v>164</v>
      </c>
      <c r="C11257">
        <v>214389.1</v>
      </c>
      <c r="D11257" t="s">
        <v>9</v>
      </c>
      <c r="E11257" t="s">
        <v>11</v>
      </c>
      <c r="F11257">
        <v>5011</v>
      </c>
    </row>
    <row r="11258" spans="1:6">
      <c r="A11258" s="171">
        <v>44538</v>
      </c>
      <c r="B11258" t="s">
        <v>164</v>
      </c>
      <c r="C11258">
        <v>214389.1</v>
      </c>
      <c r="D11258" t="s">
        <v>9</v>
      </c>
      <c r="E11258" t="s">
        <v>12</v>
      </c>
      <c r="F11258">
        <v>0</v>
      </c>
    </row>
    <row r="11259" spans="1:6">
      <c r="A11259" s="171">
        <v>44538</v>
      </c>
      <c r="B11259" t="s">
        <v>164</v>
      </c>
      <c r="C11259">
        <v>214389.1</v>
      </c>
      <c r="D11259" t="s">
        <v>9</v>
      </c>
      <c r="E11259" t="s">
        <v>13</v>
      </c>
      <c r="F11259">
        <v>1432335</v>
      </c>
    </row>
    <row r="11260" spans="1:6">
      <c r="A11260" s="171">
        <v>44538</v>
      </c>
      <c r="B11260" t="s">
        <v>164</v>
      </c>
      <c r="C11260">
        <v>214389.1</v>
      </c>
      <c r="D11260" t="s">
        <v>14</v>
      </c>
      <c r="E11260" t="s">
        <v>14</v>
      </c>
      <c r="F11260">
        <v>233847</v>
      </c>
    </row>
    <row r="11261" spans="1:6">
      <c r="A11261" s="171">
        <v>44538</v>
      </c>
      <c r="B11261" t="s">
        <v>164</v>
      </c>
      <c r="C11261">
        <v>214389.1</v>
      </c>
      <c r="D11261" t="s">
        <v>14</v>
      </c>
      <c r="E11261" t="s">
        <v>15</v>
      </c>
      <c r="F11261">
        <v>94919</v>
      </c>
    </row>
    <row r="11262" spans="1:6">
      <c r="A11262" s="171">
        <v>44538</v>
      </c>
      <c r="B11262" t="s">
        <v>164</v>
      </c>
      <c r="C11262">
        <v>214389.1</v>
      </c>
      <c r="D11262" t="s">
        <v>14</v>
      </c>
      <c r="E11262" t="s">
        <v>16</v>
      </c>
      <c r="F11262">
        <v>513</v>
      </c>
    </row>
    <row r="11263" spans="1:6">
      <c r="A11263" s="171">
        <v>44538</v>
      </c>
      <c r="B11263" t="s">
        <v>164</v>
      </c>
      <c r="C11263">
        <v>214389.1</v>
      </c>
      <c r="D11263" t="s">
        <v>14</v>
      </c>
      <c r="E11263" t="s">
        <v>17</v>
      </c>
      <c r="F11263">
        <v>138415</v>
      </c>
    </row>
    <row r="11264" spans="1:6">
      <c r="A11264" s="171">
        <v>44538</v>
      </c>
      <c r="B11264" t="s">
        <v>164</v>
      </c>
      <c r="C11264">
        <v>214389.1</v>
      </c>
      <c r="D11264" t="s">
        <v>14</v>
      </c>
      <c r="E11264" t="s">
        <v>18</v>
      </c>
      <c r="F11264">
        <v>0</v>
      </c>
    </row>
    <row r="11265" spans="1:6">
      <c r="A11265" s="171">
        <v>44538</v>
      </c>
      <c r="B11265" t="s">
        <v>164</v>
      </c>
      <c r="C11265">
        <v>214389.1</v>
      </c>
      <c r="D11265" t="s">
        <v>19</v>
      </c>
      <c r="E11265" t="s">
        <v>19</v>
      </c>
      <c r="F11265">
        <v>496464</v>
      </c>
    </row>
    <row r="11266" spans="1:6">
      <c r="A11266" s="171">
        <v>44538</v>
      </c>
      <c r="B11266" t="s">
        <v>164</v>
      </c>
      <c r="C11266">
        <v>214389.1</v>
      </c>
      <c r="D11266" t="s">
        <v>19</v>
      </c>
      <c r="E11266" t="s">
        <v>20</v>
      </c>
      <c r="F11266">
        <v>134483</v>
      </c>
    </row>
    <row r="11267" spans="1:6">
      <c r="A11267" s="171">
        <v>44538</v>
      </c>
      <c r="B11267" t="s">
        <v>164</v>
      </c>
      <c r="C11267">
        <v>214389.1</v>
      </c>
      <c r="D11267" t="s">
        <v>19</v>
      </c>
      <c r="E11267" t="s">
        <v>21</v>
      </c>
      <c r="F11267">
        <v>0</v>
      </c>
    </row>
    <row r="11268" spans="1:6">
      <c r="A11268" s="171">
        <v>44538</v>
      </c>
      <c r="B11268" t="s">
        <v>164</v>
      </c>
      <c r="C11268">
        <v>214389.1</v>
      </c>
      <c r="D11268" t="s">
        <v>19</v>
      </c>
      <c r="E11268" t="s">
        <v>22</v>
      </c>
      <c r="F11268">
        <v>361981</v>
      </c>
    </row>
    <row r="11269" spans="1:6">
      <c r="A11269" s="171">
        <v>44538</v>
      </c>
      <c r="B11269" t="s">
        <v>164</v>
      </c>
      <c r="C11269">
        <v>214389.1</v>
      </c>
      <c r="D11269" t="s">
        <v>23</v>
      </c>
      <c r="E11269" t="s">
        <v>23</v>
      </c>
      <c r="F11269">
        <v>0</v>
      </c>
    </row>
    <row r="11270" spans="1:6">
      <c r="A11270" s="171">
        <v>44538</v>
      </c>
      <c r="B11270" t="s">
        <v>164</v>
      </c>
      <c r="C11270">
        <v>214389.1</v>
      </c>
      <c r="D11270" t="s">
        <v>24</v>
      </c>
      <c r="E11270" t="s">
        <v>24</v>
      </c>
      <c r="F11270">
        <v>1688441</v>
      </c>
    </row>
    <row r="11271" spans="1:6">
      <c r="A11271" s="171">
        <v>44538</v>
      </c>
      <c r="B11271" t="s">
        <v>164</v>
      </c>
      <c r="C11271">
        <v>214389.1</v>
      </c>
      <c r="D11271" t="s">
        <v>25</v>
      </c>
      <c r="E11271" t="s">
        <v>25</v>
      </c>
      <c r="F11271">
        <v>1636038</v>
      </c>
    </row>
    <row r="11272" spans="1:6">
      <c r="A11272" s="171">
        <v>44538</v>
      </c>
      <c r="B11272" t="s">
        <v>164</v>
      </c>
      <c r="C11272">
        <v>214389.1</v>
      </c>
      <c r="D11272" t="s">
        <v>26</v>
      </c>
      <c r="E11272" t="s">
        <v>26</v>
      </c>
      <c r="F11272">
        <v>948771</v>
      </c>
    </row>
    <row r="11273" spans="1:6">
      <c r="A11273" s="171">
        <v>44538</v>
      </c>
      <c r="B11273" t="s">
        <v>164</v>
      </c>
      <c r="C11273">
        <v>214389.1</v>
      </c>
      <c r="D11273" t="s">
        <v>27</v>
      </c>
      <c r="E11273" t="s">
        <v>27</v>
      </c>
      <c r="F11273">
        <v>75549</v>
      </c>
    </row>
    <row r="11274" spans="1:6">
      <c r="A11274" s="171">
        <v>44538</v>
      </c>
      <c r="B11274" t="s">
        <v>164</v>
      </c>
      <c r="C11274">
        <v>214389.1</v>
      </c>
      <c r="D11274" t="s">
        <v>28</v>
      </c>
      <c r="E11274" t="s">
        <v>28</v>
      </c>
      <c r="F11274">
        <v>75</v>
      </c>
    </row>
    <row r="11275" spans="1:6">
      <c r="A11275" s="171">
        <v>44538</v>
      </c>
      <c r="B11275" t="s">
        <v>164</v>
      </c>
      <c r="C11275">
        <v>214389.1</v>
      </c>
      <c r="D11275" t="s">
        <v>29</v>
      </c>
      <c r="E11275" t="s">
        <v>29</v>
      </c>
      <c r="F11275">
        <v>1518857</v>
      </c>
    </row>
    <row r="11276" spans="1:6">
      <c r="A11276" s="171">
        <v>44538</v>
      </c>
      <c r="B11276" t="s">
        <v>164</v>
      </c>
      <c r="C11276">
        <v>214389.1</v>
      </c>
      <c r="D11276" t="s">
        <v>30</v>
      </c>
      <c r="E11276" t="s">
        <v>30</v>
      </c>
      <c r="F11276">
        <v>30429316</v>
      </c>
    </row>
    <row r="11277" spans="1:6">
      <c r="A11277" s="171">
        <v>44538</v>
      </c>
      <c r="B11277" t="s">
        <v>164</v>
      </c>
      <c r="C11277">
        <v>214389.1</v>
      </c>
      <c r="D11277" t="s">
        <v>31</v>
      </c>
      <c r="E11277" t="s">
        <v>31</v>
      </c>
      <c r="F11277">
        <v>8529105</v>
      </c>
    </row>
    <row r="11278" spans="1:6">
      <c r="A11278" s="171">
        <v>44538</v>
      </c>
      <c r="B11278" t="s">
        <v>164</v>
      </c>
      <c r="C11278">
        <v>214389.1</v>
      </c>
      <c r="D11278" t="s">
        <v>32</v>
      </c>
      <c r="E11278" t="s">
        <v>32</v>
      </c>
      <c r="F11278">
        <v>479440</v>
      </c>
    </row>
    <row r="11279" spans="1:6">
      <c r="A11279" s="171">
        <v>44538</v>
      </c>
      <c r="B11279" t="s">
        <v>164</v>
      </c>
      <c r="C11279">
        <v>214389.1</v>
      </c>
      <c r="D11279" t="s">
        <v>33</v>
      </c>
      <c r="E11279" t="s">
        <v>33</v>
      </c>
      <c r="F11279">
        <v>10878001</v>
      </c>
    </row>
    <row r="11280" spans="1:6">
      <c r="A11280" s="171">
        <v>44538</v>
      </c>
      <c r="B11280" t="s">
        <v>164</v>
      </c>
      <c r="C11280">
        <v>214389.1</v>
      </c>
      <c r="D11280" t="s">
        <v>34</v>
      </c>
      <c r="E11280" t="s">
        <v>34</v>
      </c>
      <c r="F11280">
        <v>497606</v>
      </c>
    </row>
    <row r="11281" spans="1:6">
      <c r="A11281" s="171">
        <v>44538</v>
      </c>
      <c r="B11281" t="s">
        <v>164</v>
      </c>
      <c r="C11281">
        <v>214389.1</v>
      </c>
      <c r="D11281" t="s">
        <v>35</v>
      </c>
      <c r="E11281" t="s">
        <v>35</v>
      </c>
      <c r="F11281">
        <v>0</v>
      </c>
    </row>
    <row r="11282" spans="1:6">
      <c r="A11282" s="171">
        <v>44538</v>
      </c>
      <c r="B11282" t="s">
        <v>164</v>
      </c>
      <c r="C11282">
        <v>214389.1</v>
      </c>
      <c r="D11282" t="s">
        <v>36</v>
      </c>
      <c r="E11282" t="s">
        <v>36</v>
      </c>
      <c r="F11282">
        <v>0</v>
      </c>
    </row>
    <row r="11283" spans="1:6">
      <c r="A11283" s="171">
        <v>44538</v>
      </c>
      <c r="B11283" t="s">
        <v>164</v>
      </c>
      <c r="C11283">
        <v>214389.1</v>
      </c>
      <c r="D11283" t="s">
        <v>37</v>
      </c>
      <c r="E11283" t="s">
        <v>37</v>
      </c>
      <c r="F11283">
        <v>0</v>
      </c>
    </row>
    <row r="11284" spans="1:6">
      <c r="A11284" s="171">
        <v>44538</v>
      </c>
      <c r="B11284" t="s">
        <v>164</v>
      </c>
      <c r="C11284">
        <v>214389.1</v>
      </c>
      <c r="D11284" t="s">
        <v>38</v>
      </c>
      <c r="E11284" t="s">
        <v>38</v>
      </c>
      <c r="F11284">
        <v>0</v>
      </c>
    </row>
    <row r="11285" spans="1:6">
      <c r="A11285" s="171">
        <v>44538</v>
      </c>
      <c r="B11285" t="s">
        <v>164</v>
      </c>
      <c r="C11285">
        <v>214389.1</v>
      </c>
      <c r="D11285" t="s">
        <v>39</v>
      </c>
      <c r="E11285" t="s">
        <v>39</v>
      </c>
      <c r="F11285">
        <v>0</v>
      </c>
    </row>
    <row r="11286" spans="1:6">
      <c r="A11286" s="171">
        <v>44538</v>
      </c>
      <c r="B11286" t="s">
        <v>164</v>
      </c>
      <c r="C11286">
        <v>214389.1</v>
      </c>
      <c r="D11286" t="s">
        <v>40</v>
      </c>
      <c r="E11286" t="s">
        <v>40</v>
      </c>
      <c r="F11286">
        <v>0</v>
      </c>
    </row>
    <row r="11287" spans="1:6">
      <c r="A11287" s="171">
        <v>44538</v>
      </c>
      <c r="B11287" t="s">
        <v>164</v>
      </c>
      <c r="C11287">
        <v>214389.1</v>
      </c>
      <c r="D11287" t="s">
        <v>41</v>
      </c>
      <c r="E11287" t="s">
        <v>41</v>
      </c>
      <c r="F11287">
        <v>0</v>
      </c>
    </row>
    <row r="11288" spans="1:6">
      <c r="A11288" s="171">
        <v>44539</v>
      </c>
      <c r="B11288" t="s">
        <v>164</v>
      </c>
      <c r="C11288">
        <v>233780.94</v>
      </c>
      <c r="D11288" t="s">
        <v>9</v>
      </c>
      <c r="E11288" t="s">
        <v>9</v>
      </c>
      <c r="F11288">
        <v>2363636</v>
      </c>
    </row>
    <row r="11289" spans="1:6">
      <c r="A11289" s="171">
        <v>44539</v>
      </c>
      <c r="B11289" t="s">
        <v>164</v>
      </c>
      <c r="C11289">
        <v>233780.94</v>
      </c>
      <c r="D11289" t="s">
        <v>9</v>
      </c>
      <c r="E11289" t="s">
        <v>10</v>
      </c>
      <c r="F11289">
        <v>1023586</v>
      </c>
    </row>
    <row r="11290" spans="1:6">
      <c r="A11290" s="171">
        <v>44539</v>
      </c>
      <c r="B11290" t="s">
        <v>164</v>
      </c>
      <c r="C11290">
        <v>233780.94</v>
      </c>
      <c r="D11290" t="s">
        <v>9</v>
      </c>
      <c r="E11290" t="s">
        <v>11</v>
      </c>
      <c r="F11290">
        <v>6134</v>
      </c>
    </row>
    <row r="11291" spans="1:6">
      <c r="A11291" s="171">
        <v>44539</v>
      </c>
      <c r="B11291" t="s">
        <v>164</v>
      </c>
      <c r="C11291">
        <v>233780.94</v>
      </c>
      <c r="D11291" t="s">
        <v>9</v>
      </c>
      <c r="E11291" t="s">
        <v>12</v>
      </c>
      <c r="F11291">
        <v>0</v>
      </c>
    </row>
    <row r="11292" spans="1:6">
      <c r="A11292" s="171">
        <v>44539</v>
      </c>
      <c r="B11292" t="s">
        <v>164</v>
      </c>
      <c r="C11292">
        <v>233780.94</v>
      </c>
      <c r="D11292" t="s">
        <v>9</v>
      </c>
      <c r="E11292" t="s">
        <v>13</v>
      </c>
      <c r="F11292">
        <v>1333916</v>
      </c>
    </row>
    <row r="11293" spans="1:6">
      <c r="A11293" s="171">
        <v>44539</v>
      </c>
      <c r="B11293" t="s">
        <v>164</v>
      </c>
      <c r="C11293">
        <v>233780.94</v>
      </c>
      <c r="D11293" t="s">
        <v>14</v>
      </c>
      <c r="E11293" t="s">
        <v>14</v>
      </c>
      <c r="F11293">
        <v>192855</v>
      </c>
    </row>
    <row r="11294" spans="1:6">
      <c r="A11294" s="171">
        <v>44539</v>
      </c>
      <c r="B11294" t="s">
        <v>164</v>
      </c>
      <c r="C11294">
        <v>233780.94</v>
      </c>
      <c r="D11294" t="s">
        <v>14</v>
      </c>
      <c r="E11294" t="s">
        <v>15</v>
      </c>
      <c r="F11294">
        <v>101768</v>
      </c>
    </row>
    <row r="11295" spans="1:6">
      <c r="A11295" s="171">
        <v>44539</v>
      </c>
      <c r="B11295" t="s">
        <v>164</v>
      </c>
      <c r="C11295">
        <v>233780.94</v>
      </c>
      <c r="D11295" t="s">
        <v>14</v>
      </c>
      <c r="E11295" t="s">
        <v>16</v>
      </c>
      <c r="F11295">
        <v>524</v>
      </c>
    </row>
    <row r="11296" spans="1:6">
      <c r="A11296" s="171">
        <v>44539</v>
      </c>
      <c r="B11296" t="s">
        <v>164</v>
      </c>
      <c r="C11296">
        <v>233780.94</v>
      </c>
      <c r="D11296" t="s">
        <v>14</v>
      </c>
      <c r="E11296" t="s">
        <v>17</v>
      </c>
      <c r="F11296">
        <v>90563</v>
      </c>
    </row>
    <row r="11297" spans="1:6">
      <c r="A11297" s="171">
        <v>44539</v>
      </c>
      <c r="B11297" t="s">
        <v>164</v>
      </c>
      <c r="C11297">
        <v>233780.94</v>
      </c>
      <c r="D11297" t="s">
        <v>14</v>
      </c>
      <c r="E11297" t="s">
        <v>18</v>
      </c>
      <c r="F11297">
        <v>0</v>
      </c>
    </row>
    <row r="11298" spans="1:6">
      <c r="A11298" s="171">
        <v>44539</v>
      </c>
      <c r="B11298" t="s">
        <v>164</v>
      </c>
      <c r="C11298">
        <v>233780.94</v>
      </c>
      <c r="D11298" t="s">
        <v>19</v>
      </c>
      <c r="E11298" t="s">
        <v>19</v>
      </c>
      <c r="F11298">
        <v>286763</v>
      </c>
    </row>
    <row r="11299" spans="1:6">
      <c r="A11299" s="171">
        <v>44539</v>
      </c>
      <c r="B11299" t="s">
        <v>164</v>
      </c>
      <c r="C11299">
        <v>233780.94</v>
      </c>
      <c r="D11299" t="s">
        <v>19</v>
      </c>
      <c r="E11299" t="s">
        <v>20</v>
      </c>
      <c r="F11299">
        <v>71057</v>
      </c>
    </row>
    <row r="11300" spans="1:6">
      <c r="A11300" s="171">
        <v>44539</v>
      </c>
      <c r="B11300" t="s">
        <v>164</v>
      </c>
      <c r="C11300">
        <v>233780.94</v>
      </c>
      <c r="D11300" t="s">
        <v>19</v>
      </c>
      <c r="E11300" t="s">
        <v>21</v>
      </c>
      <c r="F11300">
        <v>0</v>
      </c>
    </row>
    <row r="11301" spans="1:6">
      <c r="A11301" s="171">
        <v>44539</v>
      </c>
      <c r="B11301" t="s">
        <v>164</v>
      </c>
      <c r="C11301">
        <v>233780.94</v>
      </c>
      <c r="D11301" t="s">
        <v>19</v>
      </c>
      <c r="E11301" t="s">
        <v>22</v>
      </c>
      <c r="F11301">
        <v>215706</v>
      </c>
    </row>
    <row r="11302" spans="1:6">
      <c r="A11302" s="171">
        <v>44539</v>
      </c>
      <c r="B11302" t="s">
        <v>164</v>
      </c>
      <c r="C11302">
        <v>233780.94</v>
      </c>
      <c r="D11302" t="s">
        <v>23</v>
      </c>
      <c r="E11302" t="s">
        <v>23</v>
      </c>
      <c r="F11302">
        <v>0</v>
      </c>
    </row>
    <row r="11303" spans="1:6">
      <c r="A11303" s="171">
        <v>44539</v>
      </c>
      <c r="B11303" t="s">
        <v>164</v>
      </c>
      <c r="C11303">
        <v>233780.94</v>
      </c>
      <c r="D11303" t="s">
        <v>24</v>
      </c>
      <c r="E11303" t="s">
        <v>24</v>
      </c>
      <c r="F11303">
        <v>1235673</v>
      </c>
    </row>
    <row r="11304" spans="1:6">
      <c r="A11304" s="171">
        <v>44539</v>
      </c>
      <c r="B11304" t="s">
        <v>164</v>
      </c>
      <c r="C11304">
        <v>233780.94</v>
      </c>
      <c r="D11304" t="s">
        <v>25</v>
      </c>
      <c r="E11304" t="s">
        <v>25</v>
      </c>
      <c r="F11304">
        <v>991768</v>
      </c>
    </row>
    <row r="11305" spans="1:6">
      <c r="A11305" s="171">
        <v>44539</v>
      </c>
      <c r="B11305" t="s">
        <v>164</v>
      </c>
      <c r="C11305">
        <v>233780.94</v>
      </c>
      <c r="D11305" t="s">
        <v>26</v>
      </c>
      <c r="E11305" t="s">
        <v>26</v>
      </c>
      <c r="F11305">
        <v>507215</v>
      </c>
    </row>
    <row r="11306" spans="1:6">
      <c r="A11306" s="171">
        <v>44539</v>
      </c>
      <c r="B11306" t="s">
        <v>164</v>
      </c>
      <c r="C11306">
        <v>233780.94</v>
      </c>
      <c r="D11306" t="s">
        <v>27</v>
      </c>
      <c r="E11306" t="s">
        <v>27</v>
      </c>
      <c r="F11306">
        <v>55633</v>
      </c>
    </row>
    <row r="11307" spans="1:6">
      <c r="A11307" s="171">
        <v>44539</v>
      </c>
      <c r="B11307" t="s">
        <v>164</v>
      </c>
      <c r="C11307">
        <v>233780.94</v>
      </c>
      <c r="D11307" t="s">
        <v>28</v>
      </c>
      <c r="E11307" t="s">
        <v>28</v>
      </c>
      <c r="F11307">
        <v>0</v>
      </c>
    </row>
    <row r="11308" spans="1:6">
      <c r="A11308" s="171">
        <v>44539</v>
      </c>
      <c r="B11308" t="s">
        <v>164</v>
      </c>
      <c r="C11308">
        <v>233780.94</v>
      </c>
      <c r="D11308" t="s">
        <v>29</v>
      </c>
      <c r="E11308" t="s">
        <v>29</v>
      </c>
      <c r="F11308">
        <v>1924202</v>
      </c>
    </row>
    <row r="11309" spans="1:6">
      <c r="A11309" s="171">
        <v>44539</v>
      </c>
      <c r="B11309" t="s">
        <v>164</v>
      </c>
      <c r="C11309">
        <v>233780.94</v>
      </c>
      <c r="D11309" t="s">
        <v>30</v>
      </c>
      <c r="E11309" t="s">
        <v>30</v>
      </c>
      <c r="F11309">
        <v>30930805</v>
      </c>
    </row>
    <row r="11310" spans="1:6">
      <c r="A11310" s="171">
        <v>44539</v>
      </c>
      <c r="B11310" t="s">
        <v>164</v>
      </c>
      <c r="C11310">
        <v>233780.94</v>
      </c>
      <c r="D11310" t="s">
        <v>31</v>
      </c>
      <c r="E11310" t="s">
        <v>31</v>
      </c>
      <c r="F11310">
        <v>7873606</v>
      </c>
    </row>
    <row r="11311" spans="1:6">
      <c r="A11311" s="171">
        <v>44539</v>
      </c>
      <c r="B11311" t="s">
        <v>164</v>
      </c>
      <c r="C11311">
        <v>233780.94</v>
      </c>
      <c r="D11311" t="s">
        <v>32</v>
      </c>
      <c r="E11311" t="s">
        <v>32</v>
      </c>
      <c r="F11311">
        <v>423256</v>
      </c>
    </row>
    <row r="11312" spans="1:6">
      <c r="A11312" s="171">
        <v>44539</v>
      </c>
      <c r="B11312" t="s">
        <v>164</v>
      </c>
      <c r="C11312">
        <v>233780.94</v>
      </c>
      <c r="D11312" t="s">
        <v>33</v>
      </c>
      <c r="E11312" t="s">
        <v>33</v>
      </c>
      <c r="F11312">
        <v>11885110</v>
      </c>
    </row>
    <row r="11313" spans="1:6">
      <c r="A11313" s="171">
        <v>44539</v>
      </c>
      <c r="B11313" t="s">
        <v>164</v>
      </c>
      <c r="C11313">
        <v>233780.94</v>
      </c>
      <c r="D11313" t="s">
        <v>34</v>
      </c>
      <c r="E11313" t="s">
        <v>34</v>
      </c>
      <c r="F11313">
        <v>163601</v>
      </c>
    </row>
    <row r="11314" spans="1:6">
      <c r="A11314" s="171">
        <v>44539</v>
      </c>
      <c r="B11314" t="s">
        <v>164</v>
      </c>
      <c r="C11314">
        <v>233780.94</v>
      </c>
      <c r="D11314" t="s">
        <v>35</v>
      </c>
      <c r="E11314" t="s">
        <v>35</v>
      </c>
      <c r="F11314">
        <v>0</v>
      </c>
    </row>
    <row r="11315" spans="1:6">
      <c r="A11315" s="171">
        <v>44539</v>
      </c>
      <c r="B11315" t="s">
        <v>164</v>
      </c>
      <c r="C11315">
        <v>233780.94</v>
      </c>
      <c r="D11315" t="s">
        <v>36</v>
      </c>
      <c r="E11315" t="s">
        <v>36</v>
      </c>
      <c r="F11315">
        <v>0</v>
      </c>
    </row>
    <row r="11316" spans="1:6">
      <c r="A11316" s="171">
        <v>44539</v>
      </c>
      <c r="B11316" t="s">
        <v>164</v>
      </c>
      <c r="C11316">
        <v>233780.94</v>
      </c>
      <c r="D11316" t="s">
        <v>37</v>
      </c>
      <c r="E11316" t="s">
        <v>37</v>
      </c>
      <c r="F11316">
        <v>0</v>
      </c>
    </row>
    <row r="11317" spans="1:6">
      <c r="A11317" s="171">
        <v>44539</v>
      </c>
      <c r="B11317" t="s">
        <v>164</v>
      </c>
      <c r="C11317">
        <v>233780.94</v>
      </c>
      <c r="D11317" t="s">
        <v>38</v>
      </c>
      <c r="E11317" t="s">
        <v>38</v>
      </c>
      <c r="F11317">
        <v>0</v>
      </c>
    </row>
    <row r="11318" spans="1:6">
      <c r="A11318" s="171">
        <v>44539</v>
      </c>
      <c r="B11318" t="s">
        <v>164</v>
      </c>
      <c r="C11318">
        <v>233780.94</v>
      </c>
      <c r="D11318" t="s">
        <v>39</v>
      </c>
      <c r="E11318" t="s">
        <v>39</v>
      </c>
      <c r="F11318">
        <v>0</v>
      </c>
    </row>
    <row r="11319" spans="1:6">
      <c r="A11319" s="171">
        <v>44539</v>
      </c>
      <c r="B11319" t="s">
        <v>164</v>
      </c>
      <c r="C11319">
        <v>233780.94</v>
      </c>
      <c r="D11319" t="s">
        <v>40</v>
      </c>
      <c r="E11319" t="s">
        <v>40</v>
      </c>
      <c r="F11319">
        <v>0</v>
      </c>
    </row>
    <row r="11320" spans="1:6">
      <c r="A11320" s="171">
        <v>44539</v>
      </c>
      <c r="B11320" t="s">
        <v>164</v>
      </c>
      <c r="C11320">
        <v>233780.94</v>
      </c>
      <c r="D11320" t="s">
        <v>41</v>
      </c>
      <c r="E11320" t="s">
        <v>41</v>
      </c>
      <c r="F11320">
        <v>0</v>
      </c>
    </row>
    <row r="11321" spans="1:6">
      <c r="A11321" s="171">
        <v>44540</v>
      </c>
      <c r="B11321" t="s">
        <v>164</v>
      </c>
      <c r="C11321">
        <v>685276.41</v>
      </c>
      <c r="D11321" t="s">
        <v>9</v>
      </c>
      <c r="E11321" t="s">
        <v>9</v>
      </c>
      <c r="F11321">
        <v>1825704</v>
      </c>
    </row>
    <row r="11322" spans="1:6">
      <c r="A11322" s="171">
        <v>44540</v>
      </c>
      <c r="B11322" t="s">
        <v>164</v>
      </c>
      <c r="C11322">
        <v>685276.41</v>
      </c>
      <c r="D11322" t="s">
        <v>9</v>
      </c>
      <c r="E11322" t="s">
        <v>10</v>
      </c>
      <c r="F11322">
        <v>336860</v>
      </c>
    </row>
    <row r="11323" spans="1:6">
      <c r="A11323" s="171">
        <v>44540</v>
      </c>
      <c r="B11323" t="s">
        <v>164</v>
      </c>
      <c r="C11323">
        <v>685276.41</v>
      </c>
      <c r="D11323" t="s">
        <v>9</v>
      </c>
      <c r="E11323" t="s">
        <v>11</v>
      </c>
      <c r="F11323">
        <v>5651</v>
      </c>
    </row>
    <row r="11324" spans="1:6">
      <c r="A11324" s="171">
        <v>44540</v>
      </c>
      <c r="B11324" t="s">
        <v>164</v>
      </c>
      <c r="C11324">
        <v>685276.41</v>
      </c>
      <c r="D11324" t="s">
        <v>9</v>
      </c>
      <c r="E11324" t="s">
        <v>12</v>
      </c>
      <c r="F11324">
        <v>0</v>
      </c>
    </row>
    <row r="11325" spans="1:6">
      <c r="A11325" s="171">
        <v>44540</v>
      </c>
      <c r="B11325" t="s">
        <v>164</v>
      </c>
      <c r="C11325">
        <v>685276.41</v>
      </c>
      <c r="D11325" t="s">
        <v>9</v>
      </c>
      <c r="E11325" t="s">
        <v>13</v>
      </c>
      <c r="F11325">
        <v>1483193</v>
      </c>
    </row>
    <row r="11326" spans="1:6">
      <c r="A11326" s="171">
        <v>44540</v>
      </c>
      <c r="B11326" t="s">
        <v>164</v>
      </c>
      <c r="C11326">
        <v>685276.41</v>
      </c>
      <c r="D11326" t="s">
        <v>14</v>
      </c>
      <c r="E11326" t="s">
        <v>14</v>
      </c>
      <c r="F11326">
        <v>136578</v>
      </c>
    </row>
    <row r="11327" spans="1:6">
      <c r="A11327" s="171">
        <v>44540</v>
      </c>
      <c r="B11327" t="s">
        <v>164</v>
      </c>
      <c r="C11327">
        <v>685276.41</v>
      </c>
      <c r="D11327" t="s">
        <v>14</v>
      </c>
      <c r="E11327" t="s">
        <v>15</v>
      </c>
      <c r="F11327">
        <v>14798</v>
      </c>
    </row>
    <row r="11328" spans="1:6">
      <c r="A11328" s="171">
        <v>44540</v>
      </c>
      <c r="B11328" t="s">
        <v>164</v>
      </c>
      <c r="C11328">
        <v>685276.41</v>
      </c>
      <c r="D11328" t="s">
        <v>14</v>
      </c>
      <c r="E11328" t="s">
        <v>16</v>
      </c>
      <c r="F11328">
        <v>795</v>
      </c>
    </row>
    <row r="11329" spans="1:6">
      <c r="A11329" s="171">
        <v>44540</v>
      </c>
      <c r="B11329" t="s">
        <v>164</v>
      </c>
      <c r="C11329">
        <v>685276.41</v>
      </c>
      <c r="D11329" t="s">
        <v>14</v>
      </c>
      <c r="E11329" t="s">
        <v>17</v>
      </c>
      <c r="F11329">
        <v>120985</v>
      </c>
    </row>
    <row r="11330" spans="1:6">
      <c r="A11330" s="171">
        <v>44540</v>
      </c>
      <c r="B11330" t="s">
        <v>164</v>
      </c>
      <c r="C11330">
        <v>685276.41</v>
      </c>
      <c r="D11330" t="s">
        <v>14</v>
      </c>
      <c r="E11330" t="s">
        <v>18</v>
      </c>
      <c r="F11330">
        <v>0</v>
      </c>
    </row>
    <row r="11331" spans="1:6">
      <c r="A11331" s="171">
        <v>44540</v>
      </c>
      <c r="B11331" t="s">
        <v>164</v>
      </c>
      <c r="C11331">
        <v>685276.41</v>
      </c>
      <c r="D11331" t="s">
        <v>19</v>
      </c>
      <c r="E11331" t="s">
        <v>19</v>
      </c>
      <c r="F11331">
        <v>734489</v>
      </c>
    </row>
    <row r="11332" spans="1:6">
      <c r="A11332" s="171">
        <v>44540</v>
      </c>
      <c r="B11332" t="s">
        <v>164</v>
      </c>
      <c r="C11332">
        <v>685276.41</v>
      </c>
      <c r="D11332" t="s">
        <v>19</v>
      </c>
      <c r="E11332" t="s">
        <v>20</v>
      </c>
      <c r="F11332">
        <v>77128</v>
      </c>
    </row>
    <row r="11333" spans="1:6">
      <c r="A11333" s="171">
        <v>44540</v>
      </c>
      <c r="B11333" t="s">
        <v>164</v>
      </c>
      <c r="C11333">
        <v>685276.41</v>
      </c>
      <c r="D11333" t="s">
        <v>19</v>
      </c>
      <c r="E11333" t="s">
        <v>21</v>
      </c>
      <c r="F11333">
        <v>0</v>
      </c>
    </row>
    <row r="11334" spans="1:6">
      <c r="A11334" s="171">
        <v>44540</v>
      </c>
      <c r="B11334" t="s">
        <v>164</v>
      </c>
      <c r="C11334">
        <v>685276.41</v>
      </c>
      <c r="D11334" t="s">
        <v>19</v>
      </c>
      <c r="E11334" t="s">
        <v>22</v>
      </c>
      <c r="F11334">
        <v>657361</v>
      </c>
    </row>
    <row r="11335" spans="1:6">
      <c r="A11335" s="171">
        <v>44540</v>
      </c>
      <c r="B11335" t="s">
        <v>164</v>
      </c>
      <c r="C11335">
        <v>685276.41</v>
      </c>
      <c r="D11335" t="s">
        <v>23</v>
      </c>
      <c r="E11335" t="s">
        <v>23</v>
      </c>
      <c r="F11335">
        <v>0</v>
      </c>
    </row>
    <row r="11336" spans="1:6">
      <c r="A11336" s="171">
        <v>44540</v>
      </c>
      <c r="B11336" t="s">
        <v>164</v>
      </c>
      <c r="C11336">
        <v>685276.41</v>
      </c>
      <c r="D11336" t="s">
        <v>24</v>
      </c>
      <c r="E11336" t="s">
        <v>24</v>
      </c>
      <c r="F11336">
        <v>3268461</v>
      </c>
    </row>
    <row r="11337" spans="1:6">
      <c r="A11337" s="171">
        <v>44540</v>
      </c>
      <c r="B11337" t="s">
        <v>164</v>
      </c>
      <c r="C11337">
        <v>685276.41</v>
      </c>
      <c r="D11337" t="s">
        <v>25</v>
      </c>
      <c r="E11337" t="s">
        <v>25</v>
      </c>
      <c r="F11337">
        <v>1462331</v>
      </c>
    </row>
    <row r="11338" spans="1:6">
      <c r="A11338" s="171">
        <v>44540</v>
      </c>
      <c r="B11338" t="s">
        <v>164</v>
      </c>
      <c r="C11338">
        <v>685276.41</v>
      </c>
      <c r="D11338" t="s">
        <v>26</v>
      </c>
      <c r="E11338" t="s">
        <v>26</v>
      </c>
      <c r="F11338">
        <v>1634080</v>
      </c>
    </row>
    <row r="11339" spans="1:6">
      <c r="A11339" s="171">
        <v>44540</v>
      </c>
      <c r="B11339" t="s">
        <v>164</v>
      </c>
      <c r="C11339">
        <v>685276.41</v>
      </c>
      <c r="D11339" t="s">
        <v>27</v>
      </c>
      <c r="E11339" t="s">
        <v>27</v>
      </c>
      <c r="F11339">
        <v>51410</v>
      </c>
    </row>
    <row r="11340" spans="1:6">
      <c r="A11340" s="171">
        <v>44540</v>
      </c>
      <c r="B11340" t="s">
        <v>164</v>
      </c>
      <c r="C11340">
        <v>685276.41</v>
      </c>
      <c r="D11340" t="s">
        <v>28</v>
      </c>
      <c r="E11340" t="s">
        <v>28</v>
      </c>
      <c r="F11340">
        <v>0</v>
      </c>
    </row>
    <row r="11341" spans="1:6">
      <c r="A11341" s="171">
        <v>44540</v>
      </c>
      <c r="B11341" t="s">
        <v>164</v>
      </c>
      <c r="C11341">
        <v>685276.41</v>
      </c>
      <c r="D11341" t="s">
        <v>29</v>
      </c>
      <c r="E11341" t="s">
        <v>29</v>
      </c>
      <c r="F11341">
        <v>2209924</v>
      </c>
    </row>
    <row r="11342" spans="1:6">
      <c r="A11342" s="171">
        <v>44540</v>
      </c>
      <c r="B11342" t="s">
        <v>164</v>
      </c>
      <c r="C11342">
        <v>685276.41</v>
      </c>
      <c r="D11342" t="s">
        <v>30</v>
      </c>
      <c r="E11342" t="s">
        <v>30</v>
      </c>
      <c r="F11342">
        <v>31090996</v>
      </c>
    </row>
    <row r="11343" spans="1:6">
      <c r="A11343" s="171">
        <v>44540</v>
      </c>
      <c r="B11343" t="s">
        <v>164</v>
      </c>
      <c r="C11343">
        <v>685276.41</v>
      </c>
      <c r="D11343" t="s">
        <v>31</v>
      </c>
      <c r="E11343" t="s">
        <v>31</v>
      </c>
      <c r="F11343">
        <v>6850128</v>
      </c>
    </row>
    <row r="11344" spans="1:6">
      <c r="A11344" s="171">
        <v>44540</v>
      </c>
      <c r="B11344" t="s">
        <v>164</v>
      </c>
      <c r="C11344">
        <v>685276.41</v>
      </c>
      <c r="D11344" t="s">
        <v>32</v>
      </c>
      <c r="E11344" t="s">
        <v>32</v>
      </c>
      <c r="F11344">
        <v>196033</v>
      </c>
    </row>
    <row r="11345" spans="1:6">
      <c r="A11345" s="171">
        <v>44540</v>
      </c>
      <c r="B11345" t="s">
        <v>164</v>
      </c>
      <c r="C11345">
        <v>685276.41</v>
      </c>
      <c r="D11345" t="s">
        <v>33</v>
      </c>
      <c r="E11345" t="s">
        <v>33</v>
      </c>
      <c r="F11345">
        <v>10254784</v>
      </c>
    </row>
    <row r="11346" spans="1:6">
      <c r="A11346" s="171">
        <v>44540</v>
      </c>
      <c r="B11346" t="s">
        <v>164</v>
      </c>
      <c r="C11346">
        <v>685276.41</v>
      </c>
      <c r="D11346" t="s">
        <v>34</v>
      </c>
      <c r="E11346" t="s">
        <v>34</v>
      </c>
      <c r="F11346">
        <v>716717</v>
      </c>
    </row>
    <row r="11347" spans="1:6">
      <c r="A11347" s="171">
        <v>44540</v>
      </c>
      <c r="B11347" t="s">
        <v>164</v>
      </c>
      <c r="C11347">
        <v>685276.41</v>
      </c>
      <c r="D11347" t="s">
        <v>35</v>
      </c>
      <c r="E11347" t="s">
        <v>35</v>
      </c>
      <c r="F11347">
        <v>0</v>
      </c>
    </row>
    <row r="11348" spans="1:6">
      <c r="A11348" s="171">
        <v>44540</v>
      </c>
      <c r="B11348" t="s">
        <v>164</v>
      </c>
      <c r="C11348">
        <v>685276.41</v>
      </c>
      <c r="D11348" t="s">
        <v>36</v>
      </c>
      <c r="E11348" t="s">
        <v>36</v>
      </c>
      <c r="F11348">
        <v>0</v>
      </c>
    </row>
    <row r="11349" spans="1:6">
      <c r="A11349" s="171">
        <v>44540</v>
      </c>
      <c r="B11349" t="s">
        <v>164</v>
      </c>
      <c r="C11349">
        <v>685276.41</v>
      </c>
      <c r="D11349" t="s">
        <v>37</v>
      </c>
      <c r="E11349" t="s">
        <v>37</v>
      </c>
      <c r="F11349">
        <v>0</v>
      </c>
    </row>
    <row r="11350" spans="1:6">
      <c r="A11350" s="171">
        <v>44540</v>
      </c>
      <c r="B11350" t="s">
        <v>164</v>
      </c>
      <c r="C11350">
        <v>685276.41</v>
      </c>
      <c r="D11350" t="s">
        <v>38</v>
      </c>
      <c r="E11350" t="s">
        <v>38</v>
      </c>
      <c r="F11350">
        <v>0</v>
      </c>
    </row>
    <row r="11351" spans="1:6">
      <c r="A11351" s="171">
        <v>44540</v>
      </c>
      <c r="B11351" t="s">
        <v>164</v>
      </c>
      <c r="C11351">
        <v>685276.41</v>
      </c>
      <c r="D11351" t="s">
        <v>39</v>
      </c>
      <c r="E11351" t="s">
        <v>39</v>
      </c>
      <c r="F11351">
        <v>0</v>
      </c>
    </row>
    <row r="11352" spans="1:6">
      <c r="A11352" s="171">
        <v>44540</v>
      </c>
      <c r="B11352" t="s">
        <v>164</v>
      </c>
      <c r="C11352">
        <v>685276.41</v>
      </c>
      <c r="D11352" t="s">
        <v>40</v>
      </c>
      <c r="E11352" t="s">
        <v>40</v>
      </c>
      <c r="F11352">
        <v>0</v>
      </c>
    </row>
    <row r="11353" spans="1:6">
      <c r="A11353" s="171">
        <v>44540</v>
      </c>
      <c r="B11353" t="s">
        <v>164</v>
      </c>
      <c r="C11353">
        <v>685276.41</v>
      </c>
      <c r="D11353" t="s">
        <v>41</v>
      </c>
      <c r="E11353" t="s">
        <v>41</v>
      </c>
      <c r="F11353">
        <v>0</v>
      </c>
    </row>
    <row r="11354" spans="1:6">
      <c r="A11354" s="171">
        <v>44541</v>
      </c>
      <c r="B11354" t="s">
        <v>164</v>
      </c>
      <c r="C11354">
        <v>418783.06</v>
      </c>
      <c r="D11354" t="s">
        <v>9</v>
      </c>
      <c r="E11354" t="s">
        <v>9</v>
      </c>
      <c r="F11354">
        <v>1857826</v>
      </c>
    </row>
    <row r="11355" spans="1:6">
      <c r="A11355" s="171">
        <v>44541</v>
      </c>
      <c r="B11355" t="s">
        <v>164</v>
      </c>
      <c r="C11355">
        <v>418783.06</v>
      </c>
      <c r="D11355" t="s">
        <v>9</v>
      </c>
      <c r="E11355" t="s">
        <v>10</v>
      </c>
      <c r="F11355">
        <v>358319</v>
      </c>
    </row>
    <row r="11356" spans="1:6">
      <c r="A11356" s="171">
        <v>44541</v>
      </c>
      <c r="B11356" t="s">
        <v>164</v>
      </c>
      <c r="C11356">
        <v>418783.06</v>
      </c>
      <c r="D11356" t="s">
        <v>9</v>
      </c>
      <c r="E11356" t="s">
        <v>11</v>
      </c>
      <c r="F11356">
        <v>6053</v>
      </c>
    </row>
    <row r="11357" spans="1:6">
      <c r="A11357" s="171">
        <v>44541</v>
      </c>
      <c r="B11357" t="s">
        <v>164</v>
      </c>
      <c r="C11357">
        <v>418783.06</v>
      </c>
      <c r="D11357" t="s">
        <v>9</v>
      </c>
      <c r="E11357" t="s">
        <v>12</v>
      </c>
      <c r="F11357">
        <v>0</v>
      </c>
    </row>
    <row r="11358" spans="1:6">
      <c r="A11358" s="171">
        <v>44541</v>
      </c>
      <c r="B11358" t="s">
        <v>164</v>
      </c>
      <c r="C11358">
        <v>418783.06</v>
      </c>
      <c r="D11358" t="s">
        <v>9</v>
      </c>
      <c r="E11358" t="s">
        <v>13</v>
      </c>
      <c r="F11358">
        <v>1493454</v>
      </c>
    </row>
    <row r="11359" spans="1:6">
      <c r="A11359" s="171">
        <v>44541</v>
      </c>
      <c r="B11359" t="s">
        <v>164</v>
      </c>
      <c r="C11359">
        <v>418783.06</v>
      </c>
      <c r="D11359" t="s">
        <v>14</v>
      </c>
      <c r="E11359" t="s">
        <v>14</v>
      </c>
      <c r="F11359">
        <v>89358</v>
      </c>
    </row>
    <row r="11360" spans="1:6">
      <c r="A11360" s="171">
        <v>44541</v>
      </c>
      <c r="B11360" t="s">
        <v>164</v>
      </c>
      <c r="C11360">
        <v>418783.06</v>
      </c>
      <c r="D11360" t="s">
        <v>14</v>
      </c>
      <c r="E11360" t="s">
        <v>15</v>
      </c>
      <c r="F11360">
        <v>5382</v>
      </c>
    </row>
    <row r="11361" spans="1:6">
      <c r="A11361" s="171">
        <v>44541</v>
      </c>
      <c r="B11361" t="s">
        <v>164</v>
      </c>
      <c r="C11361">
        <v>418783.06</v>
      </c>
      <c r="D11361" t="s">
        <v>14</v>
      </c>
      <c r="E11361" t="s">
        <v>16</v>
      </c>
      <c r="F11361">
        <v>710</v>
      </c>
    </row>
    <row r="11362" spans="1:6">
      <c r="A11362" s="171">
        <v>44541</v>
      </c>
      <c r="B11362" t="s">
        <v>164</v>
      </c>
      <c r="C11362">
        <v>418783.06</v>
      </c>
      <c r="D11362" t="s">
        <v>14</v>
      </c>
      <c r="E11362" t="s">
        <v>17</v>
      </c>
      <c r="F11362">
        <v>83266</v>
      </c>
    </row>
    <row r="11363" spans="1:6">
      <c r="A11363" s="171">
        <v>44541</v>
      </c>
      <c r="B11363" t="s">
        <v>164</v>
      </c>
      <c r="C11363">
        <v>418783.06</v>
      </c>
      <c r="D11363" t="s">
        <v>14</v>
      </c>
      <c r="E11363" t="s">
        <v>18</v>
      </c>
      <c r="F11363">
        <v>0</v>
      </c>
    </row>
    <row r="11364" spans="1:6">
      <c r="A11364" s="171">
        <v>44541</v>
      </c>
      <c r="B11364" t="s">
        <v>164</v>
      </c>
      <c r="C11364">
        <v>418783.06</v>
      </c>
      <c r="D11364" t="s">
        <v>19</v>
      </c>
      <c r="E11364" t="s">
        <v>19</v>
      </c>
      <c r="F11364">
        <v>883803</v>
      </c>
    </row>
    <row r="11365" spans="1:6">
      <c r="A11365" s="171">
        <v>44541</v>
      </c>
      <c r="B11365" t="s">
        <v>164</v>
      </c>
      <c r="C11365">
        <v>418783.06</v>
      </c>
      <c r="D11365" t="s">
        <v>19</v>
      </c>
      <c r="E11365" t="s">
        <v>20</v>
      </c>
      <c r="F11365">
        <v>511516</v>
      </c>
    </row>
    <row r="11366" spans="1:6">
      <c r="A11366" s="171">
        <v>44541</v>
      </c>
      <c r="B11366" t="s">
        <v>164</v>
      </c>
      <c r="C11366">
        <v>418783.06</v>
      </c>
      <c r="D11366" t="s">
        <v>19</v>
      </c>
      <c r="E11366" t="s">
        <v>21</v>
      </c>
      <c r="F11366">
        <v>0</v>
      </c>
    </row>
    <row r="11367" spans="1:6">
      <c r="A11367" s="171">
        <v>44541</v>
      </c>
      <c r="B11367" t="s">
        <v>164</v>
      </c>
      <c r="C11367">
        <v>418783.06</v>
      </c>
      <c r="D11367" t="s">
        <v>19</v>
      </c>
      <c r="E11367" t="s">
        <v>22</v>
      </c>
      <c r="F11367">
        <v>372287</v>
      </c>
    </row>
    <row r="11368" spans="1:6">
      <c r="A11368" s="171">
        <v>44541</v>
      </c>
      <c r="B11368" t="s">
        <v>164</v>
      </c>
      <c r="C11368">
        <v>418783.06</v>
      </c>
      <c r="D11368" t="s">
        <v>23</v>
      </c>
      <c r="E11368" t="s">
        <v>23</v>
      </c>
      <c r="F11368">
        <v>0</v>
      </c>
    </row>
    <row r="11369" spans="1:6">
      <c r="A11369" s="171">
        <v>44541</v>
      </c>
      <c r="B11369" t="s">
        <v>164</v>
      </c>
      <c r="C11369">
        <v>418783.06</v>
      </c>
      <c r="D11369" t="s">
        <v>24</v>
      </c>
      <c r="E11369" t="s">
        <v>24</v>
      </c>
      <c r="F11369">
        <v>3545288</v>
      </c>
    </row>
    <row r="11370" spans="1:6">
      <c r="A11370" s="171">
        <v>44541</v>
      </c>
      <c r="B11370" t="s">
        <v>164</v>
      </c>
      <c r="C11370">
        <v>418783.06</v>
      </c>
      <c r="D11370" t="s">
        <v>25</v>
      </c>
      <c r="E11370" t="s">
        <v>25</v>
      </c>
      <c r="F11370">
        <v>965135</v>
      </c>
    </row>
    <row r="11371" spans="1:6">
      <c r="A11371" s="171">
        <v>44541</v>
      </c>
      <c r="B11371" t="s">
        <v>164</v>
      </c>
      <c r="C11371">
        <v>418783.06</v>
      </c>
      <c r="D11371" t="s">
        <v>26</v>
      </c>
      <c r="E11371" t="s">
        <v>26</v>
      </c>
      <c r="F11371">
        <v>1623922</v>
      </c>
    </row>
    <row r="11372" spans="1:6">
      <c r="A11372" s="171">
        <v>44541</v>
      </c>
      <c r="B11372" t="s">
        <v>164</v>
      </c>
      <c r="C11372">
        <v>418783.06</v>
      </c>
      <c r="D11372" t="s">
        <v>27</v>
      </c>
      <c r="E11372" t="s">
        <v>27</v>
      </c>
      <c r="F11372">
        <v>127318</v>
      </c>
    </row>
    <row r="11373" spans="1:6">
      <c r="A11373" s="171">
        <v>44541</v>
      </c>
      <c r="B11373" t="s">
        <v>164</v>
      </c>
      <c r="C11373">
        <v>418783.06</v>
      </c>
      <c r="D11373" t="s">
        <v>28</v>
      </c>
      <c r="E11373" t="s">
        <v>28</v>
      </c>
      <c r="F11373">
        <v>0</v>
      </c>
    </row>
    <row r="11374" spans="1:6">
      <c r="A11374" s="171">
        <v>44541</v>
      </c>
      <c r="B11374" t="s">
        <v>164</v>
      </c>
      <c r="C11374">
        <v>418783.06</v>
      </c>
      <c r="D11374" t="s">
        <v>29</v>
      </c>
      <c r="E11374" t="s">
        <v>29</v>
      </c>
      <c r="F11374">
        <v>2141489</v>
      </c>
    </row>
    <row r="11375" spans="1:6">
      <c r="A11375" s="171">
        <v>44541</v>
      </c>
      <c r="B11375" t="s">
        <v>164</v>
      </c>
      <c r="C11375">
        <v>418783.06</v>
      </c>
      <c r="D11375" t="s">
        <v>30</v>
      </c>
      <c r="E11375" t="s">
        <v>30</v>
      </c>
      <c r="F11375">
        <v>35646764</v>
      </c>
    </row>
    <row r="11376" spans="1:6">
      <c r="A11376" s="171">
        <v>44541</v>
      </c>
      <c r="B11376" t="s">
        <v>164</v>
      </c>
      <c r="C11376">
        <v>418783.06</v>
      </c>
      <c r="D11376" t="s">
        <v>31</v>
      </c>
      <c r="E11376" t="s">
        <v>31</v>
      </c>
      <c r="F11376">
        <v>8664070</v>
      </c>
    </row>
    <row r="11377" spans="1:6">
      <c r="A11377" s="171">
        <v>44541</v>
      </c>
      <c r="B11377" t="s">
        <v>164</v>
      </c>
      <c r="C11377">
        <v>418783.06</v>
      </c>
      <c r="D11377" t="s">
        <v>32</v>
      </c>
      <c r="E11377" t="s">
        <v>32</v>
      </c>
      <c r="F11377">
        <v>422522</v>
      </c>
    </row>
    <row r="11378" spans="1:6">
      <c r="A11378" s="171">
        <v>44541</v>
      </c>
      <c r="B11378" t="s">
        <v>164</v>
      </c>
      <c r="C11378">
        <v>418783.06</v>
      </c>
      <c r="D11378" t="s">
        <v>33</v>
      </c>
      <c r="E11378" t="s">
        <v>33</v>
      </c>
      <c r="F11378">
        <v>8847792</v>
      </c>
    </row>
    <row r="11379" spans="1:6">
      <c r="A11379" s="171">
        <v>44541</v>
      </c>
      <c r="B11379" t="s">
        <v>164</v>
      </c>
      <c r="C11379">
        <v>418783.06</v>
      </c>
      <c r="D11379" t="s">
        <v>34</v>
      </c>
      <c r="E11379" t="s">
        <v>34</v>
      </c>
      <c r="F11379">
        <v>332964</v>
      </c>
    </row>
    <row r="11380" spans="1:6">
      <c r="A11380" s="171">
        <v>44541</v>
      </c>
      <c r="B11380" t="s">
        <v>164</v>
      </c>
      <c r="C11380">
        <v>418783.06</v>
      </c>
      <c r="D11380" t="s">
        <v>35</v>
      </c>
      <c r="E11380" t="s">
        <v>35</v>
      </c>
      <c r="F11380">
        <v>0</v>
      </c>
    </row>
    <row r="11381" spans="1:6">
      <c r="A11381" s="171">
        <v>44541</v>
      </c>
      <c r="B11381" t="s">
        <v>164</v>
      </c>
      <c r="C11381">
        <v>418783.06</v>
      </c>
      <c r="D11381" t="s">
        <v>36</v>
      </c>
      <c r="E11381" t="s">
        <v>36</v>
      </c>
      <c r="F11381">
        <v>0</v>
      </c>
    </row>
    <row r="11382" spans="1:6">
      <c r="A11382" s="171">
        <v>44541</v>
      </c>
      <c r="B11382" t="s">
        <v>164</v>
      </c>
      <c r="C11382">
        <v>418783.06</v>
      </c>
      <c r="D11382" t="s">
        <v>37</v>
      </c>
      <c r="E11382" t="s">
        <v>37</v>
      </c>
      <c r="F11382">
        <v>0</v>
      </c>
    </row>
    <row r="11383" spans="1:6">
      <c r="A11383" s="171">
        <v>44541</v>
      </c>
      <c r="B11383" t="s">
        <v>164</v>
      </c>
      <c r="C11383">
        <v>418783.06</v>
      </c>
      <c r="D11383" t="s">
        <v>38</v>
      </c>
      <c r="E11383" t="s">
        <v>38</v>
      </c>
      <c r="F11383">
        <v>0</v>
      </c>
    </row>
    <row r="11384" spans="1:6">
      <c r="A11384" s="171">
        <v>44541</v>
      </c>
      <c r="B11384" t="s">
        <v>164</v>
      </c>
      <c r="C11384">
        <v>418783.06</v>
      </c>
      <c r="D11384" t="s">
        <v>39</v>
      </c>
      <c r="E11384" t="s">
        <v>39</v>
      </c>
      <c r="F11384">
        <v>0</v>
      </c>
    </row>
    <row r="11385" spans="1:6">
      <c r="A11385" s="171">
        <v>44541</v>
      </c>
      <c r="B11385" t="s">
        <v>164</v>
      </c>
      <c r="C11385">
        <v>418783.06</v>
      </c>
      <c r="D11385" t="s">
        <v>40</v>
      </c>
      <c r="E11385" t="s">
        <v>40</v>
      </c>
      <c r="F11385">
        <v>0</v>
      </c>
    </row>
    <row r="11386" spans="1:6">
      <c r="A11386" s="171">
        <v>44541</v>
      </c>
      <c r="B11386" t="s">
        <v>164</v>
      </c>
      <c r="C11386">
        <v>418783.06</v>
      </c>
      <c r="D11386" t="s">
        <v>41</v>
      </c>
      <c r="E11386" t="s">
        <v>41</v>
      </c>
      <c r="F11386">
        <v>0</v>
      </c>
    </row>
    <row r="11387" spans="1:6">
      <c r="A11387" s="171">
        <v>44542</v>
      </c>
      <c r="B11387" t="s">
        <v>164</v>
      </c>
      <c r="C11387">
        <v>444318.42</v>
      </c>
      <c r="D11387" t="s">
        <v>9</v>
      </c>
      <c r="E11387" t="s">
        <v>9</v>
      </c>
      <c r="F11387">
        <v>1828978</v>
      </c>
    </row>
    <row r="11388" spans="1:6">
      <c r="A11388" s="171">
        <v>44542</v>
      </c>
      <c r="B11388" t="s">
        <v>164</v>
      </c>
      <c r="C11388">
        <v>444318.42</v>
      </c>
      <c r="D11388" t="s">
        <v>9</v>
      </c>
      <c r="E11388" t="s">
        <v>10</v>
      </c>
      <c r="F11388">
        <v>325531</v>
      </c>
    </row>
    <row r="11389" spans="1:6">
      <c r="A11389" s="171">
        <v>44542</v>
      </c>
      <c r="B11389" t="s">
        <v>164</v>
      </c>
      <c r="C11389">
        <v>444318.42</v>
      </c>
      <c r="D11389" t="s">
        <v>9</v>
      </c>
      <c r="E11389" t="s">
        <v>11</v>
      </c>
      <c r="F11389">
        <v>8037</v>
      </c>
    </row>
    <row r="11390" spans="1:6">
      <c r="A11390" s="171">
        <v>44542</v>
      </c>
      <c r="B11390" t="s">
        <v>164</v>
      </c>
      <c r="C11390">
        <v>444318.42</v>
      </c>
      <c r="D11390" t="s">
        <v>9</v>
      </c>
      <c r="E11390" t="s">
        <v>12</v>
      </c>
      <c r="F11390">
        <v>0</v>
      </c>
    </row>
    <row r="11391" spans="1:6">
      <c r="A11391" s="171">
        <v>44542</v>
      </c>
      <c r="B11391" t="s">
        <v>164</v>
      </c>
      <c r="C11391">
        <v>444318.42</v>
      </c>
      <c r="D11391" t="s">
        <v>9</v>
      </c>
      <c r="E11391" t="s">
        <v>13</v>
      </c>
      <c r="F11391">
        <v>1495410</v>
      </c>
    </row>
    <row r="11392" spans="1:6">
      <c r="A11392" s="171">
        <v>44542</v>
      </c>
      <c r="B11392" t="s">
        <v>164</v>
      </c>
      <c r="C11392">
        <v>444318.42</v>
      </c>
      <c r="D11392" t="s">
        <v>14</v>
      </c>
      <c r="E11392" t="s">
        <v>14</v>
      </c>
      <c r="F11392">
        <v>146024</v>
      </c>
    </row>
    <row r="11393" spans="1:6">
      <c r="A11393" s="171">
        <v>44542</v>
      </c>
      <c r="B11393" t="s">
        <v>164</v>
      </c>
      <c r="C11393">
        <v>444318.42</v>
      </c>
      <c r="D11393" t="s">
        <v>14</v>
      </c>
      <c r="E11393" t="s">
        <v>15</v>
      </c>
      <c r="F11393">
        <v>7313</v>
      </c>
    </row>
    <row r="11394" spans="1:6">
      <c r="A11394" s="171">
        <v>44542</v>
      </c>
      <c r="B11394" t="s">
        <v>164</v>
      </c>
      <c r="C11394">
        <v>444318.42</v>
      </c>
      <c r="D11394" t="s">
        <v>14</v>
      </c>
      <c r="E11394" t="s">
        <v>16</v>
      </c>
      <c r="F11394">
        <v>1114</v>
      </c>
    </row>
    <row r="11395" spans="1:6">
      <c r="A11395" s="171">
        <v>44542</v>
      </c>
      <c r="B11395" t="s">
        <v>164</v>
      </c>
      <c r="C11395">
        <v>444318.42</v>
      </c>
      <c r="D11395" t="s">
        <v>14</v>
      </c>
      <c r="E11395" t="s">
        <v>17</v>
      </c>
      <c r="F11395">
        <v>137597</v>
      </c>
    </row>
    <row r="11396" spans="1:6">
      <c r="A11396" s="171">
        <v>44542</v>
      </c>
      <c r="B11396" t="s">
        <v>164</v>
      </c>
      <c r="C11396">
        <v>444318.42</v>
      </c>
      <c r="D11396" t="s">
        <v>14</v>
      </c>
      <c r="E11396" t="s">
        <v>18</v>
      </c>
      <c r="F11396">
        <v>0</v>
      </c>
    </row>
    <row r="11397" spans="1:6">
      <c r="A11397" s="171">
        <v>44542</v>
      </c>
      <c r="B11397" t="s">
        <v>164</v>
      </c>
      <c r="C11397">
        <v>444318.42</v>
      </c>
      <c r="D11397" t="s">
        <v>19</v>
      </c>
      <c r="E11397" t="s">
        <v>19</v>
      </c>
      <c r="F11397">
        <v>1495734</v>
      </c>
    </row>
    <row r="11398" spans="1:6">
      <c r="A11398" s="171">
        <v>44542</v>
      </c>
      <c r="B11398" t="s">
        <v>164</v>
      </c>
      <c r="C11398">
        <v>444318.42</v>
      </c>
      <c r="D11398" t="s">
        <v>19</v>
      </c>
      <c r="E11398" t="s">
        <v>20</v>
      </c>
      <c r="F11398">
        <v>817105</v>
      </c>
    </row>
    <row r="11399" spans="1:6">
      <c r="A11399" s="171">
        <v>44542</v>
      </c>
      <c r="B11399" t="s">
        <v>164</v>
      </c>
      <c r="C11399">
        <v>444318.42</v>
      </c>
      <c r="D11399" t="s">
        <v>19</v>
      </c>
      <c r="E11399" t="s">
        <v>21</v>
      </c>
      <c r="F11399">
        <v>0</v>
      </c>
    </row>
    <row r="11400" spans="1:6">
      <c r="A11400" s="171">
        <v>44542</v>
      </c>
      <c r="B11400" t="s">
        <v>164</v>
      </c>
      <c r="C11400">
        <v>444318.42</v>
      </c>
      <c r="D11400" t="s">
        <v>19</v>
      </c>
      <c r="E11400" t="s">
        <v>22</v>
      </c>
      <c r="F11400">
        <v>678629</v>
      </c>
    </row>
    <row r="11401" spans="1:6">
      <c r="A11401" s="171">
        <v>44542</v>
      </c>
      <c r="B11401" t="s">
        <v>164</v>
      </c>
      <c r="C11401">
        <v>444318.42</v>
      </c>
      <c r="D11401" t="s">
        <v>23</v>
      </c>
      <c r="E11401" t="s">
        <v>23</v>
      </c>
      <c r="F11401">
        <v>0</v>
      </c>
    </row>
    <row r="11402" spans="1:6">
      <c r="A11402" s="171">
        <v>44542</v>
      </c>
      <c r="B11402" t="s">
        <v>164</v>
      </c>
      <c r="C11402">
        <v>444318.42</v>
      </c>
      <c r="D11402" t="s">
        <v>24</v>
      </c>
      <c r="E11402" t="s">
        <v>24</v>
      </c>
      <c r="F11402">
        <v>3451302</v>
      </c>
    </row>
    <row r="11403" spans="1:6">
      <c r="A11403" s="171">
        <v>44542</v>
      </c>
      <c r="B11403" t="s">
        <v>164</v>
      </c>
      <c r="C11403">
        <v>444318.42</v>
      </c>
      <c r="D11403" t="s">
        <v>25</v>
      </c>
      <c r="E11403" t="s">
        <v>25</v>
      </c>
      <c r="F11403">
        <v>1102118</v>
      </c>
    </row>
    <row r="11404" spans="1:6">
      <c r="A11404" s="171">
        <v>44542</v>
      </c>
      <c r="B11404" t="s">
        <v>164</v>
      </c>
      <c r="C11404">
        <v>444318.42</v>
      </c>
      <c r="D11404" t="s">
        <v>26</v>
      </c>
      <c r="E11404" t="s">
        <v>26</v>
      </c>
      <c r="F11404">
        <v>2084442</v>
      </c>
    </row>
    <row r="11405" spans="1:6">
      <c r="A11405" s="171">
        <v>44542</v>
      </c>
      <c r="B11405" t="s">
        <v>164</v>
      </c>
      <c r="C11405">
        <v>444318.42</v>
      </c>
      <c r="D11405" t="s">
        <v>27</v>
      </c>
      <c r="E11405" t="s">
        <v>27</v>
      </c>
      <c r="F11405">
        <v>226893</v>
      </c>
    </row>
    <row r="11406" spans="1:6">
      <c r="A11406" s="171">
        <v>44542</v>
      </c>
      <c r="B11406" t="s">
        <v>164</v>
      </c>
      <c r="C11406">
        <v>444318.42</v>
      </c>
      <c r="D11406" t="s">
        <v>28</v>
      </c>
      <c r="E11406" t="s">
        <v>28</v>
      </c>
      <c r="F11406">
        <v>0</v>
      </c>
    </row>
    <row r="11407" spans="1:6">
      <c r="A11407" s="171">
        <v>44542</v>
      </c>
      <c r="B11407" t="s">
        <v>164</v>
      </c>
      <c r="C11407">
        <v>444318.42</v>
      </c>
      <c r="D11407" t="s">
        <v>29</v>
      </c>
      <c r="E11407" t="s">
        <v>29</v>
      </c>
      <c r="F11407">
        <v>1146973</v>
      </c>
    </row>
    <row r="11408" spans="1:6">
      <c r="A11408" s="171">
        <v>44542</v>
      </c>
      <c r="B11408" t="s">
        <v>164</v>
      </c>
      <c r="C11408">
        <v>444318.42</v>
      </c>
      <c r="D11408" t="s">
        <v>30</v>
      </c>
      <c r="E11408" t="s">
        <v>30</v>
      </c>
      <c r="F11408">
        <v>36049653</v>
      </c>
    </row>
    <row r="11409" spans="1:6">
      <c r="A11409" s="171">
        <v>44542</v>
      </c>
      <c r="B11409" t="s">
        <v>164</v>
      </c>
      <c r="C11409">
        <v>444318.42</v>
      </c>
      <c r="D11409" t="s">
        <v>31</v>
      </c>
      <c r="E11409" t="s">
        <v>31</v>
      </c>
      <c r="F11409">
        <v>9228616</v>
      </c>
    </row>
    <row r="11410" spans="1:6">
      <c r="A11410" s="171">
        <v>44542</v>
      </c>
      <c r="B11410" t="s">
        <v>164</v>
      </c>
      <c r="C11410">
        <v>444318.42</v>
      </c>
      <c r="D11410" t="s">
        <v>32</v>
      </c>
      <c r="E11410" t="s">
        <v>32</v>
      </c>
      <c r="F11410">
        <v>455345</v>
      </c>
    </row>
    <row r="11411" spans="1:6">
      <c r="A11411" s="171">
        <v>44542</v>
      </c>
      <c r="B11411" t="s">
        <v>164</v>
      </c>
      <c r="C11411">
        <v>444318.42</v>
      </c>
      <c r="D11411" t="s">
        <v>33</v>
      </c>
      <c r="E11411" t="s">
        <v>33</v>
      </c>
      <c r="F11411">
        <v>9927749</v>
      </c>
    </row>
    <row r="11412" spans="1:6">
      <c r="A11412" s="171">
        <v>44542</v>
      </c>
      <c r="B11412" t="s">
        <v>164</v>
      </c>
      <c r="C11412">
        <v>444318.42</v>
      </c>
      <c r="D11412" t="s">
        <v>34</v>
      </c>
      <c r="E11412" t="s">
        <v>34</v>
      </c>
      <c r="F11412">
        <v>269175</v>
      </c>
    </row>
    <row r="11413" spans="1:6">
      <c r="A11413" s="171">
        <v>44542</v>
      </c>
      <c r="B11413" t="s">
        <v>164</v>
      </c>
      <c r="C11413">
        <v>444318.42</v>
      </c>
      <c r="D11413" t="s">
        <v>35</v>
      </c>
      <c r="E11413" t="s">
        <v>35</v>
      </c>
      <c r="F11413">
        <v>0</v>
      </c>
    </row>
    <row r="11414" spans="1:6">
      <c r="A11414" s="171">
        <v>44542</v>
      </c>
      <c r="B11414" t="s">
        <v>164</v>
      </c>
      <c r="C11414">
        <v>444318.42</v>
      </c>
      <c r="D11414" t="s">
        <v>36</v>
      </c>
      <c r="E11414" t="s">
        <v>36</v>
      </c>
      <c r="F11414">
        <v>0</v>
      </c>
    </row>
    <row r="11415" spans="1:6">
      <c r="A11415" s="171">
        <v>44542</v>
      </c>
      <c r="B11415" t="s">
        <v>164</v>
      </c>
      <c r="C11415">
        <v>444318.42</v>
      </c>
      <c r="D11415" t="s">
        <v>37</v>
      </c>
      <c r="E11415" t="s">
        <v>37</v>
      </c>
      <c r="F11415">
        <v>0</v>
      </c>
    </row>
    <row r="11416" spans="1:6">
      <c r="A11416" s="171">
        <v>44542</v>
      </c>
      <c r="B11416" t="s">
        <v>164</v>
      </c>
      <c r="C11416">
        <v>444318.42</v>
      </c>
      <c r="D11416" t="s">
        <v>38</v>
      </c>
      <c r="E11416" t="s">
        <v>38</v>
      </c>
      <c r="F11416">
        <v>0</v>
      </c>
    </row>
    <row r="11417" spans="1:6">
      <c r="A11417" s="171">
        <v>44542</v>
      </c>
      <c r="B11417" t="s">
        <v>164</v>
      </c>
      <c r="C11417">
        <v>444318.42</v>
      </c>
      <c r="D11417" t="s">
        <v>39</v>
      </c>
      <c r="E11417" t="s">
        <v>39</v>
      </c>
      <c r="F11417">
        <v>0</v>
      </c>
    </row>
    <row r="11418" spans="1:6">
      <c r="A11418" s="171">
        <v>44542</v>
      </c>
      <c r="B11418" t="s">
        <v>164</v>
      </c>
      <c r="C11418">
        <v>444318.42</v>
      </c>
      <c r="D11418" t="s">
        <v>40</v>
      </c>
      <c r="E11418" t="s">
        <v>40</v>
      </c>
      <c r="F11418">
        <v>0</v>
      </c>
    </row>
    <row r="11419" spans="1:6">
      <c r="A11419" s="171">
        <v>44542</v>
      </c>
      <c r="B11419" t="s">
        <v>164</v>
      </c>
      <c r="C11419">
        <v>444318.42</v>
      </c>
      <c r="D11419" t="s">
        <v>41</v>
      </c>
      <c r="E11419" t="s">
        <v>41</v>
      </c>
      <c r="F11419">
        <v>0</v>
      </c>
    </row>
    <row r="11420" spans="1:6">
      <c r="A11420" s="171">
        <v>44543</v>
      </c>
      <c r="B11420" t="s">
        <v>164</v>
      </c>
      <c r="C11420">
        <v>178672.11</v>
      </c>
      <c r="D11420" t="s">
        <v>9</v>
      </c>
      <c r="E11420" t="s">
        <v>9</v>
      </c>
      <c r="F11420">
        <v>1786840</v>
      </c>
    </row>
    <row r="11421" spans="1:6">
      <c r="A11421" s="171">
        <v>44543</v>
      </c>
      <c r="B11421" t="s">
        <v>164</v>
      </c>
      <c r="C11421">
        <v>178672.11</v>
      </c>
      <c r="D11421" t="s">
        <v>9</v>
      </c>
      <c r="E11421" t="s">
        <v>10</v>
      </c>
      <c r="F11421">
        <v>372001</v>
      </c>
    </row>
    <row r="11422" spans="1:6">
      <c r="A11422" s="171">
        <v>44543</v>
      </c>
      <c r="B11422" t="s">
        <v>164</v>
      </c>
      <c r="C11422">
        <v>178672.11</v>
      </c>
      <c r="D11422" t="s">
        <v>9</v>
      </c>
      <c r="E11422" t="s">
        <v>11</v>
      </c>
      <c r="F11422">
        <v>8451</v>
      </c>
    </row>
    <row r="11423" spans="1:6">
      <c r="A11423" s="171">
        <v>44543</v>
      </c>
      <c r="B11423" t="s">
        <v>164</v>
      </c>
      <c r="C11423">
        <v>178672.11</v>
      </c>
      <c r="D11423" t="s">
        <v>9</v>
      </c>
      <c r="E11423" t="s">
        <v>12</v>
      </c>
      <c r="F11423">
        <v>0</v>
      </c>
    </row>
    <row r="11424" spans="1:6">
      <c r="A11424" s="171">
        <v>44543</v>
      </c>
      <c r="B11424" t="s">
        <v>164</v>
      </c>
      <c r="C11424">
        <v>178672.11</v>
      </c>
      <c r="D11424" t="s">
        <v>9</v>
      </c>
      <c r="E11424" t="s">
        <v>13</v>
      </c>
      <c r="F11424">
        <v>1406388</v>
      </c>
    </row>
    <row r="11425" spans="1:6">
      <c r="A11425" s="171">
        <v>44543</v>
      </c>
      <c r="B11425" t="s">
        <v>164</v>
      </c>
      <c r="C11425">
        <v>178672.11</v>
      </c>
      <c r="D11425" t="s">
        <v>14</v>
      </c>
      <c r="E11425" t="s">
        <v>14</v>
      </c>
      <c r="F11425">
        <v>110724</v>
      </c>
    </row>
    <row r="11426" spans="1:6">
      <c r="A11426" s="171">
        <v>44543</v>
      </c>
      <c r="B11426" t="s">
        <v>164</v>
      </c>
      <c r="C11426">
        <v>178672.11</v>
      </c>
      <c r="D11426" t="s">
        <v>14</v>
      </c>
      <c r="E11426" t="s">
        <v>15</v>
      </c>
      <c r="F11426">
        <v>8043</v>
      </c>
    </row>
    <row r="11427" spans="1:6">
      <c r="A11427" s="171">
        <v>44543</v>
      </c>
      <c r="B11427" t="s">
        <v>164</v>
      </c>
      <c r="C11427">
        <v>178672.11</v>
      </c>
      <c r="D11427" t="s">
        <v>14</v>
      </c>
      <c r="E11427" t="s">
        <v>16</v>
      </c>
      <c r="F11427">
        <v>1153</v>
      </c>
    </row>
    <row r="11428" spans="1:6">
      <c r="A11428" s="171">
        <v>44543</v>
      </c>
      <c r="B11428" t="s">
        <v>164</v>
      </c>
      <c r="C11428">
        <v>178672.11</v>
      </c>
      <c r="D11428" t="s">
        <v>14</v>
      </c>
      <c r="E11428" t="s">
        <v>17</v>
      </c>
      <c r="F11428">
        <v>101528</v>
      </c>
    </row>
    <row r="11429" spans="1:6">
      <c r="A11429" s="171">
        <v>44543</v>
      </c>
      <c r="B11429" t="s">
        <v>164</v>
      </c>
      <c r="C11429">
        <v>178672.11</v>
      </c>
      <c r="D11429" t="s">
        <v>14</v>
      </c>
      <c r="E11429" t="s">
        <v>18</v>
      </c>
      <c r="F11429">
        <v>0</v>
      </c>
    </row>
    <row r="11430" spans="1:6">
      <c r="A11430" s="171">
        <v>44543</v>
      </c>
      <c r="B11430" t="s">
        <v>164</v>
      </c>
      <c r="C11430">
        <v>178672.11</v>
      </c>
      <c r="D11430" t="s">
        <v>19</v>
      </c>
      <c r="E11430" t="s">
        <v>19</v>
      </c>
      <c r="F11430">
        <v>2033909</v>
      </c>
    </row>
    <row r="11431" spans="1:6">
      <c r="A11431" s="171">
        <v>44543</v>
      </c>
      <c r="B11431" t="s">
        <v>164</v>
      </c>
      <c r="C11431">
        <v>178672.11</v>
      </c>
      <c r="D11431" t="s">
        <v>19</v>
      </c>
      <c r="E11431" t="s">
        <v>20</v>
      </c>
      <c r="F11431">
        <v>1355363</v>
      </c>
    </row>
    <row r="11432" spans="1:6">
      <c r="A11432" s="171">
        <v>44543</v>
      </c>
      <c r="B11432" t="s">
        <v>164</v>
      </c>
      <c r="C11432">
        <v>178672.11</v>
      </c>
      <c r="D11432" t="s">
        <v>19</v>
      </c>
      <c r="E11432" t="s">
        <v>21</v>
      </c>
      <c r="F11432">
        <v>0</v>
      </c>
    </row>
    <row r="11433" spans="1:6">
      <c r="A11433" s="171">
        <v>44543</v>
      </c>
      <c r="B11433" t="s">
        <v>164</v>
      </c>
      <c r="C11433">
        <v>178672.11</v>
      </c>
      <c r="D11433" t="s">
        <v>19</v>
      </c>
      <c r="E11433" t="s">
        <v>22</v>
      </c>
      <c r="F11433">
        <v>678546</v>
      </c>
    </row>
    <row r="11434" spans="1:6">
      <c r="A11434" s="171">
        <v>44543</v>
      </c>
      <c r="B11434" t="s">
        <v>164</v>
      </c>
      <c r="C11434">
        <v>178672.11</v>
      </c>
      <c r="D11434" t="s">
        <v>23</v>
      </c>
      <c r="E11434" t="s">
        <v>23</v>
      </c>
      <c r="F11434">
        <v>0</v>
      </c>
    </row>
    <row r="11435" spans="1:6">
      <c r="A11435" s="171">
        <v>44543</v>
      </c>
      <c r="B11435" t="s">
        <v>164</v>
      </c>
      <c r="C11435">
        <v>178672.11</v>
      </c>
      <c r="D11435" t="s">
        <v>24</v>
      </c>
      <c r="E11435" t="s">
        <v>24</v>
      </c>
      <c r="F11435">
        <v>843759</v>
      </c>
    </row>
    <row r="11436" spans="1:6">
      <c r="A11436" s="171">
        <v>44543</v>
      </c>
      <c r="B11436" t="s">
        <v>164</v>
      </c>
      <c r="C11436">
        <v>178672.11</v>
      </c>
      <c r="D11436" t="s">
        <v>25</v>
      </c>
      <c r="E11436" t="s">
        <v>25</v>
      </c>
      <c r="F11436">
        <v>1572883</v>
      </c>
    </row>
    <row r="11437" spans="1:6">
      <c r="A11437" s="171">
        <v>44543</v>
      </c>
      <c r="B11437" t="s">
        <v>164</v>
      </c>
      <c r="C11437">
        <v>178672.11</v>
      </c>
      <c r="D11437" t="s">
        <v>26</v>
      </c>
      <c r="E11437" t="s">
        <v>26</v>
      </c>
      <c r="F11437">
        <v>2441443</v>
      </c>
    </row>
    <row r="11438" spans="1:6">
      <c r="A11438" s="171">
        <v>44543</v>
      </c>
      <c r="B11438" t="s">
        <v>164</v>
      </c>
      <c r="C11438">
        <v>178672.11</v>
      </c>
      <c r="D11438" t="s">
        <v>27</v>
      </c>
      <c r="E11438" t="s">
        <v>27</v>
      </c>
      <c r="F11438">
        <v>58320</v>
      </c>
    </row>
    <row r="11439" spans="1:6">
      <c r="A11439" s="171">
        <v>44543</v>
      </c>
      <c r="B11439" t="s">
        <v>164</v>
      </c>
      <c r="C11439">
        <v>178672.11</v>
      </c>
      <c r="D11439" t="s">
        <v>28</v>
      </c>
      <c r="E11439" t="s">
        <v>28</v>
      </c>
      <c r="F11439">
        <v>0</v>
      </c>
    </row>
    <row r="11440" spans="1:6">
      <c r="A11440" s="171">
        <v>44543</v>
      </c>
      <c r="B11440" t="s">
        <v>164</v>
      </c>
      <c r="C11440">
        <v>178672.11</v>
      </c>
      <c r="D11440" t="s">
        <v>29</v>
      </c>
      <c r="E11440" t="s">
        <v>29</v>
      </c>
      <c r="F11440">
        <v>573733</v>
      </c>
    </row>
    <row r="11441" spans="1:6">
      <c r="A11441" s="171">
        <v>44543</v>
      </c>
      <c r="B11441" t="s">
        <v>164</v>
      </c>
      <c r="C11441">
        <v>178672.11</v>
      </c>
      <c r="D11441" t="s">
        <v>30</v>
      </c>
      <c r="E11441" t="s">
        <v>30</v>
      </c>
      <c r="F11441">
        <v>44849123</v>
      </c>
    </row>
    <row r="11442" spans="1:6">
      <c r="A11442" s="171">
        <v>44543</v>
      </c>
      <c r="B11442" t="s">
        <v>164</v>
      </c>
      <c r="C11442">
        <v>178672.11</v>
      </c>
      <c r="D11442" t="s">
        <v>31</v>
      </c>
      <c r="E11442" t="s">
        <v>31</v>
      </c>
      <c r="F11442">
        <v>8999749</v>
      </c>
    </row>
    <row r="11443" spans="1:6">
      <c r="A11443" s="171">
        <v>44543</v>
      </c>
      <c r="B11443" t="s">
        <v>164</v>
      </c>
      <c r="C11443">
        <v>178672.11</v>
      </c>
      <c r="D11443" t="s">
        <v>32</v>
      </c>
      <c r="E11443" t="s">
        <v>32</v>
      </c>
      <c r="F11443">
        <v>391522</v>
      </c>
    </row>
    <row r="11444" spans="1:6">
      <c r="A11444" s="171">
        <v>44543</v>
      </c>
      <c r="B11444" t="s">
        <v>164</v>
      </c>
      <c r="C11444">
        <v>178672.11</v>
      </c>
      <c r="D11444" t="s">
        <v>33</v>
      </c>
      <c r="E11444" t="s">
        <v>33</v>
      </c>
      <c r="F11444">
        <v>9222829</v>
      </c>
    </row>
    <row r="11445" spans="1:6">
      <c r="A11445" s="171">
        <v>44543</v>
      </c>
      <c r="B11445" t="s">
        <v>164</v>
      </c>
      <c r="C11445">
        <v>178672.11</v>
      </c>
      <c r="D11445" t="s">
        <v>34</v>
      </c>
      <c r="E11445" t="s">
        <v>34</v>
      </c>
      <c r="F11445">
        <v>1051297</v>
      </c>
    </row>
    <row r="11446" spans="1:6">
      <c r="A11446" s="171">
        <v>44543</v>
      </c>
      <c r="B11446" t="s">
        <v>164</v>
      </c>
      <c r="C11446">
        <v>178672.11</v>
      </c>
      <c r="D11446" t="s">
        <v>35</v>
      </c>
      <c r="E11446" t="s">
        <v>35</v>
      </c>
      <c r="F11446">
        <v>0</v>
      </c>
    </row>
    <row r="11447" spans="1:6">
      <c r="A11447" s="171">
        <v>44543</v>
      </c>
      <c r="B11447" t="s">
        <v>164</v>
      </c>
      <c r="C11447">
        <v>178672.11</v>
      </c>
      <c r="D11447" t="s">
        <v>36</v>
      </c>
      <c r="E11447" t="s">
        <v>36</v>
      </c>
      <c r="F11447">
        <v>0</v>
      </c>
    </row>
    <row r="11448" spans="1:6">
      <c r="A11448" s="171">
        <v>44543</v>
      </c>
      <c r="B11448" t="s">
        <v>164</v>
      </c>
      <c r="C11448">
        <v>178672.11</v>
      </c>
      <c r="D11448" t="s">
        <v>37</v>
      </c>
      <c r="E11448" t="s">
        <v>37</v>
      </c>
      <c r="F11448">
        <v>0</v>
      </c>
    </row>
    <row r="11449" spans="1:6">
      <c r="A11449" s="171">
        <v>44543</v>
      </c>
      <c r="B11449" t="s">
        <v>164</v>
      </c>
      <c r="C11449">
        <v>178672.11</v>
      </c>
      <c r="D11449" t="s">
        <v>38</v>
      </c>
      <c r="E11449" t="s">
        <v>38</v>
      </c>
      <c r="F11449">
        <v>0</v>
      </c>
    </row>
    <row r="11450" spans="1:6">
      <c r="A11450" s="171">
        <v>44543</v>
      </c>
      <c r="B11450" t="s">
        <v>164</v>
      </c>
      <c r="C11450">
        <v>178672.11</v>
      </c>
      <c r="D11450" t="s">
        <v>39</v>
      </c>
      <c r="E11450" t="s">
        <v>39</v>
      </c>
      <c r="F11450">
        <v>0</v>
      </c>
    </row>
    <row r="11451" spans="1:6">
      <c r="A11451" s="171">
        <v>44543</v>
      </c>
      <c r="B11451" t="s">
        <v>164</v>
      </c>
      <c r="C11451">
        <v>178672.11</v>
      </c>
      <c r="D11451" t="s">
        <v>40</v>
      </c>
      <c r="E11451" t="s">
        <v>40</v>
      </c>
      <c r="F11451">
        <v>0</v>
      </c>
    </row>
    <row r="11452" spans="1:6">
      <c r="A11452" s="171">
        <v>44543</v>
      </c>
      <c r="B11452" t="s">
        <v>164</v>
      </c>
      <c r="C11452">
        <v>178672.11</v>
      </c>
      <c r="D11452" t="s">
        <v>41</v>
      </c>
      <c r="E11452" t="s">
        <v>41</v>
      </c>
      <c r="F11452">
        <v>0</v>
      </c>
    </row>
    <row r="11453" spans="1:6">
      <c r="A11453" s="171">
        <v>44544</v>
      </c>
      <c r="B11453" t="s">
        <v>164</v>
      </c>
      <c r="C11453">
        <v>152546.53</v>
      </c>
      <c r="D11453" t="s">
        <v>9</v>
      </c>
      <c r="E11453" t="s">
        <v>9</v>
      </c>
      <c r="F11453">
        <v>1482455</v>
      </c>
    </row>
    <row r="11454" spans="1:6">
      <c r="A11454" s="171">
        <v>44544</v>
      </c>
      <c r="B11454" t="s">
        <v>164</v>
      </c>
      <c r="C11454">
        <v>152546.53</v>
      </c>
      <c r="D11454" t="s">
        <v>9</v>
      </c>
      <c r="E11454" t="s">
        <v>10</v>
      </c>
      <c r="F11454">
        <v>392575</v>
      </c>
    </row>
    <row r="11455" spans="1:6">
      <c r="A11455" s="171">
        <v>44544</v>
      </c>
      <c r="B11455" t="s">
        <v>164</v>
      </c>
      <c r="C11455">
        <v>152546.53</v>
      </c>
      <c r="D11455" t="s">
        <v>9</v>
      </c>
      <c r="E11455" t="s">
        <v>11</v>
      </c>
      <c r="F11455">
        <v>6482</v>
      </c>
    </row>
    <row r="11456" spans="1:6">
      <c r="A11456" s="171">
        <v>44544</v>
      </c>
      <c r="B11456" t="s">
        <v>164</v>
      </c>
      <c r="C11456">
        <v>152546.53</v>
      </c>
      <c r="D11456" t="s">
        <v>9</v>
      </c>
      <c r="E11456" t="s">
        <v>12</v>
      </c>
      <c r="F11456">
        <v>0</v>
      </c>
    </row>
    <row r="11457" spans="1:6">
      <c r="A11457" s="171">
        <v>44544</v>
      </c>
      <c r="B11457" t="s">
        <v>164</v>
      </c>
      <c r="C11457">
        <v>152546.53</v>
      </c>
      <c r="D11457" t="s">
        <v>9</v>
      </c>
      <c r="E11457" t="s">
        <v>13</v>
      </c>
      <c r="F11457">
        <v>1083398</v>
      </c>
    </row>
    <row r="11458" spans="1:6">
      <c r="A11458" s="171">
        <v>44544</v>
      </c>
      <c r="B11458" t="s">
        <v>164</v>
      </c>
      <c r="C11458">
        <v>152546.53</v>
      </c>
      <c r="D11458" t="s">
        <v>14</v>
      </c>
      <c r="E11458" t="s">
        <v>14</v>
      </c>
      <c r="F11458">
        <v>4569</v>
      </c>
    </row>
    <row r="11459" spans="1:6">
      <c r="A11459" s="171">
        <v>44544</v>
      </c>
      <c r="B11459" t="s">
        <v>164</v>
      </c>
      <c r="C11459">
        <v>152546.53</v>
      </c>
      <c r="D11459" t="s">
        <v>14</v>
      </c>
      <c r="E11459" t="s">
        <v>15</v>
      </c>
      <c r="F11459">
        <v>3611</v>
      </c>
    </row>
    <row r="11460" spans="1:6">
      <c r="A11460" s="171">
        <v>44544</v>
      </c>
      <c r="B11460" t="s">
        <v>164</v>
      </c>
      <c r="C11460">
        <v>152546.53</v>
      </c>
      <c r="D11460" t="s">
        <v>14</v>
      </c>
      <c r="E11460" t="s">
        <v>16</v>
      </c>
      <c r="F11460">
        <v>958</v>
      </c>
    </row>
    <row r="11461" spans="1:6">
      <c r="A11461" s="171">
        <v>44544</v>
      </c>
      <c r="B11461" t="s">
        <v>164</v>
      </c>
      <c r="C11461">
        <v>152546.53</v>
      </c>
      <c r="D11461" t="s">
        <v>14</v>
      </c>
      <c r="E11461" t="s">
        <v>17</v>
      </c>
      <c r="F11461">
        <v>0</v>
      </c>
    </row>
    <row r="11462" spans="1:6">
      <c r="A11462" s="171">
        <v>44544</v>
      </c>
      <c r="B11462" t="s">
        <v>164</v>
      </c>
      <c r="C11462">
        <v>152546.53</v>
      </c>
      <c r="D11462" t="s">
        <v>14</v>
      </c>
      <c r="E11462" t="s">
        <v>18</v>
      </c>
      <c r="F11462">
        <v>0</v>
      </c>
    </row>
    <row r="11463" spans="1:6">
      <c r="A11463" s="171">
        <v>44544</v>
      </c>
      <c r="B11463" t="s">
        <v>164</v>
      </c>
      <c r="C11463">
        <v>152546.53</v>
      </c>
      <c r="D11463" t="s">
        <v>19</v>
      </c>
      <c r="E11463" t="s">
        <v>19</v>
      </c>
      <c r="F11463">
        <v>1589736</v>
      </c>
    </row>
    <row r="11464" spans="1:6">
      <c r="A11464" s="171">
        <v>44544</v>
      </c>
      <c r="B11464" t="s">
        <v>164</v>
      </c>
      <c r="C11464">
        <v>152546.53</v>
      </c>
      <c r="D11464" t="s">
        <v>19</v>
      </c>
      <c r="E11464" t="s">
        <v>20</v>
      </c>
      <c r="F11464">
        <v>1589736</v>
      </c>
    </row>
    <row r="11465" spans="1:6">
      <c r="A11465" s="171">
        <v>44544</v>
      </c>
      <c r="B11465" t="s">
        <v>164</v>
      </c>
      <c r="C11465">
        <v>152546.53</v>
      </c>
      <c r="D11465" t="s">
        <v>19</v>
      </c>
      <c r="E11465" t="s">
        <v>21</v>
      </c>
      <c r="F11465">
        <v>0</v>
      </c>
    </row>
    <row r="11466" spans="1:6">
      <c r="A11466" s="171">
        <v>44544</v>
      </c>
      <c r="B11466" t="s">
        <v>164</v>
      </c>
      <c r="C11466">
        <v>152546.53</v>
      </c>
      <c r="D11466" t="s">
        <v>19</v>
      </c>
      <c r="E11466" t="s">
        <v>22</v>
      </c>
      <c r="F11466">
        <v>0</v>
      </c>
    </row>
    <row r="11467" spans="1:6">
      <c r="A11467" s="171">
        <v>44544</v>
      </c>
      <c r="B11467" t="s">
        <v>164</v>
      </c>
      <c r="C11467">
        <v>152546.53</v>
      </c>
      <c r="D11467" t="s">
        <v>23</v>
      </c>
      <c r="E11467" t="s">
        <v>23</v>
      </c>
      <c r="F11467">
        <v>0</v>
      </c>
    </row>
    <row r="11468" spans="1:6">
      <c r="A11468" s="171">
        <v>44544</v>
      </c>
      <c r="B11468" t="s">
        <v>164</v>
      </c>
      <c r="C11468">
        <v>152546.53</v>
      </c>
      <c r="D11468" t="s">
        <v>24</v>
      </c>
      <c r="E11468" t="s">
        <v>24</v>
      </c>
      <c r="F11468">
        <v>990626</v>
      </c>
    </row>
    <row r="11469" spans="1:6">
      <c r="A11469" s="171">
        <v>44544</v>
      </c>
      <c r="B11469" t="s">
        <v>164</v>
      </c>
      <c r="C11469">
        <v>152546.53</v>
      </c>
      <c r="D11469" t="s">
        <v>25</v>
      </c>
      <c r="E11469" t="s">
        <v>25</v>
      </c>
      <c r="F11469">
        <v>1954993</v>
      </c>
    </row>
    <row r="11470" spans="1:6">
      <c r="A11470" s="171">
        <v>44544</v>
      </c>
      <c r="B11470" t="s">
        <v>164</v>
      </c>
      <c r="C11470">
        <v>152546.53</v>
      </c>
      <c r="D11470" t="s">
        <v>26</v>
      </c>
      <c r="E11470" t="s">
        <v>26</v>
      </c>
      <c r="F11470">
        <v>1643074</v>
      </c>
    </row>
    <row r="11471" spans="1:6">
      <c r="A11471" s="171">
        <v>44544</v>
      </c>
      <c r="B11471" t="s">
        <v>164</v>
      </c>
      <c r="C11471">
        <v>152546.53</v>
      </c>
      <c r="D11471" t="s">
        <v>27</v>
      </c>
      <c r="E11471" t="s">
        <v>27</v>
      </c>
      <c r="F11471">
        <v>56330</v>
      </c>
    </row>
    <row r="11472" spans="1:6">
      <c r="A11472" s="171">
        <v>44544</v>
      </c>
      <c r="B11472" t="s">
        <v>164</v>
      </c>
      <c r="C11472">
        <v>152546.53</v>
      </c>
      <c r="D11472" t="s">
        <v>28</v>
      </c>
      <c r="E11472" t="s">
        <v>28</v>
      </c>
      <c r="F11472">
        <v>0</v>
      </c>
    </row>
    <row r="11473" spans="1:6">
      <c r="A11473" s="171">
        <v>44544</v>
      </c>
      <c r="B11473" t="s">
        <v>164</v>
      </c>
      <c r="C11473">
        <v>152546.53</v>
      </c>
      <c r="D11473" t="s">
        <v>29</v>
      </c>
      <c r="E11473" t="s">
        <v>29</v>
      </c>
      <c r="F11473">
        <v>695148</v>
      </c>
    </row>
    <row r="11474" spans="1:6">
      <c r="A11474" s="171">
        <v>44544</v>
      </c>
      <c r="B11474" t="s">
        <v>164</v>
      </c>
      <c r="C11474">
        <v>152546.53</v>
      </c>
      <c r="D11474" t="s">
        <v>30</v>
      </c>
      <c r="E11474" t="s">
        <v>30</v>
      </c>
      <c r="F11474">
        <v>38962886</v>
      </c>
    </row>
    <row r="11475" spans="1:6">
      <c r="A11475" s="171">
        <v>44544</v>
      </c>
      <c r="B11475" t="s">
        <v>164</v>
      </c>
      <c r="C11475">
        <v>152546.53</v>
      </c>
      <c r="D11475" t="s">
        <v>31</v>
      </c>
      <c r="E11475" t="s">
        <v>31</v>
      </c>
      <c r="F11475">
        <v>8795210</v>
      </c>
    </row>
    <row r="11476" spans="1:6">
      <c r="A11476" s="171">
        <v>44544</v>
      </c>
      <c r="B11476" t="s">
        <v>164</v>
      </c>
      <c r="C11476">
        <v>152546.53</v>
      </c>
      <c r="D11476" t="s">
        <v>32</v>
      </c>
      <c r="E11476" t="s">
        <v>32</v>
      </c>
      <c r="F11476">
        <v>232388</v>
      </c>
    </row>
    <row r="11477" spans="1:6">
      <c r="A11477" s="171">
        <v>44544</v>
      </c>
      <c r="B11477" t="s">
        <v>164</v>
      </c>
      <c r="C11477">
        <v>152546.53</v>
      </c>
      <c r="D11477" t="s">
        <v>33</v>
      </c>
      <c r="E11477" t="s">
        <v>33</v>
      </c>
      <c r="F11477">
        <v>10860575</v>
      </c>
    </row>
    <row r="11478" spans="1:6">
      <c r="A11478" s="171">
        <v>44544</v>
      </c>
      <c r="B11478" t="s">
        <v>164</v>
      </c>
      <c r="C11478">
        <v>152546.53</v>
      </c>
      <c r="D11478" t="s">
        <v>34</v>
      </c>
      <c r="E11478" t="s">
        <v>34</v>
      </c>
      <c r="F11478">
        <v>428339</v>
      </c>
    </row>
    <row r="11479" spans="1:6">
      <c r="A11479" s="171">
        <v>44544</v>
      </c>
      <c r="B11479" t="s">
        <v>164</v>
      </c>
      <c r="C11479">
        <v>152546.53</v>
      </c>
      <c r="D11479" t="s">
        <v>35</v>
      </c>
      <c r="E11479" t="s">
        <v>35</v>
      </c>
      <c r="F11479">
        <v>0</v>
      </c>
    </row>
    <row r="11480" spans="1:6">
      <c r="A11480" s="171">
        <v>44544</v>
      </c>
      <c r="B11480" t="s">
        <v>164</v>
      </c>
      <c r="C11480">
        <v>152546.53</v>
      </c>
      <c r="D11480" t="s">
        <v>36</v>
      </c>
      <c r="E11480" t="s">
        <v>36</v>
      </c>
      <c r="F11480">
        <v>0</v>
      </c>
    </row>
    <row r="11481" spans="1:6">
      <c r="A11481" s="171">
        <v>44544</v>
      </c>
      <c r="B11481" t="s">
        <v>164</v>
      </c>
      <c r="C11481">
        <v>152546.53</v>
      </c>
      <c r="D11481" t="s">
        <v>37</v>
      </c>
      <c r="E11481" t="s">
        <v>37</v>
      </c>
      <c r="F11481">
        <v>0</v>
      </c>
    </row>
    <row r="11482" spans="1:6">
      <c r="A11482" s="171">
        <v>44544</v>
      </c>
      <c r="B11482" t="s">
        <v>164</v>
      </c>
      <c r="C11482">
        <v>152546.53</v>
      </c>
      <c r="D11482" t="s">
        <v>38</v>
      </c>
      <c r="E11482" t="s">
        <v>38</v>
      </c>
      <c r="F11482">
        <v>0</v>
      </c>
    </row>
    <row r="11483" spans="1:6">
      <c r="A11483" s="171">
        <v>44544</v>
      </c>
      <c r="B11483" t="s">
        <v>164</v>
      </c>
      <c r="C11483">
        <v>152546.53</v>
      </c>
      <c r="D11483" t="s">
        <v>39</v>
      </c>
      <c r="E11483" t="s">
        <v>39</v>
      </c>
      <c r="F11483">
        <v>0</v>
      </c>
    </row>
    <row r="11484" spans="1:6">
      <c r="A11484" s="171">
        <v>44544</v>
      </c>
      <c r="B11484" t="s">
        <v>164</v>
      </c>
      <c r="C11484">
        <v>152546.53</v>
      </c>
      <c r="D11484" t="s">
        <v>40</v>
      </c>
      <c r="E11484" t="s">
        <v>40</v>
      </c>
      <c r="F11484">
        <v>0</v>
      </c>
    </row>
    <row r="11485" spans="1:6">
      <c r="A11485" s="171">
        <v>44544</v>
      </c>
      <c r="B11485" t="s">
        <v>164</v>
      </c>
      <c r="C11485">
        <v>152546.53</v>
      </c>
      <c r="D11485" t="s">
        <v>41</v>
      </c>
      <c r="E11485" t="s">
        <v>41</v>
      </c>
      <c r="F11485">
        <v>0</v>
      </c>
    </row>
    <row r="11486" spans="1:6">
      <c r="A11486" s="171">
        <v>44545</v>
      </c>
      <c r="B11486" t="s">
        <v>164</v>
      </c>
      <c r="C11486">
        <v>499421.77</v>
      </c>
      <c r="D11486" t="s">
        <v>9</v>
      </c>
      <c r="E11486" t="s">
        <v>9</v>
      </c>
      <c r="F11486">
        <v>2332833</v>
      </c>
    </row>
    <row r="11487" spans="1:6">
      <c r="A11487" s="171">
        <v>44545</v>
      </c>
      <c r="B11487" t="s">
        <v>164</v>
      </c>
      <c r="C11487">
        <v>499421.77</v>
      </c>
      <c r="D11487" t="s">
        <v>9</v>
      </c>
      <c r="E11487" t="s">
        <v>10</v>
      </c>
      <c r="F11487">
        <v>1272472</v>
      </c>
    </row>
    <row r="11488" spans="1:6">
      <c r="A11488" s="171">
        <v>44545</v>
      </c>
      <c r="B11488" t="s">
        <v>164</v>
      </c>
      <c r="C11488">
        <v>499421.77</v>
      </c>
      <c r="D11488" t="s">
        <v>9</v>
      </c>
      <c r="E11488" t="s">
        <v>11</v>
      </c>
      <c r="F11488">
        <v>6629</v>
      </c>
    </row>
    <row r="11489" spans="1:6">
      <c r="A11489" s="171">
        <v>44545</v>
      </c>
      <c r="B11489" t="s">
        <v>164</v>
      </c>
      <c r="C11489">
        <v>499421.77</v>
      </c>
      <c r="D11489" t="s">
        <v>9</v>
      </c>
      <c r="E11489" t="s">
        <v>12</v>
      </c>
      <c r="F11489">
        <v>0</v>
      </c>
    </row>
    <row r="11490" spans="1:6">
      <c r="A11490" s="171">
        <v>44545</v>
      </c>
      <c r="B11490" t="s">
        <v>164</v>
      </c>
      <c r="C11490">
        <v>499421.77</v>
      </c>
      <c r="D11490" t="s">
        <v>9</v>
      </c>
      <c r="E11490" t="s">
        <v>13</v>
      </c>
      <c r="F11490">
        <v>1053732</v>
      </c>
    </row>
    <row r="11491" spans="1:6">
      <c r="A11491" s="171">
        <v>44545</v>
      </c>
      <c r="B11491" t="s">
        <v>164</v>
      </c>
      <c r="C11491">
        <v>499421.77</v>
      </c>
      <c r="D11491" t="s">
        <v>14</v>
      </c>
      <c r="E11491" t="s">
        <v>14</v>
      </c>
      <c r="F11491">
        <v>103570</v>
      </c>
    </row>
    <row r="11492" spans="1:6">
      <c r="A11492" s="171">
        <v>44545</v>
      </c>
      <c r="B11492" t="s">
        <v>164</v>
      </c>
      <c r="C11492">
        <v>499421.77</v>
      </c>
      <c r="D11492" t="s">
        <v>14</v>
      </c>
      <c r="E11492" t="s">
        <v>15</v>
      </c>
      <c r="F11492">
        <v>102754</v>
      </c>
    </row>
    <row r="11493" spans="1:6">
      <c r="A11493" s="171">
        <v>44545</v>
      </c>
      <c r="B11493" t="s">
        <v>164</v>
      </c>
      <c r="C11493">
        <v>499421.77</v>
      </c>
      <c r="D11493" t="s">
        <v>14</v>
      </c>
      <c r="E11493" t="s">
        <v>16</v>
      </c>
      <c r="F11493">
        <v>816</v>
      </c>
    </row>
    <row r="11494" spans="1:6">
      <c r="A11494" s="171">
        <v>44545</v>
      </c>
      <c r="B11494" t="s">
        <v>164</v>
      </c>
      <c r="C11494">
        <v>499421.77</v>
      </c>
      <c r="D11494" t="s">
        <v>14</v>
      </c>
      <c r="E11494" t="s">
        <v>17</v>
      </c>
      <c r="F11494">
        <v>0</v>
      </c>
    </row>
    <row r="11495" spans="1:6">
      <c r="A11495" s="171">
        <v>44545</v>
      </c>
      <c r="B11495" t="s">
        <v>164</v>
      </c>
      <c r="C11495">
        <v>499421.77</v>
      </c>
      <c r="D11495" t="s">
        <v>14</v>
      </c>
      <c r="E11495" t="s">
        <v>18</v>
      </c>
      <c r="F11495">
        <v>0</v>
      </c>
    </row>
    <row r="11496" spans="1:6">
      <c r="A11496" s="171">
        <v>44545</v>
      </c>
      <c r="B11496" t="s">
        <v>164</v>
      </c>
      <c r="C11496">
        <v>499421.77</v>
      </c>
      <c r="D11496" t="s">
        <v>19</v>
      </c>
      <c r="E11496" t="s">
        <v>19</v>
      </c>
      <c r="F11496">
        <v>1180520</v>
      </c>
    </row>
    <row r="11497" spans="1:6">
      <c r="A11497" s="171">
        <v>44545</v>
      </c>
      <c r="B11497" t="s">
        <v>164</v>
      </c>
      <c r="C11497">
        <v>499421.77</v>
      </c>
      <c r="D11497" t="s">
        <v>19</v>
      </c>
      <c r="E11497" t="s">
        <v>20</v>
      </c>
      <c r="F11497">
        <v>1180520</v>
      </c>
    </row>
    <row r="11498" spans="1:6">
      <c r="A11498" s="171">
        <v>44545</v>
      </c>
      <c r="B11498" t="s">
        <v>164</v>
      </c>
      <c r="C11498">
        <v>499421.77</v>
      </c>
      <c r="D11498" t="s">
        <v>19</v>
      </c>
      <c r="E11498" t="s">
        <v>21</v>
      </c>
      <c r="F11498">
        <v>0</v>
      </c>
    </row>
    <row r="11499" spans="1:6">
      <c r="A11499" s="171">
        <v>44545</v>
      </c>
      <c r="B11499" t="s">
        <v>164</v>
      </c>
      <c r="C11499">
        <v>499421.77</v>
      </c>
      <c r="D11499" t="s">
        <v>19</v>
      </c>
      <c r="E11499" t="s">
        <v>22</v>
      </c>
      <c r="F11499">
        <v>0</v>
      </c>
    </row>
    <row r="11500" spans="1:6">
      <c r="A11500" s="171">
        <v>44545</v>
      </c>
      <c r="B11500" t="s">
        <v>164</v>
      </c>
      <c r="C11500">
        <v>499421.77</v>
      </c>
      <c r="D11500" t="s">
        <v>23</v>
      </c>
      <c r="E11500" t="s">
        <v>23</v>
      </c>
      <c r="F11500">
        <v>0</v>
      </c>
    </row>
    <row r="11501" spans="1:6">
      <c r="A11501" s="171">
        <v>44545</v>
      </c>
      <c r="B11501" t="s">
        <v>164</v>
      </c>
      <c r="C11501">
        <v>499421.77</v>
      </c>
      <c r="D11501" t="s">
        <v>24</v>
      </c>
      <c r="E11501" t="s">
        <v>24</v>
      </c>
      <c r="F11501">
        <v>762828</v>
      </c>
    </row>
    <row r="11502" spans="1:6">
      <c r="A11502" s="171">
        <v>44545</v>
      </c>
      <c r="B11502" t="s">
        <v>164</v>
      </c>
      <c r="C11502">
        <v>499421.77</v>
      </c>
      <c r="D11502" t="s">
        <v>25</v>
      </c>
      <c r="E11502" t="s">
        <v>25</v>
      </c>
      <c r="F11502">
        <v>1961806</v>
      </c>
    </row>
    <row r="11503" spans="1:6">
      <c r="A11503" s="171">
        <v>44545</v>
      </c>
      <c r="B11503" t="s">
        <v>164</v>
      </c>
      <c r="C11503">
        <v>499421.77</v>
      </c>
      <c r="D11503" t="s">
        <v>26</v>
      </c>
      <c r="E11503" t="s">
        <v>26</v>
      </c>
      <c r="F11503">
        <v>1225775</v>
      </c>
    </row>
    <row r="11504" spans="1:6">
      <c r="A11504" s="171">
        <v>44545</v>
      </c>
      <c r="B11504" t="s">
        <v>164</v>
      </c>
      <c r="C11504">
        <v>499421.77</v>
      </c>
      <c r="D11504" t="s">
        <v>27</v>
      </c>
      <c r="E11504" t="s">
        <v>27</v>
      </c>
      <c r="F11504">
        <v>53120</v>
      </c>
    </row>
    <row r="11505" spans="1:6">
      <c r="A11505" s="171">
        <v>44545</v>
      </c>
      <c r="B11505" t="s">
        <v>164</v>
      </c>
      <c r="C11505">
        <v>499421.77</v>
      </c>
      <c r="D11505" t="s">
        <v>28</v>
      </c>
      <c r="E11505" t="s">
        <v>28</v>
      </c>
      <c r="F11505">
        <v>0</v>
      </c>
    </row>
    <row r="11506" spans="1:6">
      <c r="A11506" s="171">
        <v>44545</v>
      </c>
      <c r="B11506" t="s">
        <v>164</v>
      </c>
      <c r="C11506">
        <v>499421.77</v>
      </c>
      <c r="D11506" t="s">
        <v>29</v>
      </c>
      <c r="E11506" t="s">
        <v>29</v>
      </c>
      <c r="F11506">
        <v>761093</v>
      </c>
    </row>
    <row r="11507" spans="1:6">
      <c r="A11507" s="171">
        <v>44545</v>
      </c>
      <c r="B11507" t="s">
        <v>164</v>
      </c>
      <c r="C11507">
        <v>499421.77</v>
      </c>
      <c r="D11507" t="s">
        <v>30</v>
      </c>
      <c r="E11507" t="s">
        <v>30</v>
      </c>
      <c r="F11507">
        <v>36877886</v>
      </c>
    </row>
    <row r="11508" spans="1:6">
      <c r="A11508" s="171">
        <v>44545</v>
      </c>
      <c r="B11508" t="s">
        <v>164</v>
      </c>
      <c r="C11508">
        <v>499421.77</v>
      </c>
      <c r="D11508" t="s">
        <v>31</v>
      </c>
      <c r="E11508" t="s">
        <v>31</v>
      </c>
      <c r="F11508">
        <v>7437817</v>
      </c>
    </row>
    <row r="11509" spans="1:6">
      <c r="A11509" s="171">
        <v>44545</v>
      </c>
      <c r="B11509" t="s">
        <v>164</v>
      </c>
      <c r="C11509">
        <v>499421.77</v>
      </c>
      <c r="D11509" t="s">
        <v>32</v>
      </c>
      <c r="E11509" t="s">
        <v>32</v>
      </c>
      <c r="F11509">
        <v>531159</v>
      </c>
    </row>
    <row r="11510" spans="1:6">
      <c r="A11510" s="171">
        <v>44545</v>
      </c>
      <c r="B11510" t="s">
        <v>164</v>
      </c>
      <c r="C11510">
        <v>499421.77</v>
      </c>
      <c r="D11510" t="s">
        <v>33</v>
      </c>
      <c r="E11510" t="s">
        <v>33</v>
      </c>
      <c r="F11510">
        <v>11052177</v>
      </c>
    </row>
    <row r="11511" spans="1:6">
      <c r="A11511" s="171">
        <v>44545</v>
      </c>
      <c r="B11511" t="s">
        <v>164</v>
      </c>
      <c r="C11511">
        <v>499421.77</v>
      </c>
      <c r="D11511" t="s">
        <v>34</v>
      </c>
      <c r="E11511" t="s">
        <v>34</v>
      </c>
      <c r="F11511">
        <v>343981</v>
      </c>
    </row>
    <row r="11512" spans="1:6">
      <c r="A11512" s="171">
        <v>44545</v>
      </c>
      <c r="B11512" t="s">
        <v>164</v>
      </c>
      <c r="C11512">
        <v>499421.77</v>
      </c>
      <c r="D11512" t="s">
        <v>35</v>
      </c>
      <c r="E11512" t="s">
        <v>35</v>
      </c>
      <c r="F11512">
        <v>0</v>
      </c>
    </row>
    <row r="11513" spans="1:6">
      <c r="A11513" s="171">
        <v>44545</v>
      </c>
      <c r="B11513" t="s">
        <v>164</v>
      </c>
      <c r="C11513">
        <v>499421.77</v>
      </c>
      <c r="D11513" t="s">
        <v>36</v>
      </c>
      <c r="E11513" t="s">
        <v>36</v>
      </c>
      <c r="F11513">
        <v>0</v>
      </c>
    </row>
    <row r="11514" spans="1:6">
      <c r="A11514" s="171">
        <v>44545</v>
      </c>
      <c r="B11514" t="s">
        <v>164</v>
      </c>
      <c r="C11514">
        <v>499421.77</v>
      </c>
      <c r="D11514" t="s">
        <v>37</v>
      </c>
      <c r="E11514" t="s">
        <v>37</v>
      </c>
      <c r="F11514">
        <v>0</v>
      </c>
    </row>
    <row r="11515" spans="1:6">
      <c r="A11515" s="171">
        <v>44545</v>
      </c>
      <c r="B11515" t="s">
        <v>164</v>
      </c>
      <c r="C11515">
        <v>499421.77</v>
      </c>
      <c r="D11515" t="s">
        <v>38</v>
      </c>
      <c r="E11515" t="s">
        <v>38</v>
      </c>
      <c r="F11515">
        <v>0</v>
      </c>
    </row>
    <row r="11516" spans="1:6">
      <c r="A11516" s="171">
        <v>44545</v>
      </c>
      <c r="B11516" t="s">
        <v>164</v>
      </c>
      <c r="C11516">
        <v>499421.77</v>
      </c>
      <c r="D11516" t="s">
        <v>39</v>
      </c>
      <c r="E11516" t="s">
        <v>39</v>
      </c>
      <c r="F11516">
        <v>0</v>
      </c>
    </row>
    <row r="11517" spans="1:6">
      <c r="A11517" s="171">
        <v>44545</v>
      </c>
      <c r="B11517" t="s">
        <v>164</v>
      </c>
      <c r="C11517">
        <v>499421.77</v>
      </c>
      <c r="D11517" t="s">
        <v>40</v>
      </c>
      <c r="E11517" t="s">
        <v>40</v>
      </c>
      <c r="F11517">
        <v>0</v>
      </c>
    </row>
    <row r="11518" spans="1:6">
      <c r="A11518" s="171">
        <v>44545</v>
      </c>
      <c r="B11518" t="s">
        <v>164</v>
      </c>
      <c r="C11518">
        <v>499421.77</v>
      </c>
      <c r="D11518" t="s">
        <v>41</v>
      </c>
      <c r="E11518" t="s">
        <v>41</v>
      </c>
      <c r="F11518">
        <v>0</v>
      </c>
    </row>
    <row r="11519" spans="1:6">
      <c r="A11519" s="171">
        <v>44546</v>
      </c>
      <c r="B11519" t="s">
        <v>164</v>
      </c>
      <c r="C11519">
        <v>270978.57</v>
      </c>
      <c r="D11519" t="s">
        <v>9</v>
      </c>
      <c r="E11519" t="s">
        <v>9</v>
      </c>
      <c r="F11519">
        <v>2949134</v>
      </c>
    </row>
    <row r="11520" spans="1:6">
      <c r="A11520" s="171">
        <v>44546</v>
      </c>
      <c r="B11520" t="s">
        <v>164</v>
      </c>
      <c r="C11520">
        <v>270978.57</v>
      </c>
      <c r="D11520" t="s">
        <v>9</v>
      </c>
      <c r="E11520" t="s">
        <v>10</v>
      </c>
      <c r="F11520">
        <v>1233611</v>
      </c>
    </row>
    <row r="11521" spans="1:6">
      <c r="A11521" s="171">
        <v>44546</v>
      </c>
      <c r="B11521" t="s">
        <v>164</v>
      </c>
      <c r="C11521">
        <v>270978.57</v>
      </c>
      <c r="D11521" t="s">
        <v>9</v>
      </c>
      <c r="E11521" t="s">
        <v>11</v>
      </c>
      <c r="F11521">
        <v>4803</v>
      </c>
    </row>
    <row r="11522" spans="1:6">
      <c r="A11522" s="171">
        <v>44546</v>
      </c>
      <c r="B11522" t="s">
        <v>164</v>
      </c>
      <c r="C11522">
        <v>270978.57</v>
      </c>
      <c r="D11522" t="s">
        <v>9</v>
      </c>
      <c r="E11522" t="s">
        <v>12</v>
      </c>
      <c r="F11522">
        <v>0</v>
      </c>
    </row>
    <row r="11523" spans="1:6">
      <c r="A11523" s="171">
        <v>44546</v>
      </c>
      <c r="B11523" t="s">
        <v>164</v>
      </c>
      <c r="C11523">
        <v>270978.57</v>
      </c>
      <c r="D11523" t="s">
        <v>9</v>
      </c>
      <c r="E11523" t="s">
        <v>13</v>
      </c>
      <c r="F11523">
        <v>1710720</v>
      </c>
    </row>
    <row r="11524" spans="1:6">
      <c r="A11524" s="171">
        <v>44546</v>
      </c>
      <c r="B11524" t="s">
        <v>164</v>
      </c>
      <c r="C11524">
        <v>270978.57</v>
      </c>
      <c r="D11524" t="s">
        <v>14</v>
      </c>
      <c r="E11524" t="s">
        <v>14</v>
      </c>
      <c r="F11524">
        <v>58647</v>
      </c>
    </row>
    <row r="11525" spans="1:6">
      <c r="A11525" s="171">
        <v>44546</v>
      </c>
      <c r="B11525" t="s">
        <v>164</v>
      </c>
      <c r="C11525">
        <v>270978.57</v>
      </c>
      <c r="D11525" t="s">
        <v>14</v>
      </c>
      <c r="E11525" t="s">
        <v>15</v>
      </c>
      <c r="F11525">
        <v>58117</v>
      </c>
    </row>
    <row r="11526" spans="1:6">
      <c r="A11526" s="171">
        <v>44546</v>
      </c>
      <c r="B11526" t="s">
        <v>164</v>
      </c>
      <c r="C11526">
        <v>270978.57</v>
      </c>
      <c r="D11526" t="s">
        <v>14</v>
      </c>
      <c r="E11526" t="s">
        <v>16</v>
      </c>
      <c r="F11526">
        <v>530</v>
      </c>
    </row>
    <row r="11527" spans="1:6">
      <c r="A11527" s="171">
        <v>44546</v>
      </c>
      <c r="B11527" t="s">
        <v>164</v>
      </c>
      <c r="C11527">
        <v>270978.57</v>
      </c>
      <c r="D11527" t="s">
        <v>14</v>
      </c>
      <c r="E11527" t="s">
        <v>17</v>
      </c>
      <c r="F11527">
        <v>0</v>
      </c>
    </row>
    <row r="11528" spans="1:6">
      <c r="A11528" s="171">
        <v>44546</v>
      </c>
      <c r="B11528" t="s">
        <v>164</v>
      </c>
      <c r="C11528">
        <v>270978.57</v>
      </c>
      <c r="D11528" t="s">
        <v>14</v>
      </c>
      <c r="E11528" t="s">
        <v>18</v>
      </c>
      <c r="F11528">
        <v>0</v>
      </c>
    </row>
    <row r="11529" spans="1:6">
      <c r="A11529" s="171">
        <v>44546</v>
      </c>
      <c r="B11529" t="s">
        <v>164</v>
      </c>
      <c r="C11529">
        <v>270978.57</v>
      </c>
      <c r="D11529" t="s">
        <v>19</v>
      </c>
      <c r="E11529" t="s">
        <v>19</v>
      </c>
      <c r="F11529">
        <v>650833</v>
      </c>
    </row>
    <row r="11530" spans="1:6">
      <c r="A11530" s="171">
        <v>44546</v>
      </c>
      <c r="B11530" t="s">
        <v>164</v>
      </c>
      <c r="C11530">
        <v>270978.57</v>
      </c>
      <c r="D11530" t="s">
        <v>19</v>
      </c>
      <c r="E11530" t="s">
        <v>20</v>
      </c>
      <c r="F11530">
        <v>650833</v>
      </c>
    </row>
    <row r="11531" spans="1:6">
      <c r="A11531" s="171">
        <v>44546</v>
      </c>
      <c r="B11531" t="s">
        <v>164</v>
      </c>
      <c r="C11531">
        <v>270978.57</v>
      </c>
      <c r="D11531" t="s">
        <v>19</v>
      </c>
      <c r="E11531" t="s">
        <v>21</v>
      </c>
      <c r="F11531">
        <v>0</v>
      </c>
    </row>
    <row r="11532" spans="1:6">
      <c r="A11532" s="171">
        <v>44546</v>
      </c>
      <c r="B11532" t="s">
        <v>164</v>
      </c>
      <c r="C11532">
        <v>270978.57</v>
      </c>
      <c r="D11532" t="s">
        <v>19</v>
      </c>
      <c r="E11532" t="s">
        <v>22</v>
      </c>
      <c r="F11532">
        <v>0</v>
      </c>
    </row>
    <row r="11533" spans="1:6">
      <c r="A11533" s="171">
        <v>44546</v>
      </c>
      <c r="B11533" t="s">
        <v>164</v>
      </c>
      <c r="C11533">
        <v>270978.57</v>
      </c>
      <c r="D11533" t="s">
        <v>23</v>
      </c>
      <c r="E11533" t="s">
        <v>23</v>
      </c>
      <c r="F11533">
        <v>0</v>
      </c>
    </row>
    <row r="11534" spans="1:6">
      <c r="A11534" s="171">
        <v>44546</v>
      </c>
      <c r="B11534" t="s">
        <v>164</v>
      </c>
      <c r="C11534">
        <v>270978.57</v>
      </c>
      <c r="D11534" t="s">
        <v>24</v>
      </c>
      <c r="E11534" t="s">
        <v>24</v>
      </c>
      <c r="F11534">
        <v>158516</v>
      </c>
    </row>
    <row r="11535" spans="1:6">
      <c r="A11535" s="171">
        <v>44546</v>
      </c>
      <c r="B11535" t="s">
        <v>164</v>
      </c>
      <c r="C11535">
        <v>270978.57</v>
      </c>
      <c r="D11535" t="s">
        <v>25</v>
      </c>
      <c r="E11535" t="s">
        <v>25</v>
      </c>
      <c r="F11535">
        <v>1685772</v>
      </c>
    </row>
    <row r="11536" spans="1:6">
      <c r="A11536" s="171">
        <v>44546</v>
      </c>
      <c r="B11536" t="s">
        <v>164</v>
      </c>
      <c r="C11536">
        <v>270978.57</v>
      </c>
      <c r="D11536" t="s">
        <v>26</v>
      </c>
      <c r="E11536" t="s">
        <v>26</v>
      </c>
      <c r="F11536">
        <v>677769</v>
      </c>
    </row>
    <row r="11537" spans="1:6">
      <c r="A11537" s="171">
        <v>44546</v>
      </c>
      <c r="B11537" t="s">
        <v>164</v>
      </c>
      <c r="C11537">
        <v>270978.57</v>
      </c>
      <c r="D11537" t="s">
        <v>27</v>
      </c>
      <c r="E11537" t="s">
        <v>27</v>
      </c>
      <c r="F11537">
        <v>69119</v>
      </c>
    </row>
    <row r="11538" spans="1:6">
      <c r="A11538" s="171">
        <v>44546</v>
      </c>
      <c r="B11538" t="s">
        <v>164</v>
      </c>
      <c r="C11538">
        <v>270978.57</v>
      </c>
      <c r="D11538" t="s">
        <v>28</v>
      </c>
      <c r="E11538" t="s">
        <v>28</v>
      </c>
      <c r="F11538">
        <v>0</v>
      </c>
    </row>
    <row r="11539" spans="1:6">
      <c r="A11539" s="171">
        <v>44546</v>
      </c>
      <c r="B11539" t="s">
        <v>164</v>
      </c>
      <c r="C11539">
        <v>270978.57</v>
      </c>
      <c r="D11539" t="s">
        <v>29</v>
      </c>
      <c r="E11539" t="s">
        <v>29</v>
      </c>
      <c r="F11539">
        <v>655652</v>
      </c>
    </row>
    <row r="11540" spans="1:6">
      <c r="A11540" s="171">
        <v>44546</v>
      </c>
      <c r="B11540" t="s">
        <v>164</v>
      </c>
      <c r="C11540">
        <v>270978.57</v>
      </c>
      <c r="D11540" t="s">
        <v>30</v>
      </c>
      <c r="E11540" t="s">
        <v>30</v>
      </c>
      <c r="F11540">
        <v>38372157</v>
      </c>
    </row>
    <row r="11541" spans="1:6">
      <c r="A11541" s="171">
        <v>44546</v>
      </c>
      <c r="B11541" t="s">
        <v>164</v>
      </c>
      <c r="C11541">
        <v>270978.57</v>
      </c>
      <c r="D11541" t="s">
        <v>31</v>
      </c>
      <c r="E11541" t="s">
        <v>31</v>
      </c>
      <c r="F11541">
        <v>7244980</v>
      </c>
    </row>
    <row r="11542" spans="1:6">
      <c r="A11542" s="171">
        <v>44546</v>
      </c>
      <c r="B11542" t="s">
        <v>164</v>
      </c>
      <c r="C11542">
        <v>270978.57</v>
      </c>
      <c r="D11542" t="s">
        <v>32</v>
      </c>
      <c r="E11542" t="s">
        <v>32</v>
      </c>
      <c r="F11542">
        <v>602339</v>
      </c>
    </row>
    <row r="11543" spans="1:6">
      <c r="A11543" s="171">
        <v>44546</v>
      </c>
      <c r="B11543" t="s">
        <v>164</v>
      </c>
      <c r="C11543">
        <v>270978.57</v>
      </c>
      <c r="D11543" t="s">
        <v>33</v>
      </c>
      <c r="E11543" t="s">
        <v>33</v>
      </c>
      <c r="F11543">
        <v>11254164</v>
      </c>
    </row>
    <row r="11544" spans="1:6">
      <c r="A11544" s="171">
        <v>44546</v>
      </c>
      <c r="B11544" t="s">
        <v>164</v>
      </c>
      <c r="C11544">
        <v>270978.57</v>
      </c>
      <c r="D11544" t="s">
        <v>34</v>
      </c>
      <c r="E11544" t="s">
        <v>34</v>
      </c>
      <c r="F11544">
        <v>550832</v>
      </c>
    </row>
    <row r="11545" spans="1:6">
      <c r="A11545" s="171">
        <v>44546</v>
      </c>
      <c r="B11545" t="s">
        <v>164</v>
      </c>
      <c r="C11545">
        <v>270978.57</v>
      </c>
      <c r="D11545" t="s">
        <v>35</v>
      </c>
      <c r="E11545" t="s">
        <v>35</v>
      </c>
      <c r="F11545">
        <v>0</v>
      </c>
    </row>
    <row r="11546" spans="1:6">
      <c r="A11546" s="171">
        <v>44546</v>
      </c>
      <c r="B11546" t="s">
        <v>164</v>
      </c>
      <c r="C11546">
        <v>270978.57</v>
      </c>
      <c r="D11546" t="s">
        <v>36</v>
      </c>
      <c r="E11546" t="s">
        <v>36</v>
      </c>
      <c r="F11546">
        <v>0</v>
      </c>
    </row>
    <row r="11547" spans="1:6">
      <c r="A11547" s="171">
        <v>44546</v>
      </c>
      <c r="B11547" t="s">
        <v>164</v>
      </c>
      <c r="C11547">
        <v>270978.57</v>
      </c>
      <c r="D11547" t="s">
        <v>37</v>
      </c>
      <c r="E11547" t="s">
        <v>37</v>
      </c>
      <c r="F11547">
        <v>0</v>
      </c>
    </row>
    <row r="11548" spans="1:6">
      <c r="A11548" s="171">
        <v>44546</v>
      </c>
      <c r="B11548" t="s">
        <v>164</v>
      </c>
      <c r="C11548">
        <v>270978.57</v>
      </c>
      <c r="D11548" t="s">
        <v>38</v>
      </c>
      <c r="E11548" t="s">
        <v>38</v>
      </c>
      <c r="F11548">
        <v>0</v>
      </c>
    </row>
    <row r="11549" spans="1:6">
      <c r="A11549" s="171">
        <v>44546</v>
      </c>
      <c r="B11549" t="s">
        <v>164</v>
      </c>
      <c r="C11549">
        <v>270978.57</v>
      </c>
      <c r="D11549" t="s">
        <v>39</v>
      </c>
      <c r="E11549" t="s">
        <v>39</v>
      </c>
      <c r="F11549">
        <v>0</v>
      </c>
    </row>
    <row r="11550" spans="1:6">
      <c r="A11550" s="171">
        <v>44546</v>
      </c>
      <c r="B11550" t="s">
        <v>164</v>
      </c>
      <c r="C11550">
        <v>270978.57</v>
      </c>
      <c r="D11550" t="s">
        <v>40</v>
      </c>
      <c r="E11550" t="s">
        <v>40</v>
      </c>
      <c r="F11550">
        <v>0</v>
      </c>
    </row>
    <row r="11551" spans="1:6">
      <c r="A11551" s="171">
        <v>44546</v>
      </c>
      <c r="B11551" t="s">
        <v>164</v>
      </c>
      <c r="C11551">
        <v>270978.57</v>
      </c>
      <c r="D11551" t="s">
        <v>41</v>
      </c>
      <c r="E11551" t="s">
        <v>41</v>
      </c>
      <c r="F11551">
        <v>0</v>
      </c>
    </row>
    <row r="11552" spans="1:6">
      <c r="A11552" s="171">
        <v>44547</v>
      </c>
      <c r="B11552" t="s">
        <v>164</v>
      </c>
      <c r="C11552">
        <v>456679.67</v>
      </c>
      <c r="D11552" t="s">
        <v>9</v>
      </c>
      <c r="E11552" t="s">
        <v>9</v>
      </c>
      <c r="F11552">
        <v>3006196</v>
      </c>
    </row>
    <row r="11553" spans="1:6">
      <c r="A11553" s="171">
        <v>44547</v>
      </c>
      <c r="B11553" t="s">
        <v>164</v>
      </c>
      <c r="C11553">
        <v>456679.67</v>
      </c>
      <c r="D11553" t="s">
        <v>9</v>
      </c>
      <c r="E11553" t="s">
        <v>10</v>
      </c>
      <c r="F11553">
        <v>1215916</v>
      </c>
    </row>
    <row r="11554" spans="1:6">
      <c r="A11554" s="171">
        <v>44547</v>
      </c>
      <c r="B11554" t="s">
        <v>164</v>
      </c>
      <c r="C11554">
        <v>456679.67</v>
      </c>
      <c r="D11554" t="s">
        <v>9</v>
      </c>
      <c r="E11554" t="s">
        <v>11</v>
      </c>
      <c r="F11554">
        <v>5277</v>
      </c>
    </row>
    <row r="11555" spans="1:6">
      <c r="A11555" s="171">
        <v>44547</v>
      </c>
      <c r="B11555" t="s">
        <v>164</v>
      </c>
      <c r="C11555">
        <v>456679.67</v>
      </c>
      <c r="D11555" t="s">
        <v>9</v>
      </c>
      <c r="E11555" t="s">
        <v>12</v>
      </c>
      <c r="F11555">
        <v>0</v>
      </c>
    </row>
    <row r="11556" spans="1:6">
      <c r="A11556" s="171">
        <v>44547</v>
      </c>
      <c r="B11556" t="s">
        <v>164</v>
      </c>
      <c r="C11556">
        <v>456679.67</v>
      </c>
      <c r="D11556" t="s">
        <v>9</v>
      </c>
      <c r="E11556" t="s">
        <v>13</v>
      </c>
      <c r="F11556">
        <v>1785003</v>
      </c>
    </row>
    <row r="11557" spans="1:6">
      <c r="A11557" s="171">
        <v>44547</v>
      </c>
      <c r="B11557" t="s">
        <v>164</v>
      </c>
      <c r="C11557">
        <v>456679.67</v>
      </c>
      <c r="D11557" t="s">
        <v>14</v>
      </c>
      <c r="E11557" t="s">
        <v>14</v>
      </c>
      <c r="F11557">
        <v>31874</v>
      </c>
    </row>
    <row r="11558" spans="1:6">
      <c r="A11558" s="171">
        <v>44547</v>
      </c>
      <c r="B11558" t="s">
        <v>164</v>
      </c>
      <c r="C11558">
        <v>456679.67</v>
      </c>
      <c r="D11558" t="s">
        <v>14</v>
      </c>
      <c r="E11558" t="s">
        <v>15</v>
      </c>
      <c r="F11558">
        <v>31352</v>
      </c>
    </row>
    <row r="11559" spans="1:6">
      <c r="A11559" s="171">
        <v>44547</v>
      </c>
      <c r="B11559" t="s">
        <v>164</v>
      </c>
      <c r="C11559">
        <v>456679.67</v>
      </c>
      <c r="D11559" t="s">
        <v>14</v>
      </c>
      <c r="E11559" t="s">
        <v>16</v>
      </c>
      <c r="F11559">
        <v>522</v>
      </c>
    </row>
    <row r="11560" spans="1:6">
      <c r="A11560" s="171">
        <v>44547</v>
      </c>
      <c r="B11560" t="s">
        <v>164</v>
      </c>
      <c r="C11560">
        <v>456679.67</v>
      </c>
      <c r="D11560" t="s">
        <v>14</v>
      </c>
      <c r="E11560" t="s">
        <v>17</v>
      </c>
      <c r="F11560">
        <v>0</v>
      </c>
    </row>
    <row r="11561" spans="1:6">
      <c r="A11561" s="171">
        <v>44547</v>
      </c>
      <c r="B11561" t="s">
        <v>164</v>
      </c>
      <c r="C11561">
        <v>456679.67</v>
      </c>
      <c r="D11561" t="s">
        <v>14</v>
      </c>
      <c r="E11561" t="s">
        <v>18</v>
      </c>
      <c r="F11561">
        <v>0</v>
      </c>
    </row>
    <row r="11562" spans="1:6">
      <c r="A11562" s="171">
        <v>44547</v>
      </c>
      <c r="B11562" t="s">
        <v>164</v>
      </c>
      <c r="C11562">
        <v>456679.67</v>
      </c>
      <c r="D11562" t="s">
        <v>19</v>
      </c>
      <c r="E11562" t="s">
        <v>19</v>
      </c>
      <c r="F11562">
        <v>504988</v>
      </c>
    </row>
    <row r="11563" spans="1:6">
      <c r="A11563" s="171">
        <v>44547</v>
      </c>
      <c r="B11563" t="s">
        <v>164</v>
      </c>
      <c r="C11563">
        <v>456679.67</v>
      </c>
      <c r="D11563" t="s">
        <v>19</v>
      </c>
      <c r="E11563" t="s">
        <v>20</v>
      </c>
      <c r="F11563">
        <v>504988</v>
      </c>
    </row>
    <row r="11564" spans="1:6">
      <c r="A11564" s="171">
        <v>44547</v>
      </c>
      <c r="B11564" t="s">
        <v>164</v>
      </c>
      <c r="C11564">
        <v>456679.67</v>
      </c>
      <c r="D11564" t="s">
        <v>19</v>
      </c>
      <c r="E11564" t="s">
        <v>21</v>
      </c>
      <c r="F11564">
        <v>0</v>
      </c>
    </row>
    <row r="11565" spans="1:6">
      <c r="A11565" s="171">
        <v>44547</v>
      </c>
      <c r="B11565" t="s">
        <v>164</v>
      </c>
      <c r="C11565">
        <v>456679.67</v>
      </c>
      <c r="D11565" t="s">
        <v>19</v>
      </c>
      <c r="E11565" t="s">
        <v>22</v>
      </c>
      <c r="F11565">
        <v>0</v>
      </c>
    </row>
    <row r="11566" spans="1:6">
      <c r="A11566" s="171">
        <v>44547</v>
      </c>
      <c r="B11566" t="s">
        <v>164</v>
      </c>
      <c r="C11566">
        <v>456679.67</v>
      </c>
      <c r="D11566" t="s">
        <v>23</v>
      </c>
      <c r="E11566" t="s">
        <v>23</v>
      </c>
      <c r="F11566">
        <v>0</v>
      </c>
    </row>
    <row r="11567" spans="1:6">
      <c r="A11567" s="171">
        <v>44547</v>
      </c>
      <c r="B11567" t="s">
        <v>164</v>
      </c>
      <c r="C11567">
        <v>456679.67</v>
      </c>
      <c r="D11567" t="s">
        <v>24</v>
      </c>
      <c r="E11567" t="s">
        <v>24</v>
      </c>
      <c r="F11567">
        <v>367605</v>
      </c>
    </row>
    <row r="11568" spans="1:6">
      <c r="A11568" s="171">
        <v>44547</v>
      </c>
      <c r="B11568" t="s">
        <v>164</v>
      </c>
      <c r="C11568">
        <v>456679.67</v>
      </c>
      <c r="D11568" t="s">
        <v>25</v>
      </c>
      <c r="E11568" t="s">
        <v>25</v>
      </c>
      <c r="F11568">
        <v>1592756</v>
      </c>
    </row>
    <row r="11569" spans="1:6">
      <c r="A11569" s="171">
        <v>44547</v>
      </c>
      <c r="B11569" t="s">
        <v>164</v>
      </c>
      <c r="C11569">
        <v>456679.67</v>
      </c>
      <c r="D11569" t="s">
        <v>26</v>
      </c>
      <c r="E11569" t="s">
        <v>26</v>
      </c>
      <c r="F11569">
        <v>526575</v>
      </c>
    </row>
    <row r="11570" spans="1:6">
      <c r="A11570" s="171">
        <v>44547</v>
      </c>
      <c r="B11570" t="s">
        <v>164</v>
      </c>
      <c r="C11570">
        <v>456679.67</v>
      </c>
      <c r="D11570" t="s">
        <v>27</v>
      </c>
      <c r="E11570" t="s">
        <v>27</v>
      </c>
      <c r="F11570">
        <v>66386</v>
      </c>
    </row>
    <row r="11571" spans="1:6">
      <c r="A11571" s="171">
        <v>44547</v>
      </c>
      <c r="B11571" t="s">
        <v>164</v>
      </c>
      <c r="C11571">
        <v>456679.67</v>
      </c>
      <c r="D11571" t="s">
        <v>28</v>
      </c>
      <c r="E11571" t="s">
        <v>28</v>
      </c>
      <c r="F11571">
        <v>0</v>
      </c>
    </row>
    <row r="11572" spans="1:6">
      <c r="A11572" s="171">
        <v>44547</v>
      </c>
      <c r="B11572" t="s">
        <v>164</v>
      </c>
      <c r="C11572">
        <v>456679.67</v>
      </c>
      <c r="D11572" t="s">
        <v>29</v>
      </c>
      <c r="E11572" t="s">
        <v>29</v>
      </c>
      <c r="F11572">
        <v>725613</v>
      </c>
    </row>
    <row r="11573" spans="1:6">
      <c r="A11573" s="171">
        <v>44547</v>
      </c>
      <c r="B11573" t="s">
        <v>164</v>
      </c>
      <c r="C11573">
        <v>456679.67</v>
      </c>
      <c r="D11573" t="s">
        <v>30</v>
      </c>
      <c r="E11573" t="s">
        <v>30</v>
      </c>
      <c r="F11573">
        <v>36345538</v>
      </c>
    </row>
    <row r="11574" spans="1:6">
      <c r="A11574" s="171">
        <v>44547</v>
      </c>
      <c r="B11574" t="s">
        <v>164</v>
      </c>
      <c r="C11574">
        <v>456679.67</v>
      </c>
      <c r="D11574" t="s">
        <v>31</v>
      </c>
      <c r="E11574" t="s">
        <v>31</v>
      </c>
      <c r="F11574">
        <v>6987623</v>
      </c>
    </row>
    <row r="11575" spans="1:6">
      <c r="A11575" s="171">
        <v>44547</v>
      </c>
      <c r="B11575" t="s">
        <v>164</v>
      </c>
      <c r="C11575">
        <v>456679.67</v>
      </c>
      <c r="D11575" t="s">
        <v>32</v>
      </c>
      <c r="E11575" t="s">
        <v>32</v>
      </c>
      <c r="F11575">
        <v>390101</v>
      </c>
    </row>
    <row r="11576" spans="1:6">
      <c r="A11576" s="171">
        <v>44547</v>
      </c>
      <c r="B11576" t="s">
        <v>164</v>
      </c>
      <c r="C11576">
        <v>456679.67</v>
      </c>
      <c r="D11576" t="s">
        <v>33</v>
      </c>
      <c r="E11576" t="s">
        <v>33</v>
      </c>
      <c r="F11576">
        <v>11185040</v>
      </c>
    </row>
    <row r="11577" spans="1:6">
      <c r="A11577" s="171">
        <v>44547</v>
      </c>
      <c r="B11577" t="s">
        <v>164</v>
      </c>
      <c r="C11577">
        <v>456679.67</v>
      </c>
      <c r="D11577" t="s">
        <v>34</v>
      </c>
      <c r="E11577" t="s">
        <v>34</v>
      </c>
      <c r="F11577">
        <v>329190</v>
      </c>
    </row>
    <row r="11578" spans="1:6">
      <c r="A11578" s="171">
        <v>44547</v>
      </c>
      <c r="B11578" t="s">
        <v>164</v>
      </c>
      <c r="C11578">
        <v>456679.67</v>
      </c>
      <c r="D11578" t="s">
        <v>35</v>
      </c>
      <c r="E11578" t="s">
        <v>35</v>
      </c>
      <c r="F11578">
        <v>0</v>
      </c>
    </row>
    <row r="11579" spans="1:6">
      <c r="A11579" s="171">
        <v>44547</v>
      </c>
      <c r="B11579" t="s">
        <v>164</v>
      </c>
      <c r="C11579">
        <v>456679.67</v>
      </c>
      <c r="D11579" t="s">
        <v>36</v>
      </c>
      <c r="E11579" t="s">
        <v>36</v>
      </c>
      <c r="F11579">
        <v>0</v>
      </c>
    </row>
    <row r="11580" spans="1:6">
      <c r="A11580" s="171">
        <v>44547</v>
      </c>
      <c r="B11580" t="s">
        <v>164</v>
      </c>
      <c r="C11580">
        <v>456679.67</v>
      </c>
      <c r="D11580" t="s">
        <v>37</v>
      </c>
      <c r="E11580" t="s">
        <v>37</v>
      </c>
      <c r="F11580">
        <v>0</v>
      </c>
    </row>
    <row r="11581" spans="1:6">
      <c r="A11581" s="171">
        <v>44547</v>
      </c>
      <c r="B11581" t="s">
        <v>164</v>
      </c>
      <c r="C11581">
        <v>456679.67</v>
      </c>
      <c r="D11581" t="s">
        <v>38</v>
      </c>
      <c r="E11581" t="s">
        <v>38</v>
      </c>
      <c r="F11581">
        <v>0</v>
      </c>
    </row>
    <row r="11582" spans="1:6">
      <c r="A11582" s="171">
        <v>44547</v>
      </c>
      <c r="B11582" t="s">
        <v>164</v>
      </c>
      <c r="C11582">
        <v>456679.67</v>
      </c>
      <c r="D11582" t="s">
        <v>39</v>
      </c>
      <c r="E11582" t="s">
        <v>39</v>
      </c>
      <c r="F11582">
        <v>0</v>
      </c>
    </row>
    <row r="11583" spans="1:6">
      <c r="A11583" s="171">
        <v>44547</v>
      </c>
      <c r="B11583" t="s">
        <v>164</v>
      </c>
      <c r="C11583">
        <v>456679.67</v>
      </c>
      <c r="D11583" t="s">
        <v>40</v>
      </c>
      <c r="E11583" t="s">
        <v>40</v>
      </c>
      <c r="F11583">
        <v>0</v>
      </c>
    </row>
    <row r="11584" spans="1:6">
      <c r="A11584" s="171">
        <v>44547</v>
      </c>
      <c r="B11584" t="s">
        <v>164</v>
      </c>
      <c r="C11584">
        <v>456679.67</v>
      </c>
      <c r="D11584" t="s">
        <v>41</v>
      </c>
      <c r="E11584" t="s">
        <v>41</v>
      </c>
      <c r="F11584">
        <v>0</v>
      </c>
    </row>
    <row r="11585" spans="1:6">
      <c r="A11585" s="171">
        <v>44548</v>
      </c>
      <c r="B11585" t="s">
        <v>164</v>
      </c>
      <c r="C11585">
        <v>322390.03999999998</v>
      </c>
      <c r="D11585" t="s">
        <v>9</v>
      </c>
      <c r="E11585" t="s">
        <v>9</v>
      </c>
      <c r="F11585">
        <v>3406426</v>
      </c>
    </row>
    <row r="11586" spans="1:6">
      <c r="A11586" s="171">
        <v>44548</v>
      </c>
      <c r="B11586" t="s">
        <v>164</v>
      </c>
      <c r="C11586">
        <v>322390.03999999998</v>
      </c>
      <c r="D11586" t="s">
        <v>9</v>
      </c>
      <c r="E11586" t="s">
        <v>10</v>
      </c>
      <c r="F11586">
        <v>1336335</v>
      </c>
    </row>
    <row r="11587" spans="1:6">
      <c r="A11587" s="171">
        <v>44548</v>
      </c>
      <c r="B11587" t="s">
        <v>164</v>
      </c>
      <c r="C11587">
        <v>322390.03999999998</v>
      </c>
      <c r="D11587" t="s">
        <v>9</v>
      </c>
      <c r="E11587" t="s">
        <v>11</v>
      </c>
      <c r="F11587">
        <v>5817</v>
      </c>
    </row>
    <row r="11588" spans="1:6">
      <c r="A11588" s="171">
        <v>44548</v>
      </c>
      <c r="B11588" t="s">
        <v>164</v>
      </c>
      <c r="C11588">
        <v>322390.03999999998</v>
      </c>
      <c r="D11588" t="s">
        <v>9</v>
      </c>
      <c r="E11588" t="s">
        <v>12</v>
      </c>
      <c r="F11588">
        <v>0</v>
      </c>
    </row>
    <row r="11589" spans="1:6">
      <c r="A11589" s="171">
        <v>44548</v>
      </c>
      <c r="B11589" t="s">
        <v>164</v>
      </c>
      <c r="C11589">
        <v>322390.03999999998</v>
      </c>
      <c r="D11589" t="s">
        <v>9</v>
      </c>
      <c r="E11589" t="s">
        <v>13</v>
      </c>
      <c r="F11589">
        <v>2064274</v>
      </c>
    </row>
    <row r="11590" spans="1:6">
      <c r="A11590" s="171">
        <v>44548</v>
      </c>
      <c r="B11590" t="s">
        <v>164</v>
      </c>
      <c r="C11590">
        <v>322390.03999999998</v>
      </c>
      <c r="D11590" t="s">
        <v>14</v>
      </c>
      <c r="E11590" t="s">
        <v>14</v>
      </c>
      <c r="F11590">
        <v>44665</v>
      </c>
    </row>
    <row r="11591" spans="1:6">
      <c r="A11591" s="171">
        <v>44548</v>
      </c>
      <c r="B11591" t="s">
        <v>164</v>
      </c>
      <c r="C11591">
        <v>322390.03999999998</v>
      </c>
      <c r="D11591" t="s">
        <v>14</v>
      </c>
      <c r="E11591" t="s">
        <v>15</v>
      </c>
      <c r="F11591">
        <v>43968</v>
      </c>
    </row>
    <row r="11592" spans="1:6">
      <c r="A11592" s="171">
        <v>44548</v>
      </c>
      <c r="B11592" t="s">
        <v>164</v>
      </c>
      <c r="C11592">
        <v>322390.03999999998</v>
      </c>
      <c r="D11592" t="s">
        <v>14</v>
      </c>
      <c r="E11592" t="s">
        <v>16</v>
      </c>
      <c r="F11592">
        <v>697</v>
      </c>
    </row>
    <row r="11593" spans="1:6">
      <c r="A11593" s="171">
        <v>44548</v>
      </c>
      <c r="B11593" t="s">
        <v>164</v>
      </c>
      <c r="C11593">
        <v>322390.03999999998</v>
      </c>
      <c r="D11593" t="s">
        <v>14</v>
      </c>
      <c r="E11593" t="s">
        <v>17</v>
      </c>
      <c r="F11593">
        <v>0</v>
      </c>
    </row>
    <row r="11594" spans="1:6">
      <c r="A11594" s="171">
        <v>44548</v>
      </c>
      <c r="B11594" t="s">
        <v>164</v>
      </c>
      <c r="C11594">
        <v>322390.03999999998</v>
      </c>
      <c r="D11594" t="s">
        <v>14</v>
      </c>
      <c r="E11594" t="s">
        <v>18</v>
      </c>
      <c r="F11594">
        <v>0</v>
      </c>
    </row>
    <row r="11595" spans="1:6">
      <c r="A11595" s="171">
        <v>44548</v>
      </c>
      <c r="B11595" t="s">
        <v>164</v>
      </c>
      <c r="C11595">
        <v>322390.03999999998</v>
      </c>
      <c r="D11595" t="s">
        <v>19</v>
      </c>
      <c r="E11595" t="s">
        <v>19</v>
      </c>
      <c r="F11595">
        <v>1429860</v>
      </c>
    </row>
    <row r="11596" spans="1:6">
      <c r="A11596" s="171">
        <v>44548</v>
      </c>
      <c r="B11596" t="s">
        <v>164</v>
      </c>
      <c r="C11596">
        <v>322390.03999999998</v>
      </c>
      <c r="D11596" t="s">
        <v>19</v>
      </c>
      <c r="E11596" t="s">
        <v>20</v>
      </c>
      <c r="F11596">
        <v>1429860</v>
      </c>
    </row>
    <row r="11597" spans="1:6">
      <c r="A11597" s="171">
        <v>44548</v>
      </c>
      <c r="B11597" t="s">
        <v>164</v>
      </c>
      <c r="C11597">
        <v>322390.03999999998</v>
      </c>
      <c r="D11597" t="s">
        <v>19</v>
      </c>
      <c r="E11597" t="s">
        <v>21</v>
      </c>
      <c r="F11597">
        <v>0</v>
      </c>
    </row>
    <row r="11598" spans="1:6">
      <c r="A11598" s="171">
        <v>44548</v>
      </c>
      <c r="B11598" t="s">
        <v>164</v>
      </c>
      <c r="C11598">
        <v>322390.03999999998</v>
      </c>
      <c r="D11598" t="s">
        <v>19</v>
      </c>
      <c r="E11598" t="s">
        <v>22</v>
      </c>
      <c r="F11598">
        <v>0</v>
      </c>
    </row>
    <row r="11599" spans="1:6">
      <c r="A11599" s="171">
        <v>44548</v>
      </c>
      <c r="B11599" t="s">
        <v>164</v>
      </c>
      <c r="C11599">
        <v>322390.03999999998</v>
      </c>
      <c r="D11599" t="s">
        <v>23</v>
      </c>
      <c r="E11599" t="s">
        <v>23</v>
      </c>
      <c r="F11599">
        <v>0</v>
      </c>
    </row>
    <row r="11600" spans="1:6">
      <c r="A11600" s="171">
        <v>44548</v>
      </c>
      <c r="B11600" t="s">
        <v>164</v>
      </c>
      <c r="C11600">
        <v>322390.03999999998</v>
      </c>
      <c r="D11600" t="s">
        <v>24</v>
      </c>
      <c r="E11600" t="s">
        <v>24</v>
      </c>
      <c r="F11600">
        <v>1015079</v>
      </c>
    </row>
    <row r="11601" spans="1:6">
      <c r="A11601" s="171">
        <v>44548</v>
      </c>
      <c r="B11601" t="s">
        <v>164</v>
      </c>
      <c r="C11601">
        <v>322390.03999999998</v>
      </c>
      <c r="D11601" t="s">
        <v>25</v>
      </c>
      <c r="E11601" t="s">
        <v>25</v>
      </c>
      <c r="F11601">
        <v>1664098</v>
      </c>
    </row>
    <row r="11602" spans="1:6">
      <c r="A11602" s="171">
        <v>44548</v>
      </c>
      <c r="B11602" t="s">
        <v>164</v>
      </c>
      <c r="C11602">
        <v>322390.03999999998</v>
      </c>
      <c r="D11602" t="s">
        <v>26</v>
      </c>
      <c r="E11602" t="s">
        <v>26</v>
      </c>
      <c r="F11602">
        <v>1498427</v>
      </c>
    </row>
    <row r="11603" spans="1:6">
      <c r="A11603" s="171">
        <v>44548</v>
      </c>
      <c r="B11603" t="s">
        <v>164</v>
      </c>
      <c r="C11603">
        <v>322390.03999999998</v>
      </c>
      <c r="D11603" t="s">
        <v>27</v>
      </c>
      <c r="E11603" t="s">
        <v>27</v>
      </c>
      <c r="F11603">
        <v>74030</v>
      </c>
    </row>
    <row r="11604" spans="1:6">
      <c r="A11604" s="171">
        <v>44548</v>
      </c>
      <c r="B11604" t="s">
        <v>164</v>
      </c>
      <c r="C11604">
        <v>322390.03999999998</v>
      </c>
      <c r="D11604" t="s">
        <v>28</v>
      </c>
      <c r="E11604" t="s">
        <v>28</v>
      </c>
      <c r="F11604">
        <v>1</v>
      </c>
    </row>
    <row r="11605" spans="1:6">
      <c r="A11605" s="171">
        <v>44548</v>
      </c>
      <c r="B11605" t="s">
        <v>164</v>
      </c>
      <c r="C11605">
        <v>322390.03999999998</v>
      </c>
      <c r="D11605" t="s">
        <v>29</v>
      </c>
      <c r="E11605" t="s">
        <v>29</v>
      </c>
      <c r="F11605">
        <v>585159</v>
      </c>
    </row>
    <row r="11606" spans="1:6">
      <c r="A11606" s="171">
        <v>44548</v>
      </c>
      <c r="B11606" t="s">
        <v>164</v>
      </c>
      <c r="C11606">
        <v>322390.03999999998</v>
      </c>
      <c r="D11606" t="s">
        <v>30</v>
      </c>
      <c r="E11606" t="s">
        <v>30</v>
      </c>
      <c r="F11606">
        <v>16118013</v>
      </c>
    </row>
    <row r="11607" spans="1:6">
      <c r="A11607" s="171">
        <v>44548</v>
      </c>
      <c r="B11607" t="s">
        <v>164</v>
      </c>
      <c r="C11607">
        <v>322390.03999999998</v>
      </c>
      <c r="D11607" t="s">
        <v>31</v>
      </c>
      <c r="E11607" t="s">
        <v>31</v>
      </c>
      <c r="F11607">
        <v>8924815</v>
      </c>
    </row>
    <row r="11608" spans="1:6">
      <c r="A11608" s="171">
        <v>44548</v>
      </c>
      <c r="B11608" t="s">
        <v>164</v>
      </c>
      <c r="C11608">
        <v>322390.03999999998</v>
      </c>
      <c r="D11608" t="s">
        <v>32</v>
      </c>
      <c r="E11608" t="s">
        <v>32</v>
      </c>
      <c r="F11608">
        <v>447453</v>
      </c>
    </row>
    <row r="11609" spans="1:6">
      <c r="A11609" s="171">
        <v>44548</v>
      </c>
      <c r="B11609" t="s">
        <v>164</v>
      </c>
      <c r="C11609">
        <v>322390.03999999998</v>
      </c>
      <c r="D11609" t="s">
        <v>33</v>
      </c>
      <c r="E11609" t="s">
        <v>33</v>
      </c>
      <c r="F11609">
        <v>10631858</v>
      </c>
    </row>
    <row r="11610" spans="1:6">
      <c r="A11610" s="171">
        <v>44548</v>
      </c>
      <c r="B11610" t="s">
        <v>164</v>
      </c>
      <c r="C11610">
        <v>322390.03999999998</v>
      </c>
      <c r="D11610" t="s">
        <v>34</v>
      </c>
      <c r="E11610" t="s">
        <v>34</v>
      </c>
      <c r="F11610">
        <v>496842</v>
      </c>
    </row>
    <row r="11611" spans="1:6">
      <c r="A11611" s="171">
        <v>44548</v>
      </c>
      <c r="B11611" t="s">
        <v>164</v>
      </c>
      <c r="C11611">
        <v>322390.03999999998</v>
      </c>
      <c r="D11611" t="s">
        <v>35</v>
      </c>
      <c r="E11611" t="s">
        <v>35</v>
      </c>
      <c r="F11611">
        <v>0</v>
      </c>
    </row>
    <row r="11612" spans="1:6">
      <c r="A11612" s="171">
        <v>44548</v>
      </c>
      <c r="B11612" t="s">
        <v>164</v>
      </c>
      <c r="C11612">
        <v>322390.03999999998</v>
      </c>
      <c r="D11612" t="s">
        <v>36</v>
      </c>
      <c r="E11612" t="s">
        <v>36</v>
      </c>
      <c r="F11612">
        <v>0</v>
      </c>
    </row>
    <row r="11613" spans="1:6">
      <c r="A11613" s="171">
        <v>44548</v>
      </c>
      <c r="B11613" t="s">
        <v>164</v>
      </c>
      <c r="C11613">
        <v>322390.03999999998</v>
      </c>
      <c r="D11613" t="s">
        <v>37</v>
      </c>
      <c r="E11613" t="s">
        <v>37</v>
      </c>
      <c r="F11613">
        <v>0</v>
      </c>
    </row>
    <row r="11614" spans="1:6">
      <c r="A11614" s="171">
        <v>44548</v>
      </c>
      <c r="B11614" t="s">
        <v>164</v>
      </c>
      <c r="C11614">
        <v>322390.03999999998</v>
      </c>
      <c r="D11614" t="s">
        <v>38</v>
      </c>
      <c r="E11614" t="s">
        <v>38</v>
      </c>
      <c r="F11614">
        <v>0</v>
      </c>
    </row>
    <row r="11615" spans="1:6">
      <c r="A11615" s="171">
        <v>44548</v>
      </c>
      <c r="B11615" t="s">
        <v>164</v>
      </c>
      <c r="C11615">
        <v>322390.03999999998</v>
      </c>
      <c r="D11615" t="s">
        <v>39</v>
      </c>
      <c r="E11615" t="s">
        <v>39</v>
      </c>
      <c r="F11615">
        <v>0</v>
      </c>
    </row>
    <row r="11616" spans="1:6">
      <c r="A11616" s="171">
        <v>44548</v>
      </c>
      <c r="B11616" t="s">
        <v>164</v>
      </c>
      <c r="C11616">
        <v>322390.03999999998</v>
      </c>
      <c r="D11616" t="s">
        <v>40</v>
      </c>
      <c r="E11616" t="s">
        <v>40</v>
      </c>
      <c r="F11616">
        <v>0</v>
      </c>
    </row>
    <row r="11617" spans="1:6">
      <c r="A11617" s="171">
        <v>44548</v>
      </c>
      <c r="B11617" t="s">
        <v>164</v>
      </c>
      <c r="C11617">
        <v>322390.03999999998</v>
      </c>
      <c r="D11617" t="s">
        <v>41</v>
      </c>
      <c r="E11617" t="s">
        <v>41</v>
      </c>
      <c r="F11617">
        <v>0</v>
      </c>
    </row>
    <row r="11618" spans="1:6">
      <c r="A11618" s="171">
        <v>44549</v>
      </c>
      <c r="B11618" t="s">
        <v>164</v>
      </c>
      <c r="C11618">
        <v>277073.3</v>
      </c>
      <c r="D11618" t="s">
        <v>9</v>
      </c>
      <c r="E11618" t="s">
        <v>9</v>
      </c>
      <c r="F11618">
        <v>3213241</v>
      </c>
    </row>
    <row r="11619" spans="1:6">
      <c r="A11619" s="171">
        <v>44549</v>
      </c>
      <c r="B11619" t="s">
        <v>164</v>
      </c>
      <c r="C11619">
        <v>277073.3</v>
      </c>
      <c r="D11619" t="s">
        <v>9</v>
      </c>
      <c r="E11619" t="s">
        <v>10</v>
      </c>
      <c r="F11619">
        <v>1230754</v>
      </c>
    </row>
    <row r="11620" spans="1:6">
      <c r="A11620" s="171">
        <v>44549</v>
      </c>
      <c r="B11620" t="s">
        <v>164</v>
      </c>
      <c r="C11620">
        <v>277073.3</v>
      </c>
      <c r="D11620" t="s">
        <v>9</v>
      </c>
      <c r="E11620" t="s">
        <v>11</v>
      </c>
      <c r="F11620">
        <v>5560</v>
      </c>
    </row>
    <row r="11621" spans="1:6">
      <c r="A11621" s="171">
        <v>44549</v>
      </c>
      <c r="B11621" t="s">
        <v>164</v>
      </c>
      <c r="C11621">
        <v>277073.3</v>
      </c>
      <c r="D11621" t="s">
        <v>9</v>
      </c>
      <c r="E11621" t="s">
        <v>12</v>
      </c>
      <c r="F11621">
        <v>0</v>
      </c>
    </row>
    <row r="11622" spans="1:6">
      <c r="A11622" s="171">
        <v>44549</v>
      </c>
      <c r="B11622" t="s">
        <v>164</v>
      </c>
      <c r="C11622">
        <v>277073.3</v>
      </c>
      <c r="D11622" t="s">
        <v>9</v>
      </c>
      <c r="E11622" t="s">
        <v>13</v>
      </c>
      <c r="F11622">
        <v>1976927</v>
      </c>
    </row>
    <row r="11623" spans="1:6">
      <c r="A11623" s="171">
        <v>44549</v>
      </c>
      <c r="B11623" t="s">
        <v>164</v>
      </c>
      <c r="C11623">
        <v>277073.3</v>
      </c>
      <c r="D11623" t="s">
        <v>14</v>
      </c>
      <c r="E11623" t="s">
        <v>14</v>
      </c>
      <c r="F11623">
        <v>68932</v>
      </c>
    </row>
    <row r="11624" spans="1:6">
      <c r="A11624" s="171">
        <v>44549</v>
      </c>
      <c r="B11624" t="s">
        <v>164</v>
      </c>
      <c r="C11624">
        <v>277073.3</v>
      </c>
      <c r="D11624" t="s">
        <v>14</v>
      </c>
      <c r="E11624" t="s">
        <v>15</v>
      </c>
      <c r="F11624">
        <v>68232</v>
      </c>
    </row>
    <row r="11625" spans="1:6">
      <c r="A11625" s="171">
        <v>44549</v>
      </c>
      <c r="B11625" t="s">
        <v>164</v>
      </c>
      <c r="C11625">
        <v>277073.3</v>
      </c>
      <c r="D11625" t="s">
        <v>14</v>
      </c>
      <c r="E11625" t="s">
        <v>16</v>
      </c>
      <c r="F11625">
        <v>700</v>
      </c>
    </row>
    <row r="11626" spans="1:6">
      <c r="A11626" s="171">
        <v>44549</v>
      </c>
      <c r="B11626" t="s">
        <v>164</v>
      </c>
      <c r="C11626">
        <v>277073.3</v>
      </c>
      <c r="D11626" t="s">
        <v>14</v>
      </c>
      <c r="E11626" t="s">
        <v>17</v>
      </c>
      <c r="F11626">
        <v>0</v>
      </c>
    </row>
    <row r="11627" spans="1:6">
      <c r="A11627" s="171">
        <v>44549</v>
      </c>
      <c r="B11627" t="s">
        <v>164</v>
      </c>
      <c r="C11627">
        <v>277073.3</v>
      </c>
      <c r="D11627" t="s">
        <v>14</v>
      </c>
      <c r="E11627" t="s">
        <v>18</v>
      </c>
      <c r="F11627">
        <v>0</v>
      </c>
    </row>
    <row r="11628" spans="1:6">
      <c r="A11628" s="171">
        <v>44549</v>
      </c>
      <c r="B11628" t="s">
        <v>164</v>
      </c>
      <c r="C11628">
        <v>277073.3</v>
      </c>
      <c r="D11628" t="s">
        <v>19</v>
      </c>
      <c r="E11628" t="s">
        <v>19</v>
      </c>
      <c r="F11628">
        <v>1848328</v>
      </c>
    </row>
    <row r="11629" spans="1:6">
      <c r="A11629" s="171">
        <v>44549</v>
      </c>
      <c r="B11629" t="s">
        <v>164</v>
      </c>
      <c r="C11629">
        <v>277073.3</v>
      </c>
      <c r="D11629" t="s">
        <v>19</v>
      </c>
      <c r="E11629" t="s">
        <v>20</v>
      </c>
      <c r="F11629">
        <v>1848328</v>
      </c>
    </row>
    <row r="11630" spans="1:6">
      <c r="A11630" s="171">
        <v>44549</v>
      </c>
      <c r="B11630" t="s">
        <v>164</v>
      </c>
      <c r="C11630">
        <v>277073.3</v>
      </c>
      <c r="D11630" t="s">
        <v>19</v>
      </c>
      <c r="E11630" t="s">
        <v>21</v>
      </c>
      <c r="F11630">
        <v>0</v>
      </c>
    </row>
    <row r="11631" spans="1:6">
      <c r="A11631" s="171">
        <v>44549</v>
      </c>
      <c r="B11631" t="s">
        <v>164</v>
      </c>
      <c r="C11631">
        <v>277073.3</v>
      </c>
      <c r="D11631" t="s">
        <v>19</v>
      </c>
      <c r="E11631" t="s">
        <v>22</v>
      </c>
      <c r="F11631">
        <v>0</v>
      </c>
    </row>
    <row r="11632" spans="1:6">
      <c r="A11632" s="171">
        <v>44549</v>
      </c>
      <c r="B11632" t="s">
        <v>164</v>
      </c>
      <c r="C11632">
        <v>277073.3</v>
      </c>
      <c r="D11632" t="s">
        <v>23</v>
      </c>
      <c r="E11632" t="s">
        <v>23</v>
      </c>
      <c r="F11632">
        <v>0</v>
      </c>
    </row>
    <row r="11633" spans="1:6">
      <c r="A11633" s="171">
        <v>44549</v>
      </c>
      <c r="B11633" t="s">
        <v>164</v>
      </c>
      <c r="C11633">
        <v>277073.3</v>
      </c>
      <c r="D11633" t="s">
        <v>24</v>
      </c>
      <c r="E11633" t="s">
        <v>24</v>
      </c>
      <c r="F11633">
        <v>1220440</v>
      </c>
    </row>
    <row r="11634" spans="1:6">
      <c r="A11634" s="171">
        <v>44549</v>
      </c>
      <c r="B11634" t="s">
        <v>164</v>
      </c>
      <c r="C11634">
        <v>277073.3</v>
      </c>
      <c r="D11634" t="s">
        <v>25</v>
      </c>
      <c r="E11634" t="s">
        <v>25</v>
      </c>
      <c r="F11634">
        <v>2555639</v>
      </c>
    </row>
    <row r="11635" spans="1:6">
      <c r="A11635" s="171">
        <v>44549</v>
      </c>
      <c r="B11635" t="s">
        <v>164</v>
      </c>
      <c r="C11635">
        <v>277073.3</v>
      </c>
      <c r="D11635" t="s">
        <v>26</v>
      </c>
      <c r="E11635" t="s">
        <v>26</v>
      </c>
      <c r="F11635">
        <v>1943225</v>
      </c>
    </row>
    <row r="11636" spans="1:6">
      <c r="A11636" s="171">
        <v>44549</v>
      </c>
      <c r="B11636" t="s">
        <v>164</v>
      </c>
      <c r="C11636">
        <v>277073.3</v>
      </c>
      <c r="D11636" t="s">
        <v>27</v>
      </c>
      <c r="E11636" t="s">
        <v>27</v>
      </c>
      <c r="F11636">
        <v>115791</v>
      </c>
    </row>
    <row r="11637" spans="1:6">
      <c r="A11637" s="171">
        <v>44549</v>
      </c>
      <c r="B11637" t="s">
        <v>164</v>
      </c>
      <c r="C11637">
        <v>277073.3</v>
      </c>
      <c r="D11637" t="s">
        <v>28</v>
      </c>
      <c r="E11637" t="s">
        <v>28</v>
      </c>
      <c r="F11637">
        <v>1</v>
      </c>
    </row>
    <row r="11638" spans="1:6">
      <c r="A11638" s="171">
        <v>44549</v>
      </c>
      <c r="B11638" t="s">
        <v>164</v>
      </c>
      <c r="C11638">
        <v>277073.3</v>
      </c>
      <c r="D11638" t="s">
        <v>29</v>
      </c>
      <c r="E11638" t="s">
        <v>29</v>
      </c>
      <c r="F11638">
        <v>460504</v>
      </c>
    </row>
    <row r="11639" spans="1:6">
      <c r="A11639" s="171">
        <v>44549</v>
      </c>
      <c r="B11639" t="s">
        <v>164</v>
      </c>
      <c r="C11639">
        <v>277073.3</v>
      </c>
      <c r="D11639" t="s">
        <v>30</v>
      </c>
      <c r="E11639" t="s">
        <v>30</v>
      </c>
      <c r="F11639">
        <v>21634394</v>
      </c>
    </row>
    <row r="11640" spans="1:6">
      <c r="A11640" s="171">
        <v>44549</v>
      </c>
      <c r="B11640" t="s">
        <v>164</v>
      </c>
      <c r="C11640">
        <v>277073.3</v>
      </c>
      <c r="D11640" t="s">
        <v>31</v>
      </c>
      <c r="E11640" t="s">
        <v>31</v>
      </c>
      <c r="F11640">
        <v>9432788</v>
      </c>
    </row>
    <row r="11641" spans="1:6">
      <c r="A11641" s="171">
        <v>44549</v>
      </c>
      <c r="B11641" t="s">
        <v>164</v>
      </c>
      <c r="C11641">
        <v>277073.3</v>
      </c>
      <c r="D11641" t="s">
        <v>32</v>
      </c>
      <c r="E11641" t="s">
        <v>32</v>
      </c>
      <c r="F11641">
        <v>682516</v>
      </c>
    </row>
    <row r="11642" spans="1:6">
      <c r="A11642" s="171">
        <v>44549</v>
      </c>
      <c r="B11642" t="s">
        <v>164</v>
      </c>
      <c r="C11642">
        <v>277073.3</v>
      </c>
      <c r="D11642" t="s">
        <v>33</v>
      </c>
      <c r="E11642" t="s">
        <v>33</v>
      </c>
      <c r="F11642">
        <v>10643936</v>
      </c>
    </row>
    <row r="11643" spans="1:6">
      <c r="A11643" s="171">
        <v>44549</v>
      </c>
      <c r="B11643" t="s">
        <v>164</v>
      </c>
      <c r="C11643">
        <v>277073.3</v>
      </c>
      <c r="D11643" t="s">
        <v>34</v>
      </c>
      <c r="E11643" t="s">
        <v>34</v>
      </c>
      <c r="F11643">
        <v>622401</v>
      </c>
    </row>
    <row r="11644" spans="1:6">
      <c r="A11644" s="171">
        <v>44549</v>
      </c>
      <c r="B11644" t="s">
        <v>164</v>
      </c>
      <c r="C11644">
        <v>277073.3</v>
      </c>
      <c r="D11644" t="s">
        <v>35</v>
      </c>
      <c r="E11644" t="s">
        <v>35</v>
      </c>
      <c r="F11644">
        <v>0</v>
      </c>
    </row>
    <row r="11645" spans="1:6">
      <c r="A11645" s="171">
        <v>44549</v>
      </c>
      <c r="B11645" t="s">
        <v>164</v>
      </c>
      <c r="C11645">
        <v>277073.3</v>
      </c>
      <c r="D11645" t="s">
        <v>36</v>
      </c>
      <c r="E11645" t="s">
        <v>36</v>
      </c>
      <c r="F11645">
        <v>0</v>
      </c>
    </row>
    <row r="11646" spans="1:6">
      <c r="A11646" s="171">
        <v>44549</v>
      </c>
      <c r="B11646" t="s">
        <v>164</v>
      </c>
      <c r="C11646">
        <v>277073.3</v>
      </c>
      <c r="D11646" t="s">
        <v>37</v>
      </c>
      <c r="E11646" t="s">
        <v>37</v>
      </c>
      <c r="F11646">
        <v>0</v>
      </c>
    </row>
    <row r="11647" spans="1:6">
      <c r="A11647" s="171">
        <v>44549</v>
      </c>
      <c r="B11647" t="s">
        <v>164</v>
      </c>
      <c r="C11647">
        <v>277073.3</v>
      </c>
      <c r="D11647" t="s">
        <v>38</v>
      </c>
      <c r="E11647" t="s">
        <v>38</v>
      </c>
      <c r="F11647">
        <v>0</v>
      </c>
    </row>
    <row r="11648" spans="1:6">
      <c r="A11648" s="171">
        <v>44549</v>
      </c>
      <c r="B11648" t="s">
        <v>164</v>
      </c>
      <c r="C11648">
        <v>277073.3</v>
      </c>
      <c r="D11648" t="s">
        <v>39</v>
      </c>
      <c r="E11648" t="s">
        <v>39</v>
      </c>
      <c r="F11648">
        <v>0</v>
      </c>
    </row>
    <row r="11649" spans="1:6">
      <c r="A11649" s="171">
        <v>44549</v>
      </c>
      <c r="B11649" t="s">
        <v>164</v>
      </c>
      <c r="C11649">
        <v>277073.3</v>
      </c>
      <c r="D11649" t="s">
        <v>40</v>
      </c>
      <c r="E11649" t="s">
        <v>40</v>
      </c>
      <c r="F11649">
        <v>0</v>
      </c>
    </row>
    <row r="11650" spans="1:6">
      <c r="A11650" s="171">
        <v>44549</v>
      </c>
      <c r="B11650" t="s">
        <v>164</v>
      </c>
      <c r="C11650">
        <v>277073.3</v>
      </c>
      <c r="D11650" t="s">
        <v>41</v>
      </c>
      <c r="E11650" t="s">
        <v>41</v>
      </c>
      <c r="F11650">
        <v>0</v>
      </c>
    </row>
    <row r="11651" spans="1:6">
      <c r="A11651" s="171">
        <v>44550</v>
      </c>
      <c r="B11651" t="s">
        <v>164</v>
      </c>
      <c r="C11651">
        <v>189388.14</v>
      </c>
      <c r="D11651" t="s">
        <v>9</v>
      </c>
      <c r="E11651" t="s">
        <v>9</v>
      </c>
      <c r="F11651">
        <v>3355682</v>
      </c>
    </row>
    <row r="11652" spans="1:6">
      <c r="A11652" s="171">
        <v>44550</v>
      </c>
      <c r="B11652" t="s">
        <v>164</v>
      </c>
      <c r="C11652">
        <v>189388.14</v>
      </c>
      <c r="D11652" t="s">
        <v>9</v>
      </c>
      <c r="E11652" t="s">
        <v>10</v>
      </c>
      <c r="F11652">
        <v>1210891</v>
      </c>
    </row>
    <row r="11653" spans="1:6">
      <c r="A11653" s="171">
        <v>44550</v>
      </c>
      <c r="B11653" t="s">
        <v>164</v>
      </c>
      <c r="C11653">
        <v>189388.14</v>
      </c>
      <c r="D11653" t="s">
        <v>9</v>
      </c>
      <c r="E11653" t="s">
        <v>11</v>
      </c>
      <c r="F11653">
        <v>7568</v>
      </c>
    </row>
    <row r="11654" spans="1:6">
      <c r="A11654" s="171">
        <v>44550</v>
      </c>
      <c r="B11654" t="s">
        <v>164</v>
      </c>
      <c r="C11654">
        <v>189388.14</v>
      </c>
      <c r="D11654" t="s">
        <v>9</v>
      </c>
      <c r="E11654" t="s">
        <v>12</v>
      </c>
      <c r="F11654">
        <v>0</v>
      </c>
    </row>
    <row r="11655" spans="1:6">
      <c r="A11655" s="171">
        <v>44550</v>
      </c>
      <c r="B11655" t="s">
        <v>164</v>
      </c>
      <c r="C11655">
        <v>189388.14</v>
      </c>
      <c r="D11655" t="s">
        <v>9</v>
      </c>
      <c r="E11655" t="s">
        <v>13</v>
      </c>
      <c r="F11655">
        <v>2137223</v>
      </c>
    </row>
    <row r="11656" spans="1:6">
      <c r="A11656" s="171">
        <v>44550</v>
      </c>
      <c r="B11656" t="s">
        <v>164</v>
      </c>
      <c r="C11656">
        <v>189388.14</v>
      </c>
      <c r="D11656" t="s">
        <v>14</v>
      </c>
      <c r="E11656" t="s">
        <v>14</v>
      </c>
      <c r="F11656">
        <v>81820</v>
      </c>
    </row>
    <row r="11657" spans="1:6">
      <c r="A11657" s="171">
        <v>44550</v>
      </c>
      <c r="B11657" t="s">
        <v>164</v>
      </c>
      <c r="C11657">
        <v>189388.14</v>
      </c>
      <c r="D11657" t="s">
        <v>14</v>
      </c>
      <c r="E11657" t="s">
        <v>15</v>
      </c>
      <c r="F11657">
        <v>80719</v>
      </c>
    </row>
    <row r="11658" spans="1:6">
      <c r="A11658" s="171">
        <v>44550</v>
      </c>
      <c r="B11658" t="s">
        <v>164</v>
      </c>
      <c r="C11658">
        <v>189388.14</v>
      </c>
      <c r="D11658" t="s">
        <v>14</v>
      </c>
      <c r="E11658" t="s">
        <v>16</v>
      </c>
      <c r="F11658">
        <v>1101</v>
      </c>
    </row>
    <row r="11659" spans="1:6">
      <c r="A11659" s="171">
        <v>44550</v>
      </c>
      <c r="B11659" t="s">
        <v>164</v>
      </c>
      <c r="C11659">
        <v>189388.14</v>
      </c>
      <c r="D11659" t="s">
        <v>14</v>
      </c>
      <c r="E11659" t="s">
        <v>17</v>
      </c>
      <c r="F11659">
        <v>0</v>
      </c>
    </row>
    <row r="11660" spans="1:6">
      <c r="A11660" s="171">
        <v>44550</v>
      </c>
      <c r="B11660" t="s">
        <v>164</v>
      </c>
      <c r="C11660">
        <v>189388.14</v>
      </c>
      <c r="D11660" t="s">
        <v>14</v>
      </c>
      <c r="E11660" t="s">
        <v>18</v>
      </c>
      <c r="F11660">
        <v>0</v>
      </c>
    </row>
    <row r="11661" spans="1:6">
      <c r="A11661" s="171">
        <v>44550</v>
      </c>
      <c r="B11661" t="s">
        <v>164</v>
      </c>
      <c r="C11661">
        <v>189388.14</v>
      </c>
      <c r="D11661" t="s">
        <v>19</v>
      </c>
      <c r="E11661" t="s">
        <v>19</v>
      </c>
      <c r="F11661">
        <v>1718976</v>
      </c>
    </row>
    <row r="11662" spans="1:6">
      <c r="A11662" s="171">
        <v>44550</v>
      </c>
      <c r="B11662" t="s">
        <v>164</v>
      </c>
      <c r="C11662">
        <v>189388.14</v>
      </c>
      <c r="D11662" t="s">
        <v>19</v>
      </c>
      <c r="E11662" t="s">
        <v>20</v>
      </c>
      <c r="F11662">
        <v>1718976</v>
      </c>
    </row>
    <row r="11663" spans="1:6">
      <c r="A11663" s="171">
        <v>44550</v>
      </c>
      <c r="B11663" t="s">
        <v>164</v>
      </c>
      <c r="C11663">
        <v>189388.14</v>
      </c>
      <c r="D11663" t="s">
        <v>19</v>
      </c>
      <c r="E11663" t="s">
        <v>21</v>
      </c>
      <c r="F11663">
        <v>0</v>
      </c>
    </row>
    <row r="11664" spans="1:6">
      <c r="A11664" s="171">
        <v>44550</v>
      </c>
      <c r="B11664" t="s">
        <v>164</v>
      </c>
      <c r="C11664">
        <v>189388.14</v>
      </c>
      <c r="D11664" t="s">
        <v>19</v>
      </c>
      <c r="E11664" t="s">
        <v>22</v>
      </c>
      <c r="F11664">
        <v>0</v>
      </c>
    </row>
    <row r="11665" spans="1:6">
      <c r="A11665" s="171">
        <v>44550</v>
      </c>
      <c r="B11665" t="s">
        <v>164</v>
      </c>
      <c r="C11665">
        <v>189388.14</v>
      </c>
      <c r="D11665" t="s">
        <v>23</v>
      </c>
      <c r="E11665" t="s">
        <v>23</v>
      </c>
      <c r="F11665">
        <v>0</v>
      </c>
    </row>
    <row r="11666" spans="1:6">
      <c r="A11666" s="171">
        <v>44550</v>
      </c>
      <c r="B11666" t="s">
        <v>164</v>
      </c>
      <c r="C11666">
        <v>189388.14</v>
      </c>
      <c r="D11666" t="s">
        <v>24</v>
      </c>
      <c r="E11666" t="s">
        <v>24</v>
      </c>
      <c r="F11666">
        <v>240810</v>
      </c>
    </row>
    <row r="11667" spans="1:6">
      <c r="A11667" s="171">
        <v>44550</v>
      </c>
      <c r="B11667" t="s">
        <v>164</v>
      </c>
      <c r="C11667">
        <v>189388.14</v>
      </c>
      <c r="D11667" t="s">
        <v>25</v>
      </c>
      <c r="E11667" t="s">
        <v>25</v>
      </c>
      <c r="F11667">
        <v>2183016</v>
      </c>
    </row>
    <row r="11668" spans="1:6">
      <c r="A11668" s="171">
        <v>44550</v>
      </c>
      <c r="B11668" t="s">
        <v>164</v>
      </c>
      <c r="C11668">
        <v>189388.14</v>
      </c>
      <c r="D11668" t="s">
        <v>26</v>
      </c>
      <c r="E11668" t="s">
        <v>26</v>
      </c>
      <c r="F11668">
        <v>1828659</v>
      </c>
    </row>
    <row r="11669" spans="1:6">
      <c r="A11669" s="171">
        <v>44550</v>
      </c>
      <c r="B11669" t="s">
        <v>164</v>
      </c>
      <c r="C11669">
        <v>189388.14</v>
      </c>
      <c r="D11669" t="s">
        <v>27</v>
      </c>
      <c r="E11669" t="s">
        <v>27</v>
      </c>
      <c r="F11669">
        <v>144086</v>
      </c>
    </row>
    <row r="11670" spans="1:6">
      <c r="A11670" s="171">
        <v>44550</v>
      </c>
      <c r="B11670" t="s">
        <v>164</v>
      </c>
      <c r="C11670">
        <v>189388.14</v>
      </c>
      <c r="D11670" t="s">
        <v>28</v>
      </c>
      <c r="E11670" t="s">
        <v>28</v>
      </c>
      <c r="F11670">
        <v>7</v>
      </c>
    </row>
    <row r="11671" spans="1:6">
      <c r="A11671" s="171">
        <v>44550</v>
      </c>
      <c r="B11671" t="s">
        <v>164</v>
      </c>
      <c r="C11671">
        <v>189388.14</v>
      </c>
      <c r="D11671" t="s">
        <v>29</v>
      </c>
      <c r="E11671" t="s">
        <v>29</v>
      </c>
      <c r="F11671">
        <v>511789</v>
      </c>
    </row>
    <row r="11672" spans="1:6">
      <c r="A11672" s="171">
        <v>44550</v>
      </c>
      <c r="B11672" t="s">
        <v>164</v>
      </c>
      <c r="C11672">
        <v>189388.14</v>
      </c>
      <c r="D11672" t="s">
        <v>30</v>
      </c>
      <c r="E11672" t="s">
        <v>30</v>
      </c>
      <c r="F11672">
        <v>37094553</v>
      </c>
    </row>
    <row r="11673" spans="1:6">
      <c r="A11673" s="171">
        <v>44550</v>
      </c>
      <c r="B11673" t="s">
        <v>164</v>
      </c>
      <c r="C11673">
        <v>189388.14</v>
      </c>
      <c r="D11673" t="s">
        <v>31</v>
      </c>
      <c r="E11673" t="s">
        <v>31</v>
      </c>
      <c r="F11673">
        <v>9669601</v>
      </c>
    </row>
    <row r="11674" spans="1:6">
      <c r="A11674" s="171">
        <v>44550</v>
      </c>
      <c r="B11674" t="s">
        <v>164</v>
      </c>
      <c r="C11674">
        <v>189388.14</v>
      </c>
      <c r="D11674" t="s">
        <v>32</v>
      </c>
      <c r="E11674" t="s">
        <v>32</v>
      </c>
      <c r="F11674">
        <v>422500</v>
      </c>
    </row>
    <row r="11675" spans="1:6">
      <c r="A11675" s="171">
        <v>44550</v>
      </c>
      <c r="B11675" t="s">
        <v>164</v>
      </c>
      <c r="C11675">
        <v>189388.14</v>
      </c>
      <c r="D11675" t="s">
        <v>33</v>
      </c>
      <c r="E11675" t="s">
        <v>33</v>
      </c>
      <c r="F11675">
        <v>9660618</v>
      </c>
    </row>
    <row r="11676" spans="1:6">
      <c r="A11676" s="171">
        <v>44550</v>
      </c>
      <c r="B11676" t="s">
        <v>164</v>
      </c>
      <c r="C11676">
        <v>189388.14</v>
      </c>
      <c r="D11676" t="s">
        <v>34</v>
      </c>
      <c r="E11676" t="s">
        <v>34</v>
      </c>
      <c r="F11676">
        <v>1938460</v>
      </c>
    </row>
    <row r="11677" spans="1:6">
      <c r="A11677" s="171">
        <v>44550</v>
      </c>
      <c r="B11677" t="s">
        <v>164</v>
      </c>
      <c r="C11677">
        <v>189388.14</v>
      </c>
      <c r="D11677" t="s">
        <v>35</v>
      </c>
      <c r="E11677" t="s">
        <v>35</v>
      </c>
      <c r="F11677">
        <v>0</v>
      </c>
    </row>
    <row r="11678" spans="1:6">
      <c r="A11678" s="171">
        <v>44550</v>
      </c>
      <c r="B11678" t="s">
        <v>164</v>
      </c>
      <c r="C11678">
        <v>189388.14</v>
      </c>
      <c r="D11678" t="s">
        <v>36</v>
      </c>
      <c r="E11678" t="s">
        <v>36</v>
      </c>
      <c r="F11678">
        <v>0</v>
      </c>
    </row>
    <row r="11679" spans="1:6">
      <c r="A11679" s="171">
        <v>44550</v>
      </c>
      <c r="B11679" t="s">
        <v>164</v>
      </c>
      <c r="C11679">
        <v>189388.14</v>
      </c>
      <c r="D11679" t="s">
        <v>37</v>
      </c>
      <c r="E11679" t="s">
        <v>37</v>
      </c>
      <c r="F11679">
        <v>0</v>
      </c>
    </row>
    <row r="11680" spans="1:6">
      <c r="A11680" s="171">
        <v>44550</v>
      </c>
      <c r="B11680" t="s">
        <v>164</v>
      </c>
      <c r="C11680">
        <v>189388.14</v>
      </c>
      <c r="D11680" t="s">
        <v>38</v>
      </c>
      <c r="E11680" t="s">
        <v>38</v>
      </c>
      <c r="F11680">
        <v>0</v>
      </c>
    </row>
    <row r="11681" spans="1:6">
      <c r="A11681" s="171">
        <v>44550</v>
      </c>
      <c r="B11681" t="s">
        <v>164</v>
      </c>
      <c r="C11681">
        <v>189388.14</v>
      </c>
      <c r="D11681" t="s">
        <v>39</v>
      </c>
      <c r="E11681" t="s">
        <v>39</v>
      </c>
      <c r="F11681">
        <v>0</v>
      </c>
    </row>
    <row r="11682" spans="1:6">
      <c r="A11682" s="171">
        <v>44550</v>
      </c>
      <c r="B11682" t="s">
        <v>164</v>
      </c>
      <c r="C11682">
        <v>189388.14</v>
      </c>
      <c r="D11682" t="s">
        <v>40</v>
      </c>
      <c r="E11682" t="s">
        <v>40</v>
      </c>
      <c r="F11682">
        <v>0</v>
      </c>
    </row>
    <row r="11683" spans="1:6">
      <c r="A11683" s="171">
        <v>44550</v>
      </c>
      <c r="B11683" t="s">
        <v>164</v>
      </c>
      <c r="C11683">
        <v>189388.14</v>
      </c>
      <c r="D11683" t="s">
        <v>41</v>
      </c>
      <c r="E11683" t="s">
        <v>41</v>
      </c>
      <c r="F11683">
        <v>0</v>
      </c>
    </row>
    <row r="11684" spans="1:6">
      <c r="A11684" s="171">
        <v>44551</v>
      </c>
      <c r="B11684" t="s">
        <v>164</v>
      </c>
      <c r="C11684">
        <v>237657.31</v>
      </c>
      <c r="D11684" t="s">
        <v>9</v>
      </c>
      <c r="E11684" t="s">
        <v>9</v>
      </c>
      <c r="F11684">
        <v>3290678</v>
      </c>
    </row>
    <row r="11685" spans="1:6">
      <c r="A11685" s="171">
        <v>44551</v>
      </c>
      <c r="B11685" t="s">
        <v>164</v>
      </c>
      <c r="C11685">
        <v>237657.31</v>
      </c>
      <c r="D11685" t="s">
        <v>9</v>
      </c>
      <c r="E11685" t="s">
        <v>10</v>
      </c>
      <c r="F11685">
        <v>1249262</v>
      </c>
    </row>
    <row r="11686" spans="1:6">
      <c r="A11686" s="171">
        <v>44551</v>
      </c>
      <c r="B11686" t="s">
        <v>164</v>
      </c>
      <c r="C11686">
        <v>237657.31</v>
      </c>
      <c r="D11686" t="s">
        <v>9</v>
      </c>
      <c r="E11686" t="s">
        <v>11</v>
      </c>
      <c r="F11686">
        <v>8064</v>
      </c>
    </row>
    <row r="11687" spans="1:6">
      <c r="A11687" s="171">
        <v>44551</v>
      </c>
      <c r="B11687" t="s">
        <v>164</v>
      </c>
      <c r="C11687">
        <v>237657.31</v>
      </c>
      <c r="D11687" t="s">
        <v>9</v>
      </c>
      <c r="E11687" t="s">
        <v>12</v>
      </c>
      <c r="F11687">
        <v>0</v>
      </c>
    </row>
    <row r="11688" spans="1:6">
      <c r="A11688" s="171">
        <v>44551</v>
      </c>
      <c r="B11688" t="s">
        <v>164</v>
      </c>
      <c r="C11688">
        <v>237657.31</v>
      </c>
      <c r="D11688" t="s">
        <v>9</v>
      </c>
      <c r="E11688" t="s">
        <v>13</v>
      </c>
      <c r="F11688">
        <v>2033352</v>
      </c>
    </row>
    <row r="11689" spans="1:6">
      <c r="A11689" s="171">
        <v>44551</v>
      </c>
      <c r="B11689" t="s">
        <v>164</v>
      </c>
      <c r="C11689">
        <v>237657.31</v>
      </c>
      <c r="D11689" t="s">
        <v>14</v>
      </c>
      <c r="E11689" t="s">
        <v>14</v>
      </c>
      <c r="F11689">
        <v>84746</v>
      </c>
    </row>
    <row r="11690" spans="1:6">
      <c r="A11690" s="171">
        <v>44551</v>
      </c>
      <c r="B11690" t="s">
        <v>164</v>
      </c>
      <c r="C11690">
        <v>237657.31</v>
      </c>
      <c r="D11690" t="s">
        <v>14</v>
      </c>
      <c r="E11690" t="s">
        <v>15</v>
      </c>
      <c r="F11690">
        <v>83565</v>
      </c>
    </row>
    <row r="11691" spans="1:6">
      <c r="A11691" s="171">
        <v>44551</v>
      </c>
      <c r="B11691" t="s">
        <v>164</v>
      </c>
      <c r="C11691">
        <v>237657.31</v>
      </c>
      <c r="D11691" t="s">
        <v>14</v>
      </c>
      <c r="E11691" t="s">
        <v>16</v>
      </c>
      <c r="F11691">
        <v>1181</v>
      </c>
    </row>
    <row r="11692" spans="1:6">
      <c r="A11692" s="171">
        <v>44551</v>
      </c>
      <c r="B11692" t="s">
        <v>164</v>
      </c>
      <c r="C11692">
        <v>237657.31</v>
      </c>
      <c r="D11692" t="s">
        <v>14</v>
      </c>
      <c r="E11692" t="s">
        <v>17</v>
      </c>
      <c r="F11692">
        <v>0</v>
      </c>
    </row>
    <row r="11693" spans="1:6">
      <c r="A11693" s="171">
        <v>44551</v>
      </c>
      <c r="B11693" t="s">
        <v>164</v>
      </c>
      <c r="C11693">
        <v>237657.31</v>
      </c>
      <c r="D11693" t="s">
        <v>14</v>
      </c>
      <c r="E11693" t="s">
        <v>18</v>
      </c>
      <c r="F11693">
        <v>0</v>
      </c>
    </row>
    <row r="11694" spans="1:6">
      <c r="A11694" s="171">
        <v>44551</v>
      </c>
      <c r="B11694" t="s">
        <v>164</v>
      </c>
      <c r="C11694">
        <v>237657.31</v>
      </c>
      <c r="D11694" t="s">
        <v>19</v>
      </c>
      <c r="E11694" t="s">
        <v>19</v>
      </c>
      <c r="F11694">
        <v>1621340</v>
      </c>
    </row>
    <row r="11695" spans="1:6">
      <c r="A11695" s="171">
        <v>44551</v>
      </c>
      <c r="B11695" t="s">
        <v>164</v>
      </c>
      <c r="C11695">
        <v>237657.31</v>
      </c>
      <c r="D11695" t="s">
        <v>19</v>
      </c>
      <c r="E11695" t="s">
        <v>20</v>
      </c>
      <c r="F11695">
        <v>1621340</v>
      </c>
    </row>
    <row r="11696" spans="1:6">
      <c r="A11696" s="171">
        <v>44551</v>
      </c>
      <c r="B11696" t="s">
        <v>164</v>
      </c>
      <c r="C11696">
        <v>237657.31</v>
      </c>
      <c r="D11696" t="s">
        <v>19</v>
      </c>
      <c r="E11696" t="s">
        <v>21</v>
      </c>
      <c r="F11696">
        <v>0</v>
      </c>
    </row>
    <row r="11697" spans="1:6">
      <c r="A11697" s="171">
        <v>44551</v>
      </c>
      <c r="B11697" t="s">
        <v>164</v>
      </c>
      <c r="C11697">
        <v>237657.31</v>
      </c>
      <c r="D11697" t="s">
        <v>19</v>
      </c>
      <c r="E11697" t="s">
        <v>22</v>
      </c>
      <c r="F11697">
        <v>0</v>
      </c>
    </row>
    <row r="11698" spans="1:6">
      <c r="A11698" s="171">
        <v>44551</v>
      </c>
      <c r="B11698" t="s">
        <v>164</v>
      </c>
      <c r="C11698">
        <v>237657.31</v>
      </c>
      <c r="D11698" t="s">
        <v>23</v>
      </c>
      <c r="E11698" t="s">
        <v>23</v>
      </c>
      <c r="F11698">
        <v>0</v>
      </c>
    </row>
    <row r="11699" spans="1:6">
      <c r="A11699" s="171">
        <v>44551</v>
      </c>
      <c r="B11699" t="s">
        <v>164</v>
      </c>
      <c r="C11699">
        <v>237657.31</v>
      </c>
      <c r="D11699" t="s">
        <v>24</v>
      </c>
      <c r="E11699" t="s">
        <v>24</v>
      </c>
      <c r="F11699">
        <v>30315</v>
      </c>
    </row>
    <row r="11700" spans="1:6">
      <c r="A11700" s="171">
        <v>44551</v>
      </c>
      <c r="B11700" t="s">
        <v>164</v>
      </c>
      <c r="C11700">
        <v>237657.31</v>
      </c>
      <c r="D11700" t="s">
        <v>25</v>
      </c>
      <c r="E11700" t="s">
        <v>25</v>
      </c>
      <c r="F11700">
        <v>2520985</v>
      </c>
    </row>
    <row r="11701" spans="1:6">
      <c r="A11701" s="171">
        <v>44551</v>
      </c>
      <c r="B11701" t="s">
        <v>164</v>
      </c>
      <c r="C11701">
        <v>237657.31</v>
      </c>
      <c r="D11701" t="s">
        <v>26</v>
      </c>
      <c r="E11701" t="s">
        <v>26</v>
      </c>
      <c r="F11701">
        <v>1707732</v>
      </c>
    </row>
    <row r="11702" spans="1:6">
      <c r="A11702" s="171">
        <v>44551</v>
      </c>
      <c r="B11702" t="s">
        <v>164</v>
      </c>
      <c r="C11702">
        <v>237657.31</v>
      </c>
      <c r="D11702" t="s">
        <v>27</v>
      </c>
      <c r="E11702" t="s">
        <v>27</v>
      </c>
      <c r="F11702">
        <v>115866</v>
      </c>
    </row>
    <row r="11703" spans="1:6">
      <c r="A11703" s="171">
        <v>44551</v>
      </c>
      <c r="B11703" t="s">
        <v>164</v>
      </c>
      <c r="C11703">
        <v>237657.31</v>
      </c>
      <c r="D11703" t="s">
        <v>28</v>
      </c>
      <c r="E11703" t="s">
        <v>28</v>
      </c>
      <c r="F11703">
        <v>1</v>
      </c>
    </row>
    <row r="11704" spans="1:6">
      <c r="A11704" s="171">
        <v>44551</v>
      </c>
      <c r="B11704" t="s">
        <v>164</v>
      </c>
      <c r="C11704">
        <v>237657.31</v>
      </c>
      <c r="D11704" t="s">
        <v>29</v>
      </c>
      <c r="E11704" t="s">
        <v>29</v>
      </c>
      <c r="F11704">
        <v>603123</v>
      </c>
    </row>
    <row r="11705" spans="1:6">
      <c r="A11705" s="171">
        <v>44551</v>
      </c>
      <c r="B11705" t="s">
        <v>164</v>
      </c>
      <c r="C11705">
        <v>237657.31</v>
      </c>
      <c r="D11705" t="s">
        <v>30</v>
      </c>
      <c r="E11705" t="s">
        <v>30</v>
      </c>
      <c r="F11705">
        <v>41165690</v>
      </c>
    </row>
    <row r="11706" spans="1:6">
      <c r="A11706" s="171">
        <v>44551</v>
      </c>
      <c r="B11706" t="s">
        <v>164</v>
      </c>
      <c r="C11706">
        <v>237657.31</v>
      </c>
      <c r="D11706" t="s">
        <v>31</v>
      </c>
      <c r="E11706" t="s">
        <v>31</v>
      </c>
      <c r="F11706">
        <v>9548945</v>
      </c>
    </row>
    <row r="11707" spans="1:6">
      <c r="A11707" s="171">
        <v>44551</v>
      </c>
      <c r="B11707" t="s">
        <v>164</v>
      </c>
      <c r="C11707">
        <v>237657.31</v>
      </c>
      <c r="D11707" t="s">
        <v>32</v>
      </c>
      <c r="E11707" t="s">
        <v>32</v>
      </c>
      <c r="F11707">
        <v>430277</v>
      </c>
    </row>
    <row r="11708" spans="1:6">
      <c r="A11708" s="171">
        <v>44551</v>
      </c>
      <c r="B11708" t="s">
        <v>164</v>
      </c>
      <c r="C11708">
        <v>237657.31</v>
      </c>
      <c r="D11708" t="s">
        <v>33</v>
      </c>
      <c r="E11708" t="s">
        <v>33</v>
      </c>
      <c r="F11708">
        <v>12326191</v>
      </c>
    </row>
    <row r="11709" spans="1:6">
      <c r="A11709" s="171">
        <v>44551</v>
      </c>
      <c r="B11709" t="s">
        <v>164</v>
      </c>
      <c r="C11709">
        <v>237657.31</v>
      </c>
      <c r="D11709" t="s">
        <v>34</v>
      </c>
      <c r="E11709" t="s">
        <v>34</v>
      </c>
      <c r="F11709">
        <v>768252</v>
      </c>
    </row>
    <row r="11710" spans="1:6">
      <c r="A11710" s="171">
        <v>44551</v>
      </c>
      <c r="B11710" t="s">
        <v>164</v>
      </c>
      <c r="C11710">
        <v>237657.31</v>
      </c>
      <c r="D11710" t="s">
        <v>35</v>
      </c>
      <c r="E11710" t="s">
        <v>35</v>
      </c>
      <c r="F11710">
        <v>0</v>
      </c>
    </row>
    <row r="11711" spans="1:6">
      <c r="A11711" s="171">
        <v>44551</v>
      </c>
      <c r="B11711" t="s">
        <v>164</v>
      </c>
      <c r="C11711">
        <v>237657.31</v>
      </c>
      <c r="D11711" t="s">
        <v>36</v>
      </c>
      <c r="E11711" t="s">
        <v>36</v>
      </c>
      <c r="F11711">
        <v>0</v>
      </c>
    </row>
    <row r="11712" spans="1:6">
      <c r="A11712" s="171">
        <v>44551</v>
      </c>
      <c r="B11712" t="s">
        <v>164</v>
      </c>
      <c r="C11712">
        <v>237657.31</v>
      </c>
      <c r="D11712" t="s">
        <v>37</v>
      </c>
      <c r="E11712" t="s">
        <v>37</v>
      </c>
      <c r="F11712">
        <v>0</v>
      </c>
    </row>
    <row r="11713" spans="1:6">
      <c r="A11713" s="171">
        <v>44551</v>
      </c>
      <c r="B11713" t="s">
        <v>164</v>
      </c>
      <c r="C11713">
        <v>237657.31</v>
      </c>
      <c r="D11713" t="s">
        <v>38</v>
      </c>
      <c r="E11713" t="s">
        <v>38</v>
      </c>
      <c r="F11713">
        <v>0</v>
      </c>
    </row>
    <row r="11714" spans="1:6">
      <c r="A11714" s="171">
        <v>44551</v>
      </c>
      <c r="B11714" t="s">
        <v>164</v>
      </c>
      <c r="C11714">
        <v>237657.31</v>
      </c>
      <c r="D11714" t="s">
        <v>39</v>
      </c>
      <c r="E11714" t="s">
        <v>39</v>
      </c>
      <c r="F11714">
        <v>0</v>
      </c>
    </row>
    <row r="11715" spans="1:6">
      <c r="A11715" s="171">
        <v>44551</v>
      </c>
      <c r="B11715" t="s">
        <v>164</v>
      </c>
      <c r="C11715">
        <v>237657.31</v>
      </c>
      <c r="D11715" t="s">
        <v>40</v>
      </c>
      <c r="E11715" t="s">
        <v>40</v>
      </c>
      <c r="F11715">
        <v>0</v>
      </c>
    </row>
    <row r="11716" spans="1:6">
      <c r="A11716" s="171">
        <v>44551</v>
      </c>
      <c r="B11716" t="s">
        <v>164</v>
      </c>
      <c r="C11716">
        <v>237657.31</v>
      </c>
      <c r="D11716" t="s">
        <v>41</v>
      </c>
      <c r="E11716" t="s">
        <v>41</v>
      </c>
      <c r="F11716">
        <v>0</v>
      </c>
    </row>
    <row r="11717" spans="1:6">
      <c r="A11717" s="171">
        <v>44552</v>
      </c>
      <c r="B11717" t="s">
        <v>164</v>
      </c>
      <c r="C11717">
        <v>234171.85</v>
      </c>
      <c r="D11717" t="s">
        <v>9</v>
      </c>
      <c r="E11717" t="s">
        <v>9</v>
      </c>
      <c r="F11717">
        <v>3136644</v>
      </c>
    </row>
    <row r="11718" spans="1:6">
      <c r="A11718" s="171">
        <v>44552</v>
      </c>
      <c r="B11718" t="s">
        <v>164</v>
      </c>
      <c r="C11718">
        <v>234171.85</v>
      </c>
      <c r="D11718" t="s">
        <v>9</v>
      </c>
      <c r="E11718" t="s">
        <v>10</v>
      </c>
      <c r="F11718">
        <v>1189604</v>
      </c>
    </row>
    <row r="11719" spans="1:6">
      <c r="A11719" s="171">
        <v>44552</v>
      </c>
      <c r="B11719" t="s">
        <v>164</v>
      </c>
      <c r="C11719">
        <v>234171.85</v>
      </c>
      <c r="D11719" t="s">
        <v>9</v>
      </c>
      <c r="E11719" t="s">
        <v>11</v>
      </c>
      <c r="F11719">
        <v>7175</v>
      </c>
    </row>
    <row r="11720" spans="1:6">
      <c r="A11720" s="171">
        <v>44552</v>
      </c>
      <c r="B11720" t="s">
        <v>164</v>
      </c>
      <c r="C11720">
        <v>234171.85</v>
      </c>
      <c r="D11720" t="s">
        <v>9</v>
      </c>
      <c r="E11720" t="s">
        <v>12</v>
      </c>
      <c r="F11720">
        <v>0</v>
      </c>
    </row>
    <row r="11721" spans="1:6">
      <c r="A11721" s="171">
        <v>44552</v>
      </c>
      <c r="B11721" t="s">
        <v>164</v>
      </c>
      <c r="C11721">
        <v>234171.85</v>
      </c>
      <c r="D11721" t="s">
        <v>9</v>
      </c>
      <c r="E11721" t="s">
        <v>13</v>
      </c>
      <c r="F11721">
        <v>1939865</v>
      </c>
    </row>
    <row r="11722" spans="1:6">
      <c r="A11722" s="171">
        <v>44552</v>
      </c>
      <c r="B11722" t="s">
        <v>164</v>
      </c>
      <c r="C11722">
        <v>234171.85</v>
      </c>
      <c r="D11722" t="s">
        <v>14</v>
      </c>
      <c r="E11722" t="s">
        <v>14</v>
      </c>
      <c r="F11722">
        <v>132178</v>
      </c>
    </row>
    <row r="11723" spans="1:6">
      <c r="A11723" s="171">
        <v>44552</v>
      </c>
      <c r="B11723" t="s">
        <v>164</v>
      </c>
      <c r="C11723">
        <v>234171.85</v>
      </c>
      <c r="D11723" t="s">
        <v>14</v>
      </c>
      <c r="E11723" t="s">
        <v>15</v>
      </c>
      <c r="F11723">
        <v>130985</v>
      </c>
    </row>
    <row r="11724" spans="1:6">
      <c r="A11724" s="171">
        <v>44552</v>
      </c>
      <c r="B11724" t="s">
        <v>164</v>
      </c>
      <c r="C11724">
        <v>234171.85</v>
      </c>
      <c r="D11724" t="s">
        <v>14</v>
      </c>
      <c r="E11724" t="s">
        <v>16</v>
      </c>
      <c r="F11724">
        <v>1193</v>
      </c>
    </row>
    <row r="11725" spans="1:6">
      <c r="A11725" s="171">
        <v>44552</v>
      </c>
      <c r="B11725" t="s">
        <v>164</v>
      </c>
      <c r="C11725">
        <v>234171.85</v>
      </c>
      <c r="D11725" t="s">
        <v>14</v>
      </c>
      <c r="E11725" t="s">
        <v>17</v>
      </c>
      <c r="F11725">
        <v>0</v>
      </c>
    </row>
    <row r="11726" spans="1:6">
      <c r="A11726" s="171">
        <v>44552</v>
      </c>
      <c r="B11726" t="s">
        <v>164</v>
      </c>
      <c r="C11726">
        <v>234171.85</v>
      </c>
      <c r="D11726" t="s">
        <v>14</v>
      </c>
      <c r="E11726" t="s">
        <v>18</v>
      </c>
      <c r="F11726">
        <v>0</v>
      </c>
    </row>
    <row r="11727" spans="1:6">
      <c r="A11727" s="171">
        <v>44552</v>
      </c>
      <c r="B11727" t="s">
        <v>164</v>
      </c>
      <c r="C11727">
        <v>234171.85</v>
      </c>
      <c r="D11727" t="s">
        <v>19</v>
      </c>
      <c r="E11727" t="s">
        <v>19</v>
      </c>
      <c r="F11727">
        <v>864275</v>
      </c>
    </row>
    <row r="11728" spans="1:6">
      <c r="A11728" s="171">
        <v>44552</v>
      </c>
      <c r="B11728" t="s">
        <v>164</v>
      </c>
      <c r="C11728">
        <v>234171.85</v>
      </c>
      <c r="D11728" t="s">
        <v>19</v>
      </c>
      <c r="E11728" t="s">
        <v>20</v>
      </c>
      <c r="F11728">
        <v>864275</v>
      </c>
    </row>
    <row r="11729" spans="1:6">
      <c r="A11729" s="171">
        <v>44552</v>
      </c>
      <c r="B11729" t="s">
        <v>164</v>
      </c>
      <c r="C11729">
        <v>234171.85</v>
      </c>
      <c r="D11729" t="s">
        <v>19</v>
      </c>
      <c r="E11729" t="s">
        <v>21</v>
      </c>
      <c r="F11729">
        <v>0</v>
      </c>
    </row>
    <row r="11730" spans="1:6">
      <c r="A11730" s="171">
        <v>44552</v>
      </c>
      <c r="B11730" t="s">
        <v>164</v>
      </c>
      <c r="C11730">
        <v>234171.85</v>
      </c>
      <c r="D11730" t="s">
        <v>19</v>
      </c>
      <c r="E11730" t="s">
        <v>22</v>
      </c>
      <c r="F11730">
        <v>0</v>
      </c>
    </row>
    <row r="11731" spans="1:6">
      <c r="A11731" s="171">
        <v>44552</v>
      </c>
      <c r="B11731" t="s">
        <v>164</v>
      </c>
      <c r="C11731">
        <v>234171.85</v>
      </c>
      <c r="D11731" t="s">
        <v>23</v>
      </c>
      <c r="E11731" t="s">
        <v>23</v>
      </c>
      <c r="F11731">
        <v>0</v>
      </c>
    </row>
    <row r="11732" spans="1:6">
      <c r="A11732" s="171">
        <v>44552</v>
      </c>
      <c r="B11732" t="s">
        <v>164</v>
      </c>
      <c r="C11732">
        <v>234171.85</v>
      </c>
      <c r="D11732" t="s">
        <v>24</v>
      </c>
      <c r="E11732" t="s">
        <v>24</v>
      </c>
      <c r="F11732">
        <v>87610</v>
      </c>
    </row>
    <row r="11733" spans="1:6">
      <c r="A11733" s="171">
        <v>44552</v>
      </c>
      <c r="B11733" t="s">
        <v>164</v>
      </c>
      <c r="C11733">
        <v>234171.85</v>
      </c>
      <c r="D11733" t="s">
        <v>25</v>
      </c>
      <c r="E11733" t="s">
        <v>25</v>
      </c>
      <c r="F11733">
        <v>1893070</v>
      </c>
    </row>
    <row r="11734" spans="1:6">
      <c r="A11734" s="171">
        <v>44552</v>
      </c>
      <c r="B11734" t="s">
        <v>164</v>
      </c>
      <c r="C11734">
        <v>234171.85</v>
      </c>
      <c r="D11734" t="s">
        <v>26</v>
      </c>
      <c r="E11734" t="s">
        <v>26</v>
      </c>
      <c r="F11734">
        <v>967197</v>
      </c>
    </row>
    <row r="11735" spans="1:6">
      <c r="A11735" s="171">
        <v>44552</v>
      </c>
      <c r="B11735" t="s">
        <v>164</v>
      </c>
      <c r="C11735">
        <v>234171.85</v>
      </c>
      <c r="D11735" t="s">
        <v>27</v>
      </c>
      <c r="E11735" t="s">
        <v>27</v>
      </c>
      <c r="F11735">
        <v>111656</v>
      </c>
    </row>
    <row r="11736" spans="1:6">
      <c r="A11736" s="171">
        <v>44552</v>
      </c>
      <c r="B11736" t="s">
        <v>164</v>
      </c>
      <c r="C11736">
        <v>234171.85</v>
      </c>
      <c r="D11736" t="s">
        <v>28</v>
      </c>
      <c r="E11736" t="s">
        <v>28</v>
      </c>
      <c r="F11736">
        <v>0</v>
      </c>
    </row>
    <row r="11737" spans="1:6">
      <c r="A11737" s="171">
        <v>44552</v>
      </c>
      <c r="B11737" t="s">
        <v>164</v>
      </c>
      <c r="C11737">
        <v>234171.85</v>
      </c>
      <c r="D11737" t="s">
        <v>29</v>
      </c>
      <c r="E11737" t="s">
        <v>29</v>
      </c>
      <c r="F11737">
        <v>982276</v>
      </c>
    </row>
    <row r="11738" spans="1:6">
      <c r="A11738" s="171">
        <v>44552</v>
      </c>
      <c r="B11738" t="s">
        <v>164</v>
      </c>
      <c r="C11738">
        <v>234171.85</v>
      </c>
      <c r="D11738" t="s">
        <v>30</v>
      </c>
      <c r="E11738" t="s">
        <v>30</v>
      </c>
      <c r="F11738">
        <v>42181445</v>
      </c>
    </row>
    <row r="11739" spans="1:6">
      <c r="A11739" s="171">
        <v>44552</v>
      </c>
      <c r="B11739" t="s">
        <v>164</v>
      </c>
      <c r="C11739">
        <v>234171.85</v>
      </c>
      <c r="D11739" t="s">
        <v>31</v>
      </c>
      <c r="E11739" t="s">
        <v>31</v>
      </c>
      <c r="F11739">
        <v>9405839</v>
      </c>
    </row>
    <row r="11740" spans="1:6">
      <c r="A11740" s="171">
        <v>44552</v>
      </c>
      <c r="B11740" t="s">
        <v>164</v>
      </c>
      <c r="C11740">
        <v>234171.85</v>
      </c>
      <c r="D11740" t="s">
        <v>32</v>
      </c>
      <c r="E11740" t="s">
        <v>32</v>
      </c>
      <c r="F11740">
        <v>568470</v>
      </c>
    </row>
    <row r="11741" spans="1:6">
      <c r="A11741" s="171">
        <v>44552</v>
      </c>
      <c r="B11741" t="s">
        <v>164</v>
      </c>
      <c r="C11741">
        <v>234171.85</v>
      </c>
      <c r="D11741" t="s">
        <v>33</v>
      </c>
      <c r="E11741" t="s">
        <v>33</v>
      </c>
      <c r="F11741">
        <v>8622740</v>
      </c>
    </row>
    <row r="11742" spans="1:6">
      <c r="A11742" s="171">
        <v>44552</v>
      </c>
      <c r="B11742" t="s">
        <v>164</v>
      </c>
      <c r="C11742">
        <v>234171.85</v>
      </c>
      <c r="D11742" t="s">
        <v>34</v>
      </c>
      <c r="E11742" t="s">
        <v>34</v>
      </c>
      <c r="F11742">
        <v>452773</v>
      </c>
    </row>
    <row r="11743" spans="1:6">
      <c r="A11743" s="171">
        <v>44552</v>
      </c>
      <c r="B11743" t="s">
        <v>164</v>
      </c>
      <c r="C11743">
        <v>234171.85</v>
      </c>
      <c r="D11743" t="s">
        <v>35</v>
      </c>
      <c r="E11743" t="s">
        <v>35</v>
      </c>
      <c r="F11743">
        <v>0</v>
      </c>
    </row>
    <row r="11744" spans="1:6">
      <c r="A11744" s="171">
        <v>44552</v>
      </c>
      <c r="B11744" t="s">
        <v>164</v>
      </c>
      <c r="C11744">
        <v>234171.85</v>
      </c>
      <c r="D11744" t="s">
        <v>36</v>
      </c>
      <c r="E11744" t="s">
        <v>36</v>
      </c>
      <c r="F11744">
        <v>0</v>
      </c>
    </row>
    <row r="11745" spans="1:6">
      <c r="A11745" s="171">
        <v>44552</v>
      </c>
      <c r="B11745" t="s">
        <v>164</v>
      </c>
      <c r="C11745">
        <v>234171.85</v>
      </c>
      <c r="D11745" t="s">
        <v>37</v>
      </c>
      <c r="E11745" t="s">
        <v>37</v>
      </c>
      <c r="F11745">
        <v>0</v>
      </c>
    </row>
    <row r="11746" spans="1:6">
      <c r="A11746" s="171">
        <v>44552</v>
      </c>
      <c r="B11746" t="s">
        <v>164</v>
      </c>
      <c r="C11746">
        <v>234171.85</v>
      </c>
      <c r="D11746" t="s">
        <v>38</v>
      </c>
      <c r="E11746" t="s">
        <v>38</v>
      </c>
      <c r="F11746">
        <v>0</v>
      </c>
    </row>
    <row r="11747" spans="1:6">
      <c r="A11747" s="171">
        <v>44552</v>
      </c>
      <c r="B11747" t="s">
        <v>164</v>
      </c>
      <c r="C11747">
        <v>234171.85</v>
      </c>
      <c r="D11747" t="s">
        <v>39</v>
      </c>
      <c r="E11747" t="s">
        <v>39</v>
      </c>
      <c r="F11747">
        <v>0</v>
      </c>
    </row>
    <row r="11748" spans="1:6">
      <c r="A11748" s="171">
        <v>44552</v>
      </c>
      <c r="B11748" t="s">
        <v>164</v>
      </c>
      <c r="C11748">
        <v>234171.85</v>
      </c>
      <c r="D11748" t="s">
        <v>40</v>
      </c>
      <c r="E11748" t="s">
        <v>40</v>
      </c>
      <c r="F11748">
        <v>0</v>
      </c>
    </row>
    <row r="11749" spans="1:6">
      <c r="A11749" s="171">
        <v>44552</v>
      </c>
      <c r="B11749" t="s">
        <v>164</v>
      </c>
      <c r="C11749">
        <v>234171.85</v>
      </c>
      <c r="D11749" t="s">
        <v>41</v>
      </c>
      <c r="E11749" t="s">
        <v>41</v>
      </c>
      <c r="F11749">
        <v>0</v>
      </c>
    </row>
    <row r="11750" spans="1:6">
      <c r="A11750" s="171">
        <v>44553</v>
      </c>
      <c r="B11750" t="s">
        <v>164</v>
      </c>
      <c r="C11750">
        <v>253931.13</v>
      </c>
      <c r="D11750" t="s">
        <v>9</v>
      </c>
      <c r="E11750" t="s">
        <v>9</v>
      </c>
      <c r="F11750">
        <v>3675384</v>
      </c>
    </row>
    <row r="11751" spans="1:6">
      <c r="A11751" s="171">
        <v>44553</v>
      </c>
      <c r="B11751" t="s">
        <v>164</v>
      </c>
      <c r="C11751">
        <v>253931.13</v>
      </c>
      <c r="D11751" t="s">
        <v>9</v>
      </c>
      <c r="E11751" t="s">
        <v>10</v>
      </c>
      <c r="F11751">
        <v>1532591</v>
      </c>
    </row>
    <row r="11752" spans="1:6">
      <c r="A11752" s="171">
        <v>44553</v>
      </c>
      <c r="B11752" t="s">
        <v>164</v>
      </c>
      <c r="C11752">
        <v>253931.13</v>
      </c>
      <c r="D11752" t="s">
        <v>9</v>
      </c>
      <c r="E11752" t="s">
        <v>11</v>
      </c>
      <c r="F11752">
        <v>5008</v>
      </c>
    </row>
    <row r="11753" spans="1:6">
      <c r="A11753" s="171">
        <v>44553</v>
      </c>
      <c r="B11753" t="s">
        <v>164</v>
      </c>
      <c r="C11753">
        <v>253931.13</v>
      </c>
      <c r="D11753" t="s">
        <v>9</v>
      </c>
      <c r="E11753" t="s">
        <v>12</v>
      </c>
      <c r="F11753">
        <v>0</v>
      </c>
    </row>
    <row r="11754" spans="1:6">
      <c r="A11754" s="171">
        <v>44553</v>
      </c>
      <c r="B11754" t="s">
        <v>164</v>
      </c>
      <c r="C11754">
        <v>253931.13</v>
      </c>
      <c r="D11754" t="s">
        <v>9</v>
      </c>
      <c r="E11754" t="s">
        <v>13</v>
      </c>
      <c r="F11754">
        <v>2137785</v>
      </c>
    </row>
    <row r="11755" spans="1:6">
      <c r="A11755" s="171">
        <v>44553</v>
      </c>
      <c r="B11755" t="s">
        <v>164</v>
      </c>
      <c r="C11755">
        <v>253931.13</v>
      </c>
      <c r="D11755" t="s">
        <v>14</v>
      </c>
      <c r="E11755" t="s">
        <v>14</v>
      </c>
      <c r="F11755">
        <v>101497</v>
      </c>
    </row>
    <row r="11756" spans="1:6">
      <c r="A11756" s="171">
        <v>44553</v>
      </c>
      <c r="B11756" t="s">
        <v>164</v>
      </c>
      <c r="C11756">
        <v>253931.13</v>
      </c>
      <c r="D11756" t="s">
        <v>14</v>
      </c>
      <c r="E11756" t="s">
        <v>15</v>
      </c>
      <c r="F11756">
        <v>100646</v>
      </c>
    </row>
    <row r="11757" spans="1:6">
      <c r="A11757" s="171">
        <v>44553</v>
      </c>
      <c r="B11757" t="s">
        <v>164</v>
      </c>
      <c r="C11757">
        <v>253931.13</v>
      </c>
      <c r="D11757" t="s">
        <v>14</v>
      </c>
      <c r="E11757" t="s">
        <v>16</v>
      </c>
      <c r="F11757">
        <v>851</v>
      </c>
    </row>
    <row r="11758" spans="1:6">
      <c r="A11758" s="171">
        <v>44553</v>
      </c>
      <c r="B11758" t="s">
        <v>164</v>
      </c>
      <c r="C11758">
        <v>253931.13</v>
      </c>
      <c r="D11758" t="s">
        <v>14</v>
      </c>
      <c r="E11758" t="s">
        <v>17</v>
      </c>
      <c r="F11758">
        <v>0</v>
      </c>
    </row>
    <row r="11759" spans="1:6">
      <c r="A11759" s="171">
        <v>44553</v>
      </c>
      <c r="B11759" t="s">
        <v>164</v>
      </c>
      <c r="C11759">
        <v>253931.13</v>
      </c>
      <c r="D11759" t="s">
        <v>14</v>
      </c>
      <c r="E11759" t="s">
        <v>18</v>
      </c>
      <c r="F11759">
        <v>0</v>
      </c>
    </row>
    <row r="11760" spans="1:6">
      <c r="A11760" s="171">
        <v>44553</v>
      </c>
      <c r="B11760" t="s">
        <v>164</v>
      </c>
      <c r="C11760">
        <v>253931.13</v>
      </c>
      <c r="D11760" t="s">
        <v>19</v>
      </c>
      <c r="E11760" t="s">
        <v>19</v>
      </c>
      <c r="F11760">
        <v>223133</v>
      </c>
    </row>
    <row r="11761" spans="1:6">
      <c r="A11761" s="171">
        <v>44553</v>
      </c>
      <c r="B11761" t="s">
        <v>164</v>
      </c>
      <c r="C11761">
        <v>253931.13</v>
      </c>
      <c r="D11761" t="s">
        <v>19</v>
      </c>
      <c r="E11761" t="s">
        <v>20</v>
      </c>
      <c r="F11761">
        <v>223133</v>
      </c>
    </row>
    <row r="11762" spans="1:6">
      <c r="A11762" s="171">
        <v>44553</v>
      </c>
      <c r="B11762" t="s">
        <v>164</v>
      </c>
      <c r="C11762">
        <v>253931.13</v>
      </c>
      <c r="D11762" t="s">
        <v>19</v>
      </c>
      <c r="E11762" t="s">
        <v>21</v>
      </c>
      <c r="F11762">
        <v>0</v>
      </c>
    </row>
    <row r="11763" spans="1:6">
      <c r="A11763" s="171">
        <v>44553</v>
      </c>
      <c r="B11763" t="s">
        <v>164</v>
      </c>
      <c r="C11763">
        <v>253931.13</v>
      </c>
      <c r="D11763" t="s">
        <v>19</v>
      </c>
      <c r="E11763" t="s">
        <v>22</v>
      </c>
      <c r="F11763">
        <v>0</v>
      </c>
    </row>
    <row r="11764" spans="1:6">
      <c r="A11764" s="171">
        <v>44553</v>
      </c>
      <c r="B11764" t="s">
        <v>164</v>
      </c>
      <c r="C11764">
        <v>253931.13</v>
      </c>
      <c r="D11764" t="s">
        <v>23</v>
      </c>
      <c r="E11764" t="s">
        <v>23</v>
      </c>
      <c r="F11764">
        <v>0</v>
      </c>
    </row>
    <row r="11765" spans="1:6">
      <c r="A11765" s="171">
        <v>44553</v>
      </c>
      <c r="B11765" t="s">
        <v>164</v>
      </c>
      <c r="C11765">
        <v>253931.13</v>
      </c>
      <c r="D11765" t="s">
        <v>24</v>
      </c>
      <c r="E11765" t="s">
        <v>24</v>
      </c>
      <c r="F11765">
        <v>1084323</v>
      </c>
    </row>
    <row r="11766" spans="1:6">
      <c r="A11766" s="171">
        <v>44553</v>
      </c>
      <c r="B11766" t="s">
        <v>164</v>
      </c>
      <c r="C11766">
        <v>253931.13</v>
      </c>
      <c r="D11766" t="s">
        <v>25</v>
      </c>
      <c r="E11766" t="s">
        <v>25</v>
      </c>
      <c r="F11766">
        <v>2764303</v>
      </c>
    </row>
    <row r="11767" spans="1:6">
      <c r="A11767" s="171">
        <v>44553</v>
      </c>
      <c r="B11767" t="s">
        <v>164</v>
      </c>
      <c r="C11767">
        <v>253931.13</v>
      </c>
      <c r="D11767" t="s">
        <v>26</v>
      </c>
      <c r="E11767" t="s">
        <v>26</v>
      </c>
      <c r="F11767">
        <v>282915</v>
      </c>
    </row>
    <row r="11768" spans="1:6">
      <c r="A11768" s="171">
        <v>44553</v>
      </c>
      <c r="B11768" t="s">
        <v>164</v>
      </c>
      <c r="C11768">
        <v>253931.13</v>
      </c>
      <c r="D11768" t="s">
        <v>27</v>
      </c>
      <c r="E11768" t="s">
        <v>27</v>
      </c>
      <c r="F11768">
        <v>105739</v>
      </c>
    </row>
    <row r="11769" spans="1:6">
      <c r="A11769" s="171">
        <v>44553</v>
      </c>
      <c r="B11769" t="s">
        <v>164</v>
      </c>
      <c r="C11769">
        <v>253931.13</v>
      </c>
      <c r="D11769" t="s">
        <v>28</v>
      </c>
      <c r="E11769" t="s">
        <v>28</v>
      </c>
      <c r="F11769">
        <v>0</v>
      </c>
    </row>
    <row r="11770" spans="1:6">
      <c r="A11770" s="171">
        <v>44553</v>
      </c>
      <c r="B11770" t="s">
        <v>164</v>
      </c>
      <c r="C11770">
        <v>253931.13</v>
      </c>
      <c r="D11770" t="s">
        <v>29</v>
      </c>
      <c r="E11770" t="s">
        <v>29</v>
      </c>
      <c r="F11770">
        <v>771298</v>
      </c>
    </row>
    <row r="11771" spans="1:6">
      <c r="A11771" s="171">
        <v>44553</v>
      </c>
      <c r="B11771" t="s">
        <v>164</v>
      </c>
      <c r="C11771">
        <v>253931.13</v>
      </c>
      <c r="D11771" t="s">
        <v>30</v>
      </c>
      <c r="E11771" t="s">
        <v>30</v>
      </c>
      <c r="F11771">
        <v>42980450</v>
      </c>
    </row>
    <row r="11772" spans="1:6">
      <c r="A11772" s="171">
        <v>44553</v>
      </c>
      <c r="B11772" t="s">
        <v>164</v>
      </c>
      <c r="C11772">
        <v>253931.13</v>
      </c>
      <c r="D11772" t="s">
        <v>31</v>
      </c>
      <c r="E11772" t="s">
        <v>31</v>
      </c>
      <c r="F11772">
        <v>12684140</v>
      </c>
    </row>
    <row r="11773" spans="1:6">
      <c r="A11773" s="171">
        <v>44553</v>
      </c>
      <c r="B11773" t="s">
        <v>164</v>
      </c>
      <c r="C11773">
        <v>253931.13</v>
      </c>
      <c r="D11773" t="s">
        <v>32</v>
      </c>
      <c r="E11773" t="s">
        <v>32</v>
      </c>
      <c r="F11773">
        <v>767407</v>
      </c>
    </row>
    <row r="11774" spans="1:6">
      <c r="A11774" s="171">
        <v>44553</v>
      </c>
      <c r="B11774" t="s">
        <v>164</v>
      </c>
      <c r="C11774">
        <v>253931.13</v>
      </c>
      <c r="D11774" t="s">
        <v>33</v>
      </c>
      <c r="E11774" t="s">
        <v>33</v>
      </c>
      <c r="F11774">
        <v>15231359</v>
      </c>
    </row>
    <row r="11775" spans="1:6">
      <c r="A11775" s="171">
        <v>44553</v>
      </c>
      <c r="B11775" t="s">
        <v>164</v>
      </c>
      <c r="C11775">
        <v>253931.13</v>
      </c>
      <c r="D11775" t="s">
        <v>34</v>
      </c>
      <c r="E11775" t="s">
        <v>34</v>
      </c>
      <c r="F11775">
        <v>1235117</v>
      </c>
    </row>
    <row r="11776" spans="1:6">
      <c r="A11776" s="171">
        <v>44553</v>
      </c>
      <c r="B11776" t="s">
        <v>164</v>
      </c>
      <c r="C11776">
        <v>253931.13</v>
      </c>
      <c r="D11776" t="s">
        <v>35</v>
      </c>
      <c r="E11776" t="s">
        <v>35</v>
      </c>
      <c r="F11776">
        <v>0</v>
      </c>
    </row>
    <row r="11777" spans="1:6">
      <c r="A11777" s="171">
        <v>44553</v>
      </c>
      <c r="B11777" t="s">
        <v>164</v>
      </c>
      <c r="C11777">
        <v>253931.13</v>
      </c>
      <c r="D11777" t="s">
        <v>36</v>
      </c>
      <c r="E11777" t="s">
        <v>36</v>
      </c>
      <c r="F11777">
        <v>0</v>
      </c>
    </row>
    <row r="11778" spans="1:6">
      <c r="A11778" s="171">
        <v>44553</v>
      </c>
      <c r="B11778" t="s">
        <v>164</v>
      </c>
      <c r="C11778">
        <v>253931.13</v>
      </c>
      <c r="D11778" t="s">
        <v>37</v>
      </c>
      <c r="E11778" t="s">
        <v>37</v>
      </c>
      <c r="F11778">
        <v>0</v>
      </c>
    </row>
    <row r="11779" spans="1:6">
      <c r="A11779" s="171">
        <v>44553</v>
      </c>
      <c r="B11779" t="s">
        <v>164</v>
      </c>
      <c r="C11779">
        <v>253931.13</v>
      </c>
      <c r="D11779" t="s">
        <v>38</v>
      </c>
      <c r="E11779" t="s">
        <v>38</v>
      </c>
      <c r="F11779">
        <v>0</v>
      </c>
    </row>
    <row r="11780" spans="1:6">
      <c r="A11780" s="171">
        <v>44553</v>
      </c>
      <c r="B11780" t="s">
        <v>164</v>
      </c>
      <c r="C11780">
        <v>253931.13</v>
      </c>
      <c r="D11780" t="s">
        <v>39</v>
      </c>
      <c r="E11780" t="s">
        <v>39</v>
      </c>
      <c r="F11780">
        <v>0</v>
      </c>
    </row>
    <row r="11781" spans="1:6">
      <c r="A11781" s="171">
        <v>44553</v>
      </c>
      <c r="B11781" t="s">
        <v>164</v>
      </c>
      <c r="C11781">
        <v>253931.13</v>
      </c>
      <c r="D11781" t="s">
        <v>40</v>
      </c>
      <c r="E11781" t="s">
        <v>40</v>
      </c>
      <c r="F11781">
        <v>0</v>
      </c>
    </row>
    <row r="11782" spans="1:6">
      <c r="A11782" s="171">
        <v>44553</v>
      </c>
      <c r="B11782" t="s">
        <v>164</v>
      </c>
      <c r="C11782">
        <v>253931.13</v>
      </c>
      <c r="D11782" t="s">
        <v>41</v>
      </c>
      <c r="E11782" t="s">
        <v>41</v>
      </c>
      <c r="F11782">
        <v>0</v>
      </c>
    </row>
    <row r="11783" spans="1:6">
      <c r="A11783" s="171">
        <v>44554</v>
      </c>
      <c r="B11783" t="s">
        <v>164</v>
      </c>
      <c r="C11783">
        <v>699534.25</v>
      </c>
      <c r="D11783" t="s">
        <v>9</v>
      </c>
      <c r="E11783" t="s">
        <v>9</v>
      </c>
      <c r="F11783">
        <v>3398709</v>
      </c>
    </row>
    <row r="11784" spans="1:6">
      <c r="A11784" s="171">
        <v>44554</v>
      </c>
      <c r="B11784" t="s">
        <v>164</v>
      </c>
      <c r="C11784">
        <v>699534.25</v>
      </c>
      <c r="D11784" t="s">
        <v>9</v>
      </c>
      <c r="E11784" t="s">
        <v>10</v>
      </c>
      <c r="F11784">
        <v>1339931</v>
      </c>
    </row>
    <row r="11785" spans="1:6">
      <c r="A11785" s="171">
        <v>44554</v>
      </c>
      <c r="B11785" t="s">
        <v>164</v>
      </c>
      <c r="C11785">
        <v>699534.25</v>
      </c>
      <c r="D11785" t="s">
        <v>9</v>
      </c>
      <c r="E11785" t="s">
        <v>11</v>
      </c>
      <c r="F11785">
        <v>4824</v>
      </c>
    </row>
    <row r="11786" spans="1:6">
      <c r="A11786" s="171">
        <v>44554</v>
      </c>
      <c r="B11786" t="s">
        <v>164</v>
      </c>
      <c r="C11786">
        <v>699534.25</v>
      </c>
      <c r="D11786" t="s">
        <v>9</v>
      </c>
      <c r="E11786" t="s">
        <v>12</v>
      </c>
      <c r="F11786">
        <v>0</v>
      </c>
    </row>
    <row r="11787" spans="1:6">
      <c r="A11787" s="171">
        <v>44554</v>
      </c>
      <c r="B11787" t="s">
        <v>164</v>
      </c>
      <c r="C11787">
        <v>699534.25</v>
      </c>
      <c r="D11787" t="s">
        <v>9</v>
      </c>
      <c r="E11787" t="s">
        <v>13</v>
      </c>
      <c r="F11787">
        <v>2053954</v>
      </c>
    </row>
    <row r="11788" spans="1:6">
      <c r="A11788" s="171">
        <v>44554</v>
      </c>
      <c r="B11788" t="s">
        <v>164</v>
      </c>
      <c r="C11788">
        <v>699534.25</v>
      </c>
      <c r="D11788" t="s">
        <v>14</v>
      </c>
      <c r="E11788" t="s">
        <v>14</v>
      </c>
      <c r="F11788">
        <v>109911</v>
      </c>
    </row>
    <row r="11789" spans="1:6">
      <c r="A11789" s="171">
        <v>44554</v>
      </c>
      <c r="B11789" t="s">
        <v>164</v>
      </c>
      <c r="C11789">
        <v>699534.25</v>
      </c>
      <c r="D11789" t="s">
        <v>14</v>
      </c>
      <c r="E11789" t="s">
        <v>15</v>
      </c>
      <c r="F11789">
        <v>109148</v>
      </c>
    </row>
    <row r="11790" spans="1:6">
      <c r="A11790" s="171">
        <v>44554</v>
      </c>
      <c r="B11790" t="s">
        <v>164</v>
      </c>
      <c r="C11790">
        <v>699534.25</v>
      </c>
      <c r="D11790" t="s">
        <v>14</v>
      </c>
      <c r="E11790" t="s">
        <v>16</v>
      </c>
      <c r="F11790">
        <v>763</v>
      </c>
    </row>
    <row r="11791" spans="1:6">
      <c r="A11791" s="171">
        <v>44554</v>
      </c>
      <c r="B11791" t="s">
        <v>164</v>
      </c>
      <c r="C11791">
        <v>699534.25</v>
      </c>
      <c r="D11791" t="s">
        <v>14</v>
      </c>
      <c r="E11791" t="s">
        <v>17</v>
      </c>
      <c r="F11791">
        <v>0</v>
      </c>
    </row>
    <row r="11792" spans="1:6">
      <c r="A11792" s="171">
        <v>44554</v>
      </c>
      <c r="B11792" t="s">
        <v>164</v>
      </c>
      <c r="C11792">
        <v>699534.25</v>
      </c>
      <c r="D11792" t="s">
        <v>14</v>
      </c>
      <c r="E11792" t="s">
        <v>18</v>
      </c>
      <c r="F11792">
        <v>0</v>
      </c>
    </row>
    <row r="11793" spans="1:6">
      <c r="A11793" s="171">
        <v>44554</v>
      </c>
      <c r="B11793" t="s">
        <v>164</v>
      </c>
      <c r="C11793">
        <v>699534.25</v>
      </c>
      <c r="D11793" t="s">
        <v>19</v>
      </c>
      <c r="E11793" t="s">
        <v>19</v>
      </c>
      <c r="F11793">
        <v>311086</v>
      </c>
    </row>
    <row r="11794" spans="1:6">
      <c r="A11794" s="171">
        <v>44554</v>
      </c>
      <c r="B11794" t="s">
        <v>164</v>
      </c>
      <c r="C11794">
        <v>699534.25</v>
      </c>
      <c r="D11794" t="s">
        <v>19</v>
      </c>
      <c r="E11794" t="s">
        <v>20</v>
      </c>
      <c r="F11794">
        <v>311086</v>
      </c>
    </row>
    <row r="11795" spans="1:6">
      <c r="A11795" s="171">
        <v>44554</v>
      </c>
      <c r="B11795" t="s">
        <v>164</v>
      </c>
      <c r="C11795">
        <v>699534.25</v>
      </c>
      <c r="D11795" t="s">
        <v>19</v>
      </c>
      <c r="E11795" t="s">
        <v>21</v>
      </c>
      <c r="F11795">
        <v>0</v>
      </c>
    </row>
    <row r="11796" spans="1:6">
      <c r="A11796" s="171">
        <v>44554</v>
      </c>
      <c r="B11796" t="s">
        <v>164</v>
      </c>
      <c r="C11796">
        <v>699534.25</v>
      </c>
      <c r="D11796" t="s">
        <v>19</v>
      </c>
      <c r="E11796" t="s">
        <v>22</v>
      </c>
      <c r="F11796">
        <v>0</v>
      </c>
    </row>
    <row r="11797" spans="1:6">
      <c r="A11797" s="171">
        <v>44554</v>
      </c>
      <c r="B11797" t="s">
        <v>164</v>
      </c>
      <c r="C11797">
        <v>699534.25</v>
      </c>
      <c r="D11797" t="s">
        <v>23</v>
      </c>
      <c r="E11797" t="s">
        <v>23</v>
      </c>
      <c r="F11797">
        <v>0</v>
      </c>
    </row>
    <row r="11798" spans="1:6">
      <c r="A11798" s="171">
        <v>44554</v>
      </c>
      <c r="B11798" t="s">
        <v>164</v>
      </c>
      <c r="C11798">
        <v>699534.25</v>
      </c>
      <c r="D11798" t="s">
        <v>24</v>
      </c>
      <c r="E11798" t="s">
        <v>24</v>
      </c>
      <c r="F11798">
        <v>1240142</v>
      </c>
    </row>
    <row r="11799" spans="1:6">
      <c r="A11799" s="171">
        <v>44554</v>
      </c>
      <c r="B11799" t="s">
        <v>164</v>
      </c>
      <c r="C11799">
        <v>699534.25</v>
      </c>
      <c r="D11799" t="s">
        <v>25</v>
      </c>
      <c r="E11799" t="s">
        <v>25</v>
      </c>
      <c r="F11799">
        <v>3032726</v>
      </c>
    </row>
    <row r="11800" spans="1:6">
      <c r="A11800" s="171">
        <v>44554</v>
      </c>
      <c r="B11800" t="s">
        <v>164</v>
      </c>
      <c r="C11800">
        <v>699534.25</v>
      </c>
      <c r="D11800" t="s">
        <v>26</v>
      </c>
      <c r="E11800" t="s">
        <v>26</v>
      </c>
      <c r="F11800">
        <v>373178</v>
      </c>
    </row>
    <row r="11801" spans="1:6">
      <c r="A11801" s="171">
        <v>44554</v>
      </c>
      <c r="B11801" t="s">
        <v>164</v>
      </c>
      <c r="C11801">
        <v>699534.25</v>
      </c>
      <c r="D11801" t="s">
        <v>27</v>
      </c>
      <c r="E11801" t="s">
        <v>27</v>
      </c>
      <c r="F11801">
        <v>106893</v>
      </c>
    </row>
    <row r="11802" spans="1:6">
      <c r="A11802" s="171">
        <v>44554</v>
      </c>
      <c r="B11802" t="s">
        <v>164</v>
      </c>
      <c r="C11802">
        <v>699534.25</v>
      </c>
      <c r="D11802" t="s">
        <v>28</v>
      </c>
      <c r="E11802" t="s">
        <v>28</v>
      </c>
      <c r="F11802">
        <v>1</v>
      </c>
    </row>
    <row r="11803" spans="1:6">
      <c r="A11803" s="171">
        <v>44554</v>
      </c>
      <c r="B11803" t="s">
        <v>164</v>
      </c>
      <c r="C11803">
        <v>699534.25</v>
      </c>
      <c r="D11803" t="s">
        <v>29</v>
      </c>
      <c r="E11803" t="s">
        <v>29</v>
      </c>
      <c r="F11803">
        <v>493249</v>
      </c>
    </row>
    <row r="11804" spans="1:6">
      <c r="A11804" s="171">
        <v>44554</v>
      </c>
      <c r="B11804" t="s">
        <v>164</v>
      </c>
      <c r="C11804">
        <v>699534.25</v>
      </c>
      <c r="D11804" t="s">
        <v>30</v>
      </c>
      <c r="E11804" t="s">
        <v>30</v>
      </c>
      <c r="F11804">
        <v>40883109</v>
      </c>
    </row>
    <row r="11805" spans="1:6">
      <c r="A11805" s="171">
        <v>44554</v>
      </c>
      <c r="B11805" t="s">
        <v>164</v>
      </c>
      <c r="C11805">
        <v>699534.25</v>
      </c>
      <c r="D11805" t="s">
        <v>31</v>
      </c>
      <c r="E11805" t="s">
        <v>31</v>
      </c>
      <c r="F11805">
        <v>15811021</v>
      </c>
    </row>
    <row r="11806" spans="1:6">
      <c r="A11806" s="171">
        <v>44554</v>
      </c>
      <c r="B11806" t="s">
        <v>164</v>
      </c>
      <c r="C11806">
        <v>699534.25</v>
      </c>
      <c r="D11806" t="s">
        <v>32</v>
      </c>
      <c r="E11806" t="s">
        <v>32</v>
      </c>
      <c r="F11806">
        <v>437501</v>
      </c>
    </row>
    <row r="11807" spans="1:6">
      <c r="A11807" s="171">
        <v>44554</v>
      </c>
      <c r="B11807" t="s">
        <v>164</v>
      </c>
      <c r="C11807">
        <v>699534.25</v>
      </c>
      <c r="D11807" t="s">
        <v>33</v>
      </c>
      <c r="E11807" t="s">
        <v>33</v>
      </c>
      <c r="F11807">
        <v>14603523</v>
      </c>
    </row>
    <row r="11808" spans="1:6">
      <c r="A11808" s="171">
        <v>44554</v>
      </c>
      <c r="B11808" t="s">
        <v>164</v>
      </c>
      <c r="C11808">
        <v>699534.25</v>
      </c>
      <c r="D11808" t="s">
        <v>34</v>
      </c>
      <c r="E11808" t="s">
        <v>34</v>
      </c>
      <c r="F11808">
        <v>671022</v>
      </c>
    </row>
    <row r="11809" spans="1:6">
      <c r="A11809" s="171">
        <v>44554</v>
      </c>
      <c r="B11809" t="s">
        <v>164</v>
      </c>
      <c r="C11809">
        <v>699534.25</v>
      </c>
      <c r="D11809" t="s">
        <v>35</v>
      </c>
      <c r="E11809" t="s">
        <v>35</v>
      </c>
      <c r="F11809">
        <v>0</v>
      </c>
    </row>
    <row r="11810" spans="1:6">
      <c r="A11810" s="171">
        <v>44554</v>
      </c>
      <c r="B11810" t="s">
        <v>164</v>
      </c>
      <c r="C11810">
        <v>699534.25</v>
      </c>
      <c r="D11810" t="s">
        <v>36</v>
      </c>
      <c r="E11810" t="s">
        <v>36</v>
      </c>
      <c r="F11810">
        <v>0</v>
      </c>
    </row>
    <row r="11811" spans="1:6">
      <c r="A11811" s="171">
        <v>44554</v>
      </c>
      <c r="B11811" t="s">
        <v>164</v>
      </c>
      <c r="C11811">
        <v>699534.25</v>
      </c>
      <c r="D11811" t="s">
        <v>37</v>
      </c>
      <c r="E11811" t="s">
        <v>37</v>
      </c>
      <c r="F11811">
        <v>0</v>
      </c>
    </row>
    <row r="11812" spans="1:6">
      <c r="A11812" s="171">
        <v>44554</v>
      </c>
      <c r="B11812" t="s">
        <v>164</v>
      </c>
      <c r="C11812">
        <v>699534.25</v>
      </c>
      <c r="D11812" t="s">
        <v>38</v>
      </c>
      <c r="E11812" t="s">
        <v>38</v>
      </c>
      <c r="F11812">
        <v>0</v>
      </c>
    </row>
    <row r="11813" spans="1:6">
      <c r="A11813" s="171">
        <v>44554</v>
      </c>
      <c r="B11813" t="s">
        <v>164</v>
      </c>
      <c r="C11813">
        <v>699534.25</v>
      </c>
      <c r="D11813" t="s">
        <v>39</v>
      </c>
      <c r="E11813" t="s">
        <v>39</v>
      </c>
      <c r="F11813">
        <v>0</v>
      </c>
    </row>
    <row r="11814" spans="1:6">
      <c r="A11814" s="171">
        <v>44554</v>
      </c>
      <c r="B11814" t="s">
        <v>164</v>
      </c>
      <c r="C11814">
        <v>699534.25</v>
      </c>
      <c r="D11814" t="s">
        <v>40</v>
      </c>
      <c r="E11814" t="s">
        <v>40</v>
      </c>
      <c r="F11814">
        <v>0</v>
      </c>
    </row>
    <row r="11815" spans="1:6">
      <c r="A11815" s="171">
        <v>44554</v>
      </c>
      <c r="B11815" t="s">
        <v>164</v>
      </c>
      <c r="C11815">
        <v>699534.25</v>
      </c>
      <c r="D11815" t="s">
        <v>41</v>
      </c>
      <c r="E11815" t="s">
        <v>41</v>
      </c>
      <c r="F11815">
        <v>0</v>
      </c>
    </row>
    <row r="11816" spans="1:6">
      <c r="A11816" s="171">
        <v>44555</v>
      </c>
      <c r="B11816" t="s">
        <v>164</v>
      </c>
      <c r="C11816">
        <v>351553.17</v>
      </c>
      <c r="D11816" t="s">
        <v>9</v>
      </c>
      <c r="E11816" t="s">
        <v>9</v>
      </c>
      <c r="F11816">
        <v>4303755</v>
      </c>
    </row>
    <row r="11817" spans="1:6">
      <c r="A11817" s="171">
        <v>44555</v>
      </c>
      <c r="B11817" t="s">
        <v>164</v>
      </c>
      <c r="C11817">
        <v>351553.17</v>
      </c>
      <c r="D11817" t="s">
        <v>9</v>
      </c>
      <c r="E11817" t="s">
        <v>10</v>
      </c>
      <c r="F11817">
        <v>1637104</v>
      </c>
    </row>
    <row r="11818" spans="1:6">
      <c r="A11818" s="171">
        <v>44555</v>
      </c>
      <c r="B11818" t="s">
        <v>164</v>
      </c>
      <c r="C11818">
        <v>351553.17</v>
      </c>
      <c r="D11818" t="s">
        <v>9</v>
      </c>
      <c r="E11818" t="s">
        <v>11</v>
      </c>
      <c r="F11818">
        <v>5952</v>
      </c>
    </row>
    <row r="11819" spans="1:6">
      <c r="A11819" s="171">
        <v>44555</v>
      </c>
      <c r="B11819" t="s">
        <v>164</v>
      </c>
      <c r="C11819">
        <v>351553.17</v>
      </c>
      <c r="D11819" t="s">
        <v>9</v>
      </c>
      <c r="E11819" t="s">
        <v>12</v>
      </c>
      <c r="F11819">
        <v>0</v>
      </c>
    </row>
    <row r="11820" spans="1:6">
      <c r="A11820" s="171">
        <v>44555</v>
      </c>
      <c r="B11820" t="s">
        <v>164</v>
      </c>
      <c r="C11820">
        <v>351553.17</v>
      </c>
      <c r="D11820" t="s">
        <v>9</v>
      </c>
      <c r="E11820" t="s">
        <v>13</v>
      </c>
      <c r="F11820">
        <v>2660699</v>
      </c>
    </row>
    <row r="11821" spans="1:6">
      <c r="A11821" s="171">
        <v>44555</v>
      </c>
      <c r="B11821" t="s">
        <v>164</v>
      </c>
      <c r="C11821">
        <v>351553.17</v>
      </c>
      <c r="D11821" t="s">
        <v>14</v>
      </c>
      <c r="E11821" t="s">
        <v>14</v>
      </c>
      <c r="F11821">
        <v>87328</v>
      </c>
    </row>
    <row r="11822" spans="1:6">
      <c r="A11822" s="171">
        <v>44555</v>
      </c>
      <c r="B11822" t="s">
        <v>164</v>
      </c>
      <c r="C11822">
        <v>351553.17</v>
      </c>
      <c r="D11822" t="s">
        <v>14</v>
      </c>
      <c r="E11822" t="s">
        <v>15</v>
      </c>
      <c r="F11822">
        <v>86596</v>
      </c>
    </row>
    <row r="11823" spans="1:6">
      <c r="A11823" s="171">
        <v>44555</v>
      </c>
      <c r="B11823" t="s">
        <v>164</v>
      </c>
      <c r="C11823">
        <v>351553.17</v>
      </c>
      <c r="D11823" t="s">
        <v>14</v>
      </c>
      <c r="E11823" t="s">
        <v>16</v>
      </c>
      <c r="F11823">
        <v>732</v>
      </c>
    </row>
    <row r="11824" spans="1:6">
      <c r="A11824" s="171">
        <v>44555</v>
      </c>
      <c r="B11824" t="s">
        <v>164</v>
      </c>
      <c r="C11824">
        <v>351553.17</v>
      </c>
      <c r="D11824" t="s">
        <v>14</v>
      </c>
      <c r="E11824" t="s">
        <v>17</v>
      </c>
      <c r="F11824">
        <v>0</v>
      </c>
    </row>
    <row r="11825" spans="1:6">
      <c r="A11825" s="171">
        <v>44555</v>
      </c>
      <c r="B11825" t="s">
        <v>164</v>
      </c>
      <c r="C11825">
        <v>351553.17</v>
      </c>
      <c r="D11825" t="s">
        <v>14</v>
      </c>
      <c r="E11825" t="s">
        <v>18</v>
      </c>
      <c r="F11825">
        <v>0</v>
      </c>
    </row>
    <row r="11826" spans="1:6">
      <c r="A11826" s="171">
        <v>44555</v>
      </c>
      <c r="B11826" t="s">
        <v>164</v>
      </c>
      <c r="C11826">
        <v>351553.17</v>
      </c>
      <c r="D11826" t="s">
        <v>19</v>
      </c>
      <c r="E11826" t="s">
        <v>19</v>
      </c>
      <c r="F11826">
        <v>1301376</v>
      </c>
    </row>
    <row r="11827" spans="1:6">
      <c r="A11827" s="171">
        <v>44555</v>
      </c>
      <c r="B11827" t="s">
        <v>164</v>
      </c>
      <c r="C11827">
        <v>351553.17</v>
      </c>
      <c r="D11827" t="s">
        <v>19</v>
      </c>
      <c r="E11827" t="s">
        <v>20</v>
      </c>
      <c r="F11827">
        <v>1301376</v>
      </c>
    </row>
    <row r="11828" spans="1:6">
      <c r="A11828" s="171">
        <v>44555</v>
      </c>
      <c r="B11828" t="s">
        <v>164</v>
      </c>
      <c r="C11828">
        <v>351553.17</v>
      </c>
      <c r="D11828" t="s">
        <v>19</v>
      </c>
      <c r="E11828" t="s">
        <v>21</v>
      </c>
      <c r="F11828">
        <v>0</v>
      </c>
    </row>
    <row r="11829" spans="1:6">
      <c r="A11829" s="171">
        <v>44555</v>
      </c>
      <c r="B11829" t="s">
        <v>164</v>
      </c>
      <c r="C11829">
        <v>351553.17</v>
      </c>
      <c r="D11829" t="s">
        <v>19</v>
      </c>
      <c r="E11829" t="s">
        <v>22</v>
      </c>
      <c r="F11829">
        <v>0</v>
      </c>
    </row>
    <row r="11830" spans="1:6">
      <c r="A11830" s="171">
        <v>44555</v>
      </c>
      <c r="B11830" t="s">
        <v>164</v>
      </c>
      <c r="C11830">
        <v>351553.17</v>
      </c>
      <c r="D11830" t="s">
        <v>23</v>
      </c>
      <c r="E11830" t="s">
        <v>23</v>
      </c>
      <c r="F11830">
        <v>0</v>
      </c>
    </row>
    <row r="11831" spans="1:6">
      <c r="A11831" s="171">
        <v>44555</v>
      </c>
      <c r="B11831" t="s">
        <v>164</v>
      </c>
      <c r="C11831">
        <v>351553.17</v>
      </c>
      <c r="D11831" t="s">
        <v>24</v>
      </c>
      <c r="E11831" t="s">
        <v>24</v>
      </c>
      <c r="F11831">
        <v>1224709</v>
      </c>
    </row>
    <row r="11832" spans="1:6">
      <c r="A11832" s="171">
        <v>44555</v>
      </c>
      <c r="B11832" t="s">
        <v>164</v>
      </c>
      <c r="C11832">
        <v>351553.17</v>
      </c>
      <c r="D11832" t="s">
        <v>25</v>
      </c>
      <c r="E11832" t="s">
        <v>25</v>
      </c>
      <c r="F11832">
        <v>3598560</v>
      </c>
    </row>
    <row r="11833" spans="1:6">
      <c r="A11833" s="171">
        <v>44555</v>
      </c>
      <c r="B11833" t="s">
        <v>164</v>
      </c>
      <c r="C11833">
        <v>351553.17</v>
      </c>
      <c r="D11833" t="s">
        <v>26</v>
      </c>
      <c r="E11833" t="s">
        <v>26</v>
      </c>
      <c r="F11833">
        <v>1415436</v>
      </c>
    </row>
    <row r="11834" spans="1:6">
      <c r="A11834" s="171">
        <v>44555</v>
      </c>
      <c r="B11834" t="s">
        <v>164</v>
      </c>
      <c r="C11834">
        <v>351553.17</v>
      </c>
      <c r="D11834" t="s">
        <v>27</v>
      </c>
      <c r="E11834" t="s">
        <v>27</v>
      </c>
      <c r="F11834">
        <v>115505</v>
      </c>
    </row>
    <row r="11835" spans="1:6">
      <c r="A11835" s="171">
        <v>44555</v>
      </c>
      <c r="B11835" t="s">
        <v>164</v>
      </c>
      <c r="C11835">
        <v>351553.17</v>
      </c>
      <c r="D11835" t="s">
        <v>28</v>
      </c>
      <c r="E11835" t="s">
        <v>28</v>
      </c>
      <c r="F11835">
        <v>11</v>
      </c>
    </row>
    <row r="11836" spans="1:6">
      <c r="A11836" s="171">
        <v>44555</v>
      </c>
      <c r="B11836" t="s">
        <v>164</v>
      </c>
      <c r="C11836">
        <v>351553.17</v>
      </c>
      <c r="D11836" t="s">
        <v>29</v>
      </c>
      <c r="E11836" t="s">
        <v>29</v>
      </c>
      <c r="F11836">
        <v>940178</v>
      </c>
    </row>
    <row r="11837" spans="1:6">
      <c r="A11837" s="171">
        <v>44555</v>
      </c>
      <c r="B11837" t="s">
        <v>164</v>
      </c>
      <c r="C11837">
        <v>351553.17</v>
      </c>
      <c r="D11837" t="s">
        <v>30</v>
      </c>
      <c r="E11837" t="s">
        <v>30</v>
      </c>
      <c r="F11837">
        <v>41962702</v>
      </c>
    </row>
    <row r="11838" spans="1:6">
      <c r="A11838" s="171">
        <v>44555</v>
      </c>
      <c r="B11838" t="s">
        <v>164</v>
      </c>
      <c r="C11838">
        <v>351553.17</v>
      </c>
      <c r="D11838" t="s">
        <v>31</v>
      </c>
      <c r="E11838" t="s">
        <v>31</v>
      </c>
      <c r="F11838">
        <v>11549420</v>
      </c>
    </row>
    <row r="11839" spans="1:6">
      <c r="A11839" s="171">
        <v>44555</v>
      </c>
      <c r="B11839" t="s">
        <v>164</v>
      </c>
      <c r="C11839">
        <v>351553.17</v>
      </c>
      <c r="D11839" t="s">
        <v>32</v>
      </c>
      <c r="E11839" t="s">
        <v>32</v>
      </c>
      <c r="F11839">
        <v>502286</v>
      </c>
    </row>
    <row r="11840" spans="1:6">
      <c r="A11840" s="171">
        <v>44555</v>
      </c>
      <c r="B11840" t="s">
        <v>164</v>
      </c>
      <c r="C11840">
        <v>351553.17</v>
      </c>
      <c r="D11840" t="s">
        <v>33</v>
      </c>
      <c r="E11840" t="s">
        <v>33</v>
      </c>
      <c r="F11840">
        <v>15043457</v>
      </c>
    </row>
    <row r="11841" spans="1:6">
      <c r="A11841" s="171">
        <v>44555</v>
      </c>
      <c r="B11841" t="s">
        <v>164</v>
      </c>
      <c r="C11841">
        <v>351553.17</v>
      </c>
      <c r="D11841" t="s">
        <v>34</v>
      </c>
      <c r="E11841" t="s">
        <v>34</v>
      </c>
      <c r="F11841">
        <v>1705054</v>
      </c>
    </row>
    <row r="11842" spans="1:6">
      <c r="A11842" s="171">
        <v>44555</v>
      </c>
      <c r="B11842" t="s">
        <v>164</v>
      </c>
      <c r="C11842">
        <v>351553.17</v>
      </c>
      <c r="D11842" t="s">
        <v>35</v>
      </c>
      <c r="E11842" t="s">
        <v>35</v>
      </c>
      <c r="F11842">
        <v>0</v>
      </c>
    </row>
    <row r="11843" spans="1:6">
      <c r="A11843" s="171">
        <v>44555</v>
      </c>
      <c r="B11843" t="s">
        <v>164</v>
      </c>
      <c r="C11843">
        <v>351553.17</v>
      </c>
      <c r="D11843" t="s">
        <v>36</v>
      </c>
      <c r="E11843" t="s">
        <v>36</v>
      </c>
      <c r="F11843">
        <v>0</v>
      </c>
    </row>
    <row r="11844" spans="1:6">
      <c r="A11844" s="171">
        <v>44555</v>
      </c>
      <c r="B11844" t="s">
        <v>164</v>
      </c>
      <c r="C11844">
        <v>351553.17</v>
      </c>
      <c r="D11844" t="s">
        <v>37</v>
      </c>
      <c r="E11844" t="s">
        <v>37</v>
      </c>
      <c r="F11844">
        <v>0</v>
      </c>
    </row>
    <row r="11845" spans="1:6">
      <c r="A11845" s="171">
        <v>44555</v>
      </c>
      <c r="B11845" t="s">
        <v>164</v>
      </c>
      <c r="C11845">
        <v>351553.17</v>
      </c>
      <c r="D11845" t="s">
        <v>38</v>
      </c>
      <c r="E11845" t="s">
        <v>38</v>
      </c>
      <c r="F11845">
        <v>0</v>
      </c>
    </row>
    <row r="11846" spans="1:6">
      <c r="A11846" s="171">
        <v>44555</v>
      </c>
      <c r="B11846" t="s">
        <v>164</v>
      </c>
      <c r="C11846">
        <v>351553.17</v>
      </c>
      <c r="D11846" t="s">
        <v>39</v>
      </c>
      <c r="E11846" t="s">
        <v>39</v>
      </c>
      <c r="F11846">
        <v>0</v>
      </c>
    </row>
    <row r="11847" spans="1:6">
      <c r="A11847" s="171">
        <v>44555</v>
      </c>
      <c r="B11847" t="s">
        <v>164</v>
      </c>
      <c r="C11847">
        <v>351553.17</v>
      </c>
      <c r="D11847" t="s">
        <v>40</v>
      </c>
      <c r="E11847" t="s">
        <v>40</v>
      </c>
      <c r="F11847">
        <v>0</v>
      </c>
    </row>
    <row r="11848" spans="1:6">
      <c r="A11848" s="171">
        <v>44555</v>
      </c>
      <c r="B11848" t="s">
        <v>164</v>
      </c>
      <c r="C11848">
        <v>351553.17</v>
      </c>
      <c r="D11848" t="s">
        <v>41</v>
      </c>
      <c r="E11848" t="s">
        <v>41</v>
      </c>
      <c r="F11848">
        <v>0</v>
      </c>
    </row>
    <row r="11849" spans="1:6">
      <c r="A11849" s="171">
        <v>44556</v>
      </c>
      <c r="B11849" t="s">
        <v>164</v>
      </c>
      <c r="C11849">
        <v>341404.94</v>
      </c>
      <c r="D11849" t="s">
        <v>9</v>
      </c>
      <c r="E11849" t="s">
        <v>9</v>
      </c>
      <c r="F11849">
        <v>3510514</v>
      </c>
    </row>
    <row r="11850" spans="1:6">
      <c r="A11850" s="171">
        <v>44556</v>
      </c>
      <c r="B11850" t="s">
        <v>164</v>
      </c>
      <c r="C11850">
        <v>341404.94</v>
      </c>
      <c r="D11850" t="s">
        <v>9</v>
      </c>
      <c r="E11850" t="s">
        <v>10</v>
      </c>
      <c r="F11850">
        <v>1305687</v>
      </c>
    </row>
    <row r="11851" spans="1:6">
      <c r="A11851" s="171">
        <v>44556</v>
      </c>
      <c r="B11851" t="s">
        <v>164</v>
      </c>
      <c r="C11851">
        <v>341404.94</v>
      </c>
      <c r="D11851" t="s">
        <v>9</v>
      </c>
      <c r="E11851" t="s">
        <v>11</v>
      </c>
      <c r="F11851">
        <v>5933</v>
      </c>
    </row>
    <row r="11852" spans="1:6">
      <c r="A11852" s="171">
        <v>44556</v>
      </c>
      <c r="B11852" t="s">
        <v>164</v>
      </c>
      <c r="C11852">
        <v>341404.94</v>
      </c>
      <c r="D11852" t="s">
        <v>9</v>
      </c>
      <c r="E11852" t="s">
        <v>12</v>
      </c>
      <c r="F11852">
        <v>0</v>
      </c>
    </row>
    <row r="11853" spans="1:6">
      <c r="A11853" s="171">
        <v>44556</v>
      </c>
      <c r="B11853" t="s">
        <v>164</v>
      </c>
      <c r="C11853">
        <v>341404.94</v>
      </c>
      <c r="D11853" t="s">
        <v>9</v>
      </c>
      <c r="E11853" t="s">
        <v>13</v>
      </c>
      <c r="F11853">
        <v>2198894</v>
      </c>
    </row>
    <row r="11854" spans="1:6">
      <c r="A11854" s="171">
        <v>44556</v>
      </c>
      <c r="B11854" t="s">
        <v>164</v>
      </c>
      <c r="C11854">
        <v>341404.94</v>
      </c>
      <c r="D11854" t="s">
        <v>14</v>
      </c>
      <c r="E11854" t="s">
        <v>14</v>
      </c>
      <c r="F11854">
        <v>146905</v>
      </c>
    </row>
    <row r="11855" spans="1:6">
      <c r="A11855" s="171">
        <v>44556</v>
      </c>
      <c r="B11855" t="s">
        <v>164</v>
      </c>
      <c r="C11855">
        <v>341404.94</v>
      </c>
      <c r="D11855" t="s">
        <v>14</v>
      </c>
      <c r="E11855" t="s">
        <v>15</v>
      </c>
      <c r="F11855">
        <v>145992</v>
      </c>
    </row>
    <row r="11856" spans="1:6">
      <c r="A11856" s="171">
        <v>44556</v>
      </c>
      <c r="B11856" t="s">
        <v>164</v>
      </c>
      <c r="C11856">
        <v>341404.94</v>
      </c>
      <c r="D11856" t="s">
        <v>14</v>
      </c>
      <c r="E11856" t="s">
        <v>16</v>
      </c>
      <c r="F11856">
        <v>913</v>
      </c>
    </row>
    <row r="11857" spans="1:6">
      <c r="A11857" s="171">
        <v>44556</v>
      </c>
      <c r="B11857" t="s">
        <v>164</v>
      </c>
      <c r="C11857">
        <v>341404.94</v>
      </c>
      <c r="D11857" t="s">
        <v>14</v>
      </c>
      <c r="E11857" t="s">
        <v>17</v>
      </c>
      <c r="F11857">
        <v>0</v>
      </c>
    </row>
    <row r="11858" spans="1:6">
      <c r="A11858" s="171">
        <v>44556</v>
      </c>
      <c r="B11858" t="s">
        <v>164</v>
      </c>
      <c r="C11858">
        <v>341404.94</v>
      </c>
      <c r="D11858" t="s">
        <v>14</v>
      </c>
      <c r="E11858" t="s">
        <v>18</v>
      </c>
      <c r="F11858">
        <v>0</v>
      </c>
    </row>
    <row r="11859" spans="1:6">
      <c r="A11859" s="171">
        <v>44556</v>
      </c>
      <c r="B11859" t="s">
        <v>164</v>
      </c>
      <c r="C11859">
        <v>341404.94</v>
      </c>
      <c r="D11859" t="s">
        <v>19</v>
      </c>
      <c r="E11859" t="s">
        <v>19</v>
      </c>
      <c r="F11859">
        <v>3211176</v>
      </c>
    </row>
    <row r="11860" spans="1:6">
      <c r="A11860" s="171">
        <v>44556</v>
      </c>
      <c r="B11860" t="s">
        <v>164</v>
      </c>
      <c r="C11860">
        <v>341404.94</v>
      </c>
      <c r="D11860" t="s">
        <v>19</v>
      </c>
      <c r="E11860" t="s">
        <v>20</v>
      </c>
      <c r="F11860">
        <v>3211176</v>
      </c>
    </row>
    <row r="11861" spans="1:6">
      <c r="A11861" s="171">
        <v>44556</v>
      </c>
      <c r="B11861" t="s">
        <v>164</v>
      </c>
      <c r="C11861">
        <v>341404.94</v>
      </c>
      <c r="D11861" t="s">
        <v>19</v>
      </c>
      <c r="E11861" t="s">
        <v>21</v>
      </c>
      <c r="F11861">
        <v>0</v>
      </c>
    </row>
    <row r="11862" spans="1:6">
      <c r="A11862" s="171">
        <v>44556</v>
      </c>
      <c r="B11862" t="s">
        <v>164</v>
      </c>
      <c r="C11862">
        <v>341404.94</v>
      </c>
      <c r="D11862" t="s">
        <v>19</v>
      </c>
      <c r="E11862" t="s">
        <v>22</v>
      </c>
      <c r="F11862">
        <v>0</v>
      </c>
    </row>
    <row r="11863" spans="1:6">
      <c r="A11863" s="171">
        <v>44556</v>
      </c>
      <c r="B11863" t="s">
        <v>164</v>
      </c>
      <c r="C11863">
        <v>341404.94</v>
      </c>
      <c r="D11863" t="s">
        <v>23</v>
      </c>
      <c r="E11863" t="s">
        <v>23</v>
      </c>
      <c r="F11863">
        <v>0</v>
      </c>
    </row>
    <row r="11864" spans="1:6">
      <c r="A11864" s="171">
        <v>44556</v>
      </c>
      <c r="B11864" t="s">
        <v>164</v>
      </c>
      <c r="C11864">
        <v>341404.94</v>
      </c>
      <c r="D11864" t="s">
        <v>24</v>
      </c>
      <c r="E11864" t="s">
        <v>24</v>
      </c>
      <c r="F11864">
        <v>932917</v>
      </c>
    </row>
    <row r="11865" spans="1:6">
      <c r="A11865" s="171">
        <v>44556</v>
      </c>
      <c r="B11865" t="s">
        <v>164</v>
      </c>
      <c r="C11865">
        <v>341404.94</v>
      </c>
      <c r="D11865" t="s">
        <v>25</v>
      </c>
      <c r="E11865" t="s">
        <v>25</v>
      </c>
      <c r="F11865">
        <v>4366125</v>
      </c>
    </row>
    <row r="11866" spans="1:6">
      <c r="A11866" s="171">
        <v>44556</v>
      </c>
      <c r="B11866" t="s">
        <v>164</v>
      </c>
      <c r="C11866">
        <v>341404.94</v>
      </c>
      <c r="D11866" t="s">
        <v>26</v>
      </c>
      <c r="E11866" t="s">
        <v>26</v>
      </c>
      <c r="F11866">
        <v>3310069</v>
      </c>
    </row>
    <row r="11867" spans="1:6">
      <c r="A11867" s="171">
        <v>44556</v>
      </c>
      <c r="B11867" t="s">
        <v>164</v>
      </c>
      <c r="C11867">
        <v>341404.94</v>
      </c>
      <c r="D11867" t="s">
        <v>27</v>
      </c>
      <c r="E11867" t="s">
        <v>27</v>
      </c>
      <c r="F11867">
        <v>140113</v>
      </c>
    </row>
    <row r="11868" spans="1:6">
      <c r="A11868" s="171">
        <v>44556</v>
      </c>
      <c r="B11868" t="s">
        <v>164</v>
      </c>
      <c r="C11868">
        <v>341404.94</v>
      </c>
      <c r="D11868" t="s">
        <v>28</v>
      </c>
      <c r="E11868" t="s">
        <v>28</v>
      </c>
      <c r="F11868">
        <v>19</v>
      </c>
    </row>
    <row r="11869" spans="1:6">
      <c r="A11869" s="171">
        <v>44556</v>
      </c>
      <c r="B11869" t="s">
        <v>164</v>
      </c>
      <c r="C11869">
        <v>341404.94</v>
      </c>
      <c r="D11869" t="s">
        <v>29</v>
      </c>
      <c r="E11869" t="s">
        <v>29</v>
      </c>
      <c r="F11869">
        <v>935641</v>
      </c>
    </row>
    <row r="11870" spans="1:6">
      <c r="A11870" s="171">
        <v>44556</v>
      </c>
      <c r="B11870" t="s">
        <v>164</v>
      </c>
      <c r="C11870">
        <v>341404.94</v>
      </c>
      <c r="D11870" t="s">
        <v>30</v>
      </c>
      <c r="E11870" t="s">
        <v>30</v>
      </c>
      <c r="F11870">
        <v>44264345</v>
      </c>
    </row>
    <row r="11871" spans="1:6">
      <c r="A11871" s="171">
        <v>44556</v>
      </c>
      <c r="B11871" t="s">
        <v>164</v>
      </c>
      <c r="C11871">
        <v>341404.94</v>
      </c>
      <c r="D11871" t="s">
        <v>31</v>
      </c>
      <c r="E11871" t="s">
        <v>31</v>
      </c>
      <c r="F11871">
        <v>16427526</v>
      </c>
    </row>
    <row r="11872" spans="1:6">
      <c r="A11872" s="171">
        <v>44556</v>
      </c>
      <c r="B11872" t="s">
        <v>164</v>
      </c>
      <c r="C11872">
        <v>341404.94</v>
      </c>
      <c r="D11872" t="s">
        <v>32</v>
      </c>
      <c r="E11872" t="s">
        <v>32</v>
      </c>
      <c r="F11872">
        <v>971230</v>
      </c>
    </row>
    <row r="11873" spans="1:6">
      <c r="A11873" s="171">
        <v>44556</v>
      </c>
      <c r="B11873" t="s">
        <v>164</v>
      </c>
      <c r="C11873">
        <v>341404.94</v>
      </c>
      <c r="D11873" t="s">
        <v>33</v>
      </c>
      <c r="E11873" t="s">
        <v>33</v>
      </c>
      <c r="F11873">
        <v>14761925</v>
      </c>
    </row>
    <row r="11874" spans="1:6">
      <c r="A11874" s="171">
        <v>44556</v>
      </c>
      <c r="B11874" t="s">
        <v>164</v>
      </c>
      <c r="C11874">
        <v>341404.94</v>
      </c>
      <c r="D11874" t="s">
        <v>34</v>
      </c>
      <c r="E11874" t="s">
        <v>34</v>
      </c>
      <c r="F11874">
        <v>1835850</v>
      </c>
    </row>
    <row r="11875" spans="1:6">
      <c r="A11875" s="171">
        <v>44556</v>
      </c>
      <c r="B11875" t="s">
        <v>164</v>
      </c>
      <c r="C11875">
        <v>341404.94</v>
      </c>
      <c r="D11875" t="s">
        <v>35</v>
      </c>
      <c r="E11875" t="s">
        <v>35</v>
      </c>
      <c r="F11875">
        <v>0</v>
      </c>
    </row>
    <row r="11876" spans="1:6">
      <c r="A11876" s="171">
        <v>44556</v>
      </c>
      <c r="B11876" t="s">
        <v>164</v>
      </c>
      <c r="C11876">
        <v>341404.94</v>
      </c>
      <c r="D11876" t="s">
        <v>36</v>
      </c>
      <c r="E11876" t="s">
        <v>36</v>
      </c>
      <c r="F11876">
        <v>0</v>
      </c>
    </row>
    <row r="11877" spans="1:6">
      <c r="A11877" s="171">
        <v>44556</v>
      </c>
      <c r="B11877" t="s">
        <v>164</v>
      </c>
      <c r="C11877">
        <v>341404.94</v>
      </c>
      <c r="D11877" t="s">
        <v>37</v>
      </c>
      <c r="E11877" t="s">
        <v>37</v>
      </c>
      <c r="F11877">
        <v>0</v>
      </c>
    </row>
    <row r="11878" spans="1:6">
      <c r="A11878" s="171">
        <v>44556</v>
      </c>
      <c r="B11878" t="s">
        <v>164</v>
      </c>
      <c r="C11878">
        <v>341404.94</v>
      </c>
      <c r="D11878" t="s">
        <v>38</v>
      </c>
      <c r="E11878" t="s">
        <v>38</v>
      </c>
      <c r="F11878">
        <v>0</v>
      </c>
    </row>
    <row r="11879" spans="1:6">
      <c r="A11879" s="171">
        <v>44556</v>
      </c>
      <c r="B11879" t="s">
        <v>164</v>
      </c>
      <c r="C11879">
        <v>341404.94</v>
      </c>
      <c r="D11879" t="s">
        <v>39</v>
      </c>
      <c r="E11879" t="s">
        <v>39</v>
      </c>
      <c r="F11879">
        <v>0</v>
      </c>
    </row>
    <row r="11880" spans="1:6">
      <c r="A11880" s="171">
        <v>44556</v>
      </c>
      <c r="B11880" t="s">
        <v>164</v>
      </c>
      <c r="C11880">
        <v>341404.94</v>
      </c>
      <c r="D11880" t="s">
        <v>40</v>
      </c>
      <c r="E11880" t="s">
        <v>40</v>
      </c>
      <c r="F11880">
        <v>0</v>
      </c>
    </row>
    <row r="11881" spans="1:6">
      <c r="A11881" s="171">
        <v>44556</v>
      </c>
      <c r="B11881" t="s">
        <v>164</v>
      </c>
      <c r="C11881">
        <v>341404.94</v>
      </c>
      <c r="D11881" t="s">
        <v>41</v>
      </c>
      <c r="E11881" t="s">
        <v>41</v>
      </c>
      <c r="F11881">
        <v>0</v>
      </c>
    </row>
    <row r="11882" spans="1:6">
      <c r="A11882" s="171">
        <v>44557</v>
      </c>
      <c r="B11882" t="s">
        <v>164</v>
      </c>
      <c r="C11882">
        <v>243400.15</v>
      </c>
      <c r="D11882" t="s">
        <v>9</v>
      </c>
      <c r="E11882" t="s">
        <v>9</v>
      </c>
      <c r="F11882">
        <v>4172683</v>
      </c>
    </row>
    <row r="11883" spans="1:6">
      <c r="A11883" s="171">
        <v>44557</v>
      </c>
      <c r="B11883" t="s">
        <v>164</v>
      </c>
      <c r="C11883">
        <v>243400.15</v>
      </c>
      <c r="D11883" t="s">
        <v>9</v>
      </c>
      <c r="E11883" t="s">
        <v>10</v>
      </c>
      <c r="F11883">
        <v>1610646</v>
      </c>
    </row>
    <row r="11884" spans="1:6">
      <c r="A11884" s="171">
        <v>44557</v>
      </c>
      <c r="B11884" t="s">
        <v>164</v>
      </c>
      <c r="C11884">
        <v>243400.15</v>
      </c>
      <c r="D11884" t="s">
        <v>9</v>
      </c>
      <c r="E11884" t="s">
        <v>11</v>
      </c>
      <c r="F11884">
        <v>6133</v>
      </c>
    </row>
    <row r="11885" spans="1:6">
      <c r="A11885" s="171">
        <v>44557</v>
      </c>
      <c r="B11885" t="s">
        <v>164</v>
      </c>
      <c r="C11885">
        <v>243400.15</v>
      </c>
      <c r="D11885" t="s">
        <v>9</v>
      </c>
      <c r="E11885" t="s">
        <v>12</v>
      </c>
      <c r="F11885">
        <v>0</v>
      </c>
    </row>
    <row r="11886" spans="1:6">
      <c r="A11886" s="171">
        <v>44557</v>
      </c>
      <c r="B11886" t="s">
        <v>164</v>
      </c>
      <c r="C11886">
        <v>243400.15</v>
      </c>
      <c r="D11886" t="s">
        <v>9</v>
      </c>
      <c r="E11886" t="s">
        <v>13</v>
      </c>
      <c r="F11886">
        <v>2555904</v>
      </c>
    </row>
    <row r="11887" spans="1:6">
      <c r="A11887" s="171">
        <v>44557</v>
      </c>
      <c r="B11887" t="s">
        <v>164</v>
      </c>
      <c r="C11887">
        <v>243400.15</v>
      </c>
      <c r="D11887" t="s">
        <v>14</v>
      </c>
      <c r="E11887" t="s">
        <v>14</v>
      </c>
      <c r="F11887">
        <v>99712</v>
      </c>
    </row>
    <row r="11888" spans="1:6">
      <c r="A11888" s="171">
        <v>44557</v>
      </c>
      <c r="B11888" t="s">
        <v>164</v>
      </c>
      <c r="C11888">
        <v>243400.15</v>
      </c>
      <c r="D11888" t="s">
        <v>14</v>
      </c>
      <c r="E11888" t="s">
        <v>15</v>
      </c>
      <c r="F11888">
        <v>98825</v>
      </c>
    </row>
    <row r="11889" spans="1:6">
      <c r="A11889" s="171">
        <v>44557</v>
      </c>
      <c r="B11889" t="s">
        <v>164</v>
      </c>
      <c r="C11889">
        <v>243400.15</v>
      </c>
      <c r="D11889" t="s">
        <v>14</v>
      </c>
      <c r="E11889" t="s">
        <v>16</v>
      </c>
      <c r="F11889">
        <v>887</v>
      </c>
    </row>
    <row r="11890" spans="1:6">
      <c r="A11890" s="171">
        <v>44557</v>
      </c>
      <c r="B11890" t="s">
        <v>164</v>
      </c>
      <c r="C11890">
        <v>243400.15</v>
      </c>
      <c r="D11890" t="s">
        <v>14</v>
      </c>
      <c r="E11890" t="s">
        <v>17</v>
      </c>
      <c r="F11890">
        <v>0</v>
      </c>
    </row>
    <row r="11891" spans="1:6">
      <c r="A11891" s="171">
        <v>44557</v>
      </c>
      <c r="B11891" t="s">
        <v>164</v>
      </c>
      <c r="C11891">
        <v>243400.15</v>
      </c>
      <c r="D11891" t="s">
        <v>14</v>
      </c>
      <c r="E11891" t="s">
        <v>18</v>
      </c>
      <c r="F11891">
        <v>0</v>
      </c>
    </row>
    <row r="11892" spans="1:6">
      <c r="A11892" s="171">
        <v>44557</v>
      </c>
      <c r="B11892" t="s">
        <v>164</v>
      </c>
      <c r="C11892">
        <v>243400.15</v>
      </c>
      <c r="D11892" t="s">
        <v>19</v>
      </c>
      <c r="E11892" t="s">
        <v>19</v>
      </c>
      <c r="F11892">
        <v>1930778</v>
      </c>
    </row>
    <row r="11893" spans="1:6">
      <c r="A11893" s="171">
        <v>44557</v>
      </c>
      <c r="B11893" t="s">
        <v>164</v>
      </c>
      <c r="C11893">
        <v>243400.15</v>
      </c>
      <c r="D11893" t="s">
        <v>19</v>
      </c>
      <c r="E11893" t="s">
        <v>20</v>
      </c>
      <c r="F11893">
        <v>1930778</v>
      </c>
    </row>
    <row r="11894" spans="1:6">
      <c r="A11894" s="171">
        <v>44557</v>
      </c>
      <c r="B11894" t="s">
        <v>164</v>
      </c>
      <c r="C11894">
        <v>243400.15</v>
      </c>
      <c r="D11894" t="s">
        <v>19</v>
      </c>
      <c r="E11894" t="s">
        <v>21</v>
      </c>
      <c r="F11894">
        <v>0</v>
      </c>
    </row>
    <row r="11895" spans="1:6">
      <c r="A11895" s="171">
        <v>44557</v>
      </c>
      <c r="B11895" t="s">
        <v>164</v>
      </c>
      <c r="C11895">
        <v>243400.15</v>
      </c>
      <c r="D11895" t="s">
        <v>19</v>
      </c>
      <c r="E11895" t="s">
        <v>22</v>
      </c>
      <c r="F11895">
        <v>0</v>
      </c>
    </row>
    <row r="11896" spans="1:6">
      <c r="A11896" s="171">
        <v>44557</v>
      </c>
      <c r="B11896" t="s">
        <v>164</v>
      </c>
      <c r="C11896">
        <v>243400.15</v>
      </c>
      <c r="D11896" t="s">
        <v>23</v>
      </c>
      <c r="E11896" t="s">
        <v>23</v>
      </c>
      <c r="F11896">
        <v>0</v>
      </c>
    </row>
    <row r="11897" spans="1:6">
      <c r="A11897" s="171">
        <v>44557</v>
      </c>
      <c r="B11897" t="s">
        <v>164</v>
      </c>
      <c r="C11897">
        <v>243400.15</v>
      </c>
      <c r="D11897" t="s">
        <v>24</v>
      </c>
      <c r="E11897" t="s">
        <v>24</v>
      </c>
      <c r="F11897">
        <v>1181334</v>
      </c>
    </row>
    <row r="11898" spans="1:6">
      <c r="A11898" s="171">
        <v>44557</v>
      </c>
      <c r="B11898" t="s">
        <v>164</v>
      </c>
      <c r="C11898">
        <v>243400.15</v>
      </c>
      <c r="D11898" t="s">
        <v>25</v>
      </c>
      <c r="E11898" t="s">
        <v>25</v>
      </c>
      <c r="F11898">
        <v>5464289</v>
      </c>
    </row>
    <row r="11899" spans="1:6">
      <c r="A11899" s="171">
        <v>44557</v>
      </c>
      <c r="B11899" t="s">
        <v>164</v>
      </c>
      <c r="C11899">
        <v>243400.15</v>
      </c>
      <c r="D11899" t="s">
        <v>26</v>
      </c>
      <c r="E11899" t="s">
        <v>26</v>
      </c>
      <c r="F11899">
        <v>1990936</v>
      </c>
    </row>
    <row r="11900" spans="1:6">
      <c r="A11900" s="171">
        <v>44557</v>
      </c>
      <c r="B11900" t="s">
        <v>164</v>
      </c>
      <c r="C11900">
        <v>243400.15</v>
      </c>
      <c r="D11900" t="s">
        <v>27</v>
      </c>
      <c r="E11900" t="s">
        <v>27</v>
      </c>
      <c r="F11900">
        <v>110424</v>
      </c>
    </row>
    <row r="11901" spans="1:6">
      <c r="A11901" s="171">
        <v>44557</v>
      </c>
      <c r="B11901" t="s">
        <v>164</v>
      </c>
      <c r="C11901">
        <v>243400.15</v>
      </c>
      <c r="D11901" t="s">
        <v>28</v>
      </c>
      <c r="E11901" t="s">
        <v>28</v>
      </c>
      <c r="F11901">
        <v>1</v>
      </c>
    </row>
    <row r="11902" spans="1:6">
      <c r="A11902" s="171">
        <v>44557</v>
      </c>
      <c r="B11902" t="s">
        <v>164</v>
      </c>
      <c r="C11902">
        <v>243400.15</v>
      </c>
      <c r="D11902" t="s">
        <v>29</v>
      </c>
      <c r="E11902" t="s">
        <v>29</v>
      </c>
      <c r="F11902">
        <v>891429</v>
      </c>
    </row>
    <row r="11903" spans="1:6">
      <c r="A11903" s="171">
        <v>44557</v>
      </c>
      <c r="B11903" t="s">
        <v>164</v>
      </c>
      <c r="C11903">
        <v>243400.15</v>
      </c>
      <c r="D11903" t="s">
        <v>30</v>
      </c>
      <c r="E11903" t="s">
        <v>30</v>
      </c>
      <c r="F11903">
        <v>53406219</v>
      </c>
    </row>
    <row r="11904" spans="1:6">
      <c r="A11904" s="171">
        <v>44557</v>
      </c>
      <c r="B11904" t="s">
        <v>164</v>
      </c>
      <c r="C11904">
        <v>243400.15</v>
      </c>
      <c r="D11904" t="s">
        <v>31</v>
      </c>
      <c r="E11904" t="s">
        <v>31</v>
      </c>
      <c r="F11904">
        <v>18318033</v>
      </c>
    </row>
    <row r="11905" spans="1:6">
      <c r="A11905" s="171">
        <v>44557</v>
      </c>
      <c r="B11905" t="s">
        <v>164</v>
      </c>
      <c r="C11905">
        <v>243400.15</v>
      </c>
      <c r="D11905" t="s">
        <v>32</v>
      </c>
      <c r="E11905" t="s">
        <v>32</v>
      </c>
      <c r="F11905">
        <v>483190</v>
      </c>
    </row>
    <row r="11906" spans="1:6">
      <c r="A11906" s="171">
        <v>44557</v>
      </c>
      <c r="B11906" t="s">
        <v>164</v>
      </c>
      <c r="C11906">
        <v>243400.15</v>
      </c>
      <c r="D11906" t="s">
        <v>33</v>
      </c>
      <c r="E11906" t="s">
        <v>33</v>
      </c>
      <c r="F11906">
        <v>13093948</v>
      </c>
    </row>
    <row r="11907" spans="1:6">
      <c r="A11907" s="171">
        <v>44557</v>
      </c>
      <c r="B11907" t="s">
        <v>164</v>
      </c>
      <c r="C11907">
        <v>243400.15</v>
      </c>
      <c r="D11907" t="s">
        <v>34</v>
      </c>
      <c r="E11907" t="s">
        <v>34</v>
      </c>
      <c r="F11907">
        <v>2704201</v>
      </c>
    </row>
    <row r="11908" spans="1:6">
      <c r="A11908" s="171">
        <v>44557</v>
      </c>
      <c r="B11908" t="s">
        <v>164</v>
      </c>
      <c r="C11908">
        <v>243400.15</v>
      </c>
      <c r="D11908" t="s">
        <v>35</v>
      </c>
      <c r="E11908" t="s">
        <v>35</v>
      </c>
      <c r="F11908">
        <v>0</v>
      </c>
    </row>
    <row r="11909" spans="1:6">
      <c r="A11909" s="171">
        <v>44557</v>
      </c>
      <c r="B11909" t="s">
        <v>164</v>
      </c>
      <c r="C11909">
        <v>243400.15</v>
      </c>
      <c r="D11909" t="s">
        <v>36</v>
      </c>
      <c r="E11909" t="s">
        <v>36</v>
      </c>
      <c r="F11909">
        <v>0</v>
      </c>
    </row>
    <row r="11910" spans="1:6">
      <c r="A11910" s="171">
        <v>44557</v>
      </c>
      <c r="B11910" t="s">
        <v>164</v>
      </c>
      <c r="C11910">
        <v>243400.15</v>
      </c>
      <c r="D11910" t="s">
        <v>37</v>
      </c>
      <c r="E11910" t="s">
        <v>37</v>
      </c>
      <c r="F11910">
        <v>0</v>
      </c>
    </row>
    <row r="11911" spans="1:6">
      <c r="A11911" s="171">
        <v>44557</v>
      </c>
      <c r="B11911" t="s">
        <v>164</v>
      </c>
      <c r="C11911">
        <v>243400.15</v>
      </c>
      <c r="D11911" t="s">
        <v>38</v>
      </c>
      <c r="E11911" t="s">
        <v>38</v>
      </c>
      <c r="F11911">
        <v>0</v>
      </c>
    </row>
    <row r="11912" spans="1:6">
      <c r="A11912" s="171">
        <v>44557</v>
      </c>
      <c r="B11912" t="s">
        <v>164</v>
      </c>
      <c r="C11912">
        <v>243400.15</v>
      </c>
      <c r="D11912" t="s">
        <v>39</v>
      </c>
      <c r="E11912" t="s">
        <v>39</v>
      </c>
      <c r="F11912">
        <v>0</v>
      </c>
    </row>
    <row r="11913" spans="1:6">
      <c r="A11913" s="171">
        <v>44557</v>
      </c>
      <c r="B11913" t="s">
        <v>164</v>
      </c>
      <c r="C11913">
        <v>243400.15</v>
      </c>
      <c r="D11913" t="s">
        <v>40</v>
      </c>
      <c r="E11913" t="s">
        <v>40</v>
      </c>
      <c r="F11913">
        <v>0</v>
      </c>
    </row>
    <row r="11914" spans="1:6">
      <c r="A11914" s="171">
        <v>44557</v>
      </c>
      <c r="B11914" t="s">
        <v>164</v>
      </c>
      <c r="C11914">
        <v>243400.15</v>
      </c>
      <c r="D11914" t="s">
        <v>41</v>
      </c>
      <c r="E11914" t="s">
        <v>41</v>
      </c>
      <c r="F11914">
        <v>0</v>
      </c>
    </row>
    <row r="11915" spans="1:6">
      <c r="A11915" s="171">
        <v>44558</v>
      </c>
      <c r="B11915" t="s">
        <v>164</v>
      </c>
      <c r="C11915">
        <v>304453.88</v>
      </c>
      <c r="D11915" t="s">
        <v>9</v>
      </c>
      <c r="E11915" t="s">
        <v>9</v>
      </c>
      <c r="F11915">
        <v>3385582</v>
      </c>
    </row>
    <row r="11916" spans="1:6">
      <c r="A11916" s="171">
        <v>44558</v>
      </c>
      <c r="B11916" t="s">
        <v>164</v>
      </c>
      <c r="C11916">
        <v>304453.88</v>
      </c>
      <c r="D11916" t="s">
        <v>9</v>
      </c>
      <c r="E11916" t="s">
        <v>10</v>
      </c>
      <c r="F11916">
        <v>1270338</v>
      </c>
    </row>
    <row r="11917" spans="1:6">
      <c r="A11917" s="171">
        <v>44558</v>
      </c>
      <c r="B11917" t="s">
        <v>164</v>
      </c>
      <c r="C11917">
        <v>304453.88</v>
      </c>
      <c r="D11917" t="s">
        <v>9</v>
      </c>
      <c r="E11917" t="s">
        <v>11</v>
      </c>
      <c r="F11917">
        <v>6254</v>
      </c>
    </row>
    <row r="11918" spans="1:6">
      <c r="A11918" s="171">
        <v>44558</v>
      </c>
      <c r="B11918" t="s">
        <v>164</v>
      </c>
      <c r="C11918">
        <v>304453.88</v>
      </c>
      <c r="D11918" t="s">
        <v>9</v>
      </c>
      <c r="E11918" t="s">
        <v>12</v>
      </c>
      <c r="F11918">
        <v>0</v>
      </c>
    </row>
    <row r="11919" spans="1:6">
      <c r="A11919" s="171">
        <v>44558</v>
      </c>
      <c r="B11919" t="s">
        <v>164</v>
      </c>
      <c r="C11919">
        <v>304453.88</v>
      </c>
      <c r="D11919" t="s">
        <v>9</v>
      </c>
      <c r="E11919" t="s">
        <v>13</v>
      </c>
      <c r="F11919">
        <v>2108990</v>
      </c>
    </row>
    <row r="11920" spans="1:6">
      <c r="A11920" s="171">
        <v>44558</v>
      </c>
      <c r="B11920" t="s">
        <v>164</v>
      </c>
      <c r="C11920">
        <v>304453.88</v>
      </c>
      <c r="D11920" t="s">
        <v>14</v>
      </c>
      <c r="E11920" t="s">
        <v>14</v>
      </c>
      <c r="F11920">
        <v>175762</v>
      </c>
    </row>
    <row r="11921" spans="1:6">
      <c r="A11921" s="171">
        <v>44558</v>
      </c>
      <c r="B11921" t="s">
        <v>164</v>
      </c>
      <c r="C11921">
        <v>304453.88</v>
      </c>
      <c r="D11921" t="s">
        <v>14</v>
      </c>
      <c r="E11921" t="s">
        <v>15</v>
      </c>
      <c r="F11921">
        <v>175001</v>
      </c>
    </row>
    <row r="11922" spans="1:6">
      <c r="A11922" s="171">
        <v>44558</v>
      </c>
      <c r="B11922" t="s">
        <v>164</v>
      </c>
      <c r="C11922">
        <v>304453.88</v>
      </c>
      <c r="D11922" t="s">
        <v>14</v>
      </c>
      <c r="E11922" t="s">
        <v>16</v>
      </c>
      <c r="F11922">
        <v>761</v>
      </c>
    </row>
    <row r="11923" spans="1:6">
      <c r="A11923" s="171">
        <v>44558</v>
      </c>
      <c r="B11923" t="s">
        <v>164</v>
      </c>
      <c r="C11923">
        <v>304453.88</v>
      </c>
      <c r="D11923" t="s">
        <v>14</v>
      </c>
      <c r="E11923" t="s">
        <v>17</v>
      </c>
      <c r="F11923">
        <v>0</v>
      </c>
    </row>
    <row r="11924" spans="1:6">
      <c r="A11924" s="171">
        <v>44558</v>
      </c>
      <c r="B11924" t="s">
        <v>164</v>
      </c>
      <c r="C11924">
        <v>304453.88</v>
      </c>
      <c r="D11924" t="s">
        <v>14</v>
      </c>
      <c r="E11924" t="s">
        <v>18</v>
      </c>
      <c r="F11924">
        <v>0</v>
      </c>
    </row>
    <row r="11925" spans="1:6">
      <c r="A11925" s="171">
        <v>44558</v>
      </c>
      <c r="B11925" t="s">
        <v>164</v>
      </c>
      <c r="C11925">
        <v>304453.88</v>
      </c>
      <c r="D11925" t="s">
        <v>19</v>
      </c>
      <c r="E11925" t="s">
        <v>19</v>
      </c>
      <c r="F11925">
        <v>2902493</v>
      </c>
    </row>
    <row r="11926" spans="1:6">
      <c r="A11926" s="171">
        <v>44558</v>
      </c>
      <c r="B11926" t="s">
        <v>164</v>
      </c>
      <c r="C11926">
        <v>304453.88</v>
      </c>
      <c r="D11926" t="s">
        <v>19</v>
      </c>
      <c r="E11926" t="s">
        <v>20</v>
      </c>
      <c r="F11926">
        <v>2902493</v>
      </c>
    </row>
    <row r="11927" spans="1:6">
      <c r="A11927" s="171">
        <v>44558</v>
      </c>
      <c r="B11927" t="s">
        <v>164</v>
      </c>
      <c r="C11927">
        <v>304453.88</v>
      </c>
      <c r="D11927" t="s">
        <v>19</v>
      </c>
      <c r="E11927" t="s">
        <v>21</v>
      </c>
      <c r="F11927">
        <v>0</v>
      </c>
    </row>
    <row r="11928" spans="1:6">
      <c r="A11928" s="171">
        <v>44558</v>
      </c>
      <c r="B11928" t="s">
        <v>164</v>
      </c>
      <c r="C11928">
        <v>304453.88</v>
      </c>
      <c r="D11928" t="s">
        <v>19</v>
      </c>
      <c r="E11928" t="s">
        <v>22</v>
      </c>
      <c r="F11928">
        <v>0</v>
      </c>
    </row>
    <row r="11929" spans="1:6">
      <c r="A11929" s="171">
        <v>44558</v>
      </c>
      <c r="B11929" t="s">
        <v>164</v>
      </c>
      <c r="C11929">
        <v>304453.88</v>
      </c>
      <c r="D11929" t="s">
        <v>23</v>
      </c>
      <c r="E11929" t="s">
        <v>23</v>
      </c>
      <c r="F11929">
        <v>139809</v>
      </c>
    </row>
    <row r="11930" spans="1:6">
      <c r="A11930" s="171">
        <v>44558</v>
      </c>
      <c r="B11930" t="s">
        <v>164</v>
      </c>
      <c r="C11930">
        <v>304453.88</v>
      </c>
      <c r="D11930" t="s">
        <v>24</v>
      </c>
      <c r="E11930" t="s">
        <v>24</v>
      </c>
      <c r="F11930">
        <v>1402930</v>
      </c>
    </row>
    <row r="11931" spans="1:6">
      <c r="A11931" s="171">
        <v>44558</v>
      </c>
      <c r="B11931" t="s">
        <v>164</v>
      </c>
      <c r="C11931">
        <v>304453.88</v>
      </c>
      <c r="D11931" t="s">
        <v>25</v>
      </c>
      <c r="E11931" t="s">
        <v>25</v>
      </c>
      <c r="F11931">
        <v>5012672</v>
      </c>
    </row>
    <row r="11932" spans="1:6">
      <c r="A11932" s="171">
        <v>44558</v>
      </c>
      <c r="B11932" t="s">
        <v>164</v>
      </c>
      <c r="C11932">
        <v>304453.88</v>
      </c>
      <c r="D11932" t="s">
        <v>26</v>
      </c>
      <c r="E11932" t="s">
        <v>26</v>
      </c>
      <c r="F11932">
        <v>3047954</v>
      </c>
    </row>
    <row r="11933" spans="1:6">
      <c r="A11933" s="171">
        <v>44558</v>
      </c>
      <c r="B11933" t="s">
        <v>164</v>
      </c>
      <c r="C11933">
        <v>304453.88</v>
      </c>
      <c r="D11933" t="s">
        <v>27</v>
      </c>
      <c r="E11933" t="s">
        <v>27</v>
      </c>
      <c r="F11933">
        <v>112215</v>
      </c>
    </row>
    <row r="11934" spans="1:6">
      <c r="A11934" s="171">
        <v>44558</v>
      </c>
      <c r="B11934" t="s">
        <v>164</v>
      </c>
      <c r="C11934">
        <v>304453.88</v>
      </c>
      <c r="D11934" t="s">
        <v>28</v>
      </c>
      <c r="E11934" t="s">
        <v>28</v>
      </c>
      <c r="F11934">
        <v>0</v>
      </c>
    </row>
    <row r="11935" spans="1:6">
      <c r="A11935" s="171">
        <v>44558</v>
      </c>
      <c r="B11935" t="s">
        <v>164</v>
      </c>
      <c r="C11935">
        <v>304453.88</v>
      </c>
      <c r="D11935" t="s">
        <v>29</v>
      </c>
      <c r="E11935" t="s">
        <v>29</v>
      </c>
      <c r="F11935">
        <v>658258</v>
      </c>
    </row>
    <row r="11936" spans="1:6">
      <c r="A11936" s="171">
        <v>44558</v>
      </c>
      <c r="B11936" t="s">
        <v>164</v>
      </c>
      <c r="C11936">
        <v>304453.88</v>
      </c>
      <c r="D11936" t="s">
        <v>30</v>
      </c>
      <c r="E11936" t="s">
        <v>30</v>
      </c>
      <c r="F11936">
        <v>56420260</v>
      </c>
    </row>
    <row r="11937" spans="1:6">
      <c r="A11937" s="171">
        <v>44558</v>
      </c>
      <c r="B11937" t="s">
        <v>164</v>
      </c>
      <c r="C11937">
        <v>304453.88</v>
      </c>
      <c r="D11937" t="s">
        <v>31</v>
      </c>
      <c r="E11937" t="s">
        <v>31</v>
      </c>
      <c r="F11937">
        <v>16213008</v>
      </c>
    </row>
    <row r="11938" spans="1:6">
      <c r="A11938" s="171">
        <v>44558</v>
      </c>
      <c r="B11938" t="s">
        <v>164</v>
      </c>
      <c r="C11938">
        <v>304453.88</v>
      </c>
      <c r="D11938" t="s">
        <v>32</v>
      </c>
      <c r="E11938" t="s">
        <v>32</v>
      </c>
      <c r="F11938">
        <v>512440</v>
      </c>
    </row>
    <row r="11939" spans="1:6">
      <c r="A11939" s="171">
        <v>44558</v>
      </c>
      <c r="B11939" t="s">
        <v>164</v>
      </c>
      <c r="C11939">
        <v>304453.88</v>
      </c>
      <c r="D11939" t="s">
        <v>33</v>
      </c>
      <c r="E11939" t="s">
        <v>33</v>
      </c>
      <c r="F11939">
        <v>13199104</v>
      </c>
    </row>
    <row r="11940" spans="1:6">
      <c r="A11940" s="171">
        <v>44558</v>
      </c>
      <c r="B11940" t="s">
        <v>164</v>
      </c>
      <c r="C11940">
        <v>304453.88</v>
      </c>
      <c r="D11940" t="s">
        <v>34</v>
      </c>
      <c r="E11940" t="s">
        <v>34</v>
      </c>
      <c r="F11940">
        <v>684748</v>
      </c>
    </row>
    <row r="11941" spans="1:6">
      <c r="A11941" s="171">
        <v>44558</v>
      </c>
      <c r="B11941" t="s">
        <v>164</v>
      </c>
      <c r="C11941">
        <v>304453.88</v>
      </c>
      <c r="D11941" t="s">
        <v>35</v>
      </c>
      <c r="E11941" t="s">
        <v>35</v>
      </c>
      <c r="F11941">
        <v>0</v>
      </c>
    </row>
    <row r="11942" spans="1:6">
      <c r="A11942" s="171">
        <v>44558</v>
      </c>
      <c r="B11942" t="s">
        <v>164</v>
      </c>
      <c r="C11942">
        <v>304453.88</v>
      </c>
      <c r="D11942" t="s">
        <v>36</v>
      </c>
      <c r="E11942" t="s">
        <v>36</v>
      </c>
      <c r="F11942">
        <v>0</v>
      </c>
    </row>
    <row r="11943" spans="1:6">
      <c r="A11943" s="171">
        <v>44558</v>
      </c>
      <c r="B11943" t="s">
        <v>164</v>
      </c>
      <c r="C11943">
        <v>304453.88</v>
      </c>
      <c r="D11943" t="s">
        <v>37</v>
      </c>
      <c r="E11943" t="s">
        <v>37</v>
      </c>
      <c r="F11943">
        <v>0</v>
      </c>
    </row>
    <row r="11944" spans="1:6">
      <c r="A11944" s="171">
        <v>44558</v>
      </c>
      <c r="B11944" t="s">
        <v>164</v>
      </c>
      <c r="C11944">
        <v>304453.88</v>
      </c>
      <c r="D11944" t="s">
        <v>38</v>
      </c>
      <c r="E11944" t="s">
        <v>38</v>
      </c>
      <c r="F11944">
        <v>0</v>
      </c>
    </row>
    <row r="11945" spans="1:6">
      <c r="A11945" s="171">
        <v>44558</v>
      </c>
      <c r="B11945" t="s">
        <v>164</v>
      </c>
      <c r="C11945">
        <v>304453.88</v>
      </c>
      <c r="D11945" t="s">
        <v>39</v>
      </c>
      <c r="E11945" t="s">
        <v>39</v>
      </c>
      <c r="F11945">
        <v>0</v>
      </c>
    </row>
    <row r="11946" spans="1:6">
      <c r="A11946" s="171">
        <v>44558</v>
      </c>
      <c r="B11946" t="s">
        <v>164</v>
      </c>
      <c r="C11946">
        <v>304453.88</v>
      </c>
      <c r="D11946" t="s">
        <v>40</v>
      </c>
      <c r="E11946" t="s">
        <v>40</v>
      </c>
      <c r="F11946">
        <v>0</v>
      </c>
    </row>
    <row r="11947" spans="1:6">
      <c r="A11947" s="171">
        <v>44558</v>
      </c>
      <c r="B11947" t="s">
        <v>164</v>
      </c>
      <c r="C11947">
        <v>304453.88</v>
      </c>
      <c r="D11947" t="s">
        <v>41</v>
      </c>
      <c r="E11947" t="s">
        <v>41</v>
      </c>
      <c r="F11947">
        <v>0</v>
      </c>
    </row>
    <row r="11948" spans="1:6">
      <c r="A11948" s="171">
        <v>44559</v>
      </c>
      <c r="B11948" t="s">
        <v>164</v>
      </c>
      <c r="C11948">
        <v>195899.07</v>
      </c>
      <c r="D11948" t="s">
        <v>9</v>
      </c>
      <c r="E11948" t="s">
        <v>9</v>
      </c>
      <c r="F11948">
        <v>4347631</v>
      </c>
    </row>
    <row r="11949" spans="1:6">
      <c r="A11949" s="171">
        <v>44559</v>
      </c>
      <c r="B11949" t="s">
        <v>164</v>
      </c>
      <c r="C11949">
        <v>195899.07</v>
      </c>
      <c r="D11949" t="s">
        <v>9</v>
      </c>
      <c r="E11949" t="s">
        <v>10</v>
      </c>
      <c r="F11949">
        <v>1735493</v>
      </c>
    </row>
    <row r="11950" spans="1:6">
      <c r="A11950" s="171">
        <v>44559</v>
      </c>
      <c r="B11950" t="s">
        <v>164</v>
      </c>
      <c r="C11950">
        <v>195899.07</v>
      </c>
      <c r="D11950" t="s">
        <v>9</v>
      </c>
      <c r="E11950" t="s">
        <v>11</v>
      </c>
      <c r="F11950">
        <v>6835</v>
      </c>
    </row>
    <row r="11951" spans="1:6">
      <c r="A11951" s="171">
        <v>44559</v>
      </c>
      <c r="B11951" t="s">
        <v>164</v>
      </c>
      <c r="C11951">
        <v>195899.07</v>
      </c>
      <c r="D11951" t="s">
        <v>9</v>
      </c>
      <c r="E11951" t="s">
        <v>12</v>
      </c>
      <c r="F11951">
        <v>0</v>
      </c>
    </row>
    <row r="11952" spans="1:6">
      <c r="A11952" s="171">
        <v>44559</v>
      </c>
      <c r="B11952" t="s">
        <v>164</v>
      </c>
      <c r="C11952">
        <v>195899.07</v>
      </c>
      <c r="D11952" t="s">
        <v>9</v>
      </c>
      <c r="E11952" t="s">
        <v>13</v>
      </c>
      <c r="F11952">
        <v>2605303</v>
      </c>
    </row>
    <row r="11953" spans="1:6">
      <c r="A11953" s="171">
        <v>44559</v>
      </c>
      <c r="B11953" t="s">
        <v>164</v>
      </c>
      <c r="C11953">
        <v>195899.07</v>
      </c>
      <c r="D11953" t="s">
        <v>14</v>
      </c>
      <c r="E11953" t="s">
        <v>14</v>
      </c>
      <c r="F11953">
        <v>136250</v>
      </c>
    </row>
    <row r="11954" spans="1:6">
      <c r="A11954" s="171">
        <v>44559</v>
      </c>
      <c r="B11954" t="s">
        <v>164</v>
      </c>
      <c r="C11954">
        <v>195899.07</v>
      </c>
      <c r="D11954" t="s">
        <v>14</v>
      </c>
      <c r="E11954" t="s">
        <v>15</v>
      </c>
      <c r="F11954">
        <v>135584</v>
      </c>
    </row>
    <row r="11955" spans="1:6">
      <c r="A11955" s="171">
        <v>44559</v>
      </c>
      <c r="B11955" t="s">
        <v>164</v>
      </c>
      <c r="C11955">
        <v>195899.07</v>
      </c>
      <c r="D11955" t="s">
        <v>14</v>
      </c>
      <c r="E11955" t="s">
        <v>16</v>
      </c>
      <c r="F11955">
        <v>666</v>
      </c>
    </row>
    <row r="11956" spans="1:6">
      <c r="A11956" s="171">
        <v>44559</v>
      </c>
      <c r="B11956" t="s">
        <v>164</v>
      </c>
      <c r="C11956">
        <v>195899.07</v>
      </c>
      <c r="D11956" t="s">
        <v>14</v>
      </c>
      <c r="E11956" t="s">
        <v>17</v>
      </c>
      <c r="F11956">
        <v>0</v>
      </c>
    </row>
    <row r="11957" spans="1:6">
      <c r="A11957" s="171">
        <v>44559</v>
      </c>
      <c r="B11957" t="s">
        <v>164</v>
      </c>
      <c r="C11957">
        <v>195899.07</v>
      </c>
      <c r="D11957" t="s">
        <v>14</v>
      </c>
      <c r="E11957" t="s">
        <v>18</v>
      </c>
      <c r="F11957">
        <v>0</v>
      </c>
    </row>
    <row r="11958" spans="1:6">
      <c r="A11958" s="171">
        <v>44559</v>
      </c>
      <c r="B11958" t="s">
        <v>164</v>
      </c>
      <c r="C11958">
        <v>195899.07</v>
      </c>
      <c r="D11958" t="s">
        <v>19</v>
      </c>
      <c r="E11958" t="s">
        <v>19</v>
      </c>
      <c r="F11958">
        <v>3684962</v>
      </c>
    </row>
    <row r="11959" spans="1:6">
      <c r="A11959" s="171">
        <v>44559</v>
      </c>
      <c r="B11959" t="s">
        <v>164</v>
      </c>
      <c r="C11959">
        <v>195899.07</v>
      </c>
      <c r="D11959" t="s">
        <v>19</v>
      </c>
      <c r="E11959" t="s">
        <v>20</v>
      </c>
      <c r="F11959">
        <v>3684962</v>
      </c>
    </row>
    <row r="11960" spans="1:6">
      <c r="A11960" s="171">
        <v>44559</v>
      </c>
      <c r="B11960" t="s">
        <v>164</v>
      </c>
      <c r="C11960">
        <v>195899.07</v>
      </c>
      <c r="D11960" t="s">
        <v>19</v>
      </c>
      <c r="E11960" t="s">
        <v>21</v>
      </c>
      <c r="F11960">
        <v>0</v>
      </c>
    </row>
    <row r="11961" spans="1:6">
      <c r="A11961" s="171">
        <v>44559</v>
      </c>
      <c r="B11961" t="s">
        <v>164</v>
      </c>
      <c r="C11961">
        <v>195899.07</v>
      </c>
      <c r="D11961" t="s">
        <v>19</v>
      </c>
      <c r="E11961" t="s">
        <v>22</v>
      </c>
      <c r="F11961">
        <v>0</v>
      </c>
    </row>
    <row r="11962" spans="1:6">
      <c r="A11962" s="171">
        <v>44559</v>
      </c>
      <c r="B11962" t="s">
        <v>164</v>
      </c>
      <c r="C11962">
        <v>195899.07</v>
      </c>
      <c r="D11962" t="s">
        <v>23</v>
      </c>
      <c r="E11962" t="s">
        <v>23</v>
      </c>
      <c r="F11962">
        <v>170961</v>
      </c>
    </row>
    <row r="11963" spans="1:6">
      <c r="A11963" s="171">
        <v>44559</v>
      </c>
      <c r="B11963" t="s">
        <v>164</v>
      </c>
      <c r="C11963">
        <v>195899.07</v>
      </c>
      <c r="D11963" t="s">
        <v>24</v>
      </c>
      <c r="E11963" t="s">
        <v>24</v>
      </c>
      <c r="F11963">
        <v>420640</v>
      </c>
    </row>
    <row r="11964" spans="1:6">
      <c r="A11964" s="171">
        <v>44559</v>
      </c>
      <c r="B11964" t="s">
        <v>164</v>
      </c>
      <c r="C11964">
        <v>195899.07</v>
      </c>
      <c r="D11964" t="s">
        <v>25</v>
      </c>
      <c r="E11964" t="s">
        <v>25</v>
      </c>
      <c r="F11964">
        <v>5182074</v>
      </c>
    </row>
    <row r="11965" spans="1:6">
      <c r="A11965" s="171">
        <v>44559</v>
      </c>
      <c r="B11965" t="s">
        <v>164</v>
      </c>
      <c r="C11965">
        <v>195899.07</v>
      </c>
      <c r="D11965" t="s">
        <v>26</v>
      </c>
      <c r="E11965" t="s">
        <v>26</v>
      </c>
      <c r="F11965">
        <v>3805092</v>
      </c>
    </row>
    <row r="11966" spans="1:6">
      <c r="A11966" s="171">
        <v>44559</v>
      </c>
      <c r="B11966" t="s">
        <v>164</v>
      </c>
      <c r="C11966">
        <v>195899.07</v>
      </c>
      <c r="D11966" t="s">
        <v>27</v>
      </c>
      <c r="E11966" t="s">
        <v>27</v>
      </c>
      <c r="F11966">
        <v>120974</v>
      </c>
    </row>
    <row r="11967" spans="1:6">
      <c r="A11967" s="171">
        <v>44559</v>
      </c>
      <c r="B11967" t="s">
        <v>164</v>
      </c>
      <c r="C11967">
        <v>195899.07</v>
      </c>
      <c r="D11967" t="s">
        <v>28</v>
      </c>
      <c r="E11967" t="s">
        <v>28</v>
      </c>
      <c r="F11967">
        <v>0</v>
      </c>
    </row>
    <row r="11968" spans="1:6">
      <c r="A11968" s="171">
        <v>44559</v>
      </c>
      <c r="B11968" t="s">
        <v>164</v>
      </c>
      <c r="C11968">
        <v>195899.07</v>
      </c>
      <c r="D11968" t="s">
        <v>29</v>
      </c>
      <c r="E11968" t="s">
        <v>29</v>
      </c>
      <c r="F11968">
        <v>558580</v>
      </c>
    </row>
    <row r="11969" spans="1:6">
      <c r="A11969" s="171">
        <v>44559</v>
      </c>
      <c r="B11969" t="s">
        <v>164</v>
      </c>
      <c r="C11969">
        <v>195899.07</v>
      </c>
      <c r="D11969" t="s">
        <v>30</v>
      </c>
      <c r="E11969" t="s">
        <v>30</v>
      </c>
      <c r="F11969">
        <v>56025079</v>
      </c>
    </row>
    <row r="11970" spans="1:6">
      <c r="A11970" s="171">
        <v>44559</v>
      </c>
      <c r="B11970" t="s">
        <v>164</v>
      </c>
      <c r="C11970">
        <v>195899.07</v>
      </c>
      <c r="D11970" t="s">
        <v>31</v>
      </c>
      <c r="E11970" t="s">
        <v>31</v>
      </c>
      <c r="F11970">
        <v>15714791</v>
      </c>
    </row>
    <row r="11971" spans="1:6">
      <c r="A11971" s="171">
        <v>44559</v>
      </c>
      <c r="B11971" t="s">
        <v>164</v>
      </c>
      <c r="C11971">
        <v>195899.07</v>
      </c>
      <c r="D11971" t="s">
        <v>32</v>
      </c>
      <c r="E11971" t="s">
        <v>32</v>
      </c>
      <c r="F11971">
        <v>770504</v>
      </c>
    </row>
    <row r="11972" spans="1:6">
      <c r="A11972" s="171">
        <v>44559</v>
      </c>
      <c r="B11972" t="s">
        <v>164</v>
      </c>
      <c r="C11972">
        <v>195899.07</v>
      </c>
      <c r="D11972" t="s">
        <v>33</v>
      </c>
      <c r="E11972" t="s">
        <v>33</v>
      </c>
      <c r="F11972">
        <v>13151546</v>
      </c>
    </row>
    <row r="11973" spans="1:6">
      <c r="A11973" s="171">
        <v>44559</v>
      </c>
      <c r="B11973" t="s">
        <v>164</v>
      </c>
      <c r="C11973">
        <v>195899.07</v>
      </c>
      <c r="D11973" t="s">
        <v>34</v>
      </c>
      <c r="E11973" t="s">
        <v>34</v>
      </c>
      <c r="F11973">
        <v>125908</v>
      </c>
    </row>
    <row r="11974" spans="1:6">
      <c r="A11974" s="171">
        <v>44559</v>
      </c>
      <c r="B11974" t="s">
        <v>164</v>
      </c>
      <c r="C11974">
        <v>195899.07</v>
      </c>
      <c r="D11974" t="s">
        <v>35</v>
      </c>
      <c r="E11974" t="s">
        <v>35</v>
      </c>
      <c r="F11974">
        <v>0</v>
      </c>
    </row>
    <row r="11975" spans="1:6">
      <c r="A11975" s="171">
        <v>44559</v>
      </c>
      <c r="B11975" t="s">
        <v>164</v>
      </c>
      <c r="C11975">
        <v>195899.07</v>
      </c>
      <c r="D11975" t="s">
        <v>36</v>
      </c>
      <c r="E11975" t="s">
        <v>36</v>
      </c>
      <c r="F11975">
        <v>0</v>
      </c>
    </row>
    <row r="11976" spans="1:6">
      <c r="A11976" s="171">
        <v>44559</v>
      </c>
      <c r="B11976" t="s">
        <v>164</v>
      </c>
      <c r="C11976">
        <v>195899.07</v>
      </c>
      <c r="D11976" t="s">
        <v>37</v>
      </c>
      <c r="E11976" t="s">
        <v>37</v>
      </c>
      <c r="F11976">
        <v>0</v>
      </c>
    </row>
    <row r="11977" spans="1:6">
      <c r="A11977" s="171">
        <v>44559</v>
      </c>
      <c r="B11977" t="s">
        <v>164</v>
      </c>
      <c r="C11977">
        <v>195899.07</v>
      </c>
      <c r="D11977" t="s">
        <v>38</v>
      </c>
      <c r="E11977" t="s">
        <v>38</v>
      </c>
      <c r="F11977">
        <v>0</v>
      </c>
    </row>
    <row r="11978" spans="1:6">
      <c r="A11978" s="171">
        <v>44559</v>
      </c>
      <c r="B11978" t="s">
        <v>164</v>
      </c>
      <c r="C11978">
        <v>195899.07</v>
      </c>
      <c r="D11978" t="s">
        <v>39</v>
      </c>
      <c r="E11978" t="s">
        <v>39</v>
      </c>
      <c r="F11978">
        <v>0</v>
      </c>
    </row>
    <row r="11979" spans="1:6">
      <c r="A11979" s="171">
        <v>44559</v>
      </c>
      <c r="B11979" t="s">
        <v>164</v>
      </c>
      <c r="C11979">
        <v>195899.07</v>
      </c>
      <c r="D11979" t="s">
        <v>40</v>
      </c>
      <c r="E11979" t="s">
        <v>40</v>
      </c>
      <c r="F11979">
        <v>0</v>
      </c>
    </row>
    <row r="11980" spans="1:6">
      <c r="A11980" s="171">
        <v>44559</v>
      </c>
      <c r="B11980" t="s">
        <v>164</v>
      </c>
      <c r="C11980">
        <v>195899.07</v>
      </c>
      <c r="D11980" t="s">
        <v>41</v>
      </c>
      <c r="E11980" t="s">
        <v>41</v>
      </c>
      <c r="F11980">
        <v>0</v>
      </c>
    </row>
    <row r="11981" spans="1:6">
      <c r="A11981" s="171">
        <v>44560</v>
      </c>
      <c r="B11981" t="s">
        <v>164</v>
      </c>
      <c r="C11981">
        <v>188631</v>
      </c>
      <c r="D11981" t="s">
        <v>9</v>
      </c>
      <c r="E11981" t="s">
        <v>9</v>
      </c>
      <c r="F11981">
        <v>3735866</v>
      </c>
    </row>
    <row r="11982" spans="1:6">
      <c r="A11982" s="171">
        <v>44560</v>
      </c>
      <c r="B11982" t="s">
        <v>164</v>
      </c>
      <c r="C11982">
        <v>188631</v>
      </c>
      <c r="D11982" t="s">
        <v>9</v>
      </c>
      <c r="E11982" t="s">
        <v>10</v>
      </c>
      <c r="F11982">
        <v>1547342</v>
      </c>
    </row>
    <row r="11983" spans="1:6">
      <c r="A11983" s="171">
        <v>44560</v>
      </c>
      <c r="B11983" t="s">
        <v>164</v>
      </c>
      <c r="C11983">
        <v>188631</v>
      </c>
      <c r="D11983" t="s">
        <v>9</v>
      </c>
      <c r="E11983" t="s">
        <v>11</v>
      </c>
      <c r="F11983">
        <v>6534</v>
      </c>
    </row>
    <row r="11984" spans="1:6">
      <c r="A11984" s="171">
        <v>44560</v>
      </c>
      <c r="B11984" t="s">
        <v>164</v>
      </c>
      <c r="C11984">
        <v>188631</v>
      </c>
      <c r="D11984" t="s">
        <v>9</v>
      </c>
      <c r="E11984" t="s">
        <v>12</v>
      </c>
      <c r="F11984">
        <v>0</v>
      </c>
    </row>
    <row r="11985" spans="1:6">
      <c r="A11985" s="171">
        <v>44560</v>
      </c>
      <c r="B11985" t="s">
        <v>164</v>
      </c>
      <c r="C11985">
        <v>188631</v>
      </c>
      <c r="D11985" t="s">
        <v>9</v>
      </c>
      <c r="E11985" t="s">
        <v>13</v>
      </c>
      <c r="F11985">
        <v>2181990</v>
      </c>
    </row>
    <row r="11986" spans="1:6">
      <c r="A11986" s="171">
        <v>44560</v>
      </c>
      <c r="B11986" t="s">
        <v>164</v>
      </c>
      <c r="C11986">
        <v>188631</v>
      </c>
      <c r="D11986" t="s">
        <v>14</v>
      </c>
      <c r="E11986" t="s">
        <v>14</v>
      </c>
      <c r="F11986">
        <v>228599</v>
      </c>
    </row>
    <row r="11987" spans="1:6">
      <c r="A11987" s="171">
        <v>44560</v>
      </c>
      <c r="B11987" t="s">
        <v>164</v>
      </c>
      <c r="C11987">
        <v>188631</v>
      </c>
      <c r="D11987" t="s">
        <v>14</v>
      </c>
      <c r="E11987" t="s">
        <v>15</v>
      </c>
      <c r="F11987">
        <v>227480</v>
      </c>
    </row>
    <row r="11988" spans="1:6">
      <c r="A11988" s="171">
        <v>44560</v>
      </c>
      <c r="B11988" t="s">
        <v>164</v>
      </c>
      <c r="C11988">
        <v>188631</v>
      </c>
      <c r="D11988" t="s">
        <v>14</v>
      </c>
      <c r="E11988" t="s">
        <v>16</v>
      </c>
      <c r="F11988">
        <v>1119</v>
      </c>
    </row>
    <row r="11989" spans="1:6">
      <c r="A11989" s="171">
        <v>44560</v>
      </c>
      <c r="B11989" t="s">
        <v>164</v>
      </c>
      <c r="C11989">
        <v>188631</v>
      </c>
      <c r="D11989" t="s">
        <v>14</v>
      </c>
      <c r="E11989" t="s">
        <v>17</v>
      </c>
      <c r="F11989">
        <v>0</v>
      </c>
    </row>
    <row r="11990" spans="1:6">
      <c r="A11990" s="171">
        <v>44560</v>
      </c>
      <c r="B11990" t="s">
        <v>164</v>
      </c>
      <c r="C11990">
        <v>188631</v>
      </c>
      <c r="D11990" t="s">
        <v>14</v>
      </c>
      <c r="E11990" t="s">
        <v>18</v>
      </c>
      <c r="F11990">
        <v>0</v>
      </c>
    </row>
    <row r="11991" spans="1:6">
      <c r="A11991" s="171">
        <v>44560</v>
      </c>
      <c r="B11991" t="s">
        <v>164</v>
      </c>
      <c r="C11991">
        <v>188631</v>
      </c>
      <c r="D11991" t="s">
        <v>19</v>
      </c>
      <c r="E11991" t="s">
        <v>19</v>
      </c>
      <c r="F11991">
        <v>2745285</v>
      </c>
    </row>
    <row r="11992" spans="1:6">
      <c r="A11992" s="171">
        <v>44560</v>
      </c>
      <c r="B11992" t="s">
        <v>164</v>
      </c>
      <c r="C11992">
        <v>188631</v>
      </c>
      <c r="D11992" t="s">
        <v>19</v>
      </c>
      <c r="E11992" t="s">
        <v>20</v>
      </c>
      <c r="F11992">
        <v>2745285</v>
      </c>
    </row>
    <row r="11993" spans="1:6">
      <c r="A11993" s="171">
        <v>44560</v>
      </c>
      <c r="B11993" t="s">
        <v>164</v>
      </c>
      <c r="C11993">
        <v>188631</v>
      </c>
      <c r="D11993" t="s">
        <v>19</v>
      </c>
      <c r="E11993" t="s">
        <v>21</v>
      </c>
      <c r="F11993">
        <v>0</v>
      </c>
    </row>
    <row r="11994" spans="1:6">
      <c r="A11994" s="171">
        <v>44560</v>
      </c>
      <c r="B11994" t="s">
        <v>164</v>
      </c>
      <c r="C11994">
        <v>188631</v>
      </c>
      <c r="D11994" t="s">
        <v>19</v>
      </c>
      <c r="E11994" t="s">
        <v>22</v>
      </c>
      <c r="F11994">
        <v>0</v>
      </c>
    </row>
    <row r="11995" spans="1:6">
      <c r="A11995" s="171">
        <v>44560</v>
      </c>
      <c r="B11995" t="s">
        <v>164</v>
      </c>
      <c r="C11995">
        <v>188631</v>
      </c>
      <c r="D11995" t="s">
        <v>23</v>
      </c>
      <c r="E11995" t="s">
        <v>23</v>
      </c>
      <c r="F11995">
        <v>173441</v>
      </c>
    </row>
    <row r="11996" spans="1:6">
      <c r="A11996" s="171">
        <v>44560</v>
      </c>
      <c r="B11996" t="s">
        <v>164</v>
      </c>
      <c r="C11996">
        <v>188631</v>
      </c>
      <c r="D11996" t="s">
        <v>24</v>
      </c>
      <c r="E11996" t="s">
        <v>24</v>
      </c>
      <c r="F11996">
        <v>435476</v>
      </c>
    </row>
    <row r="11997" spans="1:6">
      <c r="A11997" s="171">
        <v>44560</v>
      </c>
      <c r="B11997" t="s">
        <v>164</v>
      </c>
      <c r="C11997">
        <v>188631</v>
      </c>
      <c r="D11997" t="s">
        <v>25</v>
      </c>
      <c r="E11997" t="s">
        <v>25</v>
      </c>
      <c r="F11997">
        <v>6062179</v>
      </c>
    </row>
    <row r="11998" spans="1:6">
      <c r="A11998" s="171">
        <v>44560</v>
      </c>
      <c r="B11998" t="s">
        <v>164</v>
      </c>
      <c r="C11998">
        <v>188631</v>
      </c>
      <c r="D11998" t="s">
        <v>26</v>
      </c>
      <c r="E11998" t="s">
        <v>26</v>
      </c>
      <c r="F11998">
        <v>2851831</v>
      </c>
    </row>
    <row r="11999" spans="1:6">
      <c r="A11999" s="171">
        <v>44560</v>
      </c>
      <c r="B11999" t="s">
        <v>164</v>
      </c>
      <c r="C11999">
        <v>188631</v>
      </c>
      <c r="D11999" t="s">
        <v>27</v>
      </c>
      <c r="E11999" t="s">
        <v>27</v>
      </c>
      <c r="F11999">
        <v>121415</v>
      </c>
    </row>
    <row r="12000" spans="1:6">
      <c r="A12000" s="171">
        <v>44560</v>
      </c>
      <c r="B12000" t="s">
        <v>164</v>
      </c>
      <c r="C12000">
        <v>188631</v>
      </c>
      <c r="D12000" t="s">
        <v>28</v>
      </c>
      <c r="E12000" t="s">
        <v>28</v>
      </c>
      <c r="F12000">
        <v>0</v>
      </c>
    </row>
    <row r="12001" spans="1:6">
      <c r="A12001" s="171">
        <v>44560</v>
      </c>
      <c r="B12001" t="s">
        <v>164</v>
      </c>
      <c r="C12001">
        <v>188631</v>
      </c>
      <c r="D12001" t="s">
        <v>29</v>
      </c>
      <c r="E12001" t="s">
        <v>29</v>
      </c>
      <c r="F12001">
        <v>922395</v>
      </c>
    </row>
    <row r="12002" spans="1:6">
      <c r="A12002" s="171">
        <v>44560</v>
      </c>
      <c r="B12002" t="s">
        <v>164</v>
      </c>
      <c r="C12002">
        <v>188631</v>
      </c>
      <c r="D12002" t="s">
        <v>30</v>
      </c>
      <c r="E12002" t="s">
        <v>30</v>
      </c>
      <c r="F12002">
        <v>49611574</v>
      </c>
    </row>
    <row r="12003" spans="1:6">
      <c r="A12003" s="171">
        <v>44560</v>
      </c>
      <c r="B12003" t="s">
        <v>164</v>
      </c>
      <c r="C12003">
        <v>188631</v>
      </c>
      <c r="D12003" t="s">
        <v>31</v>
      </c>
      <c r="E12003" t="s">
        <v>31</v>
      </c>
      <c r="F12003">
        <v>15652140</v>
      </c>
    </row>
    <row r="12004" spans="1:6">
      <c r="A12004" s="171">
        <v>44560</v>
      </c>
      <c r="B12004" t="s">
        <v>164</v>
      </c>
      <c r="C12004">
        <v>188631</v>
      </c>
      <c r="D12004" t="s">
        <v>32</v>
      </c>
      <c r="E12004" t="s">
        <v>32</v>
      </c>
      <c r="F12004">
        <v>1623845</v>
      </c>
    </row>
    <row r="12005" spans="1:6">
      <c r="A12005" s="171">
        <v>44560</v>
      </c>
      <c r="B12005" t="s">
        <v>164</v>
      </c>
      <c r="C12005">
        <v>188631</v>
      </c>
      <c r="D12005" t="s">
        <v>33</v>
      </c>
      <c r="E12005" t="s">
        <v>33</v>
      </c>
      <c r="F12005">
        <v>14365816</v>
      </c>
    </row>
    <row r="12006" spans="1:6">
      <c r="A12006" s="171">
        <v>44560</v>
      </c>
      <c r="B12006" t="s">
        <v>164</v>
      </c>
      <c r="C12006">
        <v>188631</v>
      </c>
      <c r="D12006" t="s">
        <v>34</v>
      </c>
      <c r="E12006" t="s">
        <v>34</v>
      </c>
      <c r="F12006">
        <v>221995</v>
      </c>
    </row>
    <row r="12007" spans="1:6">
      <c r="A12007" s="171">
        <v>44560</v>
      </c>
      <c r="B12007" t="s">
        <v>164</v>
      </c>
      <c r="C12007">
        <v>188631</v>
      </c>
      <c r="D12007" t="s">
        <v>35</v>
      </c>
      <c r="E12007" t="s">
        <v>35</v>
      </c>
      <c r="F12007">
        <v>0</v>
      </c>
    </row>
    <row r="12008" spans="1:6">
      <c r="A12008" s="171">
        <v>44560</v>
      </c>
      <c r="B12008" t="s">
        <v>164</v>
      </c>
      <c r="C12008">
        <v>188631</v>
      </c>
      <c r="D12008" t="s">
        <v>36</v>
      </c>
      <c r="E12008" t="s">
        <v>36</v>
      </c>
      <c r="F12008">
        <v>0</v>
      </c>
    </row>
    <row r="12009" spans="1:6">
      <c r="A12009" s="171">
        <v>44560</v>
      </c>
      <c r="B12009" t="s">
        <v>164</v>
      </c>
      <c r="C12009">
        <v>188631</v>
      </c>
      <c r="D12009" t="s">
        <v>37</v>
      </c>
      <c r="E12009" t="s">
        <v>37</v>
      </c>
      <c r="F12009">
        <v>0</v>
      </c>
    </row>
    <row r="12010" spans="1:6">
      <c r="A12010" s="171">
        <v>44560</v>
      </c>
      <c r="B12010" t="s">
        <v>164</v>
      </c>
      <c r="C12010">
        <v>188631</v>
      </c>
      <c r="D12010" t="s">
        <v>38</v>
      </c>
      <c r="E12010" t="s">
        <v>38</v>
      </c>
      <c r="F12010">
        <v>0</v>
      </c>
    </row>
    <row r="12011" spans="1:6">
      <c r="A12011" s="171">
        <v>44560</v>
      </c>
      <c r="B12011" t="s">
        <v>164</v>
      </c>
      <c r="C12011">
        <v>188631</v>
      </c>
      <c r="D12011" t="s">
        <v>39</v>
      </c>
      <c r="E12011" t="s">
        <v>39</v>
      </c>
      <c r="F12011">
        <v>0</v>
      </c>
    </row>
    <row r="12012" spans="1:6">
      <c r="A12012" s="171">
        <v>44560</v>
      </c>
      <c r="B12012" t="s">
        <v>164</v>
      </c>
      <c r="C12012">
        <v>188631</v>
      </c>
      <c r="D12012" t="s">
        <v>40</v>
      </c>
      <c r="E12012" t="s">
        <v>40</v>
      </c>
      <c r="F12012">
        <v>0</v>
      </c>
    </row>
    <row r="12013" spans="1:6">
      <c r="A12013" s="171">
        <v>44560</v>
      </c>
      <c r="B12013" t="s">
        <v>164</v>
      </c>
      <c r="C12013">
        <v>188631</v>
      </c>
      <c r="D12013" t="s">
        <v>41</v>
      </c>
      <c r="E12013" t="s">
        <v>41</v>
      </c>
      <c r="F12013">
        <v>0</v>
      </c>
    </row>
    <row r="12014" spans="1:6">
      <c r="A12014" s="171">
        <v>44561</v>
      </c>
      <c r="B12014" t="s">
        <v>164</v>
      </c>
      <c r="C12014">
        <v>787439.2</v>
      </c>
      <c r="D12014" t="s">
        <v>9</v>
      </c>
      <c r="E12014" t="s">
        <v>9</v>
      </c>
      <c r="F12014">
        <v>5401709</v>
      </c>
    </row>
    <row r="12015" spans="1:6">
      <c r="A12015" s="171">
        <v>44561</v>
      </c>
      <c r="B12015" t="s">
        <v>164</v>
      </c>
      <c r="C12015">
        <v>787439.2</v>
      </c>
      <c r="D12015" t="s">
        <v>9</v>
      </c>
      <c r="E12015" t="s">
        <v>10</v>
      </c>
      <c r="F12015">
        <v>2263875</v>
      </c>
    </row>
    <row r="12016" spans="1:6">
      <c r="A12016" s="171">
        <v>44561</v>
      </c>
      <c r="B12016" t="s">
        <v>164</v>
      </c>
      <c r="C12016">
        <v>787439.2</v>
      </c>
      <c r="D12016" t="s">
        <v>9</v>
      </c>
      <c r="E12016" t="s">
        <v>11</v>
      </c>
      <c r="F12016">
        <v>7522</v>
      </c>
    </row>
    <row r="12017" spans="1:6">
      <c r="A12017" s="171">
        <v>44561</v>
      </c>
      <c r="B12017" t="s">
        <v>164</v>
      </c>
      <c r="C12017">
        <v>787439.2</v>
      </c>
      <c r="D12017" t="s">
        <v>9</v>
      </c>
      <c r="E12017" t="s">
        <v>12</v>
      </c>
      <c r="F12017">
        <v>0</v>
      </c>
    </row>
    <row r="12018" spans="1:6">
      <c r="A12018" s="171">
        <v>44561</v>
      </c>
      <c r="B12018" t="s">
        <v>164</v>
      </c>
      <c r="C12018">
        <v>787439.2</v>
      </c>
      <c r="D12018" t="s">
        <v>9</v>
      </c>
      <c r="E12018" t="s">
        <v>13</v>
      </c>
      <c r="F12018">
        <v>3130312</v>
      </c>
    </row>
    <row r="12019" spans="1:6">
      <c r="A12019" s="171">
        <v>44561</v>
      </c>
      <c r="B12019" t="s">
        <v>164</v>
      </c>
      <c r="C12019">
        <v>787439.2</v>
      </c>
      <c r="D12019" t="s">
        <v>14</v>
      </c>
      <c r="E12019" t="s">
        <v>14</v>
      </c>
      <c r="F12019">
        <v>83598</v>
      </c>
    </row>
    <row r="12020" spans="1:6">
      <c r="A12020" s="171">
        <v>44561</v>
      </c>
      <c r="B12020" t="s">
        <v>164</v>
      </c>
      <c r="C12020">
        <v>787439.2</v>
      </c>
      <c r="D12020" t="s">
        <v>14</v>
      </c>
      <c r="E12020" t="s">
        <v>15</v>
      </c>
      <c r="F12020">
        <v>82459</v>
      </c>
    </row>
    <row r="12021" spans="1:6">
      <c r="A12021" s="171">
        <v>44561</v>
      </c>
      <c r="B12021" t="s">
        <v>164</v>
      </c>
      <c r="C12021">
        <v>787439.2</v>
      </c>
      <c r="D12021" t="s">
        <v>14</v>
      </c>
      <c r="E12021" t="s">
        <v>16</v>
      </c>
      <c r="F12021">
        <v>1139</v>
      </c>
    </row>
    <row r="12022" spans="1:6">
      <c r="A12022" s="171">
        <v>44561</v>
      </c>
      <c r="B12022" t="s">
        <v>164</v>
      </c>
      <c r="C12022">
        <v>787439.2</v>
      </c>
      <c r="D12022" t="s">
        <v>14</v>
      </c>
      <c r="E12022" t="s">
        <v>17</v>
      </c>
      <c r="F12022">
        <v>0</v>
      </c>
    </row>
    <row r="12023" spans="1:6">
      <c r="A12023" s="171">
        <v>44561</v>
      </c>
      <c r="B12023" t="s">
        <v>164</v>
      </c>
      <c r="C12023">
        <v>787439.2</v>
      </c>
      <c r="D12023" t="s">
        <v>14</v>
      </c>
      <c r="E12023" t="s">
        <v>18</v>
      </c>
      <c r="F12023">
        <v>0</v>
      </c>
    </row>
    <row r="12024" spans="1:6">
      <c r="A12024" s="171">
        <v>44561</v>
      </c>
      <c r="B12024" t="s">
        <v>164</v>
      </c>
      <c r="C12024">
        <v>787439.2</v>
      </c>
      <c r="D12024" t="s">
        <v>19</v>
      </c>
      <c r="E12024" t="s">
        <v>19</v>
      </c>
      <c r="F12024">
        <v>2689029</v>
      </c>
    </row>
    <row r="12025" spans="1:6">
      <c r="A12025" s="171">
        <v>44561</v>
      </c>
      <c r="B12025" t="s">
        <v>164</v>
      </c>
      <c r="C12025">
        <v>787439.2</v>
      </c>
      <c r="D12025" t="s">
        <v>19</v>
      </c>
      <c r="E12025" t="s">
        <v>20</v>
      </c>
      <c r="F12025">
        <v>2689029</v>
      </c>
    </row>
    <row r="12026" spans="1:6">
      <c r="A12026" s="171">
        <v>44561</v>
      </c>
      <c r="B12026" t="s">
        <v>164</v>
      </c>
      <c r="C12026">
        <v>787439.2</v>
      </c>
      <c r="D12026" t="s">
        <v>19</v>
      </c>
      <c r="E12026" t="s">
        <v>21</v>
      </c>
      <c r="F12026">
        <v>0</v>
      </c>
    </row>
    <row r="12027" spans="1:6">
      <c r="A12027" s="171">
        <v>44561</v>
      </c>
      <c r="B12027" t="s">
        <v>164</v>
      </c>
      <c r="C12027">
        <v>787439.2</v>
      </c>
      <c r="D12027" t="s">
        <v>19</v>
      </c>
      <c r="E12027" t="s">
        <v>22</v>
      </c>
      <c r="F12027">
        <v>0</v>
      </c>
    </row>
    <row r="12028" spans="1:6">
      <c r="A12028" s="171">
        <v>44561</v>
      </c>
      <c r="B12028" t="s">
        <v>164</v>
      </c>
      <c r="C12028">
        <v>787439.2</v>
      </c>
      <c r="D12028" t="s">
        <v>23</v>
      </c>
      <c r="E12028" t="s">
        <v>23</v>
      </c>
      <c r="F12028">
        <v>46145</v>
      </c>
    </row>
    <row r="12029" spans="1:6">
      <c r="A12029" s="171">
        <v>44561</v>
      </c>
      <c r="B12029" t="s">
        <v>164</v>
      </c>
      <c r="C12029">
        <v>787439.2</v>
      </c>
      <c r="D12029" t="s">
        <v>24</v>
      </c>
      <c r="E12029" t="s">
        <v>24</v>
      </c>
      <c r="F12029">
        <v>524004</v>
      </c>
    </row>
    <row r="12030" spans="1:6">
      <c r="A12030" s="171">
        <v>44561</v>
      </c>
      <c r="B12030" t="s">
        <v>164</v>
      </c>
      <c r="C12030">
        <v>787439.2</v>
      </c>
      <c r="D12030" t="s">
        <v>25</v>
      </c>
      <c r="E12030" t="s">
        <v>25</v>
      </c>
      <c r="F12030">
        <v>7621171</v>
      </c>
    </row>
    <row r="12031" spans="1:6">
      <c r="A12031" s="171">
        <v>44561</v>
      </c>
      <c r="B12031" t="s">
        <v>164</v>
      </c>
      <c r="C12031">
        <v>787439.2</v>
      </c>
      <c r="D12031" t="s">
        <v>26</v>
      </c>
      <c r="E12031" t="s">
        <v>26</v>
      </c>
      <c r="F12031">
        <v>2792551</v>
      </c>
    </row>
    <row r="12032" spans="1:6">
      <c r="A12032" s="171">
        <v>44561</v>
      </c>
      <c r="B12032" t="s">
        <v>164</v>
      </c>
      <c r="C12032">
        <v>787439.2</v>
      </c>
      <c r="D12032" t="s">
        <v>27</v>
      </c>
      <c r="E12032" t="s">
        <v>27</v>
      </c>
      <c r="F12032">
        <v>144328</v>
      </c>
    </row>
    <row r="12033" spans="1:6">
      <c r="A12033" s="171">
        <v>44561</v>
      </c>
      <c r="B12033" t="s">
        <v>164</v>
      </c>
      <c r="C12033">
        <v>787439.2</v>
      </c>
      <c r="D12033" t="s">
        <v>28</v>
      </c>
      <c r="E12033" t="s">
        <v>28</v>
      </c>
      <c r="F12033">
        <v>0</v>
      </c>
    </row>
    <row r="12034" spans="1:6">
      <c r="A12034" s="171">
        <v>44561</v>
      </c>
      <c r="B12034" t="s">
        <v>164</v>
      </c>
      <c r="C12034">
        <v>787439.2</v>
      </c>
      <c r="D12034" t="s">
        <v>29</v>
      </c>
      <c r="E12034" t="s">
        <v>29</v>
      </c>
      <c r="F12034">
        <v>1124419</v>
      </c>
    </row>
    <row r="12035" spans="1:6">
      <c r="A12035" s="171">
        <v>44561</v>
      </c>
      <c r="B12035" t="s">
        <v>164</v>
      </c>
      <c r="C12035">
        <v>787439.2</v>
      </c>
      <c r="D12035" t="s">
        <v>30</v>
      </c>
      <c r="E12035" t="s">
        <v>30</v>
      </c>
      <c r="F12035">
        <v>51711058</v>
      </c>
    </row>
    <row r="12036" spans="1:6">
      <c r="A12036" s="171">
        <v>44561</v>
      </c>
      <c r="B12036" t="s">
        <v>164</v>
      </c>
      <c r="C12036">
        <v>787439.2</v>
      </c>
      <c r="D12036" t="s">
        <v>31</v>
      </c>
      <c r="E12036" t="s">
        <v>31</v>
      </c>
      <c r="F12036">
        <v>16761115</v>
      </c>
    </row>
    <row r="12037" spans="1:6">
      <c r="A12037" s="171">
        <v>44561</v>
      </c>
      <c r="B12037" t="s">
        <v>164</v>
      </c>
      <c r="C12037">
        <v>787439.2</v>
      </c>
      <c r="D12037" t="s">
        <v>32</v>
      </c>
      <c r="E12037" t="s">
        <v>32</v>
      </c>
      <c r="F12037">
        <v>660848</v>
      </c>
    </row>
    <row r="12038" spans="1:6">
      <c r="A12038" s="171">
        <v>44561</v>
      </c>
      <c r="B12038" t="s">
        <v>164</v>
      </c>
      <c r="C12038">
        <v>787439.2</v>
      </c>
      <c r="D12038" t="s">
        <v>33</v>
      </c>
      <c r="E12038" t="s">
        <v>33</v>
      </c>
      <c r="F12038">
        <v>13024707</v>
      </c>
    </row>
    <row r="12039" spans="1:6">
      <c r="A12039" s="171">
        <v>44561</v>
      </c>
      <c r="B12039" t="s">
        <v>164</v>
      </c>
      <c r="C12039">
        <v>787439.2</v>
      </c>
      <c r="D12039" t="s">
        <v>34</v>
      </c>
      <c r="E12039" t="s">
        <v>34</v>
      </c>
      <c r="F12039">
        <v>138631</v>
      </c>
    </row>
    <row r="12040" spans="1:6">
      <c r="A12040" s="171">
        <v>44561</v>
      </c>
      <c r="B12040" t="s">
        <v>164</v>
      </c>
      <c r="C12040">
        <v>787439.2</v>
      </c>
      <c r="D12040" t="s">
        <v>35</v>
      </c>
      <c r="E12040" t="s">
        <v>35</v>
      </c>
      <c r="F12040">
        <v>0</v>
      </c>
    </row>
    <row r="12041" spans="1:6">
      <c r="A12041" s="171">
        <v>44561</v>
      </c>
      <c r="B12041" t="s">
        <v>164</v>
      </c>
      <c r="C12041">
        <v>787439.2</v>
      </c>
      <c r="D12041" t="s">
        <v>36</v>
      </c>
      <c r="E12041" t="s">
        <v>36</v>
      </c>
      <c r="F12041">
        <v>0</v>
      </c>
    </row>
    <row r="12042" spans="1:6">
      <c r="A12042" s="171">
        <v>44561</v>
      </c>
      <c r="B12042" t="s">
        <v>164</v>
      </c>
      <c r="C12042">
        <v>787439.2</v>
      </c>
      <c r="D12042" t="s">
        <v>37</v>
      </c>
      <c r="E12042" t="s">
        <v>37</v>
      </c>
      <c r="F12042">
        <v>0</v>
      </c>
    </row>
    <row r="12043" spans="1:6">
      <c r="A12043" s="171">
        <v>44561</v>
      </c>
      <c r="B12043" t="s">
        <v>164</v>
      </c>
      <c r="C12043">
        <v>787439.2</v>
      </c>
      <c r="D12043" t="s">
        <v>38</v>
      </c>
      <c r="E12043" t="s">
        <v>38</v>
      </c>
      <c r="F12043">
        <v>0</v>
      </c>
    </row>
    <row r="12044" spans="1:6">
      <c r="A12044" s="171">
        <v>44561</v>
      </c>
      <c r="B12044" t="s">
        <v>164</v>
      </c>
      <c r="C12044">
        <v>787439.2</v>
      </c>
      <c r="D12044" t="s">
        <v>39</v>
      </c>
      <c r="E12044" t="s">
        <v>39</v>
      </c>
      <c r="F12044">
        <v>0</v>
      </c>
    </row>
    <row r="12045" spans="1:6">
      <c r="A12045" s="171">
        <v>44561</v>
      </c>
      <c r="B12045" t="s">
        <v>164</v>
      </c>
      <c r="C12045">
        <v>787439.2</v>
      </c>
      <c r="D12045" t="s">
        <v>40</v>
      </c>
      <c r="E12045" t="s">
        <v>40</v>
      </c>
      <c r="F12045">
        <v>0</v>
      </c>
    </row>
    <row r="12046" spans="1:6">
      <c r="A12046" s="171">
        <v>44561</v>
      </c>
      <c r="B12046" t="s">
        <v>164</v>
      </c>
      <c r="C12046">
        <v>787439.2</v>
      </c>
      <c r="D12046" t="s">
        <v>41</v>
      </c>
      <c r="E12046" t="s">
        <v>41</v>
      </c>
      <c r="F12046">
        <v>0</v>
      </c>
    </row>
    <row r="12047" spans="1:6">
      <c r="A12047" s="171">
        <v>44562</v>
      </c>
      <c r="B12047" t="s">
        <v>164</v>
      </c>
      <c r="C12047">
        <v>432969.44</v>
      </c>
      <c r="D12047" t="s">
        <v>9</v>
      </c>
      <c r="E12047" t="s">
        <v>9</v>
      </c>
      <c r="F12047">
        <v>5683888</v>
      </c>
    </row>
    <row r="12048" spans="1:6">
      <c r="A12048" s="171">
        <v>44562</v>
      </c>
      <c r="B12048" t="s">
        <v>164</v>
      </c>
      <c r="C12048">
        <v>432969.44</v>
      </c>
      <c r="D12048" t="s">
        <v>9</v>
      </c>
      <c r="E12048" t="s">
        <v>10</v>
      </c>
      <c r="F12048">
        <v>2384677</v>
      </c>
    </row>
    <row r="12049" spans="1:6">
      <c r="A12049" s="171">
        <v>44562</v>
      </c>
      <c r="B12049" t="s">
        <v>164</v>
      </c>
      <c r="C12049">
        <v>432969.44</v>
      </c>
      <c r="D12049" t="s">
        <v>9</v>
      </c>
      <c r="E12049" t="s">
        <v>11</v>
      </c>
      <c r="F12049">
        <v>10489</v>
      </c>
    </row>
    <row r="12050" spans="1:6">
      <c r="A12050" s="171">
        <v>44562</v>
      </c>
      <c r="B12050" t="s">
        <v>164</v>
      </c>
      <c r="C12050">
        <v>432969.44</v>
      </c>
      <c r="D12050" t="s">
        <v>9</v>
      </c>
      <c r="E12050" t="s">
        <v>12</v>
      </c>
      <c r="F12050">
        <v>0</v>
      </c>
    </row>
    <row r="12051" spans="1:6">
      <c r="A12051" s="171">
        <v>44562</v>
      </c>
      <c r="B12051" t="s">
        <v>164</v>
      </c>
      <c r="C12051">
        <v>432969.44</v>
      </c>
      <c r="D12051" t="s">
        <v>9</v>
      </c>
      <c r="E12051" t="s">
        <v>13</v>
      </c>
      <c r="F12051">
        <v>3288722</v>
      </c>
    </row>
    <row r="12052" spans="1:6">
      <c r="A12052" s="171">
        <v>44562</v>
      </c>
      <c r="B12052" t="s">
        <v>164</v>
      </c>
      <c r="C12052">
        <v>432969.44</v>
      </c>
      <c r="D12052" t="s">
        <v>14</v>
      </c>
      <c r="E12052" t="s">
        <v>14</v>
      </c>
      <c r="F12052">
        <v>321564</v>
      </c>
    </row>
    <row r="12053" spans="1:6">
      <c r="A12053" s="171">
        <v>44562</v>
      </c>
      <c r="B12053" t="s">
        <v>164</v>
      </c>
      <c r="C12053">
        <v>432969.44</v>
      </c>
      <c r="D12053" t="s">
        <v>14</v>
      </c>
      <c r="E12053" t="s">
        <v>15</v>
      </c>
      <c r="F12053">
        <v>320001</v>
      </c>
    </row>
    <row r="12054" spans="1:6">
      <c r="A12054" s="171">
        <v>44562</v>
      </c>
      <c r="B12054" t="s">
        <v>164</v>
      </c>
      <c r="C12054">
        <v>432969.44</v>
      </c>
      <c r="D12054" t="s">
        <v>14</v>
      </c>
      <c r="E12054" t="s">
        <v>16</v>
      </c>
      <c r="F12054">
        <v>1563</v>
      </c>
    </row>
    <row r="12055" spans="1:6">
      <c r="A12055" s="171">
        <v>44562</v>
      </c>
      <c r="B12055" t="s">
        <v>164</v>
      </c>
      <c r="C12055">
        <v>432969.44</v>
      </c>
      <c r="D12055" t="s">
        <v>14</v>
      </c>
      <c r="E12055" t="s">
        <v>17</v>
      </c>
      <c r="F12055">
        <v>0</v>
      </c>
    </row>
    <row r="12056" spans="1:6">
      <c r="A12056" s="171">
        <v>44562</v>
      </c>
      <c r="B12056" t="s">
        <v>164</v>
      </c>
      <c r="C12056">
        <v>432969.44</v>
      </c>
      <c r="D12056" t="s">
        <v>14</v>
      </c>
      <c r="E12056" t="s">
        <v>18</v>
      </c>
      <c r="F12056">
        <v>0</v>
      </c>
    </row>
    <row r="12057" spans="1:6">
      <c r="A12057" s="171">
        <v>44562</v>
      </c>
      <c r="B12057" t="s">
        <v>164</v>
      </c>
      <c r="C12057">
        <v>432969.44</v>
      </c>
      <c r="D12057" t="s">
        <v>19</v>
      </c>
      <c r="E12057" t="s">
        <v>19</v>
      </c>
      <c r="F12057">
        <v>2178133</v>
      </c>
    </row>
    <row r="12058" spans="1:6">
      <c r="A12058" s="171">
        <v>44562</v>
      </c>
      <c r="B12058" t="s">
        <v>164</v>
      </c>
      <c r="C12058">
        <v>432969.44</v>
      </c>
      <c r="D12058" t="s">
        <v>19</v>
      </c>
      <c r="E12058" t="s">
        <v>20</v>
      </c>
      <c r="F12058">
        <v>2178133</v>
      </c>
    </row>
    <row r="12059" spans="1:6">
      <c r="A12059" s="171">
        <v>44562</v>
      </c>
      <c r="B12059" t="s">
        <v>164</v>
      </c>
      <c r="C12059">
        <v>432969.44</v>
      </c>
      <c r="D12059" t="s">
        <v>19</v>
      </c>
      <c r="E12059" t="s">
        <v>21</v>
      </c>
      <c r="F12059">
        <v>0</v>
      </c>
    </row>
    <row r="12060" spans="1:6">
      <c r="A12060" s="171">
        <v>44562</v>
      </c>
      <c r="B12060" t="s">
        <v>164</v>
      </c>
      <c r="C12060">
        <v>432969.44</v>
      </c>
      <c r="D12060" t="s">
        <v>19</v>
      </c>
      <c r="E12060" t="s">
        <v>22</v>
      </c>
      <c r="F12060">
        <v>0</v>
      </c>
    </row>
    <row r="12061" spans="1:6">
      <c r="A12061" s="171">
        <v>44562</v>
      </c>
      <c r="B12061" t="s">
        <v>164</v>
      </c>
      <c r="C12061">
        <v>432969.44</v>
      </c>
      <c r="D12061" t="s">
        <v>23</v>
      </c>
      <c r="E12061" t="s">
        <v>23</v>
      </c>
      <c r="F12061">
        <v>6</v>
      </c>
    </row>
    <row r="12062" spans="1:6">
      <c r="A12062" s="171">
        <v>44562</v>
      </c>
      <c r="B12062" t="s">
        <v>164</v>
      </c>
      <c r="C12062">
        <v>432969.44</v>
      </c>
      <c r="D12062" t="s">
        <v>24</v>
      </c>
      <c r="E12062" t="s">
        <v>24</v>
      </c>
      <c r="F12062">
        <v>715987</v>
      </c>
    </row>
    <row r="12063" spans="1:6">
      <c r="A12063" s="171">
        <v>44562</v>
      </c>
      <c r="B12063" t="s">
        <v>164</v>
      </c>
      <c r="C12063">
        <v>432969.44</v>
      </c>
      <c r="D12063" t="s">
        <v>25</v>
      </c>
      <c r="E12063" t="s">
        <v>25</v>
      </c>
      <c r="F12063">
        <v>9372738</v>
      </c>
    </row>
    <row r="12064" spans="1:6">
      <c r="A12064" s="171">
        <v>44562</v>
      </c>
      <c r="B12064" t="s">
        <v>164</v>
      </c>
      <c r="C12064">
        <v>432969.44</v>
      </c>
      <c r="D12064" t="s">
        <v>26</v>
      </c>
      <c r="E12064" t="s">
        <v>26</v>
      </c>
      <c r="F12064">
        <v>2216297</v>
      </c>
    </row>
    <row r="12065" spans="1:6">
      <c r="A12065" s="171">
        <v>44562</v>
      </c>
      <c r="B12065" t="s">
        <v>164</v>
      </c>
      <c r="C12065">
        <v>432969.44</v>
      </c>
      <c r="D12065" t="s">
        <v>27</v>
      </c>
      <c r="E12065" t="s">
        <v>27</v>
      </c>
      <c r="F12065">
        <v>122048</v>
      </c>
    </row>
    <row r="12066" spans="1:6">
      <c r="A12066" s="171">
        <v>44562</v>
      </c>
      <c r="B12066" t="s">
        <v>164</v>
      </c>
      <c r="C12066">
        <v>432969.44</v>
      </c>
      <c r="D12066" t="s">
        <v>28</v>
      </c>
      <c r="E12066" t="s">
        <v>28</v>
      </c>
      <c r="F12066">
        <v>0</v>
      </c>
    </row>
    <row r="12067" spans="1:6">
      <c r="A12067" s="171">
        <v>44562</v>
      </c>
      <c r="B12067" t="s">
        <v>164</v>
      </c>
      <c r="C12067">
        <v>432969.44</v>
      </c>
      <c r="D12067" t="s">
        <v>29</v>
      </c>
      <c r="E12067" t="s">
        <v>29</v>
      </c>
      <c r="F12067">
        <v>1077751</v>
      </c>
    </row>
    <row r="12068" spans="1:6">
      <c r="A12068" s="171">
        <v>44562</v>
      </c>
      <c r="B12068" t="s">
        <v>164</v>
      </c>
      <c r="C12068">
        <v>432969.44</v>
      </c>
      <c r="D12068" t="s">
        <v>30</v>
      </c>
      <c r="E12068" t="s">
        <v>30</v>
      </c>
      <c r="F12068">
        <v>54880692</v>
      </c>
    </row>
    <row r="12069" spans="1:6">
      <c r="A12069" s="171">
        <v>44562</v>
      </c>
      <c r="B12069" t="s">
        <v>164</v>
      </c>
      <c r="C12069">
        <v>432969.44</v>
      </c>
      <c r="D12069" t="s">
        <v>31</v>
      </c>
      <c r="E12069" t="s">
        <v>31</v>
      </c>
      <c r="F12069">
        <v>21347555</v>
      </c>
    </row>
    <row r="12070" spans="1:6">
      <c r="A12070" s="171">
        <v>44562</v>
      </c>
      <c r="B12070" t="s">
        <v>164</v>
      </c>
      <c r="C12070">
        <v>432969.44</v>
      </c>
      <c r="D12070" t="s">
        <v>32</v>
      </c>
      <c r="E12070" t="s">
        <v>32</v>
      </c>
      <c r="F12070">
        <v>691046</v>
      </c>
    </row>
    <row r="12071" spans="1:6">
      <c r="A12071" s="171">
        <v>44562</v>
      </c>
      <c r="B12071" t="s">
        <v>164</v>
      </c>
      <c r="C12071">
        <v>432969.44</v>
      </c>
      <c r="D12071" t="s">
        <v>33</v>
      </c>
      <c r="E12071" t="s">
        <v>33</v>
      </c>
      <c r="F12071">
        <v>13662077</v>
      </c>
    </row>
    <row r="12072" spans="1:6">
      <c r="A12072" s="171">
        <v>44562</v>
      </c>
      <c r="B12072" t="s">
        <v>164</v>
      </c>
      <c r="C12072">
        <v>432969.44</v>
      </c>
      <c r="D12072" t="s">
        <v>34</v>
      </c>
      <c r="E12072" t="s">
        <v>34</v>
      </c>
      <c r="F12072">
        <v>807316</v>
      </c>
    </row>
    <row r="12073" spans="1:6">
      <c r="A12073" s="171">
        <v>44562</v>
      </c>
      <c r="B12073" t="s">
        <v>164</v>
      </c>
      <c r="C12073">
        <v>432969.44</v>
      </c>
      <c r="D12073" t="s">
        <v>35</v>
      </c>
      <c r="E12073" t="s">
        <v>35</v>
      </c>
      <c r="F12073">
        <v>0</v>
      </c>
    </row>
    <row r="12074" spans="1:6">
      <c r="A12074" s="171">
        <v>44562</v>
      </c>
      <c r="B12074" t="s">
        <v>164</v>
      </c>
      <c r="C12074">
        <v>432969.44</v>
      </c>
      <c r="D12074" t="s">
        <v>36</v>
      </c>
      <c r="E12074" t="s">
        <v>36</v>
      </c>
      <c r="F12074">
        <v>0</v>
      </c>
    </row>
    <row r="12075" spans="1:6">
      <c r="A12075" s="171">
        <v>44562</v>
      </c>
      <c r="B12075" t="s">
        <v>164</v>
      </c>
      <c r="C12075">
        <v>432969.44</v>
      </c>
      <c r="D12075" t="s">
        <v>37</v>
      </c>
      <c r="E12075" t="s">
        <v>37</v>
      </c>
      <c r="F12075">
        <v>0</v>
      </c>
    </row>
    <row r="12076" spans="1:6">
      <c r="A12076" s="171">
        <v>44562</v>
      </c>
      <c r="B12076" t="s">
        <v>164</v>
      </c>
      <c r="C12076">
        <v>432969.44</v>
      </c>
      <c r="D12076" t="s">
        <v>38</v>
      </c>
      <c r="E12076" t="s">
        <v>38</v>
      </c>
      <c r="F12076">
        <v>0</v>
      </c>
    </row>
    <row r="12077" spans="1:6">
      <c r="A12077" s="171">
        <v>44562</v>
      </c>
      <c r="B12077" t="s">
        <v>164</v>
      </c>
      <c r="C12077">
        <v>432969.44</v>
      </c>
      <c r="D12077" t="s">
        <v>39</v>
      </c>
      <c r="E12077" t="s">
        <v>39</v>
      </c>
      <c r="F12077">
        <v>0</v>
      </c>
    </row>
    <row r="12078" spans="1:6">
      <c r="A12078" s="171">
        <v>44562</v>
      </c>
      <c r="B12078" t="s">
        <v>164</v>
      </c>
      <c r="C12078">
        <v>432969.44</v>
      </c>
      <c r="D12078" t="s">
        <v>40</v>
      </c>
      <c r="E12078" t="s">
        <v>40</v>
      </c>
      <c r="F12078">
        <v>0</v>
      </c>
    </row>
    <row r="12079" spans="1:6">
      <c r="A12079" s="171">
        <v>44562</v>
      </c>
      <c r="B12079" t="s">
        <v>164</v>
      </c>
      <c r="C12079">
        <v>432969.44</v>
      </c>
      <c r="D12079" t="s">
        <v>41</v>
      </c>
      <c r="E12079" t="s">
        <v>41</v>
      </c>
      <c r="F12079">
        <v>0</v>
      </c>
    </row>
    <row r="12080" spans="1:6">
      <c r="A12080" s="171">
        <v>44563</v>
      </c>
      <c r="B12080" t="s">
        <v>164</v>
      </c>
      <c r="C12080">
        <v>349226.06</v>
      </c>
      <c r="D12080" t="s">
        <v>9</v>
      </c>
      <c r="E12080" t="s">
        <v>9</v>
      </c>
      <c r="F12080">
        <v>5984005</v>
      </c>
    </row>
    <row r="12081" spans="1:6">
      <c r="A12081" s="171">
        <v>44563</v>
      </c>
      <c r="B12081" t="s">
        <v>164</v>
      </c>
      <c r="C12081">
        <v>349226.06</v>
      </c>
      <c r="D12081" t="s">
        <v>9</v>
      </c>
      <c r="E12081" t="s">
        <v>10</v>
      </c>
      <c r="F12081">
        <v>2347485</v>
      </c>
    </row>
    <row r="12082" spans="1:6">
      <c r="A12082" s="171">
        <v>44563</v>
      </c>
      <c r="B12082" t="s">
        <v>164</v>
      </c>
      <c r="C12082">
        <v>349226.06</v>
      </c>
      <c r="D12082" t="s">
        <v>9</v>
      </c>
      <c r="E12082" t="s">
        <v>11</v>
      </c>
      <c r="F12082">
        <v>10670</v>
      </c>
    </row>
    <row r="12083" spans="1:6">
      <c r="A12083" s="171">
        <v>44563</v>
      </c>
      <c r="B12083" t="s">
        <v>164</v>
      </c>
      <c r="C12083">
        <v>349226.06</v>
      </c>
      <c r="D12083" t="s">
        <v>9</v>
      </c>
      <c r="E12083" t="s">
        <v>12</v>
      </c>
      <c r="F12083">
        <v>0</v>
      </c>
    </row>
    <row r="12084" spans="1:6">
      <c r="A12084" s="171">
        <v>44563</v>
      </c>
      <c r="B12084" t="s">
        <v>164</v>
      </c>
      <c r="C12084">
        <v>349226.06</v>
      </c>
      <c r="D12084" t="s">
        <v>9</v>
      </c>
      <c r="E12084" t="s">
        <v>13</v>
      </c>
      <c r="F12084">
        <v>3625850</v>
      </c>
    </row>
    <row r="12085" spans="1:6">
      <c r="A12085" s="171">
        <v>44563</v>
      </c>
      <c r="B12085" t="s">
        <v>164</v>
      </c>
      <c r="C12085">
        <v>349226.06</v>
      </c>
      <c r="D12085" t="s">
        <v>14</v>
      </c>
      <c r="E12085" t="s">
        <v>14</v>
      </c>
      <c r="F12085">
        <v>72147</v>
      </c>
    </row>
    <row r="12086" spans="1:6">
      <c r="A12086" s="171">
        <v>44563</v>
      </c>
      <c r="B12086" t="s">
        <v>164</v>
      </c>
      <c r="C12086">
        <v>349226.06</v>
      </c>
      <c r="D12086" t="s">
        <v>14</v>
      </c>
      <c r="E12086" t="s">
        <v>15</v>
      </c>
      <c r="F12086">
        <v>70903</v>
      </c>
    </row>
    <row r="12087" spans="1:6">
      <c r="A12087" s="171">
        <v>44563</v>
      </c>
      <c r="B12087" t="s">
        <v>164</v>
      </c>
      <c r="C12087">
        <v>349226.06</v>
      </c>
      <c r="D12087" t="s">
        <v>14</v>
      </c>
      <c r="E12087" t="s">
        <v>16</v>
      </c>
      <c r="F12087">
        <v>1244</v>
      </c>
    </row>
    <row r="12088" spans="1:6">
      <c r="A12088" s="171">
        <v>44563</v>
      </c>
      <c r="B12088" t="s">
        <v>164</v>
      </c>
      <c r="C12088">
        <v>349226.06</v>
      </c>
      <c r="D12088" t="s">
        <v>14</v>
      </c>
      <c r="E12088" t="s">
        <v>17</v>
      </c>
      <c r="F12088">
        <v>0</v>
      </c>
    </row>
    <row r="12089" spans="1:6">
      <c r="A12089" s="171">
        <v>44563</v>
      </c>
      <c r="B12089" t="s">
        <v>164</v>
      </c>
      <c r="C12089">
        <v>349226.06</v>
      </c>
      <c r="D12089" t="s">
        <v>14</v>
      </c>
      <c r="E12089" t="s">
        <v>18</v>
      </c>
      <c r="F12089">
        <v>0</v>
      </c>
    </row>
    <row r="12090" spans="1:6">
      <c r="A12090" s="171">
        <v>44563</v>
      </c>
      <c r="B12090" t="s">
        <v>164</v>
      </c>
      <c r="C12090">
        <v>349226.06</v>
      </c>
      <c r="D12090" t="s">
        <v>19</v>
      </c>
      <c r="E12090" t="s">
        <v>19</v>
      </c>
      <c r="F12090">
        <v>2983175</v>
      </c>
    </row>
    <row r="12091" spans="1:6">
      <c r="A12091" s="171">
        <v>44563</v>
      </c>
      <c r="B12091" t="s">
        <v>164</v>
      </c>
      <c r="C12091">
        <v>349226.06</v>
      </c>
      <c r="D12091" t="s">
        <v>19</v>
      </c>
      <c r="E12091" t="s">
        <v>20</v>
      </c>
      <c r="F12091">
        <v>2983175</v>
      </c>
    </row>
    <row r="12092" spans="1:6">
      <c r="A12092" s="171">
        <v>44563</v>
      </c>
      <c r="B12092" t="s">
        <v>164</v>
      </c>
      <c r="C12092">
        <v>349226.06</v>
      </c>
      <c r="D12092" t="s">
        <v>19</v>
      </c>
      <c r="E12092" t="s">
        <v>21</v>
      </c>
      <c r="F12092">
        <v>0</v>
      </c>
    </row>
    <row r="12093" spans="1:6">
      <c r="A12093" s="171">
        <v>44563</v>
      </c>
      <c r="B12093" t="s">
        <v>164</v>
      </c>
      <c r="C12093">
        <v>349226.06</v>
      </c>
      <c r="D12093" t="s">
        <v>19</v>
      </c>
      <c r="E12093" t="s">
        <v>22</v>
      </c>
      <c r="F12093">
        <v>0</v>
      </c>
    </row>
    <row r="12094" spans="1:6">
      <c r="A12094" s="171">
        <v>44563</v>
      </c>
      <c r="B12094" t="s">
        <v>164</v>
      </c>
      <c r="C12094">
        <v>349226.06</v>
      </c>
      <c r="D12094" t="s">
        <v>23</v>
      </c>
      <c r="E12094" t="s">
        <v>23</v>
      </c>
      <c r="F12094">
        <v>8</v>
      </c>
    </row>
    <row r="12095" spans="1:6">
      <c r="A12095" s="171">
        <v>44563</v>
      </c>
      <c r="B12095" t="s">
        <v>164</v>
      </c>
      <c r="C12095">
        <v>349226.06</v>
      </c>
      <c r="D12095" t="s">
        <v>24</v>
      </c>
      <c r="E12095" t="s">
        <v>24</v>
      </c>
      <c r="F12095">
        <v>665059</v>
      </c>
    </row>
    <row r="12096" spans="1:6">
      <c r="A12096" s="171">
        <v>44563</v>
      </c>
      <c r="B12096" t="s">
        <v>164</v>
      </c>
      <c r="C12096">
        <v>349226.06</v>
      </c>
      <c r="D12096" t="s">
        <v>25</v>
      </c>
      <c r="E12096" t="s">
        <v>25</v>
      </c>
      <c r="F12096">
        <v>10996917</v>
      </c>
    </row>
    <row r="12097" spans="1:6">
      <c r="A12097" s="171">
        <v>44563</v>
      </c>
      <c r="B12097" t="s">
        <v>164</v>
      </c>
      <c r="C12097">
        <v>349226.06</v>
      </c>
      <c r="D12097" t="s">
        <v>26</v>
      </c>
      <c r="E12097" t="s">
        <v>26</v>
      </c>
      <c r="F12097">
        <v>3003329</v>
      </c>
    </row>
    <row r="12098" spans="1:6">
      <c r="A12098" s="171">
        <v>44563</v>
      </c>
      <c r="B12098" t="s">
        <v>164</v>
      </c>
      <c r="C12098">
        <v>349226.06</v>
      </c>
      <c r="D12098" t="s">
        <v>27</v>
      </c>
      <c r="E12098" t="s">
        <v>27</v>
      </c>
      <c r="F12098">
        <v>121093</v>
      </c>
    </row>
    <row r="12099" spans="1:6">
      <c r="A12099" s="171">
        <v>44563</v>
      </c>
      <c r="B12099" t="s">
        <v>164</v>
      </c>
      <c r="C12099">
        <v>349226.06</v>
      </c>
      <c r="D12099" t="s">
        <v>28</v>
      </c>
      <c r="E12099" t="s">
        <v>28</v>
      </c>
      <c r="F12099">
        <v>2</v>
      </c>
    </row>
    <row r="12100" spans="1:6">
      <c r="A12100" s="171">
        <v>44563</v>
      </c>
      <c r="B12100" t="s">
        <v>164</v>
      </c>
      <c r="C12100">
        <v>349226.06</v>
      </c>
      <c r="D12100" t="s">
        <v>29</v>
      </c>
      <c r="E12100" t="s">
        <v>29</v>
      </c>
      <c r="F12100">
        <v>840015</v>
      </c>
    </row>
    <row r="12101" spans="1:6">
      <c r="A12101" s="171">
        <v>44563</v>
      </c>
      <c r="B12101" t="s">
        <v>164</v>
      </c>
      <c r="C12101">
        <v>349226.06</v>
      </c>
      <c r="D12101" t="s">
        <v>30</v>
      </c>
      <c r="E12101" t="s">
        <v>30</v>
      </c>
      <c r="F12101">
        <v>65933118</v>
      </c>
    </row>
    <row r="12102" spans="1:6">
      <c r="A12102" s="171">
        <v>44563</v>
      </c>
      <c r="B12102" t="s">
        <v>164</v>
      </c>
      <c r="C12102">
        <v>349226.06</v>
      </c>
      <c r="D12102" t="s">
        <v>31</v>
      </c>
      <c r="E12102" t="s">
        <v>31</v>
      </c>
      <c r="F12102">
        <v>25190218</v>
      </c>
    </row>
    <row r="12103" spans="1:6">
      <c r="A12103" s="171">
        <v>44563</v>
      </c>
      <c r="B12103" t="s">
        <v>164</v>
      </c>
      <c r="C12103">
        <v>349226.06</v>
      </c>
      <c r="D12103" t="s">
        <v>32</v>
      </c>
      <c r="E12103" t="s">
        <v>32</v>
      </c>
      <c r="F12103">
        <v>1106446</v>
      </c>
    </row>
    <row r="12104" spans="1:6">
      <c r="A12104" s="171">
        <v>44563</v>
      </c>
      <c r="B12104" t="s">
        <v>164</v>
      </c>
      <c r="C12104">
        <v>349226.06</v>
      </c>
      <c r="D12104" t="s">
        <v>33</v>
      </c>
      <c r="E12104" t="s">
        <v>33</v>
      </c>
      <c r="F12104">
        <v>25958125</v>
      </c>
    </row>
    <row r="12105" spans="1:6">
      <c r="A12105" s="171">
        <v>44563</v>
      </c>
      <c r="B12105" t="s">
        <v>164</v>
      </c>
      <c r="C12105">
        <v>349226.06</v>
      </c>
      <c r="D12105" t="s">
        <v>34</v>
      </c>
      <c r="E12105" t="s">
        <v>34</v>
      </c>
      <c r="F12105">
        <v>648110</v>
      </c>
    </row>
    <row r="12106" spans="1:6">
      <c r="A12106" s="171">
        <v>44563</v>
      </c>
      <c r="B12106" t="s">
        <v>164</v>
      </c>
      <c r="C12106">
        <v>349226.06</v>
      </c>
      <c r="D12106" t="s">
        <v>35</v>
      </c>
      <c r="E12106" t="s">
        <v>35</v>
      </c>
      <c r="F12106">
        <v>0</v>
      </c>
    </row>
    <row r="12107" spans="1:6">
      <c r="A12107" s="171">
        <v>44563</v>
      </c>
      <c r="B12107" t="s">
        <v>164</v>
      </c>
      <c r="C12107">
        <v>349226.06</v>
      </c>
      <c r="D12107" t="s">
        <v>36</v>
      </c>
      <c r="E12107" t="s">
        <v>36</v>
      </c>
      <c r="F12107">
        <v>0</v>
      </c>
    </row>
    <row r="12108" spans="1:6">
      <c r="A12108" s="171">
        <v>44563</v>
      </c>
      <c r="B12108" t="s">
        <v>164</v>
      </c>
      <c r="C12108">
        <v>349226.06</v>
      </c>
      <c r="D12108" t="s">
        <v>37</v>
      </c>
      <c r="E12108" t="s">
        <v>37</v>
      </c>
      <c r="F12108">
        <v>0</v>
      </c>
    </row>
    <row r="12109" spans="1:6">
      <c r="A12109" s="171">
        <v>44563</v>
      </c>
      <c r="B12109" t="s">
        <v>164</v>
      </c>
      <c r="C12109">
        <v>349226.06</v>
      </c>
      <c r="D12109" t="s">
        <v>38</v>
      </c>
      <c r="E12109" t="s">
        <v>38</v>
      </c>
      <c r="F12109">
        <v>0</v>
      </c>
    </row>
    <row r="12110" spans="1:6">
      <c r="A12110" s="171">
        <v>44563</v>
      </c>
      <c r="B12110" t="s">
        <v>164</v>
      </c>
      <c r="C12110">
        <v>349226.06</v>
      </c>
      <c r="D12110" t="s">
        <v>39</v>
      </c>
      <c r="E12110" t="s">
        <v>39</v>
      </c>
      <c r="F12110">
        <v>0</v>
      </c>
    </row>
    <row r="12111" spans="1:6">
      <c r="A12111" s="171">
        <v>44563</v>
      </c>
      <c r="B12111" t="s">
        <v>164</v>
      </c>
      <c r="C12111">
        <v>349226.06</v>
      </c>
      <c r="D12111" t="s">
        <v>40</v>
      </c>
      <c r="E12111" t="s">
        <v>40</v>
      </c>
      <c r="F12111">
        <v>0</v>
      </c>
    </row>
    <row r="12112" spans="1:6">
      <c r="A12112" s="171">
        <v>44563</v>
      </c>
      <c r="B12112" t="s">
        <v>164</v>
      </c>
      <c r="C12112">
        <v>349226.06</v>
      </c>
      <c r="D12112" t="s">
        <v>41</v>
      </c>
      <c r="E12112" t="s">
        <v>41</v>
      </c>
      <c r="F12112">
        <v>0</v>
      </c>
    </row>
    <row r="12113" spans="1:6">
      <c r="A12113" s="171">
        <v>44564</v>
      </c>
      <c r="B12113" t="s">
        <v>164</v>
      </c>
      <c r="C12113">
        <v>242148.63</v>
      </c>
      <c r="D12113" t="s">
        <v>9</v>
      </c>
      <c r="E12113" t="s">
        <v>9</v>
      </c>
      <c r="F12113">
        <v>1976352</v>
      </c>
    </row>
    <row r="12114" spans="1:6">
      <c r="A12114" s="171">
        <v>44564</v>
      </c>
      <c r="B12114" t="s">
        <v>164</v>
      </c>
      <c r="C12114">
        <v>242148.63</v>
      </c>
      <c r="D12114" t="s">
        <v>9</v>
      </c>
      <c r="E12114" t="s">
        <v>10</v>
      </c>
      <c r="F12114">
        <v>1965494</v>
      </c>
    </row>
    <row r="12115" spans="1:6">
      <c r="A12115" s="171">
        <v>44564</v>
      </c>
      <c r="B12115" t="s">
        <v>164</v>
      </c>
      <c r="C12115">
        <v>242148.63</v>
      </c>
      <c r="D12115" t="s">
        <v>9</v>
      </c>
      <c r="E12115" t="s">
        <v>11</v>
      </c>
      <c r="F12115">
        <v>10858</v>
      </c>
    </row>
    <row r="12116" spans="1:6">
      <c r="A12116" s="171">
        <v>44564</v>
      </c>
      <c r="B12116" t="s">
        <v>164</v>
      </c>
      <c r="C12116">
        <v>242148.63</v>
      </c>
      <c r="D12116" t="s">
        <v>9</v>
      </c>
      <c r="E12116" t="s">
        <v>12</v>
      </c>
      <c r="F12116">
        <v>0</v>
      </c>
    </row>
    <row r="12117" spans="1:6">
      <c r="A12117" s="171">
        <v>44564</v>
      </c>
      <c r="B12117" t="s">
        <v>164</v>
      </c>
      <c r="C12117">
        <v>242148.63</v>
      </c>
      <c r="D12117" t="s">
        <v>9</v>
      </c>
      <c r="E12117" t="s">
        <v>13</v>
      </c>
      <c r="F12117">
        <v>0</v>
      </c>
    </row>
    <row r="12118" spans="1:6">
      <c r="A12118" s="171">
        <v>44564</v>
      </c>
      <c r="B12118" t="s">
        <v>164</v>
      </c>
      <c r="C12118">
        <v>242148.63</v>
      </c>
      <c r="D12118" t="s">
        <v>14</v>
      </c>
      <c r="E12118" t="s">
        <v>14</v>
      </c>
      <c r="F12118">
        <v>317217</v>
      </c>
    </row>
    <row r="12119" spans="1:6">
      <c r="A12119" s="171">
        <v>44564</v>
      </c>
      <c r="B12119" t="s">
        <v>164</v>
      </c>
      <c r="C12119">
        <v>242148.63</v>
      </c>
      <c r="D12119" t="s">
        <v>14</v>
      </c>
      <c r="E12119" t="s">
        <v>15</v>
      </c>
      <c r="F12119">
        <v>315973</v>
      </c>
    </row>
    <row r="12120" spans="1:6">
      <c r="A12120" s="171">
        <v>44564</v>
      </c>
      <c r="B12120" t="s">
        <v>164</v>
      </c>
      <c r="C12120">
        <v>242148.63</v>
      </c>
      <c r="D12120" t="s">
        <v>14</v>
      </c>
      <c r="E12120" t="s">
        <v>16</v>
      </c>
      <c r="F12120">
        <v>1244</v>
      </c>
    </row>
    <row r="12121" spans="1:6">
      <c r="A12121" s="171">
        <v>44564</v>
      </c>
      <c r="B12121" t="s">
        <v>164</v>
      </c>
      <c r="C12121">
        <v>242148.63</v>
      </c>
      <c r="D12121" t="s">
        <v>14</v>
      </c>
      <c r="E12121" t="s">
        <v>17</v>
      </c>
      <c r="F12121">
        <v>0</v>
      </c>
    </row>
    <row r="12122" spans="1:6">
      <c r="A12122" s="171">
        <v>44564</v>
      </c>
      <c r="B12122" t="s">
        <v>164</v>
      </c>
      <c r="C12122">
        <v>242148.63</v>
      </c>
      <c r="D12122" t="s">
        <v>14</v>
      </c>
      <c r="E12122" t="s">
        <v>18</v>
      </c>
      <c r="F12122">
        <v>0</v>
      </c>
    </row>
    <row r="12123" spans="1:6">
      <c r="A12123" s="171">
        <v>44564</v>
      </c>
      <c r="B12123" t="s">
        <v>164</v>
      </c>
      <c r="C12123">
        <v>242148.63</v>
      </c>
      <c r="D12123" t="s">
        <v>19</v>
      </c>
      <c r="E12123" t="s">
        <v>19</v>
      </c>
      <c r="F12123">
        <v>2130483</v>
      </c>
    </row>
    <row r="12124" spans="1:6">
      <c r="A12124" s="171">
        <v>44564</v>
      </c>
      <c r="B12124" t="s">
        <v>164</v>
      </c>
      <c r="C12124">
        <v>242148.63</v>
      </c>
      <c r="D12124" t="s">
        <v>19</v>
      </c>
      <c r="E12124" t="s">
        <v>20</v>
      </c>
      <c r="F12124">
        <v>2130483</v>
      </c>
    </row>
    <row r="12125" spans="1:6">
      <c r="A12125" s="171">
        <v>44564</v>
      </c>
      <c r="B12125" t="s">
        <v>164</v>
      </c>
      <c r="C12125">
        <v>242148.63</v>
      </c>
      <c r="D12125" t="s">
        <v>19</v>
      </c>
      <c r="E12125" t="s">
        <v>21</v>
      </c>
      <c r="F12125">
        <v>0</v>
      </c>
    </row>
    <row r="12126" spans="1:6">
      <c r="A12126" s="171">
        <v>44564</v>
      </c>
      <c r="B12126" t="s">
        <v>164</v>
      </c>
      <c r="C12126">
        <v>242148.63</v>
      </c>
      <c r="D12126" t="s">
        <v>19</v>
      </c>
      <c r="E12126" t="s">
        <v>22</v>
      </c>
      <c r="F12126">
        <v>0</v>
      </c>
    </row>
    <row r="12127" spans="1:6">
      <c r="A12127" s="171">
        <v>44564</v>
      </c>
      <c r="B12127" t="s">
        <v>164</v>
      </c>
      <c r="C12127">
        <v>242148.63</v>
      </c>
      <c r="D12127" t="s">
        <v>23</v>
      </c>
      <c r="E12127" t="s">
        <v>23</v>
      </c>
      <c r="F12127">
        <v>0</v>
      </c>
    </row>
    <row r="12128" spans="1:6">
      <c r="A12128" s="171">
        <v>44564</v>
      </c>
      <c r="B12128" t="s">
        <v>164</v>
      </c>
      <c r="C12128">
        <v>242148.63</v>
      </c>
      <c r="D12128" t="s">
        <v>24</v>
      </c>
      <c r="E12128" t="s">
        <v>24</v>
      </c>
      <c r="F12128">
        <v>623252</v>
      </c>
    </row>
    <row r="12129" spans="1:6">
      <c r="A12129" s="171">
        <v>44564</v>
      </c>
      <c r="B12129" t="s">
        <v>164</v>
      </c>
      <c r="C12129">
        <v>242148.63</v>
      </c>
      <c r="D12129" t="s">
        <v>25</v>
      </c>
      <c r="E12129" t="s">
        <v>25</v>
      </c>
      <c r="F12129">
        <v>10281722</v>
      </c>
    </row>
    <row r="12130" spans="1:6">
      <c r="A12130" s="171">
        <v>44564</v>
      </c>
      <c r="B12130" t="s">
        <v>164</v>
      </c>
      <c r="C12130">
        <v>242148.63</v>
      </c>
      <c r="D12130" t="s">
        <v>26</v>
      </c>
      <c r="E12130" t="s">
        <v>26</v>
      </c>
      <c r="F12130">
        <v>2140722</v>
      </c>
    </row>
    <row r="12131" spans="1:6">
      <c r="A12131" s="171">
        <v>44564</v>
      </c>
      <c r="B12131" t="s">
        <v>164</v>
      </c>
      <c r="C12131">
        <v>242148.63</v>
      </c>
      <c r="D12131" t="s">
        <v>27</v>
      </c>
      <c r="E12131" t="s">
        <v>27</v>
      </c>
      <c r="F12131">
        <v>108902</v>
      </c>
    </row>
    <row r="12132" spans="1:6">
      <c r="A12132" s="171">
        <v>44564</v>
      </c>
      <c r="B12132" t="s">
        <v>164</v>
      </c>
      <c r="C12132">
        <v>242148.63</v>
      </c>
      <c r="D12132" t="s">
        <v>28</v>
      </c>
      <c r="E12132" t="s">
        <v>28</v>
      </c>
      <c r="F12132">
        <v>0</v>
      </c>
    </row>
    <row r="12133" spans="1:6">
      <c r="A12133" s="171">
        <v>44564</v>
      </c>
      <c r="B12133" t="s">
        <v>164</v>
      </c>
      <c r="C12133">
        <v>242148.63</v>
      </c>
      <c r="D12133" t="s">
        <v>29</v>
      </c>
      <c r="E12133" t="s">
        <v>29</v>
      </c>
      <c r="F12133">
        <v>746151</v>
      </c>
    </row>
    <row r="12134" spans="1:6">
      <c r="A12134" s="171">
        <v>44564</v>
      </c>
      <c r="B12134" t="s">
        <v>164</v>
      </c>
      <c r="C12134">
        <v>242148.63</v>
      </c>
      <c r="D12134" t="s">
        <v>30</v>
      </c>
      <c r="E12134" t="s">
        <v>30</v>
      </c>
      <c r="F12134">
        <v>67549513</v>
      </c>
    </row>
    <row r="12135" spans="1:6">
      <c r="A12135" s="171">
        <v>44564</v>
      </c>
      <c r="B12135" t="s">
        <v>164</v>
      </c>
      <c r="C12135">
        <v>242148.63</v>
      </c>
      <c r="D12135" t="s">
        <v>31</v>
      </c>
      <c r="E12135" t="s">
        <v>31</v>
      </c>
      <c r="F12135">
        <v>22615241</v>
      </c>
    </row>
    <row r="12136" spans="1:6">
      <c r="A12136" s="171">
        <v>44564</v>
      </c>
      <c r="B12136" t="s">
        <v>164</v>
      </c>
      <c r="C12136">
        <v>242148.63</v>
      </c>
      <c r="D12136" t="s">
        <v>32</v>
      </c>
      <c r="E12136" t="s">
        <v>32</v>
      </c>
      <c r="F12136">
        <v>585502</v>
      </c>
    </row>
    <row r="12137" spans="1:6">
      <c r="A12137" s="171">
        <v>44564</v>
      </c>
      <c r="B12137" t="s">
        <v>164</v>
      </c>
      <c r="C12137">
        <v>242148.63</v>
      </c>
      <c r="D12137" t="s">
        <v>33</v>
      </c>
      <c r="E12137" t="s">
        <v>33</v>
      </c>
      <c r="F12137">
        <v>31371039</v>
      </c>
    </row>
    <row r="12138" spans="1:6">
      <c r="A12138" s="171">
        <v>44564</v>
      </c>
      <c r="B12138" t="s">
        <v>164</v>
      </c>
      <c r="C12138">
        <v>242148.63</v>
      </c>
      <c r="D12138" t="s">
        <v>34</v>
      </c>
      <c r="E12138" t="s">
        <v>34</v>
      </c>
      <c r="F12138">
        <v>384968</v>
      </c>
    </row>
    <row r="12139" spans="1:6">
      <c r="A12139" s="171">
        <v>44564</v>
      </c>
      <c r="B12139" t="s">
        <v>164</v>
      </c>
      <c r="C12139">
        <v>242148.63</v>
      </c>
      <c r="D12139" t="s">
        <v>35</v>
      </c>
      <c r="E12139" t="s">
        <v>35</v>
      </c>
      <c r="F12139">
        <v>0</v>
      </c>
    </row>
    <row r="12140" spans="1:6">
      <c r="A12140" s="171">
        <v>44564</v>
      </c>
      <c r="B12140" t="s">
        <v>164</v>
      </c>
      <c r="C12140">
        <v>242148.63</v>
      </c>
      <c r="D12140" t="s">
        <v>36</v>
      </c>
      <c r="E12140" t="s">
        <v>36</v>
      </c>
      <c r="F12140">
        <v>0</v>
      </c>
    </row>
    <row r="12141" spans="1:6">
      <c r="A12141" s="171">
        <v>44564</v>
      </c>
      <c r="B12141" t="s">
        <v>164</v>
      </c>
      <c r="C12141">
        <v>242148.63</v>
      </c>
      <c r="D12141" t="s">
        <v>37</v>
      </c>
      <c r="E12141" t="s">
        <v>37</v>
      </c>
      <c r="F12141">
        <v>0</v>
      </c>
    </row>
    <row r="12142" spans="1:6">
      <c r="A12142" s="171">
        <v>44564</v>
      </c>
      <c r="B12142" t="s">
        <v>164</v>
      </c>
      <c r="C12142">
        <v>242148.63</v>
      </c>
      <c r="D12142" t="s">
        <v>38</v>
      </c>
      <c r="E12142" t="s">
        <v>38</v>
      </c>
      <c r="F12142">
        <v>0</v>
      </c>
    </row>
    <row r="12143" spans="1:6">
      <c r="A12143" s="171">
        <v>44564</v>
      </c>
      <c r="B12143" t="s">
        <v>164</v>
      </c>
      <c r="C12143">
        <v>242148.63</v>
      </c>
      <c r="D12143" t="s">
        <v>39</v>
      </c>
      <c r="E12143" t="s">
        <v>39</v>
      </c>
      <c r="F12143">
        <v>0</v>
      </c>
    </row>
    <row r="12144" spans="1:6">
      <c r="A12144" s="171">
        <v>44564</v>
      </c>
      <c r="B12144" t="s">
        <v>164</v>
      </c>
      <c r="C12144">
        <v>242148.63</v>
      </c>
      <c r="D12144" t="s">
        <v>40</v>
      </c>
      <c r="E12144" t="s">
        <v>40</v>
      </c>
      <c r="F12144">
        <v>0</v>
      </c>
    </row>
    <row r="12145" spans="1:6">
      <c r="A12145" s="171">
        <v>44564</v>
      </c>
      <c r="B12145" t="s">
        <v>164</v>
      </c>
      <c r="C12145">
        <v>242148.63</v>
      </c>
      <c r="D12145" t="s">
        <v>41</v>
      </c>
      <c r="E12145" t="s">
        <v>41</v>
      </c>
      <c r="F12145">
        <v>0</v>
      </c>
    </row>
    <row r="12146" spans="1:6">
      <c r="A12146" s="171">
        <v>44565</v>
      </c>
      <c r="B12146" t="s">
        <v>164</v>
      </c>
      <c r="C12146">
        <v>237961.5</v>
      </c>
      <c r="D12146" t="s">
        <v>9</v>
      </c>
      <c r="E12146" t="s">
        <v>9</v>
      </c>
      <c r="F12146">
        <v>6279455</v>
      </c>
    </row>
    <row r="12147" spans="1:6">
      <c r="A12147" s="171">
        <v>44565</v>
      </c>
      <c r="B12147" t="s">
        <v>164</v>
      </c>
      <c r="C12147">
        <v>237961.5</v>
      </c>
      <c r="D12147" t="s">
        <v>9</v>
      </c>
      <c r="E12147" t="s">
        <v>10</v>
      </c>
      <c r="F12147">
        <v>2641432</v>
      </c>
    </row>
    <row r="12148" spans="1:6">
      <c r="A12148" s="171">
        <v>44565</v>
      </c>
      <c r="B12148" t="s">
        <v>164</v>
      </c>
      <c r="C12148">
        <v>237961.5</v>
      </c>
      <c r="D12148" t="s">
        <v>9</v>
      </c>
      <c r="E12148" t="s">
        <v>11</v>
      </c>
      <c r="F12148">
        <v>9376</v>
      </c>
    </row>
    <row r="12149" spans="1:6">
      <c r="A12149" s="171">
        <v>44565</v>
      </c>
      <c r="B12149" t="s">
        <v>164</v>
      </c>
      <c r="C12149">
        <v>237961.5</v>
      </c>
      <c r="D12149" t="s">
        <v>9</v>
      </c>
      <c r="E12149" t="s">
        <v>12</v>
      </c>
      <c r="F12149">
        <v>0</v>
      </c>
    </row>
    <row r="12150" spans="1:6">
      <c r="A12150" s="171">
        <v>44565</v>
      </c>
      <c r="B12150" t="s">
        <v>164</v>
      </c>
      <c r="C12150">
        <v>237961.5</v>
      </c>
      <c r="D12150" t="s">
        <v>9</v>
      </c>
      <c r="E12150" t="s">
        <v>13</v>
      </c>
      <c r="F12150">
        <v>3628647</v>
      </c>
    </row>
    <row r="12151" spans="1:6">
      <c r="A12151" s="171">
        <v>44565</v>
      </c>
      <c r="B12151" t="s">
        <v>164</v>
      </c>
      <c r="C12151">
        <v>237961.5</v>
      </c>
      <c r="D12151" t="s">
        <v>14</v>
      </c>
      <c r="E12151" t="s">
        <v>14</v>
      </c>
      <c r="F12151">
        <v>73216</v>
      </c>
    </row>
    <row r="12152" spans="1:6">
      <c r="A12152" s="171">
        <v>44565</v>
      </c>
      <c r="B12152" t="s">
        <v>164</v>
      </c>
      <c r="C12152">
        <v>237961.5</v>
      </c>
      <c r="D12152" t="s">
        <v>14</v>
      </c>
      <c r="E12152" t="s">
        <v>15</v>
      </c>
      <c r="F12152">
        <v>72094</v>
      </c>
    </row>
    <row r="12153" spans="1:6">
      <c r="A12153" s="171">
        <v>44565</v>
      </c>
      <c r="B12153" t="s">
        <v>164</v>
      </c>
      <c r="C12153">
        <v>237961.5</v>
      </c>
      <c r="D12153" t="s">
        <v>14</v>
      </c>
      <c r="E12153" t="s">
        <v>16</v>
      </c>
      <c r="F12153">
        <v>1122</v>
      </c>
    </row>
    <row r="12154" spans="1:6">
      <c r="A12154" s="171">
        <v>44565</v>
      </c>
      <c r="B12154" t="s">
        <v>164</v>
      </c>
      <c r="C12154">
        <v>237961.5</v>
      </c>
      <c r="D12154" t="s">
        <v>14</v>
      </c>
      <c r="E12154" t="s">
        <v>17</v>
      </c>
      <c r="F12154">
        <v>0</v>
      </c>
    </row>
    <row r="12155" spans="1:6">
      <c r="A12155" s="171">
        <v>44565</v>
      </c>
      <c r="B12155" t="s">
        <v>164</v>
      </c>
      <c r="C12155">
        <v>237961.5</v>
      </c>
      <c r="D12155" t="s">
        <v>14</v>
      </c>
      <c r="E12155" t="s">
        <v>18</v>
      </c>
      <c r="F12155">
        <v>0</v>
      </c>
    </row>
    <row r="12156" spans="1:6">
      <c r="A12156" s="171">
        <v>44565</v>
      </c>
      <c r="B12156" t="s">
        <v>164</v>
      </c>
      <c r="C12156">
        <v>237961.5</v>
      </c>
      <c r="D12156" t="s">
        <v>19</v>
      </c>
      <c r="E12156" t="s">
        <v>19</v>
      </c>
      <c r="F12156">
        <v>2457893</v>
      </c>
    </row>
    <row r="12157" spans="1:6">
      <c r="A12157" s="171">
        <v>44565</v>
      </c>
      <c r="B12157" t="s">
        <v>164</v>
      </c>
      <c r="C12157">
        <v>237961.5</v>
      </c>
      <c r="D12157" t="s">
        <v>19</v>
      </c>
      <c r="E12157" t="s">
        <v>20</v>
      </c>
      <c r="F12157">
        <v>2457893</v>
      </c>
    </row>
    <row r="12158" spans="1:6">
      <c r="A12158" s="171">
        <v>44565</v>
      </c>
      <c r="B12158" t="s">
        <v>164</v>
      </c>
      <c r="C12158">
        <v>237961.5</v>
      </c>
      <c r="D12158" t="s">
        <v>19</v>
      </c>
      <c r="E12158" t="s">
        <v>21</v>
      </c>
      <c r="F12158">
        <v>0</v>
      </c>
    </row>
    <row r="12159" spans="1:6">
      <c r="A12159" s="171">
        <v>44565</v>
      </c>
      <c r="B12159" t="s">
        <v>164</v>
      </c>
      <c r="C12159">
        <v>237961.5</v>
      </c>
      <c r="D12159" t="s">
        <v>19</v>
      </c>
      <c r="E12159" t="s">
        <v>22</v>
      </c>
      <c r="F12159">
        <v>0</v>
      </c>
    </row>
    <row r="12160" spans="1:6">
      <c r="A12160" s="171">
        <v>44565</v>
      </c>
      <c r="B12160" t="s">
        <v>164</v>
      </c>
      <c r="C12160">
        <v>237961.5</v>
      </c>
      <c r="D12160" t="s">
        <v>23</v>
      </c>
      <c r="E12160" t="s">
        <v>23</v>
      </c>
      <c r="F12160">
        <v>0</v>
      </c>
    </row>
    <row r="12161" spans="1:6">
      <c r="A12161" s="171">
        <v>44565</v>
      </c>
      <c r="B12161" t="s">
        <v>164</v>
      </c>
      <c r="C12161">
        <v>237961.5</v>
      </c>
      <c r="D12161" t="s">
        <v>24</v>
      </c>
      <c r="E12161" t="s">
        <v>24</v>
      </c>
      <c r="F12161">
        <v>492562</v>
      </c>
    </row>
    <row r="12162" spans="1:6">
      <c r="A12162" s="171">
        <v>44565</v>
      </c>
      <c r="B12162" t="s">
        <v>164</v>
      </c>
      <c r="C12162">
        <v>237961.5</v>
      </c>
      <c r="D12162" t="s">
        <v>25</v>
      </c>
      <c r="E12162" t="s">
        <v>25</v>
      </c>
      <c r="F12162">
        <v>8691804</v>
      </c>
    </row>
    <row r="12163" spans="1:6">
      <c r="A12163" s="171">
        <v>44565</v>
      </c>
      <c r="B12163" t="s">
        <v>164</v>
      </c>
      <c r="C12163">
        <v>237961.5</v>
      </c>
      <c r="D12163" t="s">
        <v>26</v>
      </c>
      <c r="E12163" t="s">
        <v>26</v>
      </c>
      <c r="F12163">
        <v>2483293</v>
      </c>
    </row>
    <row r="12164" spans="1:6">
      <c r="A12164" s="171">
        <v>44565</v>
      </c>
      <c r="B12164" t="s">
        <v>164</v>
      </c>
      <c r="C12164">
        <v>237961.5</v>
      </c>
      <c r="D12164" t="s">
        <v>27</v>
      </c>
      <c r="E12164" t="s">
        <v>27</v>
      </c>
      <c r="F12164">
        <v>124614</v>
      </c>
    </row>
    <row r="12165" spans="1:6">
      <c r="A12165" s="171">
        <v>44565</v>
      </c>
      <c r="B12165" t="s">
        <v>164</v>
      </c>
      <c r="C12165">
        <v>237961.5</v>
      </c>
      <c r="D12165" t="s">
        <v>28</v>
      </c>
      <c r="E12165" t="s">
        <v>28</v>
      </c>
      <c r="F12165">
        <v>3</v>
      </c>
    </row>
    <row r="12166" spans="1:6">
      <c r="A12166" s="171">
        <v>44565</v>
      </c>
      <c r="B12166" t="s">
        <v>164</v>
      </c>
      <c r="C12166">
        <v>237961.5</v>
      </c>
      <c r="D12166" t="s">
        <v>29</v>
      </c>
      <c r="E12166" t="s">
        <v>29</v>
      </c>
      <c r="F12166">
        <v>733740</v>
      </c>
    </row>
    <row r="12167" spans="1:6">
      <c r="A12167" s="171">
        <v>44565</v>
      </c>
      <c r="B12167" t="s">
        <v>164</v>
      </c>
      <c r="C12167">
        <v>237961.5</v>
      </c>
      <c r="D12167" t="s">
        <v>30</v>
      </c>
      <c r="E12167" t="s">
        <v>30</v>
      </c>
      <c r="F12167">
        <v>60391658</v>
      </c>
    </row>
    <row r="12168" spans="1:6">
      <c r="A12168" s="171">
        <v>44565</v>
      </c>
      <c r="B12168" t="s">
        <v>164</v>
      </c>
      <c r="C12168">
        <v>237961.5</v>
      </c>
      <c r="D12168" t="s">
        <v>31</v>
      </c>
      <c r="E12168" t="s">
        <v>31</v>
      </c>
      <c r="F12168">
        <v>18548672</v>
      </c>
    </row>
    <row r="12169" spans="1:6">
      <c r="A12169" s="171">
        <v>44565</v>
      </c>
      <c r="B12169" t="s">
        <v>164</v>
      </c>
      <c r="C12169">
        <v>237961.5</v>
      </c>
      <c r="D12169" t="s">
        <v>32</v>
      </c>
      <c r="E12169" t="s">
        <v>32</v>
      </c>
      <c r="F12169">
        <v>924647</v>
      </c>
    </row>
    <row r="12170" spans="1:6">
      <c r="A12170" s="171">
        <v>44565</v>
      </c>
      <c r="B12170" t="s">
        <v>164</v>
      </c>
      <c r="C12170">
        <v>237961.5</v>
      </c>
      <c r="D12170" t="s">
        <v>33</v>
      </c>
      <c r="E12170" t="s">
        <v>33</v>
      </c>
      <c r="F12170">
        <v>23451705</v>
      </c>
    </row>
    <row r="12171" spans="1:6">
      <c r="A12171" s="171">
        <v>44565</v>
      </c>
      <c r="B12171" t="s">
        <v>164</v>
      </c>
      <c r="C12171">
        <v>237961.5</v>
      </c>
      <c r="D12171" t="s">
        <v>34</v>
      </c>
      <c r="E12171" t="s">
        <v>34</v>
      </c>
      <c r="F12171">
        <v>581888</v>
      </c>
    </row>
    <row r="12172" spans="1:6">
      <c r="A12172" s="171">
        <v>44565</v>
      </c>
      <c r="B12172" t="s">
        <v>164</v>
      </c>
      <c r="C12172">
        <v>237961.5</v>
      </c>
      <c r="D12172" t="s">
        <v>35</v>
      </c>
      <c r="E12172" t="s">
        <v>35</v>
      </c>
      <c r="F12172">
        <v>0</v>
      </c>
    </row>
    <row r="12173" spans="1:6">
      <c r="A12173" s="171">
        <v>44565</v>
      </c>
      <c r="B12173" t="s">
        <v>164</v>
      </c>
      <c r="C12173">
        <v>237961.5</v>
      </c>
      <c r="D12173" t="s">
        <v>36</v>
      </c>
      <c r="E12173" t="s">
        <v>36</v>
      </c>
      <c r="F12173">
        <v>0</v>
      </c>
    </row>
    <row r="12174" spans="1:6">
      <c r="A12174" s="171">
        <v>44565</v>
      </c>
      <c r="B12174" t="s">
        <v>164</v>
      </c>
      <c r="C12174">
        <v>237961.5</v>
      </c>
      <c r="D12174" t="s">
        <v>37</v>
      </c>
      <c r="E12174" t="s">
        <v>37</v>
      </c>
      <c r="F12174">
        <v>0</v>
      </c>
    </row>
    <row r="12175" spans="1:6">
      <c r="A12175" s="171">
        <v>44565</v>
      </c>
      <c r="B12175" t="s">
        <v>164</v>
      </c>
      <c r="C12175">
        <v>237961.5</v>
      </c>
      <c r="D12175" t="s">
        <v>38</v>
      </c>
      <c r="E12175" t="s">
        <v>38</v>
      </c>
      <c r="F12175">
        <v>0</v>
      </c>
    </row>
    <row r="12176" spans="1:6">
      <c r="A12176" s="171">
        <v>44565</v>
      </c>
      <c r="B12176" t="s">
        <v>164</v>
      </c>
      <c r="C12176">
        <v>237961.5</v>
      </c>
      <c r="D12176" t="s">
        <v>39</v>
      </c>
      <c r="E12176" t="s">
        <v>39</v>
      </c>
      <c r="F12176">
        <v>0</v>
      </c>
    </row>
    <row r="12177" spans="1:6">
      <c r="A12177" s="171">
        <v>44565</v>
      </c>
      <c r="B12177" t="s">
        <v>164</v>
      </c>
      <c r="C12177">
        <v>237961.5</v>
      </c>
      <c r="D12177" t="s">
        <v>40</v>
      </c>
      <c r="E12177" t="s">
        <v>40</v>
      </c>
      <c r="F12177">
        <v>0</v>
      </c>
    </row>
    <row r="12178" spans="1:6">
      <c r="A12178" s="171">
        <v>44565</v>
      </c>
      <c r="B12178" t="s">
        <v>164</v>
      </c>
      <c r="C12178">
        <v>237961.5</v>
      </c>
      <c r="D12178" t="s">
        <v>41</v>
      </c>
      <c r="E12178" t="s">
        <v>41</v>
      </c>
      <c r="F12178">
        <v>0</v>
      </c>
    </row>
    <row r="12179" spans="1:6">
      <c r="A12179" s="171">
        <v>44566</v>
      </c>
      <c r="B12179" t="s">
        <v>164</v>
      </c>
      <c r="C12179">
        <v>241259.54</v>
      </c>
      <c r="D12179" t="s">
        <v>9</v>
      </c>
      <c r="E12179" t="s">
        <v>9</v>
      </c>
      <c r="F12179">
        <v>5555106</v>
      </c>
    </row>
    <row r="12180" spans="1:6">
      <c r="A12180" s="171">
        <v>44566</v>
      </c>
      <c r="B12180" t="s">
        <v>164</v>
      </c>
      <c r="C12180">
        <v>241259.54</v>
      </c>
      <c r="D12180" t="s">
        <v>9</v>
      </c>
      <c r="E12180" t="s">
        <v>10</v>
      </c>
      <c r="F12180">
        <v>2165902</v>
      </c>
    </row>
    <row r="12181" spans="1:6">
      <c r="A12181" s="171">
        <v>44566</v>
      </c>
      <c r="B12181" t="s">
        <v>164</v>
      </c>
      <c r="C12181">
        <v>241259.54</v>
      </c>
      <c r="D12181" t="s">
        <v>9</v>
      </c>
      <c r="E12181" t="s">
        <v>11</v>
      </c>
      <c r="F12181">
        <v>8065</v>
      </c>
    </row>
    <row r="12182" spans="1:6">
      <c r="A12182" s="171">
        <v>44566</v>
      </c>
      <c r="B12182" t="s">
        <v>164</v>
      </c>
      <c r="C12182">
        <v>241259.54</v>
      </c>
      <c r="D12182" t="s">
        <v>9</v>
      </c>
      <c r="E12182" t="s">
        <v>12</v>
      </c>
      <c r="F12182">
        <v>0</v>
      </c>
    </row>
    <row r="12183" spans="1:6">
      <c r="A12183" s="171">
        <v>44566</v>
      </c>
      <c r="B12183" t="s">
        <v>164</v>
      </c>
      <c r="C12183">
        <v>241259.54</v>
      </c>
      <c r="D12183" t="s">
        <v>9</v>
      </c>
      <c r="E12183" t="s">
        <v>13</v>
      </c>
      <c r="F12183">
        <v>3381139</v>
      </c>
    </row>
    <row r="12184" spans="1:6">
      <c r="A12184" s="171">
        <v>44566</v>
      </c>
      <c r="B12184" t="s">
        <v>164</v>
      </c>
      <c r="C12184">
        <v>241259.54</v>
      </c>
      <c r="D12184" t="s">
        <v>14</v>
      </c>
      <c r="E12184" t="s">
        <v>14</v>
      </c>
      <c r="F12184">
        <v>224478</v>
      </c>
    </row>
    <row r="12185" spans="1:6">
      <c r="A12185" s="171">
        <v>44566</v>
      </c>
      <c r="B12185" t="s">
        <v>164</v>
      </c>
      <c r="C12185">
        <v>241259.54</v>
      </c>
      <c r="D12185" t="s">
        <v>14</v>
      </c>
      <c r="E12185" t="s">
        <v>15</v>
      </c>
      <c r="F12185">
        <v>223384</v>
      </c>
    </row>
    <row r="12186" spans="1:6">
      <c r="A12186" s="171">
        <v>44566</v>
      </c>
      <c r="B12186" t="s">
        <v>164</v>
      </c>
      <c r="C12186">
        <v>241259.54</v>
      </c>
      <c r="D12186" t="s">
        <v>14</v>
      </c>
      <c r="E12186" t="s">
        <v>16</v>
      </c>
      <c r="F12186">
        <v>1094</v>
      </c>
    </row>
    <row r="12187" spans="1:6">
      <c r="A12187" s="171">
        <v>44566</v>
      </c>
      <c r="B12187" t="s">
        <v>164</v>
      </c>
      <c r="C12187">
        <v>241259.54</v>
      </c>
      <c r="D12187" t="s">
        <v>14</v>
      </c>
      <c r="E12187" t="s">
        <v>17</v>
      </c>
      <c r="F12187">
        <v>0</v>
      </c>
    </row>
    <row r="12188" spans="1:6">
      <c r="A12188" s="171">
        <v>44566</v>
      </c>
      <c r="B12188" t="s">
        <v>164</v>
      </c>
      <c r="C12188">
        <v>241259.54</v>
      </c>
      <c r="D12188" t="s">
        <v>14</v>
      </c>
      <c r="E12188" t="s">
        <v>18</v>
      </c>
      <c r="F12188">
        <v>0</v>
      </c>
    </row>
    <row r="12189" spans="1:6">
      <c r="A12189" s="171">
        <v>44566</v>
      </c>
      <c r="B12189" t="s">
        <v>164</v>
      </c>
      <c r="C12189">
        <v>241259.54</v>
      </c>
      <c r="D12189" t="s">
        <v>19</v>
      </c>
      <c r="E12189" t="s">
        <v>19</v>
      </c>
      <c r="F12189">
        <v>2805342</v>
      </c>
    </row>
    <row r="12190" spans="1:6">
      <c r="A12190" s="171">
        <v>44566</v>
      </c>
      <c r="B12190" t="s">
        <v>164</v>
      </c>
      <c r="C12190">
        <v>241259.54</v>
      </c>
      <c r="D12190" t="s">
        <v>19</v>
      </c>
      <c r="E12190" t="s">
        <v>20</v>
      </c>
      <c r="F12190">
        <v>2805342</v>
      </c>
    </row>
    <row r="12191" spans="1:6">
      <c r="A12191" s="171">
        <v>44566</v>
      </c>
      <c r="B12191" t="s">
        <v>164</v>
      </c>
      <c r="C12191">
        <v>241259.54</v>
      </c>
      <c r="D12191" t="s">
        <v>19</v>
      </c>
      <c r="E12191" t="s">
        <v>21</v>
      </c>
      <c r="F12191">
        <v>0</v>
      </c>
    </row>
    <row r="12192" spans="1:6">
      <c r="A12192" s="171">
        <v>44566</v>
      </c>
      <c r="B12192" t="s">
        <v>164</v>
      </c>
      <c r="C12192">
        <v>241259.54</v>
      </c>
      <c r="D12192" t="s">
        <v>19</v>
      </c>
      <c r="E12192" t="s">
        <v>22</v>
      </c>
      <c r="F12192">
        <v>0</v>
      </c>
    </row>
    <row r="12193" spans="1:6">
      <c r="A12193" s="171">
        <v>44566</v>
      </c>
      <c r="B12193" t="s">
        <v>164</v>
      </c>
      <c r="C12193">
        <v>241259.54</v>
      </c>
      <c r="D12193" t="s">
        <v>23</v>
      </c>
      <c r="E12193" t="s">
        <v>23</v>
      </c>
      <c r="F12193">
        <v>0</v>
      </c>
    </row>
    <row r="12194" spans="1:6">
      <c r="A12194" s="171">
        <v>44566</v>
      </c>
      <c r="B12194" t="s">
        <v>164</v>
      </c>
      <c r="C12194">
        <v>241259.54</v>
      </c>
      <c r="D12194" t="s">
        <v>24</v>
      </c>
      <c r="E12194" t="s">
        <v>24</v>
      </c>
      <c r="F12194">
        <v>490190</v>
      </c>
    </row>
    <row r="12195" spans="1:6">
      <c r="A12195" s="171">
        <v>44566</v>
      </c>
      <c r="B12195" t="s">
        <v>164</v>
      </c>
      <c r="C12195">
        <v>241259.54</v>
      </c>
      <c r="D12195" t="s">
        <v>25</v>
      </c>
      <c r="E12195" t="s">
        <v>25</v>
      </c>
      <c r="F12195">
        <v>8818038</v>
      </c>
    </row>
    <row r="12196" spans="1:6">
      <c r="A12196" s="171">
        <v>44566</v>
      </c>
      <c r="B12196" t="s">
        <v>164</v>
      </c>
      <c r="C12196">
        <v>241259.54</v>
      </c>
      <c r="D12196" t="s">
        <v>26</v>
      </c>
      <c r="E12196" t="s">
        <v>26</v>
      </c>
      <c r="F12196">
        <v>2845770</v>
      </c>
    </row>
    <row r="12197" spans="1:6">
      <c r="A12197" s="171">
        <v>44566</v>
      </c>
      <c r="B12197" t="s">
        <v>164</v>
      </c>
      <c r="C12197">
        <v>241259.54</v>
      </c>
      <c r="D12197" t="s">
        <v>27</v>
      </c>
      <c r="E12197" t="s">
        <v>27</v>
      </c>
      <c r="F12197">
        <v>120292</v>
      </c>
    </row>
    <row r="12198" spans="1:6">
      <c r="A12198" s="171">
        <v>44566</v>
      </c>
      <c r="B12198" t="s">
        <v>164</v>
      </c>
      <c r="C12198">
        <v>241259.54</v>
      </c>
      <c r="D12198" t="s">
        <v>28</v>
      </c>
      <c r="E12198" t="s">
        <v>28</v>
      </c>
      <c r="F12198">
        <v>12</v>
      </c>
    </row>
    <row r="12199" spans="1:6">
      <c r="A12199" s="171">
        <v>44566</v>
      </c>
      <c r="B12199" t="s">
        <v>164</v>
      </c>
      <c r="C12199">
        <v>241259.54</v>
      </c>
      <c r="D12199" t="s">
        <v>29</v>
      </c>
      <c r="E12199" t="s">
        <v>29</v>
      </c>
      <c r="F12199">
        <v>1076444</v>
      </c>
    </row>
    <row r="12200" spans="1:6">
      <c r="A12200" s="171">
        <v>44566</v>
      </c>
      <c r="B12200" t="s">
        <v>164</v>
      </c>
      <c r="C12200">
        <v>241259.54</v>
      </c>
      <c r="D12200" t="s">
        <v>30</v>
      </c>
      <c r="E12200" t="s">
        <v>30</v>
      </c>
      <c r="F12200">
        <v>57504803</v>
      </c>
    </row>
    <row r="12201" spans="1:6">
      <c r="A12201" s="171">
        <v>44566</v>
      </c>
      <c r="B12201" t="s">
        <v>164</v>
      </c>
      <c r="C12201">
        <v>241259.54</v>
      </c>
      <c r="D12201" t="s">
        <v>31</v>
      </c>
      <c r="E12201" t="s">
        <v>31</v>
      </c>
      <c r="F12201">
        <v>18693041</v>
      </c>
    </row>
    <row r="12202" spans="1:6">
      <c r="A12202" s="171">
        <v>44566</v>
      </c>
      <c r="B12202" t="s">
        <v>164</v>
      </c>
      <c r="C12202">
        <v>241259.54</v>
      </c>
      <c r="D12202" t="s">
        <v>32</v>
      </c>
      <c r="E12202" t="s">
        <v>32</v>
      </c>
      <c r="F12202">
        <v>1107097</v>
      </c>
    </row>
    <row r="12203" spans="1:6">
      <c r="A12203" s="171">
        <v>44566</v>
      </c>
      <c r="B12203" t="s">
        <v>164</v>
      </c>
      <c r="C12203">
        <v>241259.54</v>
      </c>
      <c r="D12203" t="s">
        <v>33</v>
      </c>
      <c r="E12203" t="s">
        <v>33</v>
      </c>
      <c r="F12203">
        <v>13551342</v>
      </c>
    </row>
    <row r="12204" spans="1:6">
      <c r="A12204" s="171">
        <v>44566</v>
      </c>
      <c r="B12204" t="s">
        <v>164</v>
      </c>
      <c r="C12204">
        <v>241259.54</v>
      </c>
      <c r="D12204" t="s">
        <v>34</v>
      </c>
      <c r="E12204" t="s">
        <v>34</v>
      </c>
      <c r="F12204">
        <v>407759</v>
      </c>
    </row>
    <row r="12205" spans="1:6">
      <c r="A12205" s="171">
        <v>44566</v>
      </c>
      <c r="B12205" t="s">
        <v>164</v>
      </c>
      <c r="C12205">
        <v>241259.54</v>
      </c>
      <c r="D12205" t="s">
        <v>35</v>
      </c>
      <c r="E12205" t="s">
        <v>35</v>
      </c>
      <c r="F12205">
        <v>0</v>
      </c>
    </row>
    <row r="12206" spans="1:6">
      <c r="A12206" s="171">
        <v>44566</v>
      </c>
      <c r="B12206" t="s">
        <v>164</v>
      </c>
      <c r="C12206">
        <v>241259.54</v>
      </c>
      <c r="D12206" t="s">
        <v>36</v>
      </c>
      <c r="E12206" t="s">
        <v>36</v>
      </c>
      <c r="F12206">
        <v>0</v>
      </c>
    </row>
    <row r="12207" spans="1:6">
      <c r="A12207" s="171">
        <v>44566</v>
      </c>
      <c r="B12207" t="s">
        <v>164</v>
      </c>
      <c r="C12207">
        <v>241259.54</v>
      </c>
      <c r="D12207" t="s">
        <v>37</v>
      </c>
      <c r="E12207" t="s">
        <v>37</v>
      </c>
      <c r="F12207">
        <v>0</v>
      </c>
    </row>
    <row r="12208" spans="1:6">
      <c r="A12208" s="171">
        <v>44566</v>
      </c>
      <c r="B12208" t="s">
        <v>164</v>
      </c>
      <c r="C12208">
        <v>241259.54</v>
      </c>
      <c r="D12208" t="s">
        <v>38</v>
      </c>
      <c r="E12208" t="s">
        <v>38</v>
      </c>
      <c r="F12208">
        <v>0</v>
      </c>
    </row>
    <row r="12209" spans="1:6">
      <c r="A12209" s="171">
        <v>44566</v>
      </c>
      <c r="B12209" t="s">
        <v>164</v>
      </c>
      <c r="C12209">
        <v>241259.54</v>
      </c>
      <c r="D12209" t="s">
        <v>39</v>
      </c>
      <c r="E12209" t="s">
        <v>39</v>
      </c>
      <c r="F12209">
        <v>0</v>
      </c>
    </row>
    <row r="12210" spans="1:6">
      <c r="A12210" s="171">
        <v>44566</v>
      </c>
      <c r="B12210" t="s">
        <v>164</v>
      </c>
      <c r="C12210">
        <v>241259.54</v>
      </c>
      <c r="D12210" t="s">
        <v>40</v>
      </c>
      <c r="E12210" t="s">
        <v>40</v>
      </c>
      <c r="F12210">
        <v>0</v>
      </c>
    </row>
    <row r="12211" spans="1:6">
      <c r="A12211" s="171">
        <v>44566</v>
      </c>
      <c r="B12211" t="s">
        <v>164</v>
      </c>
      <c r="C12211">
        <v>241259.54</v>
      </c>
      <c r="D12211" t="s">
        <v>41</v>
      </c>
      <c r="E12211" t="s">
        <v>41</v>
      </c>
      <c r="F12211">
        <v>0</v>
      </c>
    </row>
    <row r="12212" spans="1:6">
      <c r="A12212" s="171">
        <v>44567</v>
      </c>
      <c r="B12212" t="s">
        <v>164</v>
      </c>
      <c r="C12212">
        <v>249909.13</v>
      </c>
      <c r="D12212" t="s">
        <v>9</v>
      </c>
      <c r="E12212" t="s">
        <v>9</v>
      </c>
      <c r="F12212">
        <v>5702655</v>
      </c>
    </row>
    <row r="12213" spans="1:6">
      <c r="A12213" s="171">
        <v>44567</v>
      </c>
      <c r="B12213" t="s">
        <v>164</v>
      </c>
      <c r="C12213">
        <v>249909.13</v>
      </c>
      <c r="D12213" t="s">
        <v>9</v>
      </c>
      <c r="E12213" t="s">
        <v>10</v>
      </c>
      <c r="F12213">
        <v>2297123</v>
      </c>
    </row>
    <row r="12214" spans="1:6">
      <c r="A12214" s="171">
        <v>44567</v>
      </c>
      <c r="B12214" t="s">
        <v>164</v>
      </c>
      <c r="C12214">
        <v>249909.13</v>
      </c>
      <c r="D12214" t="s">
        <v>9</v>
      </c>
      <c r="E12214" t="s">
        <v>11</v>
      </c>
      <c r="F12214">
        <v>8200</v>
      </c>
    </row>
    <row r="12215" spans="1:6">
      <c r="A12215" s="171">
        <v>44567</v>
      </c>
      <c r="B12215" t="s">
        <v>164</v>
      </c>
      <c r="C12215">
        <v>249909.13</v>
      </c>
      <c r="D12215" t="s">
        <v>9</v>
      </c>
      <c r="E12215" t="s">
        <v>12</v>
      </c>
      <c r="F12215">
        <v>0</v>
      </c>
    </row>
    <row r="12216" spans="1:6">
      <c r="A12216" s="171">
        <v>44567</v>
      </c>
      <c r="B12216" t="s">
        <v>164</v>
      </c>
      <c r="C12216">
        <v>249909.13</v>
      </c>
      <c r="D12216" t="s">
        <v>9</v>
      </c>
      <c r="E12216" t="s">
        <v>13</v>
      </c>
      <c r="F12216">
        <v>3397332</v>
      </c>
    </row>
    <row r="12217" spans="1:6">
      <c r="A12217" s="171">
        <v>44567</v>
      </c>
      <c r="B12217" t="s">
        <v>164</v>
      </c>
      <c r="C12217">
        <v>249909.13</v>
      </c>
      <c r="D12217" t="s">
        <v>14</v>
      </c>
      <c r="E12217" t="s">
        <v>14</v>
      </c>
      <c r="F12217">
        <v>167227</v>
      </c>
    </row>
    <row r="12218" spans="1:6">
      <c r="A12218" s="171">
        <v>44567</v>
      </c>
      <c r="B12218" t="s">
        <v>164</v>
      </c>
      <c r="C12218">
        <v>249909.13</v>
      </c>
      <c r="D12218" t="s">
        <v>14</v>
      </c>
      <c r="E12218" t="s">
        <v>15</v>
      </c>
      <c r="F12218">
        <v>166087</v>
      </c>
    </row>
    <row r="12219" spans="1:6">
      <c r="A12219" s="171">
        <v>44567</v>
      </c>
      <c r="B12219" t="s">
        <v>164</v>
      </c>
      <c r="C12219">
        <v>249909.13</v>
      </c>
      <c r="D12219" t="s">
        <v>14</v>
      </c>
      <c r="E12219" t="s">
        <v>16</v>
      </c>
      <c r="F12219">
        <v>1140</v>
      </c>
    </row>
    <row r="12220" spans="1:6">
      <c r="A12220" s="171">
        <v>44567</v>
      </c>
      <c r="B12220" t="s">
        <v>164</v>
      </c>
      <c r="C12220">
        <v>249909.13</v>
      </c>
      <c r="D12220" t="s">
        <v>14</v>
      </c>
      <c r="E12220" t="s">
        <v>17</v>
      </c>
      <c r="F12220">
        <v>0</v>
      </c>
    </row>
    <row r="12221" spans="1:6">
      <c r="A12221" s="171">
        <v>44567</v>
      </c>
      <c r="B12221" t="s">
        <v>164</v>
      </c>
      <c r="C12221">
        <v>249909.13</v>
      </c>
      <c r="D12221" t="s">
        <v>14</v>
      </c>
      <c r="E12221" t="s">
        <v>18</v>
      </c>
      <c r="F12221">
        <v>0</v>
      </c>
    </row>
    <row r="12222" spans="1:6">
      <c r="A12222" s="171">
        <v>44567</v>
      </c>
      <c r="B12222" t="s">
        <v>164</v>
      </c>
      <c r="C12222">
        <v>249909.13</v>
      </c>
      <c r="D12222" t="s">
        <v>19</v>
      </c>
      <c r="E12222" t="s">
        <v>19</v>
      </c>
      <c r="F12222">
        <v>3463534</v>
      </c>
    </row>
    <row r="12223" spans="1:6">
      <c r="A12223" s="171">
        <v>44567</v>
      </c>
      <c r="B12223" t="s">
        <v>164</v>
      </c>
      <c r="C12223">
        <v>249909.13</v>
      </c>
      <c r="D12223" t="s">
        <v>19</v>
      </c>
      <c r="E12223" t="s">
        <v>20</v>
      </c>
      <c r="F12223">
        <v>3463534</v>
      </c>
    </row>
    <row r="12224" spans="1:6">
      <c r="A12224" s="171">
        <v>44567</v>
      </c>
      <c r="B12224" t="s">
        <v>164</v>
      </c>
      <c r="C12224">
        <v>249909.13</v>
      </c>
      <c r="D12224" t="s">
        <v>19</v>
      </c>
      <c r="E12224" t="s">
        <v>21</v>
      </c>
      <c r="F12224">
        <v>0</v>
      </c>
    </row>
    <row r="12225" spans="1:6">
      <c r="A12225" s="171">
        <v>44567</v>
      </c>
      <c r="B12225" t="s">
        <v>164</v>
      </c>
      <c r="C12225">
        <v>249909.13</v>
      </c>
      <c r="D12225" t="s">
        <v>19</v>
      </c>
      <c r="E12225" t="s">
        <v>22</v>
      </c>
      <c r="F12225">
        <v>0</v>
      </c>
    </row>
    <row r="12226" spans="1:6">
      <c r="A12226" s="171">
        <v>44567</v>
      </c>
      <c r="B12226" t="s">
        <v>164</v>
      </c>
      <c r="C12226">
        <v>249909.13</v>
      </c>
      <c r="D12226" t="s">
        <v>23</v>
      </c>
      <c r="E12226" t="s">
        <v>23</v>
      </c>
      <c r="F12226">
        <v>0</v>
      </c>
    </row>
    <row r="12227" spans="1:6">
      <c r="A12227" s="171">
        <v>44567</v>
      </c>
      <c r="B12227" t="s">
        <v>164</v>
      </c>
      <c r="C12227">
        <v>249909.13</v>
      </c>
      <c r="D12227" t="s">
        <v>24</v>
      </c>
      <c r="E12227" t="s">
        <v>24</v>
      </c>
      <c r="F12227">
        <v>531510</v>
      </c>
    </row>
    <row r="12228" spans="1:6">
      <c r="A12228" s="171">
        <v>44567</v>
      </c>
      <c r="B12228" t="s">
        <v>164</v>
      </c>
      <c r="C12228">
        <v>249909.13</v>
      </c>
      <c r="D12228" t="s">
        <v>25</v>
      </c>
      <c r="E12228" t="s">
        <v>25</v>
      </c>
      <c r="F12228">
        <v>7834894</v>
      </c>
    </row>
    <row r="12229" spans="1:6">
      <c r="A12229" s="171">
        <v>44567</v>
      </c>
      <c r="B12229" t="s">
        <v>164</v>
      </c>
      <c r="C12229">
        <v>249909.13</v>
      </c>
      <c r="D12229" t="s">
        <v>26</v>
      </c>
      <c r="E12229" t="s">
        <v>26</v>
      </c>
      <c r="F12229">
        <v>3529900</v>
      </c>
    </row>
    <row r="12230" spans="1:6">
      <c r="A12230" s="171">
        <v>44567</v>
      </c>
      <c r="B12230" t="s">
        <v>164</v>
      </c>
      <c r="C12230">
        <v>249909.13</v>
      </c>
      <c r="D12230" t="s">
        <v>27</v>
      </c>
      <c r="E12230" t="s">
        <v>27</v>
      </c>
      <c r="F12230">
        <v>123119</v>
      </c>
    </row>
    <row r="12231" spans="1:6">
      <c r="A12231" s="171">
        <v>44567</v>
      </c>
      <c r="B12231" t="s">
        <v>164</v>
      </c>
      <c r="C12231">
        <v>249909.13</v>
      </c>
      <c r="D12231" t="s">
        <v>28</v>
      </c>
      <c r="E12231" t="s">
        <v>28</v>
      </c>
      <c r="F12231">
        <v>65</v>
      </c>
    </row>
    <row r="12232" spans="1:6">
      <c r="A12232" s="171">
        <v>44567</v>
      </c>
      <c r="B12232" t="s">
        <v>164</v>
      </c>
      <c r="C12232">
        <v>249909.13</v>
      </c>
      <c r="D12232" t="s">
        <v>29</v>
      </c>
      <c r="E12232" t="s">
        <v>29</v>
      </c>
      <c r="F12232">
        <v>940477</v>
      </c>
    </row>
    <row r="12233" spans="1:6">
      <c r="A12233" s="171">
        <v>44567</v>
      </c>
      <c r="B12233" t="s">
        <v>164</v>
      </c>
      <c r="C12233">
        <v>249909.13</v>
      </c>
      <c r="D12233" t="s">
        <v>30</v>
      </c>
      <c r="E12233" t="s">
        <v>30</v>
      </c>
      <c r="F12233">
        <v>57938727</v>
      </c>
    </row>
    <row r="12234" spans="1:6">
      <c r="A12234" s="171">
        <v>44567</v>
      </c>
      <c r="B12234" t="s">
        <v>164</v>
      </c>
      <c r="C12234">
        <v>249909.13</v>
      </c>
      <c r="D12234" t="s">
        <v>31</v>
      </c>
      <c r="E12234" t="s">
        <v>31</v>
      </c>
      <c r="F12234">
        <v>19229820</v>
      </c>
    </row>
    <row r="12235" spans="1:6">
      <c r="A12235" s="171">
        <v>44567</v>
      </c>
      <c r="B12235" t="s">
        <v>164</v>
      </c>
      <c r="C12235">
        <v>249909.13</v>
      </c>
      <c r="D12235" t="s">
        <v>32</v>
      </c>
      <c r="E12235" t="s">
        <v>32</v>
      </c>
      <c r="F12235">
        <v>976731</v>
      </c>
    </row>
    <row r="12236" spans="1:6">
      <c r="A12236" s="171">
        <v>44567</v>
      </c>
      <c r="B12236" t="s">
        <v>164</v>
      </c>
      <c r="C12236">
        <v>249909.13</v>
      </c>
      <c r="D12236" t="s">
        <v>33</v>
      </c>
      <c r="E12236" t="s">
        <v>33</v>
      </c>
      <c r="F12236">
        <v>15377662</v>
      </c>
    </row>
    <row r="12237" spans="1:6">
      <c r="A12237" s="171">
        <v>44567</v>
      </c>
      <c r="B12237" t="s">
        <v>164</v>
      </c>
      <c r="C12237">
        <v>249909.13</v>
      </c>
      <c r="D12237" t="s">
        <v>34</v>
      </c>
      <c r="E12237" t="s">
        <v>34</v>
      </c>
      <c r="F12237">
        <v>420093</v>
      </c>
    </row>
    <row r="12238" spans="1:6">
      <c r="A12238" s="171">
        <v>44567</v>
      </c>
      <c r="B12238" t="s">
        <v>164</v>
      </c>
      <c r="C12238">
        <v>249909.13</v>
      </c>
      <c r="D12238" t="s">
        <v>35</v>
      </c>
      <c r="E12238" t="s">
        <v>35</v>
      </c>
      <c r="F12238">
        <v>0</v>
      </c>
    </row>
    <row r="12239" spans="1:6">
      <c r="A12239" s="171">
        <v>44567</v>
      </c>
      <c r="B12239" t="s">
        <v>164</v>
      </c>
      <c r="C12239">
        <v>249909.13</v>
      </c>
      <c r="D12239" t="s">
        <v>36</v>
      </c>
      <c r="E12239" t="s">
        <v>36</v>
      </c>
      <c r="F12239">
        <v>0</v>
      </c>
    </row>
    <row r="12240" spans="1:6">
      <c r="A12240" s="171">
        <v>44567</v>
      </c>
      <c r="B12240" t="s">
        <v>164</v>
      </c>
      <c r="C12240">
        <v>249909.13</v>
      </c>
      <c r="D12240" t="s">
        <v>37</v>
      </c>
      <c r="E12240" t="s">
        <v>37</v>
      </c>
      <c r="F12240">
        <v>0</v>
      </c>
    </row>
    <row r="12241" spans="1:6">
      <c r="A12241" s="171">
        <v>44567</v>
      </c>
      <c r="B12241" t="s">
        <v>164</v>
      </c>
      <c r="C12241">
        <v>249909.13</v>
      </c>
      <c r="D12241" t="s">
        <v>38</v>
      </c>
      <c r="E12241" t="s">
        <v>38</v>
      </c>
      <c r="F12241">
        <v>0</v>
      </c>
    </row>
    <row r="12242" spans="1:6">
      <c r="A12242" s="171">
        <v>44567</v>
      </c>
      <c r="B12242" t="s">
        <v>164</v>
      </c>
      <c r="C12242">
        <v>249909.13</v>
      </c>
      <c r="D12242" t="s">
        <v>39</v>
      </c>
      <c r="E12242" t="s">
        <v>39</v>
      </c>
      <c r="F12242">
        <v>0</v>
      </c>
    </row>
    <row r="12243" spans="1:6">
      <c r="A12243" s="171">
        <v>44567</v>
      </c>
      <c r="B12243" t="s">
        <v>164</v>
      </c>
      <c r="C12243">
        <v>249909.13</v>
      </c>
      <c r="D12243" t="s">
        <v>40</v>
      </c>
      <c r="E12243" t="s">
        <v>40</v>
      </c>
      <c r="F12243">
        <v>0</v>
      </c>
    </row>
    <row r="12244" spans="1:6">
      <c r="A12244" s="171">
        <v>44567</v>
      </c>
      <c r="B12244" t="s">
        <v>164</v>
      </c>
      <c r="C12244">
        <v>249909.13</v>
      </c>
      <c r="D12244" t="s">
        <v>41</v>
      </c>
      <c r="E12244" t="s">
        <v>41</v>
      </c>
      <c r="F12244">
        <v>0</v>
      </c>
    </row>
    <row r="12245" spans="1:6">
      <c r="A12245" s="171">
        <v>44568</v>
      </c>
      <c r="B12245" t="s">
        <v>164</v>
      </c>
      <c r="C12245">
        <v>677321.34</v>
      </c>
      <c r="D12245" t="s">
        <v>9</v>
      </c>
      <c r="E12245" t="s">
        <v>9</v>
      </c>
      <c r="F12245">
        <v>5322039</v>
      </c>
    </row>
    <row r="12246" spans="1:6">
      <c r="A12246" s="171">
        <v>44568</v>
      </c>
      <c r="B12246" t="s">
        <v>164</v>
      </c>
      <c r="C12246">
        <v>677321.34</v>
      </c>
      <c r="D12246" t="s">
        <v>9</v>
      </c>
      <c r="E12246" t="s">
        <v>10</v>
      </c>
      <c r="F12246">
        <v>2257417</v>
      </c>
    </row>
    <row r="12247" spans="1:6">
      <c r="A12247" s="171">
        <v>44568</v>
      </c>
      <c r="B12247" t="s">
        <v>164</v>
      </c>
      <c r="C12247">
        <v>677321.34</v>
      </c>
      <c r="D12247" t="s">
        <v>9</v>
      </c>
      <c r="E12247" t="s">
        <v>11</v>
      </c>
      <c r="F12247">
        <v>7025</v>
      </c>
    </row>
    <row r="12248" spans="1:6">
      <c r="A12248" s="171">
        <v>44568</v>
      </c>
      <c r="B12248" t="s">
        <v>164</v>
      </c>
      <c r="C12248">
        <v>677321.34</v>
      </c>
      <c r="D12248" t="s">
        <v>9</v>
      </c>
      <c r="E12248" t="s">
        <v>12</v>
      </c>
      <c r="F12248">
        <v>0</v>
      </c>
    </row>
    <row r="12249" spans="1:6">
      <c r="A12249" s="171">
        <v>44568</v>
      </c>
      <c r="B12249" t="s">
        <v>164</v>
      </c>
      <c r="C12249">
        <v>677321.34</v>
      </c>
      <c r="D12249" t="s">
        <v>9</v>
      </c>
      <c r="E12249" t="s">
        <v>13</v>
      </c>
      <c r="F12249">
        <v>3057597</v>
      </c>
    </row>
    <row r="12250" spans="1:6">
      <c r="A12250" s="171">
        <v>44568</v>
      </c>
      <c r="B12250" t="s">
        <v>164</v>
      </c>
      <c r="C12250">
        <v>677321.34</v>
      </c>
      <c r="D12250" t="s">
        <v>14</v>
      </c>
      <c r="E12250" t="s">
        <v>14</v>
      </c>
      <c r="F12250">
        <v>133877</v>
      </c>
    </row>
    <row r="12251" spans="1:6">
      <c r="A12251" s="171">
        <v>44568</v>
      </c>
      <c r="B12251" t="s">
        <v>164</v>
      </c>
      <c r="C12251">
        <v>677321.34</v>
      </c>
      <c r="D12251" t="s">
        <v>14</v>
      </c>
      <c r="E12251" t="s">
        <v>15</v>
      </c>
      <c r="F12251">
        <v>133017</v>
      </c>
    </row>
    <row r="12252" spans="1:6">
      <c r="A12252" s="171">
        <v>44568</v>
      </c>
      <c r="B12252" t="s">
        <v>164</v>
      </c>
      <c r="C12252">
        <v>677321.34</v>
      </c>
      <c r="D12252" t="s">
        <v>14</v>
      </c>
      <c r="E12252" t="s">
        <v>16</v>
      </c>
      <c r="F12252">
        <v>860</v>
      </c>
    </row>
    <row r="12253" spans="1:6">
      <c r="A12253" s="171">
        <v>44568</v>
      </c>
      <c r="B12253" t="s">
        <v>164</v>
      </c>
      <c r="C12253">
        <v>677321.34</v>
      </c>
      <c r="D12253" t="s">
        <v>14</v>
      </c>
      <c r="E12253" t="s">
        <v>17</v>
      </c>
      <c r="F12253">
        <v>0</v>
      </c>
    </row>
    <row r="12254" spans="1:6">
      <c r="A12254" s="171">
        <v>44568</v>
      </c>
      <c r="B12254" t="s">
        <v>164</v>
      </c>
      <c r="C12254">
        <v>677321.34</v>
      </c>
      <c r="D12254" t="s">
        <v>14</v>
      </c>
      <c r="E12254" t="s">
        <v>18</v>
      </c>
      <c r="F12254">
        <v>0</v>
      </c>
    </row>
    <row r="12255" spans="1:6">
      <c r="A12255" s="171">
        <v>44568</v>
      </c>
      <c r="B12255" t="s">
        <v>164</v>
      </c>
      <c r="C12255">
        <v>677321.34</v>
      </c>
      <c r="D12255" t="s">
        <v>19</v>
      </c>
      <c r="E12255" t="s">
        <v>19</v>
      </c>
      <c r="F12255">
        <v>3182919</v>
      </c>
    </row>
    <row r="12256" spans="1:6">
      <c r="A12256" s="171">
        <v>44568</v>
      </c>
      <c r="B12256" t="s">
        <v>164</v>
      </c>
      <c r="C12256">
        <v>677321.34</v>
      </c>
      <c r="D12256" t="s">
        <v>19</v>
      </c>
      <c r="E12256" t="s">
        <v>20</v>
      </c>
      <c r="F12256">
        <v>3182919</v>
      </c>
    </row>
    <row r="12257" spans="1:6">
      <c r="A12257" s="171">
        <v>44568</v>
      </c>
      <c r="B12257" t="s">
        <v>164</v>
      </c>
      <c r="C12257">
        <v>677321.34</v>
      </c>
      <c r="D12257" t="s">
        <v>19</v>
      </c>
      <c r="E12257" t="s">
        <v>21</v>
      </c>
      <c r="F12257">
        <v>0</v>
      </c>
    </row>
    <row r="12258" spans="1:6">
      <c r="A12258" s="171">
        <v>44568</v>
      </c>
      <c r="B12258" t="s">
        <v>164</v>
      </c>
      <c r="C12258">
        <v>677321.34</v>
      </c>
      <c r="D12258" t="s">
        <v>19</v>
      </c>
      <c r="E12258" t="s">
        <v>22</v>
      </c>
      <c r="F12258">
        <v>0</v>
      </c>
    </row>
    <row r="12259" spans="1:6">
      <c r="A12259" s="171">
        <v>44568</v>
      </c>
      <c r="B12259" t="s">
        <v>164</v>
      </c>
      <c r="C12259">
        <v>677321.34</v>
      </c>
      <c r="D12259" t="s">
        <v>23</v>
      </c>
      <c r="E12259" t="s">
        <v>23</v>
      </c>
      <c r="F12259">
        <v>2544745</v>
      </c>
    </row>
    <row r="12260" spans="1:6">
      <c r="A12260" s="171">
        <v>44568</v>
      </c>
      <c r="B12260" t="s">
        <v>164</v>
      </c>
      <c r="C12260">
        <v>677321.34</v>
      </c>
      <c r="D12260" t="s">
        <v>24</v>
      </c>
      <c r="E12260" t="s">
        <v>24</v>
      </c>
      <c r="F12260">
        <v>634060</v>
      </c>
    </row>
    <row r="12261" spans="1:6">
      <c r="A12261" s="171">
        <v>44568</v>
      </c>
      <c r="B12261" t="s">
        <v>164</v>
      </c>
      <c r="C12261">
        <v>677321.34</v>
      </c>
      <c r="D12261" t="s">
        <v>25</v>
      </c>
      <c r="E12261" t="s">
        <v>25</v>
      </c>
      <c r="F12261">
        <v>7113967</v>
      </c>
    </row>
    <row r="12262" spans="1:6">
      <c r="A12262" s="171">
        <v>44568</v>
      </c>
      <c r="B12262" t="s">
        <v>164</v>
      </c>
      <c r="C12262">
        <v>677321.34</v>
      </c>
      <c r="D12262" t="s">
        <v>26</v>
      </c>
      <c r="E12262" t="s">
        <v>26</v>
      </c>
      <c r="F12262">
        <v>3237883</v>
      </c>
    </row>
    <row r="12263" spans="1:6">
      <c r="A12263" s="171">
        <v>44568</v>
      </c>
      <c r="B12263" t="s">
        <v>164</v>
      </c>
      <c r="C12263">
        <v>677321.34</v>
      </c>
      <c r="D12263" t="s">
        <v>27</v>
      </c>
      <c r="E12263" t="s">
        <v>27</v>
      </c>
      <c r="F12263">
        <v>121772</v>
      </c>
    </row>
    <row r="12264" spans="1:6">
      <c r="A12264" s="171">
        <v>44568</v>
      </c>
      <c r="B12264" t="s">
        <v>164</v>
      </c>
      <c r="C12264">
        <v>677321.34</v>
      </c>
      <c r="D12264" t="s">
        <v>28</v>
      </c>
      <c r="E12264" t="s">
        <v>28</v>
      </c>
      <c r="F12264">
        <v>0</v>
      </c>
    </row>
    <row r="12265" spans="1:6">
      <c r="A12265" s="171">
        <v>44568</v>
      </c>
      <c r="B12265" t="s">
        <v>164</v>
      </c>
      <c r="C12265">
        <v>677321.34</v>
      </c>
      <c r="D12265" t="s">
        <v>29</v>
      </c>
      <c r="E12265" t="s">
        <v>29</v>
      </c>
      <c r="F12265">
        <v>1488265</v>
      </c>
    </row>
    <row r="12266" spans="1:6">
      <c r="A12266" s="171">
        <v>44568</v>
      </c>
      <c r="B12266" t="s">
        <v>164</v>
      </c>
      <c r="C12266">
        <v>677321.34</v>
      </c>
      <c r="D12266" t="s">
        <v>30</v>
      </c>
      <c r="E12266" t="s">
        <v>30</v>
      </c>
      <c r="F12266">
        <v>62247247</v>
      </c>
    </row>
    <row r="12267" spans="1:6">
      <c r="A12267" s="171">
        <v>44568</v>
      </c>
      <c r="B12267" t="s">
        <v>164</v>
      </c>
      <c r="C12267">
        <v>677321.34</v>
      </c>
      <c r="D12267" t="s">
        <v>31</v>
      </c>
      <c r="E12267" t="s">
        <v>31</v>
      </c>
      <c r="F12267">
        <v>15682542</v>
      </c>
    </row>
    <row r="12268" spans="1:6">
      <c r="A12268" s="171">
        <v>44568</v>
      </c>
      <c r="B12268" t="s">
        <v>164</v>
      </c>
      <c r="C12268">
        <v>677321.34</v>
      </c>
      <c r="D12268" t="s">
        <v>32</v>
      </c>
      <c r="E12268" t="s">
        <v>32</v>
      </c>
      <c r="F12268">
        <v>800424</v>
      </c>
    </row>
    <row r="12269" spans="1:6">
      <c r="A12269" s="171">
        <v>44568</v>
      </c>
      <c r="B12269" t="s">
        <v>164</v>
      </c>
      <c r="C12269">
        <v>677321.34</v>
      </c>
      <c r="D12269" t="s">
        <v>33</v>
      </c>
      <c r="E12269" t="s">
        <v>33</v>
      </c>
      <c r="F12269">
        <v>15540846</v>
      </c>
    </row>
    <row r="12270" spans="1:6">
      <c r="A12270" s="171">
        <v>44568</v>
      </c>
      <c r="B12270" t="s">
        <v>164</v>
      </c>
      <c r="C12270">
        <v>677321.34</v>
      </c>
      <c r="D12270" t="s">
        <v>34</v>
      </c>
      <c r="E12270" t="s">
        <v>34</v>
      </c>
      <c r="F12270">
        <v>706090</v>
      </c>
    </row>
    <row r="12271" spans="1:6">
      <c r="A12271" s="171">
        <v>44568</v>
      </c>
      <c r="B12271" t="s">
        <v>164</v>
      </c>
      <c r="C12271">
        <v>677321.34</v>
      </c>
      <c r="D12271" t="s">
        <v>35</v>
      </c>
      <c r="E12271" t="s">
        <v>35</v>
      </c>
      <c r="F12271">
        <v>0</v>
      </c>
    </row>
    <row r="12272" spans="1:6">
      <c r="A12272" s="171">
        <v>44568</v>
      </c>
      <c r="B12272" t="s">
        <v>164</v>
      </c>
      <c r="C12272">
        <v>677321.34</v>
      </c>
      <c r="D12272" t="s">
        <v>36</v>
      </c>
      <c r="E12272" t="s">
        <v>36</v>
      </c>
      <c r="F12272">
        <v>0</v>
      </c>
    </row>
    <row r="12273" spans="1:6">
      <c r="A12273" s="171">
        <v>44568</v>
      </c>
      <c r="B12273" t="s">
        <v>164</v>
      </c>
      <c r="C12273">
        <v>677321.34</v>
      </c>
      <c r="D12273" t="s">
        <v>37</v>
      </c>
      <c r="E12273" t="s">
        <v>37</v>
      </c>
      <c r="F12273">
        <v>0</v>
      </c>
    </row>
    <row r="12274" spans="1:6">
      <c r="A12274" s="171">
        <v>44568</v>
      </c>
      <c r="B12274" t="s">
        <v>164</v>
      </c>
      <c r="C12274">
        <v>677321.34</v>
      </c>
      <c r="D12274" t="s">
        <v>38</v>
      </c>
      <c r="E12274" t="s">
        <v>38</v>
      </c>
      <c r="F12274">
        <v>0</v>
      </c>
    </row>
    <row r="12275" spans="1:6">
      <c r="A12275" s="171">
        <v>44568</v>
      </c>
      <c r="B12275" t="s">
        <v>164</v>
      </c>
      <c r="C12275">
        <v>677321.34</v>
      </c>
      <c r="D12275" t="s">
        <v>39</v>
      </c>
      <c r="E12275" t="s">
        <v>39</v>
      </c>
      <c r="F12275">
        <v>0</v>
      </c>
    </row>
    <row r="12276" spans="1:6">
      <c r="A12276" s="171">
        <v>44568</v>
      </c>
      <c r="B12276" t="s">
        <v>164</v>
      </c>
      <c r="C12276">
        <v>677321.34</v>
      </c>
      <c r="D12276" t="s">
        <v>40</v>
      </c>
      <c r="E12276" t="s">
        <v>40</v>
      </c>
      <c r="F12276">
        <v>0</v>
      </c>
    </row>
    <row r="12277" spans="1:6">
      <c r="A12277" s="171">
        <v>44568</v>
      </c>
      <c r="B12277" t="s">
        <v>164</v>
      </c>
      <c r="C12277">
        <v>677321.34</v>
      </c>
      <c r="D12277" t="s">
        <v>41</v>
      </c>
      <c r="E12277" t="s">
        <v>41</v>
      </c>
      <c r="F12277">
        <v>0</v>
      </c>
    </row>
    <row r="12278" spans="1:6">
      <c r="A12278" s="171">
        <v>44569</v>
      </c>
      <c r="B12278" t="s">
        <v>164</v>
      </c>
      <c r="C12278">
        <v>381628.12</v>
      </c>
      <c r="D12278" t="s">
        <v>9</v>
      </c>
      <c r="E12278" t="s">
        <v>9</v>
      </c>
      <c r="F12278">
        <v>6012945</v>
      </c>
    </row>
    <row r="12279" spans="1:6">
      <c r="A12279" s="171">
        <v>44569</v>
      </c>
      <c r="B12279" t="s">
        <v>164</v>
      </c>
      <c r="C12279">
        <v>381628.12</v>
      </c>
      <c r="D12279" t="s">
        <v>9</v>
      </c>
      <c r="E12279" t="s">
        <v>10</v>
      </c>
      <c r="F12279">
        <v>2593419</v>
      </c>
    </row>
    <row r="12280" spans="1:6">
      <c r="A12280" s="171">
        <v>44569</v>
      </c>
      <c r="B12280" t="s">
        <v>164</v>
      </c>
      <c r="C12280">
        <v>381628.12</v>
      </c>
      <c r="D12280" t="s">
        <v>9</v>
      </c>
      <c r="E12280" t="s">
        <v>11</v>
      </c>
      <c r="F12280">
        <v>6775</v>
      </c>
    </row>
    <row r="12281" spans="1:6">
      <c r="A12281" s="171">
        <v>44569</v>
      </c>
      <c r="B12281" t="s">
        <v>164</v>
      </c>
      <c r="C12281">
        <v>381628.12</v>
      </c>
      <c r="D12281" t="s">
        <v>9</v>
      </c>
      <c r="E12281" t="s">
        <v>12</v>
      </c>
      <c r="F12281">
        <v>0</v>
      </c>
    </row>
    <row r="12282" spans="1:6">
      <c r="A12282" s="171">
        <v>44569</v>
      </c>
      <c r="B12282" t="s">
        <v>164</v>
      </c>
      <c r="C12282">
        <v>381628.12</v>
      </c>
      <c r="D12282" t="s">
        <v>9</v>
      </c>
      <c r="E12282" t="s">
        <v>13</v>
      </c>
      <c r="F12282">
        <v>3412751</v>
      </c>
    </row>
    <row r="12283" spans="1:6">
      <c r="A12283" s="171">
        <v>44569</v>
      </c>
      <c r="B12283" t="s">
        <v>164</v>
      </c>
      <c r="C12283">
        <v>381628.12</v>
      </c>
      <c r="D12283" t="s">
        <v>14</v>
      </c>
      <c r="E12283" t="s">
        <v>14</v>
      </c>
      <c r="F12283">
        <v>154052</v>
      </c>
    </row>
    <row r="12284" spans="1:6">
      <c r="A12284" s="171">
        <v>44569</v>
      </c>
      <c r="B12284" t="s">
        <v>164</v>
      </c>
      <c r="C12284">
        <v>381628.12</v>
      </c>
      <c r="D12284" t="s">
        <v>14</v>
      </c>
      <c r="E12284" t="s">
        <v>15</v>
      </c>
      <c r="F12284">
        <v>153287</v>
      </c>
    </row>
    <row r="12285" spans="1:6">
      <c r="A12285" s="171">
        <v>44569</v>
      </c>
      <c r="B12285" t="s">
        <v>164</v>
      </c>
      <c r="C12285">
        <v>381628.12</v>
      </c>
      <c r="D12285" t="s">
        <v>14</v>
      </c>
      <c r="E12285" t="s">
        <v>16</v>
      </c>
      <c r="F12285">
        <v>765</v>
      </c>
    </row>
    <row r="12286" spans="1:6">
      <c r="A12286" s="171">
        <v>44569</v>
      </c>
      <c r="B12286" t="s">
        <v>164</v>
      </c>
      <c r="C12286">
        <v>381628.12</v>
      </c>
      <c r="D12286" t="s">
        <v>14</v>
      </c>
      <c r="E12286" t="s">
        <v>17</v>
      </c>
      <c r="F12286">
        <v>0</v>
      </c>
    </row>
    <row r="12287" spans="1:6">
      <c r="A12287" s="171">
        <v>44569</v>
      </c>
      <c r="B12287" t="s">
        <v>164</v>
      </c>
      <c r="C12287">
        <v>381628.12</v>
      </c>
      <c r="D12287" t="s">
        <v>14</v>
      </c>
      <c r="E12287" t="s">
        <v>18</v>
      </c>
      <c r="F12287">
        <v>0</v>
      </c>
    </row>
    <row r="12288" spans="1:6">
      <c r="A12288" s="171">
        <v>44569</v>
      </c>
      <c r="B12288" t="s">
        <v>164</v>
      </c>
      <c r="C12288">
        <v>381628.12</v>
      </c>
      <c r="D12288" t="s">
        <v>19</v>
      </c>
      <c r="E12288" t="s">
        <v>19</v>
      </c>
      <c r="F12288">
        <v>3801292</v>
      </c>
    </row>
    <row r="12289" spans="1:6">
      <c r="A12289" s="171">
        <v>44569</v>
      </c>
      <c r="B12289" t="s">
        <v>164</v>
      </c>
      <c r="C12289">
        <v>381628.12</v>
      </c>
      <c r="D12289" t="s">
        <v>19</v>
      </c>
      <c r="E12289" t="s">
        <v>20</v>
      </c>
      <c r="F12289">
        <v>3801292</v>
      </c>
    </row>
    <row r="12290" spans="1:6">
      <c r="A12290" s="171">
        <v>44569</v>
      </c>
      <c r="B12290" t="s">
        <v>164</v>
      </c>
      <c r="C12290">
        <v>381628.12</v>
      </c>
      <c r="D12290" t="s">
        <v>19</v>
      </c>
      <c r="E12290" t="s">
        <v>21</v>
      </c>
      <c r="F12290">
        <v>0</v>
      </c>
    </row>
    <row r="12291" spans="1:6">
      <c r="A12291" s="171">
        <v>44569</v>
      </c>
      <c r="B12291" t="s">
        <v>164</v>
      </c>
      <c r="C12291">
        <v>381628.12</v>
      </c>
      <c r="D12291" t="s">
        <v>19</v>
      </c>
      <c r="E12291" t="s">
        <v>22</v>
      </c>
      <c r="F12291">
        <v>0</v>
      </c>
    </row>
    <row r="12292" spans="1:6">
      <c r="A12292" s="171">
        <v>44569</v>
      </c>
      <c r="B12292" t="s">
        <v>164</v>
      </c>
      <c r="C12292">
        <v>381628.12</v>
      </c>
      <c r="D12292" t="s">
        <v>23</v>
      </c>
      <c r="E12292" t="s">
        <v>23</v>
      </c>
      <c r="F12292">
        <v>2320934</v>
      </c>
    </row>
    <row r="12293" spans="1:6">
      <c r="A12293" s="171">
        <v>44569</v>
      </c>
      <c r="B12293" t="s">
        <v>164</v>
      </c>
      <c r="C12293">
        <v>381628.12</v>
      </c>
      <c r="D12293" t="s">
        <v>24</v>
      </c>
      <c r="E12293" t="s">
        <v>24</v>
      </c>
      <c r="F12293">
        <v>711569</v>
      </c>
    </row>
    <row r="12294" spans="1:6">
      <c r="A12294" s="171">
        <v>44569</v>
      </c>
      <c r="B12294" t="s">
        <v>164</v>
      </c>
      <c r="C12294">
        <v>381628.12</v>
      </c>
      <c r="D12294" t="s">
        <v>25</v>
      </c>
      <c r="E12294" t="s">
        <v>25</v>
      </c>
      <c r="F12294">
        <v>8131311</v>
      </c>
    </row>
    <row r="12295" spans="1:6">
      <c r="A12295" s="171">
        <v>44569</v>
      </c>
      <c r="B12295" t="s">
        <v>164</v>
      </c>
      <c r="C12295">
        <v>381628.12</v>
      </c>
      <c r="D12295" t="s">
        <v>26</v>
      </c>
      <c r="E12295" t="s">
        <v>26</v>
      </c>
      <c r="F12295">
        <v>3961502</v>
      </c>
    </row>
    <row r="12296" spans="1:6">
      <c r="A12296" s="171">
        <v>44569</v>
      </c>
      <c r="B12296" t="s">
        <v>164</v>
      </c>
      <c r="C12296">
        <v>381628.12</v>
      </c>
      <c r="D12296" t="s">
        <v>27</v>
      </c>
      <c r="E12296" t="s">
        <v>27</v>
      </c>
      <c r="F12296">
        <v>136777</v>
      </c>
    </row>
    <row r="12297" spans="1:6">
      <c r="A12297" s="171">
        <v>44569</v>
      </c>
      <c r="B12297" t="s">
        <v>164</v>
      </c>
      <c r="C12297">
        <v>381628.12</v>
      </c>
      <c r="D12297" t="s">
        <v>28</v>
      </c>
      <c r="E12297" t="s">
        <v>28</v>
      </c>
      <c r="F12297">
        <v>1975</v>
      </c>
    </row>
    <row r="12298" spans="1:6">
      <c r="A12298" s="171">
        <v>44569</v>
      </c>
      <c r="B12298" t="s">
        <v>164</v>
      </c>
      <c r="C12298">
        <v>381628.12</v>
      </c>
      <c r="D12298" t="s">
        <v>29</v>
      </c>
      <c r="E12298" t="s">
        <v>29</v>
      </c>
      <c r="F12298">
        <v>1799645</v>
      </c>
    </row>
    <row r="12299" spans="1:6">
      <c r="A12299" s="171">
        <v>44569</v>
      </c>
      <c r="B12299" t="s">
        <v>164</v>
      </c>
      <c r="C12299">
        <v>381628.12</v>
      </c>
      <c r="D12299" t="s">
        <v>30</v>
      </c>
      <c r="E12299" t="s">
        <v>30</v>
      </c>
      <c r="F12299">
        <v>64158843</v>
      </c>
    </row>
    <row r="12300" spans="1:6">
      <c r="A12300" s="171">
        <v>44569</v>
      </c>
      <c r="B12300" t="s">
        <v>164</v>
      </c>
      <c r="C12300">
        <v>381628.12</v>
      </c>
      <c r="D12300" t="s">
        <v>31</v>
      </c>
      <c r="E12300" t="s">
        <v>31</v>
      </c>
      <c r="F12300">
        <v>16622688</v>
      </c>
    </row>
    <row r="12301" spans="1:6">
      <c r="A12301" s="171">
        <v>44569</v>
      </c>
      <c r="B12301" t="s">
        <v>164</v>
      </c>
      <c r="C12301">
        <v>381628.12</v>
      </c>
      <c r="D12301" t="s">
        <v>32</v>
      </c>
      <c r="E12301" t="s">
        <v>32</v>
      </c>
      <c r="F12301">
        <v>630569</v>
      </c>
    </row>
    <row r="12302" spans="1:6">
      <c r="A12302" s="171">
        <v>44569</v>
      </c>
      <c r="B12302" t="s">
        <v>164</v>
      </c>
      <c r="C12302">
        <v>381628.12</v>
      </c>
      <c r="D12302" t="s">
        <v>33</v>
      </c>
      <c r="E12302" t="s">
        <v>33</v>
      </c>
      <c r="F12302">
        <v>15197618</v>
      </c>
    </row>
    <row r="12303" spans="1:6">
      <c r="A12303" s="171">
        <v>44569</v>
      </c>
      <c r="B12303" t="s">
        <v>164</v>
      </c>
      <c r="C12303">
        <v>381628.12</v>
      </c>
      <c r="D12303" t="s">
        <v>34</v>
      </c>
      <c r="E12303" t="s">
        <v>34</v>
      </c>
      <c r="F12303">
        <v>1111857</v>
      </c>
    </row>
    <row r="12304" spans="1:6">
      <c r="A12304" s="171">
        <v>44569</v>
      </c>
      <c r="B12304" t="s">
        <v>164</v>
      </c>
      <c r="C12304">
        <v>381628.12</v>
      </c>
      <c r="D12304" t="s">
        <v>35</v>
      </c>
      <c r="E12304" t="s">
        <v>35</v>
      </c>
      <c r="F12304">
        <v>0</v>
      </c>
    </row>
    <row r="12305" spans="1:6">
      <c r="A12305" s="171">
        <v>44569</v>
      </c>
      <c r="B12305" t="s">
        <v>164</v>
      </c>
      <c r="C12305">
        <v>381628.12</v>
      </c>
      <c r="D12305" t="s">
        <v>36</v>
      </c>
      <c r="E12305" t="s">
        <v>36</v>
      </c>
      <c r="F12305">
        <v>0</v>
      </c>
    </row>
    <row r="12306" spans="1:6">
      <c r="A12306" s="171">
        <v>44569</v>
      </c>
      <c r="B12306" t="s">
        <v>164</v>
      </c>
      <c r="C12306">
        <v>381628.12</v>
      </c>
      <c r="D12306" t="s">
        <v>37</v>
      </c>
      <c r="E12306" t="s">
        <v>37</v>
      </c>
      <c r="F12306">
        <v>0</v>
      </c>
    </row>
    <row r="12307" spans="1:6">
      <c r="A12307" s="171">
        <v>44569</v>
      </c>
      <c r="B12307" t="s">
        <v>164</v>
      </c>
      <c r="C12307">
        <v>381628.12</v>
      </c>
      <c r="D12307" t="s">
        <v>38</v>
      </c>
      <c r="E12307" t="s">
        <v>38</v>
      </c>
      <c r="F12307">
        <v>0</v>
      </c>
    </row>
    <row r="12308" spans="1:6">
      <c r="A12308" s="171">
        <v>44569</v>
      </c>
      <c r="B12308" t="s">
        <v>164</v>
      </c>
      <c r="C12308">
        <v>381628.12</v>
      </c>
      <c r="D12308" t="s">
        <v>39</v>
      </c>
      <c r="E12308" t="s">
        <v>39</v>
      </c>
      <c r="F12308">
        <v>0</v>
      </c>
    </row>
    <row r="12309" spans="1:6">
      <c r="A12309" s="171">
        <v>44569</v>
      </c>
      <c r="B12309" t="s">
        <v>164</v>
      </c>
      <c r="C12309">
        <v>381628.12</v>
      </c>
      <c r="D12309" t="s">
        <v>40</v>
      </c>
      <c r="E12309" t="s">
        <v>40</v>
      </c>
      <c r="F12309">
        <v>0</v>
      </c>
    </row>
    <row r="12310" spans="1:6">
      <c r="A12310" s="171">
        <v>44569</v>
      </c>
      <c r="B12310" t="s">
        <v>164</v>
      </c>
      <c r="C12310">
        <v>381628.12</v>
      </c>
      <c r="D12310" t="s">
        <v>41</v>
      </c>
      <c r="E12310" t="s">
        <v>41</v>
      </c>
      <c r="F12310">
        <v>0</v>
      </c>
    </row>
    <row r="12311" spans="1:6">
      <c r="A12311" s="171">
        <v>44570</v>
      </c>
      <c r="B12311" t="s">
        <v>164</v>
      </c>
      <c r="C12311">
        <v>335805.9</v>
      </c>
      <c r="D12311" t="s">
        <v>9</v>
      </c>
      <c r="E12311" t="s">
        <v>9</v>
      </c>
      <c r="F12311">
        <v>4344666</v>
      </c>
    </row>
    <row r="12312" spans="1:6">
      <c r="A12312" s="171">
        <v>44570</v>
      </c>
      <c r="B12312" t="s">
        <v>164</v>
      </c>
      <c r="C12312">
        <v>335805.9</v>
      </c>
      <c r="D12312" t="s">
        <v>9</v>
      </c>
      <c r="E12312" t="s">
        <v>10</v>
      </c>
      <c r="F12312">
        <v>1613186</v>
      </c>
    </row>
    <row r="12313" spans="1:6">
      <c r="A12313" s="171">
        <v>44570</v>
      </c>
      <c r="B12313" t="s">
        <v>164</v>
      </c>
      <c r="C12313">
        <v>335805.9</v>
      </c>
      <c r="D12313" t="s">
        <v>9</v>
      </c>
      <c r="E12313" t="s">
        <v>11</v>
      </c>
      <c r="F12313">
        <v>7883</v>
      </c>
    </row>
    <row r="12314" spans="1:6">
      <c r="A12314" s="171">
        <v>44570</v>
      </c>
      <c r="B12314" t="s">
        <v>164</v>
      </c>
      <c r="C12314">
        <v>335805.9</v>
      </c>
      <c r="D12314" t="s">
        <v>9</v>
      </c>
      <c r="E12314" t="s">
        <v>12</v>
      </c>
      <c r="F12314">
        <v>0</v>
      </c>
    </row>
    <row r="12315" spans="1:6">
      <c r="A12315" s="171">
        <v>44570</v>
      </c>
      <c r="B12315" t="s">
        <v>164</v>
      </c>
      <c r="C12315">
        <v>335805.9</v>
      </c>
      <c r="D12315" t="s">
        <v>9</v>
      </c>
      <c r="E12315" t="s">
        <v>13</v>
      </c>
      <c r="F12315">
        <v>2723597</v>
      </c>
    </row>
    <row r="12316" spans="1:6">
      <c r="A12316" s="171">
        <v>44570</v>
      </c>
      <c r="B12316" t="s">
        <v>164</v>
      </c>
      <c r="C12316">
        <v>335805.9</v>
      </c>
      <c r="D12316" t="s">
        <v>14</v>
      </c>
      <c r="E12316" t="s">
        <v>14</v>
      </c>
      <c r="F12316">
        <v>205675</v>
      </c>
    </row>
    <row r="12317" spans="1:6">
      <c r="A12317" s="171">
        <v>44570</v>
      </c>
      <c r="B12317" t="s">
        <v>164</v>
      </c>
      <c r="C12317">
        <v>335805.9</v>
      </c>
      <c r="D12317" t="s">
        <v>14</v>
      </c>
      <c r="E12317" t="s">
        <v>15</v>
      </c>
      <c r="F12317">
        <v>204551</v>
      </c>
    </row>
    <row r="12318" spans="1:6">
      <c r="A12318" s="171">
        <v>44570</v>
      </c>
      <c r="B12318" t="s">
        <v>164</v>
      </c>
      <c r="C12318">
        <v>335805.9</v>
      </c>
      <c r="D12318" t="s">
        <v>14</v>
      </c>
      <c r="E12318" t="s">
        <v>16</v>
      </c>
      <c r="F12318">
        <v>1125</v>
      </c>
    </row>
    <row r="12319" spans="1:6">
      <c r="A12319" s="171">
        <v>44570</v>
      </c>
      <c r="B12319" t="s">
        <v>164</v>
      </c>
      <c r="C12319">
        <v>335805.9</v>
      </c>
      <c r="D12319" t="s">
        <v>14</v>
      </c>
      <c r="E12319" t="s">
        <v>17</v>
      </c>
      <c r="F12319">
        <v>0</v>
      </c>
    </row>
    <row r="12320" spans="1:6">
      <c r="A12320" s="171">
        <v>44570</v>
      </c>
      <c r="B12320" t="s">
        <v>164</v>
      </c>
      <c r="C12320">
        <v>335805.9</v>
      </c>
      <c r="D12320" t="s">
        <v>14</v>
      </c>
      <c r="E12320" t="s">
        <v>18</v>
      </c>
      <c r="F12320">
        <v>0</v>
      </c>
    </row>
    <row r="12321" spans="1:6">
      <c r="A12321" s="171">
        <v>44570</v>
      </c>
      <c r="B12321" t="s">
        <v>164</v>
      </c>
      <c r="C12321">
        <v>335805.9</v>
      </c>
      <c r="D12321" t="s">
        <v>19</v>
      </c>
      <c r="E12321" t="s">
        <v>19</v>
      </c>
      <c r="F12321">
        <v>3853352</v>
      </c>
    </row>
    <row r="12322" spans="1:6">
      <c r="A12322" s="171">
        <v>44570</v>
      </c>
      <c r="B12322" t="s">
        <v>164</v>
      </c>
      <c r="C12322">
        <v>335805.9</v>
      </c>
      <c r="D12322" t="s">
        <v>19</v>
      </c>
      <c r="E12322" t="s">
        <v>20</v>
      </c>
      <c r="F12322">
        <v>3853352</v>
      </c>
    </row>
    <row r="12323" spans="1:6">
      <c r="A12323" s="171">
        <v>44570</v>
      </c>
      <c r="B12323" t="s">
        <v>164</v>
      </c>
      <c r="C12323">
        <v>335805.9</v>
      </c>
      <c r="D12323" t="s">
        <v>19</v>
      </c>
      <c r="E12323" t="s">
        <v>21</v>
      </c>
      <c r="F12323">
        <v>0</v>
      </c>
    </row>
    <row r="12324" spans="1:6">
      <c r="A12324" s="171">
        <v>44570</v>
      </c>
      <c r="B12324" t="s">
        <v>164</v>
      </c>
      <c r="C12324">
        <v>335805.9</v>
      </c>
      <c r="D12324" t="s">
        <v>19</v>
      </c>
      <c r="E12324" t="s">
        <v>22</v>
      </c>
      <c r="F12324">
        <v>0</v>
      </c>
    </row>
    <row r="12325" spans="1:6">
      <c r="A12325" s="171">
        <v>44570</v>
      </c>
      <c r="B12325" t="s">
        <v>164</v>
      </c>
      <c r="C12325">
        <v>335805.9</v>
      </c>
      <c r="D12325" t="s">
        <v>23</v>
      </c>
      <c r="E12325" t="s">
        <v>23</v>
      </c>
      <c r="F12325">
        <v>2063221</v>
      </c>
    </row>
    <row r="12326" spans="1:6">
      <c r="A12326" s="171">
        <v>44570</v>
      </c>
      <c r="B12326" t="s">
        <v>164</v>
      </c>
      <c r="C12326">
        <v>335805.9</v>
      </c>
      <c r="D12326" t="s">
        <v>24</v>
      </c>
      <c r="E12326" t="s">
        <v>24</v>
      </c>
      <c r="F12326">
        <v>777895</v>
      </c>
    </row>
    <row r="12327" spans="1:6">
      <c r="A12327" s="171">
        <v>44570</v>
      </c>
      <c r="B12327" t="s">
        <v>164</v>
      </c>
      <c r="C12327">
        <v>335805.9</v>
      </c>
      <c r="D12327" t="s">
        <v>25</v>
      </c>
      <c r="E12327" t="s">
        <v>25</v>
      </c>
      <c r="F12327">
        <v>11023201</v>
      </c>
    </row>
    <row r="12328" spans="1:6">
      <c r="A12328" s="171">
        <v>44570</v>
      </c>
      <c r="B12328" t="s">
        <v>164</v>
      </c>
      <c r="C12328">
        <v>335805.9</v>
      </c>
      <c r="D12328" t="s">
        <v>26</v>
      </c>
      <c r="E12328" t="s">
        <v>26</v>
      </c>
      <c r="F12328">
        <v>3908597</v>
      </c>
    </row>
    <row r="12329" spans="1:6">
      <c r="A12329" s="171">
        <v>44570</v>
      </c>
      <c r="B12329" t="s">
        <v>164</v>
      </c>
      <c r="C12329">
        <v>335805.9</v>
      </c>
      <c r="D12329" t="s">
        <v>27</v>
      </c>
      <c r="E12329" t="s">
        <v>27</v>
      </c>
      <c r="F12329">
        <v>124613</v>
      </c>
    </row>
    <row r="12330" spans="1:6">
      <c r="A12330" s="171">
        <v>44570</v>
      </c>
      <c r="B12330" t="s">
        <v>164</v>
      </c>
      <c r="C12330">
        <v>335805.9</v>
      </c>
      <c r="D12330" t="s">
        <v>28</v>
      </c>
      <c r="E12330" t="s">
        <v>28</v>
      </c>
      <c r="F12330">
        <v>1574</v>
      </c>
    </row>
    <row r="12331" spans="1:6">
      <c r="A12331" s="171">
        <v>44570</v>
      </c>
      <c r="B12331" t="s">
        <v>164</v>
      </c>
      <c r="C12331">
        <v>335805.9</v>
      </c>
      <c r="D12331" t="s">
        <v>29</v>
      </c>
      <c r="E12331" t="s">
        <v>29</v>
      </c>
      <c r="F12331">
        <v>1081615</v>
      </c>
    </row>
    <row r="12332" spans="1:6">
      <c r="A12332" s="171">
        <v>44570</v>
      </c>
      <c r="B12332" t="s">
        <v>164</v>
      </c>
      <c r="C12332">
        <v>335805.9</v>
      </c>
      <c r="D12332" t="s">
        <v>30</v>
      </c>
      <c r="E12332" t="s">
        <v>30</v>
      </c>
      <c r="F12332">
        <v>69079360</v>
      </c>
    </row>
    <row r="12333" spans="1:6">
      <c r="A12333" s="171">
        <v>44570</v>
      </c>
      <c r="B12333" t="s">
        <v>164</v>
      </c>
      <c r="C12333">
        <v>335805.9</v>
      </c>
      <c r="D12333" t="s">
        <v>31</v>
      </c>
      <c r="E12333" t="s">
        <v>31</v>
      </c>
      <c r="F12333">
        <v>19678695</v>
      </c>
    </row>
    <row r="12334" spans="1:6">
      <c r="A12334" s="171">
        <v>44570</v>
      </c>
      <c r="B12334" t="s">
        <v>164</v>
      </c>
      <c r="C12334">
        <v>335805.9</v>
      </c>
      <c r="D12334" t="s">
        <v>32</v>
      </c>
      <c r="E12334" t="s">
        <v>32</v>
      </c>
      <c r="F12334">
        <v>970429</v>
      </c>
    </row>
    <row r="12335" spans="1:6">
      <c r="A12335" s="171">
        <v>44570</v>
      </c>
      <c r="B12335" t="s">
        <v>164</v>
      </c>
      <c r="C12335">
        <v>335805.9</v>
      </c>
      <c r="D12335" t="s">
        <v>33</v>
      </c>
      <c r="E12335" t="s">
        <v>33</v>
      </c>
      <c r="F12335">
        <v>15832341</v>
      </c>
    </row>
    <row r="12336" spans="1:6">
      <c r="A12336" s="171">
        <v>44570</v>
      </c>
      <c r="B12336" t="s">
        <v>164</v>
      </c>
      <c r="C12336">
        <v>335805.9</v>
      </c>
      <c r="D12336" t="s">
        <v>34</v>
      </c>
      <c r="E12336" t="s">
        <v>34</v>
      </c>
      <c r="F12336">
        <v>1357758</v>
      </c>
    </row>
    <row r="12337" spans="1:6">
      <c r="A12337" s="171">
        <v>44570</v>
      </c>
      <c r="B12337" t="s">
        <v>164</v>
      </c>
      <c r="C12337">
        <v>335805.9</v>
      </c>
      <c r="D12337" t="s">
        <v>35</v>
      </c>
      <c r="E12337" t="s">
        <v>35</v>
      </c>
      <c r="F12337">
        <v>0</v>
      </c>
    </row>
    <row r="12338" spans="1:6">
      <c r="A12338" s="171">
        <v>44570</v>
      </c>
      <c r="B12338" t="s">
        <v>164</v>
      </c>
      <c r="C12338">
        <v>335805.9</v>
      </c>
      <c r="D12338" t="s">
        <v>36</v>
      </c>
      <c r="E12338" t="s">
        <v>36</v>
      </c>
      <c r="F12338">
        <v>0</v>
      </c>
    </row>
    <row r="12339" spans="1:6">
      <c r="A12339" s="171">
        <v>44570</v>
      </c>
      <c r="B12339" t="s">
        <v>164</v>
      </c>
      <c r="C12339">
        <v>335805.9</v>
      </c>
      <c r="D12339" t="s">
        <v>37</v>
      </c>
      <c r="E12339" t="s">
        <v>37</v>
      </c>
      <c r="F12339">
        <v>0</v>
      </c>
    </row>
    <row r="12340" spans="1:6">
      <c r="A12340" s="171">
        <v>44570</v>
      </c>
      <c r="B12340" t="s">
        <v>164</v>
      </c>
      <c r="C12340">
        <v>335805.9</v>
      </c>
      <c r="D12340" t="s">
        <v>38</v>
      </c>
      <c r="E12340" t="s">
        <v>38</v>
      </c>
      <c r="F12340">
        <v>0</v>
      </c>
    </row>
    <row r="12341" spans="1:6">
      <c r="A12341" s="171">
        <v>44570</v>
      </c>
      <c r="B12341" t="s">
        <v>164</v>
      </c>
      <c r="C12341">
        <v>335805.9</v>
      </c>
      <c r="D12341" t="s">
        <v>39</v>
      </c>
      <c r="E12341" t="s">
        <v>39</v>
      </c>
      <c r="F12341">
        <v>0</v>
      </c>
    </row>
    <row r="12342" spans="1:6">
      <c r="A12342" s="171">
        <v>44570</v>
      </c>
      <c r="B12342" t="s">
        <v>164</v>
      </c>
      <c r="C12342">
        <v>335805.9</v>
      </c>
      <c r="D12342" t="s">
        <v>40</v>
      </c>
      <c r="E12342" t="s">
        <v>40</v>
      </c>
      <c r="F12342">
        <v>0</v>
      </c>
    </row>
    <row r="12343" spans="1:6">
      <c r="A12343" s="171">
        <v>44570</v>
      </c>
      <c r="B12343" t="s">
        <v>164</v>
      </c>
      <c r="C12343">
        <v>335805.9</v>
      </c>
      <c r="D12343" t="s">
        <v>41</v>
      </c>
      <c r="E12343" t="s">
        <v>41</v>
      </c>
      <c r="F12343">
        <v>0</v>
      </c>
    </row>
    <row r="12344" spans="1:6">
      <c r="A12344" s="171">
        <v>44571</v>
      </c>
      <c r="B12344" t="s">
        <v>164</v>
      </c>
      <c r="C12344">
        <v>265067.61</v>
      </c>
      <c r="D12344" t="s">
        <v>9</v>
      </c>
      <c r="E12344" t="s">
        <v>9</v>
      </c>
      <c r="F12344">
        <v>4115218</v>
      </c>
    </row>
    <row r="12345" spans="1:6">
      <c r="A12345" s="171">
        <v>44571</v>
      </c>
      <c r="B12345" t="s">
        <v>164</v>
      </c>
      <c r="C12345">
        <v>265067.61</v>
      </c>
      <c r="D12345" t="s">
        <v>9</v>
      </c>
      <c r="E12345" t="s">
        <v>10</v>
      </c>
      <c r="F12345">
        <v>1798830</v>
      </c>
    </row>
    <row r="12346" spans="1:6">
      <c r="A12346" s="171">
        <v>44571</v>
      </c>
      <c r="B12346" t="s">
        <v>164</v>
      </c>
      <c r="C12346">
        <v>265067.61</v>
      </c>
      <c r="D12346" t="s">
        <v>9</v>
      </c>
      <c r="E12346" t="s">
        <v>11</v>
      </c>
      <c r="F12346">
        <v>7199</v>
      </c>
    </row>
    <row r="12347" spans="1:6">
      <c r="A12347" s="171">
        <v>44571</v>
      </c>
      <c r="B12347" t="s">
        <v>164</v>
      </c>
      <c r="C12347">
        <v>265067.61</v>
      </c>
      <c r="D12347" t="s">
        <v>9</v>
      </c>
      <c r="E12347" t="s">
        <v>12</v>
      </c>
      <c r="F12347">
        <v>0</v>
      </c>
    </row>
    <row r="12348" spans="1:6">
      <c r="A12348" s="171">
        <v>44571</v>
      </c>
      <c r="B12348" t="s">
        <v>164</v>
      </c>
      <c r="C12348">
        <v>265067.61</v>
      </c>
      <c r="D12348" t="s">
        <v>9</v>
      </c>
      <c r="E12348" t="s">
        <v>13</v>
      </c>
      <c r="F12348">
        <v>2309189</v>
      </c>
    </row>
    <row r="12349" spans="1:6">
      <c r="A12349" s="171">
        <v>44571</v>
      </c>
      <c r="B12349" t="s">
        <v>164</v>
      </c>
      <c r="C12349">
        <v>265067.61</v>
      </c>
      <c r="D12349" t="s">
        <v>14</v>
      </c>
      <c r="E12349" t="s">
        <v>14</v>
      </c>
      <c r="F12349">
        <v>172026</v>
      </c>
    </row>
    <row r="12350" spans="1:6">
      <c r="A12350" s="171">
        <v>44571</v>
      </c>
      <c r="B12350" t="s">
        <v>164</v>
      </c>
      <c r="C12350">
        <v>265067.61</v>
      </c>
      <c r="D12350" t="s">
        <v>14</v>
      </c>
      <c r="E12350" t="s">
        <v>15</v>
      </c>
      <c r="F12350">
        <v>170960</v>
      </c>
    </row>
    <row r="12351" spans="1:6">
      <c r="A12351" s="171">
        <v>44571</v>
      </c>
      <c r="B12351" t="s">
        <v>164</v>
      </c>
      <c r="C12351">
        <v>265067.61</v>
      </c>
      <c r="D12351" t="s">
        <v>14</v>
      </c>
      <c r="E12351" t="s">
        <v>16</v>
      </c>
      <c r="F12351">
        <v>1066</v>
      </c>
    </row>
    <row r="12352" spans="1:6">
      <c r="A12352" s="171">
        <v>44571</v>
      </c>
      <c r="B12352" t="s">
        <v>164</v>
      </c>
      <c r="C12352">
        <v>265067.61</v>
      </c>
      <c r="D12352" t="s">
        <v>14</v>
      </c>
      <c r="E12352" t="s">
        <v>17</v>
      </c>
      <c r="F12352">
        <v>0</v>
      </c>
    </row>
    <row r="12353" spans="1:6">
      <c r="A12353" s="171">
        <v>44571</v>
      </c>
      <c r="B12353" t="s">
        <v>164</v>
      </c>
      <c r="C12353">
        <v>265067.61</v>
      </c>
      <c r="D12353" t="s">
        <v>14</v>
      </c>
      <c r="E12353" t="s">
        <v>18</v>
      </c>
      <c r="F12353">
        <v>0</v>
      </c>
    </row>
    <row r="12354" spans="1:6">
      <c r="A12354" s="171">
        <v>44571</v>
      </c>
      <c r="B12354" t="s">
        <v>164</v>
      </c>
      <c r="C12354">
        <v>265067.61</v>
      </c>
      <c r="D12354" t="s">
        <v>19</v>
      </c>
      <c r="E12354" t="s">
        <v>19</v>
      </c>
      <c r="F12354">
        <v>2152256</v>
      </c>
    </row>
    <row r="12355" spans="1:6">
      <c r="A12355" s="171">
        <v>44571</v>
      </c>
      <c r="B12355" t="s">
        <v>164</v>
      </c>
      <c r="C12355">
        <v>265067.61</v>
      </c>
      <c r="D12355" t="s">
        <v>19</v>
      </c>
      <c r="E12355" t="s">
        <v>20</v>
      </c>
      <c r="F12355">
        <v>2152256</v>
      </c>
    </row>
    <row r="12356" spans="1:6">
      <c r="A12356" s="171">
        <v>44571</v>
      </c>
      <c r="B12356" t="s">
        <v>164</v>
      </c>
      <c r="C12356">
        <v>265067.61</v>
      </c>
      <c r="D12356" t="s">
        <v>19</v>
      </c>
      <c r="E12356" t="s">
        <v>21</v>
      </c>
      <c r="F12356">
        <v>0</v>
      </c>
    </row>
    <row r="12357" spans="1:6">
      <c r="A12357" s="171">
        <v>44571</v>
      </c>
      <c r="B12357" t="s">
        <v>164</v>
      </c>
      <c r="C12357">
        <v>265067.61</v>
      </c>
      <c r="D12357" t="s">
        <v>19</v>
      </c>
      <c r="E12357" t="s">
        <v>22</v>
      </c>
      <c r="F12357">
        <v>0</v>
      </c>
    </row>
    <row r="12358" spans="1:6">
      <c r="A12358" s="171">
        <v>44571</v>
      </c>
      <c r="B12358" t="s">
        <v>164</v>
      </c>
      <c r="C12358">
        <v>265067.61</v>
      </c>
      <c r="D12358" t="s">
        <v>23</v>
      </c>
      <c r="E12358" t="s">
        <v>23</v>
      </c>
      <c r="F12358">
        <v>3833151</v>
      </c>
    </row>
    <row r="12359" spans="1:6">
      <c r="A12359" s="171">
        <v>44571</v>
      </c>
      <c r="B12359" t="s">
        <v>164</v>
      </c>
      <c r="C12359">
        <v>265067.61</v>
      </c>
      <c r="D12359" t="s">
        <v>24</v>
      </c>
      <c r="E12359" t="s">
        <v>24</v>
      </c>
      <c r="F12359">
        <v>755836</v>
      </c>
    </row>
    <row r="12360" spans="1:6">
      <c r="A12360" s="171">
        <v>44571</v>
      </c>
      <c r="B12360" t="s">
        <v>164</v>
      </c>
      <c r="C12360">
        <v>265067.61</v>
      </c>
      <c r="D12360" t="s">
        <v>25</v>
      </c>
      <c r="E12360" t="s">
        <v>25</v>
      </c>
      <c r="F12360">
        <v>9385102</v>
      </c>
    </row>
    <row r="12361" spans="1:6">
      <c r="A12361" s="171">
        <v>44571</v>
      </c>
      <c r="B12361" t="s">
        <v>164</v>
      </c>
      <c r="C12361">
        <v>265067.61</v>
      </c>
      <c r="D12361" t="s">
        <v>26</v>
      </c>
      <c r="E12361" t="s">
        <v>26</v>
      </c>
      <c r="F12361">
        <v>2187145</v>
      </c>
    </row>
    <row r="12362" spans="1:6">
      <c r="A12362" s="171">
        <v>44571</v>
      </c>
      <c r="B12362" t="s">
        <v>164</v>
      </c>
      <c r="C12362">
        <v>265067.61</v>
      </c>
      <c r="D12362" t="s">
        <v>27</v>
      </c>
      <c r="E12362" t="s">
        <v>27</v>
      </c>
      <c r="F12362">
        <v>120074</v>
      </c>
    </row>
    <row r="12363" spans="1:6">
      <c r="A12363" s="171">
        <v>44571</v>
      </c>
      <c r="B12363" t="s">
        <v>164</v>
      </c>
      <c r="C12363">
        <v>265067.61</v>
      </c>
      <c r="D12363" t="s">
        <v>28</v>
      </c>
      <c r="E12363" t="s">
        <v>28</v>
      </c>
      <c r="F12363">
        <v>2124</v>
      </c>
    </row>
    <row r="12364" spans="1:6">
      <c r="A12364" s="171">
        <v>44571</v>
      </c>
      <c r="B12364" t="s">
        <v>164</v>
      </c>
      <c r="C12364">
        <v>265067.61</v>
      </c>
      <c r="D12364" t="s">
        <v>29</v>
      </c>
      <c r="E12364" t="s">
        <v>29</v>
      </c>
      <c r="F12364">
        <v>718144</v>
      </c>
    </row>
    <row r="12365" spans="1:6">
      <c r="A12365" s="171">
        <v>44571</v>
      </c>
      <c r="B12365" t="s">
        <v>164</v>
      </c>
      <c r="C12365">
        <v>265067.61</v>
      </c>
      <c r="D12365" t="s">
        <v>30</v>
      </c>
      <c r="E12365" t="s">
        <v>30</v>
      </c>
      <c r="F12365">
        <v>68945298</v>
      </c>
    </row>
    <row r="12366" spans="1:6">
      <c r="A12366" s="171">
        <v>44571</v>
      </c>
      <c r="B12366" t="s">
        <v>164</v>
      </c>
      <c r="C12366">
        <v>265067.61</v>
      </c>
      <c r="D12366" t="s">
        <v>31</v>
      </c>
      <c r="E12366" t="s">
        <v>31</v>
      </c>
      <c r="F12366">
        <v>22114754</v>
      </c>
    </row>
    <row r="12367" spans="1:6">
      <c r="A12367" s="171">
        <v>44571</v>
      </c>
      <c r="B12367" t="s">
        <v>164</v>
      </c>
      <c r="C12367">
        <v>265067.61</v>
      </c>
      <c r="D12367" t="s">
        <v>32</v>
      </c>
      <c r="E12367" t="s">
        <v>32</v>
      </c>
      <c r="F12367">
        <v>690610</v>
      </c>
    </row>
    <row r="12368" spans="1:6">
      <c r="A12368" s="171">
        <v>44571</v>
      </c>
      <c r="B12368" t="s">
        <v>164</v>
      </c>
      <c r="C12368">
        <v>265067.61</v>
      </c>
      <c r="D12368" t="s">
        <v>33</v>
      </c>
      <c r="E12368" t="s">
        <v>33</v>
      </c>
      <c r="F12368">
        <v>15397198</v>
      </c>
    </row>
    <row r="12369" spans="1:6">
      <c r="A12369" s="171">
        <v>44571</v>
      </c>
      <c r="B12369" t="s">
        <v>164</v>
      </c>
      <c r="C12369">
        <v>265067.61</v>
      </c>
      <c r="D12369" t="s">
        <v>34</v>
      </c>
      <c r="E12369" t="s">
        <v>34</v>
      </c>
      <c r="F12369">
        <v>1233580</v>
      </c>
    </row>
    <row r="12370" spans="1:6">
      <c r="A12370" s="171">
        <v>44571</v>
      </c>
      <c r="B12370" t="s">
        <v>164</v>
      </c>
      <c r="C12370">
        <v>265067.61</v>
      </c>
      <c r="D12370" t="s">
        <v>35</v>
      </c>
      <c r="E12370" t="s">
        <v>35</v>
      </c>
      <c r="F12370">
        <v>0</v>
      </c>
    </row>
    <row r="12371" spans="1:6">
      <c r="A12371" s="171">
        <v>44571</v>
      </c>
      <c r="B12371" t="s">
        <v>164</v>
      </c>
      <c r="C12371">
        <v>265067.61</v>
      </c>
      <c r="D12371" t="s">
        <v>36</v>
      </c>
      <c r="E12371" t="s">
        <v>36</v>
      </c>
      <c r="F12371">
        <v>0</v>
      </c>
    </row>
    <row r="12372" spans="1:6">
      <c r="A12372" s="171">
        <v>44571</v>
      </c>
      <c r="B12372" t="s">
        <v>164</v>
      </c>
      <c r="C12372">
        <v>265067.61</v>
      </c>
      <c r="D12372" t="s">
        <v>37</v>
      </c>
      <c r="E12372" t="s">
        <v>37</v>
      </c>
      <c r="F12372">
        <v>0</v>
      </c>
    </row>
    <row r="12373" spans="1:6">
      <c r="A12373" s="171">
        <v>44571</v>
      </c>
      <c r="B12373" t="s">
        <v>164</v>
      </c>
      <c r="C12373">
        <v>265067.61</v>
      </c>
      <c r="D12373" t="s">
        <v>38</v>
      </c>
      <c r="E12373" t="s">
        <v>38</v>
      </c>
      <c r="F12373">
        <v>0</v>
      </c>
    </row>
    <row r="12374" spans="1:6">
      <c r="A12374" s="171">
        <v>44571</v>
      </c>
      <c r="B12374" t="s">
        <v>164</v>
      </c>
      <c r="C12374">
        <v>265067.61</v>
      </c>
      <c r="D12374" t="s">
        <v>39</v>
      </c>
      <c r="E12374" t="s">
        <v>39</v>
      </c>
      <c r="F12374">
        <v>0</v>
      </c>
    </row>
    <row r="12375" spans="1:6">
      <c r="A12375" s="171">
        <v>44571</v>
      </c>
      <c r="B12375" t="s">
        <v>164</v>
      </c>
      <c r="C12375">
        <v>265067.61</v>
      </c>
      <c r="D12375" t="s">
        <v>40</v>
      </c>
      <c r="E12375" t="s">
        <v>40</v>
      </c>
      <c r="F12375">
        <v>0</v>
      </c>
    </row>
    <row r="12376" spans="1:6">
      <c r="A12376" s="171">
        <v>44571</v>
      </c>
      <c r="B12376" t="s">
        <v>164</v>
      </c>
      <c r="C12376">
        <v>265067.61</v>
      </c>
      <c r="D12376" t="s">
        <v>41</v>
      </c>
      <c r="E12376" t="s">
        <v>41</v>
      </c>
      <c r="F12376">
        <v>0</v>
      </c>
    </row>
    <row r="12377" spans="1:6">
      <c r="A12377" s="171">
        <v>44572</v>
      </c>
      <c r="B12377" t="s">
        <v>164</v>
      </c>
      <c r="C12377">
        <v>122484.29</v>
      </c>
      <c r="D12377" t="s">
        <v>9</v>
      </c>
      <c r="E12377" t="s">
        <v>9</v>
      </c>
      <c r="F12377">
        <v>3616823</v>
      </c>
    </row>
    <row r="12378" spans="1:6">
      <c r="A12378" s="171">
        <v>44572</v>
      </c>
      <c r="B12378" t="s">
        <v>164</v>
      </c>
      <c r="C12378">
        <v>122484.29</v>
      </c>
      <c r="D12378" t="s">
        <v>9</v>
      </c>
      <c r="E12378" t="s">
        <v>10</v>
      </c>
      <c r="F12378">
        <v>1557918</v>
      </c>
    </row>
    <row r="12379" spans="1:6">
      <c r="A12379" s="171">
        <v>44572</v>
      </c>
      <c r="B12379" t="s">
        <v>164</v>
      </c>
      <c r="C12379">
        <v>122484.29</v>
      </c>
      <c r="D12379" t="s">
        <v>9</v>
      </c>
      <c r="E12379" t="s">
        <v>11</v>
      </c>
      <c r="F12379">
        <v>6688</v>
      </c>
    </row>
    <row r="12380" spans="1:6">
      <c r="A12380" s="171">
        <v>44572</v>
      </c>
      <c r="B12380" t="s">
        <v>164</v>
      </c>
      <c r="C12380">
        <v>122484.29</v>
      </c>
      <c r="D12380" t="s">
        <v>9</v>
      </c>
      <c r="E12380" t="s">
        <v>12</v>
      </c>
      <c r="F12380">
        <v>0</v>
      </c>
    </row>
    <row r="12381" spans="1:6">
      <c r="A12381" s="171">
        <v>44572</v>
      </c>
      <c r="B12381" t="s">
        <v>164</v>
      </c>
      <c r="C12381">
        <v>122484.29</v>
      </c>
      <c r="D12381" t="s">
        <v>9</v>
      </c>
      <c r="E12381" t="s">
        <v>13</v>
      </c>
      <c r="F12381">
        <v>2052217</v>
      </c>
    </row>
    <row r="12382" spans="1:6">
      <c r="A12382" s="171">
        <v>44572</v>
      </c>
      <c r="B12382" t="s">
        <v>164</v>
      </c>
      <c r="C12382">
        <v>122484.29</v>
      </c>
      <c r="D12382" t="s">
        <v>14</v>
      </c>
      <c r="E12382" t="s">
        <v>14</v>
      </c>
      <c r="F12382">
        <v>138971</v>
      </c>
    </row>
    <row r="12383" spans="1:6">
      <c r="A12383" s="171">
        <v>44572</v>
      </c>
      <c r="B12383" t="s">
        <v>164</v>
      </c>
      <c r="C12383">
        <v>122484.29</v>
      </c>
      <c r="D12383" t="s">
        <v>14</v>
      </c>
      <c r="E12383" t="s">
        <v>15</v>
      </c>
      <c r="F12383">
        <v>138177</v>
      </c>
    </row>
    <row r="12384" spans="1:6">
      <c r="A12384" s="171">
        <v>44572</v>
      </c>
      <c r="B12384" t="s">
        <v>164</v>
      </c>
      <c r="C12384">
        <v>122484.29</v>
      </c>
      <c r="D12384" t="s">
        <v>14</v>
      </c>
      <c r="E12384" t="s">
        <v>16</v>
      </c>
      <c r="F12384">
        <v>794</v>
      </c>
    </row>
    <row r="12385" spans="1:6">
      <c r="A12385" s="171">
        <v>44572</v>
      </c>
      <c r="B12385" t="s">
        <v>164</v>
      </c>
      <c r="C12385">
        <v>122484.29</v>
      </c>
      <c r="D12385" t="s">
        <v>14</v>
      </c>
      <c r="E12385" t="s">
        <v>17</v>
      </c>
      <c r="F12385">
        <v>0</v>
      </c>
    </row>
    <row r="12386" spans="1:6">
      <c r="A12386" s="171">
        <v>44572</v>
      </c>
      <c r="B12386" t="s">
        <v>164</v>
      </c>
      <c r="C12386">
        <v>122484.29</v>
      </c>
      <c r="D12386" t="s">
        <v>14</v>
      </c>
      <c r="E12386" t="s">
        <v>18</v>
      </c>
      <c r="F12386">
        <v>0</v>
      </c>
    </row>
    <row r="12387" spans="1:6">
      <c r="A12387" s="171">
        <v>44572</v>
      </c>
      <c r="B12387" t="s">
        <v>164</v>
      </c>
      <c r="C12387">
        <v>122484.29</v>
      </c>
      <c r="D12387" t="s">
        <v>19</v>
      </c>
      <c r="E12387" t="s">
        <v>19</v>
      </c>
      <c r="F12387">
        <v>3324715</v>
      </c>
    </row>
    <row r="12388" spans="1:6">
      <c r="A12388" s="171">
        <v>44572</v>
      </c>
      <c r="B12388" t="s">
        <v>164</v>
      </c>
      <c r="C12388">
        <v>122484.29</v>
      </c>
      <c r="D12388" t="s">
        <v>19</v>
      </c>
      <c r="E12388" t="s">
        <v>20</v>
      </c>
      <c r="F12388">
        <v>3324715</v>
      </c>
    </row>
    <row r="12389" spans="1:6">
      <c r="A12389" s="171">
        <v>44572</v>
      </c>
      <c r="B12389" t="s">
        <v>164</v>
      </c>
      <c r="C12389">
        <v>122484.29</v>
      </c>
      <c r="D12389" t="s">
        <v>19</v>
      </c>
      <c r="E12389" t="s">
        <v>21</v>
      </c>
      <c r="F12389">
        <v>0</v>
      </c>
    </row>
    <row r="12390" spans="1:6">
      <c r="A12390" s="171">
        <v>44572</v>
      </c>
      <c r="B12390" t="s">
        <v>164</v>
      </c>
      <c r="C12390">
        <v>122484.29</v>
      </c>
      <c r="D12390" t="s">
        <v>19</v>
      </c>
      <c r="E12390" t="s">
        <v>22</v>
      </c>
      <c r="F12390">
        <v>0</v>
      </c>
    </row>
    <row r="12391" spans="1:6">
      <c r="A12391" s="171">
        <v>44572</v>
      </c>
      <c r="B12391" t="s">
        <v>164</v>
      </c>
      <c r="C12391">
        <v>122484.29</v>
      </c>
      <c r="D12391" t="s">
        <v>23</v>
      </c>
      <c r="E12391" t="s">
        <v>23</v>
      </c>
      <c r="F12391">
        <v>3881015</v>
      </c>
    </row>
    <row r="12392" spans="1:6">
      <c r="A12392" s="171">
        <v>44572</v>
      </c>
      <c r="B12392" t="s">
        <v>164</v>
      </c>
      <c r="C12392">
        <v>122484.29</v>
      </c>
      <c r="D12392" t="s">
        <v>24</v>
      </c>
      <c r="E12392" t="s">
        <v>24</v>
      </c>
      <c r="F12392">
        <v>571202</v>
      </c>
    </row>
    <row r="12393" spans="1:6">
      <c r="A12393" s="171">
        <v>44572</v>
      </c>
      <c r="B12393" t="s">
        <v>164</v>
      </c>
      <c r="C12393">
        <v>122484.29</v>
      </c>
      <c r="D12393" t="s">
        <v>25</v>
      </c>
      <c r="E12393" t="s">
        <v>25</v>
      </c>
      <c r="F12393">
        <v>6059561</v>
      </c>
    </row>
    <row r="12394" spans="1:6">
      <c r="A12394" s="171">
        <v>44572</v>
      </c>
      <c r="B12394" t="s">
        <v>164</v>
      </c>
      <c r="C12394">
        <v>122484.29</v>
      </c>
      <c r="D12394" t="s">
        <v>26</v>
      </c>
      <c r="E12394" t="s">
        <v>26</v>
      </c>
      <c r="F12394">
        <v>3485876</v>
      </c>
    </row>
    <row r="12395" spans="1:6">
      <c r="A12395" s="171">
        <v>44572</v>
      </c>
      <c r="B12395" t="s">
        <v>164</v>
      </c>
      <c r="C12395">
        <v>122484.29</v>
      </c>
      <c r="D12395" t="s">
        <v>27</v>
      </c>
      <c r="E12395" t="s">
        <v>27</v>
      </c>
      <c r="F12395">
        <v>124455</v>
      </c>
    </row>
    <row r="12396" spans="1:6">
      <c r="A12396" s="171">
        <v>44572</v>
      </c>
      <c r="B12396" t="s">
        <v>164</v>
      </c>
      <c r="C12396">
        <v>122484.29</v>
      </c>
      <c r="D12396" t="s">
        <v>28</v>
      </c>
      <c r="E12396" t="s">
        <v>28</v>
      </c>
      <c r="F12396">
        <v>17187</v>
      </c>
    </row>
    <row r="12397" spans="1:6">
      <c r="A12397" s="171">
        <v>44572</v>
      </c>
      <c r="B12397" t="s">
        <v>164</v>
      </c>
      <c r="C12397">
        <v>122484.29</v>
      </c>
      <c r="D12397" t="s">
        <v>29</v>
      </c>
      <c r="E12397" t="s">
        <v>29</v>
      </c>
      <c r="F12397">
        <v>807602</v>
      </c>
    </row>
    <row r="12398" spans="1:6">
      <c r="A12398" s="171">
        <v>44572</v>
      </c>
      <c r="B12398" t="s">
        <v>164</v>
      </c>
      <c r="C12398">
        <v>122484.29</v>
      </c>
      <c r="D12398" t="s">
        <v>30</v>
      </c>
      <c r="E12398" t="s">
        <v>30</v>
      </c>
      <c r="F12398">
        <v>62730273</v>
      </c>
    </row>
    <row r="12399" spans="1:6">
      <c r="A12399" s="171">
        <v>44572</v>
      </c>
      <c r="B12399" t="s">
        <v>164</v>
      </c>
      <c r="C12399">
        <v>122484.29</v>
      </c>
      <c r="D12399" t="s">
        <v>31</v>
      </c>
      <c r="E12399" t="s">
        <v>31</v>
      </c>
      <c r="F12399">
        <v>18174481</v>
      </c>
    </row>
    <row r="12400" spans="1:6">
      <c r="A12400" s="171">
        <v>44572</v>
      </c>
      <c r="B12400" t="s">
        <v>164</v>
      </c>
      <c r="C12400">
        <v>122484.29</v>
      </c>
      <c r="D12400" t="s">
        <v>32</v>
      </c>
      <c r="E12400" t="s">
        <v>32</v>
      </c>
      <c r="F12400">
        <v>908582</v>
      </c>
    </row>
    <row r="12401" spans="1:6">
      <c r="A12401" s="171">
        <v>44572</v>
      </c>
      <c r="B12401" t="s">
        <v>164</v>
      </c>
      <c r="C12401">
        <v>122484.29</v>
      </c>
      <c r="D12401" t="s">
        <v>33</v>
      </c>
      <c r="E12401" t="s">
        <v>33</v>
      </c>
      <c r="F12401">
        <v>17640428</v>
      </c>
    </row>
    <row r="12402" spans="1:6">
      <c r="A12402" s="171">
        <v>44572</v>
      </c>
      <c r="B12402" t="s">
        <v>164</v>
      </c>
      <c r="C12402">
        <v>122484.29</v>
      </c>
      <c r="D12402" t="s">
        <v>34</v>
      </c>
      <c r="E12402" t="s">
        <v>34</v>
      </c>
      <c r="F12402">
        <v>1351017</v>
      </c>
    </row>
    <row r="12403" spans="1:6">
      <c r="A12403" s="171">
        <v>44572</v>
      </c>
      <c r="B12403" t="s">
        <v>164</v>
      </c>
      <c r="C12403">
        <v>122484.29</v>
      </c>
      <c r="D12403" t="s">
        <v>35</v>
      </c>
      <c r="E12403" t="s">
        <v>35</v>
      </c>
      <c r="F12403">
        <v>0</v>
      </c>
    </row>
    <row r="12404" spans="1:6">
      <c r="A12404" s="171">
        <v>44572</v>
      </c>
      <c r="B12404" t="s">
        <v>164</v>
      </c>
      <c r="C12404">
        <v>122484.29</v>
      </c>
      <c r="D12404" t="s">
        <v>36</v>
      </c>
      <c r="E12404" t="s">
        <v>36</v>
      </c>
      <c r="F12404">
        <v>0</v>
      </c>
    </row>
    <row r="12405" spans="1:6">
      <c r="A12405" s="171">
        <v>44572</v>
      </c>
      <c r="B12405" t="s">
        <v>164</v>
      </c>
      <c r="C12405">
        <v>122484.29</v>
      </c>
      <c r="D12405" t="s">
        <v>37</v>
      </c>
      <c r="E12405" t="s">
        <v>37</v>
      </c>
      <c r="F12405">
        <v>0</v>
      </c>
    </row>
    <row r="12406" spans="1:6">
      <c r="A12406" s="171">
        <v>44572</v>
      </c>
      <c r="B12406" t="s">
        <v>164</v>
      </c>
      <c r="C12406">
        <v>122484.29</v>
      </c>
      <c r="D12406" t="s">
        <v>38</v>
      </c>
      <c r="E12406" t="s">
        <v>38</v>
      </c>
      <c r="F12406">
        <v>0</v>
      </c>
    </row>
    <row r="12407" spans="1:6">
      <c r="A12407" s="171">
        <v>44572</v>
      </c>
      <c r="B12407" t="s">
        <v>164</v>
      </c>
      <c r="C12407">
        <v>122484.29</v>
      </c>
      <c r="D12407" t="s">
        <v>39</v>
      </c>
      <c r="E12407" t="s">
        <v>39</v>
      </c>
      <c r="F12407">
        <v>0</v>
      </c>
    </row>
    <row r="12408" spans="1:6">
      <c r="A12408" s="171">
        <v>44572</v>
      </c>
      <c r="B12408" t="s">
        <v>164</v>
      </c>
      <c r="C12408">
        <v>122484.29</v>
      </c>
      <c r="D12408" t="s">
        <v>40</v>
      </c>
      <c r="E12408" t="s">
        <v>40</v>
      </c>
      <c r="F12408">
        <v>0</v>
      </c>
    </row>
    <row r="12409" spans="1:6">
      <c r="A12409" s="171">
        <v>44572</v>
      </c>
      <c r="B12409" t="s">
        <v>164</v>
      </c>
      <c r="C12409">
        <v>122484.29</v>
      </c>
      <c r="D12409" t="s">
        <v>41</v>
      </c>
      <c r="E12409" t="s">
        <v>41</v>
      </c>
      <c r="F12409">
        <v>0</v>
      </c>
    </row>
    <row r="12410" spans="1:6">
      <c r="A12410" s="171">
        <v>44573</v>
      </c>
      <c r="B12410" t="s">
        <v>164</v>
      </c>
      <c r="C12410">
        <v>139561.5</v>
      </c>
      <c r="D12410" t="s">
        <v>9</v>
      </c>
      <c r="E12410" t="s">
        <v>9</v>
      </c>
      <c r="F12410">
        <v>3793408</v>
      </c>
    </row>
    <row r="12411" spans="1:6">
      <c r="A12411" s="171">
        <v>44573</v>
      </c>
      <c r="B12411" t="s">
        <v>164</v>
      </c>
      <c r="C12411">
        <v>139561.5</v>
      </c>
      <c r="D12411" t="s">
        <v>9</v>
      </c>
      <c r="E12411" t="s">
        <v>10</v>
      </c>
      <c r="F12411">
        <v>1580409</v>
      </c>
    </row>
    <row r="12412" spans="1:6">
      <c r="A12412" s="171">
        <v>44573</v>
      </c>
      <c r="B12412" t="s">
        <v>164</v>
      </c>
      <c r="C12412">
        <v>139561.5</v>
      </c>
      <c r="D12412" t="s">
        <v>9</v>
      </c>
      <c r="E12412" t="s">
        <v>11</v>
      </c>
      <c r="F12412">
        <v>4501</v>
      </c>
    </row>
    <row r="12413" spans="1:6">
      <c r="A12413" s="171">
        <v>44573</v>
      </c>
      <c r="B12413" t="s">
        <v>164</v>
      </c>
      <c r="C12413">
        <v>139561.5</v>
      </c>
      <c r="D12413" t="s">
        <v>9</v>
      </c>
      <c r="E12413" t="s">
        <v>12</v>
      </c>
      <c r="F12413">
        <v>0</v>
      </c>
    </row>
    <row r="12414" spans="1:6">
      <c r="A12414" s="171">
        <v>44573</v>
      </c>
      <c r="B12414" t="s">
        <v>164</v>
      </c>
      <c r="C12414">
        <v>139561.5</v>
      </c>
      <c r="D12414" t="s">
        <v>9</v>
      </c>
      <c r="E12414" t="s">
        <v>13</v>
      </c>
      <c r="F12414">
        <v>2208498</v>
      </c>
    </row>
    <row r="12415" spans="1:6">
      <c r="A12415" s="171">
        <v>44573</v>
      </c>
      <c r="B12415" t="s">
        <v>164</v>
      </c>
      <c r="C12415">
        <v>139561.5</v>
      </c>
      <c r="D12415" t="s">
        <v>14</v>
      </c>
      <c r="E12415" t="s">
        <v>14</v>
      </c>
      <c r="F12415">
        <v>35087</v>
      </c>
    </row>
    <row r="12416" spans="1:6">
      <c r="A12416" s="171">
        <v>44573</v>
      </c>
      <c r="B12416" t="s">
        <v>164</v>
      </c>
      <c r="C12416">
        <v>139561.5</v>
      </c>
      <c r="D12416" t="s">
        <v>14</v>
      </c>
      <c r="E12416" t="s">
        <v>15</v>
      </c>
      <c r="F12416">
        <v>34432</v>
      </c>
    </row>
    <row r="12417" spans="1:6">
      <c r="A12417" s="171">
        <v>44573</v>
      </c>
      <c r="B12417" t="s">
        <v>164</v>
      </c>
      <c r="C12417">
        <v>139561.5</v>
      </c>
      <c r="D12417" t="s">
        <v>14</v>
      </c>
      <c r="E12417" t="s">
        <v>16</v>
      </c>
      <c r="F12417">
        <v>655</v>
      </c>
    </row>
    <row r="12418" spans="1:6">
      <c r="A12418" s="171">
        <v>44573</v>
      </c>
      <c r="B12418" t="s">
        <v>164</v>
      </c>
      <c r="C12418">
        <v>139561.5</v>
      </c>
      <c r="D12418" t="s">
        <v>14</v>
      </c>
      <c r="E12418" t="s">
        <v>17</v>
      </c>
      <c r="F12418">
        <v>0</v>
      </c>
    </row>
    <row r="12419" spans="1:6">
      <c r="A12419" s="171">
        <v>44573</v>
      </c>
      <c r="B12419" t="s">
        <v>164</v>
      </c>
      <c r="C12419">
        <v>139561.5</v>
      </c>
      <c r="D12419" t="s">
        <v>14</v>
      </c>
      <c r="E12419" t="s">
        <v>18</v>
      </c>
      <c r="F12419">
        <v>0</v>
      </c>
    </row>
    <row r="12420" spans="1:6">
      <c r="A12420" s="171">
        <v>44573</v>
      </c>
      <c r="B12420" t="s">
        <v>164</v>
      </c>
      <c r="C12420">
        <v>139561.5</v>
      </c>
      <c r="D12420" t="s">
        <v>19</v>
      </c>
      <c r="E12420" t="s">
        <v>19</v>
      </c>
      <c r="F12420">
        <v>3107959</v>
      </c>
    </row>
    <row r="12421" spans="1:6">
      <c r="A12421" s="171">
        <v>44573</v>
      </c>
      <c r="B12421" t="s">
        <v>164</v>
      </c>
      <c r="C12421">
        <v>139561.5</v>
      </c>
      <c r="D12421" t="s">
        <v>19</v>
      </c>
      <c r="E12421" t="s">
        <v>20</v>
      </c>
      <c r="F12421">
        <v>3107959</v>
      </c>
    </row>
    <row r="12422" spans="1:6">
      <c r="A12422" s="171">
        <v>44573</v>
      </c>
      <c r="B12422" t="s">
        <v>164</v>
      </c>
      <c r="C12422">
        <v>139561.5</v>
      </c>
      <c r="D12422" t="s">
        <v>19</v>
      </c>
      <c r="E12422" t="s">
        <v>21</v>
      </c>
      <c r="F12422">
        <v>0</v>
      </c>
    </row>
    <row r="12423" spans="1:6">
      <c r="A12423" s="171">
        <v>44573</v>
      </c>
      <c r="B12423" t="s">
        <v>164</v>
      </c>
      <c r="C12423">
        <v>139561.5</v>
      </c>
      <c r="D12423" t="s">
        <v>19</v>
      </c>
      <c r="E12423" t="s">
        <v>22</v>
      </c>
      <c r="F12423">
        <v>0</v>
      </c>
    </row>
    <row r="12424" spans="1:6">
      <c r="A12424" s="171">
        <v>44573</v>
      </c>
      <c r="B12424" t="s">
        <v>164</v>
      </c>
      <c r="C12424">
        <v>139561.5</v>
      </c>
      <c r="D12424" t="s">
        <v>23</v>
      </c>
      <c r="E12424" t="s">
        <v>23</v>
      </c>
      <c r="F12424">
        <v>2605676</v>
      </c>
    </row>
    <row r="12425" spans="1:6">
      <c r="A12425" s="171">
        <v>44573</v>
      </c>
      <c r="B12425" t="s">
        <v>164</v>
      </c>
      <c r="C12425">
        <v>139561.5</v>
      </c>
      <c r="D12425" t="s">
        <v>24</v>
      </c>
      <c r="E12425" t="s">
        <v>24</v>
      </c>
      <c r="F12425">
        <v>345636</v>
      </c>
    </row>
    <row r="12426" spans="1:6">
      <c r="A12426" s="171">
        <v>44573</v>
      </c>
      <c r="B12426" t="s">
        <v>164</v>
      </c>
      <c r="C12426">
        <v>139561.5</v>
      </c>
      <c r="D12426" t="s">
        <v>25</v>
      </c>
      <c r="E12426" t="s">
        <v>25</v>
      </c>
      <c r="F12426">
        <v>6813152</v>
      </c>
    </row>
    <row r="12427" spans="1:6">
      <c r="A12427" s="171">
        <v>44573</v>
      </c>
      <c r="B12427" t="s">
        <v>164</v>
      </c>
      <c r="C12427">
        <v>139561.5</v>
      </c>
      <c r="D12427" t="s">
        <v>26</v>
      </c>
      <c r="E12427" t="s">
        <v>26</v>
      </c>
      <c r="F12427">
        <v>3341615</v>
      </c>
    </row>
    <row r="12428" spans="1:6">
      <c r="A12428" s="171">
        <v>44573</v>
      </c>
      <c r="B12428" t="s">
        <v>164</v>
      </c>
      <c r="C12428">
        <v>139561.5</v>
      </c>
      <c r="D12428" t="s">
        <v>27</v>
      </c>
      <c r="E12428" t="s">
        <v>27</v>
      </c>
      <c r="F12428">
        <v>129817</v>
      </c>
    </row>
    <row r="12429" spans="1:6">
      <c r="A12429" s="171">
        <v>44573</v>
      </c>
      <c r="B12429" t="s">
        <v>164</v>
      </c>
      <c r="C12429">
        <v>139561.5</v>
      </c>
      <c r="D12429" t="s">
        <v>28</v>
      </c>
      <c r="E12429" t="s">
        <v>28</v>
      </c>
      <c r="F12429">
        <v>16831</v>
      </c>
    </row>
    <row r="12430" spans="1:6">
      <c r="A12430" s="171">
        <v>44573</v>
      </c>
      <c r="B12430" t="s">
        <v>164</v>
      </c>
      <c r="C12430">
        <v>139561.5</v>
      </c>
      <c r="D12430" t="s">
        <v>29</v>
      </c>
      <c r="E12430" t="s">
        <v>29</v>
      </c>
      <c r="F12430">
        <v>663245</v>
      </c>
    </row>
    <row r="12431" spans="1:6">
      <c r="A12431" s="171">
        <v>44573</v>
      </c>
      <c r="B12431" t="s">
        <v>164</v>
      </c>
      <c r="C12431">
        <v>139561.5</v>
      </c>
      <c r="D12431" t="s">
        <v>30</v>
      </c>
      <c r="E12431" t="s">
        <v>30</v>
      </c>
      <c r="F12431">
        <v>58322665</v>
      </c>
    </row>
    <row r="12432" spans="1:6">
      <c r="A12432" s="171">
        <v>44573</v>
      </c>
      <c r="B12432" t="s">
        <v>164</v>
      </c>
      <c r="C12432">
        <v>139561.5</v>
      </c>
      <c r="D12432" t="s">
        <v>31</v>
      </c>
      <c r="E12432" t="s">
        <v>31</v>
      </c>
      <c r="F12432">
        <v>15342104</v>
      </c>
    </row>
    <row r="12433" spans="1:6">
      <c r="A12433" s="171">
        <v>44573</v>
      </c>
      <c r="B12433" t="s">
        <v>164</v>
      </c>
      <c r="C12433">
        <v>139561.5</v>
      </c>
      <c r="D12433" t="s">
        <v>32</v>
      </c>
      <c r="E12433" t="s">
        <v>32</v>
      </c>
      <c r="F12433">
        <v>1227811</v>
      </c>
    </row>
    <row r="12434" spans="1:6">
      <c r="A12434" s="171">
        <v>44573</v>
      </c>
      <c r="B12434" t="s">
        <v>164</v>
      </c>
      <c r="C12434">
        <v>139561.5</v>
      </c>
      <c r="D12434" t="s">
        <v>33</v>
      </c>
      <c r="E12434" t="s">
        <v>33</v>
      </c>
      <c r="F12434">
        <v>21257028</v>
      </c>
    </row>
    <row r="12435" spans="1:6">
      <c r="A12435" s="171">
        <v>44573</v>
      </c>
      <c r="B12435" t="s">
        <v>164</v>
      </c>
      <c r="C12435">
        <v>139561.5</v>
      </c>
      <c r="D12435" t="s">
        <v>34</v>
      </c>
      <c r="E12435" t="s">
        <v>34</v>
      </c>
      <c r="F12435">
        <v>501574</v>
      </c>
    </row>
    <row r="12436" spans="1:6">
      <c r="A12436" s="171">
        <v>44573</v>
      </c>
      <c r="B12436" t="s">
        <v>164</v>
      </c>
      <c r="C12436">
        <v>139561.5</v>
      </c>
      <c r="D12436" t="s">
        <v>35</v>
      </c>
      <c r="E12436" t="s">
        <v>35</v>
      </c>
      <c r="F12436">
        <v>0</v>
      </c>
    </row>
    <row r="12437" spans="1:6">
      <c r="A12437" s="171">
        <v>44573</v>
      </c>
      <c r="B12437" t="s">
        <v>164</v>
      </c>
      <c r="C12437">
        <v>139561.5</v>
      </c>
      <c r="D12437" t="s">
        <v>36</v>
      </c>
      <c r="E12437" t="s">
        <v>36</v>
      </c>
      <c r="F12437">
        <v>0</v>
      </c>
    </row>
    <row r="12438" spans="1:6">
      <c r="A12438" s="171">
        <v>44573</v>
      </c>
      <c r="B12438" t="s">
        <v>164</v>
      </c>
      <c r="C12438">
        <v>139561.5</v>
      </c>
      <c r="D12438" t="s">
        <v>37</v>
      </c>
      <c r="E12438" t="s">
        <v>37</v>
      </c>
      <c r="F12438">
        <v>0</v>
      </c>
    </row>
    <row r="12439" spans="1:6">
      <c r="A12439" s="171">
        <v>44573</v>
      </c>
      <c r="B12439" t="s">
        <v>164</v>
      </c>
      <c r="C12439">
        <v>139561.5</v>
      </c>
      <c r="D12439" t="s">
        <v>38</v>
      </c>
      <c r="E12439" t="s">
        <v>38</v>
      </c>
      <c r="F12439">
        <v>0</v>
      </c>
    </row>
    <row r="12440" spans="1:6">
      <c r="A12440" s="171">
        <v>44573</v>
      </c>
      <c r="B12440" t="s">
        <v>164</v>
      </c>
      <c r="C12440">
        <v>139561.5</v>
      </c>
      <c r="D12440" t="s">
        <v>39</v>
      </c>
      <c r="E12440" t="s">
        <v>39</v>
      </c>
      <c r="F12440">
        <v>0</v>
      </c>
    </row>
    <row r="12441" spans="1:6">
      <c r="A12441" s="171">
        <v>44573</v>
      </c>
      <c r="B12441" t="s">
        <v>164</v>
      </c>
      <c r="C12441">
        <v>139561.5</v>
      </c>
      <c r="D12441" t="s">
        <v>40</v>
      </c>
      <c r="E12441" t="s">
        <v>40</v>
      </c>
      <c r="F12441">
        <v>0</v>
      </c>
    </row>
    <row r="12442" spans="1:6">
      <c r="A12442" s="171">
        <v>44573</v>
      </c>
      <c r="B12442" t="s">
        <v>164</v>
      </c>
      <c r="C12442">
        <v>139561.5</v>
      </c>
      <c r="D12442" t="s">
        <v>41</v>
      </c>
      <c r="E12442" t="s">
        <v>41</v>
      </c>
      <c r="F12442">
        <v>0</v>
      </c>
    </row>
    <row r="12443" spans="1:6">
      <c r="A12443" s="171">
        <v>44574</v>
      </c>
      <c r="B12443" t="s">
        <v>164</v>
      </c>
      <c r="C12443">
        <v>145573.1</v>
      </c>
      <c r="D12443" t="s">
        <v>9</v>
      </c>
      <c r="E12443" t="s">
        <v>9</v>
      </c>
      <c r="F12443">
        <v>3389538</v>
      </c>
    </row>
    <row r="12444" spans="1:6">
      <c r="A12444" s="171">
        <v>44574</v>
      </c>
      <c r="B12444" t="s">
        <v>164</v>
      </c>
      <c r="C12444">
        <v>145573.1</v>
      </c>
      <c r="D12444" t="s">
        <v>9</v>
      </c>
      <c r="E12444" t="s">
        <v>10</v>
      </c>
      <c r="F12444">
        <v>1416578</v>
      </c>
    </row>
    <row r="12445" spans="1:6">
      <c r="A12445" s="171">
        <v>44574</v>
      </c>
      <c r="B12445" t="s">
        <v>164</v>
      </c>
      <c r="C12445">
        <v>145573.1</v>
      </c>
      <c r="D12445" t="s">
        <v>9</v>
      </c>
      <c r="E12445" t="s">
        <v>11</v>
      </c>
      <c r="F12445">
        <v>4591</v>
      </c>
    </row>
    <row r="12446" spans="1:6">
      <c r="A12446" s="171">
        <v>44574</v>
      </c>
      <c r="B12446" t="s">
        <v>164</v>
      </c>
      <c r="C12446">
        <v>145573.1</v>
      </c>
      <c r="D12446" t="s">
        <v>9</v>
      </c>
      <c r="E12446" t="s">
        <v>12</v>
      </c>
      <c r="F12446">
        <v>0</v>
      </c>
    </row>
    <row r="12447" spans="1:6">
      <c r="A12447" s="171">
        <v>44574</v>
      </c>
      <c r="B12447" t="s">
        <v>164</v>
      </c>
      <c r="C12447">
        <v>145573.1</v>
      </c>
      <c r="D12447" t="s">
        <v>9</v>
      </c>
      <c r="E12447" t="s">
        <v>13</v>
      </c>
      <c r="F12447">
        <v>1968369</v>
      </c>
    </row>
    <row r="12448" spans="1:6">
      <c r="A12448" s="171">
        <v>44574</v>
      </c>
      <c r="B12448" t="s">
        <v>164</v>
      </c>
      <c r="C12448">
        <v>145573.1</v>
      </c>
      <c r="D12448" t="s">
        <v>14</v>
      </c>
      <c r="E12448" t="s">
        <v>14</v>
      </c>
      <c r="F12448">
        <v>98622</v>
      </c>
    </row>
    <row r="12449" spans="1:6">
      <c r="A12449" s="171">
        <v>44574</v>
      </c>
      <c r="B12449" t="s">
        <v>164</v>
      </c>
      <c r="C12449">
        <v>145573.1</v>
      </c>
      <c r="D12449" t="s">
        <v>14</v>
      </c>
      <c r="E12449" t="s">
        <v>15</v>
      </c>
      <c r="F12449">
        <v>97816</v>
      </c>
    </row>
    <row r="12450" spans="1:6">
      <c r="A12450" s="171">
        <v>44574</v>
      </c>
      <c r="B12450" t="s">
        <v>164</v>
      </c>
      <c r="C12450">
        <v>145573.1</v>
      </c>
      <c r="D12450" t="s">
        <v>14</v>
      </c>
      <c r="E12450" t="s">
        <v>16</v>
      </c>
      <c r="F12450">
        <v>806</v>
      </c>
    </row>
    <row r="12451" spans="1:6">
      <c r="A12451" s="171">
        <v>44574</v>
      </c>
      <c r="B12451" t="s">
        <v>164</v>
      </c>
      <c r="C12451">
        <v>145573.1</v>
      </c>
      <c r="D12451" t="s">
        <v>14</v>
      </c>
      <c r="E12451" t="s">
        <v>17</v>
      </c>
      <c r="F12451">
        <v>0</v>
      </c>
    </row>
    <row r="12452" spans="1:6">
      <c r="A12452" s="171">
        <v>44574</v>
      </c>
      <c r="B12452" t="s">
        <v>164</v>
      </c>
      <c r="C12452">
        <v>145573.1</v>
      </c>
      <c r="D12452" t="s">
        <v>14</v>
      </c>
      <c r="E12452" t="s">
        <v>18</v>
      </c>
      <c r="F12452">
        <v>0</v>
      </c>
    </row>
    <row r="12453" spans="1:6">
      <c r="A12453" s="171">
        <v>44574</v>
      </c>
      <c r="B12453" t="s">
        <v>164</v>
      </c>
      <c r="C12453">
        <v>145573.1</v>
      </c>
      <c r="D12453" t="s">
        <v>19</v>
      </c>
      <c r="E12453" t="s">
        <v>19</v>
      </c>
      <c r="F12453">
        <v>4284468</v>
      </c>
    </row>
    <row r="12454" spans="1:6">
      <c r="A12454" s="171">
        <v>44574</v>
      </c>
      <c r="B12454" t="s">
        <v>164</v>
      </c>
      <c r="C12454">
        <v>145573.1</v>
      </c>
      <c r="D12454" t="s">
        <v>19</v>
      </c>
      <c r="E12454" t="s">
        <v>20</v>
      </c>
      <c r="F12454">
        <v>4284468</v>
      </c>
    </row>
    <row r="12455" spans="1:6">
      <c r="A12455" s="171">
        <v>44574</v>
      </c>
      <c r="B12455" t="s">
        <v>164</v>
      </c>
      <c r="C12455">
        <v>145573.1</v>
      </c>
      <c r="D12455" t="s">
        <v>19</v>
      </c>
      <c r="E12455" t="s">
        <v>21</v>
      </c>
      <c r="F12455">
        <v>0</v>
      </c>
    </row>
    <row r="12456" spans="1:6">
      <c r="A12456" s="171">
        <v>44574</v>
      </c>
      <c r="B12456" t="s">
        <v>164</v>
      </c>
      <c r="C12456">
        <v>145573.1</v>
      </c>
      <c r="D12456" t="s">
        <v>19</v>
      </c>
      <c r="E12456" t="s">
        <v>22</v>
      </c>
      <c r="F12456">
        <v>0</v>
      </c>
    </row>
    <row r="12457" spans="1:6">
      <c r="A12457" s="171">
        <v>44574</v>
      </c>
      <c r="B12457" t="s">
        <v>164</v>
      </c>
      <c r="C12457">
        <v>145573.1</v>
      </c>
      <c r="D12457" t="s">
        <v>23</v>
      </c>
      <c r="E12457" t="s">
        <v>23</v>
      </c>
      <c r="F12457">
        <v>2355694</v>
      </c>
    </row>
    <row r="12458" spans="1:6">
      <c r="A12458" s="171">
        <v>44574</v>
      </c>
      <c r="B12458" t="s">
        <v>164</v>
      </c>
      <c r="C12458">
        <v>145573.1</v>
      </c>
      <c r="D12458" t="s">
        <v>24</v>
      </c>
      <c r="E12458" t="s">
        <v>24</v>
      </c>
      <c r="F12458">
        <v>278688</v>
      </c>
    </row>
    <row r="12459" spans="1:6">
      <c r="A12459" s="171">
        <v>44574</v>
      </c>
      <c r="B12459" t="s">
        <v>164</v>
      </c>
      <c r="C12459">
        <v>145573.1</v>
      </c>
      <c r="D12459" t="s">
        <v>25</v>
      </c>
      <c r="E12459" t="s">
        <v>25</v>
      </c>
      <c r="F12459">
        <v>5775273</v>
      </c>
    </row>
    <row r="12460" spans="1:6">
      <c r="A12460" s="171">
        <v>44574</v>
      </c>
      <c r="B12460" t="s">
        <v>164</v>
      </c>
      <c r="C12460">
        <v>145573.1</v>
      </c>
      <c r="D12460" t="s">
        <v>26</v>
      </c>
      <c r="E12460" t="s">
        <v>26</v>
      </c>
      <c r="F12460">
        <v>4681376</v>
      </c>
    </row>
    <row r="12461" spans="1:6">
      <c r="A12461" s="171">
        <v>44574</v>
      </c>
      <c r="B12461" t="s">
        <v>164</v>
      </c>
      <c r="C12461">
        <v>145573.1</v>
      </c>
      <c r="D12461" t="s">
        <v>27</v>
      </c>
      <c r="E12461" t="s">
        <v>27</v>
      </c>
      <c r="F12461">
        <v>127882</v>
      </c>
    </row>
    <row r="12462" spans="1:6">
      <c r="A12462" s="171">
        <v>44574</v>
      </c>
      <c r="B12462" t="s">
        <v>164</v>
      </c>
      <c r="C12462">
        <v>145573.1</v>
      </c>
      <c r="D12462" t="s">
        <v>28</v>
      </c>
      <c r="E12462" t="s">
        <v>28</v>
      </c>
      <c r="F12462">
        <v>10776</v>
      </c>
    </row>
    <row r="12463" spans="1:6">
      <c r="A12463" s="171">
        <v>44574</v>
      </c>
      <c r="B12463" t="s">
        <v>164</v>
      </c>
      <c r="C12463">
        <v>145573.1</v>
      </c>
      <c r="D12463" t="s">
        <v>29</v>
      </c>
      <c r="E12463" t="s">
        <v>29</v>
      </c>
      <c r="F12463">
        <v>646596</v>
      </c>
    </row>
    <row r="12464" spans="1:6">
      <c r="A12464" s="171">
        <v>44574</v>
      </c>
      <c r="B12464" t="s">
        <v>164</v>
      </c>
      <c r="C12464">
        <v>145573.1</v>
      </c>
      <c r="D12464" t="s">
        <v>30</v>
      </c>
      <c r="E12464" t="s">
        <v>30</v>
      </c>
      <c r="F12464">
        <v>56195375</v>
      </c>
    </row>
    <row r="12465" spans="1:6">
      <c r="A12465" s="171">
        <v>44574</v>
      </c>
      <c r="B12465" t="s">
        <v>164</v>
      </c>
      <c r="C12465">
        <v>145573.1</v>
      </c>
      <c r="D12465" t="s">
        <v>31</v>
      </c>
      <c r="E12465" t="s">
        <v>31</v>
      </c>
      <c r="F12465">
        <v>13313925</v>
      </c>
    </row>
    <row r="12466" spans="1:6">
      <c r="A12466" s="171">
        <v>44574</v>
      </c>
      <c r="B12466" t="s">
        <v>164</v>
      </c>
      <c r="C12466">
        <v>145573.1</v>
      </c>
      <c r="D12466" t="s">
        <v>32</v>
      </c>
      <c r="E12466" t="s">
        <v>32</v>
      </c>
      <c r="F12466">
        <v>1101073</v>
      </c>
    </row>
    <row r="12467" spans="1:6">
      <c r="A12467" s="171">
        <v>44574</v>
      </c>
      <c r="B12467" t="s">
        <v>164</v>
      </c>
      <c r="C12467">
        <v>145573.1</v>
      </c>
      <c r="D12467" t="s">
        <v>33</v>
      </c>
      <c r="E12467" t="s">
        <v>33</v>
      </c>
      <c r="F12467">
        <v>24861911</v>
      </c>
    </row>
    <row r="12468" spans="1:6">
      <c r="A12468" s="171">
        <v>44574</v>
      </c>
      <c r="B12468" t="s">
        <v>164</v>
      </c>
      <c r="C12468">
        <v>145573.1</v>
      </c>
      <c r="D12468" t="s">
        <v>34</v>
      </c>
      <c r="E12468" t="s">
        <v>34</v>
      </c>
      <c r="F12468">
        <v>761447</v>
      </c>
    </row>
    <row r="12469" spans="1:6">
      <c r="A12469" s="171">
        <v>44574</v>
      </c>
      <c r="B12469" t="s">
        <v>164</v>
      </c>
      <c r="C12469">
        <v>145573.1</v>
      </c>
      <c r="D12469" t="s">
        <v>35</v>
      </c>
      <c r="E12469" t="s">
        <v>35</v>
      </c>
      <c r="F12469">
        <v>0</v>
      </c>
    </row>
    <row r="12470" spans="1:6">
      <c r="A12470" s="171">
        <v>44574</v>
      </c>
      <c r="B12470" t="s">
        <v>164</v>
      </c>
      <c r="C12470">
        <v>145573.1</v>
      </c>
      <c r="D12470" t="s">
        <v>36</v>
      </c>
      <c r="E12470" t="s">
        <v>36</v>
      </c>
      <c r="F12470">
        <v>0</v>
      </c>
    </row>
    <row r="12471" spans="1:6">
      <c r="A12471" s="171">
        <v>44574</v>
      </c>
      <c r="B12471" t="s">
        <v>164</v>
      </c>
      <c r="C12471">
        <v>145573.1</v>
      </c>
      <c r="D12471" t="s">
        <v>37</v>
      </c>
      <c r="E12471" t="s">
        <v>37</v>
      </c>
      <c r="F12471">
        <v>0</v>
      </c>
    </row>
    <row r="12472" spans="1:6">
      <c r="A12472" s="171">
        <v>44574</v>
      </c>
      <c r="B12472" t="s">
        <v>164</v>
      </c>
      <c r="C12472">
        <v>145573.1</v>
      </c>
      <c r="D12472" t="s">
        <v>38</v>
      </c>
      <c r="E12472" t="s">
        <v>38</v>
      </c>
      <c r="F12472">
        <v>0</v>
      </c>
    </row>
    <row r="12473" spans="1:6">
      <c r="A12473" s="171">
        <v>44574</v>
      </c>
      <c r="B12473" t="s">
        <v>164</v>
      </c>
      <c r="C12473">
        <v>145573.1</v>
      </c>
      <c r="D12473" t="s">
        <v>39</v>
      </c>
      <c r="E12473" t="s">
        <v>39</v>
      </c>
      <c r="F12473">
        <v>0</v>
      </c>
    </row>
    <row r="12474" spans="1:6">
      <c r="A12474" s="171">
        <v>44574</v>
      </c>
      <c r="B12474" t="s">
        <v>164</v>
      </c>
      <c r="C12474">
        <v>145573.1</v>
      </c>
      <c r="D12474" t="s">
        <v>40</v>
      </c>
      <c r="E12474" t="s">
        <v>40</v>
      </c>
      <c r="F12474">
        <v>0</v>
      </c>
    </row>
    <row r="12475" spans="1:6">
      <c r="A12475" s="171">
        <v>44574</v>
      </c>
      <c r="B12475" t="s">
        <v>164</v>
      </c>
      <c r="C12475">
        <v>145573.1</v>
      </c>
      <c r="D12475" t="s">
        <v>41</v>
      </c>
      <c r="E12475" t="s">
        <v>41</v>
      </c>
      <c r="F12475">
        <v>0</v>
      </c>
    </row>
    <row r="12476" spans="1:6">
      <c r="A12476" s="171">
        <v>44575</v>
      </c>
      <c r="B12476" t="s">
        <v>164</v>
      </c>
      <c r="C12476">
        <v>768141.96</v>
      </c>
      <c r="D12476" t="s">
        <v>9</v>
      </c>
      <c r="E12476" t="s">
        <v>9</v>
      </c>
      <c r="F12476">
        <v>3750187</v>
      </c>
    </row>
    <row r="12477" spans="1:6">
      <c r="A12477" s="171">
        <v>44575</v>
      </c>
      <c r="B12477" t="s">
        <v>164</v>
      </c>
      <c r="C12477">
        <v>768141.96</v>
      </c>
      <c r="D12477" t="s">
        <v>9</v>
      </c>
      <c r="E12477" t="s">
        <v>10</v>
      </c>
      <c r="F12477">
        <v>1558570</v>
      </c>
    </row>
    <row r="12478" spans="1:6">
      <c r="A12478" s="171">
        <v>44575</v>
      </c>
      <c r="B12478" t="s">
        <v>164</v>
      </c>
      <c r="C12478">
        <v>768141.96</v>
      </c>
      <c r="D12478" t="s">
        <v>9</v>
      </c>
      <c r="E12478" t="s">
        <v>11</v>
      </c>
      <c r="F12478">
        <v>3988</v>
      </c>
    </row>
    <row r="12479" spans="1:6">
      <c r="A12479" s="171">
        <v>44575</v>
      </c>
      <c r="B12479" t="s">
        <v>164</v>
      </c>
      <c r="C12479">
        <v>768141.96</v>
      </c>
      <c r="D12479" t="s">
        <v>9</v>
      </c>
      <c r="E12479" t="s">
        <v>12</v>
      </c>
      <c r="F12479">
        <v>0</v>
      </c>
    </row>
    <row r="12480" spans="1:6">
      <c r="A12480" s="171">
        <v>44575</v>
      </c>
      <c r="B12480" t="s">
        <v>164</v>
      </c>
      <c r="C12480">
        <v>768141.96</v>
      </c>
      <c r="D12480" t="s">
        <v>9</v>
      </c>
      <c r="E12480" t="s">
        <v>13</v>
      </c>
      <c r="F12480">
        <v>2187629</v>
      </c>
    </row>
    <row r="12481" spans="1:6">
      <c r="A12481" s="171">
        <v>44575</v>
      </c>
      <c r="B12481" t="s">
        <v>164</v>
      </c>
      <c r="C12481">
        <v>768141.96</v>
      </c>
      <c r="D12481" t="s">
        <v>14</v>
      </c>
      <c r="E12481" t="s">
        <v>14</v>
      </c>
      <c r="F12481">
        <v>102865</v>
      </c>
    </row>
    <row r="12482" spans="1:6">
      <c r="A12482" s="171">
        <v>44575</v>
      </c>
      <c r="B12482" t="s">
        <v>164</v>
      </c>
      <c r="C12482">
        <v>768141.96</v>
      </c>
      <c r="D12482" t="s">
        <v>14</v>
      </c>
      <c r="E12482" t="s">
        <v>15</v>
      </c>
      <c r="F12482">
        <v>102154</v>
      </c>
    </row>
    <row r="12483" spans="1:6">
      <c r="A12483" s="171">
        <v>44575</v>
      </c>
      <c r="B12483" t="s">
        <v>164</v>
      </c>
      <c r="C12483">
        <v>768141.96</v>
      </c>
      <c r="D12483" t="s">
        <v>14</v>
      </c>
      <c r="E12483" t="s">
        <v>16</v>
      </c>
      <c r="F12483">
        <v>711</v>
      </c>
    </row>
    <row r="12484" spans="1:6">
      <c r="A12484" s="171">
        <v>44575</v>
      </c>
      <c r="B12484" t="s">
        <v>164</v>
      </c>
      <c r="C12484">
        <v>768141.96</v>
      </c>
      <c r="D12484" t="s">
        <v>14</v>
      </c>
      <c r="E12484" t="s">
        <v>17</v>
      </c>
      <c r="F12484">
        <v>0</v>
      </c>
    </row>
    <row r="12485" spans="1:6">
      <c r="A12485" s="171">
        <v>44575</v>
      </c>
      <c r="B12485" t="s">
        <v>164</v>
      </c>
      <c r="C12485">
        <v>768141.96</v>
      </c>
      <c r="D12485" t="s">
        <v>14</v>
      </c>
      <c r="E12485" t="s">
        <v>18</v>
      </c>
      <c r="F12485">
        <v>0</v>
      </c>
    </row>
    <row r="12486" spans="1:6">
      <c r="A12486" s="171">
        <v>44575</v>
      </c>
      <c r="B12486" t="s">
        <v>164</v>
      </c>
      <c r="C12486">
        <v>768141.96</v>
      </c>
      <c r="D12486" t="s">
        <v>19</v>
      </c>
      <c r="E12486" t="s">
        <v>19</v>
      </c>
      <c r="F12486">
        <v>4294070</v>
      </c>
    </row>
    <row r="12487" spans="1:6">
      <c r="A12487" s="171">
        <v>44575</v>
      </c>
      <c r="B12487" t="s">
        <v>164</v>
      </c>
      <c r="C12487">
        <v>768141.96</v>
      </c>
      <c r="D12487" t="s">
        <v>19</v>
      </c>
      <c r="E12487" t="s">
        <v>20</v>
      </c>
      <c r="F12487">
        <v>4294070</v>
      </c>
    </row>
    <row r="12488" spans="1:6">
      <c r="A12488" s="171">
        <v>44575</v>
      </c>
      <c r="B12488" t="s">
        <v>164</v>
      </c>
      <c r="C12488">
        <v>768141.96</v>
      </c>
      <c r="D12488" t="s">
        <v>19</v>
      </c>
      <c r="E12488" t="s">
        <v>21</v>
      </c>
      <c r="F12488">
        <v>0</v>
      </c>
    </row>
    <row r="12489" spans="1:6">
      <c r="A12489" s="171">
        <v>44575</v>
      </c>
      <c r="B12489" t="s">
        <v>164</v>
      </c>
      <c r="C12489">
        <v>768141.96</v>
      </c>
      <c r="D12489" t="s">
        <v>19</v>
      </c>
      <c r="E12489" t="s">
        <v>22</v>
      </c>
      <c r="F12489">
        <v>0</v>
      </c>
    </row>
    <row r="12490" spans="1:6">
      <c r="A12490" s="171">
        <v>44575</v>
      </c>
      <c r="B12490" t="s">
        <v>164</v>
      </c>
      <c r="C12490">
        <v>768141.96</v>
      </c>
      <c r="D12490" t="s">
        <v>23</v>
      </c>
      <c r="E12490" t="s">
        <v>23</v>
      </c>
      <c r="F12490">
        <v>2400066</v>
      </c>
    </row>
    <row r="12491" spans="1:6">
      <c r="A12491" s="171">
        <v>44575</v>
      </c>
      <c r="B12491" t="s">
        <v>164</v>
      </c>
      <c r="C12491">
        <v>768141.96</v>
      </c>
      <c r="D12491" t="s">
        <v>24</v>
      </c>
      <c r="E12491" t="s">
        <v>24</v>
      </c>
      <c r="F12491">
        <v>630226</v>
      </c>
    </row>
    <row r="12492" spans="1:6">
      <c r="A12492" s="171">
        <v>44575</v>
      </c>
      <c r="B12492" t="s">
        <v>164</v>
      </c>
      <c r="C12492">
        <v>768141.96</v>
      </c>
      <c r="D12492" t="s">
        <v>25</v>
      </c>
      <c r="E12492" t="s">
        <v>25</v>
      </c>
      <c r="F12492">
        <v>2373511</v>
      </c>
    </row>
    <row r="12493" spans="1:6">
      <c r="A12493" s="171">
        <v>44575</v>
      </c>
      <c r="B12493" t="s">
        <v>164</v>
      </c>
      <c r="C12493">
        <v>768141.96</v>
      </c>
      <c r="D12493" t="s">
        <v>26</v>
      </c>
      <c r="E12493" t="s">
        <v>26</v>
      </c>
      <c r="F12493">
        <v>4380040</v>
      </c>
    </row>
    <row r="12494" spans="1:6">
      <c r="A12494" s="171">
        <v>44575</v>
      </c>
      <c r="B12494" t="s">
        <v>164</v>
      </c>
      <c r="C12494">
        <v>768141.96</v>
      </c>
      <c r="D12494" t="s">
        <v>27</v>
      </c>
      <c r="E12494" t="s">
        <v>27</v>
      </c>
      <c r="F12494">
        <v>126220</v>
      </c>
    </row>
    <row r="12495" spans="1:6">
      <c r="A12495" s="171">
        <v>44575</v>
      </c>
      <c r="B12495" t="s">
        <v>164</v>
      </c>
      <c r="C12495">
        <v>768141.96</v>
      </c>
      <c r="D12495" t="s">
        <v>28</v>
      </c>
      <c r="E12495" t="s">
        <v>28</v>
      </c>
      <c r="F12495">
        <v>14857</v>
      </c>
    </row>
    <row r="12496" spans="1:6">
      <c r="A12496" s="171">
        <v>44575</v>
      </c>
      <c r="B12496" t="s">
        <v>164</v>
      </c>
      <c r="C12496">
        <v>768141.96</v>
      </c>
      <c r="D12496" t="s">
        <v>29</v>
      </c>
      <c r="E12496" t="s">
        <v>29</v>
      </c>
      <c r="F12496">
        <v>648039</v>
      </c>
    </row>
    <row r="12497" spans="1:6">
      <c r="A12497" s="171">
        <v>44575</v>
      </c>
      <c r="B12497" t="s">
        <v>164</v>
      </c>
      <c r="C12497">
        <v>768141.96</v>
      </c>
      <c r="D12497" t="s">
        <v>30</v>
      </c>
      <c r="E12497" t="s">
        <v>30</v>
      </c>
      <c r="F12497">
        <v>56001501</v>
      </c>
    </row>
    <row r="12498" spans="1:6">
      <c r="A12498" s="171">
        <v>44575</v>
      </c>
      <c r="B12498" t="s">
        <v>164</v>
      </c>
      <c r="C12498">
        <v>768141.96</v>
      </c>
      <c r="D12498" t="s">
        <v>31</v>
      </c>
      <c r="E12498" t="s">
        <v>31</v>
      </c>
      <c r="F12498">
        <v>13989751</v>
      </c>
    </row>
    <row r="12499" spans="1:6">
      <c r="A12499" s="171">
        <v>44575</v>
      </c>
      <c r="B12499" t="s">
        <v>164</v>
      </c>
      <c r="C12499">
        <v>768141.96</v>
      </c>
      <c r="D12499" t="s">
        <v>32</v>
      </c>
      <c r="E12499" t="s">
        <v>32</v>
      </c>
      <c r="F12499">
        <v>800405</v>
      </c>
    </row>
    <row r="12500" spans="1:6">
      <c r="A12500" s="171">
        <v>44575</v>
      </c>
      <c r="B12500" t="s">
        <v>164</v>
      </c>
      <c r="C12500">
        <v>768141.96</v>
      </c>
      <c r="D12500" t="s">
        <v>33</v>
      </c>
      <c r="E12500" t="s">
        <v>33</v>
      </c>
      <c r="F12500">
        <v>23856308</v>
      </c>
    </row>
    <row r="12501" spans="1:6">
      <c r="A12501" s="171">
        <v>44575</v>
      </c>
      <c r="B12501" t="s">
        <v>164</v>
      </c>
      <c r="C12501">
        <v>768141.96</v>
      </c>
      <c r="D12501" t="s">
        <v>34</v>
      </c>
      <c r="E12501" t="s">
        <v>34</v>
      </c>
      <c r="F12501">
        <v>685564</v>
      </c>
    </row>
    <row r="12502" spans="1:6">
      <c r="A12502" s="171">
        <v>44575</v>
      </c>
      <c r="B12502" t="s">
        <v>164</v>
      </c>
      <c r="C12502">
        <v>768141.96</v>
      </c>
      <c r="D12502" t="s">
        <v>35</v>
      </c>
      <c r="E12502" t="s">
        <v>35</v>
      </c>
      <c r="F12502">
        <v>0</v>
      </c>
    </row>
    <row r="12503" spans="1:6">
      <c r="A12503" s="171">
        <v>44575</v>
      </c>
      <c r="B12503" t="s">
        <v>164</v>
      </c>
      <c r="C12503">
        <v>768141.96</v>
      </c>
      <c r="D12503" t="s">
        <v>36</v>
      </c>
      <c r="E12503" t="s">
        <v>36</v>
      </c>
      <c r="F12503">
        <v>0</v>
      </c>
    </row>
    <row r="12504" spans="1:6">
      <c r="A12504" s="171">
        <v>44575</v>
      </c>
      <c r="B12504" t="s">
        <v>164</v>
      </c>
      <c r="C12504">
        <v>768141.96</v>
      </c>
      <c r="D12504" t="s">
        <v>37</v>
      </c>
      <c r="E12504" t="s">
        <v>37</v>
      </c>
      <c r="F12504">
        <v>0</v>
      </c>
    </row>
    <row r="12505" spans="1:6">
      <c r="A12505" s="171">
        <v>44575</v>
      </c>
      <c r="B12505" t="s">
        <v>164</v>
      </c>
      <c r="C12505">
        <v>768141.96</v>
      </c>
      <c r="D12505" t="s">
        <v>38</v>
      </c>
      <c r="E12505" t="s">
        <v>38</v>
      </c>
      <c r="F12505">
        <v>0</v>
      </c>
    </row>
    <row r="12506" spans="1:6">
      <c r="A12506" s="171">
        <v>44575</v>
      </c>
      <c r="B12506" t="s">
        <v>164</v>
      </c>
      <c r="C12506">
        <v>768141.96</v>
      </c>
      <c r="D12506" t="s">
        <v>39</v>
      </c>
      <c r="E12506" t="s">
        <v>39</v>
      </c>
      <c r="F12506">
        <v>0</v>
      </c>
    </row>
    <row r="12507" spans="1:6">
      <c r="A12507" s="171">
        <v>44575</v>
      </c>
      <c r="B12507" t="s">
        <v>164</v>
      </c>
      <c r="C12507">
        <v>768141.96</v>
      </c>
      <c r="D12507" t="s">
        <v>40</v>
      </c>
      <c r="E12507" t="s">
        <v>40</v>
      </c>
      <c r="F12507">
        <v>0</v>
      </c>
    </row>
    <row r="12508" spans="1:6">
      <c r="A12508" s="171">
        <v>44575</v>
      </c>
      <c r="B12508" t="s">
        <v>164</v>
      </c>
      <c r="C12508">
        <v>768141.96</v>
      </c>
      <c r="D12508" t="s">
        <v>41</v>
      </c>
      <c r="E12508" t="s">
        <v>41</v>
      </c>
      <c r="F12508">
        <v>0</v>
      </c>
    </row>
    <row r="12509" spans="1:6">
      <c r="A12509" s="171">
        <v>44576</v>
      </c>
      <c r="B12509" t="s">
        <v>164</v>
      </c>
      <c r="C12509">
        <v>447425.72</v>
      </c>
      <c r="D12509" t="s">
        <v>9</v>
      </c>
      <c r="E12509" t="s">
        <v>9</v>
      </c>
      <c r="F12509">
        <v>3577192</v>
      </c>
    </row>
    <row r="12510" spans="1:6">
      <c r="A12510" s="171">
        <v>44576</v>
      </c>
      <c r="B12510" t="s">
        <v>164</v>
      </c>
      <c r="C12510">
        <v>447425.72</v>
      </c>
      <c r="D12510" t="s">
        <v>9</v>
      </c>
      <c r="E12510" t="s">
        <v>10</v>
      </c>
      <c r="F12510">
        <v>1377282</v>
      </c>
    </row>
    <row r="12511" spans="1:6">
      <c r="A12511" s="171">
        <v>44576</v>
      </c>
      <c r="B12511" t="s">
        <v>164</v>
      </c>
      <c r="C12511">
        <v>447425.72</v>
      </c>
      <c r="D12511" t="s">
        <v>9</v>
      </c>
      <c r="E12511" t="s">
        <v>11</v>
      </c>
      <c r="F12511">
        <v>3677</v>
      </c>
    </row>
    <row r="12512" spans="1:6">
      <c r="A12512" s="171">
        <v>44576</v>
      </c>
      <c r="B12512" t="s">
        <v>164</v>
      </c>
      <c r="C12512">
        <v>447425.72</v>
      </c>
      <c r="D12512" t="s">
        <v>9</v>
      </c>
      <c r="E12512" t="s">
        <v>12</v>
      </c>
      <c r="F12512">
        <v>0</v>
      </c>
    </row>
    <row r="12513" spans="1:6">
      <c r="A12513" s="171">
        <v>44576</v>
      </c>
      <c r="B12513" t="s">
        <v>164</v>
      </c>
      <c r="C12513">
        <v>447425.72</v>
      </c>
      <c r="D12513" t="s">
        <v>9</v>
      </c>
      <c r="E12513" t="s">
        <v>13</v>
      </c>
      <c r="F12513">
        <v>2196233</v>
      </c>
    </row>
    <row r="12514" spans="1:6">
      <c r="A12514" s="171">
        <v>44576</v>
      </c>
      <c r="B12514" t="s">
        <v>164</v>
      </c>
      <c r="C12514">
        <v>447425.72</v>
      </c>
      <c r="D12514" t="s">
        <v>14</v>
      </c>
      <c r="E12514" t="s">
        <v>14</v>
      </c>
      <c r="F12514">
        <v>116780</v>
      </c>
    </row>
    <row r="12515" spans="1:6">
      <c r="A12515" s="171">
        <v>44576</v>
      </c>
      <c r="B12515" t="s">
        <v>164</v>
      </c>
      <c r="C12515">
        <v>447425.72</v>
      </c>
      <c r="D12515" t="s">
        <v>14</v>
      </c>
      <c r="E12515" t="s">
        <v>15</v>
      </c>
      <c r="F12515">
        <v>116123</v>
      </c>
    </row>
    <row r="12516" spans="1:6">
      <c r="A12516" s="171">
        <v>44576</v>
      </c>
      <c r="B12516" t="s">
        <v>164</v>
      </c>
      <c r="C12516">
        <v>447425.72</v>
      </c>
      <c r="D12516" t="s">
        <v>14</v>
      </c>
      <c r="E12516" t="s">
        <v>16</v>
      </c>
      <c r="F12516">
        <v>657</v>
      </c>
    </row>
    <row r="12517" spans="1:6">
      <c r="A12517" s="171">
        <v>44576</v>
      </c>
      <c r="B12517" t="s">
        <v>164</v>
      </c>
      <c r="C12517">
        <v>447425.72</v>
      </c>
      <c r="D12517" t="s">
        <v>14</v>
      </c>
      <c r="E12517" t="s">
        <v>17</v>
      </c>
      <c r="F12517">
        <v>0</v>
      </c>
    </row>
    <row r="12518" spans="1:6">
      <c r="A12518" s="171">
        <v>44576</v>
      </c>
      <c r="B12518" t="s">
        <v>164</v>
      </c>
      <c r="C12518">
        <v>447425.72</v>
      </c>
      <c r="D12518" t="s">
        <v>14</v>
      </c>
      <c r="E12518" t="s">
        <v>18</v>
      </c>
      <c r="F12518">
        <v>0</v>
      </c>
    </row>
    <row r="12519" spans="1:6">
      <c r="A12519" s="171">
        <v>44576</v>
      </c>
      <c r="B12519" t="s">
        <v>164</v>
      </c>
      <c r="C12519">
        <v>447425.72</v>
      </c>
      <c r="D12519" t="s">
        <v>19</v>
      </c>
      <c r="E12519" t="s">
        <v>19</v>
      </c>
      <c r="F12519">
        <v>2082125</v>
      </c>
    </row>
    <row r="12520" spans="1:6">
      <c r="A12520" s="171">
        <v>44576</v>
      </c>
      <c r="B12520" t="s">
        <v>164</v>
      </c>
      <c r="C12520">
        <v>447425.72</v>
      </c>
      <c r="D12520" t="s">
        <v>19</v>
      </c>
      <c r="E12520" t="s">
        <v>20</v>
      </c>
      <c r="F12520">
        <v>2082125</v>
      </c>
    </row>
    <row r="12521" spans="1:6">
      <c r="A12521" s="171">
        <v>44576</v>
      </c>
      <c r="B12521" t="s">
        <v>164</v>
      </c>
      <c r="C12521">
        <v>447425.72</v>
      </c>
      <c r="D12521" t="s">
        <v>19</v>
      </c>
      <c r="E12521" t="s">
        <v>21</v>
      </c>
      <c r="F12521">
        <v>0</v>
      </c>
    </row>
    <row r="12522" spans="1:6">
      <c r="A12522" s="171">
        <v>44576</v>
      </c>
      <c r="B12522" t="s">
        <v>164</v>
      </c>
      <c r="C12522">
        <v>447425.72</v>
      </c>
      <c r="D12522" t="s">
        <v>19</v>
      </c>
      <c r="E12522" t="s">
        <v>22</v>
      </c>
      <c r="F12522">
        <v>0</v>
      </c>
    </row>
    <row r="12523" spans="1:6">
      <c r="A12523" s="171">
        <v>44576</v>
      </c>
      <c r="B12523" t="s">
        <v>164</v>
      </c>
      <c r="C12523">
        <v>447425.72</v>
      </c>
      <c r="D12523" t="s">
        <v>23</v>
      </c>
      <c r="E12523" t="s">
        <v>23</v>
      </c>
      <c r="F12523">
        <v>3372362</v>
      </c>
    </row>
    <row r="12524" spans="1:6">
      <c r="A12524" s="171">
        <v>44576</v>
      </c>
      <c r="B12524" t="s">
        <v>164</v>
      </c>
      <c r="C12524">
        <v>447425.72</v>
      </c>
      <c r="D12524" t="s">
        <v>24</v>
      </c>
      <c r="E12524" t="s">
        <v>24</v>
      </c>
      <c r="F12524">
        <v>1310989</v>
      </c>
    </row>
    <row r="12525" spans="1:6">
      <c r="A12525" s="171">
        <v>44576</v>
      </c>
      <c r="B12525" t="s">
        <v>164</v>
      </c>
      <c r="C12525">
        <v>447425.72</v>
      </c>
      <c r="D12525" t="s">
        <v>25</v>
      </c>
      <c r="E12525" t="s">
        <v>25</v>
      </c>
      <c r="F12525">
        <v>1882986</v>
      </c>
    </row>
    <row r="12526" spans="1:6">
      <c r="A12526" s="171">
        <v>44576</v>
      </c>
      <c r="B12526" t="s">
        <v>164</v>
      </c>
      <c r="C12526">
        <v>447425.72</v>
      </c>
      <c r="D12526" t="s">
        <v>26</v>
      </c>
      <c r="E12526" t="s">
        <v>26</v>
      </c>
      <c r="F12526">
        <v>2121614</v>
      </c>
    </row>
    <row r="12527" spans="1:6">
      <c r="A12527" s="171">
        <v>44576</v>
      </c>
      <c r="B12527" t="s">
        <v>164</v>
      </c>
      <c r="C12527">
        <v>447425.72</v>
      </c>
      <c r="D12527" t="s">
        <v>27</v>
      </c>
      <c r="E12527" t="s">
        <v>27</v>
      </c>
      <c r="F12527">
        <v>122806</v>
      </c>
    </row>
    <row r="12528" spans="1:6">
      <c r="A12528" s="171">
        <v>44576</v>
      </c>
      <c r="B12528" t="s">
        <v>164</v>
      </c>
      <c r="C12528">
        <v>447425.72</v>
      </c>
      <c r="D12528" t="s">
        <v>28</v>
      </c>
      <c r="E12528" t="s">
        <v>28</v>
      </c>
      <c r="F12528">
        <v>39349</v>
      </c>
    </row>
    <row r="12529" spans="1:6">
      <c r="A12529" s="171">
        <v>44576</v>
      </c>
      <c r="B12529" t="s">
        <v>164</v>
      </c>
      <c r="C12529">
        <v>447425.72</v>
      </c>
      <c r="D12529" t="s">
        <v>29</v>
      </c>
      <c r="E12529" t="s">
        <v>29</v>
      </c>
      <c r="F12529">
        <v>1309596</v>
      </c>
    </row>
    <row r="12530" spans="1:6">
      <c r="A12530" s="171">
        <v>44576</v>
      </c>
      <c r="B12530" t="s">
        <v>164</v>
      </c>
      <c r="C12530">
        <v>447425.72</v>
      </c>
      <c r="D12530" t="s">
        <v>30</v>
      </c>
      <c r="E12530" t="s">
        <v>30</v>
      </c>
      <c r="F12530">
        <v>68612557</v>
      </c>
    </row>
    <row r="12531" spans="1:6">
      <c r="A12531" s="171">
        <v>44576</v>
      </c>
      <c r="B12531" t="s">
        <v>164</v>
      </c>
      <c r="C12531">
        <v>447425.72</v>
      </c>
      <c r="D12531" t="s">
        <v>31</v>
      </c>
      <c r="E12531" t="s">
        <v>31</v>
      </c>
      <c r="F12531">
        <v>14533229</v>
      </c>
    </row>
    <row r="12532" spans="1:6">
      <c r="A12532" s="171">
        <v>44576</v>
      </c>
      <c r="B12532" t="s">
        <v>164</v>
      </c>
      <c r="C12532">
        <v>447425.72</v>
      </c>
      <c r="D12532" t="s">
        <v>32</v>
      </c>
      <c r="E12532" t="s">
        <v>32</v>
      </c>
      <c r="F12532">
        <v>613943</v>
      </c>
    </row>
    <row r="12533" spans="1:6">
      <c r="A12533" s="171">
        <v>44576</v>
      </c>
      <c r="B12533" t="s">
        <v>164</v>
      </c>
      <c r="C12533">
        <v>447425.72</v>
      </c>
      <c r="D12533" t="s">
        <v>33</v>
      </c>
      <c r="E12533" t="s">
        <v>33</v>
      </c>
      <c r="F12533">
        <v>23231610</v>
      </c>
    </row>
    <row r="12534" spans="1:6">
      <c r="A12534" s="171">
        <v>44576</v>
      </c>
      <c r="B12534" t="s">
        <v>164</v>
      </c>
      <c r="C12534">
        <v>447425.72</v>
      </c>
      <c r="D12534" t="s">
        <v>34</v>
      </c>
      <c r="E12534" t="s">
        <v>34</v>
      </c>
      <c r="F12534">
        <v>391940</v>
      </c>
    </row>
    <row r="12535" spans="1:6">
      <c r="A12535" s="171">
        <v>44576</v>
      </c>
      <c r="B12535" t="s">
        <v>164</v>
      </c>
      <c r="C12535">
        <v>447425.72</v>
      </c>
      <c r="D12535" t="s">
        <v>35</v>
      </c>
      <c r="E12535" t="s">
        <v>35</v>
      </c>
      <c r="F12535">
        <v>0</v>
      </c>
    </row>
    <row r="12536" spans="1:6">
      <c r="A12536" s="171">
        <v>44576</v>
      </c>
      <c r="B12536" t="s">
        <v>164</v>
      </c>
      <c r="C12536">
        <v>447425.72</v>
      </c>
      <c r="D12536" t="s">
        <v>36</v>
      </c>
      <c r="E12536" t="s">
        <v>36</v>
      </c>
      <c r="F12536">
        <v>0</v>
      </c>
    </row>
    <row r="12537" spans="1:6">
      <c r="A12537" s="171">
        <v>44576</v>
      </c>
      <c r="B12537" t="s">
        <v>164</v>
      </c>
      <c r="C12537">
        <v>447425.72</v>
      </c>
      <c r="D12537" t="s">
        <v>37</v>
      </c>
      <c r="E12537" t="s">
        <v>37</v>
      </c>
      <c r="F12537">
        <v>0</v>
      </c>
    </row>
    <row r="12538" spans="1:6">
      <c r="A12538" s="171">
        <v>44576</v>
      </c>
      <c r="B12538" t="s">
        <v>164</v>
      </c>
      <c r="C12538">
        <v>447425.72</v>
      </c>
      <c r="D12538" t="s">
        <v>38</v>
      </c>
      <c r="E12538" t="s">
        <v>38</v>
      </c>
      <c r="F12538">
        <v>0</v>
      </c>
    </row>
    <row r="12539" spans="1:6">
      <c r="A12539" s="171">
        <v>44576</v>
      </c>
      <c r="B12539" t="s">
        <v>164</v>
      </c>
      <c r="C12539">
        <v>447425.72</v>
      </c>
      <c r="D12539" t="s">
        <v>39</v>
      </c>
      <c r="E12539" t="s">
        <v>39</v>
      </c>
      <c r="F12539">
        <v>0</v>
      </c>
    </row>
    <row r="12540" spans="1:6">
      <c r="A12540" s="171">
        <v>44576</v>
      </c>
      <c r="B12540" t="s">
        <v>164</v>
      </c>
      <c r="C12540">
        <v>447425.72</v>
      </c>
      <c r="D12540" t="s">
        <v>40</v>
      </c>
      <c r="E12540" t="s">
        <v>40</v>
      </c>
      <c r="F12540">
        <v>0</v>
      </c>
    </row>
    <row r="12541" spans="1:6">
      <c r="A12541" s="171">
        <v>44576</v>
      </c>
      <c r="B12541" t="s">
        <v>164</v>
      </c>
      <c r="C12541">
        <v>447425.72</v>
      </c>
      <c r="D12541" t="s">
        <v>41</v>
      </c>
      <c r="E12541" t="s">
        <v>41</v>
      </c>
      <c r="F12541">
        <v>0</v>
      </c>
    </row>
    <row r="12542" spans="1:6">
      <c r="A12542" s="171">
        <v>44577</v>
      </c>
      <c r="B12542" t="s">
        <v>164</v>
      </c>
      <c r="C12542">
        <v>358438.76</v>
      </c>
      <c r="D12542" t="s">
        <v>9</v>
      </c>
      <c r="E12542" t="s">
        <v>9</v>
      </c>
      <c r="F12542">
        <v>3786797</v>
      </c>
    </row>
    <row r="12543" spans="1:6">
      <c r="A12543" s="171">
        <v>44577</v>
      </c>
      <c r="B12543" t="s">
        <v>164</v>
      </c>
      <c r="C12543">
        <v>358438.76</v>
      </c>
      <c r="D12543" t="s">
        <v>9</v>
      </c>
      <c r="E12543" t="s">
        <v>10</v>
      </c>
      <c r="F12543">
        <v>1559336</v>
      </c>
    </row>
    <row r="12544" spans="1:6">
      <c r="A12544" s="171">
        <v>44577</v>
      </c>
      <c r="B12544" t="s">
        <v>164</v>
      </c>
      <c r="C12544">
        <v>358438.76</v>
      </c>
      <c r="D12544" t="s">
        <v>9</v>
      </c>
      <c r="E12544" t="s">
        <v>11</v>
      </c>
      <c r="F12544">
        <v>4848</v>
      </c>
    </row>
    <row r="12545" spans="1:6">
      <c r="A12545" s="171">
        <v>44577</v>
      </c>
      <c r="B12545" t="s">
        <v>164</v>
      </c>
      <c r="C12545">
        <v>358438.76</v>
      </c>
      <c r="D12545" t="s">
        <v>9</v>
      </c>
      <c r="E12545" t="s">
        <v>12</v>
      </c>
      <c r="F12545">
        <v>0</v>
      </c>
    </row>
    <row r="12546" spans="1:6">
      <c r="A12546" s="171">
        <v>44577</v>
      </c>
      <c r="B12546" t="s">
        <v>164</v>
      </c>
      <c r="C12546">
        <v>358438.76</v>
      </c>
      <c r="D12546" t="s">
        <v>9</v>
      </c>
      <c r="E12546" t="s">
        <v>13</v>
      </c>
      <c r="F12546">
        <v>2222613</v>
      </c>
    </row>
    <row r="12547" spans="1:6">
      <c r="A12547" s="171">
        <v>44577</v>
      </c>
      <c r="B12547" t="s">
        <v>164</v>
      </c>
      <c r="C12547">
        <v>358438.76</v>
      </c>
      <c r="D12547" t="s">
        <v>14</v>
      </c>
      <c r="E12547" t="s">
        <v>14</v>
      </c>
      <c r="F12547">
        <v>145951</v>
      </c>
    </row>
    <row r="12548" spans="1:6">
      <c r="A12548" s="171">
        <v>44577</v>
      </c>
      <c r="B12548" t="s">
        <v>164</v>
      </c>
      <c r="C12548">
        <v>358438.76</v>
      </c>
      <c r="D12548" t="s">
        <v>14</v>
      </c>
      <c r="E12548" t="s">
        <v>15</v>
      </c>
      <c r="F12548">
        <v>145123</v>
      </c>
    </row>
    <row r="12549" spans="1:6">
      <c r="A12549" s="171">
        <v>44577</v>
      </c>
      <c r="B12549" t="s">
        <v>164</v>
      </c>
      <c r="C12549">
        <v>358438.76</v>
      </c>
      <c r="D12549" t="s">
        <v>14</v>
      </c>
      <c r="E12549" t="s">
        <v>16</v>
      </c>
      <c r="F12549">
        <v>828</v>
      </c>
    </row>
    <row r="12550" spans="1:6">
      <c r="A12550" s="171">
        <v>44577</v>
      </c>
      <c r="B12550" t="s">
        <v>164</v>
      </c>
      <c r="C12550">
        <v>358438.76</v>
      </c>
      <c r="D12550" t="s">
        <v>14</v>
      </c>
      <c r="E12550" t="s">
        <v>17</v>
      </c>
      <c r="F12550">
        <v>0</v>
      </c>
    </row>
    <row r="12551" spans="1:6">
      <c r="A12551" s="171">
        <v>44577</v>
      </c>
      <c r="B12551" t="s">
        <v>164</v>
      </c>
      <c r="C12551">
        <v>358438.76</v>
      </c>
      <c r="D12551" t="s">
        <v>14</v>
      </c>
      <c r="E12551" t="s">
        <v>18</v>
      </c>
      <c r="F12551">
        <v>0</v>
      </c>
    </row>
    <row r="12552" spans="1:6">
      <c r="A12552" s="171">
        <v>44577</v>
      </c>
      <c r="B12552" t="s">
        <v>164</v>
      </c>
      <c r="C12552">
        <v>358438.76</v>
      </c>
      <c r="D12552" t="s">
        <v>19</v>
      </c>
      <c r="E12552" t="s">
        <v>19</v>
      </c>
      <c r="F12552">
        <v>2185231</v>
      </c>
    </row>
    <row r="12553" spans="1:6">
      <c r="A12553" s="171">
        <v>44577</v>
      </c>
      <c r="B12553" t="s">
        <v>164</v>
      </c>
      <c r="C12553">
        <v>358438.76</v>
      </c>
      <c r="D12553" t="s">
        <v>19</v>
      </c>
      <c r="E12553" t="s">
        <v>20</v>
      </c>
      <c r="F12553">
        <v>2185231</v>
      </c>
    </row>
    <row r="12554" spans="1:6">
      <c r="A12554" s="171">
        <v>44577</v>
      </c>
      <c r="B12554" t="s">
        <v>164</v>
      </c>
      <c r="C12554">
        <v>358438.76</v>
      </c>
      <c r="D12554" t="s">
        <v>19</v>
      </c>
      <c r="E12554" t="s">
        <v>21</v>
      </c>
      <c r="F12554">
        <v>0</v>
      </c>
    </row>
    <row r="12555" spans="1:6">
      <c r="A12555" s="171">
        <v>44577</v>
      </c>
      <c r="B12555" t="s">
        <v>164</v>
      </c>
      <c r="C12555">
        <v>358438.76</v>
      </c>
      <c r="D12555" t="s">
        <v>19</v>
      </c>
      <c r="E12555" t="s">
        <v>22</v>
      </c>
      <c r="F12555">
        <v>0</v>
      </c>
    </row>
    <row r="12556" spans="1:6">
      <c r="A12556" s="171">
        <v>44577</v>
      </c>
      <c r="B12556" t="s">
        <v>164</v>
      </c>
      <c r="C12556">
        <v>358438.76</v>
      </c>
      <c r="D12556" t="s">
        <v>23</v>
      </c>
      <c r="E12556" t="s">
        <v>23</v>
      </c>
      <c r="F12556">
        <v>3527747</v>
      </c>
    </row>
    <row r="12557" spans="1:6">
      <c r="A12557" s="171">
        <v>44577</v>
      </c>
      <c r="B12557" t="s">
        <v>164</v>
      </c>
      <c r="C12557">
        <v>358438.76</v>
      </c>
      <c r="D12557" t="s">
        <v>24</v>
      </c>
      <c r="E12557" t="s">
        <v>24</v>
      </c>
      <c r="F12557">
        <v>1601255</v>
      </c>
    </row>
    <row r="12558" spans="1:6">
      <c r="A12558" s="171">
        <v>44577</v>
      </c>
      <c r="B12558" t="s">
        <v>164</v>
      </c>
      <c r="C12558">
        <v>358438.76</v>
      </c>
      <c r="D12558" t="s">
        <v>25</v>
      </c>
      <c r="E12558" t="s">
        <v>25</v>
      </c>
      <c r="F12558">
        <v>2502543</v>
      </c>
    </row>
    <row r="12559" spans="1:6">
      <c r="A12559" s="171">
        <v>44577</v>
      </c>
      <c r="B12559" t="s">
        <v>164</v>
      </c>
      <c r="C12559">
        <v>358438.76</v>
      </c>
      <c r="D12559" t="s">
        <v>26</v>
      </c>
      <c r="E12559" t="s">
        <v>26</v>
      </c>
      <c r="F12559">
        <v>2204300</v>
      </c>
    </row>
    <row r="12560" spans="1:6">
      <c r="A12560" s="171">
        <v>44577</v>
      </c>
      <c r="B12560" t="s">
        <v>164</v>
      </c>
      <c r="C12560">
        <v>358438.76</v>
      </c>
      <c r="D12560" t="s">
        <v>27</v>
      </c>
      <c r="E12560" t="s">
        <v>27</v>
      </c>
      <c r="F12560">
        <v>122444</v>
      </c>
    </row>
    <row r="12561" spans="1:6">
      <c r="A12561" s="171">
        <v>44577</v>
      </c>
      <c r="B12561" t="s">
        <v>164</v>
      </c>
      <c r="C12561">
        <v>358438.76</v>
      </c>
      <c r="D12561" t="s">
        <v>28</v>
      </c>
      <c r="E12561" t="s">
        <v>28</v>
      </c>
      <c r="F12561">
        <v>55340</v>
      </c>
    </row>
    <row r="12562" spans="1:6">
      <c r="A12562" s="171">
        <v>44577</v>
      </c>
      <c r="B12562" t="s">
        <v>164</v>
      </c>
      <c r="C12562">
        <v>358438.76</v>
      </c>
      <c r="D12562" t="s">
        <v>29</v>
      </c>
      <c r="E12562" t="s">
        <v>29</v>
      </c>
      <c r="F12562">
        <v>1251014</v>
      </c>
    </row>
    <row r="12563" spans="1:6">
      <c r="A12563" s="171">
        <v>44577</v>
      </c>
      <c r="B12563" t="s">
        <v>164</v>
      </c>
      <c r="C12563">
        <v>358438.76</v>
      </c>
      <c r="D12563" t="s">
        <v>30</v>
      </c>
      <c r="E12563" t="s">
        <v>30</v>
      </c>
      <c r="F12563">
        <v>67624736</v>
      </c>
    </row>
    <row r="12564" spans="1:6">
      <c r="A12564" s="171">
        <v>44577</v>
      </c>
      <c r="B12564" t="s">
        <v>164</v>
      </c>
      <c r="C12564">
        <v>358438.76</v>
      </c>
      <c r="D12564" t="s">
        <v>31</v>
      </c>
      <c r="E12564" t="s">
        <v>31</v>
      </c>
      <c r="F12564">
        <v>18592361</v>
      </c>
    </row>
    <row r="12565" spans="1:6">
      <c r="A12565" s="171">
        <v>44577</v>
      </c>
      <c r="B12565" t="s">
        <v>164</v>
      </c>
      <c r="C12565">
        <v>358438.76</v>
      </c>
      <c r="D12565" t="s">
        <v>32</v>
      </c>
      <c r="E12565" t="s">
        <v>32</v>
      </c>
      <c r="F12565">
        <v>1077857</v>
      </c>
    </row>
    <row r="12566" spans="1:6">
      <c r="A12566" s="171">
        <v>44577</v>
      </c>
      <c r="B12566" t="s">
        <v>164</v>
      </c>
      <c r="C12566">
        <v>358438.76</v>
      </c>
      <c r="D12566" t="s">
        <v>33</v>
      </c>
      <c r="E12566" t="s">
        <v>33</v>
      </c>
      <c r="F12566">
        <v>23730258</v>
      </c>
    </row>
    <row r="12567" spans="1:6">
      <c r="A12567" s="171">
        <v>44577</v>
      </c>
      <c r="B12567" t="s">
        <v>164</v>
      </c>
      <c r="C12567">
        <v>358438.76</v>
      </c>
      <c r="D12567" t="s">
        <v>34</v>
      </c>
      <c r="E12567" t="s">
        <v>34</v>
      </c>
      <c r="F12567">
        <v>692439</v>
      </c>
    </row>
    <row r="12568" spans="1:6">
      <c r="A12568" s="171">
        <v>44577</v>
      </c>
      <c r="B12568" t="s">
        <v>164</v>
      </c>
      <c r="C12568">
        <v>358438.76</v>
      </c>
      <c r="D12568" t="s">
        <v>35</v>
      </c>
      <c r="E12568" t="s">
        <v>35</v>
      </c>
      <c r="F12568">
        <v>0</v>
      </c>
    </row>
    <row r="12569" spans="1:6">
      <c r="A12569" s="171">
        <v>44577</v>
      </c>
      <c r="B12569" t="s">
        <v>164</v>
      </c>
      <c r="C12569">
        <v>358438.76</v>
      </c>
      <c r="D12569" t="s">
        <v>36</v>
      </c>
      <c r="E12569" t="s">
        <v>36</v>
      </c>
      <c r="F12569">
        <v>0</v>
      </c>
    </row>
    <row r="12570" spans="1:6">
      <c r="A12570" s="171">
        <v>44577</v>
      </c>
      <c r="B12570" t="s">
        <v>164</v>
      </c>
      <c r="C12570">
        <v>358438.76</v>
      </c>
      <c r="D12570" t="s">
        <v>37</v>
      </c>
      <c r="E12570" t="s">
        <v>37</v>
      </c>
      <c r="F12570">
        <v>0</v>
      </c>
    </row>
    <row r="12571" spans="1:6">
      <c r="A12571" s="171">
        <v>44577</v>
      </c>
      <c r="B12571" t="s">
        <v>164</v>
      </c>
      <c r="C12571">
        <v>358438.76</v>
      </c>
      <c r="D12571" t="s">
        <v>38</v>
      </c>
      <c r="E12571" t="s">
        <v>38</v>
      </c>
      <c r="F12571">
        <v>0</v>
      </c>
    </row>
    <row r="12572" spans="1:6">
      <c r="A12572" s="171">
        <v>44577</v>
      </c>
      <c r="B12572" t="s">
        <v>164</v>
      </c>
      <c r="C12572">
        <v>358438.76</v>
      </c>
      <c r="D12572" t="s">
        <v>39</v>
      </c>
      <c r="E12572" t="s">
        <v>39</v>
      </c>
      <c r="F12572">
        <v>0</v>
      </c>
    </row>
    <row r="12573" spans="1:6">
      <c r="A12573" s="171">
        <v>44577</v>
      </c>
      <c r="B12573" t="s">
        <v>164</v>
      </c>
      <c r="C12573">
        <v>358438.76</v>
      </c>
      <c r="D12573" t="s">
        <v>40</v>
      </c>
      <c r="E12573" t="s">
        <v>40</v>
      </c>
      <c r="F12573">
        <v>0</v>
      </c>
    </row>
    <row r="12574" spans="1:6">
      <c r="A12574" s="171">
        <v>44577</v>
      </c>
      <c r="B12574" t="s">
        <v>164</v>
      </c>
      <c r="C12574">
        <v>358438.76</v>
      </c>
      <c r="D12574" t="s">
        <v>41</v>
      </c>
      <c r="E12574" t="s">
        <v>41</v>
      </c>
      <c r="F12574">
        <v>0</v>
      </c>
    </row>
    <row r="12575" spans="1:6">
      <c r="A12575" s="171">
        <v>44578</v>
      </c>
      <c r="B12575" t="s">
        <v>164</v>
      </c>
      <c r="C12575">
        <v>226761.35</v>
      </c>
      <c r="D12575" t="s">
        <v>9</v>
      </c>
      <c r="E12575" t="s">
        <v>9</v>
      </c>
      <c r="F12575">
        <v>3582703</v>
      </c>
    </row>
    <row r="12576" spans="1:6">
      <c r="A12576" s="171">
        <v>44578</v>
      </c>
      <c r="B12576" t="s">
        <v>164</v>
      </c>
      <c r="C12576">
        <v>226761.35</v>
      </c>
      <c r="D12576" t="s">
        <v>9</v>
      </c>
      <c r="E12576" t="s">
        <v>10</v>
      </c>
      <c r="F12576">
        <v>1460780</v>
      </c>
    </row>
    <row r="12577" spans="1:6">
      <c r="A12577" s="171">
        <v>44578</v>
      </c>
      <c r="B12577" t="s">
        <v>164</v>
      </c>
      <c r="C12577">
        <v>226761.35</v>
      </c>
      <c r="D12577" t="s">
        <v>9</v>
      </c>
      <c r="E12577" t="s">
        <v>11</v>
      </c>
      <c r="F12577">
        <v>4670</v>
      </c>
    </row>
    <row r="12578" spans="1:6">
      <c r="A12578" s="171">
        <v>44578</v>
      </c>
      <c r="B12578" t="s">
        <v>164</v>
      </c>
      <c r="C12578">
        <v>226761.35</v>
      </c>
      <c r="D12578" t="s">
        <v>9</v>
      </c>
      <c r="E12578" t="s">
        <v>12</v>
      </c>
      <c r="F12578">
        <v>0</v>
      </c>
    </row>
    <row r="12579" spans="1:6">
      <c r="A12579" s="171">
        <v>44578</v>
      </c>
      <c r="B12579" t="s">
        <v>164</v>
      </c>
      <c r="C12579">
        <v>226761.35</v>
      </c>
      <c r="D12579" t="s">
        <v>9</v>
      </c>
      <c r="E12579" t="s">
        <v>13</v>
      </c>
      <c r="F12579">
        <v>2117253</v>
      </c>
    </row>
    <row r="12580" spans="1:6">
      <c r="A12580" s="171">
        <v>44578</v>
      </c>
      <c r="B12580" t="s">
        <v>164</v>
      </c>
      <c r="C12580">
        <v>226761.35</v>
      </c>
      <c r="D12580" t="s">
        <v>14</v>
      </c>
      <c r="E12580" t="s">
        <v>14</v>
      </c>
      <c r="F12580">
        <v>167825</v>
      </c>
    </row>
    <row r="12581" spans="1:6">
      <c r="A12581" s="171">
        <v>44578</v>
      </c>
      <c r="B12581" t="s">
        <v>164</v>
      </c>
      <c r="C12581">
        <v>226761.35</v>
      </c>
      <c r="D12581" t="s">
        <v>14</v>
      </c>
      <c r="E12581" t="s">
        <v>15</v>
      </c>
      <c r="F12581">
        <v>167118</v>
      </c>
    </row>
    <row r="12582" spans="1:6">
      <c r="A12582" s="171">
        <v>44578</v>
      </c>
      <c r="B12582" t="s">
        <v>164</v>
      </c>
      <c r="C12582">
        <v>226761.35</v>
      </c>
      <c r="D12582" t="s">
        <v>14</v>
      </c>
      <c r="E12582" t="s">
        <v>16</v>
      </c>
      <c r="F12582">
        <v>707</v>
      </c>
    </row>
    <row r="12583" spans="1:6">
      <c r="A12583" s="171">
        <v>44578</v>
      </c>
      <c r="B12583" t="s">
        <v>164</v>
      </c>
      <c r="C12583">
        <v>226761.35</v>
      </c>
      <c r="D12583" t="s">
        <v>14</v>
      </c>
      <c r="E12583" t="s">
        <v>17</v>
      </c>
      <c r="F12583">
        <v>0</v>
      </c>
    </row>
    <row r="12584" spans="1:6">
      <c r="A12584" s="171">
        <v>44578</v>
      </c>
      <c r="B12584" t="s">
        <v>164</v>
      </c>
      <c r="C12584">
        <v>226761.35</v>
      </c>
      <c r="D12584" t="s">
        <v>14</v>
      </c>
      <c r="E12584" t="s">
        <v>18</v>
      </c>
      <c r="F12584">
        <v>0</v>
      </c>
    </row>
    <row r="12585" spans="1:6">
      <c r="A12585" s="171">
        <v>44578</v>
      </c>
      <c r="B12585" t="s">
        <v>164</v>
      </c>
      <c r="C12585">
        <v>226761.35</v>
      </c>
      <c r="D12585" t="s">
        <v>19</v>
      </c>
      <c r="E12585" t="s">
        <v>19</v>
      </c>
      <c r="F12585">
        <v>2258861</v>
      </c>
    </row>
    <row r="12586" spans="1:6">
      <c r="A12586" s="171">
        <v>44578</v>
      </c>
      <c r="B12586" t="s">
        <v>164</v>
      </c>
      <c r="C12586">
        <v>226761.35</v>
      </c>
      <c r="D12586" t="s">
        <v>19</v>
      </c>
      <c r="E12586" t="s">
        <v>20</v>
      </c>
      <c r="F12586">
        <v>2258861</v>
      </c>
    </row>
    <row r="12587" spans="1:6">
      <c r="A12587" s="171">
        <v>44578</v>
      </c>
      <c r="B12587" t="s">
        <v>164</v>
      </c>
      <c r="C12587">
        <v>226761.35</v>
      </c>
      <c r="D12587" t="s">
        <v>19</v>
      </c>
      <c r="E12587" t="s">
        <v>21</v>
      </c>
      <c r="F12587">
        <v>0</v>
      </c>
    </row>
    <row r="12588" spans="1:6">
      <c r="A12588" s="171">
        <v>44578</v>
      </c>
      <c r="B12588" t="s">
        <v>164</v>
      </c>
      <c r="C12588">
        <v>226761.35</v>
      </c>
      <c r="D12588" t="s">
        <v>19</v>
      </c>
      <c r="E12588" t="s">
        <v>22</v>
      </c>
      <c r="F12588">
        <v>0</v>
      </c>
    </row>
    <row r="12589" spans="1:6">
      <c r="A12589" s="171">
        <v>44578</v>
      </c>
      <c r="B12589" t="s">
        <v>164</v>
      </c>
      <c r="C12589">
        <v>226761.35</v>
      </c>
      <c r="D12589" t="s">
        <v>23</v>
      </c>
      <c r="E12589" t="s">
        <v>23</v>
      </c>
      <c r="F12589">
        <v>2988298</v>
      </c>
    </row>
    <row r="12590" spans="1:6">
      <c r="A12590" s="171">
        <v>44578</v>
      </c>
      <c r="B12590" t="s">
        <v>164</v>
      </c>
      <c r="C12590">
        <v>226761.35</v>
      </c>
      <c r="D12590" t="s">
        <v>24</v>
      </c>
      <c r="E12590" t="s">
        <v>24</v>
      </c>
      <c r="F12590">
        <v>1978770</v>
      </c>
    </row>
    <row r="12591" spans="1:6">
      <c r="A12591" s="171">
        <v>44578</v>
      </c>
      <c r="B12591" t="s">
        <v>164</v>
      </c>
      <c r="C12591">
        <v>226761.35</v>
      </c>
      <c r="D12591" t="s">
        <v>25</v>
      </c>
      <c r="E12591" t="s">
        <v>25</v>
      </c>
      <c r="F12591">
        <v>2981973</v>
      </c>
    </row>
    <row r="12592" spans="1:6">
      <c r="A12592" s="171">
        <v>44578</v>
      </c>
      <c r="B12592" t="s">
        <v>164</v>
      </c>
      <c r="C12592">
        <v>226761.35</v>
      </c>
      <c r="D12592" t="s">
        <v>26</v>
      </c>
      <c r="E12592" t="s">
        <v>26</v>
      </c>
      <c r="F12592">
        <v>2272594</v>
      </c>
    </row>
    <row r="12593" spans="1:6">
      <c r="A12593" s="171">
        <v>44578</v>
      </c>
      <c r="B12593" t="s">
        <v>164</v>
      </c>
      <c r="C12593">
        <v>226761.35</v>
      </c>
      <c r="D12593" t="s">
        <v>27</v>
      </c>
      <c r="E12593" t="s">
        <v>27</v>
      </c>
      <c r="F12593">
        <v>121271</v>
      </c>
    </row>
    <row r="12594" spans="1:6">
      <c r="A12594" s="171">
        <v>44578</v>
      </c>
      <c r="B12594" t="s">
        <v>164</v>
      </c>
      <c r="C12594">
        <v>226761.35</v>
      </c>
      <c r="D12594" t="s">
        <v>28</v>
      </c>
      <c r="E12594" t="s">
        <v>28</v>
      </c>
      <c r="F12594">
        <v>41974</v>
      </c>
    </row>
    <row r="12595" spans="1:6">
      <c r="A12595" s="171">
        <v>44578</v>
      </c>
      <c r="B12595" t="s">
        <v>164</v>
      </c>
      <c r="C12595">
        <v>226761.35</v>
      </c>
      <c r="D12595" t="s">
        <v>29</v>
      </c>
      <c r="E12595" t="s">
        <v>29</v>
      </c>
      <c r="F12595">
        <v>662052</v>
      </c>
    </row>
    <row r="12596" spans="1:6">
      <c r="A12596" s="171">
        <v>44578</v>
      </c>
      <c r="B12596" t="s">
        <v>164</v>
      </c>
      <c r="C12596">
        <v>226761.35</v>
      </c>
      <c r="D12596" t="s">
        <v>30</v>
      </c>
      <c r="E12596" t="s">
        <v>30</v>
      </c>
      <c r="F12596">
        <v>75777868</v>
      </c>
    </row>
    <row r="12597" spans="1:6">
      <c r="A12597" s="171">
        <v>44578</v>
      </c>
      <c r="B12597" t="s">
        <v>164</v>
      </c>
      <c r="C12597">
        <v>226761.35</v>
      </c>
      <c r="D12597" t="s">
        <v>31</v>
      </c>
      <c r="E12597" t="s">
        <v>31</v>
      </c>
      <c r="F12597">
        <v>17111756</v>
      </c>
    </row>
    <row r="12598" spans="1:6">
      <c r="A12598" s="171">
        <v>44578</v>
      </c>
      <c r="B12598" t="s">
        <v>164</v>
      </c>
      <c r="C12598">
        <v>226761.35</v>
      </c>
      <c r="D12598" t="s">
        <v>32</v>
      </c>
      <c r="E12598" t="s">
        <v>32</v>
      </c>
      <c r="F12598">
        <v>470153</v>
      </c>
    </row>
    <row r="12599" spans="1:6">
      <c r="A12599" s="171">
        <v>44578</v>
      </c>
      <c r="B12599" t="s">
        <v>164</v>
      </c>
      <c r="C12599">
        <v>226761.35</v>
      </c>
      <c r="D12599" t="s">
        <v>33</v>
      </c>
      <c r="E12599" t="s">
        <v>33</v>
      </c>
      <c r="F12599">
        <v>21622235</v>
      </c>
    </row>
    <row r="12600" spans="1:6">
      <c r="A12600" s="171">
        <v>44578</v>
      </c>
      <c r="B12600" t="s">
        <v>164</v>
      </c>
      <c r="C12600">
        <v>226761.35</v>
      </c>
      <c r="D12600" t="s">
        <v>34</v>
      </c>
      <c r="E12600" t="s">
        <v>34</v>
      </c>
      <c r="F12600">
        <v>676425</v>
      </c>
    </row>
    <row r="12601" spans="1:6">
      <c r="A12601" s="171">
        <v>44578</v>
      </c>
      <c r="B12601" t="s">
        <v>164</v>
      </c>
      <c r="C12601">
        <v>226761.35</v>
      </c>
      <c r="D12601" t="s">
        <v>35</v>
      </c>
      <c r="E12601" t="s">
        <v>35</v>
      </c>
      <c r="F12601">
        <v>0</v>
      </c>
    </row>
    <row r="12602" spans="1:6">
      <c r="A12602" s="171">
        <v>44578</v>
      </c>
      <c r="B12602" t="s">
        <v>164</v>
      </c>
      <c r="C12602">
        <v>226761.35</v>
      </c>
      <c r="D12602" t="s">
        <v>36</v>
      </c>
      <c r="E12602" t="s">
        <v>36</v>
      </c>
      <c r="F12602">
        <v>0</v>
      </c>
    </row>
    <row r="12603" spans="1:6">
      <c r="A12603" s="171">
        <v>44578</v>
      </c>
      <c r="B12603" t="s">
        <v>164</v>
      </c>
      <c r="C12603">
        <v>226761.35</v>
      </c>
      <c r="D12603" t="s">
        <v>37</v>
      </c>
      <c r="E12603" t="s">
        <v>37</v>
      </c>
      <c r="F12603">
        <v>0</v>
      </c>
    </row>
    <row r="12604" spans="1:6">
      <c r="A12604" s="171">
        <v>44578</v>
      </c>
      <c r="B12604" t="s">
        <v>164</v>
      </c>
      <c r="C12604">
        <v>226761.35</v>
      </c>
      <c r="D12604" t="s">
        <v>38</v>
      </c>
      <c r="E12604" t="s">
        <v>38</v>
      </c>
      <c r="F12604">
        <v>0</v>
      </c>
    </row>
    <row r="12605" spans="1:6">
      <c r="A12605" s="171">
        <v>44578</v>
      </c>
      <c r="B12605" t="s">
        <v>164</v>
      </c>
      <c r="C12605">
        <v>226761.35</v>
      </c>
      <c r="D12605" t="s">
        <v>39</v>
      </c>
      <c r="E12605" t="s">
        <v>39</v>
      </c>
      <c r="F12605">
        <v>0</v>
      </c>
    </row>
    <row r="12606" spans="1:6">
      <c r="A12606" s="171">
        <v>44578</v>
      </c>
      <c r="B12606" t="s">
        <v>164</v>
      </c>
      <c r="C12606">
        <v>226761.35</v>
      </c>
      <c r="D12606" t="s">
        <v>40</v>
      </c>
      <c r="E12606" t="s">
        <v>40</v>
      </c>
      <c r="F12606">
        <v>0</v>
      </c>
    </row>
    <row r="12607" spans="1:6">
      <c r="A12607" s="171">
        <v>44578</v>
      </c>
      <c r="B12607" t="s">
        <v>164</v>
      </c>
      <c r="C12607">
        <v>226761.35</v>
      </c>
      <c r="D12607" t="s">
        <v>41</v>
      </c>
      <c r="E12607" t="s">
        <v>41</v>
      </c>
      <c r="F12607">
        <v>0</v>
      </c>
    </row>
    <row r="12608" spans="1:6">
      <c r="A12608" s="171">
        <v>44579</v>
      </c>
      <c r="B12608" t="s">
        <v>164</v>
      </c>
      <c r="C12608">
        <v>272998.59000000003</v>
      </c>
      <c r="D12608" t="s">
        <v>9</v>
      </c>
      <c r="E12608" t="s">
        <v>9</v>
      </c>
      <c r="F12608">
        <v>3076388</v>
      </c>
    </row>
    <row r="12609" spans="1:6">
      <c r="A12609" s="171">
        <v>44579</v>
      </c>
      <c r="B12609" t="s">
        <v>164</v>
      </c>
      <c r="C12609">
        <v>272998.59000000003</v>
      </c>
      <c r="D12609" t="s">
        <v>9</v>
      </c>
      <c r="E12609" t="s">
        <v>10</v>
      </c>
      <c r="F12609">
        <v>1137162</v>
      </c>
    </row>
    <row r="12610" spans="1:6">
      <c r="A12610" s="171">
        <v>44579</v>
      </c>
      <c r="B12610" t="s">
        <v>164</v>
      </c>
      <c r="C12610">
        <v>272998.59000000003</v>
      </c>
      <c r="D12610" t="s">
        <v>9</v>
      </c>
      <c r="E12610" t="s">
        <v>11</v>
      </c>
      <c r="F12610">
        <v>4458</v>
      </c>
    </row>
    <row r="12611" spans="1:6">
      <c r="A12611" s="171">
        <v>44579</v>
      </c>
      <c r="B12611" t="s">
        <v>164</v>
      </c>
      <c r="C12611">
        <v>272998.59000000003</v>
      </c>
      <c r="D12611" t="s">
        <v>9</v>
      </c>
      <c r="E12611" t="s">
        <v>12</v>
      </c>
      <c r="F12611">
        <v>0</v>
      </c>
    </row>
    <row r="12612" spans="1:6">
      <c r="A12612" s="171">
        <v>44579</v>
      </c>
      <c r="B12612" t="s">
        <v>164</v>
      </c>
      <c r="C12612">
        <v>272998.59000000003</v>
      </c>
      <c r="D12612" t="s">
        <v>9</v>
      </c>
      <c r="E12612" t="s">
        <v>13</v>
      </c>
      <c r="F12612">
        <v>1934768</v>
      </c>
    </row>
    <row r="12613" spans="1:6">
      <c r="A12613" s="171">
        <v>44579</v>
      </c>
      <c r="B12613" t="s">
        <v>164</v>
      </c>
      <c r="C12613">
        <v>272998.59000000003</v>
      </c>
      <c r="D12613" t="s">
        <v>14</v>
      </c>
      <c r="E12613" t="s">
        <v>14</v>
      </c>
      <c r="F12613">
        <v>87935</v>
      </c>
    </row>
    <row r="12614" spans="1:6">
      <c r="A12614" s="171">
        <v>44579</v>
      </c>
      <c r="B12614" t="s">
        <v>164</v>
      </c>
      <c r="C12614">
        <v>272998.59000000003</v>
      </c>
      <c r="D12614" t="s">
        <v>14</v>
      </c>
      <c r="E12614" t="s">
        <v>15</v>
      </c>
      <c r="F12614">
        <v>87345</v>
      </c>
    </row>
    <row r="12615" spans="1:6">
      <c r="A12615" s="171">
        <v>44579</v>
      </c>
      <c r="B12615" t="s">
        <v>164</v>
      </c>
      <c r="C12615">
        <v>272998.59000000003</v>
      </c>
      <c r="D12615" t="s">
        <v>14</v>
      </c>
      <c r="E12615" t="s">
        <v>16</v>
      </c>
      <c r="F12615">
        <v>589</v>
      </c>
    </row>
    <row r="12616" spans="1:6">
      <c r="A12616" s="171">
        <v>44579</v>
      </c>
      <c r="B12616" t="s">
        <v>164</v>
      </c>
      <c r="C12616">
        <v>272998.59000000003</v>
      </c>
      <c r="D12616" t="s">
        <v>14</v>
      </c>
      <c r="E12616" t="s">
        <v>17</v>
      </c>
      <c r="F12616">
        <v>0</v>
      </c>
    </row>
    <row r="12617" spans="1:6">
      <c r="A12617" s="171">
        <v>44579</v>
      </c>
      <c r="B12617" t="s">
        <v>164</v>
      </c>
      <c r="C12617">
        <v>272998.59000000003</v>
      </c>
      <c r="D12617" t="s">
        <v>14</v>
      </c>
      <c r="E12617" t="s">
        <v>18</v>
      </c>
      <c r="F12617">
        <v>0</v>
      </c>
    </row>
    <row r="12618" spans="1:6">
      <c r="A12618" s="171">
        <v>44579</v>
      </c>
      <c r="B12618" t="s">
        <v>164</v>
      </c>
      <c r="C12618">
        <v>272998.59000000003</v>
      </c>
      <c r="D12618" t="s">
        <v>19</v>
      </c>
      <c r="E12618" t="s">
        <v>19</v>
      </c>
      <c r="F12618">
        <v>1709103</v>
      </c>
    </row>
    <row r="12619" spans="1:6">
      <c r="A12619" s="171">
        <v>44579</v>
      </c>
      <c r="B12619" t="s">
        <v>164</v>
      </c>
      <c r="C12619">
        <v>272998.59000000003</v>
      </c>
      <c r="D12619" t="s">
        <v>19</v>
      </c>
      <c r="E12619" t="s">
        <v>20</v>
      </c>
      <c r="F12619">
        <v>1709103</v>
      </c>
    </row>
    <row r="12620" spans="1:6">
      <c r="A12620" s="171">
        <v>44579</v>
      </c>
      <c r="B12620" t="s">
        <v>164</v>
      </c>
      <c r="C12620">
        <v>272998.59000000003</v>
      </c>
      <c r="D12620" t="s">
        <v>19</v>
      </c>
      <c r="E12620" t="s">
        <v>21</v>
      </c>
      <c r="F12620">
        <v>0</v>
      </c>
    </row>
    <row r="12621" spans="1:6">
      <c r="A12621" s="171">
        <v>44579</v>
      </c>
      <c r="B12621" t="s">
        <v>164</v>
      </c>
      <c r="C12621">
        <v>272998.59000000003</v>
      </c>
      <c r="D12621" t="s">
        <v>19</v>
      </c>
      <c r="E12621" t="s">
        <v>22</v>
      </c>
      <c r="F12621">
        <v>0</v>
      </c>
    </row>
    <row r="12622" spans="1:6">
      <c r="A12622" s="171">
        <v>44579</v>
      </c>
      <c r="B12622" t="s">
        <v>164</v>
      </c>
      <c r="C12622">
        <v>272998.59000000003</v>
      </c>
      <c r="D12622" t="s">
        <v>23</v>
      </c>
      <c r="E12622" t="s">
        <v>23</v>
      </c>
      <c r="F12622">
        <v>3139711</v>
      </c>
    </row>
    <row r="12623" spans="1:6">
      <c r="A12623" s="171">
        <v>44579</v>
      </c>
      <c r="B12623" t="s">
        <v>164</v>
      </c>
      <c r="C12623">
        <v>272998.59000000003</v>
      </c>
      <c r="D12623" t="s">
        <v>24</v>
      </c>
      <c r="E12623" t="s">
        <v>24</v>
      </c>
      <c r="F12623">
        <v>3098384</v>
      </c>
    </row>
    <row r="12624" spans="1:6">
      <c r="A12624" s="171">
        <v>44579</v>
      </c>
      <c r="B12624" t="s">
        <v>164</v>
      </c>
      <c r="C12624">
        <v>272998.59000000003</v>
      </c>
      <c r="D12624" t="s">
        <v>25</v>
      </c>
      <c r="E12624" t="s">
        <v>25</v>
      </c>
      <c r="F12624">
        <v>3086153</v>
      </c>
    </row>
    <row r="12625" spans="1:6">
      <c r="A12625" s="171">
        <v>44579</v>
      </c>
      <c r="B12625" t="s">
        <v>164</v>
      </c>
      <c r="C12625">
        <v>272998.59000000003</v>
      </c>
      <c r="D12625" t="s">
        <v>26</v>
      </c>
      <c r="E12625" t="s">
        <v>26</v>
      </c>
      <c r="F12625">
        <v>1725756</v>
      </c>
    </row>
    <row r="12626" spans="1:6">
      <c r="A12626" s="171">
        <v>44579</v>
      </c>
      <c r="B12626" t="s">
        <v>164</v>
      </c>
      <c r="C12626">
        <v>272998.59000000003</v>
      </c>
      <c r="D12626" t="s">
        <v>27</v>
      </c>
      <c r="E12626" t="s">
        <v>27</v>
      </c>
      <c r="F12626">
        <v>119037</v>
      </c>
    </row>
    <row r="12627" spans="1:6">
      <c r="A12627" s="171">
        <v>44579</v>
      </c>
      <c r="B12627" t="s">
        <v>164</v>
      </c>
      <c r="C12627">
        <v>272998.59000000003</v>
      </c>
      <c r="D12627" t="s">
        <v>28</v>
      </c>
      <c r="E12627" t="s">
        <v>28</v>
      </c>
      <c r="F12627">
        <v>24804</v>
      </c>
    </row>
    <row r="12628" spans="1:6">
      <c r="A12628" s="171">
        <v>44579</v>
      </c>
      <c r="B12628" t="s">
        <v>164</v>
      </c>
      <c r="C12628">
        <v>272998.59000000003</v>
      </c>
      <c r="D12628" t="s">
        <v>29</v>
      </c>
      <c r="E12628" t="s">
        <v>29</v>
      </c>
      <c r="F12628">
        <v>728136</v>
      </c>
    </row>
    <row r="12629" spans="1:6">
      <c r="A12629" s="171">
        <v>44579</v>
      </c>
      <c r="B12629" t="s">
        <v>164</v>
      </c>
      <c r="C12629">
        <v>272998.59000000003</v>
      </c>
      <c r="D12629" t="s">
        <v>30</v>
      </c>
      <c r="E12629" t="s">
        <v>30</v>
      </c>
      <c r="F12629">
        <v>76773107</v>
      </c>
    </row>
    <row r="12630" spans="1:6">
      <c r="A12630" s="171">
        <v>44579</v>
      </c>
      <c r="B12630" t="s">
        <v>164</v>
      </c>
      <c r="C12630">
        <v>272998.59000000003</v>
      </c>
      <c r="D12630" t="s">
        <v>31</v>
      </c>
      <c r="E12630" t="s">
        <v>31</v>
      </c>
      <c r="F12630">
        <v>16159764</v>
      </c>
    </row>
    <row r="12631" spans="1:6">
      <c r="A12631" s="171">
        <v>44579</v>
      </c>
      <c r="B12631" t="s">
        <v>164</v>
      </c>
      <c r="C12631">
        <v>272998.59000000003</v>
      </c>
      <c r="D12631" t="s">
        <v>32</v>
      </c>
      <c r="E12631" t="s">
        <v>32</v>
      </c>
      <c r="F12631">
        <v>703352</v>
      </c>
    </row>
    <row r="12632" spans="1:6">
      <c r="A12632" s="171">
        <v>44579</v>
      </c>
      <c r="B12632" t="s">
        <v>164</v>
      </c>
      <c r="C12632">
        <v>272998.59000000003</v>
      </c>
      <c r="D12632" t="s">
        <v>33</v>
      </c>
      <c r="E12632" t="s">
        <v>33</v>
      </c>
      <c r="F12632">
        <v>24426616</v>
      </c>
    </row>
    <row r="12633" spans="1:6">
      <c r="A12633" s="171">
        <v>44579</v>
      </c>
      <c r="B12633" t="s">
        <v>164</v>
      </c>
      <c r="C12633">
        <v>272998.59000000003</v>
      </c>
      <c r="D12633" t="s">
        <v>34</v>
      </c>
      <c r="E12633" t="s">
        <v>34</v>
      </c>
      <c r="F12633">
        <v>1912219</v>
      </c>
    </row>
    <row r="12634" spans="1:6">
      <c r="A12634" s="171">
        <v>44579</v>
      </c>
      <c r="B12634" t="s">
        <v>164</v>
      </c>
      <c r="C12634">
        <v>272998.59000000003</v>
      </c>
      <c r="D12634" t="s">
        <v>35</v>
      </c>
      <c r="E12634" t="s">
        <v>35</v>
      </c>
      <c r="F12634">
        <v>0</v>
      </c>
    </row>
    <row r="12635" spans="1:6">
      <c r="A12635" s="171">
        <v>44579</v>
      </c>
      <c r="B12635" t="s">
        <v>164</v>
      </c>
      <c r="C12635">
        <v>272998.59000000003</v>
      </c>
      <c r="D12635" t="s">
        <v>36</v>
      </c>
      <c r="E12635" t="s">
        <v>36</v>
      </c>
      <c r="F12635">
        <v>0</v>
      </c>
    </row>
    <row r="12636" spans="1:6">
      <c r="A12636" s="171">
        <v>44579</v>
      </c>
      <c r="B12636" t="s">
        <v>164</v>
      </c>
      <c r="C12636">
        <v>272998.59000000003</v>
      </c>
      <c r="D12636" t="s">
        <v>37</v>
      </c>
      <c r="E12636" t="s">
        <v>37</v>
      </c>
      <c r="F12636">
        <v>0</v>
      </c>
    </row>
    <row r="12637" spans="1:6">
      <c r="A12637" s="171">
        <v>44579</v>
      </c>
      <c r="B12637" t="s">
        <v>164</v>
      </c>
      <c r="C12637">
        <v>272998.59000000003</v>
      </c>
      <c r="D12637" t="s">
        <v>38</v>
      </c>
      <c r="E12637" t="s">
        <v>38</v>
      </c>
      <c r="F12637">
        <v>0</v>
      </c>
    </row>
    <row r="12638" spans="1:6">
      <c r="A12638" s="171">
        <v>44579</v>
      </c>
      <c r="B12638" t="s">
        <v>164</v>
      </c>
      <c r="C12638">
        <v>272998.59000000003</v>
      </c>
      <c r="D12638" t="s">
        <v>39</v>
      </c>
      <c r="E12638" t="s">
        <v>39</v>
      </c>
      <c r="F12638">
        <v>0</v>
      </c>
    </row>
    <row r="12639" spans="1:6">
      <c r="A12639" s="171">
        <v>44579</v>
      </c>
      <c r="B12639" t="s">
        <v>164</v>
      </c>
      <c r="C12639">
        <v>272998.59000000003</v>
      </c>
      <c r="D12639" t="s">
        <v>40</v>
      </c>
      <c r="E12639" t="s">
        <v>40</v>
      </c>
      <c r="F12639">
        <v>0</v>
      </c>
    </row>
    <row r="12640" spans="1:6">
      <c r="A12640" s="171">
        <v>44579</v>
      </c>
      <c r="B12640" t="s">
        <v>164</v>
      </c>
      <c r="C12640">
        <v>272998.59000000003</v>
      </c>
      <c r="D12640" t="s">
        <v>41</v>
      </c>
      <c r="E12640" t="s">
        <v>41</v>
      </c>
      <c r="F12640">
        <v>0</v>
      </c>
    </row>
    <row r="12641" spans="1:6">
      <c r="A12641" s="171">
        <v>44580</v>
      </c>
      <c r="B12641" t="s">
        <v>164</v>
      </c>
      <c r="C12641">
        <v>285240.40000000002</v>
      </c>
      <c r="D12641" t="s">
        <v>9</v>
      </c>
      <c r="E12641" t="s">
        <v>9</v>
      </c>
      <c r="F12641">
        <v>3200161</v>
      </c>
    </row>
    <row r="12642" spans="1:6">
      <c r="A12642" s="171">
        <v>44580</v>
      </c>
      <c r="B12642" t="s">
        <v>164</v>
      </c>
      <c r="C12642">
        <v>285240.40000000002</v>
      </c>
      <c r="D12642" t="s">
        <v>9</v>
      </c>
      <c r="E12642" t="s">
        <v>10</v>
      </c>
      <c r="F12642">
        <v>1254686</v>
      </c>
    </row>
    <row r="12643" spans="1:6">
      <c r="A12643" s="171">
        <v>44580</v>
      </c>
      <c r="B12643" t="s">
        <v>164</v>
      </c>
      <c r="C12643">
        <v>285240.40000000002</v>
      </c>
      <c r="D12643" t="s">
        <v>9</v>
      </c>
      <c r="E12643" t="s">
        <v>11</v>
      </c>
      <c r="F12643">
        <v>3918</v>
      </c>
    </row>
    <row r="12644" spans="1:6">
      <c r="A12644" s="171">
        <v>44580</v>
      </c>
      <c r="B12644" t="s">
        <v>164</v>
      </c>
      <c r="C12644">
        <v>285240.40000000002</v>
      </c>
      <c r="D12644" t="s">
        <v>9</v>
      </c>
      <c r="E12644" t="s">
        <v>12</v>
      </c>
      <c r="F12644">
        <v>0</v>
      </c>
    </row>
    <row r="12645" spans="1:6">
      <c r="A12645" s="171">
        <v>44580</v>
      </c>
      <c r="B12645" t="s">
        <v>164</v>
      </c>
      <c r="C12645">
        <v>285240.40000000002</v>
      </c>
      <c r="D12645" t="s">
        <v>9</v>
      </c>
      <c r="E12645" t="s">
        <v>13</v>
      </c>
      <c r="F12645">
        <v>1941557</v>
      </c>
    </row>
    <row r="12646" spans="1:6">
      <c r="A12646" s="171">
        <v>44580</v>
      </c>
      <c r="B12646" t="s">
        <v>164</v>
      </c>
      <c r="C12646">
        <v>285240.40000000002</v>
      </c>
      <c r="D12646" t="s">
        <v>14</v>
      </c>
      <c r="E12646" t="s">
        <v>14</v>
      </c>
      <c r="F12646">
        <v>147957</v>
      </c>
    </row>
    <row r="12647" spans="1:6">
      <c r="A12647" s="171">
        <v>44580</v>
      </c>
      <c r="B12647" t="s">
        <v>164</v>
      </c>
      <c r="C12647">
        <v>285240.40000000002</v>
      </c>
      <c r="D12647" t="s">
        <v>14</v>
      </c>
      <c r="E12647" t="s">
        <v>15</v>
      </c>
      <c r="F12647">
        <v>147440</v>
      </c>
    </row>
    <row r="12648" spans="1:6">
      <c r="A12648" s="171">
        <v>44580</v>
      </c>
      <c r="B12648" t="s">
        <v>164</v>
      </c>
      <c r="C12648">
        <v>285240.40000000002</v>
      </c>
      <c r="D12648" t="s">
        <v>14</v>
      </c>
      <c r="E12648" t="s">
        <v>16</v>
      </c>
      <c r="F12648">
        <v>517</v>
      </c>
    </row>
    <row r="12649" spans="1:6">
      <c r="A12649" s="171">
        <v>44580</v>
      </c>
      <c r="B12649" t="s">
        <v>164</v>
      </c>
      <c r="C12649">
        <v>285240.40000000002</v>
      </c>
      <c r="D12649" t="s">
        <v>14</v>
      </c>
      <c r="E12649" t="s">
        <v>17</v>
      </c>
      <c r="F12649">
        <v>0</v>
      </c>
    </row>
    <row r="12650" spans="1:6">
      <c r="A12650" s="171">
        <v>44580</v>
      </c>
      <c r="B12650" t="s">
        <v>164</v>
      </c>
      <c r="C12650">
        <v>285240.40000000002</v>
      </c>
      <c r="D12650" t="s">
        <v>14</v>
      </c>
      <c r="E12650" t="s">
        <v>18</v>
      </c>
      <c r="F12650">
        <v>0</v>
      </c>
    </row>
    <row r="12651" spans="1:6">
      <c r="A12651" s="171">
        <v>44580</v>
      </c>
      <c r="B12651" t="s">
        <v>164</v>
      </c>
      <c r="C12651">
        <v>285240.40000000002</v>
      </c>
      <c r="D12651" t="s">
        <v>19</v>
      </c>
      <c r="E12651" t="s">
        <v>19</v>
      </c>
      <c r="F12651">
        <v>3836951</v>
      </c>
    </row>
    <row r="12652" spans="1:6">
      <c r="A12652" s="171">
        <v>44580</v>
      </c>
      <c r="B12652" t="s">
        <v>164</v>
      </c>
      <c r="C12652">
        <v>285240.40000000002</v>
      </c>
      <c r="D12652" t="s">
        <v>19</v>
      </c>
      <c r="E12652" t="s">
        <v>20</v>
      </c>
      <c r="F12652">
        <v>3836951</v>
      </c>
    </row>
    <row r="12653" spans="1:6">
      <c r="A12653" s="171">
        <v>44580</v>
      </c>
      <c r="B12653" t="s">
        <v>164</v>
      </c>
      <c r="C12653">
        <v>285240.40000000002</v>
      </c>
      <c r="D12653" t="s">
        <v>19</v>
      </c>
      <c r="E12653" t="s">
        <v>21</v>
      </c>
      <c r="F12653">
        <v>0</v>
      </c>
    </row>
    <row r="12654" spans="1:6">
      <c r="A12654" s="171">
        <v>44580</v>
      </c>
      <c r="B12654" t="s">
        <v>164</v>
      </c>
      <c r="C12654">
        <v>285240.40000000002</v>
      </c>
      <c r="D12654" t="s">
        <v>19</v>
      </c>
      <c r="E12654" t="s">
        <v>22</v>
      </c>
      <c r="F12654">
        <v>0</v>
      </c>
    </row>
    <row r="12655" spans="1:6">
      <c r="A12655" s="171">
        <v>44580</v>
      </c>
      <c r="B12655" t="s">
        <v>164</v>
      </c>
      <c r="C12655">
        <v>285240.40000000002</v>
      </c>
      <c r="D12655" t="s">
        <v>23</v>
      </c>
      <c r="E12655" t="s">
        <v>23</v>
      </c>
      <c r="F12655">
        <v>2933110</v>
      </c>
    </row>
    <row r="12656" spans="1:6">
      <c r="A12656" s="171">
        <v>44580</v>
      </c>
      <c r="B12656" t="s">
        <v>164</v>
      </c>
      <c r="C12656">
        <v>285240.40000000002</v>
      </c>
      <c r="D12656" t="s">
        <v>24</v>
      </c>
      <c r="E12656" t="s">
        <v>24</v>
      </c>
      <c r="F12656">
        <v>3952480</v>
      </c>
    </row>
    <row r="12657" spans="1:6">
      <c r="A12657" s="171">
        <v>44580</v>
      </c>
      <c r="B12657" t="s">
        <v>164</v>
      </c>
      <c r="C12657">
        <v>285240.40000000002</v>
      </c>
      <c r="D12657" t="s">
        <v>25</v>
      </c>
      <c r="E12657" t="s">
        <v>25</v>
      </c>
      <c r="F12657">
        <v>5455969</v>
      </c>
    </row>
    <row r="12658" spans="1:6">
      <c r="A12658" s="171">
        <v>44580</v>
      </c>
      <c r="B12658" t="s">
        <v>164</v>
      </c>
      <c r="C12658">
        <v>285240.40000000002</v>
      </c>
      <c r="D12658" t="s">
        <v>26</v>
      </c>
      <c r="E12658" t="s">
        <v>26</v>
      </c>
      <c r="F12658">
        <v>3862380</v>
      </c>
    </row>
    <row r="12659" spans="1:6">
      <c r="A12659" s="171">
        <v>44580</v>
      </c>
      <c r="B12659" t="s">
        <v>164</v>
      </c>
      <c r="C12659">
        <v>285240.40000000002</v>
      </c>
      <c r="D12659" t="s">
        <v>27</v>
      </c>
      <c r="E12659" t="s">
        <v>27</v>
      </c>
      <c r="F12659">
        <v>119165</v>
      </c>
    </row>
    <row r="12660" spans="1:6">
      <c r="A12660" s="171">
        <v>44580</v>
      </c>
      <c r="B12660" t="s">
        <v>164</v>
      </c>
      <c r="C12660">
        <v>285240.40000000002</v>
      </c>
      <c r="D12660" t="s">
        <v>28</v>
      </c>
      <c r="E12660" t="s">
        <v>28</v>
      </c>
      <c r="F12660">
        <v>9549</v>
      </c>
    </row>
    <row r="12661" spans="1:6">
      <c r="A12661" s="171">
        <v>44580</v>
      </c>
      <c r="B12661" t="s">
        <v>164</v>
      </c>
      <c r="C12661">
        <v>285240.40000000002</v>
      </c>
      <c r="D12661" t="s">
        <v>29</v>
      </c>
      <c r="E12661" t="s">
        <v>29</v>
      </c>
      <c r="F12661">
        <v>795834</v>
      </c>
    </row>
    <row r="12662" spans="1:6">
      <c r="A12662" s="171">
        <v>44580</v>
      </c>
      <c r="B12662" t="s">
        <v>164</v>
      </c>
      <c r="C12662">
        <v>285240.40000000002</v>
      </c>
      <c r="D12662" t="s">
        <v>30</v>
      </c>
      <c r="E12662" t="s">
        <v>30</v>
      </c>
      <c r="F12662">
        <v>68993620</v>
      </c>
    </row>
    <row r="12663" spans="1:6">
      <c r="A12663" s="171">
        <v>44580</v>
      </c>
      <c r="B12663" t="s">
        <v>164</v>
      </c>
      <c r="C12663">
        <v>285240.40000000002</v>
      </c>
      <c r="D12663" t="s">
        <v>31</v>
      </c>
      <c r="E12663" t="s">
        <v>31</v>
      </c>
      <c r="F12663">
        <v>16712045</v>
      </c>
    </row>
    <row r="12664" spans="1:6">
      <c r="A12664" s="171">
        <v>44580</v>
      </c>
      <c r="B12664" t="s">
        <v>164</v>
      </c>
      <c r="C12664">
        <v>285240.40000000002</v>
      </c>
      <c r="D12664" t="s">
        <v>32</v>
      </c>
      <c r="E12664" t="s">
        <v>32</v>
      </c>
      <c r="F12664">
        <v>892977</v>
      </c>
    </row>
    <row r="12665" spans="1:6">
      <c r="A12665" s="171">
        <v>44580</v>
      </c>
      <c r="B12665" t="s">
        <v>164</v>
      </c>
      <c r="C12665">
        <v>285240.40000000002</v>
      </c>
      <c r="D12665" t="s">
        <v>33</v>
      </c>
      <c r="E12665" t="s">
        <v>33</v>
      </c>
      <c r="F12665">
        <v>26691815</v>
      </c>
    </row>
    <row r="12666" spans="1:6">
      <c r="A12666" s="171">
        <v>44580</v>
      </c>
      <c r="B12666" t="s">
        <v>164</v>
      </c>
      <c r="C12666">
        <v>285240.40000000002</v>
      </c>
      <c r="D12666" t="s">
        <v>34</v>
      </c>
      <c r="E12666" t="s">
        <v>34</v>
      </c>
      <c r="F12666">
        <v>1819800</v>
      </c>
    </row>
    <row r="12667" spans="1:6">
      <c r="A12667" s="171">
        <v>44580</v>
      </c>
      <c r="B12667" t="s">
        <v>164</v>
      </c>
      <c r="C12667">
        <v>285240.40000000002</v>
      </c>
      <c r="D12667" t="s">
        <v>35</v>
      </c>
      <c r="E12667" t="s">
        <v>35</v>
      </c>
      <c r="F12667">
        <v>0</v>
      </c>
    </row>
    <row r="12668" spans="1:6">
      <c r="A12668" s="171">
        <v>44580</v>
      </c>
      <c r="B12668" t="s">
        <v>164</v>
      </c>
      <c r="C12668">
        <v>285240.40000000002</v>
      </c>
      <c r="D12668" t="s">
        <v>36</v>
      </c>
      <c r="E12668" t="s">
        <v>36</v>
      </c>
      <c r="F12668">
        <v>0</v>
      </c>
    </row>
    <row r="12669" spans="1:6">
      <c r="A12669" s="171">
        <v>44580</v>
      </c>
      <c r="B12669" t="s">
        <v>164</v>
      </c>
      <c r="C12669">
        <v>285240.40000000002</v>
      </c>
      <c r="D12669" t="s">
        <v>37</v>
      </c>
      <c r="E12669" t="s">
        <v>37</v>
      </c>
      <c r="F12669">
        <v>0</v>
      </c>
    </row>
    <row r="12670" spans="1:6">
      <c r="A12670" s="171">
        <v>44580</v>
      </c>
      <c r="B12670" t="s">
        <v>164</v>
      </c>
      <c r="C12670">
        <v>285240.40000000002</v>
      </c>
      <c r="D12670" t="s">
        <v>38</v>
      </c>
      <c r="E12670" t="s">
        <v>38</v>
      </c>
      <c r="F12670">
        <v>0</v>
      </c>
    </row>
    <row r="12671" spans="1:6">
      <c r="A12671" s="171">
        <v>44580</v>
      </c>
      <c r="B12671" t="s">
        <v>164</v>
      </c>
      <c r="C12671">
        <v>285240.40000000002</v>
      </c>
      <c r="D12671" t="s">
        <v>39</v>
      </c>
      <c r="E12671" t="s">
        <v>39</v>
      </c>
      <c r="F12671">
        <v>0</v>
      </c>
    </row>
    <row r="12672" spans="1:6">
      <c r="A12672" s="171">
        <v>44580</v>
      </c>
      <c r="B12672" t="s">
        <v>164</v>
      </c>
      <c r="C12672">
        <v>285240.40000000002</v>
      </c>
      <c r="D12672" t="s">
        <v>40</v>
      </c>
      <c r="E12672" t="s">
        <v>40</v>
      </c>
      <c r="F12672">
        <v>0</v>
      </c>
    </row>
    <row r="12673" spans="1:6">
      <c r="A12673" s="171">
        <v>44580</v>
      </c>
      <c r="B12673" t="s">
        <v>164</v>
      </c>
      <c r="C12673">
        <v>285240.40000000002</v>
      </c>
      <c r="D12673" t="s">
        <v>41</v>
      </c>
      <c r="E12673" t="s">
        <v>41</v>
      </c>
      <c r="F12673">
        <v>0</v>
      </c>
    </row>
    <row r="12674" spans="1:6">
      <c r="A12674" s="171">
        <v>44581</v>
      </c>
      <c r="B12674" t="s">
        <v>164</v>
      </c>
      <c r="C12674">
        <v>298618.43</v>
      </c>
      <c r="D12674" t="s">
        <v>9</v>
      </c>
      <c r="E12674" t="s">
        <v>9</v>
      </c>
      <c r="F12674">
        <v>3029211</v>
      </c>
    </row>
    <row r="12675" spans="1:6">
      <c r="A12675" s="171">
        <v>44581</v>
      </c>
      <c r="B12675" t="s">
        <v>164</v>
      </c>
      <c r="C12675">
        <v>298618.43</v>
      </c>
      <c r="D12675" t="s">
        <v>9</v>
      </c>
      <c r="E12675" t="s">
        <v>10</v>
      </c>
      <c r="F12675">
        <v>1188358</v>
      </c>
    </row>
    <row r="12676" spans="1:6">
      <c r="A12676" s="171">
        <v>44581</v>
      </c>
      <c r="B12676" t="s">
        <v>164</v>
      </c>
      <c r="C12676">
        <v>298618.43</v>
      </c>
      <c r="D12676" t="s">
        <v>9</v>
      </c>
      <c r="E12676" t="s">
        <v>11</v>
      </c>
      <c r="F12676">
        <v>4555</v>
      </c>
    </row>
    <row r="12677" spans="1:6">
      <c r="A12677" s="171">
        <v>44581</v>
      </c>
      <c r="B12677" t="s">
        <v>164</v>
      </c>
      <c r="C12677">
        <v>298618.43</v>
      </c>
      <c r="D12677" t="s">
        <v>9</v>
      </c>
      <c r="E12677" t="s">
        <v>12</v>
      </c>
      <c r="F12677">
        <v>0</v>
      </c>
    </row>
    <row r="12678" spans="1:6">
      <c r="A12678" s="171">
        <v>44581</v>
      </c>
      <c r="B12678" t="s">
        <v>164</v>
      </c>
      <c r="C12678">
        <v>298618.43</v>
      </c>
      <c r="D12678" t="s">
        <v>9</v>
      </c>
      <c r="E12678" t="s">
        <v>13</v>
      </c>
      <c r="F12678">
        <v>1836298</v>
      </c>
    </row>
    <row r="12679" spans="1:6">
      <c r="A12679" s="171">
        <v>44581</v>
      </c>
      <c r="B12679" t="s">
        <v>164</v>
      </c>
      <c r="C12679">
        <v>298618.43</v>
      </c>
      <c r="D12679" t="s">
        <v>14</v>
      </c>
      <c r="E12679" t="s">
        <v>14</v>
      </c>
      <c r="F12679">
        <v>38329</v>
      </c>
    </row>
    <row r="12680" spans="1:6">
      <c r="A12680" s="171">
        <v>44581</v>
      </c>
      <c r="B12680" t="s">
        <v>164</v>
      </c>
      <c r="C12680">
        <v>298618.43</v>
      </c>
      <c r="D12680" t="s">
        <v>14</v>
      </c>
      <c r="E12680" t="s">
        <v>15</v>
      </c>
      <c r="F12680">
        <v>37733</v>
      </c>
    </row>
    <row r="12681" spans="1:6">
      <c r="A12681" s="171">
        <v>44581</v>
      </c>
      <c r="B12681" t="s">
        <v>164</v>
      </c>
      <c r="C12681">
        <v>298618.43</v>
      </c>
      <c r="D12681" t="s">
        <v>14</v>
      </c>
      <c r="E12681" t="s">
        <v>16</v>
      </c>
      <c r="F12681">
        <v>596</v>
      </c>
    </row>
    <row r="12682" spans="1:6">
      <c r="A12682" s="171">
        <v>44581</v>
      </c>
      <c r="B12682" t="s">
        <v>164</v>
      </c>
      <c r="C12682">
        <v>298618.43</v>
      </c>
      <c r="D12682" t="s">
        <v>14</v>
      </c>
      <c r="E12682" t="s">
        <v>17</v>
      </c>
      <c r="F12682">
        <v>0</v>
      </c>
    </row>
    <row r="12683" spans="1:6">
      <c r="A12683" s="171">
        <v>44581</v>
      </c>
      <c r="B12683" t="s">
        <v>164</v>
      </c>
      <c r="C12683">
        <v>298618.43</v>
      </c>
      <c r="D12683" t="s">
        <v>14</v>
      </c>
      <c r="E12683" t="s">
        <v>18</v>
      </c>
      <c r="F12683">
        <v>0</v>
      </c>
    </row>
    <row r="12684" spans="1:6">
      <c r="A12684" s="171">
        <v>44581</v>
      </c>
      <c r="B12684" t="s">
        <v>164</v>
      </c>
      <c r="C12684">
        <v>298618.43</v>
      </c>
      <c r="D12684" t="s">
        <v>19</v>
      </c>
      <c r="E12684" t="s">
        <v>19</v>
      </c>
      <c r="F12684">
        <v>4033756</v>
      </c>
    </row>
    <row r="12685" spans="1:6">
      <c r="A12685" s="171">
        <v>44581</v>
      </c>
      <c r="B12685" t="s">
        <v>164</v>
      </c>
      <c r="C12685">
        <v>298618.43</v>
      </c>
      <c r="D12685" t="s">
        <v>19</v>
      </c>
      <c r="E12685" t="s">
        <v>20</v>
      </c>
      <c r="F12685">
        <v>4033756</v>
      </c>
    </row>
    <row r="12686" spans="1:6">
      <c r="A12686" s="171">
        <v>44581</v>
      </c>
      <c r="B12686" t="s">
        <v>164</v>
      </c>
      <c r="C12686">
        <v>298618.43</v>
      </c>
      <c r="D12686" t="s">
        <v>19</v>
      </c>
      <c r="E12686" t="s">
        <v>21</v>
      </c>
      <c r="F12686">
        <v>0</v>
      </c>
    </row>
    <row r="12687" spans="1:6">
      <c r="A12687" s="171">
        <v>44581</v>
      </c>
      <c r="B12687" t="s">
        <v>164</v>
      </c>
      <c r="C12687">
        <v>298618.43</v>
      </c>
      <c r="D12687" t="s">
        <v>19</v>
      </c>
      <c r="E12687" t="s">
        <v>22</v>
      </c>
      <c r="F12687">
        <v>0</v>
      </c>
    </row>
    <row r="12688" spans="1:6">
      <c r="A12688" s="171">
        <v>44581</v>
      </c>
      <c r="B12688" t="s">
        <v>164</v>
      </c>
      <c r="C12688">
        <v>298618.43</v>
      </c>
      <c r="D12688" t="s">
        <v>23</v>
      </c>
      <c r="E12688" t="s">
        <v>23</v>
      </c>
      <c r="F12688">
        <v>573637</v>
      </c>
    </row>
    <row r="12689" spans="1:6">
      <c r="A12689" s="171">
        <v>44581</v>
      </c>
      <c r="B12689" t="s">
        <v>164</v>
      </c>
      <c r="C12689">
        <v>298618.43</v>
      </c>
      <c r="D12689" t="s">
        <v>24</v>
      </c>
      <c r="E12689" t="s">
        <v>24</v>
      </c>
      <c r="F12689">
        <v>2714174</v>
      </c>
    </row>
    <row r="12690" spans="1:6">
      <c r="A12690" s="171">
        <v>44581</v>
      </c>
      <c r="B12690" t="s">
        <v>164</v>
      </c>
      <c r="C12690">
        <v>298618.43</v>
      </c>
      <c r="D12690" t="s">
        <v>25</v>
      </c>
      <c r="E12690" t="s">
        <v>25</v>
      </c>
      <c r="F12690">
        <v>3946471</v>
      </c>
    </row>
    <row r="12691" spans="1:6">
      <c r="A12691" s="171">
        <v>44581</v>
      </c>
      <c r="B12691" t="s">
        <v>164</v>
      </c>
      <c r="C12691">
        <v>298618.43</v>
      </c>
      <c r="D12691" t="s">
        <v>26</v>
      </c>
      <c r="E12691" t="s">
        <v>26</v>
      </c>
      <c r="F12691">
        <v>4069005</v>
      </c>
    </row>
    <row r="12692" spans="1:6">
      <c r="A12692" s="171">
        <v>44581</v>
      </c>
      <c r="B12692" t="s">
        <v>164</v>
      </c>
      <c r="C12692">
        <v>298618.43</v>
      </c>
      <c r="D12692" t="s">
        <v>27</v>
      </c>
      <c r="E12692" t="s">
        <v>27</v>
      </c>
      <c r="F12692">
        <v>118714</v>
      </c>
    </row>
    <row r="12693" spans="1:6">
      <c r="A12693" s="171">
        <v>44581</v>
      </c>
      <c r="B12693" t="s">
        <v>164</v>
      </c>
      <c r="C12693">
        <v>298618.43</v>
      </c>
      <c r="D12693" t="s">
        <v>28</v>
      </c>
      <c r="E12693" t="s">
        <v>28</v>
      </c>
      <c r="F12693">
        <v>16</v>
      </c>
    </row>
    <row r="12694" spans="1:6">
      <c r="A12694" s="171">
        <v>44581</v>
      </c>
      <c r="B12694" t="s">
        <v>164</v>
      </c>
      <c r="C12694">
        <v>298618.43</v>
      </c>
      <c r="D12694" t="s">
        <v>29</v>
      </c>
      <c r="E12694" t="s">
        <v>29</v>
      </c>
      <c r="F12694">
        <v>952992</v>
      </c>
    </row>
    <row r="12695" spans="1:6">
      <c r="A12695" s="171">
        <v>44581</v>
      </c>
      <c r="B12695" t="s">
        <v>164</v>
      </c>
      <c r="C12695">
        <v>298618.43</v>
      </c>
      <c r="D12695" t="s">
        <v>30</v>
      </c>
      <c r="E12695" t="s">
        <v>30</v>
      </c>
      <c r="F12695">
        <v>72865213</v>
      </c>
    </row>
    <row r="12696" spans="1:6">
      <c r="A12696" s="171">
        <v>44581</v>
      </c>
      <c r="B12696" t="s">
        <v>164</v>
      </c>
      <c r="C12696">
        <v>298618.43</v>
      </c>
      <c r="D12696" t="s">
        <v>31</v>
      </c>
      <c r="E12696" t="s">
        <v>31</v>
      </c>
      <c r="F12696">
        <v>18690314</v>
      </c>
    </row>
    <row r="12697" spans="1:6">
      <c r="A12697" s="171">
        <v>44581</v>
      </c>
      <c r="B12697" t="s">
        <v>164</v>
      </c>
      <c r="C12697">
        <v>298618.43</v>
      </c>
      <c r="D12697" t="s">
        <v>32</v>
      </c>
      <c r="E12697" t="s">
        <v>32</v>
      </c>
      <c r="F12697">
        <v>777308</v>
      </c>
    </row>
    <row r="12698" spans="1:6">
      <c r="A12698" s="171">
        <v>44581</v>
      </c>
      <c r="B12698" t="s">
        <v>164</v>
      </c>
      <c r="C12698">
        <v>298618.43</v>
      </c>
      <c r="D12698" t="s">
        <v>33</v>
      </c>
      <c r="E12698" t="s">
        <v>33</v>
      </c>
      <c r="F12698">
        <v>27900796</v>
      </c>
    </row>
    <row r="12699" spans="1:6">
      <c r="A12699" s="171">
        <v>44581</v>
      </c>
      <c r="B12699" t="s">
        <v>164</v>
      </c>
      <c r="C12699">
        <v>298618.43</v>
      </c>
      <c r="D12699" t="s">
        <v>34</v>
      </c>
      <c r="E12699" t="s">
        <v>34</v>
      </c>
      <c r="F12699">
        <v>4046507</v>
      </c>
    </row>
    <row r="12700" spans="1:6">
      <c r="A12700" s="171">
        <v>44581</v>
      </c>
      <c r="B12700" t="s">
        <v>164</v>
      </c>
      <c r="C12700">
        <v>298618.43</v>
      </c>
      <c r="D12700" t="s">
        <v>35</v>
      </c>
      <c r="E12700" t="s">
        <v>35</v>
      </c>
      <c r="F12700">
        <v>0</v>
      </c>
    </row>
    <row r="12701" spans="1:6">
      <c r="A12701" s="171">
        <v>44581</v>
      </c>
      <c r="B12701" t="s">
        <v>164</v>
      </c>
      <c r="C12701">
        <v>298618.43</v>
      </c>
      <c r="D12701" t="s">
        <v>36</v>
      </c>
      <c r="E12701" t="s">
        <v>36</v>
      </c>
      <c r="F12701">
        <v>0</v>
      </c>
    </row>
    <row r="12702" spans="1:6">
      <c r="A12702" s="171">
        <v>44581</v>
      </c>
      <c r="B12702" t="s">
        <v>164</v>
      </c>
      <c r="C12702">
        <v>298618.43</v>
      </c>
      <c r="D12702" t="s">
        <v>37</v>
      </c>
      <c r="E12702" t="s">
        <v>37</v>
      </c>
      <c r="F12702">
        <v>0</v>
      </c>
    </row>
    <row r="12703" spans="1:6">
      <c r="A12703" s="171">
        <v>44581</v>
      </c>
      <c r="B12703" t="s">
        <v>164</v>
      </c>
      <c r="C12703">
        <v>298618.43</v>
      </c>
      <c r="D12703" t="s">
        <v>38</v>
      </c>
      <c r="E12703" t="s">
        <v>38</v>
      </c>
      <c r="F12703">
        <v>0</v>
      </c>
    </row>
    <row r="12704" spans="1:6">
      <c r="A12704" s="171">
        <v>44581</v>
      </c>
      <c r="B12704" t="s">
        <v>164</v>
      </c>
      <c r="C12704">
        <v>298618.43</v>
      </c>
      <c r="D12704" t="s">
        <v>39</v>
      </c>
      <c r="E12704" t="s">
        <v>39</v>
      </c>
      <c r="F12704">
        <v>0</v>
      </c>
    </row>
    <row r="12705" spans="1:6">
      <c r="A12705" s="171">
        <v>44581</v>
      </c>
      <c r="B12705" t="s">
        <v>164</v>
      </c>
      <c r="C12705">
        <v>298618.43</v>
      </c>
      <c r="D12705" t="s">
        <v>40</v>
      </c>
      <c r="E12705" t="s">
        <v>40</v>
      </c>
      <c r="F12705">
        <v>0</v>
      </c>
    </row>
    <row r="12706" spans="1:6">
      <c r="A12706" s="171">
        <v>44581</v>
      </c>
      <c r="B12706" t="s">
        <v>164</v>
      </c>
      <c r="C12706">
        <v>298618.43</v>
      </c>
      <c r="D12706" t="s">
        <v>41</v>
      </c>
      <c r="E12706" t="s">
        <v>41</v>
      </c>
      <c r="F12706">
        <v>0</v>
      </c>
    </row>
    <row r="12707" spans="1:6">
      <c r="A12707" s="171">
        <v>44582</v>
      </c>
      <c r="B12707" t="s">
        <v>164</v>
      </c>
      <c r="C12707">
        <v>793549.95</v>
      </c>
      <c r="D12707" t="s">
        <v>9</v>
      </c>
      <c r="E12707" t="s">
        <v>9</v>
      </c>
      <c r="F12707">
        <v>2930975</v>
      </c>
    </row>
    <row r="12708" spans="1:6">
      <c r="A12708" s="171">
        <v>44582</v>
      </c>
      <c r="B12708" t="s">
        <v>164</v>
      </c>
      <c r="C12708">
        <v>793549.95</v>
      </c>
      <c r="D12708" t="s">
        <v>9</v>
      </c>
      <c r="E12708" t="s">
        <v>10</v>
      </c>
      <c r="F12708">
        <v>950007</v>
      </c>
    </row>
    <row r="12709" spans="1:6">
      <c r="A12709" s="171">
        <v>44582</v>
      </c>
      <c r="B12709" t="s">
        <v>164</v>
      </c>
      <c r="C12709">
        <v>793549.95</v>
      </c>
      <c r="D12709" t="s">
        <v>9</v>
      </c>
      <c r="E12709" t="s">
        <v>11</v>
      </c>
      <c r="F12709">
        <v>4127</v>
      </c>
    </row>
    <row r="12710" spans="1:6">
      <c r="A12710" s="171">
        <v>44582</v>
      </c>
      <c r="B12710" t="s">
        <v>164</v>
      </c>
      <c r="C12710">
        <v>793549.95</v>
      </c>
      <c r="D12710" t="s">
        <v>9</v>
      </c>
      <c r="E12710" t="s">
        <v>12</v>
      </c>
      <c r="F12710">
        <v>0</v>
      </c>
    </row>
    <row r="12711" spans="1:6">
      <c r="A12711" s="171">
        <v>44582</v>
      </c>
      <c r="B12711" t="s">
        <v>164</v>
      </c>
      <c r="C12711">
        <v>793549.95</v>
      </c>
      <c r="D12711" t="s">
        <v>9</v>
      </c>
      <c r="E12711" t="s">
        <v>13</v>
      </c>
      <c r="F12711">
        <v>1976841</v>
      </c>
    </row>
    <row r="12712" spans="1:6">
      <c r="A12712" s="171">
        <v>44582</v>
      </c>
      <c r="B12712" t="s">
        <v>164</v>
      </c>
      <c r="C12712">
        <v>793549.95</v>
      </c>
      <c r="D12712" t="s">
        <v>14</v>
      </c>
      <c r="E12712" t="s">
        <v>14</v>
      </c>
      <c r="F12712">
        <v>25055</v>
      </c>
    </row>
    <row r="12713" spans="1:6">
      <c r="A12713" s="171">
        <v>44582</v>
      </c>
      <c r="B12713" t="s">
        <v>164</v>
      </c>
      <c r="C12713">
        <v>793549.95</v>
      </c>
      <c r="D12713" t="s">
        <v>14</v>
      </c>
      <c r="E12713" t="s">
        <v>15</v>
      </c>
      <c r="F12713">
        <v>24560</v>
      </c>
    </row>
    <row r="12714" spans="1:6">
      <c r="A12714" s="171">
        <v>44582</v>
      </c>
      <c r="B12714" t="s">
        <v>164</v>
      </c>
      <c r="C12714">
        <v>793549.95</v>
      </c>
      <c r="D12714" t="s">
        <v>14</v>
      </c>
      <c r="E12714" t="s">
        <v>16</v>
      </c>
      <c r="F12714">
        <v>495</v>
      </c>
    </row>
    <row r="12715" spans="1:6">
      <c r="A12715" s="171">
        <v>44582</v>
      </c>
      <c r="B12715" t="s">
        <v>164</v>
      </c>
      <c r="C12715">
        <v>793549.95</v>
      </c>
      <c r="D12715" t="s">
        <v>14</v>
      </c>
      <c r="E12715" t="s">
        <v>17</v>
      </c>
      <c r="F12715">
        <v>0</v>
      </c>
    </row>
    <row r="12716" spans="1:6">
      <c r="A12716" s="171">
        <v>44582</v>
      </c>
      <c r="B12716" t="s">
        <v>164</v>
      </c>
      <c r="C12716">
        <v>793549.95</v>
      </c>
      <c r="D12716" t="s">
        <v>14</v>
      </c>
      <c r="E12716" t="s">
        <v>18</v>
      </c>
      <c r="F12716">
        <v>0</v>
      </c>
    </row>
    <row r="12717" spans="1:6">
      <c r="A12717" s="171">
        <v>44582</v>
      </c>
      <c r="B12717" t="s">
        <v>164</v>
      </c>
      <c r="C12717">
        <v>793549.95</v>
      </c>
      <c r="D12717" t="s">
        <v>19</v>
      </c>
      <c r="E12717" t="s">
        <v>19</v>
      </c>
      <c r="F12717">
        <v>2456988</v>
      </c>
    </row>
    <row r="12718" spans="1:6">
      <c r="A12718" s="171">
        <v>44582</v>
      </c>
      <c r="B12718" t="s">
        <v>164</v>
      </c>
      <c r="C12718">
        <v>793549.95</v>
      </c>
      <c r="D12718" t="s">
        <v>19</v>
      </c>
      <c r="E12718" t="s">
        <v>20</v>
      </c>
      <c r="F12718">
        <v>2456988</v>
      </c>
    </row>
    <row r="12719" spans="1:6">
      <c r="A12719" s="171">
        <v>44582</v>
      </c>
      <c r="B12719" t="s">
        <v>164</v>
      </c>
      <c r="C12719">
        <v>793549.95</v>
      </c>
      <c r="D12719" t="s">
        <v>19</v>
      </c>
      <c r="E12719" t="s">
        <v>21</v>
      </c>
      <c r="F12719">
        <v>0</v>
      </c>
    </row>
    <row r="12720" spans="1:6">
      <c r="A12720" s="171">
        <v>44582</v>
      </c>
      <c r="B12720" t="s">
        <v>164</v>
      </c>
      <c r="C12720">
        <v>793549.95</v>
      </c>
      <c r="D12720" t="s">
        <v>19</v>
      </c>
      <c r="E12720" t="s">
        <v>22</v>
      </c>
      <c r="F12720">
        <v>0</v>
      </c>
    </row>
    <row r="12721" spans="1:6">
      <c r="A12721" s="171">
        <v>44582</v>
      </c>
      <c r="B12721" t="s">
        <v>164</v>
      </c>
      <c r="C12721">
        <v>793549.95</v>
      </c>
      <c r="D12721" t="s">
        <v>23</v>
      </c>
      <c r="E12721" t="s">
        <v>23</v>
      </c>
      <c r="F12721">
        <v>3071907</v>
      </c>
    </row>
    <row r="12722" spans="1:6">
      <c r="A12722" s="171">
        <v>44582</v>
      </c>
      <c r="B12722" t="s">
        <v>164</v>
      </c>
      <c r="C12722">
        <v>793549.95</v>
      </c>
      <c r="D12722" t="s">
        <v>24</v>
      </c>
      <c r="E12722" t="s">
        <v>24</v>
      </c>
      <c r="F12722">
        <v>5103241</v>
      </c>
    </row>
    <row r="12723" spans="1:6">
      <c r="A12723" s="171">
        <v>44582</v>
      </c>
      <c r="B12723" t="s">
        <v>164</v>
      </c>
      <c r="C12723">
        <v>793549.95</v>
      </c>
      <c r="D12723" t="s">
        <v>25</v>
      </c>
      <c r="E12723" t="s">
        <v>25</v>
      </c>
      <c r="F12723">
        <v>6920</v>
      </c>
    </row>
    <row r="12724" spans="1:6">
      <c r="A12724" s="171">
        <v>44582</v>
      </c>
      <c r="B12724" t="s">
        <v>164</v>
      </c>
      <c r="C12724">
        <v>793549.95</v>
      </c>
      <c r="D12724" t="s">
        <v>26</v>
      </c>
      <c r="E12724" t="s">
        <v>26</v>
      </c>
      <c r="F12724">
        <v>2484201</v>
      </c>
    </row>
    <row r="12725" spans="1:6">
      <c r="A12725" s="171">
        <v>44582</v>
      </c>
      <c r="B12725" t="s">
        <v>164</v>
      </c>
      <c r="C12725">
        <v>793549.95</v>
      </c>
      <c r="D12725" t="s">
        <v>27</v>
      </c>
      <c r="E12725" t="s">
        <v>27</v>
      </c>
      <c r="F12725">
        <v>120478</v>
      </c>
    </row>
    <row r="12726" spans="1:6">
      <c r="A12726" s="171">
        <v>44582</v>
      </c>
      <c r="B12726" t="s">
        <v>164</v>
      </c>
      <c r="C12726">
        <v>793549.95</v>
      </c>
      <c r="D12726" t="s">
        <v>28</v>
      </c>
      <c r="E12726" t="s">
        <v>28</v>
      </c>
      <c r="F12726">
        <v>0</v>
      </c>
    </row>
    <row r="12727" spans="1:6">
      <c r="A12727" s="171">
        <v>44582</v>
      </c>
      <c r="B12727" t="s">
        <v>164</v>
      </c>
      <c r="C12727">
        <v>793549.95</v>
      </c>
      <c r="D12727" t="s">
        <v>29</v>
      </c>
      <c r="E12727" t="s">
        <v>29</v>
      </c>
      <c r="F12727">
        <v>1355259</v>
      </c>
    </row>
    <row r="12728" spans="1:6">
      <c r="A12728" s="171">
        <v>44582</v>
      </c>
      <c r="B12728" t="s">
        <v>164</v>
      </c>
      <c r="C12728">
        <v>793549.95</v>
      </c>
      <c r="D12728" t="s">
        <v>30</v>
      </c>
      <c r="E12728" t="s">
        <v>30</v>
      </c>
      <c r="F12728">
        <v>72286850</v>
      </c>
    </row>
    <row r="12729" spans="1:6">
      <c r="A12729" s="171">
        <v>44582</v>
      </c>
      <c r="B12729" t="s">
        <v>164</v>
      </c>
      <c r="C12729">
        <v>793549.95</v>
      </c>
      <c r="D12729" t="s">
        <v>31</v>
      </c>
      <c r="E12729" t="s">
        <v>31</v>
      </c>
      <c r="F12729">
        <v>24388341</v>
      </c>
    </row>
    <row r="12730" spans="1:6">
      <c r="A12730" s="171">
        <v>44582</v>
      </c>
      <c r="B12730" t="s">
        <v>164</v>
      </c>
      <c r="C12730">
        <v>793549.95</v>
      </c>
      <c r="D12730" t="s">
        <v>32</v>
      </c>
      <c r="E12730" t="s">
        <v>32</v>
      </c>
      <c r="F12730">
        <v>725711</v>
      </c>
    </row>
    <row r="12731" spans="1:6">
      <c r="A12731" s="171">
        <v>44582</v>
      </c>
      <c r="B12731" t="s">
        <v>164</v>
      </c>
      <c r="C12731">
        <v>793549.95</v>
      </c>
      <c r="D12731" t="s">
        <v>33</v>
      </c>
      <c r="E12731" t="s">
        <v>33</v>
      </c>
      <c r="F12731">
        <v>32983060</v>
      </c>
    </row>
    <row r="12732" spans="1:6">
      <c r="A12732" s="171">
        <v>44582</v>
      </c>
      <c r="B12732" t="s">
        <v>164</v>
      </c>
      <c r="C12732">
        <v>793549.95</v>
      </c>
      <c r="D12732" t="s">
        <v>34</v>
      </c>
      <c r="E12732" t="s">
        <v>34</v>
      </c>
      <c r="F12732">
        <v>2618273</v>
      </c>
    </row>
    <row r="12733" spans="1:6">
      <c r="A12733" s="171">
        <v>44582</v>
      </c>
      <c r="B12733" t="s">
        <v>164</v>
      </c>
      <c r="C12733">
        <v>793549.95</v>
      </c>
      <c r="D12733" t="s">
        <v>35</v>
      </c>
      <c r="E12733" t="s">
        <v>35</v>
      </c>
      <c r="F12733">
        <v>0</v>
      </c>
    </row>
    <row r="12734" spans="1:6">
      <c r="A12734" s="171">
        <v>44582</v>
      </c>
      <c r="B12734" t="s">
        <v>164</v>
      </c>
      <c r="C12734">
        <v>793549.95</v>
      </c>
      <c r="D12734" t="s">
        <v>36</v>
      </c>
      <c r="E12734" t="s">
        <v>36</v>
      </c>
      <c r="F12734">
        <v>0</v>
      </c>
    </row>
    <row r="12735" spans="1:6">
      <c r="A12735" s="171">
        <v>44582</v>
      </c>
      <c r="B12735" t="s">
        <v>164</v>
      </c>
      <c r="C12735">
        <v>793549.95</v>
      </c>
      <c r="D12735" t="s">
        <v>37</v>
      </c>
      <c r="E12735" t="s">
        <v>37</v>
      </c>
      <c r="F12735">
        <v>0</v>
      </c>
    </row>
    <row r="12736" spans="1:6">
      <c r="A12736" s="171">
        <v>44582</v>
      </c>
      <c r="B12736" t="s">
        <v>164</v>
      </c>
      <c r="C12736">
        <v>793549.95</v>
      </c>
      <c r="D12736" t="s">
        <v>38</v>
      </c>
      <c r="E12736" t="s">
        <v>38</v>
      </c>
      <c r="F12736">
        <v>0</v>
      </c>
    </row>
    <row r="12737" spans="1:6">
      <c r="A12737" s="171">
        <v>44582</v>
      </c>
      <c r="B12737" t="s">
        <v>164</v>
      </c>
      <c r="C12737">
        <v>793549.95</v>
      </c>
      <c r="D12737" t="s">
        <v>39</v>
      </c>
      <c r="E12737" t="s">
        <v>39</v>
      </c>
      <c r="F12737">
        <v>0</v>
      </c>
    </row>
    <row r="12738" spans="1:6">
      <c r="A12738" s="171">
        <v>44582</v>
      </c>
      <c r="B12738" t="s">
        <v>164</v>
      </c>
      <c r="C12738">
        <v>793549.95</v>
      </c>
      <c r="D12738" t="s">
        <v>40</v>
      </c>
      <c r="E12738" t="s">
        <v>40</v>
      </c>
      <c r="F12738">
        <v>0</v>
      </c>
    </row>
    <row r="12739" spans="1:6">
      <c r="A12739" s="171">
        <v>44582</v>
      </c>
      <c r="B12739" t="s">
        <v>164</v>
      </c>
      <c r="C12739">
        <v>793549.95</v>
      </c>
      <c r="D12739" t="s">
        <v>41</v>
      </c>
      <c r="E12739" t="s">
        <v>41</v>
      </c>
      <c r="F12739">
        <v>0</v>
      </c>
    </row>
    <row r="12740" spans="1:6">
      <c r="A12740" s="171">
        <v>44583</v>
      </c>
      <c r="B12740" t="s">
        <v>164</v>
      </c>
      <c r="C12740">
        <v>456867.61</v>
      </c>
      <c r="D12740" t="s">
        <v>9</v>
      </c>
      <c r="E12740" t="s">
        <v>9</v>
      </c>
      <c r="F12740">
        <v>2683680</v>
      </c>
    </row>
    <row r="12741" spans="1:6">
      <c r="A12741" s="171">
        <v>44583</v>
      </c>
      <c r="B12741" t="s">
        <v>164</v>
      </c>
      <c r="C12741">
        <v>456867.61</v>
      </c>
      <c r="D12741" t="s">
        <v>9</v>
      </c>
      <c r="E12741" t="s">
        <v>10</v>
      </c>
      <c r="F12741">
        <v>628245</v>
      </c>
    </row>
    <row r="12742" spans="1:6">
      <c r="A12742" s="171">
        <v>44583</v>
      </c>
      <c r="B12742" t="s">
        <v>164</v>
      </c>
      <c r="C12742">
        <v>456867.61</v>
      </c>
      <c r="D12742" t="s">
        <v>9</v>
      </c>
      <c r="E12742" t="s">
        <v>11</v>
      </c>
      <c r="F12742">
        <v>3792</v>
      </c>
    </row>
    <row r="12743" spans="1:6">
      <c r="A12743" s="171">
        <v>44583</v>
      </c>
      <c r="B12743" t="s">
        <v>164</v>
      </c>
      <c r="C12743">
        <v>456867.61</v>
      </c>
      <c r="D12743" t="s">
        <v>9</v>
      </c>
      <c r="E12743" t="s">
        <v>12</v>
      </c>
      <c r="F12743">
        <v>0</v>
      </c>
    </row>
    <row r="12744" spans="1:6">
      <c r="A12744" s="171">
        <v>44583</v>
      </c>
      <c r="B12744" t="s">
        <v>164</v>
      </c>
      <c r="C12744">
        <v>456867.61</v>
      </c>
      <c r="D12744" t="s">
        <v>9</v>
      </c>
      <c r="E12744" t="s">
        <v>13</v>
      </c>
      <c r="F12744">
        <v>2051643</v>
      </c>
    </row>
    <row r="12745" spans="1:6">
      <c r="A12745" s="171">
        <v>44583</v>
      </c>
      <c r="B12745" t="s">
        <v>164</v>
      </c>
      <c r="C12745">
        <v>456867.61</v>
      </c>
      <c r="D12745" t="s">
        <v>14</v>
      </c>
      <c r="E12745" t="s">
        <v>14</v>
      </c>
      <c r="F12745">
        <v>2463</v>
      </c>
    </row>
    <row r="12746" spans="1:6">
      <c r="A12746" s="171">
        <v>44583</v>
      </c>
      <c r="B12746" t="s">
        <v>164</v>
      </c>
      <c r="C12746">
        <v>456867.61</v>
      </c>
      <c r="D12746" t="s">
        <v>14</v>
      </c>
      <c r="E12746" t="s">
        <v>15</v>
      </c>
      <c r="F12746">
        <v>1964</v>
      </c>
    </row>
    <row r="12747" spans="1:6">
      <c r="A12747" s="171">
        <v>44583</v>
      </c>
      <c r="B12747" t="s">
        <v>164</v>
      </c>
      <c r="C12747">
        <v>456867.61</v>
      </c>
      <c r="D12747" t="s">
        <v>14</v>
      </c>
      <c r="E12747" t="s">
        <v>16</v>
      </c>
      <c r="F12747">
        <v>499</v>
      </c>
    </row>
    <row r="12748" spans="1:6">
      <c r="A12748" s="171">
        <v>44583</v>
      </c>
      <c r="B12748" t="s">
        <v>164</v>
      </c>
      <c r="C12748">
        <v>456867.61</v>
      </c>
      <c r="D12748" t="s">
        <v>14</v>
      </c>
      <c r="E12748" t="s">
        <v>17</v>
      </c>
      <c r="F12748">
        <v>0</v>
      </c>
    </row>
    <row r="12749" spans="1:6">
      <c r="A12749" s="171">
        <v>44583</v>
      </c>
      <c r="B12749" t="s">
        <v>164</v>
      </c>
      <c r="C12749">
        <v>456867.61</v>
      </c>
      <c r="D12749" t="s">
        <v>14</v>
      </c>
      <c r="E12749" t="s">
        <v>18</v>
      </c>
      <c r="F12749">
        <v>0</v>
      </c>
    </row>
    <row r="12750" spans="1:6">
      <c r="A12750" s="171">
        <v>44583</v>
      </c>
      <c r="B12750" t="s">
        <v>164</v>
      </c>
      <c r="C12750">
        <v>456867.61</v>
      </c>
      <c r="D12750" t="s">
        <v>19</v>
      </c>
      <c r="E12750" t="s">
        <v>19</v>
      </c>
      <c r="F12750">
        <v>3864144</v>
      </c>
    </row>
    <row r="12751" spans="1:6">
      <c r="A12751" s="171">
        <v>44583</v>
      </c>
      <c r="B12751" t="s">
        <v>164</v>
      </c>
      <c r="C12751">
        <v>456867.61</v>
      </c>
      <c r="D12751" t="s">
        <v>19</v>
      </c>
      <c r="E12751" t="s">
        <v>20</v>
      </c>
      <c r="F12751">
        <v>3864144</v>
      </c>
    </row>
    <row r="12752" spans="1:6">
      <c r="A12752" s="171">
        <v>44583</v>
      </c>
      <c r="B12752" t="s">
        <v>164</v>
      </c>
      <c r="C12752">
        <v>456867.61</v>
      </c>
      <c r="D12752" t="s">
        <v>19</v>
      </c>
      <c r="E12752" t="s">
        <v>21</v>
      </c>
      <c r="F12752">
        <v>0</v>
      </c>
    </row>
    <row r="12753" spans="1:6">
      <c r="A12753" s="171">
        <v>44583</v>
      </c>
      <c r="B12753" t="s">
        <v>164</v>
      </c>
      <c r="C12753">
        <v>456867.61</v>
      </c>
      <c r="D12753" t="s">
        <v>19</v>
      </c>
      <c r="E12753" t="s">
        <v>22</v>
      </c>
      <c r="F12753">
        <v>0</v>
      </c>
    </row>
    <row r="12754" spans="1:6">
      <c r="A12754" s="171">
        <v>44583</v>
      </c>
      <c r="B12754" t="s">
        <v>164</v>
      </c>
      <c r="C12754">
        <v>456867.61</v>
      </c>
      <c r="D12754" t="s">
        <v>23</v>
      </c>
      <c r="E12754" t="s">
        <v>23</v>
      </c>
      <c r="F12754">
        <v>2954595</v>
      </c>
    </row>
    <row r="12755" spans="1:6">
      <c r="A12755" s="171">
        <v>44583</v>
      </c>
      <c r="B12755" t="s">
        <v>164</v>
      </c>
      <c r="C12755">
        <v>456867.61</v>
      </c>
      <c r="D12755" t="s">
        <v>24</v>
      </c>
      <c r="E12755" t="s">
        <v>24</v>
      </c>
      <c r="F12755">
        <v>6967320</v>
      </c>
    </row>
    <row r="12756" spans="1:6">
      <c r="A12756" s="171">
        <v>44583</v>
      </c>
      <c r="B12756" t="s">
        <v>164</v>
      </c>
      <c r="C12756">
        <v>456867.61</v>
      </c>
      <c r="D12756" t="s">
        <v>25</v>
      </c>
      <c r="E12756" t="s">
        <v>25</v>
      </c>
      <c r="F12756">
        <v>0</v>
      </c>
    </row>
    <row r="12757" spans="1:6">
      <c r="A12757" s="171">
        <v>44583</v>
      </c>
      <c r="B12757" t="s">
        <v>164</v>
      </c>
      <c r="C12757">
        <v>456867.61</v>
      </c>
      <c r="D12757" t="s">
        <v>26</v>
      </c>
      <c r="E12757" t="s">
        <v>26</v>
      </c>
      <c r="F12757">
        <v>3904156</v>
      </c>
    </row>
    <row r="12758" spans="1:6">
      <c r="A12758" s="171">
        <v>44583</v>
      </c>
      <c r="B12758" t="s">
        <v>164</v>
      </c>
      <c r="C12758">
        <v>456867.61</v>
      </c>
      <c r="D12758" t="s">
        <v>27</v>
      </c>
      <c r="E12758" t="s">
        <v>27</v>
      </c>
      <c r="F12758">
        <v>126886</v>
      </c>
    </row>
    <row r="12759" spans="1:6">
      <c r="A12759" s="171">
        <v>44583</v>
      </c>
      <c r="B12759" t="s">
        <v>164</v>
      </c>
      <c r="C12759">
        <v>456867.61</v>
      </c>
      <c r="D12759" t="s">
        <v>28</v>
      </c>
      <c r="E12759" t="s">
        <v>28</v>
      </c>
      <c r="F12759">
        <v>11</v>
      </c>
    </row>
    <row r="12760" spans="1:6">
      <c r="A12760" s="171">
        <v>44583</v>
      </c>
      <c r="B12760" t="s">
        <v>164</v>
      </c>
      <c r="C12760">
        <v>456867.61</v>
      </c>
      <c r="D12760" t="s">
        <v>29</v>
      </c>
      <c r="E12760" t="s">
        <v>29</v>
      </c>
      <c r="F12760">
        <v>1199712</v>
      </c>
    </row>
    <row r="12761" spans="1:6">
      <c r="A12761" s="171">
        <v>44583</v>
      </c>
      <c r="B12761" t="s">
        <v>164</v>
      </c>
      <c r="C12761">
        <v>456867.61</v>
      </c>
      <c r="D12761" t="s">
        <v>30</v>
      </c>
      <c r="E12761" t="s">
        <v>30</v>
      </c>
      <c r="F12761">
        <v>69636488</v>
      </c>
    </row>
    <row r="12762" spans="1:6">
      <c r="A12762" s="171">
        <v>44583</v>
      </c>
      <c r="B12762" t="s">
        <v>164</v>
      </c>
      <c r="C12762">
        <v>456867.61</v>
      </c>
      <c r="D12762" t="s">
        <v>31</v>
      </c>
      <c r="E12762" t="s">
        <v>31</v>
      </c>
      <c r="F12762">
        <v>25953464</v>
      </c>
    </row>
    <row r="12763" spans="1:6">
      <c r="A12763" s="171">
        <v>44583</v>
      </c>
      <c r="B12763" t="s">
        <v>164</v>
      </c>
      <c r="C12763">
        <v>456867.61</v>
      </c>
      <c r="D12763" t="s">
        <v>32</v>
      </c>
      <c r="E12763" t="s">
        <v>32</v>
      </c>
      <c r="F12763">
        <v>701199</v>
      </c>
    </row>
    <row r="12764" spans="1:6">
      <c r="A12764" s="171">
        <v>44583</v>
      </c>
      <c r="B12764" t="s">
        <v>164</v>
      </c>
      <c r="C12764">
        <v>456867.61</v>
      </c>
      <c r="D12764" t="s">
        <v>33</v>
      </c>
      <c r="E12764" t="s">
        <v>33</v>
      </c>
      <c r="F12764">
        <v>35317420</v>
      </c>
    </row>
    <row r="12765" spans="1:6">
      <c r="A12765" s="171">
        <v>44583</v>
      </c>
      <c r="B12765" t="s">
        <v>164</v>
      </c>
      <c r="C12765">
        <v>456867.61</v>
      </c>
      <c r="D12765" t="s">
        <v>34</v>
      </c>
      <c r="E12765" t="s">
        <v>34</v>
      </c>
      <c r="F12765">
        <v>2443195</v>
      </c>
    </row>
    <row r="12766" spans="1:6">
      <c r="A12766" s="171">
        <v>44583</v>
      </c>
      <c r="B12766" t="s">
        <v>164</v>
      </c>
      <c r="C12766">
        <v>456867.61</v>
      </c>
      <c r="D12766" t="s">
        <v>35</v>
      </c>
      <c r="E12766" t="s">
        <v>35</v>
      </c>
      <c r="F12766">
        <v>0</v>
      </c>
    </row>
    <row r="12767" spans="1:6">
      <c r="A12767" s="171">
        <v>44583</v>
      </c>
      <c r="B12767" t="s">
        <v>164</v>
      </c>
      <c r="C12767">
        <v>456867.61</v>
      </c>
      <c r="D12767" t="s">
        <v>36</v>
      </c>
      <c r="E12767" t="s">
        <v>36</v>
      </c>
      <c r="F12767">
        <v>0</v>
      </c>
    </row>
    <row r="12768" spans="1:6">
      <c r="A12768" s="171">
        <v>44583</v>
      </c>
      <c r="B12768" t="s">
        <v>164</v>
      </c>
      <c r="C12768">
        <v>456867.61</v>
      </c>
      <c r="D12768" t="s">
        <v>37</v>
      </c>
      <c r="E12768" t="s">
        <v>37</v>
      </c>
      <c r="F12768">
        <v>0</v>
      </c>
    </row>
    <row r="12769" spans="1:6">
      <c r="A12769" s="171">
        <v>44583</v>
      </c>
      <c r="B12769" t="s">
        <v>164</v>
      </c>
      <c r="C12769">
        <v>456867.61</v>
      </c>
      <c r="D12769" t="s">
        <v>38</v>
      </c>
      <c r="E12769" t="s">
        <v>38</v>
      </c>
      <c r="F12769">
        <v>0</v>
      </c>
    </row>
    <row r="12770" spans="1:6">
      <c r="A12770" s="171">
        <v>44583</v>
      </c>
      <c r="B12770" t="s">
        <v>164</v>
      </c>
      <c r="C12770">
        <v>456867.61</v>
      </c>
      <c r="D12770" t="s">
        <v>39</v>
      </c>
      <c r="E12770" t="s">
        <v>39</v>
      </c>
      <c r="F12770">
        <v>0</v>
      </c>
    </row>
    <row r="12771" spans="1:6">
      <c r="A12771" s="171">
        <v>44583</v>
      </c>
      <c r="B12771" t="s">
        <v>164</v>
      </c>
      <c r="C12771">
        <v>456867.61</v>
      </c>
      <c r="D12771" t="s">
        <v>40</v>
      </c>
      <c r="E12771" t="s">
        <v>40</v>
      </c>
      <c r="F12771">
        <v>0</v>
      </c>
    </row>
    <row r="12772" spans="1:6">
      <c r="A12772" s="171">
        <v>44583</v>
      </c>
      <c r="B12772" t="s">
        <v>164</v>
      </c>
      <c r="C12772">
        <v>456867.61</v>
      </c>
      <c r="D12772" t="s">
        <v>41</v>
      </c>
      <c r="E12772" t="s">
        <v>41</v>
      </c>
      <c r="F12772">
        <v>0</v>
      </c>
    </row>
    <row r="12773" spans="1:6">
      <c r="A12773" s="171">
        <v>44584</v>
      </c>
      <c r="B12773" t="s">
        <v>164</v>
      </c>
      <c r="C12773">
        <v>505718.28</v>
      </c>
      <c r="D12773" t="s">
        <v>9</v>
      </c>
      <c r="E12773" t="s">
        <v>9</v>
      </c>
      <c r="F12773">
        <v>2667618</v>
      </c>
    </row>
    <row r="12774" spans="1:6">
      <c r="A12774" s="171">
        <v>44584</v>
      </c>
      <c r="B12774" t="s">
        <v>164</v>
      </c>
      <c r="C12774">
        <v>505718.28</v>
      </c>
      <c r="D12774" t="s">
        <v>9</v>
      </c>
      <c r="E12774" t="s">
        <v>10</v>
      </c>
      <c r="F12774">
        <v>763665</v>
      </c>
    </row>
    <row r="12775" spans="1:6">
      <c r="A12775" s="171">
        <v>44584</v>
      </c>
      <c r="B12775" t="s">
        <v>164</v>
      </c>
      <c r="C12775">
        <v>505718.28</v>
      </c>
      <c r="D12775" t="s">
        <v>9</v>
      </c>
      <c r="E12775" t="s">
        <v>11</v>
      </c>
      <c r="F12775">
        <v>3520</v>
      </c>
    </row>
    <row r="12776" spans="1:6">
      <c r="A12776" s="171">
        <v>44584</v>
      </c>
      <c r="B12776" t="s">
        <v>164</v>
      </c>
      <c r="C12776">
        <v>505718.28</v>
      </c>
      <c r="D12776" t="s">
        <v>9</v>
      </c>
      <c r="E12776" t="s">
        <v>12</v>
      </c>
      <c r="F12776">
        <v>0</v>
      </c>
    </row>
    <row r="12777" spans="1:6">
      <c r="A12777" s="171">
        <v>44584</v>
      </c>
      <c r="B12777" t="s">
        <v>164</v>
      </c>
      <c r="C12777">
        <v>505718.28</v>
      </c>
      <c r="D12777" t="s">
        <v>9</v>
      </c>
      <c r="E12777" t="s">
        <v>13</v>
      </c>
      <c r="F12777">
        <v>1900433</v>
      </c>
    </row>
    <row r="12778" spans="1:6">
      <c r="A12778" s="171">
        <v>44584</v>
      </c>
      <c r="B12778" t="s">
        <v>164</v>
      </c>
      <c r="C12778">
        <v>505718.28</v>
      </c>
      <c r="D12778" t="s">
        <v>14</v>
      </c>
      <c r="E12778" t="s">
        <v>14</v>
      </c>
      <c r="F12778">
        <v>20912</v>
      </c>
    </row>
    <row r="12779" spans="1:6">
      <c r="A12779" s="171">
        <v>44584</v>
      </c>
      <c r="B12779" t="s">
        <v>164</v>
      </c>
      <c r="C12779">
        <v>505718.28</v>
      </c>
      <c r="D12779" t="s">
        <v>14</v>
      </c>
      <c r="E12779" t="s">
        <v>15</v>
      </c>
      <c r="F12779">
        <v>20434</v>
      </c>
    </row>
    <row r="12780" spans="1:6">
      <c r="A12780" s="171">
        <v>44584</v>
      </c>
      <c r="B12780" t="s">
        <v>164</v>
      </c>
      <c r="C12780">
        <v>505718.28</v>
      </c>
      <c r="D12780" t="s">
        <v>14</v>
      </c>
      <c r="E12780" t="s">
        <v>16</v>
      </c>
      <c r="F12780">
        <v>478</v>
      </c>
    </row>
    <row r="12781" spans="1:6">
      <c r="A12781" s="171">
        <v>44584</v>
      </c>
      <c r="B12781" t="s">
        <v>164</v>
      </c>
      <c r="C12781">
        <v>505718.28</v>
      </c>
      <c r="D12781" t="s">
        <v>14</v>
      </c>
      <c r="E12781" t="s">
        <v>17</v>
      </c>
      <c r="F12781">
        <v>0</v>
      </c>
    </row>
    <row r="12782" spans="1:6">
      <c r="A12782" s="171">
        <v>44584</v>
      </c>
      <c r="B12782" t="s">
        <v>164</v>
      </c>
      <c r="C12782">
        <v>505718.28</v>
      </c>
      <c r="D12782" t="s">
        <v>14</v>
      </c>
      <c r="E12782" t="s">
        <v>18</v>
      </c>
      <c r="F12782">
        <v>0</v>
      </c>
    </row>
    <row r="12783" spans="1:6">
      <c r="A12783" s="171">
        <v>44584</v>
      </c>
      <c r="B12783" t="s">
        <v>164</v>
      </c>
      <c r="C12783">
        <v>505718.28</v>
      </c>
      <c r="D12783" t="s">
        <v>19</v>
      </c>
      <c r="E12783" t="s">
        <v>19</v>
      </c>
      <c r="F12783">
        <v>2083610</v>
      </c>
    </row>
    <row r="12784" spans="1:6">
      <c r="A12784" s="171">
        <v>44584</v>
      </c>
      <c r="B12784" t="s">
        <v>164</v>
      </c>
      <c r="C12784">
        <v>505718.28</v>
      </c>
      <c r="D12784" t="s">
        <v>19</v>
      </c>
      <c r="E12784" t="s">
        <v>20</v>
      </c>
      <c r="F12784">
        <v>2083610</v>
      </c>
    </row>
    <row r="12785" spans="1:6">
      <c r="A12785" s="171">
        <v>44584</v>
      </c>
      <c r="B12785" t="s">
        <v>164</v>
      </c>
      <c r="C12785">
        <v>505718.28</v>
      </c>
      <c r="D12785" t="s">
        <v>19</v>
      </c>
      <c r="E12785" t="s">
        <v>21</v>
      </c>
      <c r="F12785">
        <v>0</v>
      </c>
    </row>
    <row r="12786" spans="1:6">
      <c r="A12786" s="171">
        <v>44584</v>
      </c>
      <c r="B12786" t="s">
        <v>164</v>
      </c>
      <c r="C12786">
        <v>505718.28</v>
      </c>
      <c r="D12786" t="s">
        <v>19</v>
      </c>
      <c r="E12786" t="s">
        <v>22</v>
      </c>
      <c r="F12786">
        <v>0</v>
      </c>
    </row>
    <row r="12787" spans="1:6">
      <c r="A12787" s="171">
        <v>44584</v>
      </c>
      <c r="B12787" t="s">
        <v>164</v>
      </c>
      <c r="C12787">
        <v>505718.28</v>
      </c>
      <c r="D12787" t="s">
        <v>23</v>
      </c>
      <c r="E12787" t="s">
        <v>23</v>
      </c>
      <c r="F12787">
        <v>4522785</v>
      </c>
    </row>
    <row r="12788" spans="1:6">
      <c r="A12788" s="171">
        <v>44584</v>
      </c>
      <c r="B12788" t="s">
        <v>164</v>
      </c>
      <c r="C12788">
        <v>505718.28</v>
      </c>
      <c r="D12788" t="s">
        <v>24</v>
      </c>
      <c r="E12788" t="s">
        <v>24</v>
      </c>
      <c r="F12788">
        <v>6338566</v>
      </c>
    </row>
    <row r="12789" spans="1:6">
      <c r="A12789" s="171">
        <v>44584</v>
      </c>
      <c r="B12789" t="s">
        <v>164</v>
      </c>
      <c r="C12789">
        <v>505718.28</v>
      </c>
      <c r="D12789" t="s">
        <v>25</v>
      </c>
      <c r="E12789" t="s">
        <v>25</v>
      </c>
      <c r="F12789">
        <v>4101319</v>
      </c>
    </row>
    <row r="12790" spans="1:6">
      <c r="A12790" s="171">
        <v>44584</v>
      </c>
      <c r="B12790" t="s">
        <v>164</v>
      </c>
      <c r="C12790">
        <v>505718.28</v>
      </c>
      <c r="D12790" t="s">
        <v>26</v>
      </c>
      <c r="E12790" t="s">
        <v>26</v>
      </c>
      <c r="F12790">
        <v>2123487</v>
      </c>
    </row>
    <row r="12791" spans="1:6">
      <c r="A12791" s="171">
        <v>44584</v>
      </c>
      <c r="B12791" t="s">
        <v>164</v>
      </c>
      <c r="C12791">
        <v>505718.28</v>
      </c>
      <c r="D12791" t="s">
        <v>27</v>
      </c>
      <c r="E12791" t="s">
        <v>27</v>
      </c>
      <c r="F12791">
        <v>124061</v>
      </c>
    </row>
    <row r="12792" spans="1:6">
      <c r="A12792" s="171">
        <v>44584</v>
      </c>
      <c r="B12792" t="s">
        <v>164</v>
      </c>
      <c r="C12792">
        <v>505718.28</v>
      </c>
      <c r="D12792" t="s">
        <v>28</v>
      </c>
      <c r="E12792" t="s">
        <v>28</v>
      </c>
      <c r="F12792">
        <v>0</v>
      </c>
    </row>
    <row r="12793" spans="1:6">
      <c r="A12793" s="171">
        <v>44584</v>
      </c>
      <c r="B12793" t="s">
        <v>164</v>
      </c>
      <c r="C12793">
        <v>505718.28</v>
      </c>
      <c r="D12793" t="s">
        <v>29</v>
      </c>
      <c r="E12793" t="s">
        <v>29</v>
      </c>
      <c r="F12793">
        <v>889621</v>
      </c>
    </row>
    <row r="12794" spans="1:6">
      <c r="A12794" s="171">
        <v>44584</v>
      </c>
      <c r="B12794" t="s">
        <v>164</v>
      </c>
      <c r="C12794">
        <v>505718.28</v>
      </c>
      <c r="D12794" t="s">
        <v>30</v>
      </c>
      <c r="E12794" t="s">
        <v>30</v>
      </c>
      <c r="F12794">
        <v>76171467</v>
      </c>
    </row>
    <row r="12795" spans="1:6">
      <c r="A12795" s="171">
        <v>44584</v>
      </c>
      <c r="B12795" t="s">
        <v>164</v>
      </c>
      <c r="C12795">
        <v>505718.28</v>
      </c>
      <c r="D12795" t="s">
        <v>31</v>
      </c>
      <c r="E12795" t="s">
        <v>31</v>
      </c>
      <c r="F12795">
        <v>25977234</v>
      </c>
    </row>
    <row r="12796" spans="1:6">
      <c r="A12796" s="171">
        <v>44584</v>
      </c>
      <c r="B12796" t="s">
        <v>164</v>
      </c>
      <c r="C12796">
        <v>505718.28</v>
      </c>
      <c r="D12796" t="s">
        <v>32</v>
      </c>
      <c r="E12796" t="s">
        <v>32</v>
      </c>
      <c r="F12796">
        <v>711074</v>
      </c>
    </row>
    <row r="12797" spans="1:6">
      <c r="A12797" s="171">
        <v>44584</v>
      </c>
      <c r="B12797" t="s">
        <v>164</v>
      </c>
      <c r="C12797">
        <v>505718.28</v>
      </c>
      <c r="D12797" t="s">
        <v>33</v>
      </c>
      <c r="E12797" t="s">
        <v>33</v>
      </c>
      <c r="F12797">
        <v>34659556</v>
      </c>
    </row>
    <row r="12798" spans="1:6">
      <c r="A12798" s="171">
        <v>44584</v>
      </c>
      <c r="B12798" t="s">
        <v>164</v>
      </c>
      <c r="C12798">
        <v>505718.28</v>
      </c>
      <c r="D12798" t="s">
        <v>34</v>
      </c>
      <c r="E12798" t="s">
        <v>34</v>
      </c>
      <c r="F12798">
        <v>1976917</v>
      </c>
    </row>
    <row r="12799" spans="1:6">
      <c r="A12799" s="171">
        <v>44584</v>
      </c>
      <c r="B12799" t="s">
        <v>164</v>
      </c>
      <c r="C12799">
        <v>505718.28</v>
      </c>
      <c r="D12799" t="s">
        <v>35</v>
      </c>
      <c r="E12799" t="s">
        <v>35</v>
      </c>
      <c r="F12799">
        <v>0</v>
      </c>
    </row>
    <row r="12800" spans="1:6">
      <c r="A12800" s="171">
        <v>44584</v>
      </c>
      <c r="B12800" t="s">
        <v>164</v>
      </c>
      <c r="C12800">
        <v>505718.28</v>
      </c>
      <c r="D12800" t="s">
        <v>36</v>
      </c>
      <c r="E12800" t="s">
        <v>36</v>
      </c>
      <c r="F12800">
        <v>0</v>
      </c>
    </row>
    <row r="12801" spans="1:6">
      <c r="A12801" s="171">
        <v>44584</v>
      </c>
      <c r="B12801" t="s">
        <v>164</v>
      </c>
      <c r="C12801">
        <v>505718.28</v>
      </c>
      <c r="D12801" t="s">
        <v>37</v>
      </c>
      <c r="E12801" t="s">
        <v>37</v>
      </c>
      <c r="F12801">
        <v>0</v>
      </c>
    </row>
    <row r="12802" spans="1:6">
      <c r="A12802" s="171">
        <v>44584</v>
      </c>
      <c r="B12802" t="s">
        <v>164</v>
      </c>
      <c r="C12802">
        <v>505718.28</v>
      </c>
      <c r="D12802" t="s">
        <v>38</v>
      </c>
      <c r="E12802" t="s">
        <v>38</v>
      </c>
      <c r="F12802">
        <v>0</v>
      </c>
    </row>
    <row r="12803" spans="1:6">
      <c r="A12803" s="171">
        <v>44584</v>
      </c>
      <c r="B12803" t="s">
        <v>164</v>
      </c>
      <c r="C12803">
        <v>505718.28</v>
      </c>
      <c r="D12803" t="s">
        <v>39</v>
      </c>
      <c r="E12803" t="s">
        <v>39</v>
      </c>
      <c r="F12803">
        <v>0</v>
      </c>
    </row>
    <row r="12804" spans="1:6">
      <c r="A12804" s="171">
        <v>44584</v>
      </c>
      <c r="B12804" t="s">
        <v>164</v>
      </c>
      <c r="C12804">
        <v>505718.28</v>
      </c>
      <c r="D12804" t="s">
        <v>40</v>
      </c>
      <c r="E12804" t="s">
        <v>40</v>
      </c>
      <c r="F12804">
        <v>0</v>
      </c>
    </row>
    <row r="12805" spans="1:6">
      <c r="A12805" s="171">
        <v>44584</v>
      </c>
      <c r="B12805" t="s">
        <v>164</v>
      </c>
      <c r="C12805">
        <v>505718.28</v>
      </c>
      <c r="D12805" t="s">
        <v>41</v>
      </c>
      <c r="E12805" t="s">
        <v>41</v>
      </c>
      <c r="F12805">
        <v>0</v>
      </c>
    </row>
    <row r="12806" spans="1:6">
      <c r="A12806" s="171">
        <v>44585</v>
      </c>
      <c r="B12806" t="s">
        <v>164</v>
      </c>
      <c r="C12806">
        <v>154401.45000000001</v>
      </c>
      <c r="D12806" t="s">
        <v>9</v>
      </c>
      <c r="E12806" t="s">
        <v>9</v>
      </c>
      <c r="F12806">
        <v>2401465</v>
      </c>
    </row>
    <row r="12807" spans="1:6">
      <c r="A12807" s="171">
        <v>44585</v>
      </c>
      <c r="B12807" t="s">
        <v>164</v>
      </c>
      <c r="C12807">
        <v>154401.45000000001</v>
      </c>
      <c r="D12807" t="s">
        <v>9</v>
      </c>
      <c r="E12807" t="s">
        <v>10</v>
      </c>
      <c r="F12807">
        <v>605367</v>
      </c>
    </row>
    <row r="12808" spans="1:6">
      <c r="A12808" s="171">
        <v>44585</v>
      </c>
      <c r="B12808" t="s">
        <v>164</v>
      </c>
      <c r="C12808">
        <v>154401.45000000001</v>
      </c>
      <c r="D12808" t="s">
        <v>9</v>
      </c>
      <c r="E12808" t="s">
        <v>11</v>
      </c>
      <c r="F12808">
        <v>3901</v>
      </c>
    </row>
    <row r="12809" spans="1:6">
      <c r="A12809" s="171">
        <v>44585</v>
      </c>
      <c r="B12809" t="s">
        <v>164</v>
      </c>
      <c r="C12809">
        <v>154401.45000000001</v>
      </c>
      <c r="D12809" t="s">
        <v>9</v>
      </c>
      <c r="E12809" t="s">
        <v>12</v>
      </c>
      <c r="F12809">
        <v>0</v>
      </c>
    </row>
    <row r="12810" spans="1:6">
      <c r="A12810" s="171">
        <v>44585</v>
      </c>
      <c r="B12810" t="s">
        <v>164</v>
      </c>
      <c r="C12810">
        <v>154401.45000000001</v>
      </c>
      <c r="D12810" t="s">
        <v>9</v>
      </c>
      <c r="E12810" t="s">
        <v>13</v>
      </c>
      <c r="F12810">
        <v>1792197</v>
      </c>
    </row>
    <row r="12811" spans="1:6">
      <c r="A12811" s="171">
        <v>44585</v>
      </c>
      <c r="B12811" t="s">
        <v>164</v>
      </c>
      <c r="C12811">
        <v>154401.45000000001</v>
      </c>
      <c r="D12811" t="s">
        <v>14</v>
      </c>
      <c r="E12811" t="s">
        <v>14</v>
      </c>
      <c r="F12811">
        <v>10411</v>
      </c>
    </row>
    <row r="12812" spans="1:6">
      <c r="A12812" s="171">
        <v>44585</v>
      </c>
      <c r="B12812" t="s">
        <v>164</v>
      </c>
      <c r="C12812">
        <v>154401.45000000001</v>
      </c>
      <c r="D12812" t="s">
        <v>14</v>
      </c>
      <c r="E12812" t="s">
        <v>15</v>
      </c>
      <c r="F12812">
        <v>9945</v>
      </c>
    </row>
    <row r="12813" spans="1:6">
      <c r="A12813" s="171">
        <v>44585</v>
      </c>
      <c r="B12813" t="s">
        <v>164</v>
      </c>
      <c r="C12813">
        <v>154401.45000000001</v>
      </c>
      <c r="D12813" t="s">
        <v>14</v>
      </c>
      <c r="E12813" t="s">
        <v>16</v>
      </c>
      <c r="F12813">
        <v>466</v>
      </c>
    </row>
    <row r="12814" spans="1:6">
      <c r="A12814" s="171">
        <v>44585</v>
      </c>
      <c r="B12814" t="s">
        <v>164</v>
      </c>
      <c r="C12814">
        <v>154401.45000000001</v>
      </c>
      <c r="D12814" t="s">
        <v>14</v>
      </c>
      <c r="E12814" t="s">
        <v>17</v>
      </c>
      <c r="F12814">
        <v>0</v>
      </c>
    </row>
    <row r="12815" spans="1:6">
      <c r="A12815" s="171">
        <v>44585</v>
      </c>
      <c r="B12815" t="s">
        <v>164</v>
      </c>
      <c r="C12815">
        <v>154401.45000000001</v>
      </c>
      <c r="D12815" t="s">
        <v>14</v>
      </c>
      <c r="E12815" t="s">
        <v>18</v>
      </c>
      <c r="F12815">
        <v>0</v>
      </c>
    </row>
    <row r="12816" spans="1:6">
      <c r="A12816" s="171">
        <v>44585</v>
      </c>
      <c r="B12816" t="s">
        <v>164</v>
      </c>
      <c r="C12816">
        <v>154401.45000000001</v>
      </c>
      <c r="D12816" t="s">
        <v>19</v>
      </c>
      <c r="E12816" t="s">
        <v>19</v>
      </c>
      <c r="F12816">
        <v>1259360</v>
      </c>
    </row>
    <row r="12817" spans="1:6">
      <c r="A12817" s="171">
        <v>44585</v>
      </c>
      <c r="B12817" t="s">
        <v>164</v>
      </c>
      <c r="C12817">
        <v>154401.45000000001</v>
      </c>
      <c r="D12817" t="s">
        <v>19</v>
      </c>
      <c r="E12817" t="s">
        <v>20</v>
      </c>
      <c r="F12817">
        <v>1259360</v>
      </c>
    </row>
    <row r="12818" spans="1:6">
      <c r="A12818" s="171">
        <v>44585</v>
      </c>
      <c r="B12818" t="s">
        <v>164</v>
      </c>
      <c r="C12818">
        <v>154401.45000000001</v>
      </c>
      <c r="D12818" t="s">
        <v>19</v>
      </c>
      <c r="E12818" t="s">
        <v>21</v>
      </c>
      <c r="F12818">
        <v>0</v>
      </c>
    </row>
    <row r="12819" spans="1:6">
      <c r="A12819" s="171">
        <v>44585</v>
      </c>
      <c r="B12819" t="s">
        <v>164</v>
      </c>
      <c r="C12819">
        <v>154401.45000000001</v>
      </c>
      <c r="D12819" t="s">
        <v>19</v>
      </c>
      <c r="E12819" t="s">
        <v>22</v>
      </c>
      <c r="F12819">
        <v>0</v>
      </c>
    </row>
    <row r="12820" spans="1:6">
      <c r="A12820" s="171">
        <v>44585</v>
      </c>
      <c r="B12820" t="s">
        <v>164</v>
      </c>
      <c r="C12820">
        <v>154401.45000000001</v>
      </c>
      <c r="D12820" t="s">
        <v>23</v>
      </c>
      <c r="E12820" t="s">
        <v>23</v>
      </c>
      <c r="F12820">
        <v>3921433</v>
      </c>
    </row>
    <row r="12821" spans="1:6">
      <c r="A12821" s="171">
        <v>44585</v>
      </c>
      <c r="B12821" t="s">
        <v>164</v>
      </c>
      <c r="C12821">
        <v>154401.45000000001</v>
      </c>
      <c r="D12821" t="s">
        <v>24</v>
      </c>
      <c r="E12821" t="s">
        <v>24</v>
      </c>
      <c r="F12821">
        <v>7408979</v>
      </c>
    </row>
    <row r="12822" spans="1:6">
      <c r="A12822" s="171">
        <v>44585</v>
      </c>
      <c r="B12822" t="s">
        <v>164</v>
      </c>
      <c r="C12822">
        <v>154401.45000000001</v>
      </c>
      <c r="D12822" t="s">
        <v>25</v>
      </c>
      <c r="E12822" t="s">
        <v>25</v>
      </c>
      <c r="F12822">
        <v>3619368</v>
      </c>
    </row>
    <row r="12823" spans="1:6">
      <c r="A12823" s="171">
        <v>44585</v>
      </c>
      <c r="B12823" t="s">
        <v>164</v>
      </c>
      <c r="C12823">
        <v>154401.45000000001</v>
      </c>
      <c r="D12823" t="s">
        <v>26</v>
      </c>
      <c r="E12823" t="s">
        <v>26</v>
      </c>
      <c r="F12823">
        <v>1306466</v>
      </c>
    </row>
    <row r="12824" spans="1:6">
      <c r="A12824" s="171">
        <v>44585</v>
      </c>
      <c r="B12824" t="s">
        <v>164</v>
      </c>
      <c r="C12824">
        <v>154401.45000000001</v>
      </c>
      <c r="D12824" t="s">
        <v>27</v>
      </c>
      <c r="E12824" t="s">
        <v>27</v>
      </c>
      <c r="F12824">
        <v>122564</v>
      </c>
    </row>
    <row r="12825" spans="1:6">
      <c r="A12825" s="171">
        <v>44585</v>
      </c>
      <c r="B12825" t="s">
        <v>164</v>
      </c>
      <c r="C12825">
        <v>154401.45000000001</v>
      </c>
      <c r="D12825" t="s">
        <v>28</v>
      </c>
      <c r="E12825" t="s">
        <v>28</v>
      </c>
      <c r="F12825">
        <v>25</v>
      </c>
    </row>
    <row r="12826" spans="1:6">
      <c r="A12826" s="171">
        <v>44585</v>
      </c>
      <c r="B12826" t="s">
        <v>164</v>
      </c>
      <c r="C12826">
        <v>154401.45000000001</v>
      </c>
      <c r="D12826" t="s">
        <v>29</v>
      </c>
      <c r="E12826" t="s">
        <v>29</v>
      </c>
      <c r="F12826">
        <v>1023125</v>
      </c>
    </row>
    <row r="12827" spans="1:6">
      <c r="A12827" s="171">
        <v>44585</v>
      </c>
      <c r="B12827" t="s">
        <v>164</v>
      </c>
      <c r="C12827">
        <v>154401.45000000001</v>
      </c>
      <c r="D12827" t="s">
        <v>30</v>
      </c>
      <c r="E12827" t="s">
        <v>30</v>
      </c>
      <c r="F12827">
        <v>69542420</v>
      </c>
    </row>
    <row r="12828" spans="1:6">
      <c r="A12828" s="171">
        <v>44585</v>
      </c>
      <c r="B12828" t="s">
        <v>164</v>
      </c>
      <c r="C12828">
        <v>154401.45000000001</v>
      </c>
      <c r="D12828" t="s">
        <v>31</v>
      </c>
      <c r="E12828" t="s">
        <v>31</v>
      </c>
      <c r="F12828">
        <v>23270766</v>
      </c>
    </row>
    <row r="12829" spans="1:6">
      <c r="A12829" s="171">
        <v>44585</v>
      </c>
      <c r="B12829" t="s">
        <v>164</v>
      </c>
      <c r="C12829">
        <v>154401.45000000001</v>
      </c>
      <c r="D12829" t="s">
        <v>32</v>
      </c>
      <c r="E12829" t="s">
        <v>32</v>
      </c>
      <c r="F12829">
        <v>643582</v>
      </c>
    </row>
    <row r="12830" spans="1:6">
      <c r="A12830" s="171">
        <v>44585</v>
      </c>
      <c r="B12830" t="s">
        <v>164</v>
      </c>
      <c r="C12830">
        <v>154401.45000000001</v>
      </c>
      <c r="D12830" t="s">
        <v>33</v>
      </c>
      <c r="E12830" t="s">
        <v>33</v>
      </c>
      <c r="F12830">
        <v>36618074</v>
      </c>
    </row>
    <row r="12831" spans="1:6">
      <c r="A12831" s="171">
        <v>44585</v>
      </c>
      <c r="B12831" t="s">
        <v>164</v>
      </c>
      <c r="C12831">
        <v>154401.45000000001</v>
      </c>
      <c r="D12831" t="s">
        <v>34</v>
      </c>
      <c r="E12831" t="s">
        <v>34</v>
      </c>
      <c r="F12831">
        <v>1315709</v>
      </c>
    </row>
    <row r="12832" spans="1:6">
      <c r="A12832" s="171">
        <v>44585</v>
      </c>
      <c r="B12832" t="s">
        <v>164</v>
      </c>
      <c r="C12832">
        <v>154401.45000000001</v>
      </c>
      <c r="D12832" t="s">
        <v>35</v>
      </c>
      <c r="E12832" t="s">
        <v>35</v>
      </c>
      <c r="F12832">
        <v>0</v>
      </c>
    </row>
    <row r="12833" spans="1:6">
      <c r="A12833" s="171">
        <v>44585</v>
      </c>
      <c r="B12833" t="s">
        <v>164</v>
      </c>
      <c r="C12833">
        <v>154401.45000000001</v>
      </c>
      <c r="D12833" t="s">
        <v>36</v>
      </c>
      <c r="E12833" t="s">
        <v>36</v>
      </c>
      <c r="F12833">
        <v>0</v>
      </c>
    </row>
    <row r="12834" spans="1:6">
      <c r="A12834" s="171">
        <v>44585</v>
      </c>
      <c r="B12834" t="s">
        <v>164</v>
      </c>
      <c r="C12834">
        <v>154401.45000000001</v>
      </c>
      <c r="D12834" t="s">
        <v>37</v>
      </c>
      <c r="E12834" t="s">
        <v>37</v>
      </c>
      <c r="F12834">
        <v>0</v>
      </c>
    </row>
    <row r="12835" spans="1:6">
      <c r="A12835" s="171">
        <v>44585</v>
      </c>
      <c r="B12835" t="s">
        <v>164</v>
      </c>
      <c r="C12835">
        <v>154401.45000000001</v>
      </c>
      <c r="D12835" t="s">
        <v>38</v>
      </c>
      <c r="E12835" t="s">
        <v>38</v>
      </c>
      <c r="F12835">
        <v>0</v>
      </c>
    </row>
    <row r="12836" spans="1:6">
      <c r="A12836" s="171">
        <v>44585</v>
      </c>
      <c r="B12836" t="s">
        <v>164</v>
      </c>
      <c r="C12836">
        <v>154401.45000000001</v>
      </c>
      <c r="D12836" t="s">
        <v>39</v>
      </c>
      <c r="E12836" t="s">
        <v>39</v>
      </c>
      <c r="F12836">
        <v>0</v>
      </c>
    </row>
    <row r="12837" spans="1:6">
      <c r="A12837" s="171">
        <v>44585</v>
      </c>
      <c r="B12837" t="s">
        <v>164</v>
      </c>
      <c r="C12837">
        <v>154401.45000000001</v>
      </c>
      <c r="D12837" t="s">
        <v>40</v>
      </c>
      <c r="E12837" t="s">
        <v>40</v>
      </c>
      <c r="F12837">
        <v>0</v>
      </c>
    </row>
    <row r="12838" spans="1:6">
      <c r="A12838" s="171">
        <v>44585</v>
      </c>
      <c r="B12838" t="s">
        <v>164</v>
      </c>
      <c r="C12838">
        <v>154401.45000000001</v>
      </c>
      <c r="D12838" t="s">
        <v>41</v>
      </c>
      <c r="E12838" t="s">
        <v>41</v>
      </c>
      <c r="F12838">
        <v>0</v>
      </c>
    </row>
    <row r="12839" spans="1:6">
      <c r="A12839" s="171">
        <v>44586</v>
      </c>
      <c r="B12839" t="s">
        <v>164</v>
      </c>
      <c r="C12839">
        <v>160539.34</v>
      </c>
      <c r="D12839" t="s">
        <v>9</v>
      </c>
      <c r="E12839" t="s">
        <v>9</v>
      </c>
      <c r="F12839">
        <v>2867019</v>
      </c>
    </row>
    <row r="12840" spans="1:6">
      <c r="A12840" s="171">
        <v>44586</v>
      </c>
      <c r="B12840" t="s">
        <v>164</v>
      </c>
      <c r="C12840">
        <v>160539.34</v>
      </c>
      <c r="D12840" t="s">
        <v>9</v>
      </c>
      <c r="E12840" t="s">
        <v>10</v>
      </c>
      <c r="F12840">
        <v>1047573</v>
      </c>
    </row>
    <row r="12841" spans="1:6">
      <c r="A12841" s="171">
        <v>44586</v>
      </c>
      <c r="B12841" t="s">
        <v>164</v>
      </c>
      <c r="C12841">
        <v>160539.34</v>
      </c>
      <c r="D12841" t="s">
        <v>9</v>
      </c>
      <c r="E12841" t="s">
        <v>11</v>
      </c>
      <c r="F12841">
        <v>3958</v>
      </c>
    </row>
    <row r="12842" spans="1:6">
      <c r="A12842" s="171">
        <v>44586</v>
      </c>
      <c r="B12842" t="s">
        <v>164</v>
      </c>
      <c r="C12842">
        <v>160539.34</v>
      </c>
      <c r="D12842" t="s">
        <v>9</v>
      </c>
      <c r="E12842" t="s">
        <v>12</v>
      </c>
      <c r="F12842">
        <v>0</v>
      </c>
    </row>
    <row r="12843" spans="1:6">
      <c r="A12843" s="171">
        <v>44586</v>
      </c>
      <c r="B12843" t="s">
        <v>164</v>
      </c>
      <c r="C12843">
        <v>160539.34</v>
      </c>
      <c r="D12843" t="s">
        <v>9</v>
      </c>
      <c r="E12843" t="s">
        <v>13</v>
      </c>
      <c r="F12843">
        <v>1815488</v>
      </c>
    </row>
    <row r="12844" spans="1:6">
      <c r="A12844" s="171">
        <v>44586</v>
      </c>
      <c r="B12844" t="s">
        <v>164</v>
      </c>
      <c r="C12844">
        <v>160539.34</v>
      </c>
      <c r="D12844" t="s">
        <v>14</v>
      </c>
      <c r="E12844" t="s">
        <v>14</v>
      </c>
      <c r="F12844">
        <v>24649</v>
      </c>
    </row>
    <row r="12845" spans="1:6">
      <c r="A12845" s="171">
        <v>44586</v>
      </c>
      <c r="B12845" t="s">
        <v>164</v>
      </c>
      <c r="C12845">
        <v>160539.34</v>
      </c>
      <c r="D12845" t="s">
        <v>14</v>
      </c>
      <c r="E12845" t="s">
        <v>15</v>
      </c>
      <c r="F12845">
        <v>24220</v>
      </c>
    </row>
    <row r="12846" spans="1:6">
      <c r="A12846" s="171">
        <v>44586</v>
      </c>
      <c r="B12846" t="s">
        <v>164</v>
      </c>
      <c r="C12846">
        <v>160539.34</v>
      </c>
      <c r="D12846" t="s">
        <v>14</v>
      </c>
      <c r="E12846" t="s">
        <v>16</v>
      </c>
      <c r="F12846">
        <v>429</v>
      </c>
    </row>
    <row r="12847" spans="1:6">
      <c r="A12847" s="171">
        <v>44586</v>
      </c>
      <c r="B12847" t="s">
        <v>164</v>
      </c>
      <c r="C12847">
        <v>160539.34</v>
      </c>
      <c r="D12847" t="s">
        <v>14</v>
      </c>
      <c r="E12847" t="s">
        <v>17</v>
      </c>
      <c r="F12847">
        <v>0</v>
      </c>
    </row>
    <row r="12848" spans="1:6">
      <c r="A12848" s="171">
        <v>44586</v>
      </c>
      <c r="B12848" t="s">
        <v>164</v>
      </c>
      <c r="C12848">
        <v>160539.34</v>
      </c>
      <c r="D12848" t="s">
        <v>14</v>
      </c>
      <c r="E12848" t="s">
        <v>18</v>
      </c>
      <c r="F12848">
        <v>0</v>
      </c>
    </row>
    <row r="12849" spans="1:6">
      <c r="A12849" s="171">
        <v>44586</v>
      </c>
      <c r="B12849" t="s">
        <v>164</v>
      </c>
      <c r="C12849">
        <v>160539.34</v>
      </c>
      <c r="D12849" t="s">
        <v>19</v>
      </c>
      <c r="E12849" t="s">
        <v>19</v>
      </c>
      <c r="F12849">
        <v>3631198</v>
      </c>
    </row>
    <row r="12850" spans="1:6">
      <c r="A12850" s="171">
        <v>44586</v>
      </c>
      <c r="B12850" t="s">
        <v>164</v>
      </c>
      <c r="C12850">
        <v>160539.34</v>
      </c>
      <c r="D12850" t="s">
        <v>19</v>
      </c>
      <c r="E12850" t="s">
        <v>20</v>
      </c>
      <c r="F12850">
        <v>3631198</v>
      </c>
    </row>
    <row r="12851" spans="1:6">
      <c r="A12851" s="171">
        <v>44586</v>
      </c>
      <c r="B12851" t="s">
        <v>164</v>
      </c>
      <c r="C12851">
        <v>160539.34</v>
      </c>
      <c r="D12851" t="s">
        <v>19</v>
      </c>
      <c r="E12851" t="s">
        <v>21</v>
      </c>
      <c r="F12851">
        <v>0</v>
      </c>
    </row>
    <row r="12852" spans="1:6">
      <c r="A12852" s="171">
        <v>44586</v>
      </c>
      <c r="B12852" t="s">
        <v>164</v>
      </c>
      <c r="C12852">
        <v>160539.34</v>
      </c>
      <c r="D12852" t="s">
        <v>19</v>
      </c>
      <c r="E12852" t="s">
        <v>22</v>
      </c>
      <c r="F12852">
        <v>0</v>
      </c>
    </row>
    <row r="12853" spans="1:6">
      <c r="A12853" s="171">
        <v>44586</v>
      </c>
      <c r="B12853" t="s">
        <v>164</v>
      </c>
      <c r="C12853">
        <v>160539.34</v>
      </c>
      <c r="D12853" t="s">
        <v>23</v>
      </c>
      <c r="E12853" t="s">
        <v>23</v>
      </c>
      <c r="F12853">
        <v>3811727</v>
      </c>
    </row>
    <row r="12854" spans="1:6">
      <c r="A12854" s="171">
        <v>44586</v>
      </c>
      <c r="B12854" t="s">
        <v>164</v>
      </c>
      <c r="C12854">
        <v>160539.34</v>
      </c>
      <c r="D12854" t="s">
        <v>24</v>
      </c>
      <c r="E12854" t="s">
        <v>24</v>
      </c>
      <c r="F12854">
        <v>4688529</v>
      </c>
    </row>
    <row r="12855" spans="1:6">
      <c r="A12855" s="171">
        <v>44586</v>
      </c>
      <c r="B12855" t="s">
        <v>164</v>
      </c>
      <c r="C12855">
        <v>160539.34</v>
      </c>
      <c r="D12855" t="s">
        <v>25</v>
      </c>
      <c r="E12855" t="s">
        <v>25</v>
      </c>
      <c r="F12855">
        <v>5897278</v>
      </c>
    </row>
    <row r="12856" spans="1:6">
      <c r="A12856" s="171">
        <v>44586</v>
      </c>
      <c r="B12856" t="s">
        <v>164</v>
      </c>
      <c r="C12856">
        <v>160539.34</v>
      </c>
      <c r="D12856" t="s">
        <v>26</v>
      </c>
      <c r="E12856" t="s">
        <v>26</v>
      </c>
      <c r="F12856">
        <v>3687040</v>
      </c>
    </row>
    <row r="12857" spans="1:6">
      <c r="A12857" s="171">
        <v>44586</v>
      </c>
      <c r="B12857" t="s">
        <v>164</v>
      </c>
      <c r="C12857">
        <v>160539.34</v>
      </c>
      <c r="D12857" t="s">
        <v>27</v>
      </c>
      <c r="E12857" t="s">
        <v>27</v>
      </c>
      <c r="F12857">
        <v>118284</v>
      </c>
    </row>
    <row r="12858" spans="1:6">
      <c r="A12858" s="171">
        <v>44586</v>
      </c>
      <c r="B12858" t="s">
        <v>164</v>
      </c>
      <c r="C12858">
        <v>160539.34</v>
      </c>
      <c r="D12858" t="s">
        <v>28</v>
      </c>
      <c r="E12858" t="s">
        <v>28</v>
      </c>
      <c r="F12858">
        <v>0</v>
      </c>
    </row>
    <row r="12859" spans="1:6">
      <c r="A12859" s="171">
        <v>44586</v>
      </c>
      <c r="B12859" t="s">
        <v>164</v>
      </c>
      <c r="C12859">
        <v>160539.34</v>
      </c>
      <c r="D12859" t="s">
        <v>29</v>
      </c>
      <c r="E12859" t="s">
        <v>29</v>
      </c>
      <c r="F12859">
        <v>977473</v>
      </c>
    </row>
    <row r="12860" spans="1:6">
      <c r="A12860" s="171">
        <v>44586</v>
      </c>
      <c r="B12860" t="s">
        <v>164</v>
      </c>
      <c r="C12860">
        <v>160539.34</v>
      </c>
      <c r="D12860" t="s">
        <v>30</v>
      </c>
      <c r="E12860" t="s">
        <v>30</v>
      </c>
      <c r="F12860">
        <v>65309098</v>
      </c>
    </row>
    <row r="12861" spans="1:6">
      <c r="A12861" s="171">
        <v>44586</v>
      </c>
      <c r="B12861" t="s">
        <v>164</v>
      </c>
      <c r="C12861">
        <v>160539.34</v>
      </c>
      <c r="D12861" t="s">
        <v>31</v>
      </c>
      <c r="E12861" t="s">
        <v>31</v>
      </c>
      <c r="F12861">
        <v>22827841</v>
      </c>
    </row>
    <row r="12862" spans="1:6">
      <c r="A12862" s="171">
        <v>44586</v>
      </c>
      <c r="B12862" t="s">
        <v>164</v>
      </c>
      <c r="C12862">
        <v>160539.34</v>
      </c>
      <c r="D12862" t="s">
        <v>32</v>
      </c>
      <c r="E12862" t="s">
        <v>32</v>
      </c>
      <c r="F12862">
        <v>800504</v>
      </c>
    </row>
    <row r="12863" spans="1:6">
      <c r="A12863" s="171">
        <v>44586</v>
      </c>
      <c r="B12863" t="s">
        <v>164</v>
      </c>
      <c r="C12863">
        <v>160539.34</v>
      </c>
      <c r="D12863" t="s">
        <v>33</v>
      </c>
      <c r="E12863" t="s">
        <v>33</v>
      </c>
      <c r="F12863">
        <v>44512227</v>
      </c>
    </row>
    <row r="12864" spans="1:6">
      <c r="A12864" s="171">
        <v>44586</v>
      </c>
      <c r="B12864" t="s">
        <v>164</v>
      </c>
      <c r="C12864">
        <v>160539.34</v>
      </c>
      <c r="D12864" t="s">
        <v>34</v>
      </c>
      <c r="E12864" t="s">
        <v>34</v>
      </c>
      <c r="F12864">
        <v>2073809</v>
      </c>
    </row>
    <row r="12865" spans="1:6">
      <c r="A12865" s="171">
        <v>44586</v>
      </c>
      <c r="B12865" t="s">
        <v>164</v>
      </c>
      <c r="C12865">
        <v>160539.34</v>
      </c>
      <c r="D12865" t="s">
        <v>35</v>
      </c>
      <c r="E12865" t="s">
        <v>35</v>
      </c>
      <c r="F12865">
        <v>0</v>
      </c>
    </row>
    <row r="12866" spans="1:6">
      <c r="A12866" s="171">
        <v>44586</v>
      </c>
      <c r="B12866" t="s">
        <v>164</v>
      </c>
      <c r="C12866">
        <v>160539.34</v>
      </c>
      <c r="D12866" t="s">
        <v>36</v>
      </c>
      <c r="E12866" t="s">
        <v>36</v>
      </c>
      <c r="F12866">
        <v>0</v>
      </c>
    </row>
    <row r="12867" spans="1:6">
      <c r="A12867" s="171">
        <v>44586</v>
      </c>
      <c r="B12867" t="s">
        <v>164</v>
      </c>
      <c r="C12867">
        <v>160539.34</v>
      </c>
      <c r="D12867" t="s">
        <v>37</v>
      </c>
      <c r="E12867" t="s">
        <v>37</v>
      </c>
      <c r="F12867">
        <v>0</v>
      </c>
    </row>
    <row r="12868" spans="1:6">
      <c r="A12868" s="171">
        <v>44586</v>
      </c>
      <c r="B12868" t="s">
        <v>164</v>
      </c>
      <c r="C12868">
        <v>160539.34</v>
      </c>
      <c r="D12868" t="s">
        <v>38</v>
      </c>
      <c r="E12868" t="s">
        <v>38</v>
      </c>
      <c r="F12868">
        <v>0</v>
      </c>
    </row>
    <row r="12869" spans="1:6">
      <c r="A12869" s="171">
        <v>44586</v>
      </c>
      <c r="B12869" t="s">
        <v>164</v>
      </c>
      <c r="C12869">
        <v>160539.34</v>
      </c>
      <c r="D12869" t="s">
        <v>39</v>
      </c>
      <c r="E12869" t="s">
        <v>39</v>
      </c>
      <c r="F12869">
        <v>0</v>
      </c>
    </row>
    <row r="12870" spans="1:6">
      <c r="A12870" s="171">
        <v>44586</v>
      </c>
      <c r="B12870" t="s">
        <v>164</v>
      </c>
      <c r="C12870">
        <v>160539.34</v>
      </c>
      <c r="D12870" t="s">
        <v>40</v>
      </c>
      <c r="E12870" t="s">
        <v>40</v>
      </c>
      <c r="F12870">
        <v>0</v>
      </c>
    </row>
    <row r="12871" spans="1:6">
      <c r="A12871" s="171">
        <v>44586</v>
      </c>
      <c r="B12871" t="s">
        <v>164</v>
      </c>
      <c r="C12871">
        <v>160539.34</v>
      </c>
      <c r="D12871" t="s">
        <v>41</v>
      </c>
      <c r="E12871" t="s">
        <v>41</v>
      </c>
      <c r="F12871">
        <v>0</v>
      </c>
    </row>
    <row r="12872" spans="1:6">
      <c r="A12872" s="171">
        <v>44587</v>
      </c>
      <c r="B12872" t="s">
        <v>164</v>
      </c>
      <c r="C12872">
        <v>166653.29999999999</v>
      </c>
      <c r="D12872" t="s">
        <v>9</v>
      </c>
      <c r="E12872" t="s">
        <v>9</v>
      </c>
      <c r="F12872">
        <v>2898784</v>
      </c>
    </row>
    <row r="12873" spans="1:6">
      <c r="A12873" s="171">
        <v>44587</v>
      </c>
      <c r="B12873" t="s">
        <v>164</v>
      </c>
      <c r="C12873">
        <v>166653.29999999999</v>
      </c>
      <c r="D12873" t="s">
        <v>9</v>
      </c>
      <c r="E12873" t="s">
        <v>10</v>
      </c>
      <c r="F12873">
        <v>884354</v>
      </c>
    </row>
    <row r="12874" spans="1:6">
      <c r="A12874" s="171">
        <v>44587</v>
      </c>
      <c r="B12874" t="s">
        <v>164</v>
      </c>
      <c r="C12874">
        <v>166653.29999999999</v>
      </c>
      <c r="D12874" t="s">
        <v>9</v>
      </c>
      <c r="E12874" t="s">
        <v>11</v>
      </c>
      <c r="F12874">
        <v>3438</v>
      </c>
    </row>
    <row r="12875" spans="1:6">
      <c r="A12875" s="171">
        <v>44587</v>
      </c>
      <c r="B12875" t="s">
        <v>164</v>
      </c>
      <c r="C12875">
        <v>166653.29999999999</v>
      </c>
      <c r="D12875" t="s">
        <v>9</v>
      </c>
      <c r="E12875" t="s">
        <v>12</v>
      </c>
      <c r="F12875">
        <v>0</v>
      </c>
    </row>
    <row r="12876" spans="1:6">
      <c r="A12876" s="171">
        <v>44587</v>
      </c>
      <c r="B12876" t="s">
        <v>164</v>
      </c>
      <c r="C12876">
        <v>166653.29999999999</v>
      </c>
      <c r="D12876" t="s">
        <v>9</v>
      </c>
      <c r="E12876" t="s">
        <v>13</v>
      </c>
      <c r="F12876">
        <v>2010992</v>
      </c>
    </row>
    <row r="12877" spans="1:6">
      <c r="A12877" s="171">
        <v>44587</v>
      </c>
      <c r="B12877" t="s">
        <v>164</v>
      </c>
      <c r="C12877">
        <v>166653.29999999999</v>
      </c>
      <c r="D12877" t="s">
        <v>14</v>
      </c>
      <c r="E12877" t="s">
        <v>14</v>
      </c>
      <c r="F12877">
        <v>2594</v>
      </c>
    </row>
    <row r="12878" spans="1:6">
      <c r="A12878" s="171">
        <v>44587</v>
      </c>
      <c r="B12878" t="s">
        <v>164</v>
      </c>
      <c r="C12878">
        <v>166653.29999999999</v>
      </c>
      <c r="D12878" t="s">
        <v>14</v>
      </c>
      <c r="E12878" t="s">
        <v>15</v>
      </c>
      <c r="F12878">
        <v>2403</v>
      </c>
    </row>
    <row r="12879" spans="1:6">
      <c r="A12879" s="171">
        <v>44587</v>
      </c>
      <c r="B12879" t="s">
        <v>164</v>
      </c>
      <c r="C12879">
        <v>166653.29999999999</v>
      </c>
      <c r="D12879" t="s">
        <v>14</v>
      </c>
      <c r="E12879" t="s">
        <v>16</v>
      </c>
      <c r="F12879">
        <v>191</v>
      </c>
    </row>
    <row r="12880" spans="1:6">
      <c r="A12880" s="171">
        <v>44587</v>
      </c>
      <c r="B12880" t="s">
        <v>164</v>
      </c>
      <c r="C12880">
        <v>166653.29999999999</v>
      </c>
      <c r="D12880" t="s">
        <v>14</v>
      </c>
      <c r="E12880" t="s">
        <v>17</v>
      </c>
      <c r="F12880">
        <v>0</v>
      </c>
    </row>
    <row r="12881" spans="1:6">
      <c r="A12881" s="171">
        <v>44587</v>
      </c>
      <c r="B12881" t="s">
        <v>164</v>
      </c>
      <c r="C12881">
        <v>166653.29999999999</v>
      </c>
      <c r="D12881" t="s">
        <v>14</v>
      </c>
      <c r="E12881" t="s">
        <v>18</v>
      </c>
      <c r="F12881">
        <v>0</v>
      </c>
    </row>
    <row r="12882" spans="1:6">
      <c r="A12882" s="171">
        <v>44587</v>
      </c>
      <c r="B12882" t="s">
        <v>164</v>
      </c>
      <c r="C12882">
        <v>166653.29999999999</v>
      </c>
      <c r="D12882" t="s">
        <v>19</v>
      </c>
      <c r="E12882" t="s">
        <v>19</v>
      </c>
      <c r="F12882">
        <v>3757343</v>
      </c>
    </row>
    <row r="12883" spans="1:6">
      <c r="A12883" s="171">
        <v>44587</v>
      </c>
      <c r="B12883" t="s">
        <v>164</v>
      </c>
      <c r="C12883">
        <v>166653.29999999999</v>
      </c>
      <c r="D12883" t="s">
        <v>19</v>
      </c>
      <c r="E12883" t="s">
        <v>20</v>
      </c>
      <c r="F12883">
        <v>3757343</v>
      </c>
    </row>
    <row r="12884" spans="1:6">
      <c r="A12884" s="171">
        <v>44587</v>
      </c>
      <c r="B12884" t="s">
        <v>164</v>
      </c>
      <c r="C12884">
        <v>166653.29999999999</v>
      </c>
      <c r="D12884" t="s">
        <v>19</v>
      </c>
      <c r="E12884" t="s">
        <v>21</v>
      </c>
      <c r="F12884">
        <v>0</v>
      </c>
    </row>
    <row r="12885" spans="1:6">
      <c r="A12885" s="171">
        <v>44587</v>
      </c>
      <c r="B12885" t="s">
        <v>164</v>
      </c>
      <c r="C12885">
        <v>166653.29999999999</v>
      </c>
      <c r="D12885" t="s">
        <v>19</v>
      </c>
      <c r="E12885" t="s">
        <v>22</v>
      </c>
      <c r="F12885">
        <v>0</v>
      </c>
    </row>
    <row r="12886" spans="1:6">
      <c r="A12886" s="171">
        <v>44587</v>
      </c>
      <c r="B12886" t="s">
        <v>164</v>
      </c>
      <c r="C12886">
        <v>166653.29999999999</v>
      </c>
      <c r="D12886" t="s">
        <v>23</v>
      </c>
      <c r="E12886" t="s">
        <v>23</v>
      </c>
      <c r="F12886">
        <v>4072581</v>
      </c>
    </row>
    <row r="12887" spans="1:6">
      <c r="A12887" s="171">
        <v>44587</v>
      </c>
      <c r="B12887" t="s">
        <v>164</v>
      </c>
      <c r="C12887">
        <v>166653.29999999999</v>
      </c>
      <c r="D12887" t="s">
        <v>24</v>
      </c>
      <c r="E12887" t="s">
        <v>24</v>
      </c>
      <c r="F12887">
        <v>3469104</v>
      </c>
    </row>
    <row r="12888" spans="1:6">
      <c r="A12888" s="171">
        <v>44587</v>
      </c>
      <c r="B12888" t="s">
        <v>164</v>
      </c>
      <c r="C12888">
        <v>166653.29999999999</v>
      </c>
      <c r="D12888" t="s">
        <v>25</v>
      </c>
      <c r="E12888" t="s">
        <v>25</v>
      </c>
      <c r="F12888">
        <v>4715385</v>
      </c>
    </row>
    <row r="12889" spans="1:6">
      <c r="A12889" s="171">
        <v>44587</v>
      </c>
      <c r="B12889" t="s">
        <v>164</v>
      </c>
      <c r="C12889">
        <v>166653.29999999999</v>
      </c>
      <c r="D12889" t="s">
        <v>26</v>
      </c>
      <c r="E12889" t="s">
        <v>26</v>
      </c>
      <c r="F12889">
        <v>3785234</v>
      </c>
    </row>
    <row r="12890" spans="1:6">
      <c r="A12890" s="171">
        <v>44587</v>
      </c>
      <c r="B12890" t="s">
        <v>164</v>
      </c>
      <c r="C12890">
        <v>166653.29999999999</v>
      </c>
      <c r="D12890" t="s">
        <v>27</v>
      </c>
      <c r="E12890" t="s">
        <v>27</v>
      </c>
      <c r="F12890">
        <v>175344</v>
      </c>
    </row>
    <row r="12891" spans="1:6">
      <c r="A12891" s="171">
        <v>44587</v>
      </c>
      <c r="B12891" t="s">
        <v>164</v>
      </c>
      <c r="C12891">
        <v>166653.29999999999</v>
      </c>
      <c r="D12891" t="s">
        <v>28</v>
      </c>
      <c r="E12891" t="s">
        <v>28</v>
      </c>
      <c r="F12891">
        <v>0</v>
      </c>
    </row>
    <row r="12892" spans="1:6">
      <c r="A12892" s="171">
        <v>44587</v>
      </c>
      <c r="B12892" t="s">
        <v>164</v>
      </c>
      <c r="C12892">
        <v>166653.29999999999</v>
      </c>
      <c r="D12892" t="s">
        <v>29</v>
      </c>
      <c r="E12892" t="s">
        <v>29</v>
      </c>
      <c r="F12892">
        <v>892984</v>
      </c>
    </row>
    <row r="12893" spans="1:6">
      <c r="A12893" s="171">
        <v>44587</v>
      </c>
      <c r="B12893" t="s">
        <v>164</v>
      </c>
      <c r="C12893">
        <v>166653.29999999999</v>
      </c>
      <c r="D12893" t="s">
        <v>30</v>
      </c>
      <c r="E12893" t="s">
        <v>30</v>
      </c>
      <c r="F12893">
        <v>64531055</v>
      </c>
    </row>
    <row r="12894" spans="1:6">
      <c r="A12894" s="171">
        <v>44587</v>
      </c>
      <c r="B12894" t="s">
        <v>164</v>
      </c>
      <c r="C12894">
        <v>166653.29999999999</v>
      </c>
      <c r="D12894" t="s">
        <v>31</v>
      </c>
      <c r="E12894" t="s">
        <v>31</v>
      </c>
      <c r="F12894">
        <v>28957493</v>
      </c>
    </row>
    <row r="12895" spans="1:6">
      <c r="A12895" s="171">
        <v>44587</v>
      </c>
      <c r="B12895" t="s">
        <v>164</v>
      </c>
      <c r="C12895">
        <v>166653.29999999999</v>
      </c>
      <c r="D12895" t="s">
        <v>32</v>
      </c>
      <c r="E12895" t="s">
        <v>32</v>
      </c>
      <c r="F12895">
        <v>782595</v>
      </c>
    </row>
    <row r="12896" spans="1:6">
      <c r="A12896" s="171">
        <v>44587</v>
      </c>
      <c r="B12896" t="s">
        <v>164</v>
      </c>
      <c r="C12896">
        <v>166653.29999999999</v>
      </c>
      <c r="D12896" t="s">
        <v>33</v>
      </c>
      <c r="E12896" t="s">
        <v>33</v>
      </c>
      <c r="F12896">
        <v>47616602</v>
      </c>
    </row>
    <row r="12897" spans="1:6">
      <c r="A12897" s="171">
        <v>44587</v>
      </c>
      <c r="B12897" t="s">
        <v>164</v>
      </c>
      <c r="C12897">
        <v>166653.29999999999</v>
      </c>
      <c r="D12897" t="s">
        <v>34</v>
      </c>
      <c r="E12897" t="s">
        <v>34</v>
      </c>
      <c r="F12897">
        <v>1712536</v>
      </c>
    </row>
    <row r="12898" spans="1:6">
      <c r="A12898" s="171">
        <v>44587</v>
      </c>
      <c r="B12898" t="s">
        <v>164</v>
      </c>
      <c r="C12898">
        <v>166653.29999999999</v>
      </c>
      <c r="D12898" t="s">
        <v>35</v>
      </c>
      <c r="E12898" t="s">
        <v>35</v>
      </c>
      <c r="F12898">
        <v>0</v>
      </c>
    </row>
    <row r="12899" spans="1:6">
      <c r="A12899" s="171">
        <v>44587</v>
      </c>
      <c r="B12899" t="s">
        <v>164</v>
      </c>
      <c r="C12899">
        <v>166653.29999999999</v>
      </c>
      <c r="D12899" t="s">
        <v>36</v>
      </c>
      <c r="E12899" t="s">
        <v>36</v>
      </c>
      <c r="F12899">
        <v>0</v>
      </c>
    </row>
    <row r="12900" spans="1:6">
      <c r="A12900" s="171">
        <v>44587</v>
      </c>
      <c r="B12900" t="s">
        <v>164</v>
      </c>
      <c r="C12900">
        <v>166653.29999999999</v>
      </c>
      <c r="D12900" t="s">
        <v>37</v>
      </c>
      <c r="E12900" t="s">
        <v>37</v>
      </c>
      <c r="F12900">
        <v>0</v>
      </c>
    </row>
    <row r="12901" spans="1:6">
      <c r="A12901" s="171">
        <v>44587</v>
      </c>
      <c r="B12901" t="s">
        <v>164</v>
      </c>
      <c r="C12901">
        <v>166653.29999999999</v>
      </c>
      <c r="D12901" t="s">
        <v>38</v>
      </c>
      <c r="E12901" t="s">
        <v>38</v>
      </c>
      <c r="F12901">
        <v>0</v>
      </c>
    </row>
    <row r="12902" spans="1:6">
      <c r="A12902" s="171">
        <v>44587</v>
      </c>
      <c r="B12902" t="s">
        <v>164</v>
      </c>
      <c r="C12902">
        <v>166653.29999999999</v>
      </c>
      <c r="D12902" t="s">
        <v>39</v>
      </c>
      <c r="E12902" t="s">
        <v>39</v>
      </c>
      <c r="F12902">
        <v>0</v>
      </c>
    </row>
    <row r="12903" spans="1:6">
      <c r="A12903" s="171">
        <v>44587</v>
      </c>
      <c r="B12903" t="s">
        <v>164</v>
      </c>
      <c r="C12903">
        <v>166653.29999999999</v>
      </c>
      <c r="D12903" t="s">
        <v>40</v>
      </c>
      <c r="E12903" t="s">
        <v>40</v>
      </c>
      <c r="F12903">
        <v>0</v>
      </c>
    </row>
    <row r="12904" spans="1:6">
      <c r="A12904" s="171">
        <v>44587</v>
      </c>
      <c r="B12904" t="s">
        <v>164</v>
      </c>
      <c r="C12904">
        <v>166653.29999999999</v>
      </c>
      <c r="D12904" t="s">
        <v>41</v>
      </c>
      <c r="E12904" t="s">
        <v>41</v>
      </c>
      <c r="F12904">
        <v>0</v>
      </c>
    </row>
    <row r="12905" spans="1:6">
      <c r="A12905" s="171">
        <v>44588</v>
      </c>
      <c r="B12905" t="s">
        <v>164</v>
      </c>
      <c r="C12905">
        <v>483533.47</v>
      </c>
      <c r="D12905" t="s">
        <v>9</v>
      </c>
      <c r="E12905" t="s">
        <v>9</v>
      </c>
      <c r="F12905">
        <v>3023558</v>
      </c>
    </row>
    <row r="12906" spans="1:6">
      <c r="A12906" s="171">
        <v>44588</v>
      </c>
      <c r="B12906" t="s">
        <v>164</v>
      </c>
      <c r="C12906">
        <v>483533.47</v>
      </c>
      <c r="D12906" t="s">
        <v>9</v>
      </c>
      <c r="E12906" t="s">
        <v>10</v>
      </c>
      <c r="F12906">
        <v>1134292</v>
      </c>
    </row>
    <row r="12907" spans="1:6">
      <c r="A12907" s="171">
        <v>44588</v>
      </c>
      <c r="B12907" t="s">
        <v>164</v>
      </c>
      <c r="C12907">
        <v>483533.47</v>
      </c>
      <c r="D12907" t="s">
        <v>9</v>
      </c>
      <c r="E12907" t="s">
        <v>11</v>
      </c>
      <c r="F12907">
        <v>2842</v>
      </c>
    </row>
    <row r="12908" spans="1:6">
      <c r="A12908" s="171">
        <v>44588</v>
      </c>
      <c r="B12908" t="s">
        <v>164</v>
      </c>
      <c r="C12908">
        <v>483533.47</v>
      </c>
      <c r="D12908" t="s">
        <v>9</v>
      </c>
      <c r="E12908" t="s">
        <v>12</v>
      </c>
      <c r="F12908">
        <v>0</v>
      </c>
    </row>
    <row r="12909" spans="1:6">
      <c r="A12909" s="171">
        <v>44588</v>
      </c>
      <c r="B12909" t="s">
        <v>164</v>
      </c>
      <c r="C12909">
        <v>483533.47</v>
      </c>
      <c r="D12909" t="s">
        <v>9</v>
      </c>
      <c r="E12909" t="s">
        <v>13</v>
      </c>
      <c r="F12909">
        <v>1886424</v>
      </c>
    </row>
    <row r="12910" spans="1:6">
      <c r="A12910" s="171">
        <v>44588</v>
      </c>
      <c r="B12910" t="s">
        <v>164</v>
      </c>
      <c r="C12910">
        <v>483533.47</v>
      </c>
      <c r="D12910" t="s">
        <v>14</v>
      </c>
      <c r="E12910" t="s">
        <v>14</v>
      </c>
      <c r="F12910">
        <v>5183</v>
      </c>
    </row>
    <row r="12911" spans="1:6">
      <c r="A12911" s="171">
        <v>44588</v>
      </c>
      <c r="B12911" t="s">
        <v>164</v>
      </c>
      <c r="C12911">
        <v>483533.47</v>
      </c>
      <c r="D12911" t="s">
        <v>14</v>
      </c>
      <c r="E12911" t="s">
        <v>15</v>
      </c>
      <c r="F12911">
        <v>4851</v>
      </c>
    </row>
    <row r="12912" spans="1:6">
      <c r="A12912" s="171">
        <v>44588</v>
      </c>
      <c r="B12912" t="s">
        <v>164</v>
      </c>
      <c r="C12912">
        <v>483533.47</v>
      </c>
      <c r="D12912" t="s">
        <v>14</v>
      </c>
      <c r="E12912" t="s">
        <v>16</v>
      </c>
      <c r="F12912">
        <v>332</v>
      </c>
    </row>
    <row r="12913" spans="1:6">
      <c r="A12913" s="171">
        <v>44588</v>
      </c>
      <c r="B12913" t="s">
        <v>164</v>
      </c>
      <c r="C12913">
        <v>483533.47</v>
      </c>
      <c r="D12913" t="s">
        <v>14</v>
      </c>
      <c r="E12913" t="s">
        <v>17</v>
      </c>
      <c r="F12913">
        <v>0</v>
      </c>
    </row>
    <row r="12914" spans="1:6">
      <c r="A12914" s="171">
        <v>44588</v>
      </c>
      <c r="B12914" t="s">
        <v>164</v>
      </c>
      <c r="C12914">
        <v>483533.47</v>
      </c>
      <c r="D12914" t="s">
        <v>14</v>
      </c>
      <c r="E12914" t="s">
        <v>18</v>
      </c>
      <c r="F12914">
        <v>0</v>
      </c>
    </row>
    <row r="12915" spans="1:6">
      <c r="A12915" s="171">
        <v>44588</v>
      </c>
      <c r="B12915" t="s">
        <v>164</v>
      </c>
      <c r="C12915">
        <v>483533.47</v>
      </c>
      <c r="D12915" t="s">
        <v>19</v>
      </c>
      <c r="E12915" t="s">
        <v>19</v>
      </c>
      <c r="F12915">
        <v>2730421</v>
      </c>
    </row>
    <row r="12916" spans="1:6">
      <c r="A12916" s="171">
        <v>44588</v>
      </c>
      <c r="B12916" t="s">
        <v>164</v>
      </c>
      <c r="C12916">
        <v>483533.47</v>
      </c>
      <c r="D12916" t="s">
        <v>19</v>
      </c>
      <c r="E12916" t="s">
        <v>20</v>
      </c>
      <c r="F12916">
        <v>2730421</v>
      </c>
    </row>
    <row r="12917" spans="1:6">
      <c r="A12917" s="171">
        <v>44588</v>
      </c>
      <c r="B12917" t="s">
        <v>164</v>
      </c>
      <c r="C12917">
        <v>483533.47</v>
      </c>
      <c r="D12917" t="s">
        <v>19</v>
      </c>
      <c r="E12917" t="s">
        <v>21</v>
      </c>
      <c r="F12917">
        <v>0</v>
      </c>
    </row>
    <row r="12918" spans="1:6">
      <c r="A12918" s="171">
        <v>44588</v>
      </c>
      <c r="B12918" t="s">
        <v>164</v>
      </c>
      <c r="C12918">
        <v>483533.47</v>
      </c>
      <c r="D12918" t="s">
        <v>19</v>
      </c>
      <c r="E12918" t="s">
        <v>22</v>
      </c>
      <c r="F12918">
        <v>0</v>
      </c>
    </row>
    <row r="12919" spans="1:6">
      <c r="A12919" s="171">
        <v>44588</v>
      </c>
      <c r="B12919" t="s">
        <v>164</v>
      </c>
      <c r="C12919">
        <v>483533.47</v>
      </c>
      <c r="D12919" t="s">
        <v>23</v>
      </c>
      <c r="E12919" t="s">
        <v>23</v>
      </c>
      <c r="F12919">
        <v>2838788</v>
      </c>
    </row>
    <row r="12920" spans="1:6">
      <c r="A12920" s="171">
        <v>44588</v>
      </c>
      <c r="B12920" t="s">
        <v>164</v>
      </c>
      <c r="C12920">
        <v>483533.47</v>
      </c>
      <c r="D12920" t="s">
        <v>24</v>
      </c>
      <c r="E12920" t="s">
        <v>24</v>
      </c>
      <c r="F12920">
        <v>6300288</v>
      </c>
    </row>
    <row r="12921" spans="1:6">
      <c r="A12921" s="171">
        <v>44588</v>
      </c>
      <c r="B12921" t="s">
        <v>164</v>
      </c>
      <c r="C12921">
        <v>483533.47</v>
      </c>
      <c r="D12921" t="s">
        <v>25</v>
      </c>
      <c r="E12921" t="s">
        <v>25</v>
      </c>
      <c r="F12921">
        <v>5055203</v>
      </c>
    </row>
    <row r="12922" spans="1:6">
      <c r="A12922" s="171">
        <v>44588</v>
      </c>
      <c r="B12922" t="s">
        <v>164</v>
      </c>
      <c r="C12922">
        <v>483533.47</v>
      </c>
      <c r="D12922" t="s">
        <v>26</v>
      </c>
      <c r="E12922" t="s">
        <v>26</v>
      </c>
      <c r="F12922">
        <v>2747679</v>
      </c>
    </row>
    <row r="12923" spans="1:6">
      <c r="A12923" s="171">
        <v>44588</v>
      </c>
      <c r="B12923" t="s">
        <v>164</v>
      </c>
      <c r="C12923">
        <v>483533.47</v>
      </c>
      <c r="D12923" t="s">
        <v>27</v>
      </c>
      <c r="E12923" t="s">
        <v>27</v>
      </c>
      <c r="F12923">
        <v>148588</v>
      </c>
    </row>
    <row r="12924" spans="1:6">
      <c r="A12924" s="171">
        <v>44588</v>
      </c>
      <c r="B12924" t="s">
        <v>164</v>
      </c>
      <c r="C12924">
        <v>483533.47</v>
      </c>
      <c r="D12924" t="s">
        <v>28</v>
      </c>
      <c r="E12924" t="s">
        <v>28</v>
      </c>
      <c r="F12924">
        <v>0</v>
      </c>
    </row>
    <row r="12925" spans="1:6">
      <c r="A12925" s="171">
        <v>44588</v>
      </c>
      <c r="B12925" t="s">
        <v>164</v>
      </c>
      <c r="C12925">
        <v>483533.47</v>
      </c>
      <c r="D12925" t="s">
        <v>29</v>
      </c>
      <c r="E12925" t="s">
        <v>29</v>
      </c>
      <c r="F12925">
        <v>922872</v>
      </c>
    </row>
    <row r="12926" spans="1:6">
      <c r="A12926" s="171">
        <v>44588</v>
      </c>
      <c r="B12926" t="s">
        <v>164</v>
      </c>
      <c r="C12926">
        <v>483533.47</v>
      </c>
      <c r="D12926" t="s">
        <v>30</v>
      </c>
      <c r="E12926" t="s">
        <v>30</v>
      </c>
      <c r="F12926">
        <v>63937967</v>
      </c>
    </row>
    <row r="12927" spans="1:6">
      <c r="A12927" s="171">
        <v>44588</v>
      </c>
      <c r="B12927" t="s">
        <v>164</v>
      </c>
      <c r="C12927">
        <v>483533.47</v>
      </c>
      <c r="D12927" t="s">
        <v>31</v>
      </c>
      <c r="E12927" t="s">
        <v>31</v>
      </c>
      <c r="F12927">
        <v>28590418</v>
      </c>
    </row>
    <row r="12928" spans="1:6">
      <c r="A12928" s="171">
        <v>44588</v>
      </c>
      <c r="B12928" t="s">
        <v>164</v>
      </c>
      <c r="C12928">
        <v>483533.47</v>
      </c>
      <c r="D12928" t="s">
        <v>32</v>
      </c>
      <c r="E12928" t="s">
        <v>32</v>
      </c>
      <c r="F12928">
        <v>690965</v>
      </c>
    </row>
    <row r="12929" spans="1:6">
      <c r="A12929" s="171">
        <v>44588</v>
      </c>
      <c r="B12929" t="s">
        <v>164</v>
      </c>
      <c r="C12929">
        <v>483533.47</v>
      </c>
      <c r="D12929" t="s">
        <v>33</v>
      </c>
      <c r="E12929" t="s">
        <v>33</v>
      </c>
      <c r="F12929">
        <v>45421303</v>
      </c>
    </row>
    <row r="12930" spans="1:6">
      <c r="A12930" s="171">
        <v>44588</v>
      </c>
      <c r="B12930" t="s">
        <v>164</v>
      </c>
      <c r="C12930">
        <v>483533.47</v>
      </c>
      <c r="D12930" t="s">
        <v>34</v>
      </c>
      <c r="E12930" t="s">
        <v>34</v>
      </c>
      <c r="F12930">
        <v>3069385</v>
      </c>
    </row>
    <row r="12931" spans="1:6">
      <c r="A12931" s="171">
        <v>44588</v>
      </c>
      <c r="B12931" t="s">
        <v>164</v>
      </c>
      <c r="C12931">
        <v>483533.47</v>
      </c>
      <c r="D12931" t="s">
        <v>35</v>
      </c>
      <c r="E12931" t="s">
        <v>35</v>
      </c>
      <c r="F12931">
        <v>0</v>
      </c>
    </row>
    <row r="12932" spans="1:6">
      <c r="A12932" s="171">
        <v>44588</v>
      </c>
      <c r="B12932" t="s">
        <v>164</v>
      </c>
      <c r="C12932">
        <v>483533.47</v>
      </c>
      <c r="D12932" t="s">
        <v>36</v>
      </c>
      <c r="E12932" t="s">
        <v>36</v>
      </c>
      <c r="F12932">
        <v>0</v>
      </c>
    </row>
    <row r="12933" spans="1:6">
      <c r="A12933" s="171">
        <v>44588</v>
      </c>
      <c r="B12933" t="s">
        <v>164</v>
      </c>
      <c r="C12933">
        <v>483533.47</v>
      </c>
      <c r="D12933" t="s">
        <v>37</v>
      </c>
      <c r="E12933" t="s">
        <v>37</v>
      </c>
      <c r="F12933">
        <v>0</v>
      </c>
    </row>
    <row r="12934" spans="1:6">
      <c r="A12934" s="171">
        <v>44588</v>
      </c>
      <c r="B12934" t="s">
        <v>164</v>
      </c>
      <c r="C12934">
        <v>483533.47</v>
      </c>
      <c r="D12934" t="s">
        <v>38</v>
      </c>
      <c r="E12934" t="s">
        <v>38</v>
      </c>
      <c r="F12934">
        <v>0</v>
      </c>
    </row>
    <row r="12935" spans="1:6">
      <c r="A12935" s="171">
        <v>44588</v>
      </c>
      <c r="B12935" t="s">
        <v>164</v>
      </c>
      <c r="C12935">
        <v>483533.47</v>
      </c>
      <c r="D12935" t="s">
        <v>39</v>
      </c>
      <c r="E12935" t="s">
        <v>39</v>
      </c>
      <c r="F12935">
        <v>0</v>
      </c>
    </row>
    <row r="12936" spans="1:6">
      <c r="A12936" s="171">
        <v>44588</v>
      </c>
      <c r="B12936" t="s">
        <v>164</v>
      </c>
      <c r="C12936">
        <v>483533.47</v>
      </c>
      <c r="D12936" t="s">
        <v>40</v>
      </c>
      <c r="E12936" t="s">
        <v>40</v>
      </c>
      <c r="F12936">
        <v>0</v>
      </c>
    </row>
    <row r="12937" spans="1:6">
      <c r="A12937" s="171">
        <v>44588</v>
      </c>
      <c r="B12937" t="s">
        <v>164</v>
      </c>
      <c r="C12937">
        <v>483533.47</v>
      </c>
      <c r="D12937" t="s">
        <v>41</v>
      </c>
      <c r="E12937" t="s">
        <v>41</v>
      </c>
      <c r="F12937">
        <v>0</v>
      </c>
    </row>
    <row r="12938" spans="1:6">
      <c r="A12938" s="171">
        <v>44589</v>
      </c>
      <c r="B12938" t="s">
        <v>164</v>
      </c>
      <c r="C12938">
        <v>486619.53</v>
      </c>
      <c r="D12938" t="s">
        <v>9</v>
      </c>
      <c r="E12938" t="s">
        <v>9</v>
      </c>
      <c r="F12938">
        <v>3135554</v>
      </c>
    </row>
    <row r="12939" spans="1:6">
      <c r="A12939" s="171">
        <v>44589</v>
      </c>
      <c r="B12939" t="s">
        <v>164</v>
      </c>
      <c r="C12939">
        <v>486619.53</v>
      </c>
      <c r="D12939" t="s">
        <v>9</v>
      </c>
      <c r="E12939" t="s">
        <v>10</v>
      </c>
      <c r="F12939">
        <v>1139128</v>
      </c>
    </row>
    <row r="12940" spans="1:6">
      <c r="A12940" s="171">
        <v>44589</v>
      </c>
      <c r="B12940" t="s">
        <v>164</v>
      </c>
      <c r="C12940">
        <v>486619.53</v>
      </c>
      <c r="D12940" t="s">
        <v>9</v>
      </c>
      <c r="E12940" t="s">
        <v>11</v>
      </c>
      <c r="F12940">
        <v>3015</v>
      </c>
    </row>
    <row r="12941" spans="1:6">
      <c r="A12941" s="171">
        <v>44589</v>
      </c>
      <c r="B12941" t="s">
        <v>164</v>
      </c>
      <c r="C12941">
        <v>486619.53</v>
      </c>
      <c r="D12941" t="s">
        <v>9</v>
      </c>
      <c r="E12941" t="s">
        <v>12</v>
      </c>
      <c r="F12941">
        <v>0</v>
      </c>
    </row>
    <row r="12942" spans="1:6">
      <c r="A12942" s="171">
        <v>44589</v>
      </c>
      <c r="B12942" t="s">
        <v>164</v>
      </c>
      <c r="C12942">
        <v>486619.53</v>
      </c>
      <c r="D12942" t="s">
        <v>9</v>
      </c>
      <c r="E12942" t="s">
        <v>13</v>
      </c>
      <c r="F12942">
        <v>1993411</v>
      </c>
    </row>
    <row r="12943" spans="1:6">
      <c r="A12943" s="171">
        <v>44589</v>
      </c>
      <c r="B12943" t="s">
        <v>164</v>
      </c>
      <c r="C12943">
        <v>486619.53</v>
      </c>
      <c r="D12943" t="s">
        <v>14</v>
      </c>
      <c r="E12943" t="s">
        <v>14</v>
      </c>
      <c r="F12943">
        <v>6193</v>
      </c>
    </row>
    <row r="12944" spans="1:6">
      <c r="A12944" s="171">
        <v>44589</v>
      </c>
      <c r="B12944" t="s">
        <v>164</v>
      </c>
      <c r="C12944">
        <v>486619.53</v>
      </c>
      <c r="D12944" t="s">
        <v>14</v>
      </c>
      <c r="E12944" t="s">
        <v>15</v>
      </c>
      <c r="F12944">
        <v>5870</v>
      </c>
    </row>
    <row r="12945" spans="1:6">
      <c r="A12945" s="171">
        <v>44589</v>
      </c>
      <c r="B12945" t="s">
        <v>164</v>
      </c>
      <c r="C12945">
        <v>486619.53</v>
      </c>
      <c r="D12945" t="s">
        <v>14</v>
      </c>
      <c r="E12945" t="s">
        <v>16</v>
      </c>
      <c r="F12945">
        <v>323</v>
      </c>
    </row>
    <row r="12946" spans="1:6">
      <c r="A12946" s="171">
        <v>44589</v>
      </c>
      <c r="B12946" t="s">
        <v>164</v>
      </c>
      <c r="C12946">
        <v>486619.53</v>
      </c>
      <c r="D12946" t="s">
        <v>14</v>
      </c>
      <c r="E12946" t="s">
        <v>17</v>
      </c>
      <c r="F12946">
        <v>0</v>
      </c>
    </row>
    <row r="12947" spans="1:6">
      <c r="A12947" s="171">
        <v>44589</v>
      </c>
      <c r="B12947" t="s">
        <v>164</v>
      </c>
      <c r="C12947">
        <v>486619.53</v>
      </c>
      <c r="D12947" t="s">
        <v>14</v>
      </c>
      <c r="E12947" t="s">
        <v>18</v>
      </c>
      <c r="F12947">
        <v>0</v>
      </c>
    </row>
    <row r="12948" spans="1:6">
      <c r="A12948" s="171">
        <v>44589</v>
      </c>
      <c r="B12948" t="s">
        <v>164</v>
      </c>
      <c r="C12948">
        <v>486619.53</v>
      </c>
      <c r="D12948" t="s">
        <v>19</v>
      </c>
      <c r="E12948" t="s">
        <v>19</v>
      </c>
      <c r="F12948">
        <v>2691645</v>
      </c>
    </row>
    <row r="12949" spans="1:6">
      <c r="A12949" s="171">
        <v>44589</v>
      </c>
      <c r="B12949" t="s">
        <v>164</v>
      </c>
      <c r="C12949">
        <v>486619.53</v>
      </c>
      <c r="D12949" t="s">
        <v>19</v>
      </c>
      <c r="E12949" t="s">
        <v>20</v>
      </c>
      <c r="F12949">
        <v>2691645</v>
      </c>
    </row>
    <row r="12950" spans="1:6">
      <c r="A12950" s="171">
        <v>44589</v>
      </c>
      <c r="B12950" t="s">
        <v>164</v>
      </c>
      <c r="C12950">
        <v>486619.53</v>
      </c>
      <c r="D12950" t="s">
        <v>19</v>
      </c>
      <c r="E12950" t="s">
        <v>21</v>
      </c>
      <c r="F12950">
        <v>0</v>
      </c>
    </row>
    <row r="12951" spans="1:6">
      <c r="A12951" s="171">
        <v>44589</v>
      </c>
      <c r="B12951" t="s">
        <v>164</v>
      </c>
      <c r="C12951">
        <v>486619.53</v>
      </c>
      <c r="D12951" t="s">
        <v>19</v>
      </c>
      <c r="E12951" t="s">
        <v>22</v>
      </c>
      <c r="F12951">
        <v>0</v>
      </c>
    </row>
    <row r="12952" spans="1:6">
      <c r="A12952" s="171">
        <v>44589</v>
      </c>
      <c r="B12952" t="s">
        <v>164</v>
      </c>
      <c r="C12952">
        <v>486619.53</v>
      </c>
      <c r="D12952" t="s">
        <v>23</v>
      </c>
      <c r="E12952" t="s">
        <v>23</v>
      </c>
      <c r="F12952">
        <v>2266179</v>
      </c>
    </row>
    <row r="12953" spans="1:6">
      <c r="A12953" s="171">
        <v>44589</v>
      </c>
      <c r="B12953" t="s">
        <v>164</v>
      </c>
      <c r="C12953">
        <v>486619.53</v>
      </c>
      <c r="D12953" t="s">
        <v>24</v>
      </c>
      <c r="E12953" t="s">
        <v>24</v>
      </c>
      <c r="F12953">
        <v>2919836</v>
      </c>
    </row>
    <row r="12954" spans="1:6">
      <c r="A12954" s="171">
        <v>44589</v>
      </c>
      <c r="B12954" t="s">
        <v>164</v>
      </c>
      <c r="C12954">
        <v>486619.53</v>
      </c>
      <c r="D12954" t="s">
        <v>25</v>
      </c>
      <c r="E12954" t="s">
        <v>25</v>
      </c>
      <c r="F12954">
        <v>4442344</v>
      </c>
    </row>
    <row r="12955" spans="1:6">
      <c r="A12955" s="171">
        <v>44589</v>
      </c>
      <c r="B12955" t="s">
        <v>164</v>
      </c>
      <c r="C12955">
        <v>486619.53</v>
      </c>
      <c r="D12955" t="s">
        <v>26</v>
      </c>
      <c r="E12955" t="s">
        <v>26</v>
      </c>
      <c r="F12955">
        <v>2706168</v>
      </c>
    </row>
    <row r="12956" spans="1:6">
      <c r="A12956" s="171">
        <v>44589</v>
      </c>
      <c r="B12956" t="s">
        <v>164</v>
      </c>
      <c r="C12956">
        <v>486619.53</v>
      </c>
      <c r="D12956" t="s">
        <v>27</v>
      </c>
      <c r="E12956" t="s">
        <v>27</v>
      </c>
      <c r="F12956">
        <v>126660</v>
      </c>
    </row>
    <row r="12957" spans="1:6">
      <c r="A12957" s="171">
        <v>44589</v>
      </c>
      <c r="B12957" t="s">
        <v>164</v>
      </c>
      <c r="C12957">
        <v>486619.53</v>
      </c>
      <c r="D12957" t="s">
        <v>28</v>
      </c>
      <c r="E12957" t="s">
        <v>28</v>
      </c>
      <c r="F12957">
        <v>17768</v>
      </c>
    </row>
    <row r="12958" spans="1:6">
      <c r="A12958" s="171">
        <v>44589</v>
      </c>
      <c r="B12958" t="s">
        <v>164</v>
      </c>
      <c r="C12958">
        <v>486619.53</v>
      </c>
      <c r="D12958" t="s">
        <v>29</v>
      </c>
      <c r="E12958" t="s">
        <v>29</v>
      </c>
      <c r="F12958">
        <v>1301129</v>
      </c>
    </row>
    <row r="12959" spans="1:6">
      <c r="A12959" s="171">
        <v>44589</v>
      </c>
      <c r="B12959" t="s">
        <v>164</v>
      </c>
      <c r="C12959">
        <v>486619.53</v>
      </c>
      <c r="D12959" t="s">
        <v>30</v>
      </c>
      <c r="E12959" t="s">
        <v>30</v>
      </c>
      <c r="F12959">
        <v>67197998</v>
      </c>
    </row>
    <row r="12960" spans="1:6">
      <c r="A12960" s="171">
        <v>44589</v>
      </c>
      <c r="B12960" t="s">
        <v>164</v>
      </c>
      <c r="C12960">
        <v>486619.53</v>
      </c>
      <c r="D12960" t="s">
        <v>31</v>
      </c>
      <c r="E12960" t="s">
        <v>31</v>
      </c>
      <c r="F12960">
        <v>19778248</v>
      </c>
    </row>
    <row r="12961" spans="1:6">
      <c r="A12961" s="171">
        <v>44589</v>
      </c>
      <c r="B12961" t="s">
        <v>164</v>
      </c>
      <c r="C12961">
        <v>486619.53</v>
      </c>
      <c r="D12961" t="s">
        <v>32</v>
      </c>
      <c r="E12961" t="s">
        <v>32</v>
      </c>
      <c r="F12961">
        <v>441292</v>
      </c>
    </row>
    <row r="12962" spans="1:6">
      <c r="A12962" s="171">
        <v>44589</v>
      </c>
      <c r="B12962" t="s">
        <v>164</v>
      </c>
      <c r="C12962">
        <v>486619.53</v>
      </c>
      <c r="D12962" t="s">
        <v>33</v>
      </c>
      <c r="E12962" t="s">
        <v>33</v>
      </c>
      <c r="F12962">
        <v>46941809</v>
      </c>
    </row>
    <row r="12963" spans="1:6">
      <c r="A12963" s="171">
        <v>44589</v>
      </c>
      <c r="B12963" t="s">
        <v>164</v>
      </c>
      <c r="C12963">
        <v>486619.53</v>
      </c>
      <c r="D12963" t="s">
        <v>34</v>
      </c>
      <c r="E12963" t="s">
        <v>34</v>
      </c>
      <c r="F12963">
        <v>3017042</v>
      </c>
    </row>
    <row r="12964" spans="1:6">
      <c r="A12964" s="171">
        <v>44589</v>
      </c>
      <c r="B12964" t="s">
        <v>164</v>
      </c>
      <c r="C12964">
        <v>486619.53</v>
      </c>
      <c r="D12964" t="s">
        <v>35</v>
      </c>
      <c r="E12964" t="s">
        <v>35</v>
      </c>
      <c r="F12964">
        <v>0</v>
      </c>
    </row>
    <row r="12965" spans="1:6">
      <c r="A12965" s="171">
        <v>44589</v>
      </c>
      <c r="B12965" t="s">
        <v>164</v>
      </c>
      <c r="C12965">
        <v>486619.53</v>
      </c>
      <c r="D12965" t="s">
        <v>36</v>
      </c>
      <c r="E12965" t="s">
        <v>36</v>
      </c>
      <c r="F12965">
        <v>0</v>
      </c>
    </row>
    <row r="12966" spans="1:6">
      <c r="A12966" s="171">
        <v>44589</v>
      </c>
      <c r="B12966" t="s">
        <v>164</v>
      </c>
      <c r="C12966">
        <v>486619.53</v>
      </c>
      <c r="D12966" t="s">
        <v>37</v>
      </c>
      <c r="E12966" t="s">
        <v>37</v>
      </c>
      <c r="F12966">
        <v>0</v>
      </c>
    </row>
    <row r="12967" spans="1:6">
      <c r="A12967" s="171">
        <v>44589</v>
      </c>
      <c r="B12967" t="s">
        <v>164</v>
      </c>
      <c r="C12967">
        <v>486619.53</v>
      </c>
      <c r="D12967" t="s">
        <v>38</v>
      </c>
      <c r="E12967" t="s">
        <v>38</v>
      </c>
      <c r="F12967">
        <v>0</v>
      </c>
    </row>
    <row r="12968" spans="1:6">
      <c r="A12968" s="171">
        <v>44589</v>
      </c>
      <c r="B12968" t="s">
        <v>164</v>
      </c>
      <c r="C12968">
        <v>486619.53</v>
      </c>
      <c r="D12968" t="s">
        <v>39</v>
      </c>
      <c r="E12968" t="s">
        <v>39</v>
      </c>
      <c r="F12968">
        <v>0</v>
      </c>
    </row>
    <row r="12969" spans="1:6">
      <c r="A12969" s="171">
        <v>44589</v>
      </c>
      <c r="B12969" t="s">
        <v>164</v>
      </c>
      <c r="C12969">
        <v>486619.53</v>
      </c>
      <c r="D12969" t="s">
        <v>40</v>
      </c>
      <c r="E12969" t="s">
        <v>40</v>
      </c>
      <c r="F12969">
        <v>0</v>
      </c>
    </row>
    <row r="12970" spans="1:6">
      <c r="A12970" s="171">
        <v>44589</v>
      </c>
      <c r="B12970" t="s">
        <v>164</v>
      </c>
      <c r="C12970">
        <v>486619.53</v>
      </c>
      <c r="D12970" t="s">
        <v>41</v>
      </c>
      <c r="E12970" t="s">
        <v>41</v>
      </c>
      <c r="F12970">
        <v>0</v>
      </c>
    </row>
    <row r="12971" spans="1:6">
      <c r="A12971" s="171">
        <v>44590</v>
      </c>
      <c r="B12971" t="s">
        <v>164</v>
      </c>
      <c r="C12971">
        <v>389651.25</v>
      </c>
      <c r="D12971" t="s">
        <v>9</v>
      </c>
      <c r="E12971" t="s">
        <v>9</v>
      </c>
      <c r="F12971">
        <v>3806764</v>
      </c>
    </row>
    <row r="12972" spans="1:6">
      <c r="A12972" s="171">
        <v>44590</v>
      </c>
      <c r="B12972" t="s">
        <v>164</v>
      </c>
      <c r="C12972">
        <v>389651.25</v>
      </c>
      <c r="D12972" t="s">
        <v>9</v>
      </c>
      <c r="E12972" t="s">
        <v>10</v>
      </c>
      <c r="F12972">
        <v>1569957</v>
      </c>
    </row>
    <row r="12973" spans="1:6">
      <c r="A12973" s="171">
        <v>44590</v>
      </c>
      <c r="B12973" t="s">
        <v>164</v>
      </c>
      <c r="C12973">
        <v>389651.25</v>
      </c>
      <c r="D12973" t="s">
        <v>9</v>
      </c>
      <c r="E12973" t="s">
        <v>11</v>
      </c>
      <c r="F12973">
        <v>3433</v>
      </c>
    </row>
    <row r="12974" spans="1:6">
      <c r="A12974" s="171">
        <v>44590</v>
      </c>
      <c r="B12974" t="s">
        <v>164</v>
      </c>
      <c r="C12974">
        <v>389651.25</v>
      </c>
      <c r="D12974" t="s">
        <v>9</v>
      </c>
      <c r="E12974" t="s">
        <v>12</v>
      </c>
      <c r="F12974">
        <v>0</v>
      </c>
    </row>
    <row r="12975" spans="1:6">
      <c r="A12975" s="171">
        <v>44590</v>
      </c>
      <c r="B12975" t="s">
        <v>164</v>
      </c>
      <c r="C12975">
        <v>389651.25</v>
      </c>
      <c r="D12975" t="s">
        <v>9</v>
      </c>
      <c r="E12975" t="s">
        <v>13</v>
      </c>
      <c r="F12975">
        <v>2233374</v>
      </c>
    </row>
    <row r="12976" spans="1:6">
      <c r="A12976" s="171">
        <v>44590</v>
      </c>
      <c r="B12976" t="s">
        <v>164</v>
      </c>
      <c r="C12976">
        <v>389651.25</v>
      </c>
      <c r="D12976" t="s">
        <v>14</v>
      </c>
      <c r="E12976" t="s">
        <v>14</v>
      </c>
      <c r="F12976">
        <v>44568</v>
      </c>
    </row>
    <row r="12977" spans="1:6">
      <c r="A12977" s="171">
        <v>44590</v>
      </c>
      <c r="B12977" t="s">
        <v>164</v>
      </c>
      <c r="C12977">
        <v>389651.25</v>
      </c>
      <c r="D12977" t="s">
        <v>14</v>
      </c>
      <c r="E12977" t="s">
        <v>15</v>
      </c>
      <c r="F12977">
        <v>44156</v>
      </c>
    </row>
    <row r="12978" spans="1:6">
      <c r="A12978" s="171">
        <v>44590</v>
      </c>
      <c r="B12978" t="s">
        <v>164</v>
      </c>
      <c r="C12978">
        <v>389651.25</v>
      </c>
      <c r="D12978" t="s">
        <v>14</v>
      </c>
      <c r="E12978" t="s">
        <v>16</v>
      </c>
      <c r="F12978">
        <v>412</v>
      </c>
    </row>
    <row r="12979" spans="1:6">
      <c r="A12979" s="171">
        <v>44590</v>
      </c>
      <c r="B12979" t="s">
        <v>164</v>
      </c>
      <c r="C12979">
        <v>389651.25</v>
      </c>
      <c r="D12979" t="s">
        <v>14</v>
      </c>
      <c r="E12979" t="s">
        <v>17</v>
      </c>
      <c r="F12979">
        <v>0</v>
      </c>
    </row>
    <row r="12980" spans="1:6">
      <c r="A12980" s="171">
        <v>44590</v>
      </c>
      <c r="B12980" t="s">
        <v>164</v>
      </c>
      <c r="C12980">
        <v>389651.25</v>
      </c>
      <c r="D12980" t="s">
        <v>14</v>
      </c>
      <c r="E12980" t="s">
        <v>18</v>
      </c>
      <c r="F12980">
        <v>0</v>
      </c>
    </row>
    <row r="12981" spans="1:6">
      <c r="A12981" s="171">
        <v>44590</v>
      </c>
      <c r="B12981" t="s">
        <v>164</v>
      </c>
      <c r="C12981">
        <v>389651.25</v>
      </c>
      <c r="D12981" t="s">
        <v>19</v>
      </c>
      <c r="E12981" t="s">
        <v>19</v>
      </c>
      <c r="F12981">
        <v>2284084</v>
      </c>
    </row>
    <row r="12982" spans="1:6">
      <c r="A12982" s="171">
        <v>44590</v>
      </c>
      <c r="B12982" t="s">
        <v>164</v>
      </c>
      <c r="C12982">
        <v>389651.25</v>
      </c>
      <c r="D12982" t="s">
        <v>19</v>
      </c>
      <c r="E12982" t="s">
        <v>20</v>
      </c>
      <c r="F12982">
        <v>2284084</v>
      </c>
    </row>
    <row r="12983" spans="1:6">
      <c r="A12983" s="171">
        <v>44590</v>
      </c>
      <c r="B12983" t="s">
        <v>164</v>
      </c>
      <c r="C12983">
        <v>389651.25</v>
      </c>
      <c r="D12983" t="s">
        <v>19</v>
      </c>
      <c r="E12983" t="s">
        <v>21</v>
      </c>
      <c r="F12983">
        <v>0</v>
      </c>
    </row>
    <row r="12984" spans="1:6">
      <c r="A12984" s="171">
        <v>44590</v>
      </c>
      <c r="B12984" t="s">
        <v>164</v>
      </c>
      <c r="C12984">
        <v>389651.25</v>
      </c>
      <c r="D12984" t="s">
        <v>19</v>
      </c>
      <c r="E12984" t="s">
        <v>22</v>
      </c>
      <c r="F12984">
        <v>0</v>
      </c>
    </row>
    <row r="12985" spans="1:6">
      <c r="A12985" s="171">
        <v>44590</v>
      </c>
      <c r="B12985" t="s">
        <v>164</v>
      </c>
      <c r="C12985">
        <v>389651.25</v>
      </c>
      <c r="D12985" t="s">
        <v>23</v>
      </c>
      <c r="E12985" t="s">
        <v>23</v>
      </c>
      <c r="F12985">
        <v>2422226</v>
      </c>
    </row>
    <row r="12986" spans="1:6">
      <c r="A12986" s="171">
        <v>44590</v>
      </c>
      <c r="B12986" t="s">
        <v>164</v>
      </c>
      <c r="C12986">
        <v>389651.25</v>
      </c>
      <c r="D12986" t="s">
        <v>24</v>
      </c>
      <c r="E12986" t="s">
        <v>24</v>
      </c>
      <c r="F12986">
        <v>6657469</v>
      </c>
    </row>
    <row r="12987" spans="1:6">
      <c r="A12987" s="171">
        <v>44590</v>
      </c>
      <c r="B12987" t="s">
        <v>164</v>
      </c>
      <c r="C12987">
        <v>389651.25</v>
      </c>
      <c r="D12987" t="s">
        <v>25</v>
      </c>
      <c r="E12987" t="s">
        <v>25</v>
      </c>
      <c r="F12987">
        <v>4945495</v>
      </c>
    </row>
    <row r="12988" spans="1:6">
      <c r="A12988" s="171">
        <v>44590</v>
      </c>
      <c r="B12988" t="s">
        <v>164</v>
      </c>
      <c r="C12988">
        <v>389651.25</v>
      </c>
      <c r="D12988" t="s">
        <v>26</v>
      </c>
      <c r="E12988" t="s">
        <v>26</v>
      </c>
      <c r="F12988">
        <v>2292731</v>
      </c>
    </row>
    <row r="12989" spans="1:6">
      <c r="A12989" s="171">
        <v>44590</v>
      </c>
      <c r="B12989" t="s">
        <v>164</v>
      </c>
      <c r="C12989">
        <v>389651.25</v>
      </c>
      <c r="D12989" t="s">
        <v>27</v>
      </c>
      <c r="E12989" t="s">
        <v>27</v>
      </c>
      <c r="F12989">
        <v>120551</v>
      </c>
    </row>
    <row r="12990" spans="1:6">
      <c r="A12990" s="171">
        <v>44590</v>
      </c>
      <c r="B12990" t="s">
        <v>164</v>
      </c>
      <c r="C12990">
        <v>389651.25</v>
      </c>
      <c r="D12990" t="s">
        <v>28</v>
      </c>
      <c r="E12990" t="s">
        <v>28</v>
      </c>
      <c r="F12990">
        <v>13337</v>
      </c>
    </row>
    <row r="12991" spans="1:6">
      <c r="A12991" s="171">
        <v>44590</v>
      </c>
      <c r="B12991" t="s">
        <v>164</v>
      </c>
      <c r="C12991">
        <v>389651.25</v>
      </c>
      <c r="D12991" t="s">
        <v>29</v>
      </c>
      <c r="E12991" t="s">
        <v>29</v>
      </c>
      <c r="F12991">
        <v>1495058</v>
      </c>
    </row>
    <row r="12992" spans="1:6">
      <c r="A12992" s="171">
        <v>44590</v>
      </c>
      <c r="B12992" t="s">
        <v>164</v>
      </c>
      <c r="C12992">
        <v>389651.25</v>
      </c>
      <c r="D12992" t="s">
        <v>30</v>
      </c>
      <c r="E12992" t="s">
        <v>30</v>
      </c>
      <c r="F12992">
        <v>65192026</v>
      </c>
    </row>
    <row r="12993" spans="1:6">
      <c r="A12993" s="171">
        <v>44590</v>
      </c>
      <c r="B12993" t="s">
        <v>164</v>
      </c>
      <c r="C12993">
        <v>389651.25</v>
      </c>
      <c r="D12993" t="s">
        <v>31</v>
      </c>
      <c r="E12993" t="s">
        <v>31</v>
      </c>
      <c r="F12993">
        <v>21119093</v>
      </c>
    </row>
    <row r="12994" spans="1:6">
      <c r="A12994" s="171">
        <v>44590</v>
      </c>
      <c r="B12994" t="s">
        <v>164</v>
      </c>
      <c r="C12994">
        <v>389651.25</v>
      </c>
      <c r="D12994" t="s">
        <v>32</v>
      </c>
      <c r="E12994" t="s">
        <v>32</v>
      </c>
      <c r="F12994">
        <v>168122</v>
      </c>
    </row>
    <row r="12995" spans="1:6">
      <c r="A12995" s="171">
        <v>44590</v>
      </c>
      <c r="B12995" t="s">
        <v>164</v>
      </c>
      <c r="C12995">
        <v>389651.25</v>
      </c>
      <c r="D12995" t="s">
        <v>33</v>
      </c>
      <c r="E12995" t="s">
        <v>33</v>
      </c>
      <c r="F12995">
        <v>44609272</v>
      </c>
    </row>
    <row r="12996" spans="1:6">
      <c r="A12996" s="171">
        <v>44590</v>
      </c>
      <c r="B12996" t="s">
        <v>164</v>
      </c>
      <c r="C12996">
        <v>389651.25</v>
      </c>
      <c r="D12996" t="s">
        <v>34</v>
      </c>
      <c r="E12996" t="s">
        <v>34</v>
      </c>
      <c r="F12996">
        <v>3189939</v>
      </c>
    </row>
    <row r="12997" spans="1:6">
      <c r="A12997" s="171">
        <v>44590</v>
      </c>
      <c r="B12997" t="s">
        <v>164</v>
      </c>
      <c r="C12997">
        <v>389651.25</v>
      </c>
      <c r="D12997" t="s">
        <v>35</v>
      </c>
      <c r="E12997" t="s">
        <v>35</v>
      </c>
      <c r="F12997">
        <v>0</v>
      </c>
    </row>
    <row r="12998" spans="1:6">
      <c r="A12998" s="171">
        <v>44590</v>
      </c>
      <c r="B12998" t="s">
        <v>164</v>
      </c>
      <c r="C12998">
        <v>389651.25</v>
      </c>
      <c r="D12998" t="s">
        <v>36</v>
      </c>
      <c r="E12998" t="s">
        <v>36</v>
      </c>
      <c r="F12998">
        <v>0</v>
      </c>
    </row>
    <row r="12999" spans="1:6">
      <c r="A12999" s="171">
        <v>44590</v>
      </c>
      <c r="B12999" t="s">
        <v>164</v>
      </c>
      <c r="C12999">
        <v>389651.25</v>
      </c>
      <c r="D12999" t="s">
        <v>37</v>
      </c>
      <c r="E12999" t="s">
        <v>37</v>
      </c>
      <c r="F12999">
        <v>0</v>
      </c>
    </row>
    <row r="13000" spans="1:6">
      <c r="A13000" s="171">
        <v>44590</v>
      </c>
      <c r="B13000" t="s">
        <v>164</v>
      </c>
      <c r="C13000">
        <v>389651.25</v>
      </c>
      <c r="D13000" t="s">
        <v>38</v>
      </c>
      <c r="E13000" t="s">
        <v>38</v>
      </c>
      <c r="F13000">
        <v>0</v>
      </c>
    </row>
    <row r="13001" spans="1:6">
      <c r="A13001" s="171">
        <v>44590</v>
      </c>
      <c r="B13001" t="s">
        <v>164</v>
      </c>
      <c r="C13001">
        <v>389651.25</v>
      </c>
      <c r="D13001" t="s">
        <v>39</v>
      </c>
      <c r="E13001" t="s">
        <v>39</v>
      </c>
      <c r="F13001">
        <v>0</v>
      </c>
    </row>
    <row r="13002" spans="1:6">
      <c r="A13002" s="171">
        <v>44590</v>
      </c>
      <c r="B13002" t="s">
        <v>164</v>
      </c>
      <c r="C13002">
        <v>389651.25</v>
      </c>
      <c r="D13002" t="s">
        <v>40</v>
      </c>
      <c r="E13002" t="s">
        <v>40</v>
      </c>
      <c r="F13002">
        <v>0</v>
      </c>
    </row>
    <row r="13003" spans="1:6">
      <c r="A13003" s="171">
        <v>44590</v>
      </c>
      <c r="B13003" t="s">
        <v>164</v>
      </c>
      <c r="C13003">
        <v>389651.25</v>
      </c>
      <c r="D13003" t="s">
        <v>41</v>
      </c>
      <c r="E13003" t="s">
        <v>41</v>
      </c>
      <c r="F13003">
        <v>0</v>
      </c>
    </row>
    <row r="13004" spans="1:6">
      <c r="A13004" s="171">
        <v>44591</v>
      </c>
      <c r="B13004" t="s">
        <v>164</v>
      </c>
      <c r="C13004">
        <v>304381.7</v>
      </c>
      <c r="D13004" t="s">
        <v>9</v>
      </c>
      <c r="E13004" t="s">
        <v>9</v>
      </c>
      <c r="F13004">
        <v>3284192</v>
      </c>
    </row>
    <row r="13005" spans="1:6">
      <c r="A13005" s="171">
        <v>44591</v>
      </c>
      <c r="B13005" t="s">
        <v>164</v>
      </c>
      <c r="C13005">
        <v>304381.7</v>
      </c>
      <c r="D13005" t="s">
        <v>9</v>
      </c>
      <c r="E13005" t="s">
        <v>10</v>
      </c>
      <c r="F13005">
        <v>1261131</v>
      </c>
    </row>
    <row r="13006" spans="1:6">
      <c r="A13006" s="171">
        <v>44591</v>
      </c>
      <c r="B13006" t="s">
        <v>164</v>
      </c>
      <c r="C13006">
        <v>304381.7</v>
      </c>
      <c r="D13006" t="s">
        <v>9</v>
      </c>
      <c r="E13006" t="s">
        <v>11</v>
      </c>
      <c r="F13006">
        <v>4352</v>
      </c>
    </row>
    <row r="13007" spans="1:6">
      <c r="A13007" s="171">
        <v>44591</v>
      </c>
      <c r="B13007" t="s">
        <v>164</v>
      </c>
      <c r="C13007">
        <v>304381.7</v>
      </c>
      <c r="D13007" t="s">
        <v>9</v>
      </c>
      <c r="E13007" t="s">
        <v>12</v>
      </c>
      <c r="F13007">
        <v>0</v>
      </c>
    </row>
    <row r="13008" spans="1:6">
      <c r="A13008" s="171">
        <v>44591</v>
      </c>
      <c r="B13008" t="s">
        <v>164</v>
      </c>
      <c r="C13008">
        <v>304381.7</v>
      </c>
      <c r="D13008" t="s">
        <v>9</v>
      </c>
      <c r="E13008" t="s">
        <v>13</v>
      </c>
      <c r="F13008">
        <v>2018709</v>
      </c>
    </row>
    <row r="13009" spans="1:6">
      <c r="A13009" s="171">
        <v>44591</v>
      </c>
      <c r="B13009" t="s">
        <v>164</v>
      </c>
      <c r="C13009">
        <v>304381.7</v>
      </c>
      <c r="D13009" t="s">
        <v>14</v>
      </c>
      <c r="E13009" t="s">
        <v>14</v>
      </c>
      <c r="F13009">
        <v>45147</v>
      </c>
    </row>
    <row r="13010" spans="1:6">
      <c r="A13010" s="171">
        <v>44591</v>
      </c>
      <c r="B13010" t="s">
        <v>164</v>
      </c>
      <c r="C13010">
        <v>304381.7</v>
      </c>
      <c r="D13010" t="s">
        <v>14</v>
      </c>
      <c r="E13010" t="s">
        <v>15</v>
      </c>
      <c r="F13010">
        <v>44479</v>
      </c>
    </row>
    <row r="13011" spans="1:6">
      <c r="A13011" s="171">
        <v>44591</v>
      </c>
      <c r="B13011" t="s">
        <v>164</v>
      </c>
      <c r="C13011">
        <v>304381.7</v>
      </c>
      <c r="D13011" t="s">
        <v>14</v>
      </c>
      <c r="E13011" t="s">
        <v>16</v>
      </c>
      <c r="F13011">
        <v>668</v>
      </c>
    </row>
    <row r="13012" spans="1:6">
      <c r="A13012" s="171">
        <v>44591</v>
      </c>
      <c r="B13012" t="s">
        <v>164</v>
      </c>
      <c r="C13012">
        <v>304381.7</v>
      </c>
      <c r="D13012" t="s">
        <v>14</v>
      </c>
      <c r="E13012" t="s">
        <v>17</v>
      </c>
      <c r="F13012">
        <v>0</v>
      </c>
    </row>
    <row r="13013" spans="1:6">
      <c r="A13013" s="171">
        <v>44591</v>
      </c>
      <c r="B13013" t="s">
        <v>164</v>
      </c>
      <c r="C13013">
        <v>304381.7</v>
      </c>
      <c r="D13013" t="s">
        <v>14</v>
      </c>
      <c r="E13013" t="s">
        <v>18</v>
      </c>
      <c r="F13013">
        <v>0</v>
      </c>
    </row>
    <row r="13014" spans="1:6">
      <c r="A13014" s="171">
        <v>44591</v>
      </c>
      <c r="B13014" t="s">
        <v>164</v>
      </c>
      <c r="C13014">
        <v>304381.7</v>
      </c>
      <c r="D13014" t="s">
        <v>19</v>
      </c>
      <c r="E13014" t="s">
        <v>19</v>
      </c>
      <c r="F13014">
        <v>2131306</v>
      </c>
    </row>
    <row r="13015" spans="1:6">
      <c r="A13015" s="171">
        <v>44591</v>
      </c>
      <c r="B13015" t="s">
        <v>164</v>
      </c>
      <c r="C13015">
        <v>304381.7</v>
      </c>
      <c r="D13015" t="s">
        <v>19</v>
      </c>
      <c r="E13015" t="s">
        <v>20</v>
      </c>
      <c r="F13015">
        <v>2131306</v>
      </c>
    </row>
    <row r="13016" spans="1:6">
      <c r="A13016" s="171">
        <v>44591</v>
      </c>
      <c r="B13016" t="s">
        <v>164</v>
      </c>
      <c r="C13016">
        <v>304381.7</v>
      </c>
      <c r="D13016" t="s">
        <v>19</v>
      </c>
      <c r="E13016" t="s">
        <v>21</v>
      </c>
      <c r="F13016">
        <v>0</v>
      </c>
    </row>
    <row r="13017" spans="1:6">
      <c r="A13017" s="171">
        <v>44591</v>
      </c>
      <c r="B13017" t="s">
        <v>164</v>
      </c>
      <c r="C13017">
        <v>304381.7</v>
      </c>
      <c r="D13017" t="s">
        <v>19</v>
      </c>
      <c r="E13017" t="s">
        <v>22</v>
      </c>
      <c r="F13017">
        <v>0</v>
      </c>
    </row>
    <row r="13018" spans="1:6">
      <c r="A13018" s="171">
        <v>44591</v>
      </c>
      <c r="B13018" t="s">
        <v>164</v>
      </c>
      <c r="C13018">
        <v>304381.7</v>
      </c>
      <c r="D13018" t="s">
        <v>23</v>
      </c>
      <c r="E13018" t="s">
        <v>23</v>
      </c>
      <c r="F13018">
        <v>2631100</v>
      </c>
    </row>
    <row r="13019" spans="1:6">
      <c r="A13019" s="171">
        <v>44591</v>
      </c>
      <c r="B13019" t="s">
        <v>164</v>
      </c>
      <c r="C13019">
        <v>304381.7</v>
      </c>
      <c r="D13019" t="s">
        <v>24</v>
      </c>
      <c r="E13019" t="s">
        <v>24</v>
      </c>
      <c r="F13019">
        <v>9836666</v>
      </c>
    </row>
    <row r="13020" spans="1:6">
      <c r="A13020" s="171">
        <v>44591</v>
      </c>
      <c r="B13020" t="s">
        <v>164</v>
      </c>
      <c r="C13020">
        <v>304381.7</v>
      </c>
      <c r="D13020" t="s">
        <v>25</v>
      </c>
      <c r="E13020" t="s">
        <v>25</v>
      </c>
      <c r="F13020">
        <v>5656886</v>
      </c>
    </row>
    <row r="13021" spans="1:6">
      <c r="A13021" s="171">
        <v>44591</v>
      </c>
      <c r="B13021" t="s">
        <v>164</v>
      </c>
      <c r="C13021">
        <v>304381.7</v>
      </c>
      <c r="D13021" t="s">
        <v>26</v>
      </c>
      <c r="E13021" t="s">
        <v>26</v>
      </c>
      <c r="F13021">
        <v>2135942</v>
      </c>
    </row>
    <row r="13022" spans="1:6">
      <c r="A13022" s="171">
        <v>44591</v>
      </c>
      <c r="B13022" t="s">
        <v>164</v>
      </c>
      <c r="C13022">
        <v>304381.7</v>
      </c>
      <c r="D13022" t="s">
        <v>27</v>
      </c>
      <c r="E13022" t="s">
        <v>27</v>
      </c>
      <c r="F13022">
        <v>71203</v>
      </c>
    </row>
    <row r="13023" spans="1:6">
      <c r="A13023" s="171">
        <v>44591</v>
      </c>
      <c r="B13023" t="s">
        <v>164</v>
      </c>
      <c r="C13023">
        <v>304381.7</v>
      </c>
      <c r="D13023" t="s">
        <v>28</v>
      </c>
      <c r="E13023" t="s">
        <v>28</v>
      </c>
      <c r="F13023">
        <v>6550</v>
      </c>
    </row>
    <row r="13024" spans="1:6">
      <c r="A13024" s="171">
        <v>44591</v>
      </c>
      <c r="B13024" t="s">
        <v>164</v>
      </c>
      <c r="C13024">
        <v>304381.7</v>
      </c>
      <c r="D13024" t="s">
        <v>29</v>
      </c>
      <c r="E13024" t="s">
        <v>29</v>
      </c>
      <c r="F13024">
        <v>1316516</v>
      </c>
    </row>
    <row r="13025" spans="1:6">
      <c r="A13025" s="171">
        <v>44591</v>
      </c>
      <c r="B13025" t="s">
        <v>164</v>
      </c>
      <c r="C13025">
        <v>304381.7</v>
      </c>
      <c r="D13025" t="s">
        <v>30</v>
      </c>
      <c r="E13025" t="s">
        <v>30</v>
      </c>
      <c r="F13025">
        <v>68910045</v>
      </c>
    </row>
    <row r="13026" spans="1:6">
      <c r="A13026" s="171">
        <v>44591</v>
      </c>
      <c r="B13026" t="s">
        <v>164</v>
      </c>
      <c r="C13026">
        <v>304381.7</v>
      </c>
      <c r="D13026" t="s">
        <v>31</v>
      </c>
      <c r="E13026" t="s">
        <v>31</v>
      </c>
      <c r="F13026">
        <v>21177588</v>
      </c>
    </row>
    <row r="13027" spans="1:6">
      <c r="A13027" s="171">
        <v>44591</v>
      </c>
      <c r="B13027" t="s">
        <v>164</v>
      </c>
      <c r="C13027">
        <v>304381.7</v>
      </c>
      <c r="D13027" t="s">
        <v>32</v>
      </c>
      <c r="E13027" t="s">
        <v>32</v>
      </c>
      <c r="F13027">
        <v>185480</v>
      </c>
    </row>
    <row r="13028" spans="1:6">
      <c r="A13028" s="171">
        <v>44591</v>
      </c>
      <c r="B13028" t="s">
        <v>164</v>
      </c>
      <c r="C13028">
        <v>304381.7</v>
      </c>
      <c r="D13028" t="s">
        <v>33</v>
      </c>
      <c r="E13028" t="s">
        <v>33</v>
      </c>
      <c r="F13028">
        <v>45619380</v>
      </c>
    </row>
    <row r="13029" spans="1:6">
      <c r="A13029" s="171">
        <v>44591</v>
      </c>
      <c r="B13029" t="s">
        <v>164</v>
      </c>
      <c r="C13029">
        <v>304381.7</v>
      </c>
      <c r="D13029" t="s">
        <v>34</v>
      </c>
      <c r="E13029" t="s">
        <v>34</v>
      </c>
      <c r="F13029">
        <v>1920101</v>
      </c>
    </row>
    <row r="13030" spans="1:6">
      <c r="A13030" s="171">
        <v>44591</v>
      </c>
      <c r="B13030" t="s">
        <v>164</v>
      </c>
      <c r="C13030">
        <v>304381.7</v>
      </c>
      <c r="D13030" t="s">
        <v>35</v>
      </c>
      <c r="E13030" t="s">
        <v>35</v>
      </c>
      <c r="F13030">
        <v>0</v>
      </c>
    </row>
    <row r="13031" spans="1:6">
      <c r="A13031" s="171">
        <v>44591</v>
      </c>
      <c r="B13031" t="s">
        <v>164</v>
      </c>
      <c r="C13031">
        <v>304381.7</v>
      </c>
      <c r="D13031" t="s">
        <v>36</v>
      </c>
      <c r="E13031" t="s">
        <v>36</v>
      </c>
      <c r="F13031">
        <v>0</v>
      </c>
    </row>
    <row r="13032" spans="1:6">
      <c r="A13032" s="171">
        <v>44591</v>
      </c>
      <c r="B13032" t="s">
        <v>164</v>
      </c>
      <c r="C13032">
        <v>304381.7</v>
      </c>
      <c r="D13032" t="s">
        <v>37</v>
      </c>
      <c r="E13032" t="s">
        <v>37</v>
      </c>
      <c r="F13032">
        <v>0</v>
      </c>
    </row>
    <row r="13033" spans="1:6">
      <c r="A13033" s="171">
        <v>44591</v>
      </c>
      <c r="B13033" t="s">
        <v>164</v>
      </c>
      <c r="C13033">
        <v>304381.7</v>
      </c>
      <c r="D13033" t="s">
        <v>38</v>
      </c>
      <c r="E13033" t="s">
        <v>38</v>
      </c>
      <c r="F13033">
        <v>0</v>
      </c>
    </row>
    <row r="13034" spans="1:6">
      <c r="A13034" s="171">
        <v>44591</v>
      </c>
      <c r="B13034" t="s">
        <v>164</v>
      </c>
      <c r="C13034">
        <v>304381.7</v>
      </c>
      <c r="D13034" t="s">
        <v>39</v>
      </c>
      <c r="E13034" t="s">
        <v>39</v>
      </c>
      <c r="F13034">
        <v>0</v>
      </c>
    </row>
    <row r="13035" spans="1:6">
      <c r="A13035" s="171">
        <v>44591</v>
      </c>
      <c r="B13035" t="s">
        <v>164</v>
      </c>
      <c r="C13035">
        <v>304381.7</v>
      </c>
      <c r="D13035" t="s">
        <v>40</v>
      </c>
      <c r="E13035" t="s">
        <v>40</v>
      </c>
      <c r="F13035">
        <v>0</v>
      </c>
    </row>
    <row r="13036" spans="1:6">
      <c r="A13036" s="171">
        <v>44591</v>
      </c>
      <c r="B13036" t="s">
        <v>164</v>
      </c>
      <c r="C13036">
        <v>304381.7</v>
      </c>
      <c r="D13036" t="s">
        <v>41</v>
      </c>
      <c r="E13036" t="s">
        <v>41</v>
      </c>
      <c r="F13036">
        <v>0</v>
      </c>
    </row>
    <row r="13037" spans="1:6">
      <c r="A13037" s="171">
        <v>44592</v>
      </c>
      <c r="B13037" t="s">
        <v>164</v>
      </c>
      <c r="C13037">
        <v>205520.3</v>
      </c>
      <c r="D13037" t="s">
        <v>9</v>
      </c>
      <c r="E13037" t="s">
        <v>9</v>
      </c>
      <c r="F13037">
        <v>2862060</v>
      </c>
    </row>
    <row r="13038" spans="1:6">
      <c r="A13038" s="171">
        <v>44592</v>
      </c>
      <c r="B13038" t="s">
        <v>164</v>
      </c>
      <c r="C13038">
        <v>205520.3</v>
      </c>
      <c r="D13038" t="s">
        <v>9</v>
      </c>
      <c r="E13038" t="s">
        <v>10</v>
      </c>
      <c r="F13038">
        <v>939349</v>
      </c>
    </row>
    <row r="13039" spans="1:6">
      <c r="A13039" s="171">
        <v>44592</v>
      </c>
      <c r="B13039" t="s">
        <v>164</v>
      </c>
      <c r="C13039">
        <v>205520.3</v>
      </c>
      <c r="D13039" t="s">
        <v>9</v>
      </c>
      <c r="E13039" t="s">
        <v>11</v>
      </c>
      <c r="F13039">
        <v>3570</v>
      </c>
    </row>
    <row r="13040" spans="1:6">
      <c r="A13040" s="171">
        <v>44592</v>
      </c>
      <c r="B13040" t="s">
        <v>164</v>
      </c>
      <c r="C13040">
        <v>205520.3</v>
      </c>
      <c r="D13040" t="s">
        <v>9</v>
      </c>
      <c r="E13040" t="s">
        <v>12</v>
      </c>
      <c r="F13040">
        <v>0</v>
      </c>
    </row>
    <row r="13041" spans="1:6">
      <c r="A13041" s="171">
        <v>44592</v>
      </c>
      <c r="B13041" t="s">
        <v>164</v>
      </c>
      <c r="C13041">
        <v>205520.3</v>
      </c>
      <c r="D13041" t="s">
        <v>9</v>
      </c>
      <c r="E13041" t="s">
        <v>13</v>
      </c>
      <c r="F13041">
        <v>1919141</v>
      </c>
    </row>
    <row r="13042" spans="1:6">
      <c r="A13042" s="171">
        <v>44592</v>
      </c>
      <c r="B13042" t="s">
        <v>164</v>
      </c>
      <c r="C13042">
        <v>205520.3</v>
      </c>
      <c r="D13042" t="s">
        <v>14</v>
      </c>
      <c r="E13042" t="s">
        <v>14</v>
      </c>
      <c r="F13042">
        <v>14235</v>
      </c>
    </row>
    <row r="13043" spans="1:6">
      <c r="A13043" s="171">
        <v>44592</v>
      </c>
      <c r="B13043" t="s">
        <v>164</v>
      </c>
      <c r="C13043">
        <v>205520.3</v>
      </c>
      <c r="D13043" t="s">
        <v>14</v>
      </c>
      <c r="E13043" t="s">
        <v>15</v>
      </c>
      <c r="F13043">
        <v>13593</v>
      </c>
    </row>
    <row r="13044" spans="1:6">
      <c r="A13044" s="171">
        <v>44592</v>
      </c>
      <c r="B13044" t="s">
        <v>164</v>
      </c>
      <c r="C13044">
        <v>205520.3</v>
      </c>
      <c r="D13044" t="s">
        <v>14</v>
      </c>
      <c r="E13044" t="s">
        <v>16</v>
      </c>
      <c r="F13044">
        <v>642</v>
      </c>
    </row>
    <row r="13045" spans="1:6">
      <c r="A13045" s="171">
        <v>44592</v>
      </c>
      <c r="B13045" t="s">
        <v>164</v>
      </c>
      <c r="C13045">
        <v>205520.3</v>
      </c>
      <c r="D13045" t="s">
        <v>14</v>
      </c>
      <c r="E13045" t="s">
        <v>17</v>
      </c>
      <c r="F13045">
        <v>0</v>
      </c>
    </row>
    <row r="13046" spans="1:6">
      <c r="A13046" s="171">
        <v>44592</v>
      </c>
      <c r="B13046" t="s">
        <v>164</v>
      </c>
      <c r="C13046">
        <v>205520.3</v>
      </c>
      <c r="D13046" t="s">
        <v>14</v>
      </c>
      <c r="E13046" t="s">
        <v>18</v>
      </c>
      <c r="F13046">
        <v>0</v>
      </c>
    </row>
    <row r="13047" spans="1:6">
      <c r="A13047" s="171">
        <v>44592</v>
      </c>
      <c r="B13047" t="s">
        <v>164</v>
      </c>
      <c r="C13047">
        <v>205520.3</v>
      </c>
      <c r="D13047" t="s">
        <v>19</v>
      </c>
      <c r="E13047" t="s">
        <v>19</v>
      </c>
      <c r="F13047">
        <v>1994651</v>
      </c>
    </row>
    <row r="13048" spans="1:6">
      <c r="A13048" s="171">
        <v>44592</v>
      </c>
      <c r="B13048" t="s">
        <v>164</v>
      </c>
      <c r="C13048">
        <v>205520.3</v>
      </c>
      <c r="D13048" t="s">
        <v>19</v>
      </c>
      <c r="E13048" t="s">
        <v>20</v>
      </c>
      <c r="F13048">
        <v>1994651</v>
      </c>
    </row>
    <row r="13049" spans="1:6">
      <c r="A13049" s="171">
        <v>44592</v>
      </c>
      <c r="B13049" t="s">
        <v>164</v>
      </c>
      <c r="C13049">
        <v>205520.3</v>
      </c>
      <c r="D13049" t="s">
        <v>19</v>
      </c>
      <c r="E13049" t="s">
        <v>21</v>
      </c>
      <c r="F13049">
        <v>0</v>
      </c>
    </row>
    <row r="13050" spans="1:6">
      <c r="A13050" s="171">
        <v>44592</v>
      </c>
      <c r="B13050" t="s">
        <v>164</v>
      </c>
      <c r="C13050">
        <v>205520.3</v>
      </c>
      <c r="D13050" t="s">
        <v>19</v>
      </c>
      <c r="E13050" t="s">
        <v>22</v>
      </c>
      <c r="F13050">
        <v>0</v>
      </c>
    </row>
    <row r="13051" spans="1:6">
      <c r="A13051" s="171">
        <v>44592</v>
      </c>
      <c r="B13051" t="s">
        <v>164</v>
      </c>
      <c r="C13051">
        <v>205520.3</v>
      </c>
      <c r="D13051" t="s">
        <v>23</v>
      </c>
      <c r="E13051" t="s">
        <v>23</v>
      </c>
      <c r="F13051">
        <v>2721989</v>
      </c>
    </row>
    <row r="13052" spans="1:6">
      <c r="A13052" s="171">
        <v>44592</v>
      </c>
      <c r="B13052" t="s">
        <v>164</v>
      </c>
      <c r="C13052">
        <v>205520.3</v>
      </c>
      <c r="D13052" t="s">
        <v>24</v>
      </c>
      <c r="E13052" t="s">
        <v>24</v>
      </c>
      <c r="F13052">
        <v>444243</v>
      </c>
    </row>
    <row r="13053" spans="1:6">
      <c r="A13053" s="171">
        <v>44592</v>
      </c>
      <c r="B13053" t="s">
        <v>164</v>
      </c>
      <c r="C13053">
        <v>205520.3</v>
      </c>
      <c r="D13053" t="s">
        <v>25</v>
      </c>
      <c r="E13053" t="s">
        <v>25</v>
      </c>
      <c r="F13053">
        <v>5004490</v>
      </c>
    </row>
    <row r="13054" spans="1:6">
      <c r="A13054" s="171">
        <v>44592</v>
      </c>
      <c r="B13054" t="s">
        <v>164</v>
      </c>
      <c r="C13054">
        <v>205520.3</v>
      </c>
      <c r="D13054" t="s">
        <v>26</v>
      </c>
      <c r="E13054" t="s">
        <v>26</v>
      </c>
      <c r="F13054">
        <v>1998556</v>
      </c>
    </row>
    <row r="13055" spans="1:6">
      <c r="A13055" s="171">
        <v>44592</v>
      </c>
      <c r="B13055" t="s">
        <v>164</v>
      </c>
      <c r="C13055">
        <v>205520.3</v>
      </c>
      <c r="D13055" t="s">
        <v>27</v>
      </c>
      <c r="E13055" t="s">
        <v>27</v>
      </c>
      <c r="F13055">
        <v>64413</v>
      </c>
    </row>
    <row r="13056" spans="1:6">
      <c r="A13056" s="171">
        <v>44592</v>
      </c>
      <c r="B13056" t="s">
        <v>164</v>
      </c>
      <c r="C13056">
        <v>205520.3</v>
      </c>
      <c r="D13056" t="s">
        <v>28</v>
      </c>
      <c r="E13056" t="s">
        <v>28</v>
      </c>
      <c r="F13056">
        <v>5850</v>
      </c>
    </row>
    <row r="13057" spans="1:6">
      <c r="A13057" s="171">
        <v>44592</v>
      </c>
      <c r="B13057" t="s">
        <v>164</v>
      </c>
      <c r="C13057">
        <v>205520.3</v>
      </c>
      <c r="D13057" t="s">
        <v>29</v>
      </c>
      <c r="E13057" t="s">
        <v>29</v>
      </c>
      <c r="F13057">
        <v>1303302</v>
      </c>
    </row>
    <row r="13058" spans="1:6">
      <c r="A13058" s="171">
        <v>44592</v>
      </c>
      <c r="B13058" t="s">
        <v>164</v>
      </c>
      <c r="C13058">
        <v>205520.3</v>
      </c>
      <c r="D13058" t="s">
        <v>30</v>
      </c>
      <c r="E13058" t="s">
        <v>30</v>
      </c>
      <c r="F13058">
        <v>60124391</v>
      </c>
    </row>
    <row r="13059" spans="1:6">
      <c r="A13059" s="171">
        <v>44592</v>
      </c>
      <c r="B13059" t="s">
        <v>164</v>
      </c>
      <c r="C13059">
        <v>205520.3</v>
      </c>
      <c r="D13059" t="s">
        <v>31</v>
      </c>
      <c r="E13059" t="s">
        <v>31</v>
      </c>
      <c r="F13059">
        <v>19377533</v>
      </c>
    </row>
    <row r="13060" spans="1:6">
      <c r="A13060" s="171">
        <v>44592</v>
      </c>
      <c r="B13060" t="s">
        <v>164</v>
      </c>
      <c r="C13060">
        <v>205520.3</v>
      </c>
      <c r="D13060" t="s">
        <v>32</v>
      </c>
      <c r="E13060" t="s">
        <v>32</v>
      </c>
      <c r="F13060">
        <v>98385</v>
      </c>
    </row>
    <row r="13061" spans="1:6">
      <c r="A13061" s="171">
        <v>44592</v>
      </c>
      <c r="B13061" t="s">
        <v>164</v>
      </c>
      <c r="C13061">
        <v>205520.3</v>
      </c>
      <c r="D13061" t="s">
        <v>33</v>
      </c>
      <c r="E13061" t="s">
        <v>33</v>
      </c>
      <c r="F13061">
        <v>42504601</v>
      </c>
    </row>
    <row r="13062" spans="1:6">
      <c r="A13062" s="171">
        <v>44592</v>
      </c>
      <c r="B13062" t="s">
        <v>164</v>
      </c>
      <c r="C13062">
        <v>205520.3</v>
      </c>
      <c r="D13062" t="s">
        <v>34</v>
      </c>
      <c r="E13062" t="s">
        <v>34</v>
      </c>
      <c r="F13062">
        <v>2046971</v>
      </c>
    </row>
    <row r="13063" spans="1:6">
      <c r="A13063" s="171">
        <v>44592</v>
      </c>
      <c r="B13063" t="s">
        <v>164</v>
      </c>
      <c r="C13063">
        <v>205520.3</v>
      </c>
      <c r="D13063" t="s">
        <v>35</v>
      </c>
      <c r="E13063" t="s">
        <v>35</v>
      </c>
      <c r="F13063">
        <v>0</v>
      </c>
    </row>
    <row r="13064" spans="1:6">
      <c r="A13064" s="171">
        <v>44592</v>
      </c>
      <c r="B13064" t="s">
        <v>164</v>
      </c>
      <c r="C13064">
        <v>205520.3</v>
      </c>
      <c r="D13064" t="s">
        <v>36</v>
      </c>
      <c r="E13064" t="s">
        <v>36</v>
      </c>
      <c r="F13064">
        <v>0</v>
      </c>
    </row>
    <row r="13065" spans="1:6">
      <c r="A13065" s="171">
        <v>44592</v>
      </c>
      <c r="B13065" t="s">
        <v>164</v>
      </c>
      <c r="C13065">
        <v>205520.3</v>
      </c>
      <c r="D13065" t="s">
        <v>37</v>
      </c>
      <c r="E13065" t="s">
        <v>37</v>
      </c>
      <c r="F13065">
        <v>0</v>
      </c>
    </row>
    <row r="13066" spans="1:6">
      <c r="A13066" s="171">
        <v>44592</v>
      </c>
      <c r="B13066" t="s">
        <v>164</v>
      </c>
      <c r="C13066">
        <v>205520.3</v>
      </c>
      <c r="D13066" t="s">
        <v>38</v>
      </c>
      <c r="E13066" t="s">
        <v>38</v>
      </c>
      <c r="F13066">
        <v>0</v>
      </c>
    </row>
    <row r="13067" spans="1:6">
      <c r="A13067" s="171">
        <v>44592</v>
      </c>
      <c r="B13067" t="s">
        <v>164</v>
      </c>
      <c r="C13067">
        <v>205520.3</v>
      </c>
      <c r="D13067" t="s">
        <v>39</v>
      </c>
      <c r="E13067" t="s">
        <v>39</v>
      </c>
      <c r="F13067">
        <v>0</v>
      </c>
    </row>
    <row r="13068" spans="1:6">
      <c r="A13068" s="171">
        <v>44592</v>
      </c>
      <c r="B13068" t="s">
        <v>164</v>
      </c>
      <c r="C13068">
        <v>205520.3</v>
      </c>
      <c r="D13068" t="s">
        <v>40</v>
      </c>
      <c r="E13068" t="s">
        <v>40</v>
      </c>
      <c r="F13068">
        <v>0</v>
      </c>
    </row>
    <row r="13069" spans="1:6">
      <c r="A13069" s="171">
        <v>44592</v>
      </c>
      <c r="B13069" t="s">
        <v>164</v>
      </c>
      <c r="C13069">
        <v>205520.3</v>
      </c>
      <c r="D13069" t="s">
        <v>41</v>
      </c>
      <c r="E13069" t="s">
        <v>41</v>
      </c>
      <c r="F13069">
        <v>0</v>
      </c>
    </row>
    <row r="13070" spans="1:6">
      <c r="A13070" s="171">
        <v>44593</v>
      </c>
      <c r="B13070" t="s">
        <v>164</v>
      </c>
      <c r="C13070">
        <v>221942.08</v>
      </c>
      <c r="D13070" t="s">
        <v>9</v>
      </c>
      <c r="E13070" t="s">
        <v>9</v>
      </c>
      <c r="F13070">
        <v>3771753</v>
      </c>
    </row>
    <row r="13071" spans="1:6">
      <c r="A13071" s="171">
        <v>44593</v>
      </c>
      <c r="B13071" t="s">
        <v>164</v>
      </c>
      <c r="C13071">
        <v>221942.08</v>
      </c>
      <c r="D13071" t="s">
        <v>9</v>
      </c>
      <c r="E13071" t="s">
        <v>10</v>
      </c>
      <c r="F13071">
        <v>1653378</v>
      </c>
    </row>
    <row r="13072" spans="1:6">
      <c r="A13072" s="171">
        <v>44593</v>
      </c>
      <c r="B13072" t="s">
        <v>164</v>
      </c>
      <c r="C13072">
        <v>221942.08</v>
      </c>
      <c r="D13072" t="s">
        <v>9</v>
      </c>
      <c r="E13072" t="s">
        <v>11</v>
      </c>
      <c r="F13072">
        <v>3844</v>
      </c>
    </row>
    <row r="13073" spans="1:6">
      <c r="A13073" s="171">
        <v>44593</v>
      </c>
      <c r="B13073" t="s">
        <v>164</v>
      </c>
      <c r="C13073">
        <v>221942.08</v>
      </c>
      <c r="D13073" t="s">
        <v>9</v>
      </c>
      <c r="E13073" t="s">
        <v>12</v>
      </c>
      <c r="F13073">
        <v>0</v>
      </c>
    </row>
    <row r="13074" spans="1:6">
      <c r="A13074" s="171">
        <v>44593</v>
      </c>
      <c r="B13074" t="s">
        <v>164</v>
      </c>
      <c r="C13074">
        <v>221942.08</v>
      </c>
      <c r="D13074" t="s">
        <v>9</v>
      </c>
      <c r="E13074" t="s">
        <v>13</v>
      </c>
      <c r="F13074">
        <v>2114531</v>
      </c>
    </row>
    <row r="13075" spans="1:6">
      <c r="A13075" s="171">
        <v>44593</v>
      </c>
      <c r="B13075" t="s">
        <v>164</v>
      </c>
      <c r="C13075">
        <v>221942.08</v>
      </c>
      <c r="D13075" t="s">
        <v>14</v>
      </c>
      <c r="E13075" t="s">
        <v>14</v>
      </c>
      <c r="F13075">
        <v>52631</v>
      </c>
    </row>
    <row r="13076" spans="1:6">
      <c r="A13076" s="171">
        <v>44593</v>
      </c>
      <c r="B13076" t="s">
        <v>164</v>
      </c>
      <c r="C13076">
        <v>221942.08</v>
      </c>
      <c r="D13076" t="s">
        <v>14</v>
      </c>
      <c r="E13076" t="s">
        <v>15</v>
      </c>
      <c r="F13076">
        <v>52117</v>
      </c>
    </row>
    <row r="13077" spans="1:6">
      <c r="A13077" s="171">
        <v>44593</v>
      </c>
      <c r="B13077" t="s">
        <v>164</v>
      </c>
      <c r="C13077">
        <v>221942.08</v>
      </c>
      <c r="D13077" t="s">
        <v>14</v>
      </c>
      <c r="E13077" t="s">
        <v>16</v>
      </c>
      <c r="F13077">
        <v>514</v>
      </c>
    </row>
    <row r="13078" spans="1:6">
      <c r="A13078" s="171">
        <v>44593</v>
      </c>
      <c r="B13078" t="s">
        <v>164</v>
      </c>
      <c r="C13078">
        <v>221942.08</v>
      </c>
      <c r="D13078" t="s">
        <v>14</v>
      </c>
      <c r="E13078" t="s">
        <v>17</v>
      </c>
      <c r="F13078">
        <v>0</v>
      </c>
    </row>
    <row r="13079" spans="1:6">
      <c r="A13079" s="171">
        <v>44593</v>
      </c>
      <c r="B13079" t="s">
        <v>164</v>
      </c>
      <c r="C13079">
        <v>221942.08</v>
      </c>
      <c r="D13079" t="s">
        <v>14</v>
      </c>
      <c r="E13079" t="s">
        <v>18</v>
      </c>
      <c r="F13079">
        <v>0</v>
      </c>
    </row>
    <row r="13080" spans="1:6">
      <c r="A13080" s="171">
        <v>44593</v>
      </c>
      <c r="B13080" t="s">
        <v>164</v>
      </c>
      <c r="C13080">
        <v>221942.08</v>
      </c>
      <c r="D13080" t="s">
        <v>19</v>
      </c>
      <c r="E13080" t="s">
        <v>19</v>
      </c>
      <c r="F13080">
        <v>2713603</v>
      </c>
    </row>
    <row r="13081" spans="1:6">
      <c r="A13081" s="171">
        <v>44593</v>
      </c>
      <c r="B13081" t="s">
        <v>164</v>
      </c>
      <c r="C13081">
        <v>221942.08</v>
      </c>
      <c r="D13081" t="s">
        <v>19</v>
      </c>
      <c r="E13081" t="s">
        <v>20</v>
      </c>
      <c r="F13081">
        <v>2713603</v>
      </c>
    </row>
    <row r="13082" spans="1:6">
      <c r="A13082" s="171">
        <v>44593</v>
      </c>
      <c r="B13082" t="s">
        <v>164</v>
      </c>
      <c r="C13082">
        <v>221942.08</v>
      </c>
      <c r="D13082" t="s">
        <v>19</v>
      </c>
      <c r="E13082" t="s">
        <v>21</v>
      </c>
      <c r="F13082">
        <v>0</v>
      </c>
    </row>
    <row r="13083" spans="1:6">
      <c r="A13083" s="171">
        <v>44593</v>
      </c>
      <c r="B13083" t="s">
        <v>164</v>
      </c>
      <c r="C13083">
        <v>221942.08</v>
      </c>
      <c r="D13083" t="s">
        <v>19</v>
      </c>
      <c r="E13083" t="s">
        <v>22</v>
      </c>
      <c r="F13083">
        <v>0</v>
      </c>
    </row>
    <row r="13084" spans="1:6">
      <c r="A13084" s="171">
        <v>44593</v>
      </c>
      <c r="B13084" t="s">
        <v>164</v>
      </c>
      <c r="C13084">
        <v>221942.08</v>
      </c>
      <c r="D13084" t="s">
        <v>23</v>
      </c>
      <c r="E13084" t="s">
        <v>23</v>
      </c>
      <c r="F13084">
        <v>3076427</v>
      </c>
    </row>
    <row r="13085" spans="1:6">
      <c r="A13085" s="171">
        <v>44593</v>
      </c>
      <c r="B13085" t="s">
        <v>164</v>
      </c>
      <c r="C13085">
        <v>221942.08</v>
      </c>
      <c r="D13085" t="s">
        <v>24</v>
      </c>
      <c r="E13085" t="s">
        <v>24</v>
      </c>
      <c r="F13085">
        <v>224101</v>
      </c>
    </row>
    <row r="13086" spans="1:6">
      <c r="A13086" s="171">
        <v>44593</v>
      </c>
      <c r="B13086" t="s">
        <v>164</v>
      </c>
      <c r="C13086">
        <v>221942.08</v>
      </c>
      <c r="D13086" t="s">
        <v>25</v>
      </c>
      <c r="E13086" t="s">
        <v>25</v>
      </c>
      <c r="F13086">
        <v>6225581</v>
      </c>
    </row>
    <row r="13087" spans="1:6">
      <c r="A13087" s="171">
        <v>44593</v>
      </c>
      <c r="B13087" t="s">
        <v>164</v>
      </c>
      <c r="C13087">
        <v>221942.08</v>
      </c>
      <c r="D13087" t="s">
        <v>26</v>
      </c>
      <c r="E13087" t="s">
        <v>26</v>
      </c>
      <c r="F13087">
        <v>2718436</v>
      </c>
    </row>
    <row r="13088" spans="1:6">
      <c r="A13088" s="171">
        <v>44593</v>
      </c>
      <c r="B13088" t="s">
        <v>164</v>
      </c>
      <c r="C13088">
        <v>221942.08</v>
      </c>
      <c r="D13088" t="s">
        <v>27</v>
      </c>
      <c r="E13088" t="s">
        <v>27</v>
      </c>
      <c r="F13088">
        <v>68784</v>
      </c>
    </row>
    <row r="13089" spans="1:6">
      <c r="A13089" s="171">
        <v>44593</v>
      </c>
      <c r="B13089" t="s">
        <v>164</v>
      </c>
      <c r="C13089">
        <v>221942.08</v>
      </c>
      <c r="D13089" t="s">
        <v>28</v>
      </c>
      <c r="E13089" t="s">
        <v>28</v>
      </c>
      <c r="F13089">
        <v>7104</v>
      </c>
    </row>
    <row r="13090" spans="1:6">
      <c r="A13090" s="171">
        <v>44593</v>
      </c>
      <c r="B13090" t="s">
        <v>164</v>
      </c>
      <c r="C13090">
        <v>221942.08</v>
      </c>
      <c r="D13090" t="s">
        <v>29</v>
      </c>
      <c r="E13090" t="s">
        <v>29</v>
      </c>
      <c r="F13090">
        <v>1316743</v>
      </c>
    </row>
    <row r="13091" spans="1:6">
      <c r="A13091" s="171">
        <v>44593</v>
      </c>
      <c r="B13091" t="s">
        <v>164</v>
      </c>
      <c r="C13091">
        <v>221942.08</v>
      </c>
      <c r="D13091" t="s">
        <v>30</v>
      </c>
      <c r="E13091" t="s">
        <v>30</v>
      </c>
      <c r="F13091">
        <v>59652306</v>
      </c>
    </row>
    <row r="13092" spans="1:6">
      <c r="A13092" s="171">
        <v>44593</v>
      </c>
      <c r="B13092" t="s">
        <v>164</v>
      </c>
      <c r="C13092">
        <v>221942.08</v>
      </c>
      <c r="D13092" t="s">
        <v>31</v>
      </c>
      <c r="E13092" t="s">
        <v>31</v>
      </c>
      <c r="F13092">
        <v>19232422</v>
      </c>
    </row>
    <row r="13093" spans="1:6">
      <c r="A13093" s="171">
        <v>44593</v>
      </c>
      <c r="B13093" t="s">
        <v>164</v>
      </c>
      <c r="C13093">
        <v>221942.08</v>
      </c>
      <c r="D13093" t="s">
        <v>32</v>
      </c>
      <c r="E13093" t="s">
        <v>32</v>
      </c>
      <c r="F13093">
        <v>199433</v>
      </c>
    </row>
    <row r="13094" spans="1:6">
      <c r="A13094" s="171">
        <v>44593</v>
      </c>
      <c r="B13094" t="s">
        <v>164</v>
      </c>
      <c r="C13094">
        <v>221942.08</v>
      </c>
      <c r="D13094" t="s">
        <v>33</v>
      </c>
      <c r="E13094" t="s">
        <v>33</v>
      </c>
      <c r="F13094">
        <v>42914777</v>
      </c>
    </row>
    <row r="13095" spans="1:6">
      <c r="A13095" s="171">
        <v>44593</v>
      </c>
      <c r="B13095" t="s">
        <v>164</v>
      </c>
      <c r="C13095">
        <v>221942.08</v>
      </c>
      <c r="D13095" t="s">
        <v>34</v>
      </c>
      <c r="E13095" t="s">
        <v>34</v>
      </c>
      <c r="F13095">
        <v>2776546</v>
      </c>
    </row>
    <row r="13096" spans="1:6">
      <c r="A13096" s="171">
        <v>44593</v>
      </c>
      <c r="B13096" t="s">
        <v>164</v>
      </c>
      <c r="C13096">
        <v>221942.08</v>
      </c>
      <c r="D13096" t="s">
        <v>35</v>
      </c>
      <c r="E13096" t="s">
        <v>35</v>
      </c>
      <c r="F13096">
        <v>0</v>
      </c>
    </row>
    <row r="13097" spans="1:6">
      <c r="A13097" s="171">
        <v>44593</v>
      </c>
      <c r="B13097" t="s">
        <v>164</v>
      </c>
      <c r="C13097">
        <v>221942.08</v>
      </c>
      <c r="D13097" t="s">
        <v>36</v>
      </c>
      <c r="E13097" t="s">
        <v>36</v>
      </c>
      <c r="F13097">
        <v>0</v>
      </c>
    </row>
    <row r="13098" spans="1:6">
      <c r="A13098" s="171">
        <v>44593</v>
      </c>
      <c r="B13098" t="s">
        <v>164</v>
      </c>
      <c r="C13098">
        <v>221942.08</v>
      </c>
      <c r="D13098" t="s">
        <v>37</v>
      </c>
      <c r="E13098" t="s">
        <v>37</v>
      </c>
      <c r="F13098">
        <v>0</v>
      </c>
    </row>
    <row r="13099" spans="1:6">
      <c r="A13099" s="171">
        <v>44593</v>
      </c>
      <c r="B13099" t="s">
        <v>164</v>
      </c>
      <c r="C13099">
        <v>221942.08</v>
      </c>
      <c r="D13099" t="s">
        <v>38</v>
      </c>
      <c r="E13099" t="s">
        <v>38</v>
      </c>
      <c r="F13099">
        <v>0</v>
      </c>
    </row>
    <row r="13100" spans="1:6">
      <c r="A13100" s="171">
        <v>44593</v>
      </c>
      <c r="B13100" t="s">
        <v>164</v>
      </c>
      <c r="C13100">
        <v>221942.08</v>
      </c>
      <c r="D13100" t="s">
        <v>39</v>
      </c>
      <c r="E13100" t="s">
        <v>39</v>
      </c>
      <c r="F13100">
        <v>0</v>
      </c>
    </row>
    <row r="13101" spans="1:6">
      <c r="A13101" s="171">
        <v>44593</v>
      </c>
      <c r="B13101" t="s">
        <v>164</v>
      </c>
      <c r="C13101">
        <v>221942.08</v>
      </c>
      <c r="D13101" t="s">
        <v>40</v>
      </c>
      <c r="E13101" t="s">
        <v>40</v>
      </c>
      <c r="F13101">
        <v>0</v>
      </c>
    </row>
    <row r="13102" spans="1:6">
      <c r="A13102" s="171">
        <v>44593</v>
      </c>
      <c r="B13102" t="s">
        <v>164</v>
      </c>
      <c r="C13102">
        <v>221942.08</v>
      </c>
      <c r="D13102" t="s">
        <v>41</v>
      </c>
      <c r="E13102" t="s">
        <v>41</v>
      </c>
      <c r="F13102">
        <v>0</v>
      </c>
    </row>
    <row r="13103" spans="1:6">
      <c r="A13103" s="171">
        <v>44594</v>
      </c>
      <c r="B13103" t="s">
        <v>164</v>
      </c>
      <c r="C13103">
        <v>228150.8</v>
      </c>
      <c r="D13103" t="s">
        <v>9</v>
      </c>
      <c r="E13103" t="s">
        <v>9</v>
      </c>
      <c r="F13103">
        <v>3892129</v>
      </c>
    </row>
    <row r="13104" spans="1:6">
      <c r="A13104" s="171">
        <v>44594</v>
      </c>
      <c r="B13104" t="s">
        <v>164</v>
      </c>
      <c r="C13104">
        <v>228150.8</v>
      </c>
      <c r="D13104" t="s">
        <v>9</v>
      </c>
      <c r="E13104" t="s">
        <v>10</v>
      </c>
      <c r="F13104">
        <v>1890145</v>
      </c>
    </row>
    <row r="13105" spans="1:6">
      <c r="A13105" s="171">
        <v>44594</v>
      </c>
      <c r="B13105" t="s">
        <v>164</v>
      </c>
      <c r="C13105">
        <v>228150.8</v>
      </c>
      <c r="D13105" t="s">
        <v>9</v>
      </c>
      <c r="E13105" t="s">
        <v>11</v>
      </c>
      <c r="F13105">
        <v>3981</v>
      </c>
    </row>
    <row r="13106" spans="1:6">
      <c r="A13106" s="171">
        <v>44594</v>
      </c>
      <c r="B13106" t="s">
        <v>164</v>
      </c>
      <c r="C13106">
        <v>228150.8</v>
      </c>
      <c r="D13106" t="s">
        <v>9</v>
      </c>
      <c r="E13106" t="s">
        <v>12</v>
      </c>
      <c r="F13106">
        <v>0</v>
      </c>
    </row>
    <row r="13107" spans="1:6">
      <c r="A13107" s="171">
        <v>44594</v>
      </c>
      <c r="B13107" t="s">
        <v>164</v>
      </c>
      <c r="C13107">
        <v>228150.8</v>
      </c>
      <c r="D13107" t="s">
        <v>9</v>
      </c>
      <c r="E13107" t="s">
        <v>13</v>
      </c>
      <c r="F13107">
        <v>1998003</v>
      </c>
    </row>
    <row r="13108" spans="1:6">
      <c r="A13108" s="171">
        <v>44594</v>
      </c>
      <c r="B13108" t="s">
        <v>164</v>
      </c>
      <c r="C13108">
        <v>228150.8</v>
      </c>
      <c r="D13108" t="s">
        <v>14</v>
      </c>
      <c r="E13108" t="s">
        <v>14</v>
      </c>
      <c r="F13108">
        <v>107583</v>
      </c>
    </row>
    <row r="13109" spans="1:6">
      <c r="A13109" s="171">
        <v>44594</v>
      </c>
      <c r="B13109" t="s">
        <v>164</v>
      </c>
      <c r="C13109">
        <v>228150.8</v>
      </c>
      <c r="D13109" t="s">
        <v>14</v>
      </c>
      <c r="E13109" t="s">
        <v>15</v>
      </c>
      <c r="F13109">
        <v>107114</v>
      </c>
    </row>
    <row r="13110" spans="1:6">
      <c r="A13110" s="171">
        <v>44594</v>
      </c>
      <c r="B13110" t="s">
        <v>164</v>
      </c>
      <c r="C13110">
        <v>228150.8</v>
      </c>
      <c r="D13110" t="s">
        <v>14</v>
      </c>
      <c r="E13110" t="s">
        <v>16</v>
      </c>
      <c r="F13110">
        <v>469</v>
      </c>
    </row>
    <row r="13111" spans="1:6">
      <c r="A13111" s="171">
        <v>44594</v>
      </c>
      <c r="B13111" t="s">
        <v>164</v>
      </c>
      <c r="C13111">
        <v>228150.8</v>
      </c>
      <c r="D13111" t="s">
        <v>14</v>
      </c>
      <c r="E13111" t="s">
        <v>17</v>
      </c>
      <c r="F13111">
        <v>0</v>
      </c>
    </row>
    <row r="13112" spans="1:6">
      <c r="A13112" s="171">
        <v>44594</v>
      </c>
      <c r="B13112" t="s">
        <v>164</v>
      </c>
      <c r="C13112">
        <v>228150.8</v>
      </c>
      <c r="D13112" t="s">
        <v>14</v>
      </c>
      <c r="E13112" t="s">
        <v>18</v>
      </c>
      <c r="F13112">
        <v>0</v>
      </c>
    </row>
    <row r="13113" spans="1:6">
      <c r="A13113" s="171">
        <v>44594</v>
      </c>
      <c r="B13113" t="s">
        <v>164</v>
      </c>
      <c r="C13113">
        <v>228150.8</v>
      </c>
      <c r="D13113" t="s">
        <v>19</v>
      </c>
      <c r="E13113" t="s">
        <v>19</v>
      </c>
      <c r="F13113">
        <v>2359366</v>
      </c>
    </row>
    <row r="13114" spans="1:6">
      <c r="A13114" s="171">
        <v>44594</v>
      </c>
      <c r="B13114" t="s">
        <v>164</v>
      </c>
      <c r="C13114">
        <v>228150.8</v>
      </c>
      <c r="D13114" t="s">
        <v>19</v>
      </c>
      <c r="E13114" t="s">
        <v>20</v>
      </c>
      <c r="F13114">
        <v>2359366</v>
      </c>
    </row>
    <row r="13115" spans="1:6">
      <c r="A13115" s="171">
        <v>44594</v>
      </c>
      <c r="B13115" t="s">
        <v>164</v>
      </c>
      <c r="C13115">
        <v>228150.8</v>
      </c>
      <c r="D13115" t="s">
        <v>19</v>
      </c>
      <c r="E13115" t="s">
        <v>21</v>
      </c>
      <c r="F13115">
        <v>0</v>
      </c>
    </row>
    <row r="13116" spans="1:6">
      <c r="A13116" s="171">
        <v>44594</v>
      </c>
      <c r="B13116" t="s">
        <v>164</v>
      </c>
      <c r="C13116">
        <v>228150.8</v>
      </c>
      <c r="D13116" t="s">
        <v>19</v>
      </c>
      <c r="E13116" t="s">
        <v>22</v>
      </c>
      <c r="F13116">
        <v>0</v>
      </c>
    </row>
    <row r="13117" spans="1:6">
      <c r="A13117" s="171">
        <v>44594</v>
      </c>
      <c r="B13117" t="s">
        <v>164</v>
      </c>
      <c r="C13117">
        <v>228150.8</v>
      </c>
      <c r="D13117" t="s">
        <v>23</v>
      </c>
      <c r="E13117" t="s">
        <v>23</v>
      </c>
      <c r="F13117">
        <v>2771677</v>
      </c>
    </row>
    <row r="13118" spans="1:6">
      <c r="A13118" s="171">
        <v>44594</v>
      </c>
      <c r="B13118" t="s">
        <v>164</v>
      </c>
      <c r="C13118">
        <v>228150.8</v>
      </c>
      <c r="D13118" t="s">
        <v>24</v>
      </c>
      <c r="E13118" t="s">
        <v>24</v>
      </c>
      <c r="F13118">
        <v>1364826</v>
      </c>
    </row>
    <row r="13119" spans="1:6">
      <c r="A13119" s="171">
        <v>44594</v>
      </c>
      <c r="B13119" t="s">
        <v>164</v>
      </c>
      <c r="C13119">
        <v>228150.8</v>
      </c>
      <c r="D13119" t="s">
        <v>25</v>
      </c>
      <c r="E13119" t="s">
        <v>25</v>
      </c>
      <c r="F13119">
        <v>6115255</v>
      </c>
    </row>
    <row r="13120" spans="1:6">
      <c r="A13120" s="171">
        <v>44594</v>
      </c>
      <c r="B13120" t="s">
        <v>164</v>
      </c>
      <c r="C13120">
        <v>228150.8</v>
      </c>
      <c r="D13120" t="s">
        <v>26</v>
      </c>
      <c r="E13120" t="s">
        <v>26</v>
      </c>
      <c r="F13120">
        <v>2363455</v>
      </c>
    </row>
    <row r="13121" spans="1:6">
      <c r="A13121" s="171">
        <v>44594</v>
      </c>
      <c r="B13121" t="s">
        <v>164</v>
      </c>
      <c r="C13121">
        <v>228150.8</v>
      </c>
      <c r="D13121" t="s">
        <v>27</v>
      </c>
      <c r="E13121" t="s">
        <v>27</v>
      </c>
      <c r="F13121">
        <v>68442</v>
      </c>
    </row>
    <row r="13122" spans="1:6">
      <c r="A13122" s="171">
        <v>44594</v>
      </c>
      <c r="B13122" t="s">
        <v>164</v>
      </c>
      <c r="C13122">
        <v>228150.8</v>
      </c>
      <c r="D13122" t="s">
        <v>28</v>
      </c>
      <c r="E13122" t="s">
        <v>28</v>
      </c>
      <c r="F13122">
        <v>998</v>
      </c>
    </row>
    <row r="13123" spans="1:6">
      <c r="A13123" s="171">
        <v>44594</v>
      </c>
      <c r="B13123" t="s">
        <v>164</v>
      </c>
      <c r="C13123">
        <v>228150.8</v>
      </c>
      <c r="D13123" t="s">
        <v>29</v>
      </c>
      <c r="E13123" t="s">
        <v>29</v>
      </c>
      <c r="F13123">
        <v>1218403</v>
      </c>
    </row>
    <row r="13124" spans="1:6">
      <c r="A13124" s="171">
        <v>44594</v>
      </c>
      <c r="B13124" t="s">
        <v>164</v>
      </c>
      <c r="C13124">
        <v>228150.8</v>
      </c>
      <c r="D13124" t="s">
        <v>30</v>
      </c>
      <c r="E13124" t="s">
        <v>30</v>
      </c>
      <c r="F13124">
        <v>60585917</v>
      </c>
    </row>
    <row r="13125" spans="1:6">
      <c r="A13125" s="171">
        <v>44594</v>
      </c>
      <c r="B13125" t="s">
        <v>164</v>
      </c>
      <c r="C13125">
        <v>228150.8</v>
      </c>
      <c r="D13125" t="s">
        <v>31</v>
      </c>
      <c r="E13125" t="s">
        <v>31</v>
      </c>
      <c r="F13125">
        <v>20204836</v>
      </c>
    </row>
    <row r="13126" spans="1:6">
      <c r="A13126" s="171">
        <v>44594</v>
      </c>
      <c r="B13126" t="s">
        <v>164</v>
      </c>
      <c r="C13126">
        <v>228150.8</v>
      </c>
      <c r="D13126" t="s">
        <v>32</v>
      </c>
      <c r="E13126" t="s">
        <v>32</v>
      </c>
      <c r="F13126">
        <v>227341</v>
      </c>
    </row>
    <row r="13127" spans="1:6">
      <c r="A13127" s="171">
        <v>44594</v>
      </c>
      <c r="B13127" t="s">
        <v>164</v>
      </c>
      <c r="C13127">
        <v>228150.8</v>
      </c>
      <c r="D13127" t="s">
        <v>33</v>
      </c>
      <c r="E13127" t="s">
        <v>33</v>
      </c>
      <c r="F13127">
        <v>42797803</v>
      </c>
    </row>
    <row r="13128" spans="1:6">
      <c r="A13128" s="171">
        <v>44594</v>
      </c>
      <c r="B13128" t="s">
        <v>164</v>
      </c>
      <c r="C13128">
        <v>228150.8</v>
      </c>
      <c r="D13128" t="s">
        <v>34</v>
      </c>
      <c r="E13128" t="s">
        <v>34</v>
      </c>
      <c r="F13128">
        <v>2426833</v>
      </c>
    </row>
    <row r="13129" spans="1:6">
      <c r="A13129" s="171">
        <v>44594</v>
      </c>
      <c r="B13129" t="s">
        <v>164</v>
      </c>
      <c r="C13129">
        <v>228150.8</v>
      </c>
      <c r="D13129" t="s">
        <v>35</v>
      </c>
      <c r="E13129" t="s">
        <v>35</v>
      </c>
      <c r="F13129">
        <v>0</v>
      </c>
    </row>
    <row r="13130" spans="1:6">
      <c r="A13130" s="171">
        <v>44594</v>
      </c>
      <c r="B13130" t="s">
        <v>164</v>
      </c>
      <c r="C13130">
        <v>228150.8</v>
      </c>
      <c r="D13130" t="s">
        <v>36</v>
      </c>
      <c r="E13130" t="s">
        <v>36</v>
      </c>
      <c r="F13130">
        <v>0</v>
      </c>
    </row>
    <row r="13131" spans="1:6">
      <c r="A13131" s="171">
        <v>44594</v>
      </c>
      <c r="B13131" t="s">
        <v>164</v>
      </c>
      <c r="C13131">
        <v>228150.8</v>
      </c>
      <c r="D13131" t="s">
        <v>37</v>
      </c>
      <c r="E13131" t="s">
        <v>37</v>
      </c>
      <c r="F13131">
        <v>0</v>
      </c>
    </row>
    <row r="13132" spans="1:6">
      <c r="A13132" s="171">
        <v>44594</v>
      </c>
      <c r="B13132" t="s">
        <v>164</v>
      </c>
      <c r="C13132">
        <v>228150.8</v>
      </c>
      <c r="D13132" t="s">
        <v>38</v>
      </c>
      <c r="E13132" t="s">
        <v>38</v>
      </c>
      <c r="F13132">
        <v>0</v>
      </c>
    </row>
    <row r="13133" spans="1:6">
      <c r="A13133" s="171">
        <v>44594</v>
      </c>
      <c r="B13133" t="s">
        <v>164</v>
      </c>
      <c r="C13133">
        <v>228150.8</v>
      </c>
      <c r="D13133" t="s">
        <v>39</v>
      </c>
      <c r="E13133" t="s">
        <v>39</v>
      </c>
      <c r="F13133">
        <v>0</v>
      </c>
    </row>
    <row r="13134" spans="1:6">
      <c r="A13134" s="171">
        <v>44594</v>
      </c>
      <c r="B13134" t="s">
        <v>164</v>
      </c>
      <c r="C13134">
        <v>228150.8</v>
      </c>
      <c r="D13134" t="s">
        <v>40</v>
      </c>
      <c r="E13134" t="s">
        <v>40</v>
      </c>
      <c r="F13134">
        <v>0</v>
      </c>
    </row>
    <row r="13135" spans="1:6">
      <c r="A13135" s="171">
        <v>44594</v>
      </c>
      <c r="B13135" t="s">
        <v>164</v>
      </c>
      <c r="C13135">
        <v>228150.8</v>
      </c>
      <c r="D13135" t="s">
        <v>41</v>
      </c>
      <c r="E13135" t="s">
        <v>41</v>
      </c>
      <c r="F13135">
        <v>0</v>
      </c>
    </row>
    <row r="13136" spans="1:6">
      <c r="A13136" s="171">
        <v>44595</v>
      </c>
      <c r="B13136" t="s">
        <v>164</v>
      </c>
      <c r="C13136">
        <v>255422.92</v>
      </c>
      <c r="D13136" t="s">
        <v>9</v>
      </c>
      <c r="E13136" t="s">
        <v>9</v>
      </c>
      <c r="F13136">
        <v>3260417</v>
      </c>
    </row>
    <row r="13137" spans="1:6">
      <c r="A13137" s="171">
        <v>44595</v>
      </c>
      <c r="B13137" t="s">
        <v>164</v>
      </c>
      <c r="C13137">
        <v>255422.92</v>
      </c>
      <c r="D13137" t="s">
        <v>9</v>
      </c>
      <c r="E13137" t="s">
        <v>10</v>
      </c>
      <c r="F13137">
        <v>1288736</v>
      </c>
    </row>
    <row r="13138" spans="1:6">
      <c r="A13138" s="171">
        <v>44595</v>
      </c>
      <c r="B13138" t="s">
        <v>164</v>
      </c>
      <c r="C13138">
        <v>255422.92</v>
      </c>
      <c r="D13138" t="s">
        <v>9</v>
      </c>
      <c r="E13138" t="s">
        <v>11</v>
      </c>
      <c r="F13138">
        <v>3909</v>
      </c>
    </row>
    <row r="13139" spans="1:6">
      <c r="A13139" s="171">
        <v>44595</v>
      </c>
      <c r="B13139" t="s">
        <v>164</v>
      </c>
      <c r="C13139">
        <v>255422.92</v>
      </c>
      <c r="D13139" t="s">
        <v>9</v>
      </c>
      <c r="E13139" t="s">
        <v>12</v>
      </c>
      <c r="F13139">
        <v>0</v>
      </c>
    </row>
    <row r="13140" spans="1:6">
      <c r="A13140" s="171">
        <v>44595</v>
      </c>
      <c r="B13140" t="s">
        <v>164</v>
      </c>
      <c r="C13140">
        <v>255422.92</v>
      </c>
      <c r="D13140" t="s">
        <v>9</v>
      </c>
      <c r="E13140" t="s">
        <v>13</v>
      </c>
      <c r="F13140">
        <v>1967772</v>
      </c>
    </row>
    <row r="13141" spans="1:6">
      <c r="A13141" s="171">
        <v>44595</v>
      </c>
      <c r="B13141" t="s">
        <v>164</v>
      </c>
      <c r="C13141">
        <v>255422.92</v>
      </c>
      <c r="D13141" t="s">
        <v>14</v>
      </c>
      <c r="E13141" t="s">
        <v>14</v>
      </c>
      <c r="F13141">
        <v>40000</v>
      </c>
    </row>
    <row r="13142" spans="1:6">
      <c r="A13142" s="171">
        <v>44595</v>
      </c>
      <c r="B13142" t="s">
        <v>164</v>
      </c>
      <c r="C13142">
        <v>255422.92</v>
      </c>
      <c r="D13142" t="s">
        <v>14</v>
      </c>
      <c r="E13142" t="s">
        <v>15</v>
      </c>
      <c r="F13142">
        <v>39523</v>
      </c>
    </row>
    <row r="13143" spans="1:6">
      <c r="A13143" s="171">
        <v>44595</v>
      </c>
      <c r="B13143" t="s">
        <v>164</v>
      </c>
      <c r="C13143">
        <v>255422.92</v>
      </c>
      <c r="D13143" t="s">
        <v>14</v>
      </c>
      <c r="E13143" t="s">
        <v>16</v>
      </c>
      <c r="F13143">
        <v>477</v>
      </c>
    </row>
    <row r="13144" spans="1:6">
      <c r="A13144" s="171">
        <v>44595</v>
      </c>
      <c r="B13144" t="s">
        <v>164</v>
      </c>
      <c r="C13144">
        <v>255422.92</v>
      </c>
      <c r="D13144" t="s">
        <v>14</v>
      </c>
      <c r="E13144" t="s">
        <v>17</v>
      </c>
      <c r="F13144">
        <v>0</v>
      </c>
    </row>
    <row r="13145" spans="1:6">
      <c r="A13145" s="171">
        <v>44595</v>
      </c>
      <c r="B13145" t="s">
        <v>164</v>
      </c>
      <c r="C13145">
        <v>255422.92</v>
      </c>
      <c r="D13145" t="s">
        <v>14</v>
      </c>
      <c r="E13145" t="s">
        <v>18</v>
      </c>
      <c r="F13145">
        <v>0</v>
      </c>
    </row>
    <row r="13146" spans="1:6">
      <c r="A13146" s="171">
        <v>44595</v>
      </c>
      <c r="B13146" t="s">
        <v>164</v>
      </c>
      <c r="C13146">
        <v>255422.92</v>
      </c>
      <c r="D13146" t="s">
        <v>19</v>
      </c>
      <c r="E13146" t="s">
        <v>19</v>
      </c>
      <c r="F13146">
        <v>2402865</v>
      </c>
    </row>
    <row r="13147" spans="1:6">
      <c r="A13147" s="171">
        <v>44595</v>
      </c>
      <c r="B13147" t="s">
        <v>164</v>
      </c>
      <c r="C13147">
        <v>255422.92</v>
      </c>
      <c r="D13147" t="s">
        <v>19</v>
      </c>
      <c r="E13147" t="s">
        <v>20</v>
      </c>
      <c r="F13147">
        <v>2402865</v>
      </c>
    </row>
    <row r="13148" spans="1:6">
      <c r="A13148" s="171">
        <v>44595</v>
      </c>
      <c r="B13148" t="s">
        <v>164</v>
      </c>
      <c r="C13148">
        <v>255422.92</v>
      </c>
      <c r="D13148" t="s">
        <v>19</v>
      </c>
      <c r="E13148" t="s">
        <v>21</v>
      </c>
      <c r="F13148">
        <v>0</v>
      </c>
    </row>
    <row r="13149" spans="1:6">
      <c r="A13149" s="171">
        <v>44595</v>
      </c>
      <c r="B13149" t="s">
        <v>164</v>
      </c>
      <c r="C13149">
        <v>255422.92</v>
      </c>
      <c r="D13149" t="s">
        <v>19</v>
      </c>
      <c r="E13149" t="s">
        <v>22</v>
      </c>
      <c r="F13149">
        <v>0</v>
      </c>
    </row>
    <row r="13150" spans="1:6">
      <c r="A13150" s="171">
        <v>44595</v>
      </c>
      <c r="B13150" t="s">
        <v>164</v>
      </c>
      <c r="C13150">
        <v>255422.92</v>
      </c>
      <c r="D13150" t="s">
        <v>23</v>
      </c>
      <c r="E13150" t="s">
        <v>23</v>
      </c>
      <c r="F13150">
        <v>5211601</v>
      </c>
    </row>
    <row r="13151" spans="1:6">
      <c r="A13151" s="171">
        <v>44595</v>
      </c>
      <c r="B13151" t="s">
        <v>164</v>
      </c>
      <c r="C13151">
        <v>255422.92</v>
      </c>
      <c r="D13151" t="s">
        <v>24</v>
      </c>
      <c r="E13151" t="s">
        <v>24</v>
      </c>
      <c r="F13151">
        <v>5976814</v>
      </c>
    </row>
    <row r="13152" spans="1:6">
      <c r="A13152" s="171">
        <v>44595</v>
      </c>
      <c r="B13152" t="s">
        <v>164</v>
      </c>
      <c r="C13152">
        <v>255422.92</v>
      </c>
      <c r="D13152" t="s">
        <v>25</v>
      </c>
      <c r="E13152" t="s">
        <v>25</v>
      </c>
      <c r="F13152">
        <v>7140168</v>
      </c>
    </row>
    <row r="13153" spans="1:6">
      <c r="A13153" s="171">
        <v>44595</v>
      </c>
      <c r="B13153" t="s">
        <v>164</v>
      </c>
      <c r="C13153">
        <v>255422.92</v>
      </c>
      <c r="D13153" t="s">
        <v>26</v>
      </c>
      <c r="E13153" t="s">
        <v>26</v>
      </c>
      <c r="F13153">
        <v>2407022</v>
      </c>
    </row>
    <row r="13154" spans="1:6">
      <c r="A13154" s="171">
        <v>44595</v>
      </c>
      <c r="B13154" t="s">
        <v>164</v>
      </c>
      <c r="C13154">
        <v>255422.92</v>
      </c>
      <c r="D13154" t="s">
        <v>27</v>
      </c>
      <c r="E13154" t="s">
        <v>27</v>
      </c>
      <c r="F13154">
        <v>68562</v>
      </c>
    </row>
    <row r="13155" spans="1:6">
      <c r="A13155" s="171">
        <v>44595</v>
      </c>
      <c r="B13155" t="s">
        <v>164</v>
      </c>
      <c r="C13155">
        <v>255422.92</v>
      </c>
      <c r="D13155" t="s">
        <v>28</v>
      </c>
      <c r="E13155" t="s">
        <v>28</v>
      </c>
      <c r="F13155">
        <v>4190</v>
      </c>
    </row>
    <row r="13156" spans="1:6">
      <c r="A13156" s="171">
        <v>44595</v>
      </c>
      <c r="B13156" t="s">
        <v>164</v>
      </c>
      <c r="C13156">
        <v>255422.92</v>
      </c>
      <c r="D13156" t="s">
        <v>29</v>
      </c>
      <c r="E13156" t="s">
        <v>29</v>
      </c>
      <c r="F13156">
        <v>1035214</v>
      </c>
    </row>
    <row r="13157" spans="1:6">
      <c r="A13157" s="171">
        <v>44595</v>
      </c>
      <c r="B13157" t="s">
        <v>164</v>
      </c>
      <c r="C13157">
        <v>255422.92</v>
      </c>
      <c r="D13157" t="s">
        <v>30</v>
      </c>
      <c r="E13157" t="s">
        <v>30</v>
      </c>
      <c r="F13157">
        <v>57363796</v>
      </c>
    </row>
    <row r="13158" spans="1:6">
      <c r="A13158" s="171">
        <v>44595</v>
      </c>
      <c r="B13158" t="s">
        <v>164</v>
      </c>
      <c r="C13158">
        <v>255422.92</v>
      </c>
      <c r="D13158" t="s">
        <v>31</v>
      </c>
      <c r="E13158" t="s">
        <v>31</v>
      </c>
      <c r="F13158">
        <v>18939570</v>
      </c>
    </row>
    <row r="13159" spans="1:6">
      <c r="A13159" s="171">
        <v>44595</v>
      </c>
      <c r="B13159" t="s">
        <v>164</v>
      </c>
      <c r="C13159">
        <v>255422.92</v>
      </c>
      <c r="D13159" t="s">
        <v>32</v>
      </c>
      <c r="E13159" t="s">
        <v>32</v>
      </c>
      <c r="F13159">
        <v>208649</v>
      </c>
    </row>
    <row r="13160" spans="1:6">
      <c r="A13160" s="171">
        <v>44595</v>
      </c>
      <c r="B13160" t="s">
        <v>164</v>
      </c>
      <c r="C13160">
        <v>255422.92</v>
      </c>
      <c r="D13160" t="s">
        <v>33</v>
      </c>
      <c r="E13160" t="s">
        <v>33</v>
      </c>
      <c r="F13160">
        <v>45310768</v>
      </c>
    </row>
    <row r="13161" spans="1:6">
      <c r="A13161" s="171">
        <v>44595</v>
      </c>
      <c r="B13161" t="s">
        <v>164</v>
      </c>
      <c r="C13161">
        <v>255422.92</v>
      </c>
      <c r="D13161" t="s">
        <v>34</v>
      </c>
      <c r="E13161" t="s">
        <v>34</v>
      </c>
      <c r="F13161">
        <v>1443903</v>
      </c>
    </row>
    <row r="13162" spans="1:6">
      <c r="A13162" s="171">
        <v>44595</v>
      </c>
      <c r="B13162" t="s">
        <v>164</v>
      </c>
      <c r="C13162">
        <v>255422.92</v>
      </c>
      <c r="D13162" t="s">
        <v>35</v>
      </c>
      <c r="E13162" t="s">
        <v>35</v>
      </c>
      <c r="F13162">
        <v>0</v>
      </c>
    </row>
    <row r="13163" spans="1:6">
      <c r="A13163" s="171">
        <v>44595</v>
      </c>
      <c r="B13163" t="s">
        <v>164</v>
      </c>
      <c r="C13163">
        <v>255422.92</v>
      </c>
      <c r="D13163" t="s">
        <v>36</v>
      </c>
      <c r="E13163" t="s">
        <v>36</v>
      </c>
      <c r="F13163">
        <v>0</v>
      </c>
    </row>
    <row r="13164" spans="1:6">
      <c r="A13164" s="171">
        <v>44595</v>
      </c>
      <c r="B13164" t="s">
        <v>164</v>
      </c>
      <c r="C13164">
        <v>255422.92</v>
      </c>
      <c r="D13164" t="s">
        <v>37</v>
      </c>
      <c r="E13164" t="s">
        <v>37</v>
      </c>
      <c r="F13164">
        <v>0</v>
      </c>
    </row>
    <row r="13165" spans="1:6">
      <c r="A13165" s="171">
        <v>44595</v>
      </c>
      <c r="B13165" t="s">
        <v>164</v>
      </c>
      <c r="C13165">
        <v>255422.92</v>
      </c>
      <c r="D13165" t="s">
        <v>38</v>
      </c>
      <c r="E13165" t="s">
        <v>38</v>
      </c>
      <c r="F13165">
        <v>0</v>
      </c>
    </row>
    <row r="13166" spans="1:6">
      <c r="A13166" s="171">
        <v>44595</v>
      </c>
      <c r="B13166" t="s">
        <v>164</v>
      </c>
      <c r="C13166">
        <v>255422.92</v>
      </c>
      <c r="D13166" t="s">
        <v>39</v>
      </c>
      <c r="E13166" t="s">
        <v>39</v>
      </c>
      <c r="F13166">
        <v>0</v>
      </c>
    </row>
    <row r="13167" spans="1:6">
      <c r="A13167" s="171">
        <v>44595</v>
      </c>
      <c r="B13167" t="s">
        <v>164</v>
      </c>
      <c r="C13167">
        <v>255422.92</v>
      </c>
      <c r="D13167" t="s">
        <v>40</v>
      </c>
      <c r="E13167" t="s">
        <v>40</v>
      </c>
      <c r="F13167">
        <v>0</v>
      </c>
    </row>
    <row r="13168" spans="1:6">
      <c r="A13168" s="171">
        <v>44595</v>
      </c>
      <c r="B13168" t="s">
        <v>164</v>
      </c>
      <c r="C13168">
        <v>255422.92</v>
      </c>
      <c r="D13168" t="s">
        <v>41</v>
      </c>
      <c r="E13168" t="s">
        <v>41</v>
      </c>
      <c r="F13168">
        <v>0</v>
      </c>
    </row>
    <row r="13169" spans="1:6">
      <c r="A13169" s="171">
        <v>44596</v>
      </c>
      <c r="B13169" t="s">
        <v>164</v>
      </c>
      <c r="C13169">
        <v>749319.33</v>
      </c>
      <c r="D13169" t="s">
        <v>9</v>
      </c>
      <c r="E13169" t="s">
        <v>9</v>
      </c>
      <c r="F13169">
        <v>4208488</v>
      </c>
    </row>
    <row r="13170" spans="1:6">
      <c r="A13170" s="171">
        <v>44596</v>
      </c>
      <c r="B13170" t="s">
        <v>164</v>
      </c>
      <c r="C13170">
        <v>749319.33</v>
      </c>
      <c r="D13170" t="s">
        <v>9</v>
      </c>
      <c r="E13170" t="s">
        <v>10</v>
      </c>
      <c r="F13170">
        <v>2112556</v>
      </c>
    </row>
    <row r="13171" spans="1:6">
      <c r="A13171" s="171">
        <v>44596</v>
      </c>
      <c r="B13171" t="s">
        <v>164</v>
      </c>
      <c r="C13171">
        <v>749319.33</v>
      </c>
      <c r="D13171" t="s">
        <v>9</v>
      </c>
      <c r="E13171" t="s">
        <v>11</v>
      </c>
      <c r="F13171">
        <v>4929</v>
      </c>
    </row>
    <row r="13172" spans="1:6">
      <c r="A13172" s="171">
        <v>44596</v>
      </c>
      <c r="B13172" t="s">
        <v>164</v>
      </c>
      <c r="C13172">
        <v>749319.33</v>
      </c>
      <c r="D13172" t="s">
        <v>9</v>
      </c>
      <c r="E13172" t="s">
        <v>12</v>
      </c>
      <c r="F13172">
        <v>0</v>
      </c>
    </row>
    <row r="13173" spans="1:6">
      <c r="A13173" s="171">
        <v>44596</v>
      </c>
      <c r="B13173" t="s">
        <v>164</v>
      </c>
      <c r="C13173">
        <v>749319.33</v>
      </c>
      <c r="D13173" t="s">
        <v>9</v>
      </c>
      <c r="E13173" t="s">
        <v>13</v>
      </c>
      <c r="F13173">
        <v>2091003</v>
      </c>
    </row>
    <row r="13174" spans="1:6">
      <c r="A13174" s="171">
        <v>44596</v>
      </c>
      <c r="B13174" t="s">
        <v>164</v>
      </c>
      <c r="C13174">
        <v>749319.33</v>
      </c>
      <c r="D13174" t="s">
        <v>14</v>
      </c>
      <c r="E13174" t="s">
        <v>14</v>
      </c>
      <c r="F13174">
        <v>40523</v>
      </c>
    </row>
    <row r="13175" spans="1:6">
      <c r="A13175" s="171">
        <v>44596</v>
      </c>
      <c r="B13175" t="s">
        <v>164</v>
      </c>
      <c r="C13175">
        <v>749319.33</v>
      </c>
      <c r="D13175" t="s">
        <v>14</v>
      </c>
      <c r="E13175" t="s">
        <v>15</v>
      </c>
      <c r="F13175">
        <v>39958</v>
      </c>
    </row>
    <row r="13176" spans="1:6">
      <c r="A13176" s="171">
        <v>44596</v>
      </c>
      <c r="B13176" t="s">
        <v>164</v>
      </c>
      <c r="C13176">
        <v>749319.33</v>
      </c>
      <c r="D13176" t="s">
        <v>14</v>
      </c>
      <c r="E13176" t="s">
        <v>16</v>
      </c>
      <c r="F13176">
        <v>565</v>
      </c>
    </row>
    <row r="13177" spans="1:6">
      <c r="A13177" s="171">
        <v>44596</v>
      </c>
      <c r="B13177" t="s">
        <v>164</v>
      </c>
      <c r="C13177">
        <v>749319.33</v>
      </c>
      <c r="D13177" t="s">
        <v>14</v>
      </c>
      <c r="E13177" t="s">
        <v>17</v>
      </c>
      <c r="F13177">
        <v>0</v>
      </c>
    </row>
    <row r="13178" spans="1:6">
      <c r="A13178" s="171">
        <v>44596</v>
      </c>
      <c r="B13178" t="s">
        <v>164</v>
      </c>
      <c r="C13178">
        <v>749319.33</v>
      </c>
      <c r="D13178" t="s">
        <v>14</v>
      </c>
      <c r="E13178" t="s">
        <v>18</v>
      </c>
      <c r="F13178">
        <v>0</v>
      </c>
    </row>
    <row r="13179" spans="1:6">
      <c r="A13179" s="171">
        <v>44596</v>
      </c>
      <c r="B13179" t="s">
        <v>164</v>
      </c>
      <c r="C13179">
        <v>749319.33</v>
      </c>
      <c r="D13179" t="s">
        <v>19</v>
      </c>
      <c r="E13179" t="s">
        <v>19</v>
      </c>
      <c r="F13179">
        <v>1997503</v>
      </c>
    </row>
    <row r="13180" spans="1:6">
      <c r="A13180" s="171">
        <v>44596</v>
      </c>
      <c r="B13180" t="s">
        <v>164</v>
      </c>
      <c r="C13180">
        <v>749319.33</v>
      </c>
      <c r="D13180" t="s">
        <v>19</v>
      </c>
      <c r="E13180" t="s">
        <v>20</v>
      </c>
      <c r="F13180">
        <v>1997503</v>
      </c>
    </row>
    <row r="13181" spans="1:6">
      <c r="A13181" s="171">
        <v>44596</v>
      </c>
      <c r="B13181" t="s">
        <v>164</v>
      </c>
      <c r="C13181">
        <v>749319.33</v>
      </c>
      <c r="D13181" t="s">
        <v>19</v>
      </c>
      <c r="E13181" t="s">
        <v>21</v>
      </c>
      <c r="F13181">
        <v>0</v>
      </c>
    </row>
    <row r="13182" spans="1:6">
      <c r="A13182" s="171">
        <v>44596</v>
      </c>
      <c r="B13182" t="s">
        <v>164</v>
      </c>
      <c r="C13182">
        <v>749319.33</v>
      </c>
      <c r="D13182" t="s">
        <v>19</v>
      </c>
      <c r="E13182" t="s">
        <v>22</v>
      </c>
      <c r="F13182">
        <v>0</v>
      </c>
    </row>
    <row r="13183" spans="1:6">
      <c r="A13183" s="171">
        <v>44596</v>
      </c>
      <c r="B13183" t="s">
        <v>164</v>
      </c>
      <c r="C13183">
        <v>749319.33</v>
      </c>
      <c r="D13183" t="s">
        <v>23</v>
      </c>
      <c r="E13183" t="s">
        <v>23</v>
      </c>
      <c r="F13183">
        <v>3237858</v>
      </c>
    </row>
    <row r="13184" spans="1:6">
      <c r="A13184" s="171">
        <v>44596</v>
      </c>
      <c r="B13184" t="s">
        <v>164</v>
      </c>
      <c r="C13184">
        <v>749319.33</v>
      </c>
      <c r="D13184" t="s">
        <v>24</v>
      </c>
      <c r="E13184" t="s">
        <v>24</v>
      </c>
      <c r="F13184">
        <v>4990306</v>
      </c>
    </row>
    <row r="13185" spans="1:6">
      <c r="A13185" s="171">
        <v>44596</v>
      </c>
      <c r="B13185" t="s">
        <v>164</v>
      </c>
      <c r="C13185">
        <v>749319.33</v>
      </c>
      <c r="D13185" t="s">
        <v>25</v>
      </c>
      <c r="E13185" t="s">
        <v>25</v>
      </c>
      <c r="F13185">
        <v>5921766</v>
      </c>
    </row>
    <row r="13186" spans="1:6">
      <c r="A13186" s="171">
        <v>44596</v>
      </c>
      <c r="B13186" t="s">
        <v>164</v>
      </c>
      <c r="C13186">
        <v>749319.33</v>
      </c>
      <c r="D13186" t="s">
        <v>26</v>
      </c>
      <c r="E13186" t="s">
        <v>26</v>
      </c>
      <c r="F13186">
        <v>2002187</v>
      </c>
    </row>
    <row r="13187" spans="1:6">
      <c r="A13187" s="171">
        <v>44596</v>
      </c>
      <c r="B13187" t="s">
        <v>164</v>
      </c>
      <c r="C13187">
        <v>749319.33</v>
      </c>
      <c r="D13187" t="s">
        <v>27</v>
      </c>
      <c r="E13187" t="s">
        <v>27</v>
      </c>
      <c r="F13187">
        <v>69705</v>
      </c>
    </row>
    <row r="13188" spans="1:6">
      <c r="A13188" s="171">
        <v>44596</v>
      </c>
      <c r="B13188" t="s">
        <v>164</v>
      </c>
      <c r="C13188">
        <v>749319.33</v>
      </c>
      <c r="D13188" t="s">
        <v>28</v>
      </c>
      <c r="E13188" t="s">
        <v>28</v>
      </c>
      <c r="F13188">
        <v>476</v>
      </c>
    </row>
    <row r="13189" spans="1:6">
      <c r="A13189" s="171">
        <v>44596</v>
      </c>
      <c r="B13189" t="s">
        <v>164</v>
      </c>
      <c r="C13189">
        <v>749319.33</v>
      </c>
      <c r="D13189" t="s">
        <v>29</v>
      </c>
      <c r="E13189" t="s">
        <v>29</v>
      </c>
      <c r="F13189">
        <v>1147638</v>
      </c>
    </row>
    <row r="13190" spans="1:6">
      <c r="A13190" s="171">
        <v>44596</v>
      </c>
      <c r="B13190" t="s">
        <v>164</v>
      </c>
      <c r="C13190">
        <v>749319.33</v>
      </c>
      <c r="D13190" t="s">
        <v>30</v>
      </c>
      <c r="E13190" t="s">
        <v>30</v>
      </c>
      <c r="F13190">
        <v>62588848</v>
      </c>
    </row>
    <row r="13191" spans="1:6">
      <c r="A13191" s="171">
        <v>44596</v>
      </c>
      <c r="B13191" t="s">
        <v>164</v>
      </c>
      <c r="C13191">
        <v>749319.33</v>
      </c>
      <c r="D13191" t="s">
        <v>31</v>
      </c>
      <c r="E13191" t="s">
        <v>31</v>
      </c>
      <c r="F13191">
        <v>19163549</v>
      </c>
    </row>
    <row r="13192" spans="1:6">
      <c r="A13192" s="171">
        <v>44596</v>
      </c>
      <c r="B13192" t="s">
        <v>164</v>
      </c>
      <c r="C13192">
        <v>749319.33</v>
      </c>
      <c r="D13192" t="s">
        <v>32</v>
      </c>
      <c r="E13192" t="s">
        <v>32</v>
      </c>
      <c r="F13192">
        <v>188169</v>
      </c>
    </row>
    <row r="13193" spans="1:6">
      <c r="A13193" s="171">
        <v>44596</v>
      </c>
      <c r="B13193" t="s">
        <v>164</v>
      </c>
      <c r="C13193">
        <v>749319.33</v>
      </c>
      <c r="D13193" t="s">
        <v>33</v>
      </c>
      <c r="E13193" t="s">
        <v>33</v>
      </c>
      <c r="F13193">
        <v>45566669</v>
      </c>
    </row>
    <row r="13194" spans="1:6">
      <c r="A13194" s="171">
        <v>44596</v>
      </c>
      <c r="B13194" t="s">
        <v>164</v>
      </c>
      <c r="C13194">
        <v>749319.33</v>
      </c>
      <c r="D13194" t="s">
        <v>34</v>
      </c>
      <c r="E13194" t="s">
        <v>34</v>
      </c>
      <c r="F13194">
        <v>3452926</v>
      </c>
    </row>
    <row r="13195" spans="1:6">
      <c r="A13195" s="171">
        <v>44596</v>
      </c>
      <c r="B13195" t="s">
        <v>164</v>
      </c>
      <c r="C13195">
        <v>749319.33</v>
      </c>
      <c r="D13195" t="s">
        <v>35</v>
      </c>
      <c r="E13195" t="s">
        <v>35</v>
      </c>
      <c r="F13195">
        <v>0</v>
      </c>
    </row>
    <row r="13196" spans="1:6">
      <c r="A13196" s="171">
        <v>44596</v>
      </c>
      <c r="B13196" t="s">
        <v>164</v>
      </c>
      <c r="C13196">
        <v>749319.33</v>
      </c>
      <c r="D13196" t="s">
        <v>36</v>
      </c>
      <c r="E13196" t="s">
        <v>36</v>
      </c>
      <c r="F13196">
        <v>0</v>
      </c>
    </row>
    <row r="13197" spans="1:6">
      <c r="A13197" s="171">
        <v>44596</v>
      </c>
      <c r="B13197" t="s">
        <v>164</v>
      </c>
      <c r="C13197">
        <v>749319.33</v>
      </c>
      <c r="D13197" t="s">
        <v>37</v>
      </c>
      <c r="E13197" t="s">
        <v>37</v>
      </c>
      <c r="F13197">
        <v>0</v>
      </c>
    </row>
    <row r="13198" spans="1:6">
      <c r="A13198" s="171">
        <v>44596</v>
      </c>
      <c r="B13198" t="s">
        <v>164</v>
      </c>
      <c r="C13198">
        <v>749319.33</v>
      </c>
      <c r="D13198" t="s">
        <v>38</v>
      </c>
      <c r="E13198" t="s">
        <v>38</v>
      </c>
      <c r="F13198">
        <v>0</v>
      </c>
    </row>
    <row r="13199" spans="1:6">
      <c r="A13199" s="171">
        <v>44596</v>
      </c>
      <c r="B13199" t="s">
        <v>164</v>
      </c>
      <c r="C13199">
        <v>749319.33</v>
      </c>
      <c r="D13199" t="s">
        <v>39</v>
      </c>
      <c r="E13199" t="s">
        <v>39</v>
      </c>
      <c r="F13199">
        <v>0</v>
      </c>
    </row>
    <row r="13200" spans="1:6">
      <c r="A13200" s="171">
        <v>44596</v>
      </c>
      <c r="B13200" t="s">
        <v>164</v>
      </c>
      <c r="C13200">
        <v>749319.33</v>
      </c>
      <c r="D13200" t="s">
        <v>40</v>
      </c>
      <c r="E13200" t="s">
        <v>40</v>
      </c>
      <c r="F13200">
        <v>0</v>
      </c>
    </row>
    <row r="13201" spans="1:6">
      <c r="A13201" s="171">
        <v>44596</v>
      </c>
      <c r="B13201" t="s">
        <v>164</v>
      </c>
      <c r="C13201">
        <v>749319.33</v>
      </c>
      <c r="D13201" t="s">
        <v>41</v>
      </c>
      <c r="E13201" t="s">
        <v>41</v>
      </c>
      <c r="F13201">
        <v>0</v>
      </c>
    </row>
    <row r="13202" spans="1:6">
      <c r="A13202" s="171">
        <v>44597</v>
      </c>
      <c r="B13202" t="s">
        <v>164</v>
      </c>
      <c r="C13202">
        <v>414176.22</v>
      </c>
      <c r="D13202" t="s">
        <v>9</v>
      </c>
      <c r="E13202" t="s">
        <v>9</v>
      </c>
      <c r="F13202">
        <v>3537087</v>
      </c>
    </row>
    <row r="13203" spans="1:6">
      <c r="A13203" s="171">
        <v>44597</v>
      </c>
      <c r="B13203" t="s">
        <v>164</v>
      </c>
      <c r="C13203">
        <v>414176.22</v>
      </c>
      <c r="D13203" t="s">
        <v>9</v>
      </c>
      <c r="E13203" t="s">
        <v>10</v>
      </c>
      <c r="F13203">
        <v>1604715</v>
      </c>
    </row>
    <row r="13204" spans="1:6">
      <c r="A13204" s="171">
        <v>44597</v>
      </c>
      <c r="B13204" t="s">
        <v>164</v>
      </c>
      <c r="C13204">
        <v>414176.22</v>
      </c>
      <c r="D13204" t="s">
        <v>9</v>
      </c>
      <c r="E13204" t="s">
        <v>11</v>
      </c>
      <c r="F13204">
        <v>3914</v>
      </c>
    </row>
    <row r="13205" spans="1:6">
      <c r="A13205" s="171">
        <v>44597</v>
      </c>
      <c r="B13205" t="s">
        <v>164</v>
      </c>
      <c r="C13205">
        <v>414176.22</v>
      </c>
      <c r="D13205" t="s">
        <v>9</v>
      </c>
      <c r="E13205" t="s">
        <v>12</v>
      </c>
      <c r="F13205">
        <v>0</v>
      </c>
    </row>
    <row r="13206" spans="1:6">
      <c r="A13206" s="171">
        <v>44597</v>
      </c>
      <c r="B13206" t="s">
        <v>164</v>
      </c>
      <c r="C13206">
        <v>414176.22</v>
      </c>
      <c r="D13206" t="s">
        <v>9</v>
      </c>
      <c r="E13206" t="s">
        <v>13</v>
      </c>
      <c r="F13206">
        <v>1928458</v>
      </c>
    </row>
    <row r="13207" spans="1:6">
      <c r="A13207" s="171">
        <v>44597</v>
      </c>
      <c r="B13207" t="s">
        <v>164</v>
      </c>
      <c r="C13207">
        <v>414176.22</v>
      </c>
      <c r="D13207" t="s">
        <v>14</v>
      </c>
      <c r="E13207" t="s">
        <v>14</v>
      </c>
      <c r="F13207">
        <v>41936</v>
      </c>
    </row>
    <row r="13208" spans="1:6">
      <c r="A13208" s="171">
        <v>44597</v>
      </c>
      <c r="B13208" t="s">
        <v>164</v>
      </c>
      <c r="C13208">
        <v>414176.22</v>
      </c>
      <c r="D13208" t="s">
        <v>14</v>
      </c>
      <c r="E13208" t="s">
        <v>15</v>
      </c>
      <c r="F13208">
        <v>41630</v>
      </c>
    </row>
    <row r="13209" spans="1:6">
      <c r="A13209" s="171">
        <v>44597</v>
      </c>
      <c r="B13209" t="s">
        <v>164</v>
      </c>
      <c r="C13209">
        <v>414176.22</v>
      </c>
      <c r="D13209" t="s">
        <v>14</v>
      </c>
      <c r="E13209" t="s">
        <v>16</v>
      </c>
      <c r="F13209">
        <v>306</v>
      </c>
    </row>
    <row r="13210" spans="1:6">
      <c r="A13210" s="171">
        <v>44597</v>
      </c>
      <c r="B13210" t="s">
        <v>164</v>
      </c>
      <c r="C13210">
        <v>414176.22</v>
      </c>
      <c r="D13210" t="s">
        <v>14</v>
      </c>
      <c r="E13210" t="s">
        <v>17</v>
      </c>
      <c r="F13210">
        <v>0</v>
      </c>
    </row>
    <row r="13211" spans="1:6">
      <c r="A13211" s="171">
        <v>44597</v>
      </c>
      <c r="B13211" t="s">
        <v>164</v>
      </c>
      <c r="C13211">
        <v>414176.22</v>
      </c>
      <c r="D13211" t="s">
        <v>14</v>
      </c>
      <c r="E13211" t="s">
        <v>18</v>
      </c>
      <c r="F13211">
        <v>0</v>
      </c>
    </row>
    <row r="13212" spans="1:6">
      <c r="A13212" s="171">
        <v>44597</v>
      </c>
      <c r="B13212" t="s">
        <v>164</v>
      </c>
      <c r="C13212">
        <v>414176.22</v>
      </c>
      <c r="D13212" t="s">
        <v>19</v>
      </c>
      <c r="E13212" t="s">
        <v>19</v>
      </c>
      <c r="F13212">
        <v>2414070</v>
      </c>
    </row>
    <row r="13213" spans="1:6">
      <c r="A13213" s="171">
        <v>44597</v>
      </c>
      <c r="B13213" t="s">
        <v>164</v>
      </c>
      <c r="C13213">
        <v>414176.22</v>
      </c>
      <c r="D13213" t="s">
        <v>19</v>
      </c>
      <c r="E13213" t="s">
        <v>20</v>
      </c>
      <c r="F13213">
        <v>2414070</v>
      </c>
    </row>
    <row r="13214" spans="1:6">
      <c r="A13214" s="171">
        <v>44597</v>
      </c>
      <c r="B13214" t="s">
        <v>164</v>
      </c>
      <c r="C13214">
        <v>414176.22</v>
      </c>
      <c r="D13214" t="s">
        <v>19</v>
      </c>
      <c r="E13214" t="s">
        <v>21</v>
      </c>
      <c r="F13214">
        <v>0</v>
      </c>
    </row>
    <row r="13215" spans="1:6">
      <c r="A13215" s="171">
        <v>44597</v>
      </c>
      <c r="B13215" t="s">
        <v>164</v>
      </c>
      <c r="C13215">
        <v>414176.22</v>
      </c>
      <c r="D13215" t="s">
        <v>19</v>
      </c>
      <c r="E13215" t="s">
        <v>22</v>
      </c>
      <c r="F13215">
        <v>0</v>
      </c>
    </row>
    <row r="13216" spans="1:6">
      <c r="A13216" s="171">
        <v>44597</v>
      </c>
      <c r="B13216" t="s">
        <v>164</v>
      </c>
      <c r="C13216">
        <v>414176.22</v>
      </c>
      <c r="D13216" t="s">
        <v>23</v>
      </c>
      <c r="E13216" t="s">
        <v>23</v>
      </c>
      <c r="F13216">
        <v>2411595</v>
      </c>
    </row>
    <row r="13217" spans="1:6">
      <c r="A13217" s="171">
        <v>44597</v>
      </c>
      <c r="B13217" t="s">
        <v>164</v>
      </c>
      <c r="C13217">
        <v>414176.22</v>
      </c>
      <c r="D13217" t="s">
        <v>24</v>
      </c>
      <c r="E13217" t="s">
        <v>24</v>
      </c>
      <c r="F13217">
        <v>188030</v>
      </c>
    </row>
    <row r="13218" spans="1:6">
      <c r="A13218" s="171">
        <v>44597</v>
      </c>
      <c r="B13218" t="s">
        <v>164</v>
      </c>
      <c r="C13218">
        <v>414176.22</v>
      </c>
      <c r="D13218" t="s">
        <v>25</v>
      </c>
      <c r="E13218" t="s">
        <v>25</v>
      </c>
      <c r="F13218">
        <v>5844083</v>
      </c>
    </row>
    <row r="13219" spans="1:6">
      <c r="A13219" s="171">
        <v>44597</v>
      </c>
      <c r="B13219" t="s">
        <v>164</v>
      </c>
      <c r="C13219">
        <v>414176.22</v>
      </c>
      <c r="D13219" t="s">
        <v>26</v>
      </c>
      <c r="E13219" t="s">
        <v>26</v>
      </c>
      <c r="F13219">
        <v>2417806</v>
      </c>
    </row>
    <row r="13220" spans="1:6">
      <c r="A13220" s="171">
        <v>44597</v>
      </c>
      <c r="B13220" t="s">
        <v>164</v>
      </c>
      <c r="C13220">
        <v>414176.22</v>
      </c>
      <c r="D13220" t="s">
        <v>27</v>
      </c>
      <c r="E13220" t="s">
        <v>27</v>
      </c>
      <c r="F13220">
        <v>66964</v>
      </c>
    </row>
    <row r="13221" spans="1:6">
      <c r="A13221" s="171">
        <v>44597</v>
      </c>
      <c r="B13221" t="s">
        <v>164</v>
      </c>
      <c r="C13221">
        <v>414176.22</v>
      </c>
      <c r="D13221" t="s">
        <v>28</v>
      </c>
      <c r="E13221" t="s">
        <v>28</v>
      </c>
      <c r="F13221">
        <v>1327</v>
      </c>
    </row>
    <row r="13222" spans="1:6">
      <c r="A13222" s="171">
        <v>44597</v>
      </c>
      <c r="B13222" t="s">
        <v>164</v>
      </c>
      <c r="C13222">
        <v>414176.22</v>
      </c>
      <c r="D13222" t="s">
        <v>29</v>
      </c>
      <c r="E13222" t="s">
        <v>29</v>
      </c>
      <c r="F13222">
        <v>1162622</v>
      </c>
    </row>
    <row r="13223" spans="1:6">
      <c r="A13223" s="171">
        <v>44597</v>
      </c>
      <c r="B13223" t="s">
        <v>164</v>
      </c>
      <c r="C13223">
        <v>414176.22</v>
      </c>
      <c r="D13223" t="s">
        <v>30</v>
      </c>
      <c r="E13223" t="s">
        <v>30</v>
      </c>
      <c r="F13223">
        <v>58419847</v>
      </c>
    </row>
    <row r="13224" spans="1:6">
      <c r="A13224" s="171">
        <v>44597</v>
      </c>
      <c r="B13224" t="s">
        <v>164</v>
      </c>
      <c r="C13224">
        <v>414176.22</v>
      </c>
      <c r="D13224" t="s">
        <v>31</v>
      </c>
      <c r="E13224" t="s">
        <v>31</v>
      </c>
      <c r="F13224">
        <v>20836489</v>
      </c>
    </row>
    <row r="13225" spans="1:6">
      <c r="A13225" s="171">
        <v>44597</v>
      </c>
      <c r="B13225" t="s">
        <v>164</v>
      </c>
      <c r="C13225">
        <v>414176.22</v>
      </c>
      <c r="D13225" t="s">
        <v>32</v>
      </c>
      <c r="E13225" t="s">
        <v>32</v>
      </c>
      <c r="F13225">
        <v>169866</v>
      </c>
    </row>
    <row r="13226" spans="1:6">
      <c r="A13226" s="171">
        <v>44597</v>
      </c>
      <c r="B13226" t="s">
        <v>164</v>
      </c>
      <c r="C13226">
        <v>414176.22</v>
      </c>
      <c r="D13226" t="s">
        <v>33</v>
      </c>
      <c r="E13226" t="s">
        <v>33</v>
      </c>
      <c r="F13226">
        <v>46861868</v>
      </c>
    </row>
    <row r="13227" spans="1:6">
      <c r="A13227" s="171">
        <v>44597</v>
      </c>
      <c r="B13227" t="s">
        <v>164</v>
      </c>
      <c r="C13227">
        <v>414176.22</v>
      </c>
      <c r="D13227" t="s">
        <v>34</v>
      </c>
      <c r="E13227" t="s">
        <v>34</v>
      </c>
      <c r="F13227">
        <v>580992</v>
      </c>
    </row>
    <row r="13228" spans="1:6">
      <c r="A13228" s="171">
        <v>44597</v>
      </c>
      <c r="B13228" t="s">
        <v>164</v>
      </c>
      <c r="C13228">
        <v>414176.22</v>
      </c>
      <c r="D13228" t="s">
        <v>35</v>
      </c>
      <c r="E13228" t="s">
        <v>35</v>
      </c>
      <c r="F13228">
        <v>0</v>
      </c>
    </row>
    <row r="13229" spans="1:6">
      <c r="A13229" s="171">
        <v>44597</v>
      </c>
      <c r="B13229" t="s">
        <v>164</v>
      </c>
      <c r="C13229">
        <v>414176.22</v>
      </c>
      <c r="D13229" t="s">
        <v>36</v>
      </c>
      <c r="E13229" t="s">
        <v>36</v>
      </c>
      <c r="F13229">
        <v>0</v>
      </c>
    </row>
    <row r="13230" spans="1:6">
      <c r="A13230" s="171">
        <v>44597</v>
      </c>
      <c r="B13230" t="s">
        <v>164</v>
      </c>
      <c r="C13230">
        <v>414176.22</v>
      </c>
      <c r="D13230" t="s">
        <v>37</v>
      </c>
      <c r="E13230" t="s">
        <v>37</v>
      </c>
      <c r="F13230">
        <v>0</v>
      </c>
    </row>
    <row r="13231" spans="1:6">
      <c r="A13231" s="171">
        <v>44597</v>
      </c>
      <c r="B13231" t="s">
        <v>164</v>
      </c>
      <c r="C13231">
        <v>414176.22</v>
      </c>
      <c r="D13231" t="s">
        <v>38</v>
      </c>
      <c r="E13231" t="s">
        <v>38</v>
      </c>
      <c r="F13231">
        <v>0</v>
      </c>
    </row>
    <row r="13232" spans="1:6">
      <c r="A13232" s="171">
        <v>44597</v>
      </c>
      <c r="B13232" t="s">
        <v>164</v>
      </c>
      <c r="C13232">
        <v>414176.22</v>
      </c>
      <c r="D13232" t="s">
        <v>39</v>
      </c>
      <c r="E13232" t="s">
        <v>39</v>
      </c>
      <c r="F13232">
        <v>0</v>
      </c>
    </row>
    <row r="13233" spans="1:6">
      <c r="A13233" s="171">
        <v>44597</v>
      </c>
      <c r="B13233" t="s">
        <v>164</v>
      </c>
      <c r="C13233">
        <v>414176.22</v>
      </c>
      <c r="D13233" t="s">
        <v>40</v>
      </c>
      <c r="E13233" t="s">
        <v>40</v>
      </c>
      <c r="F13233">
        <v>0</v>
      </c>
    </row>
    <row r="13234" spans="1:6">
      <c r="A13234" s="171">
        <v>44597</v>
      </c>
      <c r="B13234" t="s">
        <v>164</v>
      </c>
      <c r="C13234">
        <v>414176.22</v>
      </c>
      <c r="D13234" t="s">
        <v>41</v>
      </c>
      <c r="E13234" t="s">
        <v>41</v>
      </c>
      <c r="F13234">
        <v>0</v>
      </c>
    </row>
    <row r="13235" spans="1:6">
      <c r="A13235" s="171">
        <v>44598</v>
      </c>
      <c r="B13235" t="s">
        <v>164</v>
      </c>
      <c r="C13235">
        <v>406334.71999999997</v>
      </c>
      <c r="D13235" t="s">
        <v>9</v>
      </c>
      <c r="E13235" t="s">
        <v>9</v>
      </c>
      <c r="F13235">
        <v>3282218</v>
      </c>
    </row>
    <row r="13236" spans="1:6">
      <c r="A13236" s="171">
        <v>44598</v>
      </c>
      <c r="B13236" t="s">
        <v>164</v>
      </c>
      <c r="C13236">
        <v>406334.71999999997</v>
      </c>
      <c r="D13236" t="s">
        <v>9</v>
      </c>
      <c r="E13236" t="s">
        <v>10</v>
      </c>
      <c r="F13236">
        <v>1425730</v>
      </c>
    </row>
    <row r="13237" spans="1:6">
      <c r="A13237" s="171">
        <v>44598</v>
      </c>
      <c r="B13237" t="s">
        <v>164</v>
      </c>
      <c r="C13237">
        <v>406334.71999999997</v>
      </c>
      <c r="D13237" t="s">
        <v>9</v>
      </c>
      <c r="E13237" t="s">
        <v>11</v>
      </c>
      <c r="F13237">
        <v>3484</v>
      </c>
    </row>
    <row r="13238" spans="1:6">
      <c r="A13238" s="171">
        <v>44598</v>
      </c>
      <c r="B13238" t="s">
        <v>164</v>
      </c>
      <c r="C13238">
        <v>406334.71999999997</v>
      </c>
      <c r="D13238" t="s">
        <v>9</v>
      </c>
      <c r="E13238" t="s">
        <v>12</v>
      </c>
      <c r="F13238">
        <v>0</v>
      </c>
    </row>
    <row r="13239" spans="1:6">
      <c r="A13239" s="171">
        <v>44598</v>
      </c>
      <c r="B13239" t="s">
        <v>164</v>
      </c>
      <c r="C13239">
        <v>406334.71999999997</v>
      </c>
      <c r="D13239" t="s">
        <v>9</v>
      </c>
      <c r="E13239" t="s">
        <v>13</v>
      </c>
      <c r="F13239">
        <v>1853004</v>
      </c>
    </row>
    <row r="13240" spans="1:6">
      <c r="A13240" s="171">
        <v>44598</v>
      </c>
      <c r="B13240" t="s">
        <v>164</v>
      </c>
      <c r="C13240">
        <v>406334.71999999997</v>
      </c>
      <c r="D13240" t="s">
        <v>14</v>
      </c>
      <c r="E13240" t="s">
        <v>14</v>
      </c>
      <c r="F13240">
        <v>72046</v>
      </c>
    </row>
    <row r="13241" spans="1:6">
      <c r="A13241" s="171">
        <v>44598</v>
      </c>
      <c r="B13241" t="s">
        <v>164</v>
      </c>
      <c r="C13241">
        <v>406334.71999999997</v>
      </c>
      <c r="D13241" t="s">
        <v>14</v>
      </c>
      <c r="E13241" t="s">
        <v>15</v>
      </c>
      <c r="F13241">
        <v>71757</v>
      </c>
    </row>
    <row r="13242" spans="1:6">
      <c r="A13242" s="171">
        <v>44598</v>
      </c>
      <c r="B13242" t="s">
        <v>164</v>
      </c>
      <c r="C13242">
        <v>406334.71999999997</v>
      </c>
      <c r="D13242" t="s">
        <v>14</v>
      </c>
      <c r="E13242" t="s">
        <v>16</v>
      </c>
      <c r="F13242">
        <v>289</v>
      </c>
    </row>
    <row r="13243" spans="1:6">
      <c r="A13243" s="171">
        <v>44598</v>
      </c>
      <c r="B13243" t="s">
        <v>164</v>
      </c>
      <c r="C13243">
        <v>406334.71999999997</v>
      </c>
      <c r="D13243" t="s">
        <v>14</v>
      </c>
      <c r="E13243" t="s">
        <v>17</v>
      </c>
      <c r="F13243">
        <v>0</v>
      </c>
    </row>
    <row r="13244" spans="1:6">
      <c r="A13244" s="171">
        <v>44598</v>
      </c>
      <c r="B13244" t="s">
        <v>164</v>
      </c>
      <c r="C13244">
        <v>406334.71999999997</v>
      </c>
      <c r="D13244" t="s">
        <v>14</v>
      </c>
      <c r="E13244" t="s">
        <v>18</v>
      </c>
      <c r="F13244">
        <v>0</v>
      </c>
    </row>
    <row r="13245" spans="1:6">
      <c r="A13245" s="171">
        <v>44598</v>
      </c>
      <c r="B13245" t="s">
        <v>164</v>
      </c>
      <c r="C13245">
        <v>406334.71999999997</v>
      </c>
      <c r="D13245" t="s">
        <v>19</v>
      </c>
      <c r="E13245" t="s">
        <v>19</v>
      </c>
      <c r="F13245">
        <v>2404690</v>
      </c>
    </row>
    <row r="13246" spans="1:6">
      <c r="A13246" s="171">
        <v>44598</v>
      </c>
      <c r="B13246" t="s">
        <v>164</v>
      </c>
      <c r="C13246">
        <v>406334.71999999997</v>
      </c>
      <c r="D13246" t="s">
        <v>19</v>
      </c>
      <c r="E13246" t="s">
        <v>20</v>
      </c>
      <c r="F13246">
        <v>2404690</v>
      </c>
    </row>
    <row r="13247" spans="1:6">
      <c r="A13247" s="171">
        <v>44598</v>
      </c>
      <c r="B13247" t="s">
        <v>164</v>
      </c>
      <c r="C13247">
        <v>406334.71999999997</v>
      </c>
      <c r="D13247" t="s">
        <v>19</v>
      </c>
      <c r="E13247" t="s">
        <v>21</v>
      </c>
      <c r="F13247">
        <v>0</v>
      </c>
    </row>
    <row r="13248" spans="1:6">
      <c r="A13248" s="171">
        <v>44598</v>
      </c>
      <c r="B13248" t="s">
        <v>164</v>
      </c>
      <c r="C13248">
        <v>406334.71999999997</v>
      </c>
      <c r="D13248" t="s">
        <v>19</v>
      </c>
      <c r="E13248" t="s">
        <v>22</v>
      </c>
      <c r="F13248">
        <v>0</v>
      </c>
    </row>
    <row r="13249" spans="1:6">
      <c r="A13249" s="171">
        <v>44598</v>
      </c>
      <c r="B13249" t="s">
        <v>164</v>
      </c>
      <c r="C13249">
        <v>406334.71999999997</v>
      </c>
      <c r="D13249" t="s">
        <v>23</v>
      </c>
      <c r="E13249" t="s">
        <v>23</v>
      </c>
      <c r="F13249">
        <v>2408311</v>
      </c>
    </row>
    <row r="13250" spans="1:6">
      <c r="A13250" s="171">
        <v>44598</v>
      </c>
      <c r="B13250" t="s">
        <v>164</v>
      </c>
      <c r="C13250">
        <v>406334.71999999997</v>
      </c>
      <c r="D13250" t="s">
        <v>24</v>
      </c>
      <c r="E13250" t="s">
        <v>24</v>
      </c>
      <c r="F13250">
        <v>5511304</v>
      </c>
    </row>
    <row r="13251" spans="1:6">
      <c r="A13251" s="171">
        <v>44598</v>
      </c>
      <c r="B13251" t="s">
        <v>164</v>
      </c>
      <c r="C13251">
        <v>406334.71999999997</v>
      </c>
      <c r="D13251" t="s">
        <v>25</v>
      </c>
      <c r="E13251" t="s">
        <v>25</v>
      </c>
      <c r="F13251">
        <v>6597861</v>
      </c>
    </row>
    <row r="13252" spans="1:6">
      <c r="A13252" s="171">
        <v>44598</v>
      </c>
      <c r="B13252" t="s">
        <v>164</v>
      </c>
      <c r="C13252">
        <v>406334.71999999997</v>
      </c>
      <c r="D13252" t="s">
        <v>26</v>
      </c>
      <c r="E13252" t="s">
        <v>26</v>
      </c>
      <c r="F13252">
        <v>2409378</v>
      </c>
    </row>
    <row r="13253" spans="1:6">
      <c r="A13253" s="171">
        <v>44598</v>
      </c>
      <c r="B13253" t="s">
        <v>164</v>
      </c>
      <c r="C13253">
        <v>406334.71999999997</v>
      </c>
      <c r="D13253" t="s">
        <v>27</v>
      </c>
      <c r="E13253" t="s">
        <v>27</v>
      </c>
      <c r="F13253">
        <v>76967</v>
      </c>
    </row>
    <row r="13254" spans="1:6">
      <c r="A13254" s="171">
        <v>44598</v>
      </c>
      <c r="B13254" t="s">
        <v>164</v>
      </c>
      <c r="C13254">
        <v>406334.71999999997</v>
      </c>
      <c r="D13254" t="s">
        <v>28</v>
      </c>
      <c r="E13254" t="s">
        <v>28</v>
      </c>
      <c r="F13254">
        <v>2430</v>
      </c>
    </row>
    <row r="13255" spans="1:6">
      <c r="A13255" s="171">
        <v>44598</v>
      </c>
      <c r="B13255" t="s">
        <v>164</v>
      </c>
      <c r="C13255">
        <v>406334.71999999997</v>
      </c>
      <c r="D13255" t="s">
        <v>29</v>
      </c>
      <c r="E13255" t="s">
        <v>29</v>
      </c>
      <c r="F13255">
        <v>1194255</v>
      </c>
    </row>
    <row r="13256" spans="1:6">
      <c r="A13256" s="171">
        <v>44598</v>
      </c>
      <c r="B13256" t="s">
        <v>164</v>
      </c>
      <c r="C13256">
        <v>406334.71999999997</v>
      </c>
      <c r="D13256" t="s">
        <v>30</v>
      </c>
      <c r="E13256" t="s">
        <v>30</v>
      </c>
      <c r="F13256">
        <v>68977104</v>
      </c>
    </row>
    <row r="13257" spans="1:6">
      <c r="A13257" s="171">
        <v>44598</v>
      </c>
      <c r="B13257" t="s">
        <v>164</v>
      </c>
      <c r="C13257">
        <v>406334.71999999997</v>
      </c>
      <c r="D13257" t="s">
        <v>31</v>
      </c>
      <c r="E13257" t="s">
        <v>31</v>
      </c>
      <c r="F13257">
        <v>20325479</v>
      </c>
    </row>
    <row r="13258" spans="1:6">
      <c r="A13258" s="171">
        <v>44598</v>
      </c>
      <c r="B13258" t="s">
        <v>164</v>
      </c>
      <c r="C13258">
        <v>406334.71999999997</v>
      </c>
      <c r="D13258" t="s">
        <v>32</v>
      </c>
      <c r="E13258" t="s">
        <v>32</v>
      </c>
      <c r="F13258">
        <v>137429</v>
      </c>
    </row>
    <row r="13259" spans="1:6">
      <c r="A13259" s="171">
        <v>44598</v>
      </c>
      <c r="B13259" t="s">
        <v>164</v>
      </c>
      <c r="C13259">
        <v>406334.71999999997</v>
      </c>
      <c r="D13259" t="s">
        <v>33</v>
      </c>
      <c r="E13259" t="s">
        <v>33</v>
      </c>
      <c r="F13259">
        <v>45638268</v>
      </c>
    </row>
    <row r="13260" spans="1:6">
      <c r="A13260" s="171">
        <v>44598</v>
      </c>
      <c r="B13260" t="s">
        <v>164</v>
      </c>
      <c r="C13260">
        <v>406334.71999999997</v>
      </c>
      <c r="D13260" t="s">
        <v>34</v>
      </c>
      <c r="E13260" t="s">
        <v>34</v>
      </c>
      <c r="F13260">
        <v>765734</v>
      </c>
    </row>
    <row r="13261" spans="1:6">
      <c r="A13261" s="171">
        <v>44598</v>
      </c>
      <c r="B13261" t="s">
        <v>164</v>
      </c>
      <c r="C13261">
        <v>406334.71999999997</v>
      </c>
      <c r="D13261" t="s">
        <v>35</v>
      </c>
      <c r="E13261" t="s">
        <v>35</v>
      </c>
      <c r="F13261">
        <v>0</v>
      </c>
    </row>
    <row r="13262" spans="1:6">
      <c r="A13262" s="171">
        <v>44598</v>
      </c>
      <c r="B13262" t="s">
        <v>164</v>
      </c>
      <c r="C13262">
        <v>406334.71999999997</v>
      </c>
      <c r="D13262" t="s">
        <v>36</v>
      </c>
      <c r="E13262" t="s">
        <v>36</v>
      </c>
      <c r="F13262">
        <v>0</v>
      </c>
    </row>
    <row r="13263" spans="1:6">
      <c r="A13263" s="171">
        <v>44598</v>
      </c>
      <c r="B13263" t="s">
        <v>164</v>
      </c>
      <c r="C13263">
        <v>406334.71999999997</v>
      </c>
      <c r="D13263" t="s">
        <v>37</v>
      </c>
      <c r="E13263" t="s">
        <v>37</v>
      </c>
      <c r="F13263">
        <v>0</v>
      </c>
    </row>
    <row r="13264" spans="1:6">
      <c r="A13264" s="171">
        <v>44598</v>
      </c>
      <c r="B13264" t="s">
        <v>164</v>
      </c>
      <c r="C13264">
        <v>406334.71999999997</v>
      </c>
      <c r="D13264" t="s">
        <v>38</v>
      </c>
      <c r="E13264" t="s">
        <v>38</v>
      </c>
      <c r="F13264">
        <v>0</v>
      </c>
    </row>
    <row r="13265" spans="1:6">
      <c r="A13265" s="171">
        <v>44598</v>
      </c>
      <c r="B13265" t="s">
        <v>164</v>
      </c>
      <c r="C13265">
        <v>406334.71999999997</v>
      </c>
      <c r="D13265" t="s">
        <v>39</v>
      </c>
      <c r="E13265" t="s">
        <v>39</v>
      </c>
      <c r="F13265">
        <v>0</v>
      </c>
    </row>
    <row r="13266" spans="1:6">
      <c r="A13266" s="171">
        <v>44598</v>
      </c>
      <c r="B13266" t="s">
        <v>164</v>
      </c>
      <c r="C13266">
        <v>406334.71999999997</v>
      </c>
      <c r="D13266" t="s">
        <v>40</v>
      </c>
      <c r="E13266" t="s">
        <v>40</v>
      </c>
      <c r="F13266">
        <v>0</v>
      </c>
    </row>
    <row r="13267" spans="1:6">
      <c r="A13267" s="171">
        <v>44598</v>
      </c>
      <c r="B13267" t="s">
        <v>164</v>
      </c>
      <c r="C13267">
        <v>406334.71999999997</v>
      </c>
      <c r="D13267" t="s">
        <v>41</v>
      </c>
      <c r="E13267" t="s">
        <v>41</v>
      </c>
      <c r="F13267">
        <v>0</v>
      </c>
    </row>
    <row r="13268" spans="1:6">
      <c r="A13268" s="171">
        <v>44599</v>
      </c>
      <c r="B13268" t="s">
        <v>164</v>
      </c>
      <c r="C13268">
        <v>140083.38</v>
      </c>
      <c r="D13268" t="s">
        <v>9</v>
      </c>
      <c r="E13268" t="s">
        <v>9</v>
      </c>
      <c r="F13268">
        <v>2500183</v>
      </c>
    </row>
    <row r="13269" spans="1:6">
      <c r="A13269" s="171">
        <v>44599</v>
      </c>
      <c r="B13269" t="s">
        <v>164</v>
      </c>
      <c r="C13269">
        <v>140083.38</v>
      </c>
      <c r="D13269" t="s">
        <v>9</v>
      </c>
      <c r="E13269" t="s">
        <v>10</v>
      </c>
      <c r="F13269">
        <v>945319</v>
      </c>
    </row>
    <row r="13270" spans="1:6">
      <c r="A13270" s="171">
        <v>44599</v>
      </c>
      <c r="B13270" t="s">
        <v>164</v>
      </c>
      <c r="C13270">
        <v>140083.38</v>
      </c>
      <c r="D13270" t="s">
        <v>9</v>
      </c>
      <c r="E13270" t="s">
        <v>11</v>
      </c>
      <c r="F13270">
        <v>2745</v>
      </c>
    </row>
    <row r="13271" spans="1:6">
      <c r="A13271" s="171">
        <v>44599</v>
      </c>
      <c r="B13271" t="s">
        <v>164</v>
      </c>
      <c r="C13271">
        <v>140083.38</v>
      </c>
      <c r="D13271" t="s">
        <v>9</v>
      </c>
      <c r="E13271" t="s">
        <v>12</v>
      </c>
      <c r="F13271">
        <v>0</v>
      </c>
    </row>
    <row r="13272" spans="1:6">
      <c r="A13272" s="171">
        <v>44599</v>
      </c>
      <c r="B13272" t="s">
        <v>164</v>
      </c>
      <c r="C13272">
        <v>140083.38</v>
      </c>
      <c r="D13272" t="s">
        <v>9</v>
      </c>
      <c r="E13272" t="s">
        <v>13</v>
      </c>
      <c r="F13272">
        <v>1552119</v>
      </c>
    </row>
    <row r="13273" spans="1:6">
      <c r="A13273" s="171">
        <v>44599</v>
      </c>
      <c r="B13273" t="s">
        <v>164</v>
      </c>
      <c r="C13273">
        <v>140083.38</v>
      </c>
      <c r="D13273" t="s">
        <v>14</v>
      </c>
      <c r="E13273" t="s">
        <v>14</v>
      </c>
      <c r="F13273">
        <v>18670</v>
      </c>
    </row>
    <row r="13274" spans="1:6">
      <c r="A13274" s="171">
        <v>44599</v>
      </c>
      <c r="B13274" t="s">
        <v>164</v>
      </c>
      <c r="C13274">
        <v>140083.38</v>
      </c>
      <c r="D13274" t="s">
        <v>14</v>
      </c>
      <c r="E13274" t="s">
        <v>15</v>
      </c>
      <c r="F13274">
        <v>18391</v>
      </c>
    </row>
    <row r="13275" spans="1:6">
      <c r="A13275" s="171">
        <v>44599</v>
      </c>
      <c r="B13275" t="s">
        <v>164</v>
      </c>
      <c r="C13275">
        <v>140083.38</v>
      </c>
      <c r="D13275" t="s">
        <v>14</v>
      </c>
      <c r="E13275" t="s">
        <v>16</v>
      </c>
      <c r="F13275">
        <v>279</v>
      </c>
    </row>
    <row r="13276" spans="1:6">
      <c r="A13276" s="171">
        <v>44599</v>
      </c>
      <c r="B13276" t="s">
        <v>164</v>
      </c>
      <c r="C13276">
        <v>140083.38</v>
      </c>
      <c r="D13276" t="s">
        <v>14</v>
      </c>
      <c r="E13276" t="s">
        <v>17</v>
      </c>
      <c r="F13276">
        <v>0</v>
      </c>
    </row>
    <row r="13277" spans="1:6">
      <c r="A13277" s="171">
        <v>44599</v>
      </c>
      <c r="B13277" t="s">
        <v>164</v>
      </c>
      <c r="C13277">
        <v>140083.38</v>
      </c>
      <c r="D13277" t="s">
        <v>14</v>
      </c>
      <c r="E13277" t="s">
        <v>18</v>
      </c>
      <c r="F13277">
        <v>0</v>
      </c>
    </row>
    <row r="13278" spans="1:6">
      <c r="A13278" s="171">
        <v>44599</v>
      </c>
      <c r="B13278" t="s">
        <v>164</v>
      </c>
      <c r="C13278">
        <v>140083.38</v>
      </c>
      <c r="D13278" t="s">
        <v>19</v>
      </c>
      <c r="E13278" t="s">
        <v>19</v>
      </c>
      <c r="F13278">
        <v>1286893</v>
      </c>
    </row>
    <row r="13279" spans="1:6">
      <c r="A13279" s="171">
        <v>44599</v>
      </c>
      <c r="B13279" t="s">
        <v>164</v>
      </c>
      <c r="C13279">
        <v>140083.38</v>
      </c>
      <c r="D13279" t="s">
        <v>19</v>
      </c>
      <c r="E13279" t="s">
        <v>20</v>
      </c>
      <c r="F13279">
        <v>1286893</v>
      </c>
    </row>
    <row r="13280" spans="1:6">
      <c r="A13280" s="171">
        <v>44599</v>
      </c>
      <c r="B13280" t="s">
        <v>164</v>
      </c>
      <c r="C13280">
        <v>140083.38</v>
      </c>
      <c r="D13280" t="s">
        <v>19</v>
      </c>
      <c r="E13280" t="s">
        <v>21</v>
      </c>
      <c r="F13280">
        <v>0</v>
      </c>
    </row>
    <row r="13281" spans="1:6">
      <c r="A13281" s="171">
        <v>44599</v>
      </c>
      <c r="B13281" t="s">
        <v>164</v>
      </c>
      <c r="C13281">
        <v>140083.38</v>
      </c>
      <c r="D13281" t="s">
        <v>19</v>
      </c>
      <c r="E13281" t="s">
        <v>22</v>
      </c>
      <c r="F13281">
        <v>0</v>
      </c>
    </row>
    <row r="13282" spans="1:6">
      <c r="A13282" s="171">
        <v>44599</v>
      </c>
      <c r="B13282" t="s">
        <v>164</v>
      </c>
      <c r="C13282">
        <v>140083.38</v>
      </c>
      <c r="D13282" t="s">
        <v>23</v>
      </c>
      <c r="E13282" t="s">
        <v>23</v>
      </c>
      <c r="F13282">
        <v>3278213</v>
      </c>
    </row>
    <row r="13283" spans="1:6">
      <c r="A13283" s="171">
        <v>44599</v>
      </c>
      <c r="B13283" t="s">
        <v>164</v>
      </c>
      <c r="C13283">
        <v>140083.38</v>
      </c>
      <c r="D13283" t="s">
        <v>24</v>
      </c>
      <c r="E13283" t="s">
        <v>24</v>
      </c>
      <c r="F13283">
        <v>1446516</v>
      </c>
    </row>
    <row r="13284" spans="1:6">
      <c r="A13284" s="171">
        <v>44599</v>
      </c>
      <c r="B13284" t="s">
        <v>164</v>
      </c>
      <c r="C13284">
        <v>140083.38</v>
      </c>
      <c r="D13284" t="s">
        <v>25</v>
      </c>
      <c r="E13284" t="s">
        <v>25</v>
      </c>
      <c r="F13284">
        <v>3184938</v>
      </c>
    </row>
    <row r="13285" spans="1:6">
      <c r="A13285" s="171">
        <v>44599</v>
      </c>
      <c r="B13285" t="s">
        <v>164</v>
      </c>
      <c r="C13285">
        <v>140083.38</v>
      </c>
      <c r="D13285" t="s">
        <v>26</v>
      </c>
      <c r="E13285" t="s">
        <v>26</v>
      </c>
      <c r="F13285">
        <v>1290308</v>
      </c>
    </row>
    <row r="13286" spans="1:6">
      <c r="A13286" s="171">
        <v>44599</v>
      </c>
      <c r="B13286" t="s">
        <v>164</v>
      </c>
      <c r="C13286">
        <v>140083.38</v>
      </c>
      <c r="D13286" t="s">
        <v>27</v>
      </c>
      <c r="E13286" t="s">
        <v>27</v>
      </c>
      <c r="F13286">
        <v>64486</v>
      </c>
    </row>
    <row r="13287" spans="1:6">
      <c r="A13287" s="171">
        <v>44599</v>
      </c>
      <c r="B13287" t="s">
        <v>164</v>
      </c>
      <c r="C13287">
        <v>140083.38</v>
      </c>
      <c r="D13287" t="s">
        <v>28</v>
      </c>
      <c r="E13287" t="s">
        <v>28</v>
      </c>
      <c r="F13287">
        <v>14</v>
      </c>
    </row>
    <row r="13288" spans="1:6">
      <c r="A13288" s="171">
        <v>44599</v>
      </c>
      <c r="B13288" t="s">
        <v>164</v>
      </c>
      <c r="C13288">
        <v>140083.38</v>
      </c>
      <c r="D13288" t="s">
        <v>29</v>
      </c>
      <c r="E13288" t="s">
        <v>29</v>
      </c>
      <c r="F13288">
        <v>1268061</v>
      </c>
    </row>
    <row r="13289" spans="1:6">
      <c r="A13289" s="171">
        <v>44599</v>
      </c>
      <c r="B13289" t="s">
        <v>164</v>
      </c>
      <c r="C13289">
        <v>140083.38</v>
      </c>
      <c r="D13289" t="s">
        <v>30</v>
      </c>
      <c r="E13289" t="s">
        <v>30</v>
      </c>
      <c r="F13289">
        <v>77243762</v>
      </c>
    </row>
    <row r="13290" spans="1:6">
      <c r="A13290" s="171">
        <v>44599</v>
      </c>
      <c r="B13290" t="s">
        <v>164</v>
      </c>
      <c r="C13290">
        <v>140083.38</v>
      </c>
      <c r="D13290" t="s">
        <v>31</v>
      </c>
      <c r="E13290" t="s">
        <v>31</v>
      </c>
      <c r="F13290">
        <v>19698814</v>
      </c>
    </row>
    <row r="13291" spans="1:6">
      <c r="A13291" s="171">
        <v>44599</v>
      </c>
      <c r="B13291" t="s">
        <v>164</v>
      </c>
      <c r="C13291">
        <v>140083.38</v>
      </c>
      <c r="D13291" t="s">
        <v>32</v>
      </c>
      <c r="E13291" t="s">
        <v>32</v>
      </c>
      <c r="F13291">
        <v>180161</v>
      </c>
    </row>
    <row r="13292" spans="1:6">
      <c r="A13292" s="171">
        <v>44599</v>
      </c>
      <c r="B13292" t="s">
        <v>164</v>
      </c>
      <c r="C13292">
        <v>140083.38</v>
      </c>
      <c r="D13292" t="s">
        <v>33</v>
      </c>
      <c r="E13292" t="s">
        <v>33</v>
      </c>
      <c r="F13292">
        <v>45230553</v>
      </c>
    </row>
    <row r="13293" spans="1:6">
      <c r="A13293" s="171">
        <v>44599</v>
      </c>
      <c r="B13293" t="s">
        <v>164</v>
      </c>
      <c r="C13293">
        <v>140083.38</v>
      </c>
      <c r="D13293" t="s">
        <v>34</v>
      </c>
      <c r="E13293" t="s">
        <v>34</v>
      </c>
      <c r="F13293">
        <v>544469</v>
      </c>
    </row>
    <row r="13294" spans="1:6">
      <c r="A13294" s="171">
        <v>44599</v>
      </c>
      <c r="B13294" t="s">
        <v>164</v>
      </c>
      <c r="C13294">
        <v>140083.38</v>
      </c>
      <c r="D13294" t="s">
        <v>35</v>
      </c>
      <c r="E13294" t="s">
        <v>35</v>
      </c>
      <c r="F13294">
        <v>0</v>
      </c>
    </row>
    <row r="13295" spans="1:6">
      <c r="A13295" s="171">
        <v>44599</v>
      </c>
      <c r="B13295" t="s">
        <v>164</v>
      </c>
      <c r="C13295">
        <v>140083.38</v>
      </c>
      <c r="D13295" t="s">
        <v>36</v>
      </c>
      <c r="E13295" t="s">
        <v>36</v>
      </c>
      <c r="F13295">
        <v>0</v>
      </c>
    </row>
    <row r="13296" spans="1:6">
      <c r="A13296" s="171">
        <v>44599</v>
      </c>
      <c r="B13296" t="s">
        <v>164</v>
      </c>
      <c r="C13296">
        <v>140083.38</v>
      </c>
      <c r="D13296" t="s">
        <v>37</v>
      </c>
      <c r="E13296" t="s">
        <v>37</v>
      </c>
      <c r="F13296">
        <v>0</v>
      </c>
    </row>
    <row r="13297" spans="1:6">
      <c r="A13297" s="171">
        <v>44599</v>
      </c>
      <c r="B13297" t="s">
        <v>164</v>
      </c>
      <c r="C13297">
        <v>140083.38</v>
      </c>
      <c r="D13297" t="s">
        <v>38</v>
      </c>
      <c r="E13297" t="s">
        <v>38</v>
      </c>
      <c r="F13297">
        <v>0</v>
      </c>
    </row>
    <row r="13298" spans="1:6">
      <c r="A13298" s="171">
        <v>44599</v>
      </c>
      <c r="B13298" t="s">
        <v>164</v>
      </c>
      <c r="C13298">
        <v>140083.38</v>
      </c>
      <c r="D13298" t="s">
        <v>39</v>
      </c>
      <c r="E13298" t="s">
        <v>39</v>
      </c>
      <c r="F13298">
        <v>0</v>
      </c>
    </row>
    <row r="13299" spans="1:6">
      <c r="A13299" s="171">
        <v>44599</v>
      </c>
      <c r="B13299" t="s">
        <v>164</v>
      </c>
      <c r="C13299">
        <v>140083.38</v>
      </c>
      <c r="D13299" t="s">
        <v>40</v>
      </c>
      <c r="E13299" t="s">
        <v>40</v>
      </c>
      <c r="F13299">
        <v>0</v>
      </c>
    </row>
    <row r="13300" spans="1:6">
      <c r="A13300" s="171">
        <v>44599</v>
      </c>
      <c r="B13300" t="s">
        <v>164</v>
      </c>
      <c r="C13300">
        <v>140083.38</v>
      </c>
      <c r="D13300" t="s">
        <v>41</v>
      </c>
      <c r="E13300" t="s">
        <v>41</v>
      </c>
      <c r="F13300">
        <v>0</v>
      </c>
    </row>
    <row r="13301" spans="1:6">
      <c r="A13301" s="171">
        <v>44600</v>
      </c>
      <c r="B13301" t="s">
        <v>164</v>
      </c>
      <c r="C13301">
        <v>160218.74</v>
      </c>
      <c r="D13301" t="s">
        <v>9</v>
      </c>
      <c r="E13301" t="s">
        <v>9</v>
      </c>
      <c r="F13301">
        <v>1725626</v>
      </c>
    </row>
    <row r="13302" spans="1:6">
      <c r="A13302" s="171">
        <v>44600</v>
      </c>
      <c r="B13302" t="s">
        <v>164</v>
      </c>
      <c r="C13302">
        <v>160218.74</v>
      </c>
      <c r="D13302" t="s">
        <v>9</v>
      </c>
      <c r="E13302" t="s">
        <v>10</v>
      </c>
      <c r="F13302">
        <v>299290</v>
      </c>
    </row>
    <row r="13303" spans="1:6">
      <c r="A13303" s="171">
        <v>44600</v>
      </c>
      <c r="B13303" t="s">
        <v>164</v>
      </c>
      <c r="C13303">
        <v>160218.74</v>
      </c>
      <c r="D13303" t="s">
        <v>9</v>
      </c>
      <c r="E13303" t="s">
        <v>11</v>
      </c>
      <c r="F13303">
        <v>3280</v>
      </c>
    </row>
    <row r="13304" spans="1:6">
      <c r="A13304" s="171">
        <v>44600</v>
      </c>
      <c r="B13304" t="s">
        <v>164</v>
      </c>
      <c r="C13304">
        <v>160218.74</v>
      </c>
      <c r="D13304" t="s">
        <v>9</v>
      </c>
      <c r="E13304" t="s">
        <v>12</v>
      </c>
      <c r="F13304">
        <v>0</v>
      </c>
    </row>
    <row r="13305" spans="1:6">
      <c r="A13305" s="171">
        <v>44600</v>
      </c>
      <c r="B13305" t="s">
        <v>164</v>
      </c>
      <c r="C13305">
        <v>160218.74</v>
      </c>
      <c r="D13305" t="s">
        <v>9</v>
      </c>
      <c r="E13305" t="s">
        <v>13</v>
      </c>
      <c r="F13305">
        <v>1423056</v>
      </c>
    </row>
    <row r="13306" spans="1:6">
      <c r="A13306" s="171">
        <v>44600</v>
      </c>
      <c r="B13306" t="s">
        <v>164</v>
      </c>
      <c r="C13306">
        <v>160218.74</v>
      </c>
      <c r="D13306" t="s">
        <v>14</v>
      </c>
      <c r="E13306" t="s">
        <v>14</v>
      </c>
      <c r="F13306">
        <v>2114</v>
      </c>
    </row>
    <row r="13307" spans="1:6">
      <c r="A13307" s="171">
        <v>44600</v>
      </c>
      <c r="B13307" t="s">
        <v>164</v>
      </c>
      <c r="C13307">
        <v>160218.74</v>
      </c>
      <c r="D13307" t="s">
        <v>14</v>
      </c>
      <c r="E13307" t="s">
        <v>15</v>
      </c>
      <c r="F13307">
        <v>1779</v>
      </c>
    </row>
    <row r="13308" spans="1:6">
      <c r="A13308" s="171">
        <v>44600</v>
      </c>
      <c r="B13308" t="s">
        <v>164</v>
      </c>
      <c r="C13308">
        <v>160218.74</v>
      </c>
      <c r="D13308" t="s">
        <v>14</v>
      </c>
      <c r="E13308" t="s">
        <v>16</v>
      </c>
      <c r="F13308">
        <v>335</v>
      </c>
    </row>
    <row r="13309" spans="1:6">
      <c r="A13309" s="171">
        <v>44600</v>
      </c>
      <c r="B13309" t="s">
        <v>164</v>
      </c>
      <c r="C13309">
        <v>160218.74</v>
      </c>
      <c r="D13309" t="s">
        <v>14</v>
      </c>
      <c r="E13309" t="s">
        <v>17</v>
      </c>
      <c r="F13309">
        <v>0</v>
      </c>
    </row>
    <row r="13310" spans="1:6">
      <c r="A13310" s="171">
        <v>44600</v>
      </c>
      <c r="B13310" t="s">
        <v>164</v>
      </c>
      <c r="C13310">
        <v>160218.74</v>
      </c>
      <c r="D13310" t="s">
        <v>14</v>
      </c>
      <c r="E13310" t="s">
        <v>18</v>
      </c>
      <c r="F13310">
        <v>0</v>
      </c>
    </row>
    <row r="13311" spans="1:6">
      <c r="A13311" s="171">
        <v>44600</v>
      </c>
      <c r="B13311" t="s">
        <v>164</v>
      </c>
      <c r="C13311">
        <v>160218.74</v>
      </c>
      <c r="D13311" t="s">
        <v>19</v>
      </c>
      <c r="E13311" t="s">
        <v>19</v>
      </c>
      <c r="F13311">
        <v>2096260</v>
      </c>
    </row>
    <row r="13312" spans="1:6">
      <c r="A13312" s="171">
        <v>44600</v>
      </c>
      <c r="B13312" t="s">
        <v>164</v>
      </c>
      <c r="C13312">
        <v>160218.74</v>
      </c>
      <c r="D13312" t="s">
        <v>19</v>
      </c>
      <c r="E13312" t="s">
        <v>20</v>
      </c>
      <c r="F13312">
        <v>2096260</v>
      </c>
    </row>
    <row r="13313" spans="1:6">
      <c r="A13313" s="171">
        <v>44600</v>
      </c>
      <c r="B13313" t="s">
        <v>164</v>
      </c>
      <c r="C13313">
        <v>160218.74</v>
      </c>
      <c r="D13313" t="s">
        <v>19</v>
      </c>
      <c r="E13313" t="s">
        <v>21</v>
      </c>
      <c r="F13313">
        <v>0</v>
      </c>
    </row>
    <row r="13314" spans="1:6">
      <c r="A13314" s="171">
        <v>44600</v>
      </c>
      <c r="B13314" t="s">
        <v>164</v>
      </c>
      <c r="C13314">
        <v>160218.74</v>
      </c>
      <c r="D13314" t="s">
        <v>19</v>
      </c>
      <c r="E13314" t="s">
        <v>22</v>
      </c>
      <c r="F13314">
        <v>0</v>
      </c>
    </row>
    <row r="13315" spans="1:6">
      <c r="A13315" s="171">
        <v>44600</v>
      </c>
      <c r="B13315" t="s">
        <v>164</v>
      </c>
      <c r="C13315">
        <v>160218.74</v>
      </c>
      <c r="D13315" t="s">
        <v>23</v>
      </c>
      <c r="E13315" t="s">
        <v>23</v>
      </c>
      <c r="F13315">
        <v>4117529</v>
      </c>
    </row>
    <row r="13316" spans="1:6">
      <c r="A13316" s="171">
        <v>44600</v>
      </c>
      <c r="B13316" t="s">
        <v>164</v>
      </c>
      <c r="C13316">
        <v>160218.74</v>
      </c>
      <c r="D13316" t="s">
        <v>24</v>
      </c>
      <c r="E13316" t="s">
        <v>24</v>
      </c>
      <c r="F13316">
        <v>186505</v>
      </c>
    </row>
    <row r="13317" spans="1:6">
      <c r="A13317" s="171">
        <v>44600</v>
      </c>
      <c r="B13317" t="s">
        <v>164</v>
      </c>
      <c r="C13317">
        <v>160218.74</v>
      </c>
      <c r="D13317" t="s">
        <v>25</v>
      </c>
      <c r="E13317" t="s">
        <v>25</v>
      </c>
      <c r="F13317">
        <v>6657946</v>
      </c>
    </row>
    <row r="13318" spans="1:6">
      <c r="A13318" s="171">
        <v>44600</v>
      </c>
      <c r="B13318" t="s">
        <v>164</v>
      </c>
      <c r="C13318">
        <v>160218.74</v>
      </c>
      <c r="D13318" t="s">
        <v>26</v>
      </c>
      <c r="E13318" t="s">
        <v>26</v>
      </c>
      <c r="F13318">
        <v>2100316</v>
      </c>
    </row>
    <row r="13319" spans="1:6">
      <c r="A13319" s="171">
        <v>44600</v>
      </c>
      <c r="B13319" t="s">
        <v>164</v>
      </c>
      <c r="C13319">
        <v>160218.74</v>
      </c>
      <c r="D13319" t="s">
        <v>27</v>
      </c>
      <c r="E13319" t="s">
        <v>27</v>
      </c>
      <c r="F13319">
        <v>68898</v>
      </c>
    </row>
    <row r="13320" spans="1:6">
      <c r="A13320" s="171">
        <v>44600</v>
      </c>
      <c r="B13320" t="s">
        <v>164</v>
      </c>
      <c r="C13320">
        <v>160218.74</v>
      </c>
      <c r="D13320" t="s">
        <v>28</v>
      </c>
      <c r="E13320" t="s">
        <v>28</v>
      </c>
      <c r="F13320">
        <v>12</v>
      </c>
    </row>
    <row r="13321" spans="1:6">
      <c r="A13321" s="171">
        <v>44600</v>
      </c>
      <c r="B13321" t="s">
        <v>164</v>
      </c>
      <c r="C13321">
        <v>160218.74</v>
      </c>
      <c r="D13321" t="s">
        <v>29</v>
      </c>
      <c r="E13321" t="s">
        <v>29</v>
      </c>
      <c r="F13321">
        <v>981746</v>
      </c>
    </row>
    <row r="13322" spans="1:6">
      <c r="A13322" s="171">
        <v>44600</v>
      </c>
      <c r="B13322" t="s">
        <v>164</v>
      </c>
      <c r="C13322">
        <v>160218.74</v>
      </c>
      <c r="D13322" t="s">
        <v>30</v>
      </c>
      <c r="E13322" t="s">
        <v>30</v>
      </c>
      <c r="F13322">
        <v>76501964</v>
      </c>
    </row>
    <row r="13323" spans="1:6">
      <c r="A13323" s="171">
        <v>44600</v>
      </c>
      <c r="B13323" t="s">
        <v>164</v>
      </c>
      <c r="C13323">
        <v>160218.74</v>
      </c>
      <c r="D13323" t="s">
        <v>31</v>
      </c>
      <c r="E13323" t="s">
        <v>31</v>
      </c>
      <c r="F13323">
        <v>15207720</v>
      </c>
    </row>
    <row r="13324" spans="1:6">
      <c r="A13324" s="171">
        <v>44600</v>
      </c>
      <c r="B13324" t="s">
        <v>164</v>
      </c>
      <c r="C13324">
        <v>160218.74</v>
      </c>
      <c r="D13324" t="s">
        <v>32</v>
      </c>
      <c r="E13324" t="s">
        <v>32</v>
      </c>
      <c r="F13324">
        <v>181100</v>
      </c>
    </row>
    <row r="13325" spans="1:6">
      <c r="A13325" s="171">
        <v>44600</v>
      </c>
      <c r="B13325" t="s">
        <v>164</v>
      </c>
      <c r="C13325">
        <v>160218.74</v>
      </c>
      <c r="D13325" t="s">
        <v>33</v>
      </c>
      <c r="E13325" t="s">
        <v>33</v>
      </c>
      <c r="F13325">
        <v>45597474</v>
      </c>
    </row>
    <row r="13326" spans="1:6">
      <c r="A13326" s="171">
        <v>44600</v>
      </c>
      <c r="B13326" t="s">
        <v>164</v>
      </c>
      <c r="C13326">
        <v>160218.74</v>
      </c>
      <c r="D13326" t="s">
        <v>34</v>
      </c>
      <c r="E13326" t="s">
        <v>34</v>
      </c>
      <c r="F13326">
        <v>229425</v>
      </c>
    </row>
    <row r="13327" spans="1:6">
      <c r="A13327" s="171">
        <v>44600</v>
      </c>
      <c r="B13327" t="s">
        <v>164</v>
      </c>
      <c r="C13327">
        <v>160218.74</v>
      </c>
      <c r="D13327" t="s">
        <v>35</v>
      </c>
      <c r="E13327" t="s">
        <v>35</v>
      </c>
      <c r="F13327">
        <v>0</v>
      </c>
    </row>
    <row r="13328" spans="1:6">
      <c r="A13328" s="171">
        <v>44600</v>
      </c>
      <c r="B13328" t="s">
        <v>164</v>
      </c>
      <c r="C13328">
        <v>160218.74</v>
      </c>
      <c r="D13328" t="s">
        <v>36</v>
      </c>
      <c r="E13328" t="s">
        <v>36</v>
      </c>
      <c r="F13328">
        <v>0</v>
      </c>
    </row>
    <row r="13329" spans="1:6">
      <c r="A13329" s="171">
        <v>44600</v>
      </c>
      <c r="B13329" t="s">
        <v>164</v>
      </c>
      <c r="C13329">
        <v>160218.74</v>
      </c>
      <c r="D13329" t="s">
        <v>37</v>
      </c>
      <c r="E13329" t="s">
        <v>37</v>
      </c>
      <c r="F13329">
        <v>0</v>
      </c>
    </row>
    <row r="13330" spans="1:6">
      <c r="A13330" s="171">
        <v>44600</v>
      </c>
      <c r="B13330" t="s">
        <v>164</v>
      </c>
      <c r="C13330">
        <v>160218.74</v>
      </c>
      <c r="D13330" t="s">
        <v>38</v>
      </c>
      <c r="E13330" t="s">
        <v>38</v>
      </c>
      <c r="F13330">
        <v>0</v>
      </c>
    </row>
    <row r="13331" spans="1:6">
      <c r="A13331" s="171">
        <v>44600</v>
      </c>
      <c r="B13331" t="s">
        <v>164</v>
      </c>
      <c r="C13331">
        <v>160218.74</v>
      </c>
      <c r="D13331" t="s">
        <v>39</v>
      </c>
      <c r="E13331" t="s">
        <v>39</v>
      </c>
      <c r="F13331">
        <v>0</v>
      </c>
    </row>
    <row r="13332" spans="1:6">
      <c r="A13332" s="171">
        <v>44600</v>
      </c>
      <c r="B13332" t="s">
        <v>164</v>
      </c>
      <c r="C13332">
        <v>160218.74</v>
      </c>
      <c r="D13332" t="s">
        <v>40</v>
      </c>
      <c r="E13332" t="s">
        <v>40</v>
      </c>
      <c r="F13332">
        <v>0</v>
      </c>
    </row>
    <row r="13333" spans="1:6">
      <c r="A13333" s="171">
        <v>44600</v>
      </c>
      <c r="B13333" t="s">
        <v>164</v>
      </c>
      <c r="C13333">
        <v>160218.74</v>
      </c>
      <c r="D13333" t="s">
        <v>41</v>
      </c>
      <c r="E13333" t="s">
        <v>41</v>
      </c>
      <c r="F13333">
        <v>0</v>
      </c>
    </row>
    <row r="13334" spans="1:6">
      <c r="A13334" s="171">
        <v>44601</v>
      </c>
      <c r="B13334" t="s">
        <v>164</v>
      </c>
      <c r="C13334">
        <v>187994.77</v>
      </c>
      <c r="D13334" t="s">
        <v>9</v>
      </c>
      <c r="E13334" t="s">
        <v>9</v>
      </c>
      <c r="F13334">
        <v>1770761</v>
      </c>
    </row>
    <row r="13335" spans="1:6">
      <c r="A13335" s="171">
        <v>44601</v>
      </c>
      <c r="B13335" t="s">
        <v>164</v>
      </c>
      <c r="C13335">
        <v>187994.77</v>
      </c>
      <c r="D13335" t="s">
        <v>9</v>
      </c>
      <c r="E13335" t="s">
        <v>10</v>
      </c>
      <c r="F13335">
        <v>387682</v>
      </c>
    </row>
    <row r="13336" spans="1:6">
      <c r="A13336" s="171">
        <v>44601</v>
      </c>
      <c r="B13336" t="s">
        <v>164</v>
      </c>
      <c r="C13336">
        <v>187994.77</v>
      </c>
      <c r="D13336" t="s">
        <v>9</v>
      </c>
      <c r="E13336" t="s">
        <v>11</v>
      </c>
      <c r="F13336">
        <v>2259</v>
      </c>
    </row>
    <row r="13337" spans="1:6">
      <c r="A13337" s="171">
        <v>44601</v>
      </c>
      <c r="B13337" t="s">
        <v>164</v>
      </c>
      <c r="C13337">
        <v>187994.77</v>
      </c>
      <c r="D13337" t="s">
        <v>9</v>
      </c>
      <c r="E13337" t="s">
        <v>12</v>
      </c>
      <c r="F13337">
        <v>0</v>
      </c>
    </row>
    <row r="13338" spans="1:6">
      <c r="A13338" s="171">
        <v>44601</v>
      </c>
      <c r="B13338" t="s">
        <v>164</v>
      </c>
      <c r="C13338">
        <v>187994.77</v>
      </c>
      <c r="D13338" t="s">
        <v>9</v>
      </c>
      <c r="E13338" t="s">
        <v>13</v>
      </c>
      <c r="F13338">
        <v>1380820</v>
      </c>
    </row>
    <row r="13339" spans="1:6">
      <c r="A13339" s="171">
        <v>44601</v>
      </c>
      <c r="B13339" t="s">
        <v>164</v>
      </c>
      <c r="C13339">
        <v>187994.77</v>
      </c>
      <c r="D13339" t="s">
        <v>14</v>
      </c>
      <c r="E13339" t="s">
        <v>14</v>
      </c>
      <c r="F13339">
        <v>7075</v>
      </c>
    </row>
    <row r="13340" spans="1:6">
      <c r="A13340" s="171">
        <v>44601</v>
      </c>
      <c r="B13340" t="s">
        <v>164</v>
      </c>
      <c r="C13340">
        <v>187994.77</v>
      </c>
      <c r="D13340" t="s">
        <v>14</v>
      </c>
      <c r="E13340" t="s">
        <v>15</v>
      </c>
      <c r="F13340">
        <v>6920</v>
      </c>
    </row>
    <row r="13341" spans="1:6">
      <c r="A13341" s="171">
        <v>44601</v>
      </c>
      <c r="B13341" t="s">
        <v>164</v>
      </c>
      <c r="C13341">
        <v>187994.77</v>
      </c>
      <c r="D13341" t="s">
        <v>14</v>
      </c>
      <c r="E13341" t="s">
        <v>16</v>
      </c>
      <c r="F13341">
        <v>155</v>
      </c>
    </row>
    <row r="13342" spans="1:6">
      <c r="A13342" s="171">
        <v>44601</v>
      </c>
      <c r="B13342" t="s">
        <v>164</v>
      </c>
      <c r="C13342">
        <v>187994.77</v>
      </c>
      <c r="D13342" t="s">
        <v>14</v>
      </c>
      <c r="E13342" t="s">
        <v>17</v>
      </c>
      <c r="F13342">
        <v>0</v>
      </c>
    </row>
    <row r="13343" spans="1:6">
      <c r="A13343" s="171">
        <v>44601</v>
      </c>
      <c r="B13343" t="s">
        <v>164</v>
      </c>
      <c r="C13343">
        <v>187994.77</v>
      </c>
      <c r="D13343" t="s">
        <v>14</v>
      </c>
      <c r="E13343" t="s">
        <v>18</v>
      </c>
      <c r="F13343">
        <v>0</v>
      </c>
    </row>
    <row r="13344" spans="1:6">
      <c r="A13344" s="171">
        <v>44601</v>
      </c>
      <c r="B13344" t="s">
        <v>164</v>
      </c>
      <c r="C13344">
        <v>187994.77</v>
      </c>
      <c r="D13344" t="s">
        <v>19</v>
      </c>
      <c r="E13344" t="s">
        <v>19</v>
      </c>
      <c r="F13344">
        <v>1998801</v>
      </c>
    </row>
    <row r="13345" spans="1:6">
      <c r="A13345" s="171">
        <v>44601</v>
      </c>
      <c r="B13345" t="s">
        <v>164</v>
      </c>
      <c r="C13345">
        <v>187994.77</v>
      </c>
      <c r="D13345" t="s">
        <v>19</v>
      </c>
      <c r="E13345" t="s">
        <v>20</v>
      </c>
      <c r="F13345">
        <v>1998801</v>
      </c>
    </row>
    <row r="13346" spans="1:6">
      <c r="A13346" s="171">
        <v>44601</v>
      </c>
      <c r="B13346" t="s">
        <v>164</v>
      </c>
      <c r="C13346">
        <v>187994.77</v>
      </c>
      <c r="D13346" t="s">
        <v>19</v>
      </c>
      <c r="E13346" t="s">
        <v>21</v>
      </c>
      <c r="F13346">
        <v>0</v>
      </c>
    </row>
    <row r="13347" spans="1:6">
      <c r="A13347" s="171">
        <v>44601</v>
      </c>
      <c r="B13347" t="s">
        <v>164</v>
      </c>
      <c r="C13347">
        <v>187994.77</v>
      </c>
      <c r="D13347" t="s">
        <v>19</v>
      </c>
      <c r="E13347" t="s">
        <v>22</v>
      </c>
      <c r="F13347">
        <v>0</v>
      </c>
    </row>
    <row r="13348" spans="1:6">
      <c r="A13348" s="171">
        <v>44601</v>
      </c>
      <c r="B13348" t="s">
        <v>164</v>
      </c>
      <c r="C13348">
        <v>187994.77</v>
      </c>
      <c r="D13348" t="s">
        <v>23</v>
      </c>
      <c r="E13348" t="s">
        <v>23</v>
      </c>
      <c r="F13348">
        <v>2871600</v>
      </c>
    </row>
    <row r="13349" spans="1:6">
      <c r="A13349" s="171">
        <v>44601</v>
      </c>
      <c r="B13349" t="s">
        <v>164</v>
      </c>
      <c r="C13349">
        <v>187994.77</v>
      </c>
      <c r="D13349" t="s">
        <v>24</v>
      </c>
      <c r="E13349" t="s">
        <v>24</v>
      </c>
      <c r="F13349">
        <v>665917</v>
      </c>
    </row>
    <row r="13350" spans="1:6">
      <c r="A13350" s="171">
        <v>44601</v>
      </c>
      <c r="B13350" t="s">
        <v>164</v>
      </c>
      <c r="C13350">
        <v>187994.77</v>
      </c>
      <c r="D13350" t="s">
        <v>25</v>
      </c>
      <c r="E13350" t="s">
        <v>25</v>
      </c>
      <c r="F13350">
        <v>6641615</v>
      </c>
    </row>
    <row r="13351" spans="1:6">
      <c r="A13351" s="171">
        <v>44601</v>
      </c>
      <c r="B13351" t="s">
        <v>164</v>
      </c>
      <c r="C13351">
        <v>187994.77</v>
      </c>
      <c r="D13351" t="s">
        <v>26</v>
      </c>
      <c r="E13351" t="s">
        <v>26</v>
      </c>
      <c r="F13351">
        <v>2003106</v>
      </c>
    </row>
    <row r="13352" spans="1:6">
      <c r="A13352" s="171">
        <v>44601</v>
      </c>
      <c r="B13352" t="s">
        <v>164</v>
      </c>
      <c r="C13352">
        <v>187994.77</v>
      </c>
      <c r="D13352" t="s">
        <v>27</v>
      </c>
      <c r="E13352" t="s">
        <v>27</v>
      </c>
      <c r="F13352">
        <v>65105</v>
      </c>
    </row>
    <row r="13353" spans="1:6">
      <c r="A13353" s="171">
        <v>44601</v>
      </c>
      <c r="B13353" t="s">
        <v>164</v>
      </c>
      <c r="C13353">
        <v>187994.77</v>
      </c>
      <c r="D13353" t="s">
        <v>28</v>
      </c>
      <c r="E13353" t="s">
        <v>28</v>
      </c>
      <c r="F13353">
        <v>0</v>
      </c>
    </row>
    <row r="13354" spans="1:6">
      <c r="A13354" s="171">
        <v>44601</v>
      </c>
      <c r="B13354" t="s">
        <v>164</v>
      </c>
      <c r="C13354">
        <v>187994.77</v>
      </c>
      <c r="D13354" t="s">
        <v>29</v>
      </c>
      <c r="E13354" t="s">
        <v>29</v>
      </c>
      <c r="F13354">
        <v>936124</v>
      </c>
    </row>
    <row r="13355" spans="1:6">
      <c r="A13355" s="171">
        <v>44601</v>
      </c>
      <c r="B13355" t="s">
        <v>164</v>
      </c>
      <c r="C13355">
        <v>187994.77</v>
      </c>
      <c r="D13355" t="s">
        <v>30</v>
      </c>
      <c r="E13355" t="s">
        <v>30</v>
      </c>
      <c r="F13355">
        <v>64057215</v>
      </c>
    </row>
    <row r="13356" spans="1:6">
      <c r="A13356" s="171">
        <v>44601</v>
      </c>
      <c r="B13356" t="s">
        <v>164</v>
      </c>
      <c r="C13356">
        <v>187994.77</v>
      </c>
      <c r="D13356" t="s">
        <v>31</v>
      </c>
      <c r="E13356" t="s">
        <v>31</v>
      </c>
      <c r="F13356">
        <v>12795977</v>
      </c>
    </row>
    <row r="13357" spans="1:6">
      <c r="A13357" s="171">
        <v>44601</v>
      </c>
      <c r="B13357" t="s">
        <v>164</v>
      </c>
      <c r="C13357">
        <v>187994.77</v>
      </c>
      <c r="D13357" t="s">
        <v>32</v>
      </c>
      <c r="E13357" t="s">
        <v>32</v>
      </c>
      <c r="F13357">
        <v>253587</v>
      </c>
    </row>
    <row r="13358" spans="1:6">
      <c r="A13358" s="171">
        <v>44601</v>
      </c>
      <c r="B13358" t="s">
        <v>164</v>
      </c>
      <c r="C13358">
        <v>187994.77</v>
      </c>
      <c r="D13358" t="s">
        <v>33</v>
      </c>
      <c r="E13358" t="s">
        <v>33</v>
      </c>
      <c r="F13358">
        <v>45084644</v>
      </c>
    </row>
    <row r="13359" spans="1:6">
      <c r="A13359" s="171">
        <v>44601</v>
      </c>
      <c r="B13359" t="s">
        <v>164</v>
      </c>
      <c r="C13359">
        <v>187994.77</v>
      </c>
      <c r="D13359" t="s">
        <v>34</v>
      </c>
      <c r="E13359" t="s">
        <v>34</v>
      </c>
      <c r="F13359">
        <v>247097</v>
      </c>
    </row>
    <row r="13360" spans="1:6">
      <c r="A13360" s="171">
        <v>44601</v>
      </c>
      <c r="B13360" t="s">
        <v>164</v>
      </c>
      <c r="C13360">
        <v>187994.77</v>
      </c>
      <c r="D13360" t="s">
        <v>35</v>
      </c>
      <c r="E13360" t="s">
        <v>35</v>
      </c>
      <c r="F13360">
        <v>0</v>
      </c>
    </row>
    <row r="13361" spans="1:6">
      <c r="A13361" s="171">
        <v>44601</v>
      </c>
      <c r="B13361" t="s">
        <v>164</v>
      </c>
      <c r="C13361">
        <v>187994.77</v>
      </c>
      <c r="D13361" t="s">
        <v>36</v>
      </c>
      <c r="E13361" t="s">
        <v>36</v>
      </c>
      <c r="F13361">
        <v>0</v>
      </c>
    </row>
    <row r="13362" spans="1:6">
      <c r="A13362" s="171">
        <v>44601</v>
      </c>
      <c r="B13362" t="s">
        <v>164</v>
      </c>
      <c r="C13362">
        <v>187994.77</v>
      </c>
      <c r="D13362" t="s">
        <v>37</v>
      </c>
      <c r="E13362" t="s">
        <v>37</v>
      </c>
      <c r="F13362">
        <v>0</v>
      </c>
    </row>
    <row r="13363" spans="1:6">
      <c r="A13363" s="171">
        <v>44601</v>
      </c>
      <c r="B13363" t="s">
        <v>164</v>
      </c>
      <c r="C13363">
        <v>187994.77</v>
      </c>
      <c r="D13363" t="s">
        <v>38</v>
      </c>
      <c r="E13363" t="s">
        <v>38</v>
      </c>
      <c r="F13363">
        <v>0</v>
      </c>
    </row>
    <row r="13364" spans="1:6">
      <c r="A13364" s="171">
        <v>44601</v>
      </c>
      <c r="B13364" t="s">
        <v>164</v>
      </c>
      <c r="C13364">
        <v>187994.77</v>
      </c>
      <c r="D13364" t="s">
        <v>39</v>
      </c>
      <c r="E13364" t="s">
        <v>39</v>
      </c>
      <c r="F13364">
        <v>0</v>
      </c>
    </row>
    <row r="13365" spans="1:6">
      <c r="A13365" s="171">
        <v>44601</v>
      </c>
      <c r="B13365" t="s">
        <v>164</v>
      </c>
      <c r="C13365">
        <v>187994.77</v>
      </c>
      <c r="D13365" t="s">
        <v>40</v>
      </c>
      <c r="E13365" t="s">
        <v>40</v>
      </c>
      <c r="F13365">
        <v>0</v>
      </c>
    </row>
    <row r="13366" spans="1:6">
      <c r="A13366" s="171">
        <v>44601</v>
      </c>
      <c r="B13366" t="s">
        <v>164</v>
      </c>
      <c r="C13366">
        <v>187994.77</v>
      </c>
      <c r="D13366" t="s">
        <v>41</v>
      </c>
      <c r="E13366" t="s">
        <v>41</v>
      </c>
      <c r="F13366">
        <v>0</v>
      </c>
    </row>
    <row r="13367" spans="1:6">
      <c r="A13367" s="171">
        <v>44602</v>
      </c>
      <c r="B13367" t="s">
        <v>164</v>
      </c>
      <c r="C13367">
        <v>500059.89</v>
      </c>
      <c r="D13367" t="s">
        <v>9</v>
      </c>
      <c r="E13367" t="s">
        <v>9</v>
      </c>
      <c r="F13367">
        <v>2729830</v>
      </c>
    </row>
    <row r="13368" spans="1:6">
      <c r="A13368" s="171">
        <v>44602</v>
      </c>
      <c r="B13368" t="s">
        <v>164</v>
      </c>
      <c r="C13368">
        <v>500059.89</v>
      </c>
      <c r="D13368" t="s">
        <v>9</v>
      </c>
      <c r="E13368" t="s">
        <v>10</v>
      </c>
      <c r="F13368">
        <v>1388536</v>
      </c>
    </row>
    <row r="13369" spans="1:6">
      <c r="A13369" s="171">
        <v>44602</v>
      </c>
      <c r="B13369" t="s">
        <v>164</v>
      </c>
      <c r="C13369">
        <v>500059.89</v>
      </c>
      <c r="D13369" t="s">
        <v>9</v>
      </c>
      <c r="E13369" t="s">
        <v>11</v>
      </c>
      <c r="F13369">
        <v>0</v>
      </c>
    </row>
    <row r="13370" spans="1:6">
      <c r="A13370" s="171">
        <v>44602</v>
      </c>
      <c r="B13370" t="s">
        <v>164</v>
      </c>
      <c r="C13370">
        <v>500059.89</v>
      </c>
      <c r="D13370" t="s">
        <v>9</v>
      </c>
      <c r="E13370" t="s">
        <v>12</v>
      </c>
      <c r="F13370">
        <v>0</v>
      </c>
    </row>
    <row r="13371" spans="1:6">
      <c r="A13371" s="171">
        <v>44602</v>
      </c>
      <c r="B13371" t="s">
        <v>164</v>
      </c>
      <c r="C13371">
        <v>500059.89</v>
      </c>
      <c r="D13371" t="s">
        <v>9</v>
      </c>
      <c r="E13371" t="s">
        <v>13</v>
      </c>
      <c r="F13371">
        <v>1341294</v>
      </c>
    </row>
    <row r="13372" spans="1:6">
      <c r="A13372" s="171">
        <v>44602</v>
      </c>
      <c r="B13372" t="s">
        <v>164</v>
      </c>
      <c r="C13372">
        <v>500059.89</v>
      </c>
      <c r="D13372" t="s">
        <v>14</v>
      </c>
      <c r="E13372" t="s">
        <v>14</v>
      </c>
      <c r="F13372">
        <v>68474</v>
      </c>
    </row>
    <row r="13373" spans="1:6">
      <c r="A13373" s="171">
        <v>44602</v>
      </c>
      <c r="B13373" t="s">
        <v>164</v>
      </c>
      <c r="C13373">
        <v>500059.89</v>
      </c>
      <c r="D13373" t="s">
        <v>14</v>
      </c>
      <c r="E13373" t="s">
        <v>15</v>
      </c>
      <c r="F13373">
        <v>68474</v>
      </c>
    </row>
    <row r="13374" spans="1:6">
      <c r="A13374" s="171">
        <v>44602</v>
      </c>
      <c r="B13374" t="s">
        <v>164</v>
      </c>
      <c r="C13374">
        <v>500059.89</v>
      </c>
      <c r="D13374" t="s">
        <v>14</v>
      </c>
      <c r="E13374" t="s">
        <v>16</v>
      </c>
      <c r="F13374">
        <v>0</v>
      </c>
    </row>
    <row r="13375" spans="1:6">
      <c r="A13375" s="171">
        <v>44602</v>
      </c>
      <c r="B13375" t="s">
        <v>164</v>
      </c>
      <c r="C13375">
        <v>500059.89</v>
      </c>
      <c r="D13375" t="s">
        <v>14</v>
      </c>
      <c r="E13375" t="s">
        <v>17</v>
      </c>
      <c r="F13375">
        <v>0</v>
      </c>
    </row>
    <row r="13376" spans="1:6">
      <c r="A13376" s="171">
        <v>44602</v>
      </c>
      <c r="B13376" t="s">
        <v>164</v>
      </c>
      <c r="C13376">
        <v>500059.89</v>
      </c>
      <c r="D13376" t="s">
        <v>14</v>
      </c>
      <c r="E13376" t="s">
        <v>18</v>
      </c>
      <c r="F13376">
        <v>0</v>
      </c>
    </row>
    <row r="13377" spans="1:6">
      <c r="A13377" s="171">
        <v>44602</v>
      </c>
      <c r="B13377" t="s">
        <v>164</v>
      </c>
      <c r="C13377">
        <v>500059.89</v>
      </c>
      <c r="D13377" t="s">
        <v>19</v>
      </c>
      <c r="E13377" t="s">
        <v>19</v>
      </c>
      <c r="F13377">
        <v>1269331</v>
      </c>
    </row>
    <row r="13378" spans="1:6">
      <c r="A13378" s="171">
        <v>44602</v>
      </c>
      <c r="B13378" t="s">
        <v>164</v>
      </c>
      <c r="C13378">
        <v>500059.89</v>
      </c>
      <c r="D13378" t="s">
        <v>19</v>
      </c>
      <c r="E13378" t="s">
        <v>20</v>
      </c>
      <c r="F13378">
        <v>1269331</v>
      </c>
    </row>
    <row r="13379" spans="1:6">
      <c r="A13379" s="171">
        <v>44602</v>
      </c>
      <c r="B13379" t="s">
        <v>164</v>
      </c>
      <c r="C13379">
        <v>500059.89</v>
      </c>
      <c r="D13379" t="s">
        <v>19</v>
      </c>
      <c r="E13379" t="s">
        <v>21</v>
      </c>
      <c r="F13379">
        <v>0</v>
      </c>
    </row>
    <row r="13380" spans="1:6">
      <c r="A13380" s="171">
        <v>44602</v>
      </c>
      <c r="B13380" t="s">
        <v>164</v>
      </c>
      <c r="C13380">
        <v>500059.89</v>
      </c>
      <c r="D13380" t="s">
        <v>19</v>
      </c>
      <c r="E13380" t="s">
        <v>22</v>
      </c>
      <c r="F13380">
        <v>0</v>
      </c>
    </row>
    <row r="13381" spans="1:6">
      <c r="A13381" s="171">
        <v>44602</v>
      </c>
      <c r="B13381" t="s">
        <v>164</v>
      </c>
      <c r="C13381">
        <v>500059.89</v>
      </c>
      <c r="D13381" t="s">
        <v>23</v>
      </c>
      <c r="E13381" t="s">
        <v>23</v>
      </c>
      <c r="F13381">
        <v>1683090</v>
      </c>
    </row>
    <row r="13382" spans="1:6">
      <c r="A13382" s="171">
        <v>44602</v>
      </c>
      <c r="B13382" t="s">
        <v>164</v>
      </c>
      <c r="C13382">
        <v>500059.89</v>
      </c>
      <c r="D13382" t="s">
        <v>24</v>
      </c>
      <c r="E13382" t="s">
        <v>24</v>
      </c>
      <c r="F13382">
        <v>395894</v>
      </c>
    </row>
    <row r="13383" spans="1:6">
      <c r="A13383" s="171">
        <v>44602</v>
      </c>
      <c r="B13383" t="s">
        <v>164</v>
      </c>
      <c r="C13383">
        <v>500059.89</v>
      </c>
      <c r="D13383" t="s">
        <v>25</v>
      </c>
      <c r="E13383" t="s">
        <v>25</v>
      </c>
      <c r="F13383">
        <v>6249959</v>
      </c>
    </row>
    <row r="13384" spans="1:6">
      <c r="A13384" s="171">
        <v>44602</v>
      </c>
      <c r="B13384" t="s">
        <v>164</v>
      </c>
      <c r="C13384">
        <v>500059.89</v>
      </c>
      <c r="D13384" t="s">
        <v>26</v>
      </c>
      <c r="E13384" t="s">
        <v>26</v>
      </c>
      <c r="F13384">
        <v>1272889</v>
      </c>
    </row>
    <row r="13385" spans="1:6">
      <c r="A13385" s="171">
        <v>44602</v>
      </c>
      <c r="B13385" t="s">
        <v>164</v>
      </c>
      <c r="C13385">
        <v>500059.89</v>
      </c>
      <c r="D13385" t="s">
        <v>27</v>
      </c>
      <c r="E13385" t="s">
        <v>27</v>
      </c>
      <c r="F13385">
        <v>71147</v>
      </c>
    </row>
    <row r="13386" spans="1:6">
      <c r="A13386" s="171">
        <v>44602</v>
      </c>
      <c r="B13386" t="s">
        <v>164</v>
      </c>
      <c r="C13386">
        <v>500059.89</v>
      </c>
      <c r="D13386" t="s">
        <v>28</v>
      </c>
      <c r="E13386" t="s">
        <v>28</v>
      </c>
      <c r="F13386">
        <v>145</v>
      </c>
    </row>
    <row r="13387" spans="1:6">
      <c r="A13387" s="171">
        <v>44602</v>
      </c>
      <c r="B13387" t="s">
        <v>164</v>
      </c>
      <c r="C13387">
        <v>500059.89</v>
      </c>
      <c r="D13387" t="s">
        <v>29</v>
      </c>
      <c r="E13387" t="s">
        <v>29</v>
      </c>
      <c r="F13387">
        <v>991398</v>
      </c>
    </row>
    <row r="13388" spans="1:6">
      <c r="A13388" s="171">
        <v>44602</v>
      </c>
      <c r="B13388" t="s">
        <v>164</v>
      </c>
      <c r="C13388">
        <v>500059.89</v>
      </c>
      <c r="D13388" t="s">
        <v>30</v>
      </c>
      <c r="E13388" t="s">
        <v>30</v>
      </c>
      <c r="F13388">
        <v>58049338</v>
      </c>
    </row>
    <row r="13389" spans="1:6">
      <c r="A13389" s="171">
        <v>44602</v>
      </c>
      <c r="B13389" t="s">
        <v>164</v>
      </c>
      <c r="C13389">
        <v>500059.89</v>
      </c>
      <c r="D13389" t="s">
        <v>31</v>
      </c>
      <c r="E13389" t="s">
        <v>31</v>
      </c>
      <c r="F13389">
        <v>14272070</v>
      </c>
    </row>
    <row r="13390" spans="1:6">
      <c r="A13390" s="171">
        <v>44602</v>
      </c>
      <c r="B13390" t="s">
        <v>164</v>
      </c>
      <c r="C13390">
        <v>500059.89</v>
      </c>
      <c r="D13390" t="s">
        <v>32</v>
      </c>
      <c r="E13390" t="s">
        <v>32</v>
      </c>
      <c r="F13390">
        <v>230212</v>
      </c>
    </row>
    <row r="13391" spans="1:6">
      <c r="A13391" s="171">
        <v>44602</v>
      </c>
      <c r="B13391" t="s">
        <v>164</v>
      </c>
      <c r="C13391">
        <v>500059.89</v>
      </c>
      <c r="D13391" t="s">
        <v>33</v>
      </c>
      <c r="E13391" t="s">
        <v>33</v>
      </c>
      <c r="F13391">
        <v>53659545</v>
      </c>
    </row>
    <row r="13392" spans="1:6">
      <c r="A13392" s="171">
        <v>44602</v>
      </c>
      <c r="B13392" t="s">
        <v>164</v>
      </c>
      <c r="C13392">
        <v>500059.89</v>
      </c>
      <c r="D13392" t="s">
        <v>34</v>
      </c>
      <c r="E13392" t="s">
        <v>34</v>
      </c>
      <c r="F13392">
        <v>1833566</v>
      </c>
    </row>
    <row r="13393" spans="1:6">
      <c r="A13393" s="171">
        <v>44602</v>
      </c>
      <c r="B13393" t="s">
        <v>164</v>
      </c>
      <c r="C13393">
        <v>500059.89</v>
      </c>
      <c r="D13393" t="s">
        <v>35</v>
      </c>
      <c r="E13393" t="s">
        <v>35</v>
      </c>
      <c r="F13393">
        <v>0</v>
      </c>
    </row>
    <row r="13394" spans="1:6">
      <c r="A13394" s="171">
        <v>44602</v>
      </c>
      <c r="B13394" t="s">
        <v>164</v>
      </c>
      <c r="C13394">
        <v>500059.89</v>
      </c>
      <c r="D13394" t="s">
        <v>36</v>
      </c>
      <c r="E13394" t="s">
        <v>36</v>
      </c>
      <c r="F13394">
        <v>0</v>
      </c>
    </row>
    <row r="13395" spans="1:6">
      <c r="A13395" s="171">
        <v>44602</v>
      </c>
      <c r="B13395" t="s">
        <v>164</v>
      </c>
      <c r="C13395">
        <v>500059.89</v>
      </c>
      <c r="D13395" t="s">
        <v>37</v>
      </c>
      <c r="E13395" t="s">
        <v>37</v>
      </c>
      <c r="F13395">
        <v>0</v>
      </c>
    </row>
    <row r="13396" spans="1:6">
      <c r="A13396" s="171">
        <v>44602</v>
      </c>
      <c r="B13396" t="s">
        <v>164</v>
      </c>
      <c r="C13396">
        <v>500059.89</v>
      </c>
      <c r="D13396" t="s">
        <v>38</v>
      </c>
      <c r="E13396" t="s">
        <v>38</v>
      </c>
      <c r="F13396">
        <v>0</v>
      </c>
    </row>
    <row r="13397" spans="1:6">
      <c r="A13397" s="171">
        <v>44602</v>
      </c>
      <c r="B13397" t="s">
        <v>164</v>
      </c>
      <c r="C13397">
        <v>500059.89</v>
      </c>
      <c r="D13397" t="s">
        <v>39</v>
      </c>
      <c r="E13397" t="s">
        <v>39</v>
      </c>
      <c r="F13397">
        <v>0</v>
      </c>
    </row>
    <row r="13398" spans="1:6">
      <c r="A13398" s="171">
        <v>44602</v>
      </c>
      <c r="B13398" t="s">
        <v>164</v>
      </c>
      <c r="C13398">
        <v>500059.89</v>
      </c>
      <c r="D13398" t="s">
        <v>40</v>
      </c>
      <c r="E13398" t="s">
        <v>40</v>
      </c>
      <c r="F13398">
        <v>0</v>
      </c>
    </row>
    <row r="13399" spans="1:6">
      <c r="A13399" s="171">
        <v>44602</v>
      </c>
      <c r="B13399" t="s">
        <v>164</v>
      </c>
      <c r="C13399">
        <v>500059.89</v>
      </c>
      <c r="D13399" t="s">
        <v>41</v>
      </c>
      <c r="E13399" t="s">
        <v>41</v>
      </c>
      <c r="F13399">
        <v>0</v>
      </c>
    </row>
    <row r="13400" spans="1:6">
      <c r="A13400" s="171">
        <v>44603</v>
      </c>
      <c r="B13400" t="s">
        <v>164</v>
      </c>
      <c r="C13400">
        <v>467739.36</v>
      </c>
      <c r="D13400" t="s">
        <v>9</v>
      </c>
      <c r="E13400" t="s">
        <v>9</v>
      </c>
      <c r="F13400">
        <v>1668882</v>
      </c>
    </row>
    <row r="13401" spans="1:6">
      <c r="A13401" s="171">
        <v>44603</v>
      </c>
      <c r="B13401" t="s">
        <v>164</v>
      </c>
      <c r="C13401">
        <v>467739.36</v>
      </c>
      <c r="D13401" t="s">
        <v>9</v>
      </c>
      <c r="E13401" t="s">
        <v>10</v>
      </c>
      <c r="F13401">
        <v>223882</v>
      </c>
    </row>
    <row r="13402" spans="1:6">
      <c r="A13402" s="171">
        <v>44603</v>
      </c>
      <c r="B13402" t="s">
        <v>164</v>
      </c>
      <c r="C13402">
        <v>467739.36</v>
      </c>
      <c r="D13402" t="s">
        <v>9</v>
      </c>
      <c r="E13402" t="s">
        <v>11</v>
      </c>
      <c r="F13402">
        <v>0</v>
      </c>
    </row>
    <row r="13403" spans="1:6">
      <c r="A13403" s="171">
        <v>44603</v>
      </c>
      <c r="B13403" t="s">
        <v>164</v>
      </c>
      <c r="C13403">
        <v>467739.36</v>
      </c>
      <c r="D13403" t="s">
        <v>9</v>
      </c>
      <c r="E13403" t="s">
        <v>12</v>
      </c>
      <c r="F13403">
        <v>0</v>
      </c>
    </row>
    <row r="13404" spans="1:6">
      <c r="A13404" s="171">
        <v>44603</v>
      </c>
      <c r="B13404" t="s">
        <v>164</v>
      </c>
      <c r="C13404">
        <v>467739.36</v>
      </c>
      <c r="D13404" t="s">
        <v>9</v>
      </c>
      <c r="E13404" t="s">
        <v>13</v>
      </c>
      <c r="F13404">
        <v>1445000</v>
      </c>
    </row>
    <row r="13405" spans="1:6">
      <c r="A13405" s="171">
        <v>44603</v>
      </c>
      <c r="B13405" t="s">
        <v>164</v>
      </c>
      <c r="C13405">
        <v>467739.36</v>
      </c>
      <c r="D13405" t="s">
        <v>14</v>
      </c>
      <c r="E13405" t="s">
        <v>14</v>
      </c>
      <c r="F13405">
        <v>9613</v>
      </c>
    </row>
    <row r="13406" spans="1:6">
      <c r="A13406" s="171">
        <v>44603</v>
      </c>
      <c r="B13406" t="s">
        <v>164</v>
      </c>
      <c r="C13406">
        <v>467739.36</v>
      </c>
      <c r="D13406" t="s">
        <v>14</v>
      </c>
      <c r="E13406" t="s">
        <v>15</v>
      </c>
      <c r="F13406">
        <v>9613</v>
      </c>
    </row>
    <row r="13407" spans="1:6">
      <c r="A13407" s="171">
        <v>44603</v>
      </c>
      <c r="B13407" t="s">
        <v>164</v>
      </c>
      <c r="C13407">
        <v>467739.36</v>
      </c>
      <c r="D13407" t="s">
        <v>14</v>
      </c>
      <c r="E13407" t="s">
        <v>16</v>
      </c>
      <c r="F13407">
        <v>0</v>
      </c>
    </row>
    <row r="13408" spans="1:6">
      <c r="A13408" s="171">
        <v>44603</v>
      </c>
      <c r="B13408" t="s">
        <v>164</v>
      </c>
      <c r="C13408">
        <v>467739.36</v>
      </c>
      <c r="D13408" t="s">
        <v>14</v>
      </c>
      <c r="E13408" t="s">
        <v>17</v>
      </c>
      <c r="F13408">
        <v>0</v>
      </c>
    </row>
    <row r="13409" spans="1:6">
      <c r="A13409" s="171">
        <v>44603</v>
      </c>
      <c r="B13409" t="s">
        <v>164</v>
      </c>
      <c r="C13409">
        <v>467739.36</v>
      </c>
      <c r="D13409" t="s">
        <v>14</v>
      </c>
      <c r="E13409" t="s">
        <v>18</v>
      </c>
      <c r="F13409">
        <v>0</v>
      </c>
    </row>
    <row r="13410" spans="1:6">
      <c r="A13410" s="171">
        <v>44603</v>
      </c>
      <c r="B13410" t="s">
        <v>164</v>
      </c>
      <c r="C13410">
        <v>467739.36</v>
      </c>
      <c r="D13410" t="s">
        <v>19</v>
      </c>
      <c r="E13410" t="s">
        <v>19</v>
      </c>
      <c r="F13410">
        <v>2208258</v>
      </c>
    </row>
    <row r="13411" spans="1:6">
      <c r="A13411" s="171">
        <v>44603</v>
      </c>
      <c r="B13411" t="s">
        <v>164</v>
      </c>
      <c r="C13411">
        <v>467739.36</v>
      </c>
      <c r="D13411" t="s">
        <v>19</v>
      </c>
      <c r="E13411" t="s">
        <v>20</v>
      </c>
      <c r="F13411">
        <v>2208258</v>
      </c>
    </row>
    <row r="13412" spans="1:6">
      <c r="A13412" s="171">
        <v>44603</v>
      </c>
      <c r="B13412" t="s">
        <v>164</v>
      </c>
      <c r="C13412">
        <v>467739.36</v>
      </c>
      <c r="D13412" t="s">
        <v>19</v>
      </c>
      <c r="E13412" t="s">
        <v>21</v>
      </c>
      <c r="F13412">
        <v>0</v>
      </c>
    </row>
    <row r="13413" spans="1:6">
      <c r="A13413" s="171">
        <v>44603</v>
      </c>
      <c r="B13413" t="s">
        <v>164</v>
      </c>
      <c r="C13413">
        <v>467739.36</v>
      </c>
      <c r="D13413" t="s">
        <v>19</v>
      </c>
      <c r="E13413" t="s">
        <v>22</v>
      </c>
      <c r="F13413">
        <v>0</v>
      </c>
    </row>
    <row r="13414" spans="1:6">
      <c r="A13414" s="171">
        <v>44603</v>
      </c>
      <c r="B13414" t="s">
        <v>164</v>
      </c>
      <c r="C13414">
        <v>467739.36</v>
      </c>
      <c r="D13414" t="s">
        <v>23</v>
      </c>
      <c r="E13414" t="s">
        <v>23</v>
      </c>
      <c r="F13414">
        <v>1813595</v>
      </c>
    </row>
    <row r="13415" spans="1:6">
      <c r="A13415" s="171">
        <v>44603</v>
      </c>
      <c r="B13415" t="s">
        <v>164</v>
      </c>
      <c r="C13415">
        <v>467739.36</v>
      </c>
      <c r="D13415" t="s">
        <v>24</v>
      </c>
      <c r="E13415" t="s">
        <v>24</v>
      </c>
      <c r="F13415">
        <v>535369</v>
      </c>
    </row>
    <row r="13416" spans="1:6">
      <c r="A13416" s="171">
        <v>44603</v>
      </c>
      <c r="B13416" t="s">
        <v>164</v>
      </c>
      <c r="C13416">
        <v>467739.36</v>
      </c>
      <c r="D13416" t="s">
        <v>25</v>
      </c>
      <c r="E13416" t="s">
        <v>25</v>
      </c>
      <c r="F13416">
        <v>4668881</v>
      </c>
    </row>
    <row r="13417" spans="1:6">
      <c r="A13417" s="171">
        <v>44603</v>
      </c>
      <c r="B13417" t="s">
        <v>164</v>
      </c>
      <c r="C13417">
        <v>467739.36</v>
      </c>
      <c r="D13417" t="s">
        <v>26</v>
      </c>
      <c r="E13417" t="s">
        <v>26</v>
      </c>
      <c r="F13417">
        <v>2213888</v>
      </c>
    </row>
    <row r="13418" spans="1:6">
      <c r="A13418" s="171">
        <v>44603</v>
      </c>
      <c r="B13418" t="s">
        <v>164</v>
      </c>
      <c r="C13418">
        <v>467739.36</v>
      </c>
      <c r="D13418" t="s">
        <v>27</v>
      </c>
      <c r="E13418" t="s">
        <v>27</v>
      </c>
      <c r="F13418">
        <v>75502</v>
      </c>
    </row>
    <row r="13419" spans="1:6">
      <c r="A13419" s="171">
        <v>44603</v>
      </c>
      <c r="B13419" t="s">
        <v>164</v>
      </c>
      <c r="C13419">
        <v>467739.36</v>
      </c>
      <c r="D13419" t="s">
        <v>28</v>
      </c>
      <c r="E13419" t="s">
        <v>28</v>
      </c>
      <c r="F13419">
        <v>127</v>
      </c>
    </row>
    <row r="13420" spans="1:6">
      <c r="A13420" s="171">
        <v>44603</v>
      </c>
      <c r="B13420" t="s">
        <v>164</v>
      </c>
      <c r="C13420">
        <v>467739.36</v>
      </c>
      <c r="D13420" t="s">
        <v>29</v>
      </c>
      <c r="E13420" t="s">
        <v>29</v>
      </c>
      <c r="F13420">
        <v>1106366</v>
      </c>
    </row>
    <row r="13421" spans="1:6">
      <c r="A13421" s="171">
        <v>44603</v>
      </c>
      <c r="B13421" t="s">
        <v>164</v>
      </c>
      <c r="C13421">
        <v>467739.36</v>
      </c>
      <c r="D13421" t="s">
        <v>30</v>
      </c>
      <c r="E13421" t="s">
        <v>30</v>
      </c>
      <c r="F13421">
        <v>52918075</v>
      </c>
    </row>
    <row r="13422" spans="1:6">
      <c r="A13422" s="171">
        <v>44603</v>
      </c>
      <c r="B13422" t="s">
        <v>164</v>
      </c>
      <c r="C13422">
        <v>467739.36</v>
      </c>
      <c r="D13422" t="s">
        <v>31</v>
      </c>
      <c r="E13422" t="s">
        <v>31</v>
      </c>
      <c r="F13422">
        <v>13246802</v>
      </c>
    </row>
    <row r="13423" spans="1:6">
      <c r="A13423" s="171">
        <v>44603</v>
      </c>
      <c r="B13423" t="s">
        <v>164</v>
      </c>
      <c r="C13423">
        <v>467739.36</v>
      </c>
      <c r="D13423" t="s">
        <v>32</v>
      </c>
      <c r="E13423" t="s">
        <v>32</v>
      </c>
      <c r="F13423">
        <v>191395</v>
      </c>
    </row>
    <row r="13424" spans="1:6">
      <c r="A13424" s="171">
        <v>44603</v>
      </c>
      <c r="B13424" t="s">
        <v>164</v>
      </c>
      <c r="C13424">
        <v>467739.36</v>
      </c>
      <c r="D13424" t="s">
        <v>33</v>
      </c>
      <c r="E13424" t="s">
        <v>33</v>
      </c>
      <c r="F13424">
        <v>49329268</v>
      </c>
    </row>
    <row r="13425" spans="1:6">
      <c r="A13425" s="171">
        <v>44603</v>
      </c>
      <c r="B13425" t="s">
        <v>164</v>
      </c>
      <c r="C13425">
        <v>467739.36</v>
      </c>
      <c r="D13425" t="s">
        <v>34</v>
      </c>
      <c r="E13425" t="s">
        <v>34</v>
      </c>
      <c r="F13425">
        <v>2484221</v>
      </c>
    </row>
    <row r="13426" spans="1:6">
      <c r="A13426" s="171">
        <v>44603</v>
      </c>
      <c r="B13426" t="s">
        <v>164</v>
      </c>
      <c r="C13426">
        <v>467739.36</v>
      </c>
      <c r="D13426" t="s">
        <v>35</v>
      </c>
      <c r="E13426" t="s">
        <v>35</v>
      </c>
      <c r="F13426">
        <v>0</v>
      </c>
    </row>
    <row r="13427" spans="1:6">
      <c r="A13427" s="171">
        <v>44603</v>
      </c>
      <c r="B13427" t="s">
        <v>164</v>
      </c>
      <c r="C13427">
        <v>467739.36</v>
      </c>
      <c r="D13427" t="s">
        <v>36</v>
      </c>
      <c r="E13427" t="s">
        <v>36</v>
      </c>
      <c r="F13427">
        <v>0</v>
      </c>
    </row>
    <row r="13428" spans="1:6">
      <c r="A13428" s="171">
        <v>44603</v>
      </c>
      <c r="B13428" t="s">
        <v>164</v>
      </c>
      <c r="C13428">
        <v>467739.36</v>
      </c>
      <c r="D13428" t="s">
        <v>37</v>
      </c>
      <c r="E13428" t="s">
        <v>37</v>
      </c>
      <c r="F13428">
        <v>0</v>
      </c>
    </row>
    <row r="13429" spans="1:6">
      <c r="A13429" s="171">
        <v>44603</v>
      </c>
      <c r="B13429" t="s">
        <v>164</v>
      </c>
      <c r="C13429">
        <v>467739.36</v>
      </c>
      <c r="D13429" t="s">
        <v>38</v>
      </c>
      <c r="E13429" t="s">
        <v>38</v>
      </c>
      <c r="F13429">
        <v>0</v>
      </c>
    </row>
    <row r="13430" spans="1:6">
      <c r="A13430" s="171">
        <v>44603</v>
      </c>
      <c r="B13430" t="s">
        <v>164</v>
      </c>
      <c r="C13430">
        <v>467739.36</v>
      </c>
      <c r="D13430" t="s">
        <v>39</v>
      </c>
      <c r="E13430" t="s">
        <v>39</v>
      </c>
      <c r="F13430">
        <v>0</v>
      </c>
    </row>
    <row r="13431" spans="1:6">
      <c r="A13431" s="171">
        <v>44603</v>
      </c>
      <c r="B13431" t="s">
        <v>164</v>
      </c>
      <c r="C13431">
        <v>467739.36</v>
      </c>
      <c r="D13431" t="s">
        <v>40</v>
      </c>
      <c r="E13431" t="s">
        <v>40</v>
      </c>
      <c r="F13431">
        <v>0</v>
      </c>
    </row>
    <row r="13432" spans="1:6">
      <c r="A13432" s="171">
        <v>44603</v>
      </c>
      <c r="B13432" t="s">
        <v>164</v>
      </c>
      <c r="C13432">
        <v>467739.36</v>
      </c>
      <c r="D13432" t="s">
        <v>41</v>
      </c>
      <c r="E13432" t="s">
        <v>41</v>
      </c>
      <c r="F13432">
        <v>0</v>
      </c>
    </row>
    <row r="13433" spans="1:6">
      <c r="A13433" s="171">
        <v>44604</v>
      </c>
      <c r="B13433" t="s">
        <v>164</v>
      </c>
      <c r="C13433">
        <v>391319.07</v>
      </c>
      <c r="D13433" t="s">
        <v>9</v>
      </c>
      <c r="E13433" t="s">
        <v>9</v>
      </c>
      <c r="F13433">
        <v>1970287</v>
      </c>
    </row>
    <row r="13434" spans="1:6">
      <c r="A13434" s="171">
        <v>44604</v>
      </c>
      <c r="B13434" t="s">
        <v>164</v>
      </c>
      <c r="C13434">
        <v>391319.07</v>
      </c>
      <c r="D13434" t="s">
        <v>9</v>
      </c>
      <c r="E13434" t="s">
        <v>10</v>
      </c>
      <c r="F13434">
        <v>440630</v>
      </c>
    </row>
    <row r="13435" spans="1:6">
      <c r="A13435" s="171">
        <v>44604</v>
      </c>
      <c r="B13435" t="s">
        <v>164</v>
      </c>
      <c r="C13435">
        <v>391319.07</v>
      </c>
      <c r="D13435" t="s">
        <v>9</v>
      </c>
      <c r="E13435" t="s">
        <v>11</v>
      </c>
      <c r="F13435">
        <v>0</v>
      </c>
    </row>
    <row r="13436" spans="1:6">
      <c r="A13436" s="171">
        <v>44604</v>
      </c>
      <c r="B13436" t="s">
        <v>164</v>
      </c>
      <c r="C13436">
        <v>391319.07</v>
      </c>
      <c r="D13436" t="s">
        <v>9</v>
      </c>
      <c r="E13436" t="s">
        <v>12</v>
      </c>
      <c r="F13436">
        <v>0</v>
      </c>
    </row>
    <row r="13437" spans="1:6">
      <c r="A13437" s="171">
        <v>44604</v>
      </c>
      <c r="B13437" t="s">
        <v>164</v>
      </c>
      <c r="C13437">
        <v>391319.07</v>
      </c>
      <c r="D13437" t="s">
        <v>9</v>
      </c>
      <c r="E13437" t="s">
        <v>13</v>
      </c>
      <c r="F13437">
        <v>1529657</v>
      </c>
    </row>
    <row r="13438" spans="1:6">
      <c r="A13438" s="171">
        <v>44604</v>
      </c>
      <c r="B13438" t="s">
        <v>164</v>
      </c>
      <c r="C13438">
        <v>391319.07</v>
      </c>
      <c r="D13438" t="s">
        <v>14</v>
      </c>
      <c r="E13438" t="s">
        <v>14</v>
      </c>
      <c r="F13438">
        <v>25132</v>
      </c>
    </row>
    <row r="13439" spans="1:6">
      <c r="A13439" s="171">
        <v>44604</v>
      </c>
      <c r="B13439" t="s">
        <v>164</v>
      </c>
      <c r="C13439">
        <v>391319.07</v>
      </c>
      <c r="D13439" t="s">
        <v>14</v>
      </c>
      <c r="E13439" t="s">
        <v>15</v>
      </c>
      <c r="F13439">
        <v>25132</v>
      </c>
    </row>
    <row r="13440" spans="1:6">
      <c r="A13440" s="171">
        <v>44604</v>
      </c>
      <c r="B13440" t="s">
        <v>164</v>
      </c>
      <c r="C13440">
        <v>391319.07</v>
      </c>
      <c r="D13440" t="s">
        <v>14</v>
      </c>
      <c r="E13440" t="s">
        <v>16</v>
      </c>
      <c r="F13440">
        <v>0</v>
      </c>
    </row>
    <row r="13441" spans="1:6">
      <c r="A13441" s="171">
        <v>44604</v>
      </c>
      <c r="B13441" t="s">
        <v>164</v>
      </c>
      <c r="C13441">
        <v>391319.07</v>
      </c>
      <c r="D13441" t="s">
        <v>14</v>
      </c>
      <c r="E13441" t="s">
        <v>17</v>
      </c>
      <c r="F13441">
        <v>0</v>
      </c>
    </row>
    <row r="13442" spans="1:6">
      <c r="A13442" s="171">
        <v>44604</v>
      </c>
      <c r="B13442" t="s">
        <v>164</v>
      </c>
      <c r="C13442">
        <v>391319.07</v>
      </c>
      <c r="D13442" t="s">
        <v>14</v>
      </c>
      <c r="E13442" t="s">
        <v>18</v>
      </c>
      <c r="F13442">
        <v>0</v>
      </c>
    </row>
    <row r="13443" spans="1:6">
      <c r="A13443" s="171">
        <v>44604</v>
      </c>
      <c r="B13443" t="s">
        <v>164</v>
      </c>
      <c r="C13443">
        <v>391319.07</v>
      </c>
      <c r="D13443" t="s">
        <v>19</v>
      </c>
      <c r="E13443" t="s">
        <v>19</v>
      </c>
      <c r="F13443">
        <v>2183934</v>
      </c>
    </row>
    <row r="13444" spans="1:6">
      <c r="A13444" s="171">
        <v>44604</v>
      </c>
      <c r="B13444" t="s">
        <v>164</v>
      </c>
      <c r="C13444">
        <v>391319.07</v>
      </c>
      <c r="D13444" t="s">
        <v>19</v>
      </c>
      <c r="E13444" t="s">
        <v>20</v>
      </c>
      <c r="F13444">
        <v>2183934</v>
      </c>
    </row>
    <row r="13445" spans="1:6">
      <c r="A13445" s="171">
        <v>44604</v>
      </c>
      <c r="B13445" t="s">
        <v>164</v>
      </c>
      <c r="C13445">
        <v>391319.07</v>
      </c>
      <c r="D13445" t="s">
        <v>19</v>
      </c>
      <c r="E13445" t="s">
        <v>21</v>
      </c>
      <c r="F13445">
        <v>0</v>
      </c>
    </row>
    <row r="13446" spans="1:6">
      <c r="A13446" s="171">
        <v>44604</v>
      </c>
      <c r="B13446" t="s">
        <v>164</v>
      </c>
      <c r="C13446">
        <v>391319.07</v>
      </c>
      <c r="D13446" t="s">
        <v>19</v>
      </c>
      <c r="E13446" t="s">
        <v>22</v>
      </c>
      <c r="F13446">
        <v>0</v>
      </c>
    </row>
    <row r="13447" spans="1:6">
      <c r="A13447" s="171">
        <v>44604</v>
      </c>
      <c r="B13447" t="s">
        <v>164</v>
      </c>
      <c r="C13447">
        <v>391319.07</v>
      </c>
      <c r="D13447" t="s">
        <v>23</v>
      </c>
      <c r="E13447" t="s">
        <v>23</v>
      </c>
      <c r="F13447">
        <v>1914152</v>
      </c>
    </row>
    <row r="13448" spans="1:6">
      <c r="A13448" s="171">
        <v>44604</v>
      </c>
      <c r="B13448" t="s">
        <v>164</v>
      </c>
      <c r="C13448">
        <v>391319.07</v>
      </c>
      <c r="D13448" t="s">
        <v>24</v>
      </c>
      <c r="E13448" t="s">
        <v>24</v>
      </c>
      <c r="F13448">
        <v>1447427</v>
      </c>
    </row>
    <row r="13449" spans="1:6">
      <c r="A13449" s="171">
        <v>44604</v>
      </c>
      <c r="B13449" t="s">
        <v>164</v>
      </c>
      <c r="C13449">
        <v>391319.07</v>
      </c>
      <c r="D13449" t="s">
        <v>25</v>
      </c>
      <c r="E13449" t="s">
        <v>25</v>
      </c>
      <c r="F13449">
        <v>3218340</v>
      </c>
    </row>
    <row r="13450" spans="1:6">
      <c r="A13450" s="171">
        <v>44604</v>
      </c>
      <c r="B13450" t="s">
        <v>164</v>
      </c>
      <c r="C13450">
        <v>391319.07</v>
      </c>
      <c r="D13450" t="s">
        <v>26</v>
      </c>
      <c r="E13450" t="s">
        <v>26</v>
      </c>
      <c r="F13450">
        <v>2188726</v>
      </c>
    </row>
    <row r="13451" spans="1:6">
      <c r="A13451" s="171">
        <v>44604</v>
      </c>
      <c r="B13451" t="s">
        <v>164</v>
      </c>
      <c r="C13451">
        <v>391319.07</v>
      </c>
      <c r="D13451" t="s">
        <v>27</v>
      </c>
      <c r="E13451" t="s">
        <v>27</v>
      </c>
      <c r="F13451">
        <v>72670</v>
      </c>
    </row>
    <row r="13452" spans="1:6">
      <c r="A13452" s="171">
        <v>44604</v>
      </c>
      <c r="B13452" t="s">
        <v>164</v>
      </c>
      <c r="C13452">
        <v>391319.07</v>
      </c>
      <c r="D13452" t="s">
        <v>28</v>
      </c>
      <c r="E13452" t="s">
        <v>28</v>
      </c>
      <c r="F13452">
        <v>907</v>
      </c>
    </row>
    <row r="13453" spans="1:6">
      <c r="A13453" s="171">
        <v>44604</v>
      </c>
      <c r="B13453" t="s">
        <v>164</v>
      </c>
      <c r="C13453">
        <v>391319.07</v>
      </c>
      <c r="D13453" t="s">
        <v>29</v>
      </c>
      <c r="E13453" t="s">
        <v>29</v>
      </c>
      <c r="F13453">
        <v>1134741</v>
      </c>
    </row>
    <row r="13454" spans="1:6">
      <c r="A13454" s="171">
        <v>44604</v>
      </c>
      <c r="B13454" t="s">
        <v>164</v>
      </c>
      <c r="C13454">
        <v>391319.07</v>
      </c>
      <c r="D13454" t="s">
        <v>30</v>
      </c>
      <c r="E13454" t="s">
        <v>30</v>
      </c>
      <c r="F13454">
        <v>53751509</v>
      </c>
    </row>
    <row r="13455" spans="1:6">
      <c r="A13455" s="171">
        <v>44604</v>
      </c>
      <c r="B13455" t="s">
        <v>164</v>
      </c>
      <c r="C13455">
        <v>391319.07</v>
      </c>
      <c r="D13455" t="s">
        <v>31</v>
      </c>
      <c r="E13455" t="s">
        <v>31</v>
      </c>
      <c r="F13455">
        <v>8234420</v>
      </c>
    </row>
    <row r="13456" spans="1:6">
      <c r="A13456" s="171">
        <v>44604</v>
      </c>
      <c r="B13456" t="s">
        <v>164</v>
      </c>
      <c r="C13456">
        <v>391319.07</v>
      </c>
      <c r="D13456" t="s">
        <v>32</v>
      </c>
      <c r="E13456" t="s">
        <v>32</v>
      </c>
      <c r="F13456">
        <v>110097</v>
      </c>
    </row>
    <row r="13457" spans="1:6">
      <c r="A13457" s="171">
        <v>44604</v>
      </c>
      <c r="B13457" t="s">
        <v>164</v>
      </c>
      <c r="C13457">
        <v>391319.07</v>
      </c>
      <c r="D13457" t="s">
        <v>33</v>
      </c>
      <c r="E13457" t="s">
        <v>33</v>
      </c>
      <c r="F13457">
        <v>50191626</v>
      </c>
    </row>
    <row r="13458" spans="1:6">
      <c r="A13458" s="171">
        <v>44604</v>
      </c>
      <c r="B13458" t="s">
        <v>164</v>
      </c>
      <c r="C13458">
        <v>391319.07</v>
      </c>
      <c r="D13458" t="s">
        <v>34</v>
      </c>
      <c r="E13458" t="s">
        <v>34</v>
      </c>
      <c r="F13458">
        <v>1009479</v>
      </c>
    </row>
    <row r="13459" spans="1:6">
      <c r="A13459" s="171">
        <v>44604</v>
      </c>
      <c r="B13459" t="s">
        <v>164</v>
      </c>
      <c r="C13459">
        <v>391319.07</v>
      </c>
      <c r="D13459" t="s">
        <v>35</v>
      </c>
      <c r="E13459" t="s">
        <v>35</v>
      </c>
      <c r="F13459">
        <v>0</v>
      </c>
    </row>
    <row r="13460" spans="1:6">
      <c r="A13460" s="171">
        <v>44604</v>
      </c>
      <c r="B13460" t="s">
        <v>164</v>
      </c>
      <c r="C13460">
        <v>391319.07</v>
      </c>
      <c r="D13460" t="s">
        <v>36</v>
      </c>
      <c r="E13460" t="s">
        <v>36</v>
      </c>
      <c r="F13460">
        <v>0</v>
      </c>
    </row>
    <row r="13461" spans="1:6">
      <c r="A13461" s="171">
        <v>44604</v>
      </c>
      <c r="B13461" t="s">
        <v>164</v>
      </c>
      <c r="C13461">
        <v>391319.07</v>
      </c>
      <c r="D13461" t="s">
        <v>37</v>
      </c>
      <c r="E13461" t="s">
        <v>37</v>
      </c>
      <c r="F13461">
        <v>0</v>
      </c>
    </row>
    <row r="13462" spans="1:6">
      <c r="A13462" s="171">
        <v>44604</v>
      </c>
      <c r="B13462" t="s">
        <v>164</v>
      </c>
      <c r="C13462">
        <v>391319.07</v>
      </c>
      <c r="D13462" t="s">
        <v>38</v>
      </c>
      <c r="E13462" t="s">
        <v>38</v>
      </c>
      <c r="F13462">
        <v>0</v>
      </c>
    </row>
    <row r="13463" spans="1:6">
      <c r="A13463" s="171">
        <v>44604</v>
      </c>
      <c r="B13463" t="s">
        <v>164</v>
      </c>
      <c r="C13463">
        <v>391319.07</v>
      </c>
      <c r="D13463" t="s">
        <v>39</v>
      </c>
      <c r="E13463" t="s">
        <v>39</v>
      </c>
      <c r="F13463">
        <v>0</v>
      </c>
    </row>
    <row r="13464" spans="1:6">
      <c r="A13464" s="171">
        <v>44604</v>
      </c>
      <c r="B13464" t="s">
        <v>164</v>
      </c>
      <c r="C13464">
        <v>391319.07</v>
      </c>
      <c r="D13464" t="s">
        <v>40</v>
      </c>
      <c r="E13464" t="s">
        <v>40</v>
      </c>
      <c r="F13464">
        <v>0</v>
      </c>
    </row>
    <row r="13465" spans="1:6">
      <c r="A13465" s="171">
        <v>44604</v>
      </c>
      <c r="B13465" t="s">
        <v>164</v>
      </c>
      <c r="C13465">
        <v>391319.07</v>
      </c>
      <c r="D13465" t="s">
        <v>41</v>
      </c>
      <c r="E13465" t="s">
        <v>41</v>
      </c>
      <c r="F13465">
        <v>0</v>
      </c>
    </row>
    <row r="13466" spans="1:6">
      <c r="A13466" s="171">
        <v>44605</v>
      </c>
      <c r="B13466" t="s">
        <v>164</v>
      </c>
      <c r="C13466">
        <v>303446.43</v>
      </c>
      <c r="D13466" t="s">
        <v>9</v>
      </c>
      <c r="E13466" t="s">
        <v>9</v>
      </c>
      <c r="F13466">
        <v>1993463</v>
      </c>
    </row>
    <row r="13467" spans="1:6">
      <c r="A13467" s="171">
        <v>44605</v>
      </c>
      <c r="B13467" t="s">
        <v>164</v>
      </c>
      <c r="C13467">
        <v>303446.43</v>
      </c>
      <c r="D13467" t="s">
        <v>9</v>
      </c>
      <c r="E13467" t="s">
        <v>10</v>
      </c>
      <c r="F13467">
        <v>605498</v>
      </c>
    </row>
    <row r="13468" spans="1:6">
      <c r="A13468" s="171">
        <v>44605</v>
      </c>
      <c r="B13468" t="s">
        <v>164</v>
      </c>
      <c r="C13468">
        <v>303446.43</v>
      </c>
      <c r="D13468" t="s">
        <v>9</v>
      </c>
      <c r="E13468" t="s">
        <v>11</v>
      </c>
      <c r="F13468">
        <v>0</v>
      </c>
    </row>
    <row r="13469" spans="1:6">
      <c r="A13469" s="171">
        <v>44605</v>
      </c>
      <c r="B13469" t="s">
        <v>164</v>
      </c>
      <c r="C13469">
        <v>303446.43</v>
      </c>
      <c r="D13469" t="s">
        <v>9</v>
      </c>
      <c r="E13469" t="s">
        <v>12</v>
      </c>
      <c r="F13469">
        <v>0</v>
      </c>
    </row>
    <row r="13470" spans="1:6">
      <c r="A13470" s="171">
        <v>44605</v>
      </c>
      <c r="B13470" t="s">
        <v>164</v>
      </c>
      <c r="C13470">
        <v>303446.43</v>
      </c>
      <c r="D13470" t="s">
        <v>9</v>
      </c>
      <c r="E13470" t="s">
        <v>13</v>
      </c>
      <c r="F13470">
        <v>1387965</v>
      </c>
    </row>
    <row r="13471" spans="1:6">
      <c r="A13471" s="171">
        <v>44605</v>
      </c>
      <c r="B13471" t="s">
        <v>164</v>
      </c>
      <c r="C13471">
        <v>303446.43</v>
      </c>
      <c r="D13471" t="s">
        <v>14</v>
      </c>
      <c r="E13471" t="s">
        <v>14</v>
      </c>
      <c r="F13471">
        <v>22962</v>
      </c>
    </row>
    <row r="13472" spans="1:6">
      <c r="A13472" s="171">
        <v>44605</v>
      </c>
      <c r="B13472" t="s">
        <v>164</v>
      </c>
      <c r="C13472">
        <v>303446.43</v>
      </c>
      <c r="D13472" t="s">
        <v>14</v>
      </c>
      <c r="E13472" t="s">
        <v>15</v>
      </c>
      <c r="F13472">
        <v>22962</v>
      </c>
    </row>
    <row r="13473" spans="1:6">
      <c r="A13473" s="171">
        <v>44605</v>
      </c>
      <c r="B13473" t="s">
        <v>164</v>
      </c>
      <c r="C13473">
        <v>303446.43</v>
      </c>
      <c r="D13473" t="s">
        <v>14</v>
      </c>
      <c r="E13473" t="s">
        <v>16</v>
      </c>
      <c r="F13473">
        <v>0</v>
      </c>
    </row>
    <row r="13474" spans="1:6">
      <c r="A13474" s="171">
        <v>44605</v>
      </c>
      <c r="B13474" t="s">
        <v>164</v>
      </c>
      <c r="C13474">
        <v>303446.43</v>
      </c>
      <c r="D13474" t="s">
        <v>14</v>
      </c>
      <c r="E13474" t="s">
        <v>17</v>
      </c>
      <c r="F13474">
        <v>0</v>
      </c>
    </row>
    <row r="13475" spans="1:6">
      <c r="A13475" s="171">
        <v>44605</v>
      </c>
      <c r="B13475" t="s">
        <v>164</v>
      </c>
      <c r="C13475">
        <v>303446.43</v>
      </c>
      <c r="D13475" t="s">
        <v>14</v>
      </c>
      <c r="E13475" t="s">
        <v>18</v>
      </c>
      <c r="F13475">
        <v>0</v>
      </c>
    </row>
    <row r="13476" spans="1:6">
      <c r="A13476" s="171">
        <v>44605</v>
      </c>
      <c r="B13476" t="s">
        <v>164</v>
      </c>
      <c r="C13476">
        <v>303446.43</v>
      </c>
      <c r="D13476" t="s">
        <v>19</v>
      </c>
      <c r="E13476" t="s">
        <v>19</v>
      </c>
      <c r="F13476">
        <v>1506678</v>
      </c>
    </row>
    <row r="13477" spans="1:6">
      <c r="A13477" s="171">
        <v>44605</v>
      </c>
      <c r="B13477" t="s">
        <v>164</v>
      </c>
      <c r="C13477">
        <v>303446.43</v>
      </c>
      <c r="D13477" t="s">
        <v>19</v>
      </c>
      <c r="E13477" t="s">
        <v>20</v>
      </c>
      <c r="F13477">
        <v>1506678</v>
      </c>
    </row>
    <row r="13478" spans="1:6">
      <c r="A13478" s="171">
        <v>44605</v>
      </c>
      <c r="B13478" t="s">
        <v>164</v>
      </c>
      <c r="C13478">
        <v>303446.43</v>
      </c>
      <c r="D13478" t="s">
        <v>19</v>
      </c>
      <c r="E13478" t="s">
        <v>21</v>
      </c>
      <c r="F13478">
        <v>0</v>
      </c>
    </row>
    <row r="13479" spans="1:6">
      <c r="A13479" s="171">
        <v>44605</v>
      </c>
      <c r="B13479" t="s">
        <v>164</v>
      </c>
      <c r="C13479">
        <v>303446.43</v>
      </c>
      <c r="D13479" t="s">
        <v>19</v>
      </c>
      <c r="E13479" t="s">
        <v>22</v>
      </c>
      <c r="F13479">
        <v>0</v>
      </c>
    </row>
    <row r="13480" spans="1:6">
      <c r="A13480" s="171">
        <v>44605</v>
      </c>
      <c r="B13480" t="s">
        <v>164</v>
      </c>
      <c r="C13480">
        <v>303446.43</v>
      </c>
      <c r="D13480" t="s">
        <v>23</v>
      </c>
      <c r="E13480" t="s">
        <v>23</v>
      </c>
      <c r="F13480">
        <v>2050061</v>
      </c>
    </row>
    <row r="13481" spans="1:6">
      <c r="A13481" s="171">
        <v>44605</v>
      </c>
      <c r="B13481" t="s">
        <v>164</v>
      </c>
      <c r="C13481">
        <v>303446.43</v>
      </c>
      <c r="D13481" t="s">
        <v>24</v>
      </c>
      <c r="E13481" t="s">
        <v>24</v>
      </c>
      <c r="F13481">
        <v>5616398</v>
      </c>
    </row>
    <row r="13482" spans="1:6">
      <c r="A13482" s="171">
        <v>44605</v>
      </c>
      <c r="B13482" t="s">
        <v>164</v>
      </c>
      <c r="C13482">
        <v>303446.43</v>
      </c>
      <c r="D13482" t="s">
        <v>25</v>
      </c>
      <c r="E13482" t="s">
        <v>25</v>
      </c>
      <c r="F13482">
        <v>3626590</v>
      </c>
    </row>
    <row r="13483" spans="1:6">
      <c r="A13483" s="171">
        <v>44605</v>
      </c>
      <c r="B13483" t="s">
        <v>164</v>
      </c>
      <c r="C13483">
        <v>303446.43</v>
      </c>
      <c r="D13483" t="s">
        <v>26</v>
      </c>
      <c r="E13483" t="s">
        <v>26</v>
      </c>
      <c r="F13483">
        <v>1511246</v>
      </c>
    </row>
    <row r="13484" spans="1:6">
      <c r="A13484" s="171">
        <v>44605</v>
      </c>
      <c r="B13484" t="s">
        <v>164</v>
      </c>
      <c r="C13484">
        <v>303446.43</v>
      </c>
      <c r="D13484" t="s">
        <v>27</v>
      </c>
      <c r="E13484" t="s">
        <v>27</v>
      </c>
      <c r="F13484">
        <v>76202</v>
      </c>
    </row>
    <row r="13485" spans="1:6">
      <c r="A13485" s="171">
        <v>44605</v>
      </c>
      <c r="B13485" t="s">
        <v>164</v>
      </c>
      <c r="C13485">
        <v>303446.43</v>
      </c>
      <c r="D13485" t="s">
        <v>28</v>
      </c>
      <c r="E13485" t="s">
        <v>28</v>
      </c>
      <c r="F13485">
        <v>670</v>
      </c>
    </row>
    <row r="13486" spans="1:6">
      <c r="A13486" s="171">
        <v>44605</v>
      </c>
      <c r="B13486" t="s">
        <v>164</v>
      </c>
      <c r="C13486">
        <v>303446.43</v>
      </c>
      <c r="D13486" t="s">
        <v>29</v>
      </c>
      <c r="E13486" t="s">
        <v>29</v>
      </c>
      <c r="F13486">
        <v>863668</v>
      </c>
    </row>
    <row r="13487" spans="1:6">
      <c r="A13487" s="171">
        <v>44605</v>
      </c>
      <c r="B13487" t="s">
        <v>164</v>
      </c>
      <c r="C13487">
        <v>303446.43</v>
      </c>
      <c r="D13487" t="s">
        <v>30</v>
      </c>
      <c r="E13487" t="s">
        <v>30</v>
      </c>
      <c r="F13487">
        <v>62064807</v>
      </c>
    </row>
    <row r="13488" spans="1:6">
      <c r="A13488" s="171">
        <v>44605</v>
      </c>
      <c r="B13488" t="s">
        <v>164</v>
      </c>
      <c r="C13488">
        <v>303446.43</v>
      </c>
      <c r="D13488" t="s">
        <v>31</v>
      </c>
      <c r="E13488" t="s">
        <v>31</v>
      </c>
      <c r="F13488">
        <v>8112058</v>
      </c>
    </row>
    <row r="13489" spans="1:6">
      <c r="A13489" s="171">
        <v>44605</v>
      </c>
      <c r="B13489" t="s">
        <v>164</v>
      </c>
      <c r="C13489">
        <v>303446.43</v>
      </c>
      <c r="D13489" t="s">
        <v>32</v>
      </c>
      <c r="E13489" t="s">
        <v>32</v>
      </c>
      <c r="F13489">
        <v>184412</v>
      </c>
    </row>
    <row r="13490" spans="1:6">
      <c r="A13490" s="171">
        <v>44605</v>
      </c>
      <c r="B13490" t="s">
        <v>164</v>
      </c>
      <c r="C13490">
        <v>303446.43</v>
      </c>
      <c r="D13490" t="s">
        <v>33</v>
      </c>
      <c r="E13490" t="s">
        <v>33</v>
      </c>
      <c r="F13490">
        <v>52626011</v>
      </c>
    </row>
    <row r="13491" spans="1:6">
      <c r="A13491" s="171">
        <v>44605</v>
      </c>
      <c r="B13491" t="s">
        <v>164</v>
      </c>
      <c r="C13491">
        <v>303446.43</v>
      </c>
      <c r="D13491" t="s">
        <v>34</v>
      </c>
      <c r="E13491" t="s">
        <v>34</v>
      </c>
      <c r="F13491">
        <v>1588645</v>
      </c>
    </row>
    <row r="13492" spans="1:6">
      <c r="A13492" s="171">
        <v>44605</v>
      </c>
      <c r="B13492" t="s">
        <v>164</v>
      </c>
      <c r="C13492">
        <v>303446.43</v>
      </c>
      <c r="D13492" t="s">
        <v>35</v>
      </c>
      <c r="E13492" t="s">
        <v>35</v>
      </c>
      <c r="F13492">
        <v>0</v>
      </c>
    </row>
    <row r="13493" spans="1:6">
      <c r="A13493" s="171">
        <v>44605</v>
      </c>
      <c r="B13493" t="s">
        <v>164</v>
      </c>
      <c r="C13493">
        <v>303446.43</v>
      </c>
      <c r="D13493" t="s">
        <v>36</v>
      </c>
      <c r="E13493" t="s">
        <v>36</v>
      </c>
      <c r="F13493">
        <v>0</v>
      </c>
    </row>
    <row r="13494" spans="1:6">
      <c r="A13494" s="171">
        <v>44605</v>
      </c>
      <c r="B13494" t="s">
        <v>164</v>
      </c>
      <c r="C13494">
        <v>303446.43</v>
      </c>
      <c r="D13494" t="s">
        <v>37</v>
      </c>
      <c r="E13494" t="s">
        <v>37</v>
      </c>
      <c r="F13494">
        <v>0</v>
      </c>
    </row>
    <row r="13495" spans="1:6">
      <c r="A13495" s="171">
        <v>44605</v>
      </c>
      <c r="B13495" t="s">
        <v>164</v>
      </c>
      <c r="C13495">
        <v>303446.43</v>
      </c>
      <c r="D13495" t="s">
        <v>38</v>
      </c>
      <c r="E13495" t="s">
        <v>38</v>
      </c>
      <c r="F13495">
        <v>0</v>
      </c>
    </row>
    <row r="13496" spans="1:6">
      <c r="A13496" s="171">
        <v>44605</v>
      </c>
      <c r="B13496" t="s">
        <v>164</v>
      </c>
      <c r="C13496">
        <v>303446.43</v>
      </c>
      <c r="D13496" t="s">
        <v>39</v>
      </c>
      <c r="E13496" t="s">
        <v>39</v>
      </c>
      <c r="F13496">
        <v>0</v>
      </c>
    </row>
    <row r="13497" spans="1:6">
      <c r="A13497" s="171">
        <v>44605</v>
      </c>
      <c r="B13497" t="s">
        <v>164</v>
      </c>
      <c r="C13497">
        <v>303446.43</v>
      </c>
      <c r="D13497" t="s">
        <v>40</v>
      </c>
      <c r="E13497" t="s">
        <v>40</v>
      </c>
      <c r="F13497">
        <v>0</v>
      </c>
    </row>
    <row r="13498" spans="1:6">
      <c r="A13498" s="171">
        <v>44605</v>
      </c>
      <c r="B13498" t="s">
        <v>164</v>
      </c>
      <c r="C13498">
        <v>303446.43</v>
      </c>
      <c r="D13498" t="s">
        <v>41</v>
      </c>
      <c r="E13498" t="s">
        <v>41</v>
      </c>
      <c r="F13498">
        <v>0</v>
      </c>
    </row>
    <row r="13499" spans="1:6">
      <c r="A13499" s="171">
        <v>44606</v>
      </c>
      <c r="B13499" t="s">
        <v>164</v>
      </c>
      <c r="C13499">
        <v>246395.2</v>
      </c>
      <c r="D13499" t="s">
        <v>9</v>
      </c>
      <c r="E13499" t="s">
        <v>9</v>
      </c>
      <c r="F13499">
        <v>1550164</v>
      </c>
    </row>
    <row r="13500" spans="1:6">
      <c r="A13500" s="171">
        <v>44606</v>
      </c>
      <c r="B13500" t="s">
        <v>164</v>
      </c>
      <c r="C13500">
        <v>246395.2</v>
      </c>
      <c r="D13500" t="s">
        <v>9</v>
      </c>
      <c r="E13500" t="s">
        <v>10</v>
      </c>
      <c r="F13500">
        <v>480546</v>
      </c>
    </row>
    <row r="13501" spans="1:6">
      <c r="A13501" s="171">
        <v>44606</v>
      </c>
      <c r="B13501" t="s">
        <v>164</v>
      </c>
      <c r="C13501">
        <v>246395.2</v>
      </c>
      <c r="D13501" t="s">
        <v>9</v>
      </c>
      <c r="E13501" t="s">
        <v>11</v>
      </c>
      <c r="F13501">
        <v>0</v>
      </c>
    </row>
    <row r="13502" spans="1:6">
      <c r="A13502" s="171">
        <v>44606</v>
      </c>
      <c r="B13502" t="s">
        <v>164</v>
      </c>
      <c r="C13502">
        <v>246395.2</v>
      </c>
      <c r="D13502" t="s">
        <v>9</v>
      </c>
      <c r="E13502" t="s">
        <v>12</v>
      </c>
      <c r="F13502">
        <v>0</v>
      </c>
    </row>
    <row r="13503" spans="1:6">
      <c r="A13503" s="171">
        <v>44606</v>
      </c>
      <c r="B13503" t="s">
        <v>164</v>
      </c>
      <c r="C13503">
        <v>246395.2</v>
      </c>
      <c r="D13503" t="s">
        <v>9</v>
      </c>
      <c r="E13503" t="s">
        <v>13</v>
      </c>
      <c r="F13503">
        <v>1069618</v>
      </c>
    </row>
    <row r="13504" spans="1:6">
      <c r="A13504" s="171">
        <v>44606</v>
      </c>
      <c r="B13504" t="s">
        <v>164</v>
      </c>
      <c r="C13504">
        <v>246395.2</v>
      </c>
      <c r="D13504" t="s">
        <v>14</v>
      </c>
      <c r="E13504" t="s">
        <v>14</v>
      </c>
      <c r="F13504">
        <v>12419</v>
      </c>
    </row>
    <row r="13505" spans="1:6">
      <c r="A13505" s="171">
        <v>44606</v>
      </c>
      <c r="B13505" t="s">
        <v>164</v>
      </c>
      <c r="C13505">
        <v>246395.2</v>
      </c>
      <c r="D13505" t="s">
        <v>14</v>
      </c>
      <c r="E13505" t="s">
        <v>15</v>
      </c>
      <c r="F13505">
        <v>12419</v>
      </c>
    </row>
    <row r="13506" spans="1:6">
      <c r="A13506" s="171">
        <v>44606</v>
      </c>
      <c r="B13506" t="s">
        <v>164</v>
      </c>
      <c r="C13506">
        <v>246395.2</v>
      </c>
      <c r="D13506" t="s">
        <v>14</v>
      </c>
      <c r="E13506" t="s">
        <v>16</v>
      </c>
      <c r="F13506">
        <v>0</v>
      </c>
    </row>
    <row r="13507" spans="1:6">
      <c r="A13507" s="171">
        <v>44606</v>
      </c>
      <c r="B13507" t="s">
        <v>164</v>
      </c>
      <c r="C13507">
        <v>246395.2</v>
      </c>
      <c r="D13507" t="s">
        <v>14</v>
      </c>
      <c r="E13507" t="s">
        <v>17</v>
      </c>
      <c r="F13507">
        <v>0</v>
      </c>
    </row>
    <row r="13508" spans="1:6">
      <c r="A13508" s="171">
        <v>44606</v>
      </c>
      <c r="B13508" t="s">
        <v>164</v>
      </c>
      <c r="C13508">
        <v>246395.2</v>
      </c>
      <c r="D13508" t="s">
        <v>14</v>
      </c>
      <c r="E13508" t="s">
        <v>18</v>
      </c>
      <c r="F13508">
        <v>0</v>
      </c>
    </row>
    <row r="13509" spans="1:6">
      <c r="A13509" s="171">
        <v>44606</v>
      </c>
      <c r="B13509" t="s">
        <v>164</v>
      </c>
      <c r="C13509">
        <v>246395.2</v>
      </c>
      <c r="D13509" t="s">
        <v>19</v>
      </c>
      <c r="E13509" t="s">
        <v>19</v>
      </c>
      <c r="F13509">
        <v>1572624</v>
      </c>
    </row>
    <row r="13510" spans="1:6">
      <c r="A13510" s="171">
        <v>44606</v>
      </c>
      <c r="B13510" t="s">
        <v>164</v>
      </c>
      <c r="C13510">
        <v>246395.2</v>
      </c>
      <c r="D13510" t="s">
        <v>19</v>
      </c>
      <c r="E13510" t="s">
        <v>20</v>
      </c>
      <c r="F13510">
        <v>1572624</v>
      </c>
    </row>
    <row r="13511" spans="1:6">
      <c r="A13511" s="171">
        <v>44606</v>
      </c>
      <c r="B13511" t="s">
        <v>164</v>
      </c>
      <c r="C13511">
        <v>246395.2</v>
      </c>
      <c r="D13511" t="s">
        <v>19</v>
      </c>
      <c r="E13511" t="s">
        <v>21</v>
      </c>
      <c r="F13511">
        <v>0</v>
      </c>
    </row>
    <row r="13512" spans="1:6">
      <c r="A13512" s="171">
        <v>44606</v>
      </c>
      <c r="B13512" t="s">
        <v>164</v>
      </c>
      <c r="C13512">
        <v>246395.2</v>
      </c>
      <c r="D13512" t="s">
        <v>19</v>
      </c>
      <c r="E13512" t="s">
        <v>22</v>
      </c>
      <c r="F13512">
        <v>0</v>
      </c>
    </row>
    <row r="13513" spans="1:6">
      <c r="A13513" s="171">
        <v>44606</v>
      </c>
      <c r="B13513" t="s">
        <v>164</v>
      </c>
      <c r="C13513">
        <v>246395.2</v>
      </c>
      <c r="D13513" t="s">
        <v>23</v>
      </c>
      <c r="E13513" t="s">
        <v>23</v>
      </c>
      <c r="F13513">
        <v>1520604</v>
      </c>
    </row>
    <row r="13514" spans="1:6">
      <c r="A13514" s="171">
        <v>44606</v>
      </c>
      <c r="B13514" t="s">
        <v>164</v>
      </c>
      <c r="C13514">
        <v>246395.2</v>
      </c>
      <c r="D13514" t="s">
        <v>24</v>
      </c>
      <c r="E13514" t="s">
        <v>24</v>
      </c>
      <c r="F13514">
        <v>2380295</v>
      </c>
    </row>
    <row r="13515" spans="1:6">
      <c r="A13515" s="171">
        <v>44606</v>
      </c>
      <c r="B13515" t="s">
        <v>164</v>
      </c>
      <c r="C13515">
        <v>246395.2</v>
      </c>
      <c r="D13515" t="s">
        <v>25</v>
      </c>
      <c r="E13515" t="s">
        <v>25</v>
      </c>
      <c r="F13515">
        <v>3804676</v>
      </c>
    </row>
    <row r="13516" spans="1:6">
      <c r="A13516" s="171">
        <v>44606</v>
      </c>
      <c r="B13516" t="s">
        <v>164</v>
      </c>
      <c r="C13516">
        <v>246395.2</v>
      </c>
      <c r="D13516" t="s">
        <v>26</v>
      </c>
      <c r="E13516" t="s">
        <v>26</v>
      </c>
      <c r="F13516">
        <v>1576659</v>
      </c>
    </row>
    <row r="13517" spans="1:6">
      <c r="A13517" s="171">
        <v>44606</v>
      </c>
      <c r="B13517" t="s">
        <v>164</v>
      </c>
      <c r="C13517">
        <v>246395.2</v>
      </c>
      <c r="D13517" t="s">
        <v>27</v>
      </c>
      <c r="E13517" t="s">
        <v>27</v>
      </c>
      <c r="F13517">
        <v>123020</v>
      </c>
    </row>
    <row r="13518" spans="1:6">
      <c r="A13518" s="171">
        <v>44606</v>
      </c>
      <c r="B13518" t="s">
        <v>164</v>
      </c>
      <c r="C13518">
        <v>246395.2</v>
      </c>
      <c r="D13518" t="s">
        <v>28</v>
      </c>
      <c r="E13518" t="s">
        <v>28</v>
      </c>
      <c r="F13518">
        <v>12</v>
      </c>
    </row>
    <row r="13519" spans="1:6">
      <c r="A13519" s="171">
        <v>44606</v>
      </c>
      <c r="B13519" t="s">
        <v>164</v>
      </c>
      <c r="C13519">
        <v>246395.2</v>
      </c>
      <c r="D13519" t="s">
        <v>29</v>
      </c>
      <c r="E13519" t="s">
        <v>29</v>
      </c>
      <c r="F13519">
        <v>841071</v>
      </c>
    </row>
    <row r="13520" spans="1:6">
      <c r="A13520" s="171">
        <v>44606</v>
      </c>
      <c r="B13520" t="s">
        <v>164</v>
      </c>
      <c r="C13520">
        <v>246395.2</v>
      </c>
      <c r="D13520" t="s">
        <v>30</v>
      </c>
      <c r="E13520" t="s">
        <v>30</v>
      </c>
      <c r="F13520">
        <v>56111100</v>
      </c>
    </row>
    <row r="13521" spans="1:6">
      <c r="A13521" s="171">
        <v>44606</v>
      </c>
      <c r="B13521" t="s">
        <v>164</v>
      </c>
      <c r="C13521">
        <v>246395.2</v>
      </c>
      <c r="D13521" t="s">
        <v>31</v>
      </c>
      <c r="E13521" t="s">
        <v>31</v>
      </c>
      <c r="F13521">
        <v>7571255</v>
      </c>
    </row>
    <row r="13522" spans="1:6">
      <c r="A13522" s="171">
        <v>44606</v>
      </c>
      <c r="B13522" t="s">
        <v>164</v>
      </c>
      <c r="C13522">
        <v>246395.2</v>
      </c>
      <c r="D13522" t="s">
        <v>32</v>
      </c>
      <c r="E13522" t="s">
        <v>32</v>
      </c>
      <c r="F13522">
        <v>140733</v>
      </c>
    </row>
    <row r="13523" spans="1:6">
      <c r="A13523" s="171">
        <v>44606</v>
      </c>
      <c r="B13523" t="s">
        <v>164</v>
      </c>
      <c r="C13523">
        <v>246395.2</v>
      </c>
      <c r="D13523" t="s">
        <v>33</v>
      </c>
      <c r="E13523" t="s">
        <v>33</v>
      </c>
      <c r="F13523">
        <v>52402339</v>
      </c>
    </row>
    <row r="13524" spans="1:6">
      <c r="A13524" s="171">
        <v>44606</v>
      </c>
      <c r="B13524" t="s">
        <v>164</v>
      </c>
      <c r="C13524">
        <v>246395.2</v>
      </c>
      <c r="D13524" t="s">
        <v>34</v>
      </c>
      <c r="E13524" t="s">
        <v>34</v>
      </c>
      <c r="F13524">
        <v>2865141</v>
      </c>
    </row>
    <row r="13525" spans="1:6">
      <c r="A13525" s="171">
        <v>44606</v>
      </c>
      <c r="B13525" t="s">
        <v>164</v>
      </c>
      <c r="C13525">
        <v>246395.2</v>
      </c>
      <c r="D13525" t="s">
        <v>35</v>
      </c>
      <c r="E13525" t="s">
        <v>35</v>
      </c>
      <c r="F13525">
        <v>0</v>
      </c>
    </row>
    <row r="13526" spans="1:6">
      <c r="A13526" s="171">
        <v>44606</v>
      </c>
      <c r="B13526" t="s">
        <v>164</v>
      </c>
      <c r="C13526">
        <v>246395.2</v>
      </c>
      <c r="D13526" t="s">
        <v>36</v>
      </c>
      <c r="E13526" t="s">
        <v>36</v>
      </c>
      <c r="F13526">
        <v>0</v>
      </c>
    </row>
    <row r="13527" spans="1:6">
      <c r="A13527" s="171">
        <v>44606</v>
      </c>
      <c r="B13527" t="s">
        <v>164</v>
      </c>
      <c r="C13527">
        <v>246395.2</v>
      </c>
      <c r="D13527" t="s">
        <v>37</v>
      </c>
      <c r="E13527" t="s">
        <v>37</v>
      </c>
      <c r="F13527">
        <v>0</v>
      </c>
    </row>
    <row r="13528" spans="1:6">
      <c r="A13528" s="171">
        <v>44606</v>
      </c>
      <c r="B13528" t="s">
        <v>164</v>
      </c>
      <c r="C13528">
        <v>246395.2</v>
      </c>
      <c r="D13528" t="s">
        <v>38</v>
      </c>
      <c r="E13528" t="s">
        <v>38</v>
      </c>
      <c r="F13528">
        <v>0</v>
      </c>
    </row>
    <row r="13529" spans="1:6">
      <c r="A13529" s="171">
        <v>44606</v>
      </c>
      <c r="B13529" t="s">
        <v>164</v>
      </c>
      <c r="C13529">
        <v>246395.2</v>
      </c>
      <c r="D13529" t="s">
        <v>39</v>
      </c>
      <c r="E13529" t="s">
        <v>39</v>
      </c>
      <c r="F13529">
        <v>0</v>
      </c>
    </row>
    <row r="13530" spans="1:6">
      <c r="A13530" s="171">
        <v>44606</v>
      </c>
      <c r="B13530" t="s">
        <v>164</v>
      </c>
      <c r="C13530">
        <v>246395.2</v>
      </c>
      <c r="D13530" t="s">
        <v>40</v>
      </c>
      <c r="E13530" t="s">
        <v>40</v>
      </c>
      <c r="F13530">
        <v>0</v>
      </c>
    </row>
    <row r="13531" spans="1:6">
      <c r="A13531" s="171">
        <v>44606</v>
      </c>
      <c r="B13531" t="s">
        <v>164</v>
      </c>
      <c r="C13531">
        <v>246395.2</v>
      </c>
      <c r="D13531" t="s">
        <v>41</v>
      </c>
      <c r="E13531" t="s">
        <v>41</v>
      </c>
      <c r="F13531">
        <v>0</v>
      </c>
    </row>
    <row r="13532" spans="1:6">
      <c r="A13532" s="171">
        <v>44607</v>
      </c>
      <c r="B13532" t="s">
        <v>164</v>
      </c>
      <c r="C13532">
        <v>316457.12</v>
      </c>
      <c r="D13532" t="s">
        <v>9</v>
      </c>
      <c r="E13532" t="s">
        <v>9</v>
      </c>
      <c r="F13532">
        <v>1518510</v>
      </c>
    </row>
    <row r="13533" spans="1:6">
      <c r="A13533" s="171">
        <v>44607</v>
      </c>
      <c r="B13533" t="s">
        <v>164</v>
      </c>
      <c r="C13533">
        <v>316457.12</v>
      </c>
      <c r="D13533" t="s">
        <v>9</v>
      </c>
      <c r="E13533" t="s">
        <v>10</v>
      </c>
      <c r="F13533">
        <v>519870</v>
      </c>
    </row>
    <row r="13534" spans="1:6">
      <c r="A13534" s="171">
        <v>44607</v>
      </c>
      <c r="B13534" t="s">
        <v>164</v>
      </c>
      <c r="C13534">
        <v>316457.12</v>
      </c>
      <c r="D13534" t="s">
        <v>9</v>
      </c>
      <c r="E13534" t="s">
        <v>11</v>
      </c>
      <c r="F13534">
        <v>0</v>
      </c>
    </row>
    <row r="13535" spans="1:6">
      <c r="A13535" s="171">
        <v>44607</v>
      </c>
      <c r="B13535" t="s">
        <v>164</v>
      </c>
      <c r="C13535">
        <v>316457.12</v>
      </c>
      <c r="D13535" t="s">
        <v>9</v>
      </c>
      <c r="E13535" t="s">
        <v>12</v>
      </c>
      <c r="F13535">
        <v>0</v>
      </c>
    </row>
    <row r="13536" spans="1:6">
      <c r="A13536" s="171">
        <v>44607</v>
      </c>
      <c r="B13536" t="s">
        <v>164</v>
      </c>
      <c r="C13536">
        <v>316457.12</v>
      </c>
      <c r="D13536" t="s">
        <v>9</v>
      </c>
      <c r="E13536" t="s">
        <v>13</v>
      </c>
      <c r="F13536">
        <v>998640</v>
      </c>
    </row>
    <row r="13537" spans="1:6">
      <c r="A13537" s="171">
        <v>44607</v>
      </c>
      <c r="B13537" t="s">
        <v>164</v>
      </c>
      <c r="C13537">
        <v>316457.12</v>
      </c>
      <c r="D13537" t="s">
        <v>14</v>
      </c>
      <c r="E13537" t="s">
        <v>14</v>
      </c>
      <c r="F13537">
        <v>20514</v>
      </c>
    </row>
    <row r="13538" spans="1:6">
      <c r="A13538" s="171">
        <v>44607</v>
      </c>
      <c r="B13538" t="s">
        <v>164</v>
      </c>
      <c r="C13538">
        <v>316457.12</v>
      </c>
      <c r="D13538" t="s">
        <v>14</v>
      </c>
      <c r="E13538" t="s">
        <v>15</v>
      </c>
      <c r="F13538">
        <v>20514</v>
      </c>
    </row>
    <row r="13539" spans="1:6">
      <c r="A13539" s="171">
        <v>44607</v>
      </c>
      <c r="B13539" t="s">
        <v>164</v>
      </c>
      <c r="C13539">
        <v>316457.12</v>
      </c>
      <c r="D13539" t="s">
        <v>14</v>
      </c>
      <c r="E13539" t="s">
        <v>16</v>
      </c>
      <c r="F13539">
        <v>0</v>
      </c>
    </row>
    <row r="13540" spans="1:6">
      <c r="A13540" s="171">
        <v>44607</v>
      </c>
      <c r="B13540" t="s">
        <v>164</v>
      </c>
      <c r="C13540">
        <v>316457.12</v>
      </c>
      <c r="D13540" t="s">
        <v>14</v>
      </c>
      <c r="E13540" t="s">
        <v>17</v>
      </c>
      <c r="F13540">
        <v>0</v>
      </c>
    </row>
    <row r="13541" spans="1:6">
      <c r="A13541" s="171">
        <v>44607</v>
      </c>
      <c r="B13541" t="s">
        <v>164</v>
      </c>
      <c r="C13541">
        <v>316457.12</v>
      </c>
      <c r="D13541" t="s">
        <v>14</v>
      </c>
      <c r="E13541" t="s">
        <v>18</v>
      </c>
      <c r="F13541">
        <v>0</v>
      </c>
    </row>
    <row r="13542" spans="1:6">
      <c r="A13542" s="171">
        <v>44607</v>
      </c>
      <c r="B13542" t="s">
        <v>164</v>
      </c>
      <c r="C13542">
        <v>316457.12</v>
      </c>
      <c r="D13542" t="s">
        <v>19</v>
      </c>
      <c r="E13542" t="s">
        <v>19</v>
      </c>
      <c r="F13542">
        <v>1560136</v>
      </c>
    </row>
    <row r="13543" spans="1:6">
      <c r="A13543" s="171">
        <v>44607</v>
      </c>
      <c r="B13543" t="s">
        <v>164</v>
      </c>
      <c r="C13543">
        <v>316457.12</v>
      </c>
      <c r="D13543" t="s">
        <v>19</v>
      </c>
      <c r="E13543" t="s">
        <v>20</v>
      </c>
      <c r="F13543">
        <v>1560136</v>
      </c>
    </row>
    <row r="13544" spans="1:6">
      <c r="A13544" s="171">
        <v>44607</v>
      </c>
      <c r="B13544" t="s">
        <v>164</v>
      </c>
      <c r="C13544">
        <v>316457.12</v>
      </c>
      <c r="D13544" t="s">
        <v>19</v>
      </c>
      <c r="E13544" t="s">
        <v>21</v>
      </c>
      <c r="F13544">
        <v>0</v>
      </c>
    </row>
    <row r="13545" spans="1:6">
      <c r="A13545" s="171">
        <v>44607</v>
      </c>
      <c r="B13545" t="s">
        <v>164</v>
      </c>
      <c r="C13545">
        <v>316457.12</v>
      </c>
      <c r="D13545" t="s">
        <v>19</v>
      </c>
      <c r="E13545" t="s">
        <v>22</v>
      </c>
      <c r="F13545">
        <v>0</v>
      </c>
    </row>
    <row r="13546" spans="1:6">
      <c r="A13546" s="171">
        <v>44607</v>
      </c>
      <c r="B13546" t="s">
        <v>164</v>
      </c>
      <c r="C13546">
        <v>316457.12</v>
      </c>
      <c r="D13546" t="s">
        <v>23</v>
      </c>
      <c r="E13546" t="s">
        <v>23</v>
      </c>
      <c r="F13546">
        <v>1550175</v>
      </c>
    </row>
    <row r="13547" spans="1:6">
      <c r="A13547" s="171">
        <v>44607</v>
      </c>
      <c r="B13547" t="s">
        <v>164</v>
      </c>
      <c r="C13547">
        <v>316457.12</v>
      </c>
      <c r="D13547" t="s">
        <v>24</v>
      </c>
      <c r="E13547" t="s">
        <v>24</v>
      </c>
      <c r="F13547">
        <v>2110094</v>
      </c>
    </row>
    <row r="13548" spans="1:6">
      <c r="A13548" s="171">
        <v>44607</v>
      </c>
      <c r="B13548" t="s">
        <v>164</v>
      </c>
      <c r="C13548">
        <v>316457.12</v>
      </c>
      <c r="D13548" t="s">
        <v>25</v>
      </c>
      <c r="E13548" t="s">
        <v>25</v>
      </c>
      <c r="F13548">
        <v>4701194</v>
      </c>
    </row>
    <row r="13549" spans="1:6">
      <c r="A13549" s="171">
        <v>44607</v>
      </c>
      <c r="B13549" t="s">
        <v>164</v>
      </c>
      <c r="C13549">
        <v>316457.12</v>
      </c>
      <c r="D13549" t="s">
        <v>26</v>
      </c>
      <c r="E13549" t="s">
        <v>26</v>
      </c>
      <c r="F13549">
        <v>1563317</v>
      </c>
    </row>
    <row r="13550" spans="1:6">
      <c r="A13550" s="171">
        <v>44607</v>
      </c>
      <c r="B13550" t="s">
        <v>164</v>
      </c>
      <c r="C13550">
        <v>316457.12</v>
      </c>
      <c r="D13550" t="s">
        <v>27</v>
      </c>
      <c r="E13550" t="s">
        <v>27</v>
      </c>
      <c r="F13550">
        <v>126106</v>
      </c>
    </row>
    <row r="13551" spans="1:6">
      <c r="A13551" s="171">
        <v>44607</v>
      </c>
      <c r="B13551" t="s">
        <v>164</v>
      </c>
      <c r="C13551">
        <v>316457.12</v>
      </c>
      <c r="D13551" t="s">
        <v>28</v>
      </c>
      <c r="E13551" t="s">
        <v>28</v>
      </c>
      <c r="F13551">
        <v>4</v>
      </c>
    </row>
    <row r="13552" spans="1:6">
      <c r="A13552" s="171">
        <v>44607</v>
      </c>
      <c r="B13552" t="s">
        <v>164</v>
      </c>
      <c r="C13552">
        <v>316457.12</v>
      </c>
      <c r="D13552" t="s">
        <v>29</v>
      </c>
      <c r="E13552" t="s">
        <v>29</v>
      </c>
      <c r="F13552">
        <v>926482</v>
      </c>
    </row>
    <row r="13553" spans="1:6">
      <c r="A13553" s="171">
        <v>44607</v>
      </c>
      <c r="B13553" t="s">
        <v>164</v>
      </c>
      <c r="C13553">
        <v>316457.12</v>
      </c>
      <c r="D13553" t="s">
        <v>30</v>
      </c>
      <c r="E13553" t="s">
        <v>30</v>
      </c>
      <c r="F13553">
        <v>58400619</v>
      </c>
    </row>
    <row r="13554" spans="1:6">
      <c r="A13554" s="171">
        <v>44607</v>
      </c>
      <c r="B13554" t="s">
        <v>164</v>
      </c>
      <c r="C13554">
        <v>316457.12</v>
      </c>
      <c r="D13554" t="s">
        <v>31</v>
      </c>
      <c r="E13554" t="s">
        <v>31</v>
      </c>
      <c r="F13554">
        <v>7022336</v>
      </c>
    </row>
    <row r="13555" spans="1:6">
      <c r="A13555" s="171">
        <v>44607</v>
      </c>
      <c r="B13555" t="s">
        <v>164</v>
      </c>
      <c r="C13555">
        <v>316457.12</v>
      </c>
      <c r="D13555" t="s">
        <v>32</v>
      </c>
      <c r="E13555" t="s">
        <v>32</v>
      </c>
      <c r="F13555">
        <v>221669</v>
      </c>
    </row>
    <row r="13556" spans="1:6">
      <c r="A13556" s="171">
        <v>44607</v>
      </c>
      <c r="B13556" t="s">
        <v>164</v>
      </c>
      <c r="C13556">
        <v>316457.12</v>
      </c>
      <c r="D13556" t="s">
        <v>33</v>
      </c>
      <c r="E13556" t="s">
        <v>33</v>
      </c>
      <c r="F13556">
        <v>50306723</v>
      </c>
    </row>
    <row r="13557" spans="1:6">
      <c r="A13557" s="171">
        <v>44607</v>
      </c>
      <c r="B13557" t="s">
        <v>164</v>
      </c>
      <c r="C13557">
        <v>316457.12</v>
      </c>
      <c r="D13557" t="s">
        <v>34</v>
      </c>
      <c r="E13557" t="s">
        <v>34</v>
      </c>
      <c r="F13557">
        <v>185013</v>
      </c>
    </row>
    <row r="13558" spans="1:6">
      <c r="A13558" s="171">
        <v>44607</v>
      </c>
      <c r="B13558" t="s">
        <v>164</v>
      </c>
      <c r="C13558">
        <v>316457.12</v>
      </c>
      <c r="D13558" t="s">
        <v>35</v>
      </c>
      <c r="E13558" t="s">
        <v>35</v>
      </c>
      <c r="F13558">
        <v>0</v>
      </c>
    </row>
    <row r="13559" spans="1:6">
      <c r="A13559" s="171">
        <v>44607</v>
      </c>
      <c r="B13559" t="s">
        <v>164</v>
      </c>
      <c r="C13559">
        <v>316457.12</v>
      </c>
      <c r="D13559" t="s">
        <v>36</v>
      </c>
      <c r="E13559" t="s">
        <v>36</v>
      </c>
      <c r="F13559">
        <v>0</v>
      </c>
    </row>
    <row r="13560" spans="1:6">
      <c r="A13560" s="171">
        <v>44607</v>
      </c>
      <c r="B13560" t="s">
        <v>164</v>
      </c>
      <c r="C13560">
        <v>316457.12</v>
      </c>
      <c r="D13560" t="s">
        <v>37</v>
      </c>
      <c r="E13560" t="s">
        <v>37</v>
      </c>
      <c r="F13560">
        <v>0</v>
      </c>
    </row>
    <row r="13561" spans="1:6">
      <c r="A13561" s="171">
        <v>44607</v>
      </c>
      <c r="B13561" t="s">
        <v>164</v>
      </c>
      <c r="C13561">
        <v>316457.12</v>
      </c>
      <c r="D13561" t="s">
        <v>38</v>
      </c>
      <c r="E13561" t="s">
        <v>38</v>
      </c>
      <c r="F13561">
        <v>0</v>
      </c>
    </row>
    <row r="13562" spans="1:6">
      <c r="A13562" s="171">
        <v>44607</v>
      </c>
      <c r="B13562" t="s">
        <v>164</v>
      </c>
      <c r="C13562">
        <v>316457.12</v>
      </c>
      <c r="D13562" t="s">
        <v>39</v>
      </c>
      <c r="E13562" t="s">
        <v>39</v>
      </c>
      <c r="F13562">
        <v>0</v>
      </c>
    </row>
    <row r="13563" spans="1:6">
      <c r="A13563" s="171">
        <v>44607</v>
      </c>
      <c r="B13563" t="s">
        <v>164</v>
      </c>
      <c r="C13563">
        <v>316457.12</v>
      </c>
      <c r="D13563" t="s">
        <v>40</v>
      </c>
      <c r="E13563" t="s">
        <v>40</v>
      </c>
      <c r="F13563">
        <v>0</v>
      </c>
    </row>
    <row r="13564" spans="1:6">
      <c r="A13564" s="171">
        <v>44607</v>
      </c>
      <c r="B13564" t="s">
        <v>164</v>
      </c>
      <c r="C13564">
        <v>316457.12</v>
      </c>
      <c r="D13564" t="s">
        <v>41</v>
      </c>
      <c r="E13564" t="s">
        <v>41</v>
      </c>
      <c r="F13564">
        <v>0</v>
      </c>
    </row>
    <row r="13565" spans="1:6">
      <c r="A13565" s="171">
        <v>44608</v>
      </c>
      <c r="B13565" t="s">
        <v>164</v>
      </c>
      <c r="C13565">
        <v>338978.41</v>
      </c>
      <c r="D13565" t="s">
        <v>9</v>
      </c>
      <c r="E13565" t="s">
        <v>9</v>
      </c>
      <c r="F13565">
        <v>1654171</v>
      </c>
    </row>
    <row r="13566" spans="1:6">
      <c r="A13566" s="171">
        <v>44608</v>
      </c>
      <c r="B13566" t="s">
        <v>164</v>
      </c>
      <c r="C13566">
        <v>338978.41</v>
      </c>
      <c r="D13566" t="s">
        <v>9</v>
      </c>
      <c r="E13566" t="s">
        <v>10</v>
      </c>
      <c r="F13566">
        <v>688232</v>
      </c>
    </row>
    <row r="13567" spans="1:6">
      <c r="A13567" s="171">
        <v>44608</v>
      </c>
      <c r="B13567" t="s">
        <v>164</v>
      </c>
      <c r="C13567">
        <v>338978.41</v>
      </c>
      <c r="D13567" t="s">
        <v>9</v>
      </c>
      <c r="E13567" t="s">
        <v>11</v>
      </c>
      <c r="F13567">
        <v>0</v>
      </c>
    </row>
    <row r="13568" spans="1:6">
      <c r="A13568" s="171">
        <v>44608</v>
      </c>
      <c r="B13568" t="s">
        <v>164</v>
      </c>
      <c r="C13568">
        <v>338978.41</v>
      </c>
      <c r="D13568" t="s">
        <v>9</v>
      </c>
      <c r="E13568" t="s">
        <v>12</v>
      </c>
      <c r="F13568">
        <v>0</v>
      </c>
    </row>
    <row r="13569" spans="1:6">
      <c r="A13569" s="171">
        <v>44608</v>
      </c>
      <c r="B13569" t="s">
        <v>164</v>
      </c>
      <c r="C13569">
        <v>338978.41</v>
      </c>
      <c r="D13569" t="s">
        <v>9</v>
      </c>
      <c r="E13569" t="s">
        <v>13</v>
      </c>
      <c r="F13569">
        <v>965939</v>
      </c>
    </row>
    <row r="13570" spans="1:6">
      <c r="A13570" s="171">
        <v>44608</v>
      </c>
      <c r="B13570" t="s">
        <v>164</v>
      </c>
      <c r="C13570">
        <v>338978.41</v>
      </c>
      <c r="D13570" t="s">
        <v>14</v>
      </c>
      <c r="E13570" t="s">
        <v>14</v>
      </c>
      <c r="F13570">
        <v>16812</v>
      </c>
    </row>
    <row r="13571" spans="1:6">
      <c r="A13571" s="171">
        <v>44608</v>
      </c>
      <c r="B13571" t="s">
        <v>164</v>
      </c>
      <c r="C13571">
        <v>338978.41</v>
      </c>
      <c r="D13571" t="s">
        <v>14</v>
      </c>
      <c r="E13571" t="s">
        <v>15</v>
      </c>
      <c r="F13571">
        <v>16812</v>
      </c>
    </row>
    <row r="13572" spans="1:6">
      <c r="A13572" s="171">
        <v>44608</v>
      </c>
      <c r="B13572" t="s">
        <v>164</v>
      </c>
      <c r="C13572">
        <v>338978.41</v>
      </c>
      <c r="D13572" t="s">
        <v>14</v>
      </c>
      <c r="E13572" t="s">
        <v>16</v>
      </c>
      <c r="F13572">
        <v>0</v>
      </c>
    </row>
    <row r="13573" spans="1:6">
      <c r="A13573" s="171">
        <v>44608</v>
      </c>
      <c r="B13573" t="s">
        <v>164</v>
      </c>
      <c r="C13573">
        <v>338978.41</v>
      </c>
      <c r="D13573" t="s">
        <v>14</v>
      </c>
      <c r="E13573" t="s">
        <v>17</v>
      </c>
      <c r="F13573">
        <v>0</v>
      </c>
    </row>
    <row r="13574" spans="1:6">
      <c r="A13574" s="171">
        <v>44608</v>
      </c>
      <c r="B13574" t="s">
        <v>164</v>
      </c>
      <c r="C13574">
        <v>338978.41</v>
      </c>
      <c r="D13574" t="s">
        <v>14</v>
      </c>
      <c r="E13574" t="s">
        <v>18</v>
      </c>
      <c r="F13574">
        <v>0</v>
      </c>
    </row>
    <row r="13575" spans="1:6">
      <c r="A13575" s="171">
        <v>44608</v>
      </c>
      <c r="B13575" t="s">
        <v>164</v>
      </c>
      <c r="C13575">
        <v>338978.41</v>
      </c>
      <c r="D13575" t="s">
        <v>19</v>
      </c>
      <c r="E13575" t="s">
        <v>19</v>
      </c>
      <c r="F13575">
        <v>1591339</v>
      </c>
    </row>
    <row r="13576" spans="1:6">
      <c r="A13576" s="171">
        <v>44608</v>
      </c>
      <c r="B13576" t="s">
        <v>164</v>
      </c>
      <c r="C13576">
        <v>338978.41</v>
      </c>
      <c r="D13576" t="s">
        <v>19</v>
      </c>
      <c r="E13576" t="s">
        <v>20</v>
      </c>
      <c r="F13576">
        <v>1591339</v>
      </c>
    </row>
    <row r="13577" spans="1:6">
      <c r="A13577" s="171">
        <v>44608</v>
      </c>
      <c r="B13577" t="s">
        <v>164</v>
      </c>
      <c r="C13577">
        <v>338978.41</v>
      </c>
      <c r="D13577" t="s">
        <v>19</v>
      </c>
      <c r="E13577" t="s">
        <v>21</v>
      </c>
      <c r="F13577">
        <v>0</v>
      </c>
    </row>
    <row r="13578" spans="1:6">
      <c r="A13578" s="171">
        <v>44608</v>
      </c>
      <c r="B13578" t="s">
        <v>164</v>
      </c>
      <c r="C13578">
        <v>338978.41</v>
      </c>
      <c r="D13578" t="s">
        <v>19</v>
      </c>
      <c r="E13578" t="s">
        <v>22</v>
      </c>
      <c r="F13578">
        <v>0</v>
      </c>
    </row>
    <row r="13579" spans="1:6">
      <c r="A13579" s="171">
        <v>44608</v>
      </c>
      <c r="B13579" t="s">
        <v>164</v>
      </c>
      <c r="C13579">
        <v>338978.41</v>
      </c>
      <c r="D13579" t="s">
        <v>23</v>
      </c>
      <c r="E13579" t="s">
        <v>23</v>
      </c>
      <c r="F13579">
        <v>603649</v>
      </c>
    </row>
    <row r="13580" spans="1:6">
      <c r="A13580" s="171">
        <v>44608</v>
      </c>
      <c r="B13580" t="s">
        <v>164</v>
      </c>
      <c r="C13580">
        <v>338978.41</v>
      </c>
      <c r="D13580" t="s">
        <v>24</v>
      </c>
      <c r="E13580" t="s">
        <v>24</v>
      </c>
      <c r="F13580">
        <v>1399386</v>
      </c>
    </row>
    <row r="13581" spans="1:6">
      <c r="A13581" s="171">
        <v>44608</v>
      </c>
      <c r="B13581" t="s">
        <v>164</v>
      </c>
      <c r="C13581">
        <v>338978.41</v>
      </c>
      <c r="D13581" t="s">
        <v>25</v>
      </c>
      <c r="E13581" t="s">
        <v>25</v>
      </c>
      <c r="F13581">
        <v>4509461</v>
      </c>
    </row>
    <row r="13582" spans="1:6">
      <c r="A13582" s="171">
        <v>44608</v>
      </c>
      <c r="B13582" t="s">
        <v>164</v>
      </c>
      <c r="C13582">
        <v>338978.41</v>
      </c>
      <c r="D13582" t="s">
        <v>26</v>
      </c>
      <c r="E13582" t="s">
        <v>26</v>
      </c>
      <c r="F13582">
        <v>1594236</v>
      </c>
    </row>
    <row r="13583" spans="1:6">
      <c r="A13583" s="171">
        <v>44608</v>
      </c>
      <c r="B13583" t="s">
        <v>164</v>
      </c>
      <c r="C13583">
        <v>338978.41</v>
      </c>
      <c r="D13583" t="s">
        <v>27</v>
      </c>
      <c r="E13583" t="s">
        <v>27</v>
      </c>
      <c r="F13583">
        <v>129694</v>
      </c>
    </row>
    <row r="13584" spans="1:6">
      <c r="A13584" s="171">
        <v>44608</v>
      </c>
      <c r="B13584" t="s">
        <v>164</v>
      </c>
      <c r="C13584">
        <v>338978.41</v>
      </c>
      <c r="D13584" t="s">
        <v>28</v>
      </c>
      <c r="E13584" t="s">
        <v>28</v>
      </c>
      <c r="F13584">
        <v>28</v>
      </c>
    </row>
    <row r="13585" spans="1:6">
      <c r="A13585" s="171">
        <v>44608</v>
      </c>
      <c r="B13585" t="s">
        <v>164</v>
      </c>
      <c r="C13585">
        <v>338978.41</v>
      </c>
      <c r="D13585" t="s">
        <v>29</v>
      </c>
      <c r="E13585" t="s">
        <v>29</v>
      </c>
      <c r="F13585">
        <v>1492533</v>
      </c>
    </row>
    <row r="13586" spans="1:6">
      <c r="A13586" s="171">
        <v>44608</v>
      </c>
      <c r="B13586" t="s">
        <v>164</v>
      </c>
      <c r="C13586">
        <v>338978.41</v>
      </c>
      <c r="D13586" t="s">
        <v>30</v>
      </c>
      <c r="E13586" t="s">
        <v>30</v>
      </c>
      <c r="F13586">
        <v>48160125</v>
      </c>
    </row>
    <row r="13587" spans="1:6">
      <c r="A13587" s="171">
        <v>44608</v>
      </c>
      <c r="B13587" t="s">
        <v>164</v>
      </c>
      <c r="C13587">
        <v>338978.41</v>
      </c>
      <c r="D13587" t="s">
        <v>31</v>
      </c>
      <c r="E13587" t="s">
        <v>31</v>
      </c>
      <c r="F13587">
        <v>8737284</v>
      </c>
    </row>
    <row r="13588" spans="1:6">
      <c r="A13588" s="171">
        <v>44608</v>
      </c>
      <c r="B13588" t="s">
        <v>164</v>
      </c>
      <c r="C13588">
        <v>338978.41</v>
      </c>
      <c r="D13588" t="s">
        <v>32</v>
      </c>
      <c r="E13588" t="s">
        <v>32</v>
      </c>
      <c r="F13588">
        <v>268555</v>
      </c>
    </row>
    <row r="13589" spans="1:6">
      <c r="A13589" s="171">
        <v>44608</v>
      </c>
      <c r="B13589" t="s">
        <v>164</v>
      </c>
      <c r="C13589">
        <v>338978.41</v>
      </c>
      <c r="D13589" t="s">
        <v>33</v>
      </c>
      <c r="E13589" t="s">
        <v>33</v>
      </c>
      <c r="F13589">
        <v>56971624</v>
      </c>
    </row>
    <row r="13590" spans="1:6">
      <c r="A13590" s="171">
        <v>44608</v>
      </c>
      <c r="B13590" t="s">
        <v>164</v>
      </c>
      <c r="C13590">
        <v>338978.41</v>
      </c>
      <c r="D13590" t="s">
        <v>34</v>
      </c>
      <c r="E13590" t="s">
        <v>34</v>
      </c>
      <c r="F13590">
        <v>514899</v>
      </c>
    </row>
    <row r="13591" spans="1:6">
      <c r="A13591" s="171">
        <v>44608</v>
      </c>
      <c r="B13591" t="s">
        <v>164</v>
      </c>
      <c r="C13591">
        <v>338978.41</v>
      </c>
      <c r="D13591" t="s">
        <v>35</v>
      </c>
      <c r="E13591" t="s">
        <v>35</v>
      </c>
      <c r="F13591">
        <v>0</v>
      </c>
    </row>
    <row r="13592" spans="1:6">
      <c r="A13592" s="171">
        <v>44608</v>
      </c>
      <c r="B13592" t="s">
        <v>164</v>
      </c>
      <c r="C13592">
        <v>338978.41</v>
      </c>
      <c r="D13592" t="s">
        <v>36</v>
      </c>
      <c r="E13592" t="s">
        <v>36</v>
      </c>
      <c r="F13592">
        <v>0</v>
      </c>
    </row>
    <row r="13593" spans="1:6">
      <c r="A13593" s="171">
        <v>44608</v>
      </c>
      <c r="B13593" t="s">
        <v>164</v>
      </c>
      <c r="C13593">
        <v>338978.41</v>
      </c>
      <c r="D13593" t="s">
        <v>37</v>
      </c>
      <c r="E13593" t="s">
        <v>37</v>
      </c>
      <c r="F13593">
        <v>0</v>
      </c>
    </row>
    <row r="13594" spans="1:6">
      <c r="A13594" s="171">
        <v>44608</v>
      </c>
      <c r="B13594" t="s">
        <v>164</v>
      </c>
      <c r="C13594">
        <v>338978.41</v>
      </c>
      <c r="D13594" t="s">
        <v>38</v>
      </c>
      <c r="E13594" t="s">
        <v>38</v>
      </c>
      <c r="F13594">
        <v>0</v>
      </c>
    </row>
    <row r="13595" spans="1:6">
      <c r="A13595" s="171">
        <v>44608</v>
      </c>
      <c r="B13595" t="s">
        <v>164</v>
      </c>
      <c r="C13595">
        <v>338978.41</v>
      </c>
      <c r="D13595" t="s">
        <v>39</v>
      </c>
      <c r="E13595" t="s">
        <v>39</v>
      </c>
      <c r="F13595">
        <v>0</v>
      </c>
    </row>
    <row r="13596" spans="1:6">
      <c r="A13596" s="171">
        <v>44608</v>
      </c>
      <c r="B13596" t="s">
        <v>164</v>
      </c>
      <c r="C13596">
        <v>338978.41</v>
      </c>
      <c r="D13596" t="s">
        <v>40</v>
      </c>
      <c r="E13596" t="s">
        <v>40</v>
      </c>
      <c r="F13596">
        <v>0</v>
      </c>
    </row>
    <row r="13597" spans="1:6">
      <c r="A13597" s="171">
        <v>44608</v>
      </c>
      <c r="B13597" t="s">
        <v>164</v>
      </c>
      <c r="C13597">
        <v>338978.41</v>
      </c>
      <c r="D13597" t="s">
        <v>41</v>
      </c>
      <c r="E13597" t="s">
        <v>41</v>
      </c>
      <c r="F13597">
        <v>0</v>
      </c>
    </row>
    <row r="13598" spans="1:6">
      <c r="A13598" s="171">
        <v>44609</v>
      </c>
      <c r="B13598" t="s">
        <v>164</v>
      </c>
      <c r="C13598">
        <v>478943.51</v>
      </c>
      <c r="D13598" t="s">
        <v>9</v>
      </c>
      <c r="E13598" t="s">
        <v>9</v>
      </c>
      <c r="F13598">
        <v>1593823</v>
      </c>
    </row>
    <row r="13599" spans="1:6">
      <c r="A13599" s="171">
        <v>44609</v>
      </c>
      <c r="B13599" t="s">
        <v>164</v>
      </c>
      <c r="C13599">
        <v>478943.51</v>
      </c>
      <c r="D13599" t="s">
        <v>9</v>
      </c>
      <c r="E13599" t="s">
        <v>10</v>
      </c>
      <c r="F13599">
        <v>533370</v>
      </c>
    </row>
    <row r="13600" spans="1:6">
      <c r="A13600" s="171">
        <v>44609</v>
      </c>
      <c r="B13600" t="s">
        <v>164</v>
      </c>
      <c r="C13600">
        <v>478943.51</v>
      </c>
      <c r="D13600" t="s">
        <v>9</v>
      </c>
      <c r="E13600" t="s">
        <v>11</v>
      </c>
      <c r="F13600">
        <v>0</v>
      </c>
    </row>
    <row r="13601" spans="1:6">
      <c r="A13601" s="171">
        <v>44609</v>
      </c>
      <c r="B13601" t="s">
        <v>164</v>
      </c>
      <c r="C13601">
        <v>478943.51</v>
      </c>
      <c r="D13601" t="s">
        <v>9</v>
      </c>
      <c r="E13601" t="s">
        <v>12</v>
      </c>
      <c r="F13601">
        <v>0</v>
      </c>
    </row>
    <row r="13602" spans="1:6">
      <c r="A13602" s="171">
        <v>44609</v>
      </c>
      <c r="B13602" t="s">
        <v>164</v>
      </c>
      <c r="C13602">
        <v>478943.51</v>
      </c>
      <c r="D13602" t="s">
        <v>9</v>
      </c>
      <c r="E13602" t="s">
        <v>13</v>
      </c>
      <c r="F13602">
        <v>1060453</v>
      </c>
    </row>
    <row r="13603" spans="1:6">
      <c r="A13603" s="171">
        <v>44609</v>
      </c>
      <c r="B13603" t="s">
        <v>164</v>
      </c>
      <c r="C13603">
        <v>478943.51</v>
      </c>
      <c r="D13603" t="s">
        <v>14</v>
      </c>
      <c r="E13603" t="s">
        <v>14</v>
      </c>
      <c r="F13603">
        <v>10797</v>
      </c>
    </row>
    <row r="13604" spans="1:6">
      <c r="A13604" s="171">
        <v>44609</v>
      </c>
      <c r="B13604" t="s">
        <v>164</v>
      </c>
      <c r="C13604">
        <v>478943.51</v>
      </c>
      <c r="D13604" t="s">
        <v>14</v>
      </c>
      <c r="E13604" t="s">
        <v>15</v>
      </c>
      <c r="F13604">
        <v>10797</v>
      </c>
    </row>
    <row r="13605" spans="1:6">
      <c r="A13605" s="171">
        <v>44609</v>
      </c>
      <c r="B13605" t="s">
        <v>164</v>
      </c>
      <c r="C13605">
        <v>478943.51</v>
      </c>
      <c r="D13605" t="s">
        <v>14</v>
      </c>
      <c r="E13605" t="s">
        <v>16</v>
      </c>
      <c r="F13605">
        <v>0</v>
      </c>
    </row>
    <row r="13606" spans="1:6">
      <c r="A13606" s="171">
        <v>44609</v>
      </c>
      <c r="B13606" t="s">
        <v>164</v>
      </c>
      <c r="C13606">
        <v>478943.51</v>
      </c>
      <c r="D13606" t="s">
        <v>14</v>
      </c>
      <c r="E13606" t="s">
        <v>17</v>
      </c>
      <c r="F13606">
        <v>0</v>
      </c>
    </row>
    <row r="13607" spans="1:6">
      <c r="A13607" s="171">
        <v>44609</v>
      </c>
      <c r="B13607" t="s">
        <v>164</v>
      </c>
      <c r="C13607">
        <v>478943.51</v>
      </c>
      <c r="D13607" t="s">
        <v>14</v>
      </c>
      <c r="E13607" t="s">
        <v>18</v>
      </c>
      <c r="F13607">
        <v>0</v>
      </c>
    </row>
    <row r="13608" spans="1:6">
      <c r="A13608" s="171">
        <v>44609</v>
      </c>
      <c r="B13608" t="s">
        <v>164</v>
      </c>
      <c r="C13608">
        <v>478943.51</v>
      </c>
      <c r="D13608" t="s">
        <v>19</v>
      </c>
      <c r="E13608" t="s">
        <v>19</v>
      </c>
      <c r="F13608">
        <v>1882682</v>
      </c>
    </row>
    <row r="13609" spans="1:6">
      <c r="A13609" s="171">
        <v>44609</v>
      </c>
      <c r="B13609" t="s">
        <v>164</v>
      </c>
      <c r="C13609">
        <v>478943.51</v>
      </c>
      <c r="D13609" t="s">
        <v>19</v>
      </c>
      <c r="E13609" t="s">
        <v>20</v>
      </c>
      <c r="F13609">
        <v>1882682</v>
      </c>
    </row>
    <row r="13610" spans="1:6">
      <c r="A13610" s="171">
        <v>44609</v>
      </c>
      <c r="B13610" t="s">
        <v>164</v>
      </c>
      <c r="C13610">
        <v>478943.51</v>
      </c>
      <c r="D13610" t="s">
        <v>19</v>
      </c>
      <c r="E13610" t="s">
        <v>21</v>
      </c>
      <c r="F13610">
        <v>0</v>
      </c>
    </row>
    <row r="13611" spans="1:6">
      <c r="A13611" s="171">
        <v>44609</v>
      </c>
      <c r="B13611" t="s">
        <v>164</v>
      </c>
      <c r="C13611">
        <v>478943.51</v>
      </c>
      <c r="D13611" t="s">
        <v>19</v>
      </c>
      <c r="E13611" t="s">
        <v>22</v>
      </c>
      <c r="F13611">
        <v>0</v>
      </c>
    </row>
    <row r="13612" spans="1:6">
      <c r="A13612" s="171">
        <v>44609</v>
      </c>
      <c r="B13612" t="s">
        <v>164</v>
      </c>
      <c r="C13612">
        <v>478943.51</v>
      </c>
      <c r="D13612" t="s">
        <v>23</v>
      </c>
      <c r="E13612" t="s">
        <v>23</v>
      </c>
      <c r="F13612">
        <v>1106779</v>
      </c>
    </row>
    <row r="13613" spans="1:6">
      <c r="A13613" s="171">
        <v>44609</v>
      </c>
      <c r="B13613" t="s">
        <v>164</v>
      </c>
      <c r="C13613">
        <v>478943.51</v>
      </c>
      <c r="D13613" t="s">
        <v>24</v>
      </c>
      <c r="E13613" t="s">
        <v>24</v>
      </c>
      <c r="F13613">
        <v>1117383</v>
      </c>
    </row>
    <row r="13614" spans="1:6">
      <c r="A13614" s="171">
        <v>44609</v>
      </c>
      <c r="B13614" t="s">
        <v>164</v>
      </c>
      <c r="C13614">
        <v>478943.51</v>
      </c>
      <c r="D13614" t="s">
        <v>25</v>
      </c>
      <c r="E13614" t="s">
        <v>25</v>
      </c>
      <c r="F13614">
        <v>3334929</v>
      </c>
    </row>
    <row r="13615" spans="1:6">
      <c r="A13615" s="171">
        <v>44609</v>
      </c>
      <c r="B13615" t="s">
        <v>164</v>
      </c>
      <c r="C13615">
        <v>478943.51</v>
      </c>
      <c r="D13615" t="s">
        <v>26</v>
      </c>
      <c r="E13615" t="s">
        <v>26</v>
      </c>
      <c r="F13615">
        <v>1885738</v>
      </c>
    </row>
    <row r="13616" spans="1:6">
      <c r="A13616" s="171">
        <v>44609</v>
      </c>
      <c r="B13616" t="s">
        <v>164</v>
      </c>
      <c r="C13616">
        <v>478943.51</v>
      </c>
      <c r="D13616" t="s">
        <v>27</v>
      </c>
      <c r="E13616" t="s">
        <v>27</v>
      </c>
      <c r="F13616">
        <v>138661</v>
      </c>
    </row>
    <row r="13617" spans="1:6">
      <c r="A13617" s="171">
        <v>44609</v>
      </c>
      <c r="B13617" t="s">
        <v>164</v>
      </c>
      <c r="C13617">
        <v>478943.51</v>
      </c>
      <c r="D13617" t="s">
        <v>28</v>
      </c>
      <c r="E13617" t="s">
        <v>28</v>
      </c>
      <c r="F13617">
        <v>342</v>
      </c>
    </row>
    <row r="13618" spans="1:6">
      <c r="A13618" s="171">
        <v>44609</v>
      </c>
      <c r="B13618" t="s">
        <v>164</v>
      </c>
      <c r="C13618">
        <v>478943.51</v>
      </c>
      <c r="D13618" t="s">
        <v>29</v>
      </c>
      <c r="E13618" t="s">
        <v>29</v>
      </c>
      <c r="F13618">
        <v>1490640</v>
      </c>
    </row>
    <row r="13619" spans="1:6">
      <c r="A13619" s="171">
        <v>44609</v>
      </c>
      <c r="B13619" t="s">
        <v>164</v>
      </c>
      <c r="C13619">
        <v>478943.51</v>
      </c>
      <c r="D13619" t="s">
        <v>30</v>
      </c>
      <c r="E13619" t="s">
        <v>30</v>
      </c>
      <c r="F13619">
        <v>49048885</v>
      </c>
    </row>
    <row r="13620" spans="1:6">
      <c r="A13620" s="171">
        <v>44609</v>
      </c>
      <c r="B13620" t="s">
        <v>164</v>
      </c>
      <c r="C13620">
        <v>478943.51</v>
      </c>
      <c r="D13620" t="s">
        <v>31</v>
      </c>
      <c r="E13620" t="s">
        <v>31</v>
      </c>
      <c r="F13620">
        <v>20322052</v>
      </c>
    </row>
    <row r="13621" spans="1:6">
      <c r="A13621" s="171">
        <v>44609</v>
      </c>
      <c r="B13621" t="s">
        <v>164</v>
      </c>
      <c r="C13621">
        <v>478943.51</v>
      </c>
      <c r="D13621" t="s">
        <v>32</v>
      </c>
      <c r="E13621" t="s">
        <v>32</v>
      </c>
      <c r="F13621">
        <v>218121</v>
      </c>
    </row>
    <row r="13622" spans="1:6">
      <c r="A13622" s="171">
        <v>44609</v>
      </c>
      <c r="B13622" t="s">
        <v>164</v>
      </c>
      <c r="C13622">
        <v>478943.51</v>
      </c>
      <c r="D13622" t="s">
        <v>33</v>
      </c>
      <c r="E13622" t="s">
        <v>33</v>
      </c>
      <c r="F13622">
        <v>58782193</v>
      </c>
    </row>
    <row r="13623" spans="1:6">
      <c r="A13623" s="171">
        <v>44609</v>
      </c>
      <c r="B13623" t="s">
        <v>164</v>
      </c>
      <c r="C13623">
        <v>478943.51</v>
      </c>
      <c r="D13623" t="s">
        <v>34</v>
      </c>
      <c r="E13623" t="s">
        <v>34</v>
      </c>
      <c r="F13623">
        <v>170964</v>
      </c>
    </row>
    <row r="13624" spans="1:6">
      <c r="A13624" s="171">
        <v>44609</v>
      </c>
      <c r="B13624" t="s">
        <v>164</v>
      </c>
      <c r="C13624">
        <v>478943.51</v>
      </c>
      <c r="D13624" t="s">
        <v>35</v>
      </c>
      <c r="E13624" t="s">
        <v>35</v>
      </c>
      <c r="F13624">
        <v>0</v>
      </c>
    </row>
    <row r="13625" spans="1:6">
      <c r="A13625" s="171">
        <v>44609</v>
      </c>
      <c r="B13625" t="s">
        <v>164</v>
      </c>
      <c r="C13625">
        <v>478943.51</v>
      </c>
      <c r="D13625" t="s">
        <v>36</v>
      </c>
      <c r="E13625" t="s">
        <v>36</v>
      </c>
      <c r="F13625">
        <v>0</v>
      </c>
    </row>
    <row r="13626" spans="1:6">
      <c r="A13626" s="171">
        <v>44609</v>
      </c>
      <c r="B13626" t="s">
        <v>164</v>
      </c>
      <c r="C13626">
        <v>478943.51</v>
      </c>
      <c r="D13626" t="s">
        <v>37</v>
      </c>
      <c r="E13626" t="s">
        <v>37</v>
      </c>
      <c r="F13626">
        <v>0</v>
      </c>
    </row>
    <row r="13627" spans="1:6">
      <c r="A13627" s="171">
        <v>44609</v>
      </c>
      <c r="B13627" t="s">
        <v>164</v>
      </c>
      <c r="C13627">
        <v>478943.51</v>
      </c>
      <c r="D13627" t="s">
        <v>38</v>
      </c>
      <c r="E13627" t="s">
        <v>38</v>
      </c>
      <c r="F13627">
        <v>0</v>
      </c>
    </row>
    <row r="13628" spans="1:6">
      <c r="A13628" s="171">
        <v>44609</v>
      </c>
      <c r="B13628" t="s">
        <v>164</v>
      </c>
      <c r="C13628">
        <v>478943.51</v>
      </c>
      <c r="D13628" t="s">
        <v>39</v>
      </c>
      <c r="E13628" t="s">
        <v>39</v>
      </c>
      <c r="F13628">
        <v>0</v>
      </c>
    </row>
    <row r="13629" spans="1:6">
      <c r="A13629" s="171">
        <v>44609</v>
      </c>
      <c r="B13629" t="s">
        <v>164</v>
      </c>
      <c r="C13629">
        <v>478943.51</v>
      </c>
      <c r="D13629" t="s">
        <v>40</v>
      </c>
      <c r="E13629" t="s">
        <v>40</v>
      </c>
      <c r="F13629">
        <v>0</v>
      </c>
    </row>
    <row r="13630" spans="1:6">
      <c r="A13630" s="171">
        <v>44609</v>
      </c>
      <c r="B13630" t="s">
        <v>164</v>
      </c>
      <c r="C13630">
        <v>478943.51</v>
      </c>
      <c r="D13630" t="s">
        <v>41</v>
      </c>
      <c r="E13630" t="s">
        <v>41</v>
      </c>
      <c r="F13630">
        <v>0</v>
      </c>
    </row>
    <row r="13631" spans="1:6">
      <c r="A13631" s="171">
        <v>44610</v>
      </c>
      <c r="B13631" t="s">
        <v>164</v>
      </c>
      <c r="C13631">
        <v>562392.01</v>
      </c>
      <c r="D13631" t="s">
        <v>9</v>
      </c>
      <c r="E13631" t="s">
        <v>9</v>
      </c>
      <c r="F13631">
        <v>1548651</v>
      </c>
    </row>
    <row r="13632" spans="1:6">
      <c r="A13632" s="171">
        <v>44610</v>
      </c>
      <c r="B13632" t="s">
        <v>164</v>
      </c>
      <c r="C13632">
        <v>562392.01</v>
      </c>
      <c r="D13632" t="s">
        <v>9</v>
      </c>
      <c r="E13632" t="s">
        <v>10</v>
      </c>
      <c r="F13632">
        <v>580899</v>
      </c>
    </row>
    <row r="13633" spans="1:6">
      <c r="A13633" s="171">
        <v>44610</v>
      </c>
      <c r="B13633" t="s">
        <v>164</v>
      </c>
      <c r="C13633">
        <v>562392.01</v>
      </c>
      <c r="D13633" t="s">
        <v>9</v>
      </c>
      <c r="E13633" t="s">
        <v>11</v>
      </c>
      <c r="F13633">
        <v>0</v>
      </c>
    </row>
    <row r="13634" spans="1:6">
      <c r="A13634" s="171">
        <v>44610</v>
      </c>
      <c r="B13634" t="s">
        <v>164</v>
      </c>
      <c r="C13634">
        <v>562392.01</v>
      </c>
      <c r="D13634" t="s">
        <v>9</v>
      </c>
      <c r="E13634" t="s">
        <v>12</v>
      </c>
      <c r="F13634">
        <v>0</v>
      </c>
    </row>
    <row r="13635" spans="1:6">
      <c r="A13635" s="171">
        <v>44610</v>
      </c>
      <c r="B13635" t="s">
        <v>164</v>
      </c>
      <c r="C13635">
        <v>562392.01</v>
      </c>
      <c r="D13635" t="s">
        <v>9</v>
      </c>
      <c r="E13635" t="s">
        <v>13</v>
      </c>
      <c r="F13635">
        <v>967752</v>
      </c>
    </row>
    <row r="13636" spans="1:6">
      <c r="A13636" s="171">
        <v>44610</v>
      </c>
      <c r="B13636" t="s">
        <v>164</v>
      </c>
      <c r="C13636">
        <v>562392.01</v>
      </c>
      <c r="D13636" t="s">
        <v>14</v>
      </c>
      <c r="E13636" t="s">
        <v>14</v>
      </c>
      <c r="F13636">
        <v>156</v>
      </c>
    </row>
    <row r="13637" spans="1:6">
      <c r="A13637" s="171">
        <v>44610</v>
      </c>
      <c r="B13637" t="s">
        <v>164</v>
      </c>
      <c r="C13637">
        <v>562392.01</v>
      </c>
      <c r="D13637" t="s">
        <v>14</v>
      </c>
      <c r="E13637" t="s">
        <v>15</v>
      </c>
      <c r="F13637">
        <v>156</v>
      </c>
    </row>
    <row r="13638" spans="1:6">
      <c r="A13638" s="171">
        <v>44610</v>
      </c>
      <c r="B13638" t="s">
        <v>164</v>
      </c>
      <c r="C13638">
        <v>562392.01</v>
      </c>
      <c r="D13638" t="s">
        <v>14</v>
      </c>
      <c r="E13638" t="s">
        <v>16</v>
      </c>
      <c r="F13638">
        <v>0</v>
      </c>
    </row>
    <row r="13639" spans="1:6">
      <c r="A13639" s="171">
        <v>44610</v>
      </c>
      <c r="B13639" t="s">
        <v>164</v>
      </c>
      <c r="C13639">
        <v>562392.01</v>
      </c>
      <c r="D13639" t="s">
        <v>14</v>
      </c>
      <c r="E13639" t="s">
        <v>17</v>
      </c>
      <c r="F13639">
        <v>0</v>
      </c>
    </row>
    <row r="13640" spans="1:6">
      <c r="A13640" s="171">
        <v>44610</v>
      </c>
      <c r="B13640" t="s">
        <v>164</v>
      </c>
      <c r="C13640">
        <v>562392.01</v>
      </c>
      <c r="D13640" t="s">
        <v>14</v>
      </c>
      <c r="E13640" t="s">
        <v>18</v>
      </c>
      <c r="F13640">
        <v>0</v>
      </c>
    </row>
    <row r="13641" spans="1:6">
      <c r="A13641" s="171">
        <v>44610</v>
      </c>
      <c r="B13641" t="s">
        <v>164</v>
      </c>
      <c r="C13641">
        <v>562392.01</v>
      </c>
      <c r="D13641" t="s">
        <v>19</v>
      </c>
      <c r="E13641" t="s">
        <v>19</v>
      </c>
      <c r="F13641">
        <v>162742</v>
      </c>
    </row>
    <row r="13642" spans="1:6">
      <c r="A13642" s="171">
        <v>44610</v>
      </c>
      <c r="B13642" t="s">
        <v>164</v>
      </c>
      <c r="C13642">
        <v>562392.01</v>
      </c>
      <c r="D13642" t="s">
        <v>19</v>
      </c>
      <c r="E13642" t="s">
        <v>20</v>
      </c>
      <c r="F13642">
        <v>162742</v>
      </c>
    </row>
    <row r="13643" spans="1:6">
      <c r="A13643" s="171">
        <v>44610</v>
      </c>
      <c r="B13643" t="s">
        <v>164</v>
      </c>
      <c r="C13643">
        <v>562392.01</v>
      </c>
      <c r="D13643" t="s">
        <v>19</v>
      </c>
      <c r="E13643" t="s">
        <v>21</v>
      </c>
      <c r="F13643">
        <v>0</v>
      </c>
    </row>
    <row r="13644" spans="1:6">
      <c r="A13644" s="171">
        <v>44610</v>
      </c>
      <c r="B13644" t="s">
        <v>164</v>
      </c>
      <c r="C13644">
        <v>562392.01</v>
      </c>
      <c r="D13644" t="s">
        <v>19</v>
      </c>
      <c r="E13644" t="s">
        <v>22</v>
      </c>
      <c r="F13644">
        <v>0</v>
      </c>
    </row>
    <row r="13645" spans="1:6">
      <c r="A13645" s="171">
        <v>44610</v>
      </c>
      <c r="B13645" t="s">
        <v>164</v>
      </c>
      <c r="C13645">
        <v>562392.01</v>
      </c>
      <c r="D13645" t="s">
        <v>23</v>
      </c>
      <c r="E13645" t="s">
        <v>23</v>
      </c>
      <c r="F13645">
        <v>1341797</v>
      </c>
    </row>
    <row r="13646" spans="1:6">
      <c r="A13646" s="171">
        <v>44610</v>
      </c>
      <c r="B13646" t="s">
        <v>164</v>
      </c>
      <c r="C13646">
        <v>562392.01</v>
      </c>
      <c r="D13646" t="s">
        <v>24</v>
      </c>
      <c r="E13646" t="s">
        <v>24</v>
      </c>
      <c r="F13646">
        <v>506157</v>
      </c>
    </row>
    <row r="13647" spans="1:6">
      <c r="A13647" s="171">
        <v>44610</v>
      </c>
      <c r="B13647" t="s">
        <v>164</v>
      </c>
      <c r="C13647">
        <v>562392.01</v>
      </c>
      <c r="D13647" t="s">
        <v>25</v>
      </c>
      <c r="E13647" t="s">
        <v>25</v>
      </c>
      <c r="F13647">
        <v>2236205</v>
      </c>
    </row>
    <row r="13648" spans="1:6">
      <c r="A13648" s="171">
        <v>44610</v>
      </c>
      <c r="B13648" t="s">
        <v>164</v>
      </c>
      <c r="C13648">
        <v>562392.01</v>
      </c>
      <c r="D13648" t="s">
        <v>26</v>
      </c>
      <c r="E13648" t="s">
        <v>26</v>
      </c>
      <c r="F13648">
        <v>166048</v>
      </c>
    </row>
    <row r="13649" spans="1:6">
      <c r="A13649" s="171">
        <v>44610</v>
      </c>
      <c r="B13649" t="s">
        <v>164</v>
      </c>
      <c r="C13649">
        <v>562392.01</v>
      </c>
      <c r="D13649" t="s">
        <v>27</v>
      </c>
      <c r="E13649" t="s">
        <v>27</v>
      </c>
      <c r="F13649">
        <v>142737</v>
      </c>
    </row>
    <row r="13650" spans="1:6">
      <c r="A13650" s="171">
        <v>44610</v>
      </c>
      <c r="B13650" t="s">
        <v>164</v>
      </c>
      <c r="C13650">
        <v>562392.01</v>
      </c>
      <c r="D13650" t="s">
        <v>28</v>
      </c>
      <c r="E13650" t="s">
        <v>28</v>
      </c>
      <c r="F13650">
        <v>2876</v>
      </c>
    </row>
    <row r="13651" spans="1:6">
      <c r="A13651" s="171">
        <v>44610</v>
      </c>
      <c r="B13651" t="s">
        <v>164</v>
      </c>
      <c r="C13651">
        <v>562392.01</v>
      </c>
      <c r="D13651" t="s">
        <v>29</v>
      </c>
      <c r="E13651" t="s">
        <v>29</v>
      </c>
      <c r="F13651">
        <v>2019751</v>
      </c>
    </row>
    <row r="13652" spans="1:6">
      <c r="A13652" s="171">
        <v>44610</v>
      </c>
      <c r="B13652" t="s">
        <v>164</v>
      </c>
      <c r="C13652">
        <v>562392.01</v>
      </c>
      <c r="D13652" t="s">
        <v>30</v>
      </c>
      <c r="E13652" t="s">
        <v>30</v>
      </c>
      <c r="F13652">
        <v>46452795</v>
      </c>
    </row>
    <row r="13653" spans="1:6">
      <c r="A13653" s="171">
        <v>44610</v>
      </c>
      <c r="B13653" t="s">
        <v>164</v>
      </c>
      <c r="C13653">
        <v>562392.01</v>
      </c>
      <c r="D13653" t="s">
        <v>31</v>
      </c>
      <c r="E13653" t="s">
        <v>31</v>
      </c>
      <c r="F13653">
        <v>17894179</v>
      </c>
    </row>
    <row r="13654" spans="1:6">
      <c r="A13654" s="171">
        <v>44610</v>
      </c>
      <c r="B13654" t="s">
        <v>164</v>
      </c>
      <c r="C13654">
        <v>562392.01</v>
      </c>
      <c r="D13654" t="s">
        <v>32</v>
      </c>
      <c r="E13654" t="s">
        <v>32</v>
      </c>
      <c r="F13654">
        <v>209923</v>
      </c>
    </row>
    <row r="13655" spans="1:6">
      <c r="A13655" s="171">
        <v>44610</v>
      </c>
      <c r="B13655" t="s">
        <v>164</v>
      </c>
      <c r="C13655">
        <v>562392.01</v>
      </c>
      <c r="D13655" t="s">
        <v>33</v>
      </c>
      <c r="E13655" t="s">
        <v>33</v>
      </c>
      <c r="F13655">
        <v>60024875</v>
      </c>
    </row>
    <row r="13656" spans="1:6">
      <c r="A13656" s="171">
        <v>44610</v>
      </c>
      <c r="B13656" t="s">
        <v>164</v>
      </c>
      <c r="C13656">
        <v>562392.01</v>
      </c>
      <c r="D13656" t="s">
        <v>34</v>
      </c>
      <c r="E13656" t="s">
        <v>34</v>
      </c>
      <c r="F13656">
        <v>136101</v>
      </c>
    </row>
    <row r="13657" spans="1:6">
      <c r="A13657" s="171">
        <v>44610</v>
      </c>
      <c r="B13657" t="s">
        <v>164</v>
      </c>
      <c r="C13657">
        <v>562392.01</v>
      </c>
      <c r="D13657" t="s">
        <v>35</v>
      </c>
      <c r="E13657" t="s">
        <v>35</v>
      </c>
      <c r="F13657">
        <v>0</v>
      </c>
    </row>
    <row r="13658" spans="1:6">
      <c r="A13658" s="171">
        <v>44610</v>
      </c>
      <c r="B13658" t="s">
        <v>164</v>
      </c>
      <c r="C13658">
        <v>562392.01</v>
      </c>
      <c r="D13658" t="s">
        <v>36</v>
      </c>
      <c r="E13658" t="s">
        <v>36</v>
      </c>
      <c r="F13658">
        <v>0</v>
      </c>
    </row>
    <row r="13659" spans="1:6">
      <c r="A13659" s="171">
        <v>44610</v>
      </c>
      <c r="B13659" t="s">
        <v>164</v>
      </c>
      <c r="C13659">
        <v>562392.01</v>
      </c>
      <c r="D13659" t="s">
        <v>37</v>
      </c>
      <c r="E13659" t="s">
        <v>37</v>
      </c>
      <c r="F13659">
        <v>0</v>
      </c>
    </row>
    <row r="13660" spans="1:6">
      <c r="A13660" s="171">
        <v>44610</v>
      </c>
      <c r="B13660" t="s">
        <v>164</v>
      </c>
      <c r="C13660">
        <v>562392.01</v>
      </c>
      <c r="D13660" t="s">
        <v>38</v>
      </c>
      <c r="E13660" t="s">
        <v>38</v>
      </c>
      <c r="F13660">
        <v>0</v>
      </c>
    </row>
    <row r="13661" spans="1:6">
      <c r="A13661" s="171">
        <v>44610</v>
      </c>
      <c r="B13661" t="s">
        <v>164</v>
      </c>
      <c r="C13661">
        <v>562392.01</v>
      </c>
      <c r="D13661" t="s">
        <v>39</v>
      </c>
      <c r="E13661" t="s">
        <v>39</v>
      </c>
      <c r="F13661">
        <v>0</v>
      </c>
    </row>
    <row r="13662" spans="1:6">
      <c r="A13662" s="171">
        <v>44610</v>
      </c>
      <c r="B13662" t="s">
        <v>164</v>
      </c>
      <c r="C13662">
        <v>562392.01</v>
      </c>
      <c r="D13662" t="s">
        <v>40</v>
      </c>
      <c r="E13662" t="s">
        <v>40</v>
      </c>
      <c r="F13662">
        <v>0</v>
      </c>
    </row>
    <row r="13663" spans="1:6">
      <c r="A13663" s="171">
        <v>44610</v>
      </c>
      <c r="B13663" t="s">
        <v>164</v>
      </c>
      <c r="C13663">
        <v>562392.01</v>
      </c>
      <c r="D13663" t="s">
        <v>41</v>
      </c>
      <c r="E13663" t="s">
        <v>41</v>
      </c>
      <c r="F13663">
        <v>0</v>
      </c>
    </row>
    <row r="13664" spans="1:6">
      <c r="A13664" s="171">
        <v>44611</v>
      </c>
      <c r="B13664" t="s">
        <v>164</v>
      </c>
      <c r="C13664">
        <v>412774.68</v>
      </c>
      <c r="D13664" t="s">
        <v>9</v>
      </c>
      <c r="E13664" t="s">
        <v>9</v>
      </c>
      <c r="F13664">
        <v>1578194</v>
      </c>
    </row>
    <row r="13665" spans="1:6">
      <c r="A13665" s="171">
        <v>44611</v>
      </c>
      <c r="B13665" t="s">
        <v>164</v>
      </c>
      <c r="C13665">
        <v>412774.68</v>
      </c>
      <c r="D13665" t="s">
        <v>9</v>
      </c>
      <c r="E13665" t="s">
        <v>10</v>
      </c>
      <c r="F13665">
        <v>505758</v>
      </c>
    </row>
    <row r="13666" spans="1:6">
      <c r="A13666" s="171">
        <v>44611</v>
      </c>
      <c r="B13666" t="s">
        <v>164</v>
      </c>
      <c r="C13666">
        <v>412774.68</v>
      </c>
      <c r="D13666" t="s">
        <v>9</v>
      </c>
      <c r="E13666" t="s">
        <v>11</v>
      </c>
      <c r="F13666">
        <v>0</v>
      </c>
    </row>
    <row r="13667" spans="1:6">
      <c r="A13667" s="171">
        <v>44611</v>
      </c>
      <c r="B13667" t="s">
        <v>164</v>
      </c>
      <c r="C13667">
        <v>412774.68</v>
      </c>
      <c r="D13667" t="s">
        <v>9</v>
      </c>
      <c r="E13667" t="s">
        <v>12</v>
      </c>
      <c r="F13667">
        <v>0</v>
      </c>
    </row>
    <row r="13668" spans="1:6">
      <c r="A13668" s="171">
        <v>44611</v>
      </c>
      <c r="B13668" t="s">
        <v>164</v>
      </c>
      <c r="C13668">
        <v>412774.68</v>
      </c>
      <c r="D13668" t="s">
        <v>9</v>
      </c>
      <c r="E13668" t="s">
        <v>13</v>
      </c>
      <c r="F13668">
        <v>1072436</v>
      </c>
    </row>
    <row r="13669" spans="1:6">
      <c r="A13669" s="171">
        <v>44611</v>
      </c>
      <c r="B13669" t="s">
        <v>164</v>
      </c>
      <c r="C13669">
        <v>412774.68</v>
      </c>
      <c r="D13669" t="s">
        <v>14</v>
      </c>
      <c r="E13669" t="s">
        <v>14</v>
      </c>
      <c r="F13669">
        <v>184</v>
      </c>
    </row>
    <row r="13670" spans="1:6">
      <c r="A13670" s="171">
        <v>44611</v>
      </c>
      <c r="B13670" t="s">
        <v>164</v>
      </c>
      <c r="C13670">
        <v>412774.68</v>
      </c>
      <c r="D13670" t="s">
        <v>14</v>
      </c>
      <c r="E13670" t="s">
        <v>15</v>
      </c>
      <c r="F13670">
        <v>184</v>
      </c>
    </row>
    <row r="13671" spans="1:6">
      <c r="A13671" s="171">
        <v>44611</v>
      </c>
      <c r="B13671" t="s">
        <v>164</v>
      </c>
      <c r="C13671">
        <v>412774.68</v>
      </c>
      <c r="D13671" t="s">
        <v>14</v>
      </c>
      <c r="E13671" t="s">
        <v>16</v>
      </c>
      <c r="F13671">
        <v>0</v>
      </c>
    </row>
    <row r="13672" spans="1:6">
      <c r="A13672" s="171">
        <v>44611</v>
      </c>
      <c r="B13672" t="s">
        <v>164</v>
      </c>
      <c r="C13672">
        <v>412774.68</v>
      </c>
      <c r="D13672" t="s">
        <v>14</v>
      </c>
      <c r="E13672" t="s">
        <v>17</v>
      </c>
      <c r="F13672">
        <v>0</v>
      </c>
    </row>
    <row r="13673" spans="1:6">
      <c r="A13673" s="171">
        <v>44611</v>
      </c>
      <c r="B13673" t="s">
        <v>164</v>
      </c>
      <c r="C13673">
        <v>412774.68</v>
      </c>
      <c r="D13673" t="s">
        <v>14</v>
      </c>
      <c r="E13673" t="s">
        <v>18</v>
      </c>
      <c r="F13673">
        <v>0</v>
      </c>
    </row>
    <row r="13674" spans="1:6">
      <c r="A13674" s="171">
        <v>44611</v>
      </c>
      <c r="B13674" t="s">
        <v>164</v>
      </c>
      <c r="C13674">
        <v>412774.68</v>
      </c>
      <c r="D13674" t="s">
        <v>19</v>
      </c>
      <c r="E13674" t="s">
        <v>19</v>
      </c>
      <c r="F13674">
        <v>2694849</v>
      </c>
    </row>
    <row r="13675" spans="1:6">
      <c r="A13675" s="171">
        <v>44611</v>
      </c>
      <c r="B13675" t="s">
        <v>164</v>
      </c>
      <c r="C13675">
        <v>412774.68</v>
      </c>
      <c r="D13675" t="s">
        <v>19</v>
      </c>
      <c r="E13675" t="s">
        <v>20</v>
      </c>
      <c r="F13675">
        <v>2694849</v>
      </c>
    </row>
    <row r="13676" spans="1:6">
      <c r="A13676" s="171">
        <v>44611</v>
      </c>
      <c r="B13676" t="s">
        <v>164</v>
      </c>
      <c r="C13676">
        <v>412774.68</v>
      </c>
      <c r="D13676" t="s">
        <v>19</v>
      </c>
      <c r="E13676" t="s">
        <v>21</v>
      </c>
      <c r="F13676">
        <v>0</v>
      </c>
    </row>
    <row r="13677" spans="1:6">
      <c r="A13677" s="171">
        <v>44611</v>
      </c>
      <c r="B13677" t="s">
        <v>164</v>
      </c>
      <c r="C13677">
        <v>412774.68</v>
      </c>
      <c r="D13677" t="s">
        <v>19</v>
      </c>
      <c r="E13677" t="s">
        <v>22</v>
      </c>
      <c r="F13677">
        <v>0</v>
      </c>
    </row>
    <row r="13678" spans="1:6">
      <c r="A13678" s="171">
        <v>44611</v>
      </c>
      <c r="B13678" t="s">
        <v>164</v>
      </c>
      <c r="C13678">
        <v>412774.68</v>
      </c>
      <c r="D13678" t="s">
        <v>23</v>
      </c>
      <c r="E13678" t="s">
        <v>23</v>
      </c>
      <c r="F13678">
        <v>1272880</v>
      </c>
    </row>
    <row r="13679" spans="1:6">
      <c r="A13679" s="171">
        <v>44611</v>
      </c>
      <c r="B13679" t="s">
        <v>164</v>
      </c>
      <c r="C13679">
        <v>412774.68</v>
      </c>
      <c r="D13679" t="s">
        <v>24</v>
      </c>
      <c r="E13679" t="s">
        <v>24</v>
      </c>
      <c r="F13679">
        <v>4542050</v>
      </c>
    </row>
    <row r="13680" spans="1:6">
      <c r="A13680" s="171">
        <v>44611</v>
      </c>
      <c r="B13680" t="s">
        <v>164</v>
      </c>
      <c r="C13680">
        <v>412774.68</v>
      </c>
      <c r="D13680" t="s">
        <v>25</v>
      </c>
      <c r="E13680" t="s">
        <v>25</v>
      </c>
      <c r="F13680">
        <v>2818294</v>
      </c>
    </row>
    <row r="13681" spans="1:6">
      <c r="A13681" s="171">
        <v>44611</v>
      </c>
      <c r="B13681" t="s">
        <v>164</v>
      </c>
      <c r="C13681">
        <v>412774.68</v>
      </c>
      <c r="D13681" t="s">
        <v>26</v>
      </c>
      <c r="E13681" t="s">
        <v>26</v>
      </c>
      <c r="F13681">
        <v>2696984</v>
      </c>
    </row>
    <row r="13682" spans="1:6">
      <c r="A13682" s="171">
        <v>44611</v>
      </c>
      <c r="B13682" t="s">
        <v>164</v>
      </c>
      <c r="C13682">
        <v>412774.68</v>
      </c>
      <c r="D13682" t="s">
        <v>27</v>
      </c>
      <c r="E13682" t="s">
        <v>27</v>
      </c>
      <c r="F13682">
        <v>139905</v>
      </c>
    </row>
    <row r="13683" spans="1:6">
      <c r="A13683" s="171">
        <v>44611</v>
      </c>
      <c r="B13683" t="s">
        <v>164</v>
      </c>
      <c r="C13683">
        <v>412774.68</v>
      </c>
      <c r="D13683" t="s">
        <v>28</v>
      </c>
      <c r="E13683" t="s">
        <v>28</v>
      </c>
      <c r="F13683">
        <v>1334</v>
      </c>
    </row>
    <row r="13684" spans="1:6">
      <c r="A13684" s="171">
        <v>44611</v>
      </c>
      <c r="B13684" t="s">
        <v>164</v>
      </c>
      <c r="C13684">
        <v>412774.68</v>
      </c>
      <c r="D13684" t="s">
        <v>29</v>
      </c>
      <c r="E13684" t="s">
        <v>29</v>
      </c>
      <c r="F13684">
        <v>4590946</v>
      </c>
    </row>
    <row r="13685" spans="1:6">
      <c r="A13685" s="171">
        <v>44611</v>
      </c>
      <c r="B13685" t="s">
        <v>164</v>
      </c>
      <c r="C13685">
        <v>412774.68</v>
      </c>
      <c r="D13685" t="s">
        <v>30</v>
      </c>
      <c r="E13685" t="s">
        <v>30</v>
      </c>
      <c r="F13685">
        <v>39933440</v>
      </c>
    </row>
    <row r="13686" spans="1:6">
      <c r="A13686" s="171">
        <v>44611</v>
      </c>
      <c r="B13686" t="s">
        <v>164</v>
      </c>
      <c r="C13686">
        <v>412774.68</v>
      </c>
      <c r="D13686" t="s">
        <v>31</v>
      </c>
      <c r="E13686" t="s">
        <v>31</v>
      </c>
      <c r="F13686">
        <v>16975515</v>
      </c>
    </row>
    <row r="13687" spans="1:6">
      <c r="A13687" s="171">
        <v>44611</v>
      </c>
      <c r="B13687" t="s">
        <v>164</v>
      </c>
      <c r="C13687">
        <v>412774.68</v>
      </c>
      <c r="D13687" t="s">
        <v>32</v>
      </c>
      <c r="E13687" t="s">
        <v>32</v>
      </c>
      <c r="F13687">
        <v>161687</v>
      </c>
    </row>
    <row r="13688" spans="1:6">
      <c r="A13688" s="171">
        <v>44611</v>
      </c>
      <c r="B13688" t="s">
        <v>164</v>
      </c>
      <c r="C13688">
        <v>412774.68</v>
      </c>
      <c r="D13688" t="s">
        <v>33</v>
      </c>
      <c r="E13688" t="s">
        <v>33</v>
      </c>
      <c r="F13688">
        <v>60182208</v>
      </c>
    </row>
    <row r="13689" spans="1:6">
      <c r="A13689" s="171">
        <v>44611</v>
      </c>
      <c r="B13689" t="s">
        <v>164</v>
      </c>
      <c r="C13689">
        <v>412774.68</v>
      </c>
      <c r="D13689" t="s">
        <v>34</v>
      </c>
      <c r="E13689" t="s">
        <v>34</v>
      </c>
      <c r="F13689">
        <v>290291</v>
      </c>
    </row>
    <row r="13690" spans="1:6">
      <c r="A13690" s="171">
        <v>44611</v>
      </c>
      <c r="B13690" t="s">
        <v>164</v>
      </c>
      <c r="C13690">
        <v>412774.68</v>
      </c>
      <c r="D13690" t="s">
        <v>35</v>
      </c>
      <c r="E13690" t="s">
        <v>35</v>
      </c>
      <c r="F13690">
        <v>0</v>
      </c>
    </row>
    <row r="13691" spans="1:6">
      <c r="A13691" s="171">
        <v>44611</v>
      </c>
      <c r="B13691" t="s">
        <v>164</v>
      </c>
      <c r="C13691">
        <v>412774.68</v>
      </c>
      <c r="D13691" t="s">
        <v>36</v>
      </c>
      <c r="E13691" t="s">
        <v>36</v>
      </c>
      <c r="F13691">
        <v>0</v>
      </c>
    </row>
    <row r="13692" spans="1:6">
      <c r="A13692" s="171">
        <v>44611</v>
      </c>
      <c r="B13692" t="s">
        <v>164</v>
      </c>
      <c r="C13692">
        <v>412774.68</v>
      </c>
      <c r="D13692" t="s">
        <v>37</v>
      </c>
      <c r="E13692" t="s">
        <v>37</v>
      </c>
      <c r="F13692">
        <v>0</v>
      </c>
    </row>
    <row r="13693" spans="1:6">
      <c r="A13693" s="171">
        <v>44611</v>
      </c>
      <c r="B13693" t="s">
        <v>164</v>
      </c>
      <c r="C13693">
        <v>412774.68</v>
      </c>
      <c r="D13693" t="s">
        <v>38</v>
      </c>
      <c r="E13693" t="s">
        <v>38</v>
      </c>
      <c r="F13693">
        <v>0</v>
      </c>
    </row>
    <row r="13694" spans="1:6">
      <c r="A13694" s="171">
        <v>44611</v>
      </c>
      <c r="B13694" t="s">
        <v>164</v>
      </c>
      <c r="C13694">
        <v>412774.68</v>
      </c>
      <c r="D13694" t="s">
        <v>39</v>
      </c>
      <c r="E13694" t="s">
        <v>39</v>
      </c>
      <c r="F13694">
        <v>0</v>
      </c>
    </row>
    <row r="13695" spans="1:6">
      <c r="A13695" s="171">
        <v>44611</v>
      </c>
      <c r="B13695" t="s">
        <v>164</v>
      </c>
      <c r="C13695">
        <v>412774.68</v>
      </c>
      <c r="D13695" t="s">
        <v>40</v>
      </c>
      <c r="E13695" t="s">
        <v>40</v>
      </c>
      <c r="F13695">
        <v>0</v>
      </c>
    </row>
    <row r="13696" spans="1:6">
      <c r="A13696" s="171">
        <v>44611</v>
      </c>
      <c r="B13696" t="s">
        <v>164</v>
      </c>
      <c r="C13696">
        <v>412774.68</v>
      </c>
      <c r="D13696" t="s">
        <v>41</v>
      </c>
      <c r="E13696" t="s">
        <v>41</v>
      </c>
      <c r="F13696">
        <v>0</v>
      </c>
    </row>
    <row r="13697" spans="1:6">
      <c r="A13697" s="171">
        <v>44612</v>
      </c>
      <c r="B13697" t="s">
        <v>164</v>
      </c>
      <c r="C13697">
        <v>365044.92</v>
      </c>
      <c r="D13697" t="s">
        <v>9</v>
      </c>
      <c r="E13697" t="s">
        <v>9</v>
      </c>
      <c r="F13697">
        <v>1918276</v>
      </c>
    </row>
    <row r="13698" spans="1:6">
      <c r="A13698" s="171">
        <v>44612</v>
      </c>
      <c r="B13698" t="s">
        <v>164</v>
      </c>
      <c r="C13698">
        <v>365044.92</v>
      </c>
      <c r="D13698" t="s">
        <v>9</v>
      </c>
      <c r="E13698" t="s">
        <v>10</v>
      </c>
      <c r="F13698">
        <v>729375</v>
      </c>
    </row>
    <row r="13699" spans="1:6">
      <c r="A13699" s="171">
        <v>44612</v>
      </c>
      <c r="B13699" t="s">
        <v>164</v>
      </c>
      <c r="C13699">
        <v>365044.92</v>
      </c>
      <c r="D13699" t="s">
        <v>9</v>
      </c>
      <c r="E13699" t="s">
        <v>11</v>
      </c>
      <c r="F13699">
        <v>0</v>
      </c>
    </row>
    <row r="13700" spans="1:6">
      <c r="A13700" s="171">
        <v>44612</v>
      </c>
      <c r="B13700" t="s">
        <v>164</v>
      </c>
      <c r="C13700">
        <v>365044.92</v>
      </c>
      <c r="D13700" t="s">
        <v>9</v>
      </c>
      <c r="E13700" t="s">
        <v>12</v>
      </c>
      <c r="F13700">
        <v>0</v>
      </c>
    </row>
    <row r="13701" spans="1:6">
      <c r="A13701" s="171">
        <v>44612</v>
      </c>
      <c r="B13701" t="s">
        <v>164</v>
      </c>
      <c r="C13701">
        <v>365044.92</v>
      </c>
      <c r="D13701" t="s">
        <v>9</v>
      </c>
      <c r="E13701" t="s">
        <v>13</v>
      </c>
      <c r="F13701">
        <v>1188901</v>
      </c>
    </row>
    <row r="13702" spans="1:6">
      <c r="A13702" s="171">
        <v>44612</v>
      </c>
      <c r="B13702" t="s">
        <v>164</v>
      </c>
      <c r="C13702">
        <v>365044.92</v>
      </c>
      <c r="D13702" t="s">
        <v>14</v>
      </c>
      <c r="E13702" t="s">
        <v>14</v>
      </c>
      <c r="F13702">
        <v>229</v>
      </c>
    </row>
    <row r="13703" spans="1:6">
      <c r="A13703" s="171">
        <v>44612</v>
      </c>
      <c r="B13703" t="s">
        <v>164</v>
      </c>
      <c r="C13703">
        <v>365044.92</v>
      </c>
      <c r="D13703" t="s">
        <v>14</v>
      </c>
      <c r="E13703" t="s">
        <v>15</v>
      </c>
      <c r="F13703">
        <v>229</v>
      </c>
    </row>
    <row r="13704" spans="1:6">
      <c r="A13704" s="171">
        <v>44612</v>
      </c>
      <c r="B13704" t="s">
        <v>164</v>
      </c>
      <c r="C13704">
        <v>365044.92</v>
      </c>
      <c r="D13704" t="s">
        <v>14</v>
      </c>
      <c r="E13704" t="s">
        <v>16</v>
      </c>
      <c r="F13704">
        <v>0</v>
      </c>
    </row>
    <row r="13705" spans="1:6">
      <c r="A13705" s="171">
        <v>44612</v>
      </c>
      <c r="B13705" t="s">
        <v>164</v>
      </c>
      <c r="C13705">
        <v>365044.92</v>
      </c>
      <c r="D13705" t="s">
        <v>14</v>
      </c>
      <c r="E13705" t="s">
        <v>17</v>
      </c>
      <c r="F13705">
        <v>0</v>
      </c>
    </row>
    <row r="13706" spans="1:6">
      <c r="A13706" s="171">
        <v>44612</v>
      </c>
      <c r="B13706" t="s">
        <v>164</v>
      </c>
      <c r="C13706">
        <v>365044.92</v>
      </c>
      <c r="D13706" t="s">
        <v>14</v>
      </c>
      <c r="E13706" t="s">
        <v>18</v>
      </c>
      <c r="F13706">
        <v>0</v>
      </c>
    </row>
    <row r="13707" spans="1:6">
      <c r="A13707" s="171">
        <v>44612</v>
      </c>
      <c r="B13707" t="s">
        <v>164</v>
      </c>
      <c r="C13707">
        <v>365044.92</v>
      </c>
      <c r="D13707" t="s">
        <v>19</v>
      </c>
      <c r="E13707" t="s">
        <v>19</v>
      </c>
      <c r="F13707">
        <v>1822732</v>
      </c>
    </row>
    <row r="13708" spans="1:6">
      <c r="A13708" s="171">
        <v>44612</v>
      </c>
      <c r="B13708" t="s">
        <v>164</v>
      </c>
      <c r="C13708">
        <v>365044.92</v>
      </c>
      <c r="D13708" t="s">
        <v>19</v>
      </c>
      <c r="E13708" t="s">
        <v>20</v>
      </c>
      <c r="F13708">
        <v>1822732</v>
      </c>
    </row>
    <row r="13709" spans="1:6">
      <c r="A13709" s="171">
        <v>44612</v>
      </c>
      <c r="B13709" t="s">
        <v>164</v>
      </c>
      <c r="C13709">
        <v>365044.92</v>
      </c>
      <c r="D13709" t="s">
        <v>19</v>
      </c>
      <c r="E13709" t="s">
        <v>21</v>
      </c>
      <c r="F13709">
        <v>0</v>
      </c>
    </row>
    <row r="13710" spans="1:6">
      <c r="A13710" s="171">
        <v>44612</v>
      </c>
      <c r="B13710" t="s">
        <v>164</v>
      </c>
      <c r="C13710">
        <v>365044.92</v>
      </c>
      <c r="D13710" t="s">
        <v>19</v>
      </c>
      <c r="E13710" t="s">
        <v>22</v>
      </c>
      <c r="F13710">
        <v>0</v>
      </c>
    </row>
    <row r="13711" spans="1:6">
      <c r="A13711" s="171">
        <v>44612</v>
      </c>
      <c r="B13711" t="s">
        <v>164</v>
      </c>
      <c r="C13711">
        <v>365044.92</v>
      </c>
      <c r="D13711" t="s">
        <v>23</v>
      </c>
      <c r="E13711" t="s">
        <v>23</v>
      </c>
      <c r="F13711">
        <v>1402059</v>
      </c>
    </row>
    <row r="13712" spans="1:6">
      <c r="A13712" s="171">
        <v>44612</v>
      </c>
      <c r="B13712" t="s">
        <v>164</v>
      </c>
      <c r="C13712">
        <v>365044.92</v>
      </c>
      <c r="D13712" t="s">
        <v>24</v>
      </c>
      <c r="E13712" t="s">
        <v>24</v>
      </c>
      <c r="F13712">
        <v>5499891</v>
      </c>
    </row>
    <row r="13713" spans="1:6">
      <c r="A13713" s="171">
        <v>44612</v>
      </c>
      <c r="B13713" t="s">
        <v>164</v>
      </c>
      <c r="C13713">
        <v>365044.92</v>
      </c>
      <c r="D13713" t="s">
        <v>25</v>
      </c>
      <c r="E13713" t="s">
        <v>25</v>
      </c>
      <c r="F13713">
        <v>2742141</v>
      </c>
    </row>
    <row r="13714" spans="1:6">
      <c r="A13714" s="171">
        <v>44612</v>
      </c>
      <c r="B13714" t="s">
        <v>164</v>
      </c>
      <c r="C13714">
        <v>365044.92</v>
      </c>
      <c r="D13714" t="s">
        <v>26</v>
      </c>
      <c r="E13714" t="s">
        <v>26</v>
      </c>
      <c r="F13714">
        <v>1825134</v>
      </c>
    </row>
    <row r="13715" spans="1:6">
      <c r="A13715" s="171">
        <v>44612</v>
      </c>
      <c r="B13715" t="s">
        <v>164</v>
      </c>
      <c r="C13715">
        <v>365044.92</v>
      </c>
      <c r="D13715" t="s">
        <v>27</v>
      </c>
      <c r="E13715" t="s">
        <v>27</v>
      </c>
      <c r="F13715">
        <v>133776</v>
      </c>
    </row>
    <row r="13716" spans="1:6">
      <c r="A13716" s="171">
        <v>44612</v>
      </c>
      <c r="B13716" t="s">
        <v>164</v>
      </c>
      <c r="C13716">
        <v>365044.92</v>
      </c>
      <c r="D13716" t="s">
        <v>28</v>
      </c>
      <c r="E13716" t="s">
        <v>28</v>
      </c>
      <c r="F13716">
        <v>2581</v>
      </c>
    </row>
    <row r="13717" spans="1:6">
      <c r="A13717" s="171">
        <v>44612</v>
      </c>
      <c r="B13717" t="s">
        <v>164</v>
      </c>
      <c r="C13717">
        <v>365044.92</v>
      </c>
      <c r="D13717" t="s">
        <v>29</v>
      </c>
      <c r="E13717" t="s">
        <v>29</v>
      </c>
      <c r="F13717">
        <v>2319009</v>
      </c>
    </row>
    <row r="13718" spans="1:6">
      <c r="A13718" s="171">
        <v>44612</v>
      </c>
      <c r="B13718" t="s">
        <v>164</v>
      </c>
      <c r="C13718">
        <v>365044.92</v>
      </c>
      <c r="D13718" t="s">
        <v>30</v>
      </c>
      <c r="E13718" t="s">
        <v>30</v>
      </c>
      <c r="F13718">
        <v>43954807</v>
      </c>
    </row>
    <row r="13719" spans="1:6">
      <c r="A13719" s="171">
        <v>44612</v>
      </c>
      <c r="B13719" t="s">
        <v>164</v>
      </c>
      <c r="C13719">
        <v>365044.92</v>
      </c>
      <c r="D13719" t="s">
        <v>31</v>
      </c>
      <c r="E13719" t="s">
        <v>31</v>
      </c>
      <c r="F13719">
        <v>20240037</v>
      </c>
    </row>
    <row r="13720" spans="1:6">
      <c r="A13720" s="171">
        <v>44612</v>
      </c>
      <c r="B13720" t="s">
        <v>164</v>
      </c>
      <c r="C13720">
        <v>365044.92</v>
      </c>
      <c r="D13720" t="s">
        <v>32</v>
      </c>
      <c r="E13720" t="s">
        <v>32</v>
      </c>
      <c r="F13720">
        <v>332698</v>
      </c>
    </row>
    <row r="13721" spans="1:6">
      <c r="A13721" s="171">
        <v>44612</v>
      </c>
      <c r="B13721" t="s">
        <v>164</v>
      </c>
      <c r="C13721">
        <v>365044.92</v>
      </c>
      <c r="D13721" t="s">
        <v>33</v>
      </c>
      <c r="E13721" t="s">
        <v>33</v>
      </c>
      <c r="F13721">
        <v>59293416</v>
      </c>
    </row>
    <row r="13722" spans="1:6">
      <c r="A13722" s="171">
        <v>44612</v>
      </c>
      <c r="B13722" t="s">
        <v>164</v>
      </c>
      <c r="C13722">
        <v>365044.92</v>
      </c>
      <c r="D13722" t="s">
        <v>34</v>
      </c>
      <c r="E13722" t="s">
        <v>34</v>
      </c>
      <c r="F13722">
        <v>178473</v>
      </c>
    </row>
    <row r="13723" spans="1:6">
      <c r="A13723" s="171">
        <v>44612</v>
      </c>
      <c r="B13723" t="s">
        <v>164</v>
      </c>
      <c r="C13723">
        <v>365044.92</v>
      </c>
      <c r="D13723" t="s">
        <v>35</v>
      </c>
      <c r="E13723" t="s">
        <v>35</v>
      </c>
      <c r="F13723">
        <v>0</v>
      </c>
    </row>
    <row r="13724" spans="1:6">
      <c r="A13724" s="171">
        <v>44612</v>
      </c>
      <c r="B13724" t="s">
        <v>164</v>
      </c>
      <c r="C13724">
        <v>365044.92</v>
      </c>
      <c r="D13724" t="s">
        <v>36</v>
      </c>
      <c r="E13724" t="s">
        <v>36</v>
      </c>
      <c r="F13724">
        <v>0</v>
      </c>
    </row>
    <row r="13725" spans="1:6">
      <c r="A13725" s="171">
        <v>44612</v>
      </c>
      <c r="B13725" t="s">
        <v>164</v>
      </c>
      <c r="C13725">
        <v>365044.92</v>
      </c>
      <c r="D13725" t="s">
        <v>37</v>
      </c>
      <c r="E13725" t="s">
        <v>37</v>
      </c>
      <c r="F13725">
        <v>0</v>
      </c>
    </row>
    <row r="13726" spans="1:6">
      <c r="A13726" s="171">
        <v>44612</v>
      </c>
      <c r="B13726" t="s">
        <v>164</v>
      </c>
      <c r="C13726">
        <v>365044.92</v>
      </c>
      <c r="D13726" t="s">
        <v>38</v>
      </c>
      <c r="E13726" t="s">
        <v>38</v>
      </c>
      <c r="F13726">
        <v>0</v>
      </c>
    </row>
    <row r="13727" spans="1:6">
      <c r="A13727" s="171">
        <v>44612</v>
      </c>
      <c r="B13727" t="s">
        <v>164</v>
      </c>
      <c r="C13727">
        <v>365044.92</v>
      </c>
      <c r="D13727" t="s">
        <v>39</v>
      </c>
      <c r="E13727" t="s">
        <v>39</v>
      </c>
      <c r="F13727">
        <v>0</v>
      </c>
    </row>
    <row r="13728" spans="1:6">
      <c r="A13728" s="171">
        <v>44612</v>
      </c>
      <c r="B13728" t="s">
        <v>164</v>
      </c>
      <c r="C13728">
        <v>365044.92</v>
      </c>
      <c r="D13728" t="s">
        <v>40</v>
      </c>
      <c r="E13728" t="s">
        <v>40</v>
      </c>
      <c r="F13728">
        <v>0</v>
      </c>
    </row>
    <row r="13729" spans="1:6">
      <c r="A13729" s="171">
        <v>44612</v>
      </c>
      <c r="B13729" t="s">
        <v>164</v>
      </c>
      <c r="C13729">
        <v>365044.92</v>
      </c>
      <c r="D13729" t="s">
        <v>41</v>
      </c>
      <c r="E13729" t="s">
        <v>41</v>
      </c>
      <c r="F13729">
        <v>0</v>
      </c>
    </row>
    <row r="13730" spans="1:6">
      <c r="A13730" s="171">
        <v>44613</v>
      </c>
      <c r="B13730" t="s">
        <v>164</v>
      </c>
      <c r="C13730">
        <v>293618.71000000002</v>
      </c>
      <c r="D13730" t="s">
        <v>9</v>
      </c>
      <c r="E13730" t="s">
        <v>9</v>
      </c>
      <c r="F13730">
        <v>2002659</v>
      </c>
    </row>
    <row r="13731" spans="1:6">
      <c r="A13731" s="171">
        <v>44613</v>
      </c>
      <c r="B13731" t="s">
        <v>164</v>
      </c>
      <c r="C13731">
        <v>293618.71000000002</v>
      </c>
      <c r="D13731" t="s">
        <v>9</v>
      </c>
      <c r="E13731" t="s">
        <v>10</v>
      </c>
      <c r="F13731">
        <v>740415</v>
      </c>
    </row>
    <row r="13732" spans="1:6">
      <c r="A13732" s="171">
        <v>44613</v>
      </c>
      <c r="B13732" t="s">
        <v>164</v>
      </c>
      <c r="C13732">
        <v>293618.71000000002</v>
      </c>
      <c r="D13732" t="s">
        <v>9</v>
      </c>
      <c r="E13732" t="s">
        <v>11</v>
      </c>
      <c r="F13732">
        <v>0</v>
      </c>
    </row>
    <row r="13733" spans="1:6">
      <c r="A13733" s="171">
        <v>44613</v>
      </c>
      <c r="B13733" t="s">
        <v>164</v>
      </c>
      <c r="C13733">
        <v>293618.71000000002</v>
      </c>
      <c r="D13733" t="s">
        <v>9</v>
      </c>
      <c r="E13733" t="s">
        <v>12</v>
      </c>
      <c r="F13733">
        <v>0</v>
      </c>
    </row>
    <row r="13734" spans="1:6">
      <c r="A13734" s="171">
        <v>44613</v>
      </c>
      <c r="B13734" t="s">
        <v>164</v>
      </c>
      <c r="C13734">
        <v>293618.71000000002</v>
      </c>
      <c r="D13734" t="s">
        <v>9</v>
      </c>
      <c r="E13734" t="s">
        <v>13</v>
      </c>
      <c r="F13734">
        <v>1262244</v>
      </c>
    </row>
    <row r="13735" spans="1:6">
      <c r="A13735" s="171">
        <v>44613</v>
      </c>
      <c r="B13735" t="s">
        <v>164</v>
      </c>
      <c r="C13735">
        <v>293618.71000000002</v>
      </c>
      <c r="D13735" t="s">
        <v>14</v>
      </c>
      <c r="E13735" t="s">
        <v>14</v>
      </c>
      <c r="F13735">
        <v>181</v>
      </c>
    </row>
    <row r="13736" spans="1:6">
      <c r="A13736" s="171">
        <v>44613</v>
      </c>
      <c r="B13736" t="s">
        <v>164</v>
      </c>
      <c r="C13736">
        <v>293618.71000000002</v>
      </c>
      <c r="D13736" t="s">
        <v>14</v>
      </c>
      <c r="E13736" t="s">
        <v>15</v>
      </c>
      <c r="F13736">
        <v>181</v>
      </c>
    </row>
    <row r="13737" spans="1:6">
      <c r="A13737" s="171">
        <v>44613</v>
      </c>
      <c r="B13737" t="s">
        <v>164</v>
      </c>
      <c r="C13737">
        <v>293618.71000000002</v>
      </c>
      <c r="D13737" t="s">
        <v>14</v>
      </c>
      <c r="E13737" t="s">
        <v>16</v>
      </c>
      <c r="F13737">
        <v>0</v>
      </c>
    </row>
    <row r="13738" spans="1:6">
      <c r="A13738" s="171">
        <v>44613</v>
      </c>
      <c r="B13738" t="s">
        <v>164</v>
      </c>
      <c r="C13738">
        <v>293618.71000000002</v>
      </c>
      <c r="D13738" t="s">
        <v>14</v>
      </c>
      <c r="E13738" t="s">
        <v>17</v>
      </c>
      <c r="F13738">
        <v>0</v>
      </c>
    </row>
    <row r="13739" spans="1:6">
      <c r="A13739" s="171">
        <v>44613</v>
      </c>
      <c r="B13739" t="s">
        <v>164</v>
      </c>
      <c r="C13739">
        <v>293618.71000000002</v>
      </c>
      <c r="D13739" t="s">
        <v>14</v>
      </c>
      <c r="E13739" t="s">
        <v>18</v>
      </c>
      <c r="F13739">
        <v>0</v>
      </c>
    </row>
    <row r="13740" spans="1:6">
      <c r="A13740" s="171">
        <v>44613</v>
      </c>
      <c r="B13740" t="s">
        <v>164</v>
      </c>
      <c r="C13740">
        <v>293618.71000000002</v>
      </c>
      <c r="D13740" t="s">
        <v>19</v>
      </c>
      <c r="E13740" t="s">
        <v>19</v>
      </c>
      <c r="F13740">
        <v>2052236</v>
      </c>
    </row>
    <row r="13741" spans="1:6">
      <c r="A13741" s="171">
        <v>44613</v>
      </c>
      <c r="B13741" t="s">
        <v>164</v>
      </c>
      <c r="C13741">
        <v>293618.71000000002</v>
      </c>
      <c r="D13741" t="s">
        <v>19</v>
      </c>
      <c r="E13741" t="s">
        <v>20</v>
      </c>
      <c r="F13741">
        <v>2052236</v>
      </c>
    </row>
    <row r="13742" spans="1:6">
      <c r="A13742" s="171">
        <v>44613</v>
      </c>
      <c r="B13742" t="s">
        <v>164</v>
      </c>
      <c r="C13742">
        <v>293618.71000000002</v>
      </c>
      <c r="D13742" t="s">
        <v>19</v>
      </c>
      <c r="E13742" t="s">
        <v>21</v>
      </c>
      <c r="F13742">
        <v>0</v>
      </c>
    </row>
    <row r="13743" spans="1:6">
      <c r="A13743" s="171">
        <v>44613</v>
      </c>
      <c r="B13743" t="s">
        <v>164</v>
      </c>
      <c r="C13743">
        <v>293618.71000000002</v>
      </c>
      <c r="D13743" t="s">
        <v>19</v>
      </c>
      <c r="E13743" t="s">
        <v>22</v>
      </c>
      <c r="F13743">
        <v>0</v>
      </c>
    </row>
    <row r="13744" spans="1:6">
      <c r="A13744" s="171">
        <v>44613</v>
      </c>
      <c r="B13744" t="s">
        <v>164</v>
      </c>
      <c r="C13744">
        <v>293618.71000000002</v>
      </c>
      <c r="D13744" t="s">
        <v>23</v>
      </c>
      <c r="E13744" t="s">
        <v>23</v>
      </c>
      <c r="F13744">
        <v>1282810</v>
      </c>
    </row>
    <row r="13745" spans="1:6">
      <c r="A13745" s="171">
        <v>44613</v>
      </c>
      <c r="B13745" t="s">
        <v>164</v>
      </c>
      <c r="C13745">
        <v>293618.71000000002</v>
      </c>
      <c r="D13745" t="s">
        <v>24</v>
      </c>
      <c r="E13745" t="s">
        <v>24</v>
      </c>
      <c r="F13745">
        <v>792180</v>
      </c>
    </row>
    <row r="13746" spans="1:6">
      <c r="A13746" s="171">
        <v>44613</v>
      </c>
      <c r="B13746" t="s">
        <v>164</v>
      </c>
      <c r="C13746">
        <v>293618.71000000002</v>
      </c>
      <c r="D13746" t="s">
        <v>25</v>
      </c>
      <c r="E13746" t="s">
        <v>25</v>
      </c>
      <c r="F13746">
        <v>3626723</v>
      </c>
    </row>
    <row r="13747" spans="1:6">
      <c r="A13747" s="171">
        <v>44613</v>
      </c>
      <c r="B13747" t="s">
        <v>164</v>
      </c>
      <c r="C13747">
        <v>293618.71000000002</v>
      </c>
      <c r="D13747" t="s">
        <v>26</v>
      </c>
      <c r="E13747" t="s">
        <v>26</v>
      </c>
      <c r="F13747">
        <v>2054879</v>
      </c>
    </row>
    <row r="13748" spans="1:6">
      <c r="A13748" s="171">
        <v>44613</v>
      </c>
      <c r="B13748" t="s">
        <v>164</v>
      </c>
      <c r="C13748">
        <v>293618.71000000002</v>
      </c>
      <c r="D13748" t="s">
        <v>27</v>
      </c>
      <c r="E13748" t="s">
        <v>27</v>
      </c>
      <c r="F13748">
        <v>138633</v>
      </c>
    </row>
    <row r="13749" spans="1:6">
      <c r="A13749" s="171">
        <v>44613</v>
      </c>
      <c r="B13749" t="s">
        <v>164</v>
      </c>
      <c r="C13749">
        <v>293618.71000000002</v>
      </c>
      <c r="D13749" t="s">
        <v>28</v>
      </c>
      <c r="E13749" t="s">
        <v>28</v>
      </c>
      <c r="F13749">
        <v>437</v>
      </c>
    </row>
    <row r="13750" spans="1:6">
      <c r="A13750" s="171">
        <v>44613</v>
      </c>
      <c r="B13750" t="s">
        <v>164</v>
      </c>
      <c r="C13750">
        <v>293618.71000000002</v>
      </c>
      <c r="D13750" t="s">
        <v>29</v>
      </c>
      <c r="E13750" t="s">
        <v>29</v>
      </c>
      <c r="F13750">
        <v>1341616</v>
      </c>
    </row>
    <row r="13751" spans="1:6">
      <c r="A13751" s="171">
        <v>44613</v>
      </c>
      <c r="B13751" t="s">
        <v>164</v>
      </c>
      <c r="C13751">
        <v>293618.71000000002</v>
      </c>
      <c r="D13751" t="s">
        <v>30</v>
      </c>
      <c r="E13751" t="s">
        <v>30</v>
      </c>
      <c r="F13751">
        <v>44023136</v>
      </c>
    </row>
    <row r="13752" spans="1:6">
      <c r="A13752" s="171">
        <v>44613</v>
      </c>
      <c r="B13752" t="s">
        <v>164</v>
      </c>
      <c r="C13752">
        <v>293618.71000000002</v>
      </c>
      <c r="D13752" t="s">
        <v>31</v>
      </c>
      <c r="E13752" t="s">
        <v>31</v>
      </c>
      <c r="F13752">
        <v>15306435</v>
      </c>
    </row>
    <row r="13753" spans="1:6">
      <c r="A13753" s="171">
        <v>44613</v>
      </c>
      <c r="B13753" t="s">
        <v>164</v>
      </c>
      <c r="C13753">
        <v>293618.71000000002</v>
      </c>
      <c r="D13753" t="s">
        <v>32</v>
      </c>
      <c r="E13753" t="s">
        <v>32</v>
      </c>
      <c r="F13753">
        <v>135202</v>
      </c>
    </row>
    <row r="13754" spans="1:6">
      <c r="A13754" s="171">
        <v>44613</v>
      </c>
      <c r="B13754" t="s">
        <v>164</v>
      </c>
      <c r="C13754">
        <v>293618.71000000002</v>
      </c>
      <c r="D13754" t="s">
        <v>33</v>
      </c>
      <c r="E13754" t="s">
        <v>33</v>
      </c>
      <c r="F13754">
        <v>59924593</v>
      </c>
    </row>
    <row r="13755" spans="1:6">
      <c r="A13755" s="171">
        <v>44613</v>
      </c>
      <c r="B13755" t="s">
        <v>164</v>
      </c>
      <c r="C13755">
        <v>293618.71000000002</v>
      </c>
      <c r="D13755" t="s">
        <v>34</v>
      </c>
      <c r="E13755" t="s">
        <v>34</v>
      </c>
      <c r="F13755">
        <v>886397</v>
      </c>
    </row>
    <row r="13756" spans="1:6">
      <c r="A13756" s="171">
        <v>44613</v>
      </c>
      <c r="B13756" t="s">
        <v>164</v>
      </c>
      <c r="C13756">
        <v>293618.71000000002</v>
      </c>
      <c r="D13756" t="s">
        <v>35</v>
      </c>
      <c r="E13756" t="s">
        <v>35</v>
      </c>
      <c r="F13756">
        <v>0</v>
      </c>
    </row>
    <row r="13757" spans="1:6">
      <c r="A13757" s="171">
        <v>44613</v>
      </c>
      <c r="B13757" t="s">
        <v>164</v>
      </c>
      <c r="C13757">
        <v>293618.71000000002</v>
      </c>
      <c r="D13757" t="s">
        <v>36</v>
      </c>
      <c r="E13757" t="s">
        <v>36</v>
      </c>
      <c r="F13757">
        <v>0</v>
      </c>
    </row>
    <row r="13758" spans="1:6">
      <c r="A13758" s="171">
        <v>44613</v>
      </c>
      <c r="B13758" t="s">
        <v>164</v>
      </c>
      <c r="C13758">
        <v>293618.71000000002</v>
      </c>
      <c r="D13758" t="s">
        <v>37</v>
      </c>
      <c r="E13758" t="s">
        <v>37</v>
      </c>
      <c r="F13758">
        <v>0</v>
      </c>
    </row>
    <row r="13759" spans="1:6">
      <c r="A13759" s="171">
        <v>44613</v>
      </c>
      <c r="B13759" t="s">
        <v>164</v>
      </c>
      <c r="C13759">
        <v>293618.71000000002</v>
      </c>
      <c r="D13759" t="s">
        <v>38</v>
      </c>
      <c r="E13759" t="s">
        <v>38</v>
      </c>
      <c r="F13759">
        <v>0</v>
      </c>
    </row>
    <row r="13760" spans="1:6">
      <c r="A13760" s="171">
        <v>44613</v>
      </c>
      <c r="B13760" t="s">
        <v>164</v>
      </c>
      <c r="C13760">
        <v>293618.71000000002</v>
      </c>
      <c r="D13760" t="s">
        <v>39</v>
      </c>
      <c r="E13760" t="s">
        <v>39</v>
      </c>
      <c r="F13760">
        <v>0</v>
      </c>
    </row>
    <row r="13761" spans="1:6">
      <c r="A13761" s="171">
        <v>44613</v>
      </c>
      <c r="B13761" t="s">
        <v>164</v>
      </c>
      <c r="C13761">
        <v>293618.71000000002</v>
      </c>
      <c r="D13761" t="s">
        <v>40</v>
      </c>
      <c r="E13761" t="s">
        <v>40</v>
      </c>
      <c r="F13761">
        <v>0</v>
      </c>
    </row>
    <row r="13762" spans="1:6">
      <c r="A13762" s="171">
        <v>44613</v>
      </c>
      <c r="B13762" t="s">
        <v>164</v>
      </c>
      <c r="C13762">
        <v>293618.71000000002</v>
      </c>
      <c r="D13762" t="s">
        <v>41</v>
      </c>
      <c r="E13762" t="s">
        <v>41</v>
      </c>
      <c r="F13762">
        <v>0</v>
      </c>
    </row>
    <row r="13763" spans="1:6">
      <c r="A13763" s="171">
        <v>44614</v>
      </c>
      <c r="B13763" t="s">
        <v>164</v>
      </c>
      <c r="C13763">
        <v>356729.67</v>
      </c>
      <c r="D13763" t="s">
        <v>9</v>
      </c>
      <c r="E13763" t="s">
        <v>9</v>
      </c>
      <c r="F13763">
        <v>1923750</v>
      </c>
    </row>
    <row r="13764" spans="1:6">
      <c r="A13764" s="171">
        <v>44614</v>
      </c>
      <c r="B13764" t="s">
        <v>164</v>
      </c>
      <c r="C13764">
        <v>356729.67</v>
      </c>
      <c r="D13764" t="s">
        <v>9</v>
      </c>
      <c r="E13764" t="s">
        <v>10</v>
      </c>
      <c r="F13764">
        <v>736566</v>
      </c>
    </row>
    <row r="13765" spans="1:6">
      <c r="A13765" s="171">
        <v>44614</v>
      </c>
      <c r="B13765" t="s">
        <v>164</v>
      </c>
      <c r="C13765">
        <v>356729.67</v>
      </c>
      <c r="D13765" t="s">
        <v>9</v>
      </c>
      <c r="E13765" t="s">
        <v>11</v>
      </c>
      <c r="F13765">
        <v>0</v>
      </c>
    </row>
    <row r="13766" spans="1:6">
      <c r="A13766" s="171">
        <v>44614</v>
      </c>
      <c r="B13766" t="s">
        <v>164</v>
      </c>
      <c r="C13766">
        <v>356729.67</v>
      </c>
      <c r="D13766" t="s">
        <v>9</v>
      </c>
      <c r="E13766" t="s">
        <v>12</v>
      </c>
      <c r="F13766">
        <v>0</v>
      </c>
    </row>
    <row r="13767" spans="1:6">
      <c r="A13767" s="171">
        <v>44614</v>
      </c>
      <c r="B13767" t="s">
        <v>164</v>
      </c>
      <c r="C13767">
        <v>356729.67</v>
      </c>
      <c r="D13767" t="s">
        <v>9</v>
      </c>
      <c r="E13767" t="s">
        <v>13</v>
      </c>
      <c r="F13767">
        <v>1187184</v>
      </c>
    </row>
    <row r="13768" spans="1:6">
      <c r="A13768" s="171">
        <v>44614</v>
      </c>
      <c r="B13768" t="s">
        <v>164</v>
      </c>
      <c r="C13768">
        <v>356729.67</v>
      </c>
      <c r="D13768" t="s">
        <v>14</v>
      </c>
      <c r="E13768" t="s">
        <v>14</v>
      </c>
      <c r="F13768">
        <v>186</v>
      </c>
    </row>
    <row r="13769" spans="1:6">
      <c r="A13769" s="171">
        <v>44614</v>
      </c>
      <c r="B13769" t="s">
        <v>164</v>
      </c>
      <c r="C13769">
        <v>356729.67</v>
      </c>
      <c r="D13769" t="s">
        <v>14</v>
      </c>
      <c r="E13769" t="s">
        <v>15</v>
      </c>
      <c r="F13769">
        <v>186</v>
      </c>
    </row>
    <row r="13770" spans="1:6">
      <c r="A13770" s="171">
        <v>44614</v>
      </c>
      <c r="B13770" t="s">
        <v>164</v>
      </c>
      <c r="C13770">
        <v>356729.67</v>
      </c>
      <c r="D13770" t="s">
        <v>14</v>
      </c>
      <c r="E13770" t="s">
        <v>16</v>
      </c>
      <c r="F13770">
        <v>0</v>
      </c>
    </row>
    <row r="13771" spans="1:6">
      <c r="A13771" s="171">
        <v>44614</v>
      </c>
      <c r="B13771" t="s">
        <v>164</v>
      </c>
      <c r="C13771">
        <v>356729.67</v>
      </c>
      <c r="D13771" t="s">
        <v>14</v>
      </c>
      <c r="E13771" t="s">
        <v>17</v>
      </c>
      <c r="F13771">
        <v>0</v>
      </c>
    </row>
    <row r="13772" spans="1:6">
      <c r="A13772" s="171">
        <v>44614</v>
      </c>
      <c r="B13772" t="s">
        <v>164</v>
      </c>
      <c r="C13772">
        <v>356729.67</v>
      </c>
      <c r="D13772" t="s">
        <v>14</v>
      </c>
      <c r="E13772" t="s">
        <v>18</v>
      </c>
      <c r="F13772">
        <v>0</v>
      </c>
    </row>
    <row r="13773" spans="1:6">
      <c r="A13773" s="171">
        <v>44614</v>
      </c>
      <c r="B13773" t="s">
        <v>164</v>
      </c>
      <c r="C13773">
        <v>356729.67</v>
      </c>
      <c r="D13773" t="s">
        <v>19</v>
      </c>
      <c r="E13773" t="s">
        <v>19</v>
      </c>
      <c r="F13773">
        <v>2223893</v>
      </c>
    </row>
    <row r="13774" spans="1:6">
      <c r="A13774" s="171">
        <v>44614</v>
      </c>
      <c r="B13774" t="s">
        <v>164</v>
      </c>
      <c r="C13774">
        <v>356729.67</v>
      </c>
      <c r="D13774" t="s">
        <v>19</v>
      </c>
      <c r="E13774" t="s">
        <v>20</v>
      </c>
      <c r="F13774">
        <v>2223893</v>
      </c>
    </row>
    <row r="13775" spans="1:6">
      <c r="A13775" s="171">
        <v>44614</v>
      </c>
      <c r="B13775" t="s">
        <v>164</v>
      </c>
      <c r="C13775">
        <v>356729.67</v>
      </c>
      <c r="D13775" t="s">
        <v>19</v>
      </c>
      <c r="E13775" t="s">
        <v>21</v>
      </c>
      <c r="F13775">
        <v>0</v>
      </c>
    </row>
    <row r="13776" spans="1:6">
      <c r="A13776" s="171">
        <v>44614</v>
      </c>
      <c r="B13776" t="s">
        <v>164</v>
      </c>
      <c r="C13776">
        <v>356729.67</v>
      </c>
      <c r="D13776" t="s">
        <v>19</v>
      </c>
      <c r="E13776" t="s">
        <v>22</v>
      </c>
      <c r="F13776">
        <v>0</v>
      </c>
    </row>
    <row r="13777" spans="1:6">
      <c r="A13777" s="171">
        <v>44614</v>
      </c>
      <c r="B13777" t="s">
        <v>164</v>
      </c>
      <c r="C13777">
        <v>356729.67</v>
      </c>
      <c r="D13777" t="s">
        <v>23</v>
      </c>
      <c r="E13777" t="s">
        <v>23</v>
      </c>
      <c r="F13777">
        <v>3301026</v>
      </c>
    </row>
    <row r="13778" spans="1:6">
      <c r="A13778" s="171">
        <v>44614</v>
      </c>
      <c r="B13778" t="s">
        <v>164</v>
      </c>
      <c r="C13778">
        <v>356729.67</v>
      </c>
      <c r="D13778" t="s">
        <v>24</v>
      </c>
      <c r="E13778" t="s">
        <v>24</v>
      </c>
      <c r="F13778">
        <v>105426</v>
      </c>
    </row>
    <row r="13779" spans="1:6">
      <c r="A13779" s="171">
        <v>44614</v>
      </c>
      <c r="B13779" t="s">
        <v>164</v>
      </c>
      <c r="C13779">
        <v>356729.67</v>
      </c>
      <c r="D13779" t="s">
        <v>25</v>
      </c>
      <c r="E13779" t="s">
        <v>25</v>
      </c>
      <c r="F13779">
        <v>4073010</v>
      </c>
    </row>
    <row r="13780" spans="1:6">
      <c r="A13780" s="171">
        <v>44614</v>
      </c>
      <c r="B13780" t="s">
        <v>164</v>
      </c>
      <c r="C13780">
        <v>356729.67</v>
      </c>
      <c r="D13780" t="s">
        <v>26</v>
      </c>
      <c r="E13780" t="s">
        <v>26</v>
      </c>
      <c r="F13780">
        <v>2226865</v>
      </c>
    </row>
    <row r="13781" spans="1:6">
      <c r="A13781" s="171">
        <v>44614</v>
      </c>
      <c r="B13781" t="s">
        <v>164</v>
      </c>
      <c r="C13781">
        <v>356729.67</v>
      </c>
      <c r="D13781" t="s">
        <v>27</v>
      </c>
      <c r="E13781" t="s">
        <v>27</v>
      </c>
      <c r="F13781">
        <v>140383</v>
      </c>
    </row>
    <row r="13782" spans="1:6">
      <c r="A13782" s="171">
        <v>44614</v>
      </c>
      <c r="B13782" t="s">
        <v>164</v>
      </c>
      <c r="C13782">
        <v>356729.67</v>
      </c>
      <c r="D13782" t="s">
        <v>28</v>
      </c>
      <c r="E13782" t="s">
        <v>28</v>
      </c>
      <c r="F13782">
        <v>766</v>
      </c>
    </row>
    <row r="13783" spans="1:6">
      <c r="A13783" s="171">
        <v>44614</v>
      </c>
      <c r="B13783" t="s">
        <v>164</v>
      </c>
      <c r="C13783">
        <v>356729.67</v>
      </c>
      <c r="D13783" t="s">
        <v>29</v>
      </c>
      <c r="E13783" t="s">
        <v>29</v>
      </c>
      <c r="F13783">
        <v>1303053</v>
      </c>
    </row>
    <row r="13784" spans="1:6">
      <c r="A13784" s="171">
        <v>44614</v>
      </c>
      <c r="B13784" t="s">
        <v>164</v>
      </c>
      <c r="C13784">
        <v>356729.67</v>
      </c>
      <c r="D13784" t="s">
        <v>30</v>
      </c>
      <c r="E13784" t="s">
        <v>30</v>
      </c>
      <c r="F13784">
        <v>52936612</v>
      </c>
    </row>
    <row r="13785" spans="1:6">
      <c r="A13785" s="171">
        <v>44614</v>
      </c>
      <c r="B13785" t="s">
        <v>164</v>
      </c>
      <c r="C13785">
        <v>356729.67</v>
      </c>
      <c r="D13785" t="s">
        <v>31</v>
      </c>
      <c r="E13785" t="s">
        <v>31</v>
      </c>
      <c r="F13785">
        <v>16148254</v>
      </c>
    </row>
    <row r="13786" spans="1:6">
      <c r="A13786" s="171">
        <v>44614</v>
      </c>
      <c r="B13786" t="s">
        <v>164</v>
      </c>
      <c r="C13786">
        <v>356729.67</v>
      </c>
      <c r="D13786" t="s">
        <v>32</v>
      </c>
      <c r="E13786" t="s">
        <v>32</v>
      </c>
      <c r="F13786">
        <v>99608</v>
      </c>
    </row>
    <row r="13787" spans="1:6">
      <c r="A13787" s="171">
        <v>44614</v>
      </c>
      <c r="B13787" t="s">
        <v>164</v>
      </c>
      <c r="C13787">
        <v>356729.67</v>
      </c>
      <c r="D13787" t="s">
        <v>33</v>
      </c>
      <c r="E13787" t="s">
        <v>33</v>
      </c>
      <c r="F13787">
        <v>56293273</v>
      </c>
    </row>
    <row r="13788" spans="1:6">
      <c r="A13788" s="171">
        <v>44614</v>
      </c>
      <c r="B13788" t="s">
        <v>164</v>
      </c>
      <c r="C13788">
        <v>356729.67</v>
      </c>
      <c r="D13788" t="s">
        <v>34</v>
      </c>
      <c r="E13788" t="s">
        <v>34</v>
      </c>
      <c r="F13788">
        <v>896158</v>
      </c>
    </row>
    <row r="13789" spans="1:6">
      <c r="A13789" s="171">
        <v>44614</v>
      </c>
      <c r="B13789" t="s">
        <v>164</v>
      </c>
      <c r="C13789">
        <v>356729.67</v>
      </c>
      <c r="D13789" t="s">
        <v>35</v>
      </c>
      <c r="E13789" t="s">
        <v>35</v>
      </c>
      <c r="F13789">
        <v>0</v>
      </c>
    </row>
    <row r="13790" spans="1:6">
      <c r="A13790" s="171">
        <v>44614</v>
      </c>
      <c r="B13790" t="s">
        <v>164</v>
      </c>
      <c r="C13790">
        <v>356729.67</v>
      </c>
      <c r="D13790" t="s">
        <v>36</v>
      </c>
      <c r="E13790" t="s">
        <v>36</v>
      </c>
      <c r="F13790">
        <v>0</v>
      </c>
    </row>
    <row r="13791" spans="1:6">
      <c r="A13791" s="171">
        <v>44614</v>
      </c>
      <c r="B13791" t="s">
        <v>164</v>
      </c>
      <c r="C13791">
        <v>356729.67</v>
      </c>
      <c r="D13791" t="s">
        <v>37</v>
      </c>
      <c r="E13791" t="s">
        <v>37</v>
      </c>
      <c r="F13791">
        <v>0</v>
      </c>
    </row>
    <row r="13792" spans="1:6">
      <c r="A13792" s="171">
        <v>44614</v>
      </c>
      <c r="B13792" t="s">
        <v>164</v>
      </c>
      <c r="C13792">
        <v>356729.67</v>
      </c>
      <c r="D13792" t="s">
        <v>38</v>
      </c>
      <c r="E13792" t="s">
        <v>38</v>
      </c>
      <c r="F13792">
        <v>0</v>
      </c>
    </row>
    <row r="13793" spans="1:6">
      <c r="A13793" s="171">
        <v>44614</v>
      </c>
      <c r="B13793" t="s">
        <v>164</v>
      </c>
      <c r="C13793">
        <v>356729.67</v>
      </c>
      <c r="D13793" t="s">
        <v>39</v>
      </c>
      <c r="E13793" t="s">
        <v>39</v>
      </c>
      <c r="F13793">
        <v>34045</v>
      </c>
    </row>
    <row r="13794" spans="1:6">
      <c r="A13794" s="171">
        <v>44614</v>
      </c>
      <c r="B13794" t="s">
        <v>164</v>
      </c>
      <c r="C13794">
        <v>356729.67</v>
      </c>
      <c r="D13794" t="s">
        <v>40</v>
      </c>
      <c r="E13794" t="s">
        <v>40</v>
      </c>
      <c r="F13794">
        <v>0</v>
      </c>
    </row>
    <row r="13795" spans="1:6">
      <c r="A13795" s="171">
        <v>44614</v>
      </c>
      <c r="B13795" t="s">
        <v>164</v>
      </c>
      <c r="C13795">
        <v>356729.67</v>
      </c>
      <c r="D13795" t="s">
        <v>41</v>
      </c>
      <c r="E13795" t="s">
        <v>41</v>
      </c>
      <c r="F13795">
        <v>0</v>
      </c>
    </row>
    <row r="13796" spans="1:6">
      <c r="A13796" s="171">
        <v>44615</v>
      </c>
      <c r="B13796" t="s">
        <v>164</v>
      </c>
      <c r="C13796">
        <v>291053.36</v>
      </c>
      <c r="D13796" t="s">
        <v>9</v>
      </c>
      <c r="E13796" t="s">
        <v>9</v>
      </c>
      <c r="F13796">
        <v>1932391</v>
      </c>
    </row>
    <row r="13797" spans="1:6">
      <c r="A13797" s="171">
        <v>44615</v>
      </c>
      <c r="B13797" t="s">
        <v>164</v>
      </c>
      <c r="C13797">
        <v>291053.36</v>
      </c>
      <c r="D13797" t="s">
        <v>9</v>
      </c>
      <c r="E13797" t="s">
        <v>10</v>
      </c>
      <c r="F13797">
        <v>857947</v>
      </c>
    </row>
    <row r="13798" spans="1:6">
      <c r="A13798" s="171">
        <v>44615</v>
      </c>
      <c r="B13798" t="s">
        <v>164</v>
      </c>
      <c r="C13798">
        <v>291053.36</v>
      </c>
      <c r="D13798" t="s">
        <v>9</v>
      </c>
      <c r="E13798" t="s">
        <v>11</v>
      </c>
      <c r="F13798">
        <v>0</v>
      </c>
    </row>
    <row r="13799" spans="1:6">
      <c r="A13799" s="171">
        <v>44615</v>
      </c>
      <c r="B13799" t="s">
        <v>164</v>
      </c>
      <c r="C13799">
        <v>291053.36</v>
      </c>
      <c r="D13799" t="s">
        <v>9</v>
      </c>
      <c r="E13799" t="s">
        <v>12</v>
      </c>
      <c r="F13799">
        <v>0</v>
      </c>
    </row>
    <row r="13800" spans="1:6">
      <c r="A13800" s="171">
        <v>44615</v>
      </c>
      <c r="B13800" t="s">
        <v>164</v>
      </c>
      <c r="C13800">
        <v>291053.36</v>
      </c>
      <c r="D13800" t="s">
        <v>9</v>
      </c>
      <c r="E13800" t="s">
        <v>13</v>
      </c>
      <c r="F13800">
        <v>1074444</v>
      </c>
    </row>
    <row r="13801" spans="1:6">
      <c r="A13801" s="171">
        <v>44615</v>
      </c>
      <c r="B13801" t="s">
        <v>164</v>
      </c>
      <c r="C13801">
        <v>291053.36</v>
      </c>
      <c r="D13801" t="s">
        <v>14</v>
      </c>
      <c r="E13801" t="s">
        <v>14</v>
      </c>
      <c r="F13801">
        <v>196</v>
      </c>
    </row>
    <row r="13802" spans="1:6">
      <c r="A13802" s="171">
        <v>44615</v>
      </c>
      <c r="B13802" t="s">
        <v>164</v>
      </c>
      <c r="C13802">
        <v>291053.36</v>
      </c>
      <c r="D13802" t="s">
        <v>14</v>
      </c>
      <c r="E13802" t="s">
        <v>15</v>
      </c>
      <c r="F13802">
        <v>196</v>
      </c>
    </row>
    <row r="13803" spans="1:6">
      <c r="A13803" s="171">
        <v>44615</v>
      </c>
      <c r="B13803" t="s">
        <v>164</v>
      </c>
      <c r="C13803">
        <v>291053.36</v>
      </c>
      <c r="D13803" t="s">
        <v>14</v>
      </c>
      <c r="E13803" t="s">
        <v>16</v>
      </c>
      <c r="F13803">
        <v>0</v>
      </c>
    </row>
    <row r="13804" spans="1:6">
      <c r="A13804" s="171">
        <v>44615</v>
      </c>
      <c r="B13804" t="s">
        <v>164</v>
      </c>
      <c r="C13804">
        <v>291053.36</v>
      </c>
      <c r="D13804" t="s">
        <v>14</v>
      </c>
      <c r="E13804" t="s">
        <v>17</v>
      </c>
      <c r="F13804">
        <v>0</v>
      </c>
    </row>
    <row r="13805" spans="1:6">
      <c r="A13805" s="171">
        <v>44615</v>
      </c>
      <c r="B13805" t="s">
        <v>164</v>
      </c>
      <c r="C13805">
        <v>291053.36</v>
      </c>
      <c r="D13805" t="s">
        <v>14</v>
      </c>
      <c r="E13805" t="s">
        <v>18</v>
      </c>
      <c r="F13805">
        <v>0</v>
      </c>
    </row>
    <row r="13806" spans="1:6">
      <c r="A13806" s="171">
        <v>44615</v>
      </c>
      <c r="B13806" t="s">
        <v>164</v>
      </c>
      <c r="C13806">
        <v>291053.36</v>
      </c>
      <c r="D13806" t="s">
        <v>19</v>
      </c>
      <c r="E13806" t="s">
        <v>19</v>
      </c>
      <c r="F13806">
        <v>2307907</v>
      </c>
    </row>
    <row r="13807" spans="1:6">
      <c r="A13807" s="171">
        <v>44615</v>
      </c>
      <c r="B13807" t="s">
        <v>164</v>
      </c>
      <c r="C13807">
        <v>291053.36</v>
      </c>
      <c r="D13807" t="s">
        <v>19</v>
      </c>
      <c r="E13807" t="s">
        <v>20</v>
      </c>
      <c r="F13807">
        <v>2307907</v>
      </c>
    </row>
    <row r="13808" spans="1:6">
      <c r="A13808" s="171">
        <v>44615</v>
      </c>
      <c r="B13808" t="s">
        <v>164</v>
      </c>
      <c r="C13808">
        <v>291053.36</v>
      </c>
      <c r="D13808" t="s">
        <v>19</v>
      </c>
      <c r="E13808" t="s">
        <v>21</v>
      </c>
      <c r="F13808">
        <v>0</v>
      </c>
    </row>
    <row r="13809" spans="1:6">
      <c r="A13809" s="171">
        <v>44615</v>
      </c>
      <c r="B13809" t="s">
        <v>164</v>
      </c>
      <c r="C13809">
        <v>291053.36</v>
      </c>
      <c r="D13809" t="s">
        <v>19</v>
      </c>
      <c r="E13809" t="s">
        <v>22</v>
      </c>
      <c r="F13809">
        <v>0</v>
      </c>
    </row>
    <row r="13810" spans="1:6">
      <c r="A13810" s="171">
        <v>44615</v>
      </c>
      <c r="B13810" t="s">
        <v>164</v>
      </c>
      <c r="C13810">
        <v>291053.36</v>
      </c>
      <c r="D13810" t="s">
        <v>23</v>
      </c>
      <c r="E13810" t="s">
        <v>23</v>
      </c>
      <c r="F13810">
        <v>3093906</v>
      </c>
    </row>
    <row r="13811" spans="1:6">
      <c r="A13811" s="171">
        <v>44615</v>
      </c>
      <c r="B13811" t="s">
        <v>164</v>
      </c>
      <c r="C13811">
        <v>291053.36</v>
      </c>
      <c r="D13811" t="s">
        <v>24</v>
      </c>
      <c r="E13811" t="s">
        <v>24</v>
      </c>
      <c r="F13811">
        <v>204291</v>
      </c>
    </row>
    <row r="13812" spans="1:6">
      <c r="A13812" s="171">
        <v>44615</v>
      </c>
      <c r="B13812" t="s">
        <v>164</v>
      </c>
      <c r="C13812">
        <v>291053.36</v>
      </c>
      <c r="D13812" t="s">
        <v>25</v>
      </c>
      <c r="E13812" t="s">
        <v>25</v>
      </c>
      <c r="F13812">
        <v>3386929</v>
      </c>
    </row>
    <row r="13813" spans="1:6">
      <c r="A13813" s="171">
        <v>44615</v>
      </c>
      <c r="B13813" t="s">
        <v>164</v>
      </c>
      <c r="C13813">
        <v>291053.36</v>
      </c>
      <c r="D13813" t="s">
        <v>26</v>
      </c>
      <c r="E13813" t="s">
        <v>26</v>
      </c>
      <c r="F13813">
        <v>2310230</v>
      </c>
    </row>
    <row r="13814" spans="1:6">
      <c r="A13814" s="171">
        <v>44615</v>
      </c>
      <c r="B13814" t="s">
        <v>164</v>
      </c>
      <c r="C13814">
        <v>291053.36</v>
      </c>
      <c r="D13814" t="s">
        <v>27</v>
      </c>
      <c r="E13814" t="s">
        <v>27</v>
      </c>
      <c r="F13814">
        <v>150188</v>
      </c>
    </row>
    <row r="13815" spans="1:6">
      <c r="A13815" s="171">
        <v>44615</v>
      </c>
      <c r="B13815" t="s">
        <v>164</v>
      </c>
      <c r="C13815">
        <v>291053.36</v>
      </c>
      <c r="D13815" t="s">
        <v>28</v>
      </c>
      <c r="E13815" t="s">
        <v>28</v>
      </c>
      <c r="F13815">
        <v>261</v>
      </c>
    </row>
    <row r="13816" spans="1:6">
      <c r="A13816" s="171">
        <v>44615</v>
      </c>
      <c r="B13816" t="s">
        <v>164</v>
      </c>
      <c r="C13816">
        <v>291053.36</v>
      </c>
      <c r="D13816" t="s">
        <v>29</v>
      </c>
      <c r="E13816" t="s">
        <v>29</v>
      </c>
      <c r="F13816">
        <v>2651825</v>
      </c>
    </row>
    <row r="13817" spans="1:6">
      <c r="A13817" s="171">
        <v>44615</v>
      </c>
      <c r="B13817" t="s">
        <v>164</v>
      </c>
      <c r="C13817">
        <v>291053.36</v>
      </c>
      <c r="D13817" t="s">
        <v>30</v>
      </c>
      <c r="E13817" t="s">
        <v>30</v>
      </c>
      <c r="F13817">
        <v>51704670</v>
      </c>
    </row>
    <row r="13818" spans="1:6">
      <c r="A13818" s="171">
        <v>44615</v>
      </c>
      <c r="B13818" t="s">
        <v>164</v>
      </c>
      <c r="C13818">
        <v>291053.36</v>
      </c>
      <c r="D13818" t="s">
        <v>31</v>
      </c>
      <c r="E13818" t="s">
        <v>31</v>
      </c>
      <c r="F13818">
        <v>8424764</v>
      </c>
    </row>
    <row r="13819" spans="1:6">
      <c r="A13819" s="171">
        <v>44615</v>
      </c>
      <c r="B13819" t="s">
        <v>164</v>
      </c>
      <c r="C13819">
        <v>291053.36</v>
      </c>
      <c r="D13819" t="s">
        <v>32</v>
      </c>
      <c r="E13819" t="s">
        <v>32</v>
      </c>
      <c r="F13819">
        <v>72601</v>
      </c>
    </row>
    <row r="13820" spans="1:6">
      <c r="A13820" s="171">
        <v>44615</v>
      </c>
      <c r="B13820" t="s">
        <v>164</v>
      </c>
      <c r="C13820">
        <v>291053.36</v>
      </c>
      <c r="D13820" t="s">
        <v>33</v>
      </c>
      <c r="E13820" t="s">
        <v>33</v>
      </c>
      <c r="F13820">
        <v>58683415</v>
      </c>
    </row>
    <row r="13821" spans="1:6">
      <c r="A13821" s="171">
        <v>44615</v>
      </c>
      <c r="B13821" t="s">
        <v>164</v>
      </c>
      <c r="C13821">
        <v>291053.36</v>
      </c>
      <c r="D13821" t="s">
        <v>34</v>
      </c>
      <c r="E13821" t="s">
        <v>34</v>
      </c>
      <c r="F13821">
        <v>4047207</v>
      </c>
    </row>
    <row r="13822" spans="1:6">
      <c r="A13822" s="171">
        <v>44615</v>
      </c>
      <c r="B13822" t="s">
        <v>164</v>
      </c>
      <c r="C13822">
        <v>291053.36</v>
      </c>
      <c r="D13822" t="s">
        <v>35</v>
      </c>
      <c r="E13822" t="s">
        <v>35</v>
      </c>
      <c r="F13822">
        <v>0</v>
      </c>
    </row>
    <row r="13823" spans="1:6">
      <c r="A13823" s="171">
        <v>44615</v>
      </c>
      <c r="B13823" t="s">
        <v>164</v>
      </c>
      <c r="C13823">
        <v>291053.36</v>
      </c>
      <c r="D13823" t="s">
        <v>36</v>
      </c>
      <c r="E13823" t="s">
        <v>36</v>
      </c>
      <c r="F13823">
        <v>0</v>
      </c>
    </row>
    <row r="13824" spans="1:6">
      <c r="A13824" s="171">
        <v>44615</v>
      </c>
      <c r="B13824" t="s">
        <v>164</v>
      </c>
      <c r="C13824">
        <v>291053.36</v>
      </c>
      <c r="D13824" t="s">
        <v>37</v>
      </c>
      <c r="E13824" t="s">
        <v>37</v>
      </c>
      <c r="F13824">
        <v>0</v>
      </c>
    </row>
    <row r="13825" spans="1:6">
      <c r="A13825" s="171">
        <v>44615</v>
      </c>
      <c r="B13825" t="s">
        <v>164</v>
      </c>
      <c r="C13825">
        <v>291053.36</v>
      </c>
      <c r="D13825" t="s">
        <v>38</v>
      </c>
      <c r="E13825" t="s">
        <v>38</v>
      </c>
      <c r="F13825">
        <v>0</v>
      </c>
    </row>
    <row r="13826" spans="1:6">
      <c r="A13826" s="171">
        <v>44615</v>
      </c>
      <c r="B13826" t="s">
        <v>164</v>
      </c>
      <c r="C13826">
        <v>291053.36</v>
      </c>
      <c r="D13826" t="s">
        <v>39</v>
      </c>
      <c r="E13826" t="s">
        <v>39</v>
      </c>
      <c r="F13826">
        <v>36105</v>
      </c>
    </row>
    <row r="13827" spans="1:6">
      <c r="A13827" s="171">
        <v>44615</v>
      </c>
      <c r="B13827" t="s">
        <v>164</v>
      </c>
      <c r="C13827">
        <v>291053.36</v>
      </c>
      <c r="D13827" t="s">
        <v>40</v>
      </c>
      <c r="E13827" t="s">
        <v>40</v>
      </c>
      <c r="F13827">
        <v>0</v>
      </c>
    </row>
    <row r="13828" spans="1:6">
      <c r="A13828" s="171">
        <v>44615</v>
      </c>
      <c r="B13828" t="s">
        <v>164</v>
      </c>
      <c r="C13828">
        <v>291053.36</v>
      </c>
      <c r="D13828" t="s">
        <v>41</v>
      </c>
      <c r="E13828" t="s">
        <v>41</v>
      </c>
      <c r="F13828">
        <v>0</v>
      </c>
    </row>
    <row r="13829" spans="1:6">
      <c r="A13829" s="171">
        <v>44616</v>
      </c>
      <c r="B13829" t="s">
        <v>164</v>
      </c>
      <c r="C13829">
        <v>269636.33</v>
      </c>
      <c r="D13829" t="s">
        <v>9</v>
      </c>
      <c r="E13829" t="s">
        <v>9</v>
      </c>
      <c r="F13829">
        <v>1894763</v>
      </c>
    </row>
    <row r="13830" spans="1:6">
      <c r="A13830" s="171">
        <v>44616</v>
      </c>
      <c r="B13830" t="s">
        <v>164</v>
      </c>
      <c r="C13830">
        <v>269636.33</v>
      </c>
      <c r="D13830" t="s">
        <v>9</v>
      </c>
      <c r="E13830" t="s">
        <v>10</v>
      </c>
      <c r="F13830">
        <v>760882</v>
      </c>
    </row>
    <row r="13831" spans="1:6">
      <c r="A13831" s="171">
        <v>44616</v>
      </c>
      <c r="B13831" t="s">
        <v>164</v>
      </c>
      <c r="C13831">
        <v>269636.33</v>
      </c>
      <c r="D13831" t="s">
        <v>9</v>
      </c>
      <c r="E13831" t="s">
        <v>11</v>
      </c>
      <c r="F13831">
        <v>0</v>
      </c>
    </row>
    <row r="13832" spans="1:6">
      <c r="A13832" s="171">
        <v>44616</v>
      </c>
      <c r="B13832" t="s">
        <v>164</v>
      </c>
      <c r="C13832">
        <v>269636.33</v>
      </c>
      <c r="D13832" t="s">
        <v>9</v>
      </c>
      <c r="E13832" t="s">
        <v>12</v>
      </c>
      <c r="F13832">
        <v>0</v>
      </c>
    </row>
    <row r="13833" spans="1:6">
      <c r="A13833" s="171">
        <v>44616</v>
      </c>
      <c r="B13833" t="s">
        <v>164</v>
      </c>
      <c r="C13833">
        <v>269636.33</v>
      </c>
      <c r="D13833" t="s">
        <v>9</v>
      </c>
      <c r="E13833" t="s">
        <v>13</v>
      </c>
      <c r="F13833">
        <v>1133881</v>
      </c>
    </row>
    <row r="13834" spans="1:6">
      <c r="A13834" s="171">
        <v>44616</v>
      </c>
      <c r="B13834" t="s">
        <v>164</v>
      </c>
      <c r="C13834">
        <v>269636.33</v>
      </c>
      <c r="D13834" t="s">
        <v>14</v>
      </c>
      <c r="E13834" t="s">
        <v>14</v>
      </c>
      <c r="F13834">
        <v>215</v>
      </c>
    </row>
    <row r="13835" spans="1:6">
      <c r="A13835" s="171">
        <v>44616</v>
      </c>
      <c r="B13835" t="s">
        <v>164</v>
      </c>
      <c r="C13835">
        <v>269636.33</v>
      </c>
      <c r="D13835" t="s">
        <v>14</v>
      </c>
      <c r="E13835" t="s">
        <v>15</v>
      </c>
      <c r="F13835">
        <v>215</v>
      </c>
    </row>
    <row r="13836" spans="1:6">
      <c r="A13836" s="171">
        <v>44616</v>
      </c>
      <c r="B13836" t="s">
        <v>164</v>
      </c>
      <c r="C13836">
        <v>269636.33</v>
      </c>
      <c r="D13836" t="s">
        <v>14</v>
      </c>
      <c r="E13836" t="s">
        <v>16</v>
      </c>
      <c r="F13836">
        <v>0</v>
      </c>
    </row>
    <row r="13837" spans="1:6">
      <c r="A13837" s="171">
        <v>44616</v>
      </c>
      <c r="B13837" t="s">
        <v>164</v>
      </c>
      <c r="C13837">
        <v>269636.33</v>
      </c>
      <c r="D13837" t="s">
        <v>14</v>
      </c>
      <c r="E13837" t="s">
        <v>17</v>
      </c>
      <c r="F13837">
        <v>0</v>
      </c>
    </row>
    <row r="13838" spans="1:6">
      <c r="A13838" s="171">
        <v>44616</v>
      </c>
      <c r="B13838" t="s">
        <v>164</v>
      </c>
      <c r="C13838">
        <v>269636.33</v>
      </c>
      <c r="D13838" t="s">
        <v>14</v>
      </c>
      <c r="E13838" t="s">
        <v>18</v>
      </c>
      <c r="F13838">
        <v>0</v>
      </c>
    </row>
    <row r="13839" spans="1:6">
      <c r="A13839" s="171">
        <v>44616</v>
      </c>
      <c r="B13839" t="s">
        <v>164</v>
      </c>
      <c r="C13839">
        <v>269636.33</v>
      </c>
      <c r="D13839" t="s">
        <v>19</v>
      </c>
      <c r="E13839" t="s">
        <v>19</v>
      </c>
      <c r="F13839">
        <v>1827684</v>
      </c>
    </row>
    <row r="13840" spans="1:6">
      <c r="A13840" s="171">
        <v>44616</v>
      </c>
      <c r="B13840" t="s">
        <v>164</v>
      </c>
      <c r="C13840">
        <v>269636.33</v>
      </c>
      <c r="D13840" t="s">
        <v>19</v>
      </c>
      <c r="E13840" t="s">
        <v>20</v>
      </c>
      <c r="F13840">
        <v>1827684</v>
      </c>
    </row>
    <row r="13841" spans="1:6">
      <c r="A13841" s="171">
        <v>44616</v>
      </c>
      <c r="B13841" t="s">
        <v>164</v>
      </c>
      <c r="C13841">
        <v>269636.33</v>
      </c>
      <c r="D13841" t="s">
        <v>19</v>
      </c>
      <c r="E13841" t="s">
        <v>21</v>
      </c>
      <c r="F13841">
        <v>0</v>
      </c>
    </row>
    <row r="13842" spans="1:6">
      <c r="A13842" s="171">
        <v>44616</v>
      </c>
      <c r="B13842" t="s">
        <v>164</v>
      </c>
      <c r="C13842">
        <v>269636.33</v>
      </c>
      <c r="D13842" t="s">
        <v>19</v>
      </c>
      <c r="E13842" t="s">
        <v>22</v>
      </c>
      <c r="F13842">
        <v>0</v>
      </c>
    </row>
    <row r="13843" spans="1:6">
      <c r="A13843" s="171">
        <v>44616</v>
      </c>
      <c r="B13843" t="s">
        <v>164</v>
      </c>
      <c r="C13843">
        <v>269636.33</v>
      </c>
      <c r="D13843" t="s">
        <v>23</v>
      </c>
      <c r="E13843" t="s">
        <v>23</v>
      </c>
      <c r="F13843">
        <v>2877497</v>
      </c>
    </row>
    <row r="13844" spans="1:6">
      <c r="A13844" s="171">
        <v>44616</v>
      </c>
      <c r="B13844" t="s">
        <v>164</v>
      </c>
      <c r="C13844">
        <v>269636.33</v>
      </c>
      <c r="D13844" t="s">
        <v>24</v>
      </c>
      <c r="E13844" t="s">
        <v>24</v>
      </c>
      <c r="F13844">
        <v>271408</v>
      </c>
    </row>
    <row r="13845" spans="1:6">
      <c r="A13845" s="171">
        <v>44616</v>
      </c>
      <c r="B13845" t="s">
        <v>164</v>
      </c>
      <c r="C13845">
        <v>269636.33</v>
      </c>
      <c r="D13845" t="s">
        <v>25</v>
      </c>
      <c r="E13845" t="s">
        <v>25</v>
      </c>
      <c r="F13845">
        <v>4114411</v>
      </c>
    </row>
    <row r="13846" spans="1:6">
      <c r="A13846" s="171">
        <v>44616</v>
      </c>
      <c r="B13846" t="s">
        <v>164</v>
      </c>
      <c r="C13846">
        <v>269636.33</v>
      </c>
      <c r="D13846" t="s">
        <v>26</v>
      </c>
      <c r="E13846" t="s">
        <v>26</v>
      </c>
      <c r="F13846">
        <v>1830303</v>
      </c>
    </row>
    <row r="13847" spans="1:6">
      <c r="A13847" s="171">
        <v>44616</v>
      </c>
      <c r="B13847" t="s">
        <v>164</v>
      </c>
      <c r="C13847">
        <v>269636.33</v>
      </c>
      <c r="D13847" t="s">
        <v>27</v>
      </c>
      <c r="E13847" t="s">
        <v>27</v>
      </c>
      <c r="F13847">
        <v>151762</v>
      </c>
    </row>
    <row r="13848" spans="1:6">
      <c r="A13848" s="171">
        <v>44616</v>
      </c>
      <c r="B13848" t="s">
        <v>164</v>
      </c>
      <c r="C13848">
        <v>269636.33</v>
      </c>
      <c r="D13848" t="s">
        <v>28</v>
      </c>
      <c r="E13848" t="s">
        <v>28</v>
      </c>
      <c r="F13848">
        <v>413</v>
      </c>
    </row>
    <row r="13849" spans="1:6">
      <c r="A13849" s="171">
        <v>44616</v>
      </c>
      <c r="B13849" t="s">
        <v>164</v>
      </c>
      <c r="C13849">
        <v>269636.33</v>
      </c>
      <c r="D13849" t="s">
        <v>29</v>
      </c>
      <c r="E13849" t="s">
        <v>29</v>
      </c>
      <c r="F13849">
        <v>1172980</v>
      </c>
    </row>
    <row r="13850" spans="1:6">
      <c r="A13850" s="171">
        <v>44616</v>
      </c>
      <c r="B13850" t="s">
        <v>164</v>
      </c>
      <c r="C13850">
        <v>269636.33</v>
      </c>
      <c r="D13850" t="s">
        <v>30</v>
      </c>
      <c r="E13850" t="s">
        <v>30</v>
      </c>
      <c r="F13850">
        <v>44358836</v>
      </c>
    </row>
    <row r="13851" spans="1:6">
      <c r="A13851" s="171">
        <v>44616</v>
      </c>
      <c r="B13851" t="s">
        <v>164</v>
      </c>
      <c r="C13851">
        <v>269636.33</v>
      </c>
      <c r="D13851" t="s">
        <v>31</v>
      </c>
      <c r="E13851" t="s">
        <v>31</v>
      </c>
      <c r="F13851">
        <v>8524571</v>
      </c>
    </row>
    <row r="13852" spans="1:6">
      <c r="A13852" s="171">
        <v>44616</v>
      </c>
      <c r="B13852" t="s">
        <v>164</v>
      </c>
      <c r="C13852">
        <v>269636.33</v>
      </c>
      <c r="D13852" t="s">
        <v>32</v>
      </c>
      <c r="E13852" t="s">
        <v>32</v>
      </c>
      <c r="F13852">
        <v>92013</v>
      </c>
    </row>
    <row r="13853" spans="1:6">
      <c r="A13853" s="171">
        <v>44616</v>
      </c>
      <c r="B13853" t="s">
        <v>164</v>
      </c>
      <c r="C13853">
        <v>269636.33</v>
      </c>
      <c r="D13853" t="s">
        <v>33</v>
      </c>
      <c r="E13853" t="s">
        <v>33</v>
      </c>
      <c r="F13853">
        <v>59354381</v>
      </c>
    </row>
    <row r="13854" spans="1:6">
      <c r="A13854" s="171">
        <v>44616</v>
      </c>
      <c r="B13854" t="s">
        <v>164</v>
      </c>
      <c r="C13854">
        <v>269636.33</v>
      </c>
      <c r="D13854" t="s">
        <v>34</v>
      </c>
      <c r="E13854" t="s">
        <v>34</v>
      </c>
      <c r="F13854">
        <v>793889</v>
      </c>
    </row>
    <row r="13855" spans="1:6">
      <c r="A13855" s="171">
        <v>44616</v>
      </c>
      <c r="B13855" t="s">
        <v>164</v>
      </c>
      <c r="C13855">
        <v>269636.33</v>
      </c>
      <c r="D13855" t="s">
        <v>35</v>
      </c>
      <c r="E13855" t="s">
        <v>35</v>
      </c>
      <c r="F13855">
        <v>0</v>
      </c>
    </row>
    <row r="13856" spans="1:6">
      <c r="A13856" s="171">
        <v>44616</v>
      </c>
      <c r="B13856" t="s">
        <v>164</v>
      </c>
      <c r="C13856">
        <v>269636.33</v>
      </c>
      <c r="D13856" t="s">
        <v>36</v>
      </c>
      <c r="E13856" t="s">
        <v>36</v>
      </c>
      <c r="F13856">
        <v>0</v>
      </c>
    </row>
    <row r="13857" spans="1:6">
      <c r="A13857" s="171">
        <v>44616</v>
      </c>
      <c r="B13857" t="s">
        <v>164</v>
      </c>
      <c r="C13857">
        <v>269636.33</v>
      </c>
      <c r="D13857" t="s">
        <v>37</v>
      </c>
      <c r="E13857" t="s">
        <v>37</v>
      </c>
      <c r="F13857">
        <v>0</v>
      </c>
    </row>
    <row r="13858" spans="1:6">
      <c r="A13858" s="171">
        <v>44616</v>
      </c>
      <c r="B13858" t="s">
        <v>164</v>
      </c>
      <c r="C13858">
        <v>269636.33</v>
      </c>
      <c r="D13858" t="s">
        <v>38</v>
      </c>
      <c r="E13858" t="s">
        <v>38</v>
      </c>
      <c r="F13858">
        <v>0</v>
      </c>
    </row>
    <row r="13859" spans="1:6">
      <c r="A13859" s="171">
        <v>44616</v>
      </c>
      <c r="B13859" t="s">
        <v>164</v>
      </c>
      <c r="C13859">
        <v>269636.33</v>
      </c>
      <c r="D13859" t="s">
        <v>39</v>
      </c>
      <c r="E13859" t="s">
        <v>39</v>
      </c>
      <c r="F13859">
        <v>50672</v>
      </c>
    </row>
    <row r="13860" spans="1:6">
      <c r="A13860" s="171">
        <v>44616</v>
      </c>
      <c r="B13860" t="s">
        <v>164</v>
      </c>
      <c r="C13860">
        <v>269636.33</v>
      </c>
      <c r="D13860" t="s">
        <v>40</v>
      </c>
      <c r="E13860" t="s">
        <v>40</v>
      </c>
      <c r="F13860">
        <v>0</v>
      </c>
    </row>
    <row r="13861" spans="1:6">
      <c r="A13861" s="171">
        <v>44616</v>
      </c>
      <c r="B13861" t="s">
        <v>164</v>
      </c>
      <c r="C13861">
        <v>269636.33</v>
      </c>
      <c r="D13861" t="s">
        <v>41</v>
      </c>
      <c r="E13861" t="s">
        <v>41</v>
      </c>
      <c r="F13861">
        <v>0</v>
      </c>
    </row>
    <row r="13862" spans="1:6">
      <c r="A13862" s="171">
        <v>44617</v>
      </c>
      <c r="B13862" t="s">
        <v>164</v>
      </c>
      <c r="C13862">
        <v>631002.06000000006</v>
      </c>
      <c r="D13862" t="s">
        <v>9</v>
      </c>
      <c r="E13862" t="s">
        <v>9</v>
      </c>
      <c r="F13862">
        <v>1724820</v>
      </c>
    </row>
    <row r="13863" spans="1:6">
      <c r="A13863" s="171">
        <v>44617</v>
      </c>
      <c r="B13863" t="s">
        <v>164</v>
      </c>
      <c r="C13863">
        <v>631002.06000000006</v>
      </c>
      <c r="D13863" t="s">
        <v>9</v>
      </c>
      <c r="E13863" t="s">
        <v>10</v>
      </c>
      <c r="F13863">
        <v>596632</v>
      </c>
    </row>
    <row r="13864" spans="1:6">
      <c r="A13864" s="171">
        <v>44617</v>
      </c>
      <c r="B13864" t="s">
        <v>164</v>
      </c>
      <c r="C13864">
        <v>631002.06000000006</v>
      </c>
      <c r="D13864" t="s">
        <v>9</v>
      </c>
      <c r="E13864" t="s">
        <v>11</v>
      </c>
      <c r="F13864">
        <v>0</v>
      </c>
    </row>
    <row r="13865" spans="1:6">
      <c r="A13865" s="171">
        <v>44617</v>
      </c>
      <c r="B13865" t="s">
        <v>164</v>
      </c>
      <c r="C13865">
        <v>631002.06000000006</v>
      </c>
      <c r="D13865" t="s">
        <v>9</v>
      </c>
      <c r="E13865" t="s">
        <v>12</v>
      </c>
      <c r="F13865">
        <v>0</v>
      </c>
    </row>
    <row r="13866" spans="1:6">
      <c r="A13866" s="171">
        <v>44617</v>
      </c>
      <c r="B13866" t="s">
        <v>164</v>
      </c>
      <c r="C13866">
        <v>631002.06000000006</v>
      </c>
      <c r="D13866" t="s">
        <v>9</v>
      </c>
      <c r="E13866" t="s">
        <v>13</v>
      </c>
      <c r="F13866">
        <v>1128188</v>
      </c>
    </row>
    <row r="13867" spans="1:6">
      <c r="A13867" s="171">
        <v>44617</v>
      </c>
      <c r="B13867" t="s">
        <v>164</v>
      </c>
      <c r="C13867">
        <v>631002.06000000006</v>
      </c>
      <c r="D13867" t="s">
        <v>14</v>
      </c>
      <c r="E13867" t="s">
        <v>14</v>
      </c>
      <c r="F13867">
        <v>167</v>
      </c>
    </row>
    <row r="13868" spans="1:6">
      <c r="A13868" s="171">
        <v>44617</v>
      </c>
      <c r="B13868" t="s">
        <v>164</v>
      </c>
      <c r="C13868">
        <v>631002.06000000006</v>
      </c>
      <c r="D13868" t="s">
        <v>14</v>
      </c>
      <c r="E13868" t="s">
        <v>15</v>
      </c>
      <c r="F13868">
        <v>167</v>
      </c>
    </row>
    <row r="13869" spans="1:6">
      <c r="A13869" s="171">
        <v>44617</v>
      </c>
      <c r="B13869" t="s">
        <v>164</v>
      </c>
      <c r="C13869">
        <v>631002.06000000006</v>
      </c>
      <c r="D13869" t="s">
        <v>14</v>
      </c>
      <c r="E13869" t="s">
        <v>16</v>
      </c>
      <c r="F13869">
        <v>0</v>
      </c>
    </row>
    <row r="13870" spans="1:6">
      <c r="A13870" s="171">
        <v>44617</v>
      </c>
      <c r="B13870" t="s">
        <v>164</v>
      </c>
      <c r="C13870">
        <v>631002.06000000006</v>
      </c>
      <c r="D13870" t="s">
        <v>14</v>
      </c>
      <c r="E13870" t="s">
        <v>17</v>
      </c>
      <c r="F13870">
        <v>0</v>
      </c>
    </row>
    <row r="13871" spans="1:6">
      <c r="A13871" s="171">
        <v>44617</v>
      </c>
      <c r="B13871" t="s">
        <v>164</v>
      </c>
      <c r="C13871">
        <v>631002.06000000006</v>
      </c>
      <c r="D13871" t="s">
        <v>14</v>
      </c>
      <c r="E13871" t="s">
        <v>18</v>
      </c>
      <c r="F13871">
        <v>0</v>
      </c>
    </row>
    <row r="13872" spans="1:6">
      <c r="A13872" s="171">
        <v>44617</v>
      </c>
      <c r="B13872" t="s">
        <v>164</v>
      </c>
      <c r="C13872">
        <v>631002.06000000006</v>
      </c>
      <c r="D13872" t="s">
        <v>19</v>
      </c>
      <c r="E13872" t="s">
        <v>19</v>
      </c>
      <c r="F13872">
        <v>1865768</v>
      </c>
    </row>
    <row r="13873" spans="1:6">
      <c r="A13873" s="171">
        <v>44617</v>
      </c>
      <c r="B13873" t="s">
        <v>164</v>
      </c>
      <c r="C13873">
        <v>631002.06000000006</v>
      </c>
      <c r="D13873" t="s">
        <v>19</v>
      </c>
      <c r="E13873" t="s">
        <v>20</v>
      </c>
      <c r="F13873">
        <v>1865768</v>
      </c>
    </row>
    <row r="13874" spans="1:6">
      <c r="A13874" s="171">
        <v>44617</v>
      </c>
      <c r="B13874" t="s">
        <v>164</v>
      </c>
      <c r="C13874">
        <v>631002.06000000006</v>
      </c>
      <c r="D13874" t="s">
        <v>19</v>
      </c>
      <c r="E13874" t="s">
        <v>21</v>
      </c>
      <c r="F13874">
        <v>0</v>
      </c>
    </row>
    <row r="13875" spans="1:6">
      <c r="A13875" s="171">
        <v>44617</v>
      </c>
      <c r="B13875" t="s">
        <v>164</v>
      </c>
      <c r="C13875">
        <v>631002.06000000006</v>
      </c>
      <c r="D13875" t="s">
        <v>19</v>
      </c>
      <c r="E13875" t="s">
        <v>22</v>
      </c>
      <c r="F13875">
        <v>0</v>
      </c>
    </row>
    <row r="13876" spans="1:6">
      <c r="A13876" s="171">
        <v>44617</v>
      </c>
      <c r="B13876" t="s">
        <v>164</v>
      </c>
      <c r="C13876">
        <v>631002.06000000006</v>
      </c>
      <c r="D13876" t="s">
        <v>23</v>
      </c>
      <c r="E13876" t="s">
        <v>23</v>
      </c>
      <c r="F13876">
        <v>2430966</v>
      </c>
    </row>
    <row r="13877" spans="1:6">
      <c r="A13877" s="171">
        <v>44617</v>
      </c>
      <c r="B13877" t="s">
        <v>164</v>
      </c>
      <c r="C13877">
        <v>631002.06000000006</v>
      </c>
      <c r="D13877" t="s">
        <v>24</v>
      </c>
      <c r="E13877" t="s">
        <v>24</v>
      </c>
      <c r="F13877">
        <v>2825257</v>
      </c>
    </row>
    <row r="13878" spans="1:6">
      <c r="A13878" s="171">
        <v>44617</v>
      </c>
      <c r="B13878" t="s">
        <v>164</v>
      </c>
      <c r="C13878">
        <v>631002.06000000006</v>
      </c>
      <c r="D13878" t="s">
        <v>25</v>
      </c>
      <c r="E13878" t="s">
        <v>25</v>
      </c>
      <c r="F13878">
        <v>3977821</v>
      </c>
    </row>
    <row r="13879" spans="1:6">
      <c r="A13879" s="171">
        <v>44617</v>
      </c>
      <c r="B13879" t="s">
        <v>164</v>
      </c>
      <c r="C13879">
        <v>631002.06000000006</v>
      </c>
      <c r="D13879" t="s">
        <v>26</v>
      </c>
      <c r="E13879" t="s">
        <v>26</v>
      </c>
      <c r="F13879">
        <v>1867928</v>
      </c>
    </row>
    <row r="13880" spans="1:6">
      <c r="A13880" s="171">
        <v>44617</v>
      </c>
      <c r="B13880" t="s">
        <v>164</v>
      </c>
      <c r="C13880">
        <v>631002.06000000006</v>
      </c>
      <c r="D13880" t="s">
        <v>27</v>
      </c>
      <c r="E13880" t="s">
        <v>27</v>
      </c>
      <c r="F13880">
        <v>146368</v>
      </c>
    </row>
    <row r="13881" spans="1:6">
      <c r="A13881" s="171">
        <v>44617</v>
      </c>
      <c r="B13881" t="s">
        <v>164</v>
      </c>
      <c r="C13881">
        <v>631002.06000000006</v>
      </c>
      <c r="D13881" t="s">
        <v>28</v>
      </c>
      <c r="E13881" t="s">
        <v>28</v>
      </c>
      <c r="F13881">
        <v>246</v>
      </c>
    </row>
    <row r="13882" spans="1:6">
      <c r="A13882" s="171">
        <v>44617</v>
      </c>
      <c r="B13882" t="s">
        <v>164</v>
      </c>
      <c r="C13882">
        <v>631002.06000000006</v>
      </c>
      <c r="D13882" t="s">
        <v>29</v>
      </c>
      <c r="E13882" t="s">
        <v>29</v>
      </c>
      <c r="F13882">
        <v>1250900</v>
      </c>
    </row>
    <row r="13883" spans="1:6">
      <c r="A13883" s="171">
        <v>44617</v>
      </c>
      <c r="B13883" t="s">
        <v>164</v>
      </c>
      <c r="C13883">
        <v>631002.06000000006</v>
      </c>
      <c r="D13883" t="s">
        <v>30</v>
      </c>
      <c r="E13883" t="s">
        <v>30</v>
      </c>
      <c r="F13883">
        <v>40867069</v>
      </c>
    </row>
    <row r="13884" spans="1:6">
      <c r="A13884" s="171">
        <v>44617</v>
      </c>
      <c r="B13884" t="s">
        <v>164</v>
      </c>
      <c r="C13884">
        <v>631002.06000000006</v>
      </c>
      <c r="D13884" t="s">
        <v>31</v>
      </c>
      <c r="E13884" t="s">
        <v>31</v>
      </c>
      <c r="F13884">
        <v>7222855</v>
      </c>
    </row>
    <row r="13885" spans="1:6">
      <c r="A13885" s="171">
        <v>44617</v>
      </c>
      <c r="B13885" t="s">
        <v>164</v>
      </c>
      <c r="C13885">
        <v>631002.06000000006</v>
      </c>
      <c r="D13885" t="s">
        <v>32</v>
      </c>
      <c r="E13885" t="s">
        <v>32</v>
      </c>
      <c r="F13885">
        <v>59729</v>
      </c>
    </row>
    <row r="13886" spans="1:6">
      <c r="A13886" s="171">
        <v>44617</v>
      </c>
      <c r="B13886" t="s">
        <v>164</v>
      </c>
      <c r="C13886">
        <v>631002.06000000006</v>
      </c>
      <c r="D13886" t="s">
        <v>33</v>
      </c>
      <c r="E13886" t="s">
        <v>33</v>
      </c>
      <c r="F13886">
        <v>65273699</v>
      </c>
    </row>
    <row r="13887" spans="1:6">
      <c r="A13887" s="171">
        <v>44617</v>
      </c>
      <c r="B13887" t="s">
        <v>164</v>
      </c>
      <c r="C13887">
        <v>631002.06000000006</v>
      </c>
      <c r="D13887" t="s">
        <v>34</v>
      </c>
      <c r="E13887" t="s">
        <v>34</v>
      </c>
      <c r="F13887">
        <v>865810</v>
      </c>
    </row>
    <row r="13888" spans="1:6">
      <c r="A13888" s="171">
        <v>44617</v>
      </c>
      <c r="B13888" t="s">
        <v>164</v>
      </c>
      <c r="C13888">
        <v>631002.06000000006</v>
      </c>
      <c r="D13888" t="s">
        <v>35</v>
      </c>
      <c r="E13888" t="s">
        <v>35</v>
      </c>
      <c r="F13888">
        <v>0</v>
      </c>
    </row>
    <row r="13889" spans="1:6">
      <c r="A13889" s="171">
        <v>44617</v>
      </c>
      <c r="B13889" t="s">
        <v>164</v>
      </c>
      <c r="C13889">
        <v>631002.06000000006</v>
      </c>
      <c r="D13889" t="s">
        <v>36</v>
      </c>
      <c r="E13889" t="s">
        <v>36</v>
      </c>
      <c r="F13889">
        <v>0</v>
      </c>
    </row>
    <row r="13890" spans="1:6">
      <c r="A13890" s="171">
        <v>44617</v>
      </c>
      <c r="B13890" t="s">
        <v>164</v>
      </c>
      <c r="C13890">
        <v>631002.06000000006</v>
      </c>
      <c r="D13890" t="s">
        <v>37</v>
      </c>
      <c r="E13890" t="s">
        <v>37</v>
      </c>
      <c r="F13890">
        <v>0</v>
      </c>
    </row>
    <row r="13891" spans="1:6">
      <c r="A13891" s="171">
        <v>44617</v>
      </c>
      <c r="B13891" t="s">
        <v>164</v>
      </c>
      <c r="C13891">
        <v>631002.06000000006</v>
      </c>
      <c r="D13891" t="s">
        <v>38</v>
      </c>
      <c r="E13891" t="s">
        <v>38</v>
      </c>
      <c r="F13891">
        <v>0</v>
      </c>
    </row>
    <row r="13892" spans="1:6">
      <c r="A13892" s="171">
        <v>44617</v>
      </c>
      <c r="B13892" t="s">
        <v>164</v>
      </c>
      <c r="C13892">
        <v>631002.06000000006</v>
      </c>
      <c r="D13892" t="s">
        <v>39</v>
      </c>
      <c r="E13892" t="s">
        <v>39</v>
      </c>
      <c r="F13892">
        <v>103058</v>
      </c>
    </row>
    <row r="13893" spans="1:6">
      <c r="A13893" s="171">
        <v>44617</v>
      </c>
      <c r="B13893" t="s">
        <v>164</v>
      </c>
      <c r="C13893">
        <v>631002.06000000006</v>
      </c>
      <c r="D13893" t="s">
        <v>40</v>
      </c>
      <c r="E13893" t="s">
        <v>40</v>
      </c>
      <c r="F13893">
        <v>0</v>
      </c>
    </row>
    <row r="13894" spans="1:6">
      <c r="A13894" s="171">
        <v>44617</v>
      </c>
      <c r="B13894" t="s">
        <v>164</v>
      </c>
      <c r="C13894">
        <v>631002.06000000006</v>
      </c>
      <c r="D13894" t="s">
        <v>41</v>
      </c>
      <c r="E13894" t="s">
        <v>41</v>
      </c>
      <c r="F13894">
        <v>0</v>
      </c>
    </row>
    <row r="13895" spans="1:6">
      <c r="A13895" s="171">
        <v>44618</v>
      </c>
      <c r="B13895" t="s">
        <v>164</v>
      </c>
      <c r="C13895">
        <v>407671.49</v>
      </c>
      <c r="D13895" t="s">
        <v>9</v>
      </c>
      <c r="E13895" t="s">
        <v>9</v>
      </c>
      <c r="F13895">
        <v>2164223</v>
      </c>
    </row>
    <row r="13896" spans="1:6">
      <c r="A13896" s="171">
        <v>44618</v>
      </c>
      <c r="B13896" t="s">
        <v>164</v>
      </c>
      <c r="C13896">
        <v>407671.49</v>
      </c>
      <c r="D13896" t="s">
        <v>9</v>
      </c>
      <c r="E13896" t="s">
        <v>10</v>
      </c>
      <c r="F13896">
        <v>998587</v>
      </c>
    </row>
    <row r="13897" spans="1:6">
      <c r="A13897" s="171">
        <v>44618</v>
      </c>
      <c r="B13897" t="s">
        <v>164</v>
      </c>
      <c r="C13897">
        <v>407671.49</v>
      </c>
      <c r="D13897" t="s">
        <v>9</v>
      </c>
      <c r="E13897" t="s">
        <v>11</v>
      </c>
      <c r="F13897">
        <v>0</v>
      </c>
    </row>
    <row r="13898" spans="1:6">
      <c r="A13898" s="171">
        <v>44618</v>
      </c>
      <c r="B13898" t="s">
        <v>164</v>
      </c>
      <c r="C13898">
        <v>407671.49</v>
      </c>
      <c r="D13898" t="s">
        <v>9</v>
      </c>
      <c r="E13898" t="s">
        <v>12</v>
      </c>
      <c r="F13898">
        <v>0</v>
      </c>
    </row>
    <row r="13899" spans="1:6">
      <c r="A13899" s="171">
        <v>44618</v>
      </c>
      <c r="B13899" t="s">
        <v>164</v>
      </c>
      <c r="C13899">
        <v>407671.49</v>
      </c>
      <c r="D13899" t="s">
        <v>9</v>
      </c>
      <c r="E13899" t="s">
        <v>13</v>
      </c>
      <c r="F13899">
        <v>1165636</v>
      </c>
    </row>
    <row r="13900" spans="1:6">
      <c r="A13900" s="171">
        <v>44618</v>
      </c>
      <c r="B13900" t="s">
        <v>164</v>
      </c>
      <c r="C13900">
        <v>407671.49</v>
      </c>
      <c r="D13900" t="s">
        <v>14</v>
      </c>
      <c r="E13900" t="s">
        <v>14</v>
      </c>
      <c r="F13900">
        <v>305</v>
      </c>
    </row>
    <row r="13901" spans="1:6">
      <c r="A13901" s="171">
        <v>44618</v>
      </c>
      <c r="B13901" t="s">
        <v>164</v>
      </c>
      <c r="C13901">
        <v>407671.49</v>
      </c>
      <c r="D13901" t="s">
        <v>14</v>
      </c>
      <c r="E13901" t="s">
        <v>15</v>
      </c>
      <c r="F13901">
        <v>305</v>
      </c>
    </row>
    <row r="13902" spans="1:6">
      <c r="A13902" s="171">
        <v>44618</v>
      </c>
      <c r="B13902" t="s">
        <v>164</v>
      </c>
      <c r="C13902">
        <v>407671.49</v>
      </c>
      <c r="D13902" t="s">
        <v>14</v>
      </c>
      <c r="E13902" t="s">
        <v>16</v>
      </c>
      <c r="F13902">
        <v>0</v>
      </c>
    </row>
    <row r="13903" spans="1:6">
      <c r="A13903" s="171">
        <v>44618</v>
      </c>
      <c r="B13903" t="s">
        <v>164</v>
      </c>
      <c r="C13903">
        <v>407671.49</v>
      </c>
      <c r="D13903" t="s">
        <v>14</v>
      </c>
      <c r="E13903" t="s">
        <v>17</v>
      </c>
      <c r="F13903">
        <v>0</v>
      </c>
    </row>
    <row r="13904" spans="1:6">
      <c r="A13904" s="171">
        <v>44618</v>
      </c>
      <c r="B13904" t="s">
        <v>164</v>
      </c>
      <c r="C13904">
        <v>407671.49</v>
      </c>
      <c r="D13904" t="s">
        <v>14</v>
      </c>
      <c r="E13904" t="s">
        <v>18</v>
      </c>
      <c r="F13904">
        <v>0</v>
      </c>
    </row>
    <row r="13905" spans="1:6">
      <c r="A13905" s="171">
        <v>44618</v>
      </c>
      <c r="B13905" t="s">
        <v>164</v>
      </c>
      <c r="C13905">
        <v>407671.49</v>
      </c>
      <c r="D13905" t="s">
        <v>19</v>
      </c>
      <c r="E13905" t="s">
        <v>19</v>
      </c>
      <c r="F13905">
        <v>1944474</v>
      </c>
    </row>
    <row r="13906" spans="1:6">
      <c r="A13906" s="171">
        <v>44618</v>
      </c>
      <c r="B13906" t="s">
        <v>164</v>
      </c>
      <c r="C13906">
        <v>407671.49</v>
      </c>
      <c r="D13906" t="s">
        <v>19</v>
      </c>
      <c r="E13906" t="s">
        <v>20</v>
      </c>
      <c r="F13906">
        <v>1944474</v>
      </c>
    </row>
    <row r="13907" spans="1:6">
      <c r="A13907" s="171">
        <v>44618</v>
      </c>
      <c r="B13907" t="s">
        <v>164</v>
      </c>
      <c r="C13907">
        <v>407671.49</v>
      </c>
      <c r="D13907" t="s">
        <v>19</v>
      </c>
      <c r="E13907" t="s">
        <v>21</v>
      </c>
      <c r="F13907">
        <v>0</v>
      </c>
    </row>
    <row r="13908" spans="1:6">
      <c r="A13908" s="171">
        <v>44618</v>
      </c>
      <c r="B13908" t="s">
        <v>164</v>
      </c>
      <c r="C13908">
        <v>407671.49</v>
      </c>
      <c r="D13908" t="s">
        <v>19</v>
      </c>
      <c r="E13908" t="s">
        <v>22</v>
      </c>
      <c r="F13908">
        <v>0</v>
      </c>
    </row>
    <row r="13909" spans="1:6">
      <c r="A13909" s="171">
        <v>44618</v>
      </c>
      <c r="B13909" t="s">
        <v>164</v>
      </c>
      <c r="C13909">
        <v>407671.49</v>
      </c>
      <c r="D13909" t="s">
        <v>23</v>
      </c>
      <c r="E13909" t="s">
        <v>23</v>
      </c>
      <c r="F13909">
        <v>2236782</v>
      </c>
    </row>
    <row r="13910" spans="1:6">
      <c r="A13910" s="171">
        <v>44618</v>
      </c>
      <c r="B13910" t="s">
        <v>164</v>
      </c>
      <c r="C13910">
        <v>407671.49</v>
      </c>
      <c r="D13910" t="s">
        <v>24</v>
      </c>
      <c r="E13910" t="s">
        <v>24</v>
      </c>
      <c r="F13910">
        <v>2254712</v>
      </c>
    </row>
    <row r="13911" spans="1:6">
      <c r="A13911" s="171">
        <v>44618</v>
      </c>
      <c r="B13911" t="s">
        <v>164</v>
      </c>
      <c r="C13911">
        <v>407671.49</v>
      </c>
      <c r="D13911" t="s">
        <v>25</v>
      </c>
      <c r="E13911" t="s">
        <v>25</v>
      </c>
      <c r="F13911">
        <v>3706960</v>
      </c>
    </row>
    <row r="13912" spans="1:6">
      <c r="A13912" s="171">
        <v>44618</v>
      </c>
      <c r="B13912" t="s">
        <v>164</v>
      </c>
      <c r="C13912">
        <v>407671.49</v>
      </c>
      <c r="D13912" t="s">
        <v>26</v>
      </c>
      <c r="E13912" t="s">
        <v>26</v>
      </c>
      <c r="F13912">
        <v>1946000</v>
      </c>
    </row>
    <row r="13913" spans="1:6">
      <c r="A13913" s="171">
        <v>44618</v>
      </c>
      <c r="B13913" t="s">
        <v>164</v>
      </c>
      <c r="C13913">
        <v>407671.49</v>
      </c>
      <c r="D13913" t="s">
        <v>27</v>
      </c>
      <c r="E13913" t="s">
        <v>27</v>
      </c>
      <c r="F13913">
        <v>161424</v>
      </c>
    </row>
    <row r="13914" spans="1:6">
      <c r="A13914" s="171">
        <v>44618</v>
      </c>
      <c r="B13914" t="s">
        <v>164</v>
      </c>
      <c r="C13914">
        <v>407671.49</v>
      </c>
      <c r="D13914" t="s">
        <v>28</v>
      </c>
      <c r="E13914" t="s">
        <v>28</v>
      </c>
      <c r="F13914">
        <v>19</v>
      </c>
    </row>
    <row r="13915" spans="1:6">
      <c r="A13915" s="171">
        <v>44618</v>
      </c>
      <c r="B13915" t="s">
        <v>164</v>
      </c>
      <c r="C13915">
        <v>407671.49</v>
      </c>
      <c r="D13915" t="s">
        <v>29</v>
      </c>
      <c r="E13915" t="s">
        <v>29</v>
      </c>
      <c r="F13915">
        <v>1748651</v>
      </c>
    </row>
    <row r="13916" spans="1:6">
      <c r="A13916" s="171">
        <v>44618</v>
      </c>
      <c r="B13916" t="s">
        <v>164</v>
      </c>
      <c r="C13916">
        <v>407671.49</v>
      </c>
      <c r="D13916" t="s">
        <v>30</v>
      </c>
      <c r="E13916" t="s">
        <v>30</v>
      </c>
      <c r="F13916">
        <v>39701312</v>
      </c>
    </row>
    <row r="13917" spans="1:6">
      <c r="A13917" s="171">
        <v>44618</v>
      </c>
      <c r="B13917" t="s">
        <v>164</v>
      </c>
      <c r="C13917">
        <v>407671.49</v>
      </c>
      <c r="D13917" t="s">
        <v>31</v>
      </c>
      <c r="E13917" t="s">
        <v>31</v>
      </c>
      <c r="F13917">
        <v>1471426</v>
      </c>
    </row>
    <row r="13918" spans="1:6">
      <c r="A13918" s="171">
        <v>44618</v>
      </c>
      <c r="B13918" t="s">
        <v>164</v>
      </c>
      <c r="C13918">
        <v>407671.49</v>
      </c>
      <c r="D13918" t="s">
        <v>32</v>
      </c>
      <c r="E13918" t="s">
        <v>32</v>
      </c>
      <c r="F13918">
        <v>49424</v>
      </c>
    </row>
    <row r="13919" spans="1:6">
      <c r="A13919" s="171">
        <v>44618</v>
      </c>
      <c r="B13919" t="s">
        <v>164</v>
      </c>
      <c r="C13919">
        <v>407671.49</v>
      </c>
      <c r="D13919" t="s">
        <v>33</v>
      </c>
      <c r="E13919" t="s">
        <v>33</v>
      </c>
      <c r="F13919">
        <v>65733917</v>
      </c>
    </row>
    <row r="13920" spans="1:6">
      <c r="A13920" s="171">
        <v>44618</v>
      </c>
      <c r="B13920" t="s">
        <v>164</v>
      </c>
      <c r="C13920">
        <v>407671.49</v>
      </c>
      <c r="D13920" t="s">
        <v>34</v>
      </c>
      <c r="E13920" t="s">
        <v>34</v>
      </c>
      <c r="F13920">
        <v>838709</v>
      </c>
    </row>
    <row r="13921" spans="1:6">
      <c r="A13921" s="171">
        <v>44618</v>
      </c>
      <c r="B13921" t="s">
        <v>164</v>
      </c>
      <c r="C13921">
        <v>407671.49</v>
      </c>
      <c r="D13921" t="s">
        <v>35</v>
      </c>
      <c r="E13921" t="s">
        <v>35</v>
      </c>
      <c r="F13921">
        <v>0</v>
      </c>
    </row>
    <row r="13922" spans="1:6">
      <c r="A13922" s="171">
        <v>44618</v>
      </c>
      <c r="B13922" t="s">
        <v>164</v>
      </c>
      <c r="C13922">
        <v>407671.49</v>
      </c>
      <c r="D13922" t="s">
        <v>36</v>
      </c>
      <c r="E13922" t="s">
        <v>36</v>
      </c>
      <c r="F13922">
        <v>0</v>
      </c>
    </row>
    <row r="13923" spans="1:6">
      <c r="A13923" s="171">
        <v>44618</v>
      </c>
      <c r="B13923" t="s">
        <v>164</v>
      </c>
      <c r="C13923">
        <v>407671.49</v>
      </c>
      <c r="D13923" t="s">
        <v>37</v>
      </c>
      <c r="E13923" t="s">
        <v>37</v>
      </c>
      <c r="F13923">
        <v>0</v>
      </c>
    </row>
    <row r="13924" spans="1:6">
      <c r="A13924" s="171">
        <v>44618</v>
      </c>
      <c r="B13924" t="s">
        <v>164</v>
      </c>
      <c r="C13924">
        <v>407671.49</v>
      </c>
      <c r="D13924" t="s">
        <v>38</v>
      </c>
      <c r="E13924" t="s">
        <v>38</v>
      </c>
      <c r="F13924">
        <v>0</v>
      </c>
    </row>
    <row r="13925" spans="1:6">
      <c r="A13925" s="171">
        <v>44618</v>
      </c>
      <c r="B13925" t="s">
        <v>164</v>
      </c>
      <c r="C13925">
        <v>407671.49</v>
      </c>
      <c r="D13925" t="s">
        <v>39</v>
      </c>
      <c r="E13925" t="s">
        <v>39</v>
      </c>
      <c r="F13925">
        <v>234005</v>
      </c>
    </row>
    <row r="13926" spans="1:6">
      <c r="A13926" s="171">
        <v>44618</v>
      </c>
      <c r="B13926" t="s">
        <v>164</v>
      </c>
      <c r="C13926">
        <v>407671.49</v>
      </c>
      <c r="D13926" t="s">
        <v>40</v>
      </c>
      <c r="E13926" t="s">
        <v>40</v>
      </c>
      <c r="F13926">
        <v>0</v>
      </c>
    </row>
    <row r="13927" spans="1:6">
      <c r="A13927" s="171">
        <v>44618</v>
      </c>
      <c r="B13927" t="s">
        <v>164</v>
      </c>
      <c r="C13927">
        <v>407671.49</v>
      </c>
      <c r="D13927" t="s">
        <v>41</v>
      </c>
      <c r="E13927" t="s">
        <v>41</v>
      </c>
      <c r="F13927">
        <v>0</v>
      </c>
    </row>
    <row r="13928" spans="1:6">
      <c r="A13928" s="171">
        <v>44619</v>
      </c>
      <c r="B13928" t="s">
        <v>164</v>
      </c>
      <c r="C13928">
        <v>317628.71000000002</v>
      </c>
      <c r="D13928" t="s">
        <v>9</v>
      </c>
      <c r="E13928" t="s">
        <v>9</v>
      </c>
      <c r="F13928">
        <v>2135103</v>
      </c>
    </row>
    <row r="13929" spans="1:6">
      <c r="A13929" s="171">
        <v>44619</v>
      </c>
      <c r="B13929" t="s">
        <v>164</v>
      </c>
      <c r="C13929">
        <v>317628.71000000002</v>
      </c>
      <c r="D13929" t="s">
        <v>9</v>
      </c>
      <c r="E13929" t="s">
        <v>10</v>
      </c>
      <c r="F13929">
        <v>944872</v>
      </c>
    </row>
    <row r="13930" spans="1:6">
      <c r="A13930" s="171">
        <v>44619</v>
      </c>
      <c r="B13930" t="s">
        <v>164</v>
      </c>
      <c r="C13930">
        <v>317628.71000000002</v>
      </c>
      <c r="D13930" t="s">
        <v>9</v>
      </c>
      <c r="E13930" t="s">
        <v>11</v>
      </c>
      <c r="F13930">
        <v>0</v>
      </c>
    </row>
    <row r="13931" spans="1:6">
      <c r="A13931" s="171">
        <v>44619</v>
      </c>
      <c r="B13931" t="s">
        <v>164</v>
      </c>
      <c r="C13931">
        <v>317628.71000000002</v>
      </c>
      <c r="D13931" t="s">
        <v>9</v>
      </c>
      <c r="E13931" t="s">
        <v>12</v>
      </c>
      <c r="F13931">
        <v>0</v>
      </c>
    </row>
    <row r="13932" spans="1:6">
      <c r="A13932" s="171">
        <v>44619</v>
      </c>
      <c r="B13932" t="s">
        <v>164</v>
      </c>
      <c r="C13932">
        <v>317628.71000000002</v>
      </c>
      <c r="D13932" t="s">
        <v>9</v>
      </c>
      <c r="E13932" t="s">
        <v>13</v>
      </c>
      <c r="F13932">
        <v>1190231</v>
      </c>
    </row>
    <row r="13933" spans="1:6">
      <c r="A13933" s="171">
        <v>44619</v>
      </c>
      <c r="B13933" t="s">
        <v>164</v>
      </c>
      <c r="C13933">
        <v>317628.71000000002</v>
      </c>
      <c r="D13933" t="s">
        <v>14</v>
      </c>
      <c r="E13933" t="s">
        <v>14</v>
      </c>
      <c r="F13933">
        <v>262</v>
      </c>
    </row>
    <row r="13934" spans="1:6">
      <c r="A13934" s="171">
        <v>44619</v>
      </c>
      <c r="B13934" t="s">
        <v>164</v>
      </c>
      <c r="C13934">
        <v>317628.71000000002</v>
      </c>
      <c r="D13934" t="s">
        <v>14</v>
      </c>
      <c r="E13934" t="s">
        <v>15</v>
      </c>
      <c r="F13934">
        <v>262</v>
      </c>
    </row>
    <row r="13935" spans="1:6">
      <c r="A13935" s="171">
        <v>44619</v>
      </c>
      <c r="B13935" t="s">
        <v>164</v>
      </c>
      <c r="C13935">
        <v>317628.71000000002</v>
      </c>
      <c r="D13935" t="s">
        <v>14</v>
      </c>
      <c r="E13935" t="s">
        <v>16</v>
      </c>
      <c r="F13935">
        <v>0</v>
      </c>
    </row>
    <row r="13936" spans="1:6">
      <c r="A13936" s="171">
        <v>44619</v>
      </c>
      <c r="B13936" t="s">
        <v>164</v>
      </c>
      <c r="C13936">
        <v>317628.71000000002</v>
      </c>
      <c r="D13936" t="s">
        <v>14</v>
      </c>
      <c r="E13936" t="s">
        <v>17</v>
      </c>
      <c r="F13936">
        <v>0</v>
      </c>
    </row>
    <row r="13937" spans="1:6">
      <c r="A13937" s="171">
        <v>44619</v>
      </c>
      <c r="B13937" t="s">
        <v>164</v>
      </c>
      <c r="C13937">
        <v>317628.71000000002</v>
      </c>
      <c r="D13937" t="s">
        <v>14</v>
      </c>
      <c r="E13937" t="s">
        <v>18</v>
      </c>
      <c r="F13937">
        <v>0</v>
      </c>
    </row>
    <row r="13938" spans="1:6">
      <c r="A13938" s="171">
        <v>44619</v>
      </c>
      <c r="B13938" t="s">
        <v>164</v>
      </c>
      <c r="C13938">
        <v>317628.71000000002</v>
      </c>
      <c r="D13938" t="s">
        <v>19</v>
      </c>
      <c r="E13938" t="s">
        <v>19</v>
      </c>
      <c r="F13938">
        <v>2355257</v>
      </c>
    </row>
    <row r="13939" spans="1:6">
      <c r="A13939" s="171">
        <v>44619</v>
      </c>
      <c r="B13939" t="s">
        <v>164</v>
      </c>
      <c r="C13939">
        <v>317628.71000000002</v>
      </c>
      <c r="D13939" t="s">
        <v>19</v>
      </c>
      <c r="E13939" t="s">
        <v>20</v>
      </c>
      <c r="F13939">
        <v>2355257</v>
      </c>
    </row>
    <row r="13940" spans="1:6">
      <c r="A13940" s="171">
        <v>44619</v>
      </c>
      <c r="B13940" t="s">
        <v>164</v>
      </c>
      <c r="C13940">
        <v>317628.71000000002</v>
      </c>
      <c r="D13940" t="s">
        <v>19</v>
      </c>
      <c r="E13940" t="s">
        <v>21</v>
      </c>
      <c r="F13940">
        <v>0</v>
      </c>
    </row>
    <row r="13941" spans="1:6">
      <c r="A13941" s="171">
        <v>44619</v>
      </c>
      <c r="B13941" t="s">
        <v>164</v>
      </c>
      <c r="C13941">
        <v>317628.71000000002</v>
      </c>
      <c r="D13941" t="s">
        <v>19</v>
      </c>
      <c r="E13941" t="s">
        <v>22</v>
      </c>
      <c r="F13941">
        <v>0</v>
      </c>
    </row>
    <row r="13942" spans="1:6">
      <c r="A13942" s="171">
        <v>44619</v>
      </c>
      <c r="B13942" t="s">
        <v>164</v>
      </c>
      <c r="C13942">
        <v>317628.71000000002</v>
      </c>
      <c r="D13942" t="s">
        <v>23</v>
      </c>
      <c r="E13942" t="s">
        <v>23</v>
      </c>
      <c r="F13942">
        <v>1480933</v>
      </c>
    </row>
    <row r="13943" spans="1:6">
      <c r="A13943" s="171">
        <v>44619</v>
      </c>
      <c r="B13943" t="s">
        <v>164</v>
      </c>
      <c r="C13943">
        <v>317628.71000000002</v>
      </c>
      <c r="D13943" t="s">
        <v>24</v>
      </c>
      <c r="E13943" t="s">
        <v>24</v>
      </c>
      <c r="F13943">
        <v>2803991</v>
      </c>
    </row>
    <row r="13944" spans="1:6">
      <c r="A13944" s="171">
        <v>44619</v>
      </c>
      <c r="B13944" t="s">
        <v>164</v>
      </c>
      <c r="C13944">
        <v>317628.71000000002</v>
      </c>
      <c r="D13944" t="s">
        <v>25</v>
      </c>
      <c r="E13944" t="s">
        <v>25</v>
      </c>
      <c r="F13944">
        <v>3866656</v>
      </c>
    </row>
    <row r="13945" spans="1:6">
      <c r="A13945" s="171">
        <v>44619</v>
      </c>
      <c r="B13945" t="s">
        <v>164</v>
      </c>
      <c r="C13945">
        <v>317628.71000000002</v>
      </c>
      <c r="D13945" t="s">
        <v>26</v>
      </c>
      <c r="E13945" t="s">
        <v>26</v>
      </c>
      <c r="F13945">
        <v>2357104</v>
      </c>
    </row>
    <row r="13946" spans="1:6">
      <c r="A13946" s="171">
        <v>44619</v>
      </c>
      <c r="B13946" t="s">
        <v>164</v>
      </c>
      <c r="C13946">
        <v>317628.71000000002</v>
      </c>
      <c r="D13946" t="s">
        <v>27</v>
      </c>
      <c r="E13946" t="s">
        <v>27</v>
      </c>
      <c r="F13946">
        <v>159859</v>
      </c>
    </row>
    <row r="13947" spans="1:6">
      <c r="A13947" s="171">
        <v>44619</v>
      </c>
      <c r="B13947" t="s">
        <v>164</v>
      </c>
      <c r="C13947">
        <v>317628.71000000002</v>
      </c>
      <c r="D13947" t="s">
        <v>28</v>
      </c>
      <c r="E13947" t="s">
        <v>28</v>
      </c>
      <c r="F13947">
        <v>7</v>
      </c>
    </row>
    <row r="13948" spans="1:6">
      <c r="A13948" s="171">
        <v>44619</v>
      </c>
      <c r="B13948" t="s">
        <v>164</v>
      </c>
      <c r="C13948">
        <v>317628.71000000002</v>
      </c>
      <c r="D13948" t="s">
        <v>29</v>
      </c>
      <c r="E13948" t="s">
        <v>29</v>
      </c>
      <c r="F13948">
        <v>1225875</v>
      </c>
    </row>
    <row r="13949" spans="1:6">
      <c r="A13949" s="171">
        <v>44619</v>
      </c>
      <c r="B13949" t="s">
        <v>164</v>
      </c>
      <c r="C13949">
        <v>317628.71000000002</v>
      </c>
      <c r="D13949" t="s">
        <v>30</v>
      </c>
      <c r="E13949" t="s">
        <v>30</v>
      </c>
      <c r="F13949">
        <v>45675562</v>
      </c>
    </row>
    <row r="13950" spans="1:6">
      <c r="A13950" s="171">
        <v>44619</v>
      </c>
      <c r="B13950" t="s">
        <v>164</v>
      </c>
      <c r="C13950">
        <v>317628.71000000002</v>
      </c>
      <c r="D13950" t="s">
        <v>31</v>
      </c>
      <c r="E13950" t="s">
        <v>31</v>
      </c>
      <c r="F13950">
        <v>1501919</v>
      </c>
    </row>
    <row r="13951" spans="1:6">
      <c r="A13951" s="171">
        <v>44619</v>
      </c>
      <c r="B13951" t="s">
        <v>164</v>
      </c>
      <c r="C13951">
        <v>317628.71000000002</v>
      </c>
      <c r="D13951" t="s">
        <v>32</v>
      </c>
      <c r="E13951" t="s">
        <v>32</v>
      </c>
      <c r="F13951">
        <v>257023</v>
      </c>
    </row>
    <row r="13952" spans="1:6">
      <c r="A13952" s="171">
        <v>44619</v>
      </c>
      <c r="B13952" t="s">
        <v>164</v>
      </c>
      <c r="C13952">
        <v>317628.71000000002</v>
      </c>
      <c r="D13952" t="s">
        <v>33</v>
      </c>
      <c r="E13952" t="s">
        <v>33</v>
      </c>
      <c r="F13952">
        <v>63458227</v>
      </c>
    </row>
    <row r="13953" spans="1:6">
      <c r="A13953" s="171">
        <v>44619</v>
      </c>
      <c r="B13953" t="s">
        <v>164</v>
      </c>
      <c r="C13953">
        <v>317628.71000000002</v>
      </c>
      <c r="D13953" t="s">
        <v>34</v>
      </c>
      <c r="E13953" t="s">
        <v>34</v>
      </c>
      <c r="F13953">
        <v>1287928</v>
      </c>
    </row>
    <row r="13954" spans="1:6">
      <c r="A13954" s="171">
        <v>44619</v>
      </c>
      <c r="B13954" t="s">
        <v>164</v>
      </c>
      <c r="C13954">
        <v>317628.71000000002</v>
      </c>
      <c r="D13954" t="s">
        <v>35</v>
      </c>
      <c r="E13954" t="s">
        <v>35</v>
      </c>
      <c r="F13954">
        <v>0</v>
      </c>
    </row>
    <row r="13955" spans="1:6">
      <c r="A13955" s="171">
        <v>44619</v>
      </c>
      <c r="B13955" t="s">
        <v>164</v>
      </c>
      <c r="C13955">
        <v>317628.71000000002</v>
      </c>
      <c r="D13955" t="s">
        <v>36</v>
      </c>
      <c r="E13955" t="s">
        <v>36</v>
      </c>
      <c r="F13955">
        <v>0</v>
      </c>
    </row>
    <row r="13956" spans="1:6">
      <c r="A13956" s="171">
        <v>44619</v>
      </c>
      <c r="B13956" t="s">
        <v>164</v>
      </c>
      <c r="C13956">
        <v>317628.71000000002</v>
      </c>
      <c r="D13956" t="s">
        <v>37</v>
      </c>
      <c r="E13956" t="s">
        <v>37</v>
      </c>
      <c r="F13956">
        <v>0</v>
      </c>
    </row>
    <row r="13957" spans="1:6">
      <c r="A13957" s="171">
        <v>44619</v>
      </c>
      <c r="B13957" t="s">
        <v>164</v>
      </c>
      <c r="C13957">
        <v>317628.71000000002</v>
      </c>
      <c r="D13957" t="s">
        <v>38</v>
      </c>
      <c r="E13957" t="s">
        <v>38</v>
      </c>
      <c r="F13957">
        <v>0</v>
      </c>
    </row>
    <row r="13958" spans="1:6">
      <c r="A13958" s="171">
        <v>44619</v>
      </c>
      <c r="B13958" t="s">
        <v>164</v>
      </c>
      <c r="C13958">
        <v>317628.71000000002</v>
      </c>
      <c r="D13958" t="s">
        <v>39</v>
      </c>
      <c r="E13958" t="s">
        <v>39</v>
      </c>
      <c r="F13958">
        <v>174017</v>
      </c>
    </row>
    <row r="13959" spans="1:6">
      <c r="A13959" s="171">
        <v>44619</v>
      </c>
      <c r="B13959" t="s">
        <v>164</v>
      </c>
      <c r="C13959">
        <v>317628.71000000002</v>
      </c>
      <c r="D13959" t="s">
        <v>40</v>
      </c>
      <c r="E13959" t="s">
        <v>40</v>
      </c>
      <c r="F13959">
        <v>0</v>
      </c>
    </row>
    <row r="13960" spans="1:6">
      <c r="A13960" s="171">
        <v>44619</v>
      </c>
      <c r="B13960" t="s">
        <v>164</v>
      </c>
      <c r="C13960">
        <v>317628.71000000002</v>
      </c>
      <c r="D13960" t="s">
        <v>41</v>
      </c>
      <c r="E13960" t="s">
        <v>41</v>
      </c>
      <c r="F13960">
        <v>0</v>
      </c>
    </row>
    <row r="13961" spans="1:6">
      <c r="A13961" s="171">
        <v>44620</v>
      </c>
      <c r="B13961" t="s">
        <v>164</v>
      </c>
      <c r="C13961">
        <v>246970.44</v>
      </c>
      <c r="D13961" t="s">
        <v>9</v>
      </c>
      <c r="E13961" t="s">
        <v>9</v>
      </c>
      <c r="F13961">
        <v>1714989</v>
      </c>
    </row>
    <row r="13962" spans="1:6">
      <c r="A13962" s="171">
        <v>44620</v>
      </c>
      <c r="B13962" t="s">
        <v>164</v>
      </c>
      <c r="C13962">
        <v>246970.44</v>
      </c>
      <c r="D13962" t="s">
        <v>9</v>
      </c>
      <c r="E13962" t="s">
        <v>10</v>
      </c>
      <c r="F13962">
        <v>819883</v>
      </c>
    </row>
    <row r="13963" spans="1:6">
      <c r="A13963" s="171">
        <v>44620</v>
      </c>
      <c r="B13963" t="s">
        <v>164</v>
      </c>
      <c r="C13963">
        <v>246970.44</v>
      </c>
      <c r="D13963" t="s">
        <v>9</v>
      </c>
      <c r="E13963" t="s">
        <v>11</v>
      </c>
      <c r="F13963">
        <v>0</v>
      </c>
    </row>
    <row r="13964" spans="1:6">
      <c r="A13964" s="171">
        <v>44620</v>
      </c>
      <c r="B13964" t="s">
        <v>164</v>
      </c>
      <c r="C13964">
        <v>246970.44</v>
      </c>
      <c r="D13964" t="s">
        <v>9</v>
      </c>
      <c r="E13964" t="s">
        <v>12</v>
      </c>
      <c r="F13964">
        <v>0</v>
      </c>
    </row>
    <row r="13965" spans="1:6">
      <c r="A13965" s="171">
        <v>44620</v>
      </c>
      <c r="B13965" t="s">
        <v>164</v>
      </c>
      <c r="C13965">
        <v>246970.44</v>
      </c>
      <c r="D13965" t="s">
        <v>9</v>
      </c>
      <c r="E13965" t="s">
        <v>13</v>
      </c>
      <c r="F13965">
        <v>895106</v>
      </c>
    </row>
    <row r="13966" spans="1:6">
      <c r="A13966" s="171">
        <v>44620</v>
      </c>
      <c r="B13966" t="s">
        <v>164</v>
      </c>
      <c r="C13966">
        <v>246970.44</v>
      </c>
      <c r="D13966" t="s">
        <v>14</v>
      </c>
      <c r="E13966" t="s">
        <v>14</v>
      </c>
      <c r="F13966">
        <v>292</v>
      </c>
    </row>
    <row r="13967" spans="1:6">
      <c r="A13967" s="171">
        <v>44620</v>
      </c>
      <c r="B13967" t="s">
        <v>164</v>
      </c>
      <c r="C13967">
        <v>246970.44</v>
      </c>
      <c r="D13967" t="s">
        <v>14</v>
      </c>
      <c r="E13967" t="s">
        <v>15</v>
      </c>
      <c r="F13967">
        <v>292</v>
      </c>
    </row>
    <row r="13968" spans="1:6">
      <c r="A13968" s="171">
        <v>44620</v>
      </c>
      <c r="B13968" t="s">
        <v>164</v>
      </c>
      <c r="C13968">
        <v>246970.44</v>
      </c>
      <c r="D13968" t="s">
        <v>14</v>
      </c>
      <c r="E13968" t="s">
        <v>16</v>
      </c>
      <c r="F13968">
        <v>0</v>
      </c>
    </row>
    <row r="13969" spans="1:6">
      <c r="A13969" s="171">
        <v>44620</v>
      </c>
      <c r="B13969" t="s">
        <v>164</v>
      </c>
      <c r="C13969">
        <v>246970.44</v>
      </c>
      <c r="D13969" t="s">
        <v>14</v>
      </c>
      <c r="E13969" t="s">
        <v>17</v>
      </c>
      <c r="F13969">
        <v>0</v>
      </c>
    </row>
    <row r="13970" spans="1:6">
      <c r="A13970" s="171">
        <v>44620</v>
      </c>
      <c r="B13970" t="s">
        <v>164</v>
      </c>
      <c r="C13970">
        <v>246970.44</v>
      </c>
      <c r="D13970" t="s">
        <v>14</v>
      </c>
      <c r="E13970" t="s">
        <v>18</v>
      </c>
      <c r="F13970">
        <v>0</v>
      </c>
    </row>
    <row r="13971" spans="1:6">
      <c r="A13971" s="171">
        <v>44620</v>
      </c>
      <c r="B13971" t="s">
        <v>164</v>
      </c>
      <c r="C13971">
        <v>246970.44</v>
      </c>
      <c r="D13971" t="s">
        <v>19</v>
      </c>
      <c r="E13971" t="s">
        <v>19</v>
      </c>
      <c r="F13971">
        <v>993078</v>
      </c>
    </row>
    <row r="13972" spans="1:6">
      <c r="A13972" s="171">
        <v>44620</v>
      </c>
      <c r="B13972" t="s">
        <v>164</v>
      </c>
      <c r="C13972">
        <v>246970.44</v>
      </c>
      <c r="D13972" t="s">
        <v>19</v>
      </c>
      <c r="E13972" t="s">
        <v>20</v>
      </c>
      <c r="F13972">
        <v>993078</v>
      </c>
    </row>
    <row r="13973" spans="1:6">
      <c r="A13973" s="171">
        <v>44620</v>
      </c>
      <c r="B13973" t="s">
        <v>164</v>
      </c>
      <c r="C13973">
        <v>246970.44</v>
      </c>
      <c r="D13973" t="s">
        <v>19</v>
      </c>
      <c r="E13973" t="s">
        <v>21</v>
      </c>
      <c r="F13973">
        <v>0</v>
      </c>
    </row>
    <row r="13974" spans="1:6">
      <c r="A13974" s="171">
        <v>44620</v>
      </c>
      <c r="B13974" t="s">
        <v>164</v>
      </c>
      <c r="C13974">
        <v>246970.44</v>
      </c>
      <c r="D13974" t="s">
        <v>19</v>
      </c>
      <c r="E13974" t="s">
        <v>22</v>
      </c>
      <c r="F13974">
        <v>0</v>
      </c>
    </row>
    <row r="13975" spans="1:6">
      <c r="A13975" s="171">
        <v>44620</v>
      </c>
      <c r="B13975" t="s">
        <v>164</v>
      </c>
      <c r="C13975">
        <v>246970.44</v>
      </c>
      <c r="D13975" t="s">
        <v>23</v>
      </c>
      <c r="E13975" t="s">
        <v>23</v>
      </c>
      <c r="F13975">
        <v>1694217</v>
      </c>
    </row>
    <row r="13976" spans="1:6">
      <c r="A13976" s="171">
        <v>44620</v>
      </c>
      <c r="B13976" t="s">
        <v>164</v>
      </c>
      <c r="C13976">
        <v>246970.44</v>
      </c>
      <c r="D13976" t="s">
        <v>24</v>
      </c>
      <c r="E13976" t="s">
        <v>24</v>
      </c>
      <c r="F13976">
        <v>2479378</v>
      </c>
    </row>
    <row r="13977" spans="1:6">
      <c r="A13977" s="171">
        <v>44620</v>
      </c>
      <c r="B13977" t="s">
        <v>164</v>
      </c>
      <c r="C13977">
        <v>246970.44</v>
      </c>
      <c r="D13977" t="s">
        <v>25</v>
      </c>
      <c r="E13977" t="s">
        <v>25</v>
      </c>
      <c r="F13977">
        <v>4182949</v>
      </c>
    </row>
    <row r="13978" spans="1:6">
      <c r="A13978" s="171">
        <v>44620</v>
      </c>
      <c r="B13978" t="s">
        <v>164</v>
      </c>
      <c r="C13978">
        <v>246970.44</v>
      </c>
      <c r="D13978" t="s">
        <v>26</v>
      </c>
      <c r="E13978" t="s">
        <v>26</v>
      </c>
      <c r="F13978">
        <v>994783</v>
      </c>
    </row>
    <row r="13979" spans="1:6">
      <c r="A13979" s="171">
        <v>44620</v>
      </c>
      <c r="B13979" t="s">
        <v>164</v>
      </c>
      <c r="C13979">
        <v>246970.44</v>
      </c>
      <c r="D13979" t="s">
        <v>27</v>
      </c>
      <c r="E13979" t="s">
        <v>27</v>
      </c>
      <c r="F13979">
        <v>133125</v>
      </c>
    </row>
    <row r="13980" spans="1:6">
      <c r="A13980" s="171">
        <v>44620</v>
      </c>
      <c r="B13980" t="s">
        <v>164</v>
      </c>
      <c r="C13980">
        <v>246970.44</v>
      </c>
      <c r="D13980" t="s">
        <v>28</v>
      </c>
      <c r="E13980" t="s">
        <v>28</v>
      </c>
      <c r="F13980">
        <v>15</v>
      </c>
    </row>
    <row r="13981" spans="1:6">
      <c r="A13981" s="171">
        <v>44620</v>
      </c>
      <c r="B13981" t="s">
        <v>164</v>
      </c>
      <c r="C13981">
        <v>246970.44</v>
      </c>
      <c r="D13981" t="s">
        <v>29</v>
      </c>
      <c r="E13981" t="s">
        <v>29</v>
      </c>
      <c r="F13981">
        <v>960040</v>
      </c>
    </row>
    <row r="13982" spans="1:6">
      <c r="A13982" s="171">
        <v>44620</v>
      </c>
      <c r="B13982" t="s">
        <v>164</v>
      </c>
      <c r="C13982">
        <v>246970.44</v>
      </c>
      <c r="D13982" t="s">
        <v>30</v>
      </c>
      <c r="E13982" t="s">
        <v>30</v>
      </c>
      <c r="F13982">
        <v>50115437</v>
      </c>
    </row>
    <row r="13983" spans="1:6">
      <c r="A13983" s="171">
        <v>44620</v>
      </c>
      <c r="B13983" t="s">
        <v>164</v>
      </c>
      <c r="C13983">
        <v>246970.44</v>
      </c>
      <c r="D13983" t="s">
        <v>31</v>
      </c>
      <c r="E13983" t="s">
        <v>31</v>
      </c>
      <c r="F13983">
        <v>1153300</v>
      </c>
    </row>
    <row r="13984" spans="1:6">
      <c r="A13984" s="171">
        <v>44620</v>
      </c>
      <c r="B13984" t="s">
        <v>164</v>
      </c>
      <c r="C13984">
        <v>246970.44</v>
      </c>
      <c r="D13984" t="s">
        <v>32</v>
      </c>
      <c r="E13984" t="s">
        <v>32</v>
      </c>
      <c r="F13984">
        <v>117205</v>
      </c>
    </row>
    <row r="13985" spans="1:6">
      <c r="A13985" s="171">
        <v>44620</v>
      </c>
      <c r="B13985" t="s">
        <v>164</v>
      </c>
      <c r="C13985">
        <v>246970.44</v>
      </c>
      <c r="D13985" t="s">
        <v>33</v>
      </c>
      <c r="E13985" t="s">
        <v>33</v>
      </c>
      <c r="F13985">
        <v>68736867</v>
      </c>
    </row>
    <row r="13986" spans="1:6">
      <c r="A13986" s="171">
        <v>44620</v>
      </c>
      <c r="B13986" t="s">
        <v>164</v>
      </c>
      <c r="C13986">
        <v>246970.44</v>
      </c>
      <c r="D13986" t="s">
        <v>34</v>
      </c>
      <c r="E13986" t="s">
        <v>34</v>
      </c>
      <c r="F13986">
        <v>2733689</v>
      </c>
    </row>
    <row r="13987" spans="1:6">
      <c r="A13987" s="171">
        <v>44620</v>
      </c>
      <c r="B13987" t="s">
        <v>164</v>
      </c>
      <c r="C13987">
        <v>246970.44</v>
      </c>
      <c r="D13987" t="s">
        <v>35</v>
      </c>
      <c r="E13987" t="s">
        <v>35</v>
      </c>
      <c r="F13987">
        <v>0</v>
      </c>
    </row>
    <row r="13988" spans="1:6">
      <c r="A13988" s="171">
        <v>44620</v>
      </c>
      <c r="B13988" t="s">
        <v>164</v>
      </c>
      <c r="C13988">
        <v>246970.44</v>
      </c>
      <c r="D13988" t="s">
        <v>36</v>
      </c>
      <c r="E13988" t="s">
        <v>36</v>
      </c>
      <c r="F13988">
        <v>0</v>
      </c>
    </row>
    <row r="13989" spans="1:6">
      <c r="A13989" s="171">
        <v>44620</v>
      </c>
      <c r="B13989" t="s">
        <v>164</v>
      </c>
      <c r="C13989">
        <v>246970.44</v>
      </c>
      <c r="D13989" t="s">
        <v>37</v>
      </c>
      <c r="E13989" t="s">
        <v>37</v>
      </c>
      <c r="F13989">
        <v>0</v>
      </c>
    </row>
    <row r="13990" spans="1:6">
      <c r="A13990" s="171">
        <v>44620</v>
      </c>
      <c r="B13990" t="s">
        <v>164</v>
      </c>
      <c r="C13990">
        <v>246970.44</v>
      </c>
      <c r="D13990" t="s">
        <v>38</v>
      </c>
      <c r="E13990" t="s">
        <v>38</v>
      </c>
      <c r="F13990">
        <v>0</v>
      </c>
    </row>
    <row r="13991" spans="1:6">
      <c r="A13991" s="171">
        <v>44620</v>
      </c>
      <c r="B13991" t="s">
        <v>164</v>
      </c>
      <c r="C13991">
        <v>246970.44</v>
      </c>
      <c r="D13991" t="s">
        <v>39</v>
      </c>
      <c r="E13991" t="s">
        <v>39</v>
      </c>
      <c r="F13991">
        <v>201558</v>
      </c>
    </row>
    <row r="13992" spans="1:6">
      <c r="A13992" s="171">
        <v>44620</v>
      </c>
      <c r="B13992" t="s">
        <v>164</v>
      </c>
      <c r="C13992">
        <v>246970.44</v>
      </c>
      <c r="D13992" t="s">
        <v>40</v>
      </c>
      <c r="E13992" t="s">
        <v>40</v>
      </c>
      <c r="F13992">
        <v>0</v>
      </c>
    </row>
    <row r="13993" spans="1:6">
      <c r="A13993" s="171">
        <v>44620</v>
      </c>
      <c r="B13993" t="s">
        <v>164</v>
      </c>
      <c r="C13993">
        <v>246970.44</v>
      </c>
      <c r="D13993" t="s">
        <v>41</v>
      </c>
      <c r="E13993" t="s">
        <v>41</v>
      </c>
      <c r="F13993">
        <v>0</v>
      </c>
    </row>
    <row r="13994" spans="1:6">
      <c r="A13994" s="171">
        <v>44621</v>
      </c>
      <c r="B13994" t="s">
        <v>164</v>
      </c>
      <c r="C13994">
        <v>255011.67</v>
      </c>
      <c r="D13994" t="s">
        <v>9</v>
      </c>
      <c r="E13994" t="s">
        <v>9</v>
      </c>
      <c r="F13994">
        <v>1911456</v>
      </c>
    </row>
    <row r="13995" spans="1:6">
      <c r="A13995" s="171">
        <v>44621</v>
      </c>
      <c r="B13995" t="s">
        <v>164</v>
      </c>
      <c r="C13995">
        <v>255011.67</v>
      </c>
      <c r="D13995" t="s">
        <v>9</v>
      </c>
      <c r="E13995" t="s">
        <v>10</v>
      </c>
      <c r="F13995">
        <v>910693</v>
      </c>
    </row>
    <row r="13996" spans="1:6">
      <c r="A13996" s="171">
        <v>44621</v>
      </c>
      <c r="B13996" t="s">
        <v>164</v>
      </c>
      <c r="C13996">
        <v>255011.67</v>
      </c>
      <c r="D13996" t="s">
        <v>9</v>
      </c>
      <c r="E13996" t="s">
        <v>11</v>
      </c>
      <c r="F13996">
        <v>0</v>
      </c>
    </row>
    <row r="13997" spans="1:6">
      <c r="A13997" s="171">
        <v>44621</v>
      </c>
      <c r="B13997" t="s">
        <v>164</v>
      </c>
      <c r="C13997">
        <v>255011.67</v>
      </c>
      <c r="D13997" t="s">
        <v>9</v>
      </c>
      <c r="E13997" t="s">
        <v>12</v>
      </c>
      <c r="F13997">
        <v>0</v>
      </c>
    </row>
    <row r="13998" spans="1:6">
      <c r="A13998" s="171">
        <v>44621</v>
      </c>
      <c r="B13998" t="s">
        <v>164</v>
      </c>
      <c r="C13998">
        <v>255011.67</v>
      </c>
      <c r="D13998" t="s">
        <v>9</v>
      </c>
      <c r="E13998" t="s">
        <v>13</v>
      </c>
      <c r="F13998">
        <v>1000763</v>
      </c>
    </row>
    <row r="13999" spans="1:6">
      <c r="A13999" s="171">
        <v>44621</v>
      </c>
      <c r="B13999" t="s">
        <v>164</v>
      </c>
      <c r="C13999">
        <v>255011.67</v>
      </c>
      <c r="D13999" t="s">
        <v>14</v>
      </c>
      <c r="E13999" t="s">
        <v>14</v>
      </c>
      <c r="F13999">
        <v>239</v>
      </c>
    </row>
    <row r="14000" spans="1:6">
      <c r="A14000" s="171">
        <v>44621</v>
      </c>
      <c r="B14000" t="s">
        <v>164</v>
      </c>
      <c r="C14000">
        <v>255011.67</v>
      </c>
      <c r="D14000" t="s">
        <v>14</v>
      </c>
      <c r="E14000" t="s">
        <v>15</v>
      </c>
      <c r="F14000">
        <v>239</v>
      </c>
    </row>
    <row r="14001" spans="1:6">
      <c r="A14001" s="171">
        <v>44621</v>
      </c>
      <c r="B14001" t="s">
        <v>164</v>
      </c>
      <c r="C14001">
        <v>255011.67</v>
      </c>
      <c r="D14001" t="s">
        <v>14</v>
      </c>
      <c r="E14001" t="s">
        <v>16</v>
      </c>
      <c r="F14001">
        <v>0</v>
      </c>
    </row>
    <row r="14002" spans="1:6">
      <c r="A14002" s="171">
        <v>44621</v>
      </c>
      <c r="B14002" t="s">
        <v>164</v>
      </c>
      <c r="C14002">
        <v>255011.67</v>
      </c>
      <c r="D14002" t="s">
        <v>14</v>
      </c>
      <c r="E14002" t="s">
        <v>17</v>
      </c>
      <c r="F14002">
        <v>0</v>
      </c>
    </row>
    <row r="14003" spans="1:6">
      <c r="A14003" s="171">
        <v>44621</v>
      </c>
      <c r="B14003" t="s">
        <v>164</v>
      </c>
      <c r="C14003">
        <v>255011.67</v>
      </c>
      <c r="D14003" t="s">
        <v>14</v>
      </c>
      <c r="E14003" t="s">
        <v>18</v>
      </c>
      <c r="F14003">
        <v>0</v>
      </c>
    </row>
    <row r="14004" spans="1:6">
      <c r="A14004" s="171">
        <v>44621</v>
      </c>
      <c r="B14004" t="s">
        <v>164</v>
      </c>
      <c r="C14004">
        <v>255011.67</v>
      </c>
      <c r="D14004" t="s">
        <v>19</v>
      </c>
      <c r="E14004" t="s">
        <v>19</v>
      </c>
      <c r="F14004">
        <v>1171489</v>
      </c>
    </row>
    <row r="14005" spans="1:6">
      <c r="A14005" s="171">
        <v>44621</v>
      </c>
      <c r="B14005" t="s">
        <v>164</v>
      </c>
      <c r="C14005">
        <v>255011.67</v>
      </c>
      <c r="D14005" t="s">
        <v>19</v>
      </c>
      <c r="E14005" t="s">
        <v>20</v>
      </c>
      <c r="F14005">
        <v>1171489</v>
      </c>
    </row>
    <row r="14006" spans="1:6">
      <c r="A14006" s="171">
        <v>44621</v>
      </c>
      <c r="B14006" t="s">
        <v>164</v>
      </c>
      <c r="C14006">
        <v>255011.67</v>
      </c>
      <c r="D14006" t="s">
        <v>19</v>
      </c>
      <c r="E14006" t="s">
        <v>21</v>
      </c>
      <c r="F14006">
        <v>0</v>
      </c>
    </row>
    <row r="14007" spans="1:6">
      <c r="A14007" s="171">
        <v>44621</v>
      </c>
      <c r="B14007" t="s">
        <v>164</v>
      </c>
      <c r="C14007">
        <v>255011.67</v>
      </c>
      <c r="D14007" t="s">
        <v>19</v>
      </c>
      <c r="E14007" t="s">
        <v>22</v>
      </c>
      <c r="F14007">
        <v>0</v>
      </c>
    </row>
    <row r="14008" spans="1:6">
      <c r="A14008" s="171">
        <v>44621</v>
      </c>
      <c r="B14008" t="s">
        <v>164</v>
      </c>
      <c r="C14008">
        <v>255011.67</v>
      </c>
      <c r="D14008" t="s">
        <v>23</v>
      </c>
      <c r="E14008" t="s">
        <v>23</v>
      </c>
      <c r="F14008">
        <v>1644109</v>
      </c>
    </row>
    <row r="14009" spans="1:6">
      <c r="A14009" s="171">
        <v>44621</v>
      </c>
      <c r="B14009" t="s">
        <v>164</v>
      </c>
      <c r="C14009">
        <v>255011.67</v>
      </c>
      <c r="D14009" t="s">
        <v>24</v>
      </c>
      <c r="E14009" t="s">
        <v>24</v>
      </c>
      <c r="F14009">
        <v>3833253</v>
      </c>
    </row>
    <row r="14010" spans="1:6">
      <c r="A14010" s="171">
        <v>44621</v>
      </c>
      <c r="B14010" t="s">
        <v>164</v>
      </c>
      <c r="C14010">
        <v>255011.67</v>
      </c>
      <c r="D14010" t="s">
        <v>25</v>
      </c>
      <c r="E14010" t="s">
        <v>25</v>
      </c>
      <c r="F14010">
        <v>4150957</v>
      </c>
    </row>
    <row r="14011" spans="1:6">
      <c r="A14011" s="171">
        <v>44621</v>
      </c>
      <c r="B14011" t="s">
        <v>164</v>
      </c>
      <c r="C14011">
        <v>255011.67</v>
      </c>
      <c r="D14011" t="s">
        <v>26</v>
      </c>
      <c r="E14011" t="s">
        <v>26</v>
      </c>
      <c r="F14011">
        <v>1174895</v>
      </c>
    </row>
    <row r="14012" spans="1:6">
      <c r="A14012" s="171">
        <v>44621</v>
      </c>
      <c r="B14012" t="s">
        <v>164</v>
      </c>
      <c r="C14012">
        <v>255011.67</v>
      </c>
      <c r="D14012" t="s">
        <v>27</v>
      </c>
      <c r="E14012" t="s">
        <v>27</v>
      </c>
      <c r="F14012">
        <v>138049</v>
      </c>
    </row>
    <row r="14013" spans="1:6">
      <c r="A14013" s="171">
        <v>44621</v>
      </c>
      <c r="B14013" t="s">
        <v>164</v>
      </c>
      <c r="C14013">
        <v>255011.67</v>
      </c>
      <c r="D14013" t="s">
        <v>28</v>
      </c>
      <c r="E14013" t="s">
        <v>28</v>
      </c>
      <c r="F14013">
        <v>7</v>
      </c>
    </row>
    <row r="14014" spans="1:6">
      <c r="A14014" s="171">
        <v>44621</v>
      </c>
      <c r="B14014" t="s">
        <v>164</v>
      </c>
      <c r="C14014">
        <v>255011.67</v>
      </c>
      <c r="D14014" t="s">
        <v>29</v>
      </c>
      <c r="E14014" t="s">
        <v>29</v>
      </c>
      <c r="F14014">
        <v>958088</v>
      </c>
    </row>
    <row r="14015" spans="1:6">
      <c r="A14015" s="171">
        <v>44621</v>
      </c>
      <c r="B14015" t="s">
        <v>164</v>
      </c>
      <c r="C14015">
        <v>255011.67</v>
      </c>
      <c r="D14015" t="s">
        <v>30</v>
      </c>
      <c r="E14015" t="s">
        <v>30</v>
      </c>
      <c r="F14015">
        <v>48279549</v>
      </c>
    </row>
    <row r="14016" spans="1:6">
      <c r="A14016" s="171">
        <v>44621</v>
      </c>
      <c r="B14016" t="s">
        <v>164</v>
      </c>
      <c r="C14016">
        <v>255011.67</v>
      </c>
      <c r="D14016" t="s">
        <v>31</v>
      </c>
      <c r="E14016" t="s">
        <v>31</v>
      </c>
      <c r="F14016">
        <v>1327620</v>
      </c>
    </row>
    <row r="14017" spans="1:6">
      <c r="A14017" s="171">
        <v>44621</v>
      </c>
      <c r="B14017" t="s">
        <v>164</v>
      </c>
      <c r="C14017">
        <v>255011.67</v>
      </c>
      <c r="D14017" t="s">
        <v>32</v>
      </c>
      <c r="E14017" t="s">
        <v>32</v>
      </c>
      <c r="F14017">
        <v>63846</v>
      </c>
    </row>
    <row r="14018" spans="1:6">
      <c r="A14018" s="171">
        <v>44621</v>
      </c>
      <c r="B14018" t="s">
        <v>164</v>
      </c>
      <c r="C14018">
        <v>255011.67</v>
      </c>
      <c r="D14018" t="s">
        <v>33</v>
      </c>
      <c r="E14018" t="s">
        <v>33</v>
      </c>
      <c r="F14018">
        <v>63155417</v>
      </c>
    </row>
    <row r="14019" spans="1:6">
      <c r="A14019" s="171">
        <v>44621</v>
      </c>
      <c r="B14019" t="s">
        <v>164</v>
      </c>
      <c r="C14019">
        <v>255011.67</v>
      </c>
      <c r="D14019" t="s">
        <v>34</v>
      </c>
      <c r="E14019" t="s">
        <v>34</v>
      </c>
      <c r="F14019">
        <v>2535657</v>
      </c>
    </row>
    <row r="14020" spans="1:6">
      <c r="A14020" s="171">
        <v>44621</v>
      </c>
      <c r="B14020" t="s">
        <v>164</v>
      </c>
      <c r="C14020">
        <v>255011.67</v>
      </c>
      <c r="D14020" t="s">
        <v>35</v>
      </c>
      <c r="E14020" t="s">
        <v>35</v>
      </c>
      <c r="F14020">
        <v>0</v>
      </c>
    </row>
    <row r="14021" spans="1:6">
      <c r="A14021" s="171">
        <v>44621</v>
      </c>
      <c r="B14021" t="s">
        <v>164</v>
      </c>
      <c r="C14021">
        <v>255011.67</v>
      </c>
      <c r="D14021" t="s">
        <v>36</v>
      </c>
      <c r="E14021" t="s">
        <v>36</v>
      </c>
      <c r="F14021">
        <v>0</v>
      </c>
    </row>
    <row r="14022" spans="1:6">
      <c r="A14022" s="171">
        <v>44621</v>
      </c>
      <c r="B14022" t="s">
        <v>164</v>
      </c>
      <c r="C14022">
        <v>255011.67</v>
      </c>
      <c r="D14022" t="s">
        <v>37</v>
      </c>
      <c r="E14022" t="s">
        <v>37</v>
      </c>
      <c r="F14022">
        <v>0</v>
      </c>
    </row>
    <row r="14023" spans="1:6">
      <c r="A14023" s="171">
        <v>44621</v>
      </c>
      <c r="B14023" t="s">
        <v>164</v>
      </c>
      <c r="C14023">
        <v>255011.67</v>
      </c>
      <c r="D14023" t="s">
        <v>38</v>
      </c>
      <c r="E14023" t="s">
        <v>38</v>
      </c>
      <c r="F14023">
        <v>0</v>
      </c>
    </row>
    <row r="14024" spans="1:6">
      <c r="A14024" s="171">
        <v>44621</v>
      </c>
      <c r="B14024" t="s">
        <v>164</v>
      </c>
      <c r="C14024">
        <v>255011.67</v>
      </c>
      <c r="D14024" t="s">
        <v>39</v>
      </c>
      <c r="E14024" t="s">
        <v>39</v>
      </c>
      <c r="F14024">
        <v>256627</v>
      </c>
    </row>
    <row r="14025" spans="1:6">
      <c r="A14025" s="171">
        <v>44621</v>
      </c>
      <c r="B14025" t="s">
        <v>164</v>
      </c>
      <c r="C14025">
        <v>255011.67</v>
      </c>
      <c r="D14025" t="s">
        <v>40</v>
      </c>
      <c r="E14025" t="s">
        <v>40</v>
      </c>
      <c r="F14025">
        <v>0</v>
      </c>
    </row>
    <row r="14026" spans="1:6">
      <c r="A14026" s="171">
        <v>44621</v>
      </c>
      <c r="B14026" t="s">
        <v>164</v>
      </c>
      <c r="C14026">
        <v>255011.67</v>
      </c>
      <c r="D14026" t="s">
        <v>41</v>
      </c>
      <c r="E14026" t="s">
        <v>41</v>
      </c>
      <c r="F14026">
        <v>0</v>
      </c>
    </row>
    <row r="14027" spans="1:6">
      <c r="A14027" s="171">
        <v>44622</v>
      </c>
      <c r="B14027" t="s">
        <v>164</v>
      </c>
      <c r="C14027">
        <v>261992.75</v>
      </c>
      <c r="D14027" t="s">
        <v>9</v>
      </c>
      <c r="E14027" t="s">
        <v>9</v>
      </c>
      <c r="F14027">
        <v>1683569</v>
      </c>
    </row>
    <row r="14028" spans="1:6">
      <c r="A14028" s="171">
        <v>44622</v>
      </c>
      <c r="B14028" t="s">
        <v>164</v>
      </c>
      <c r="C14028">
        <v>261992.75</v>
      </c>
      <c r="D14028" t="s">
        <v>9</v>
      </c>
      <c r="E14028" t="s">
        <v>10</v>
      </c>
      <c r="F14028">
        <v>662419</v>
      </c>
    </row>
    <row r="14029" spans="1:6">
      <c r="A14029" s="171">
        <v>44622</v>
      </c>
      <c r="B14029" t="s">
        <v>164</v>
      </c>
      <c r="C14029">
        <v>261992.75</v>
      </c>
      <c r="D14029" t="s">
        <v>9</v>
      </c>
      <c r="E14029" t="s">
        <v>11</v>
      </c>
      <c r="F14029">
        <v>0</v>
      </c>
    </row>
    <row r="14030" spans="1:6">
      <c r="A14030" s="171">
        <v>44622</v>
      </c>
      <c r="B14030" t="s">
        <v>164</v>
      </c>
      <c r="C14030">
        <v>261992.75</v>
      </c>
      <c r="D14030" t="s">
        <v>9</v>
      </c>
      <c r="E14030" t="s">
        <v>12</v>
      </c>
      <c r="F14030">
        <v>0</v>
      </c>
    </row>
    <row r="14031" spans="1:6">
      <c r="A14031" s="171">
        <v>44622</v>
      </c>
      <c r="B14031" t="s">
        <v>164</v>
      </c>
      <c r="C14031">
        <v>261992.75</v>
      </c>
      <c r="D14031" t="s">
        <v>9</v>
      </c>
      <c r="E14031" t="s">
        <v>13</v>
      </c>
      <c r="F14031">
        <v>1021150</v>
      </c>
    </row>
    <row r="14032" spans="1:6">
      <c r="A14032" s="171">
        <v>44622</v>
      </c>
      <c r="B14032" t="s">
        <v>164</v>
      </c>
      <c r="C14032">
        <v>261992.75</v>
      </c>
      <c r="D14032" t="s">
        <v>14</v>
      </c>
      <c r="E14032" t="s">
        <v>14</v>
      </c>
      <c r="F14032">
        <v>307</v>
      </c>
    </row>
    <row r="14033" spans="1:6">
      <c r="A14033" s="171">
        <v>44622</v>
      </c>
      <c r="B14033" t="s">
        <v>164</v>
      </c>
      <c r="C14033">
        <v>261992.75</v>
      </c>
      <c r="D14033" t="s">
        <v>14</v>
      </c>
      <c r="E14033" t="s">
        <v>15</v>
      </c>
      <c r="F14033">
        <v>307</v>
      </c>
    </row>
    <row r="14034" spans="1:6">
      <c r="A14034" s="171">
        <v>44622</v>
      </c>
      <c r="B14034" t="s">
        <v>164</v>
      </c>
      <c r="C14034">
        <v>261992.75</v>
      </c>
      <c r="D14034" t="s">
        <v>14</v>
      </c>
      <c r="E14034" t="s">
        <v>16</v>
      </c>
      <c r="F14034">
        <v>0</v>
      </c>
    </row>
    <row r="14035" spans="1:6">
      <c r="A14035" s="171">
        <v>44622</v>
      </c>
      <c r="B14035" t="s">
        <v>164</v>
      </c>
      <c r="C14035">
        <v>261992.75</v>
      </c>
      <c r="D14035" t="s">
        <v>14</v>
      </c>
      <c r="E14035" t="s">
        <v>17</v>
      </c>
      <c r="F14035">
        <v>0</v>
      </c>
    </row>
    <row r="14036" spans="1:6">
      <c r="A14036" s="171">
        <v>44622</v>
      </c>
      <c r="B14036" t="s">
        <v>164</v>
      </c>
      <c r="C14036">
        <v>261992.75</v>
      </c>
      <c r="D14036" t="s">
        <v>14</v>
      </c>
      <c r="E14036" t="s">
        <v>18</v>
      </c>
      <c r="F14036">
        <v>0</v>
      </c>
    </row>
    <row r="14037" spans="1:6">
      <c r="A14037" s="171">
        <v>44622</v>
      </c>
      <c r="B14037" t="s">
        <v>164</v>
      </c>
      <c r="C14037">
        <v>261992.75</v>
      </c>
      <c r="D14037" t="s">
        <v>19</v>
      </c>
      <c r="E14037" t="s">
        <v>19</v>
      </c>
      <c r="F14037">
        <v>4762889</v>
      </c>
    </row>
    <row r="14038" spans="1:6">
      <c r="A14038" s="171">
        <v>44622</v>
      </c>
      <c r="B14038" t="s">
        <v>164</v>
      </c>
      <c r="C14038">
        <v>261992.75</v>
      </c>
      <c r="D14038" t="s">
        <v>19</v>
      </c>
      <c r="E14038" t="s">
        <v>20</v>
      </c>
      <c r="F14038">
        <v>4762889</v>
      </c>
    </row>
    <row r="14039" spans="1:6">
      <c r="A14039" s="171">
        <v>44622</v>
      </c>
      <c r="B14039" t="s">
        <v>164</v>
      </c>
      <c r="C14039">
        <v>261992.75</v>
      </c>
      <c r="D14039" t="s">
        <v>19</v>
      </c>
      <c r="E14039" t="s">
        <v>21</v>
      </c>
      <c r="F14039">
        <v>0</v>
      </c>
    </row>
    <row r="14040" spans="1:6">
      <c r="A14040" s="171">
        <v>44622</v>
      </c>
      <c r="B14040" t="s">
        <v>164</v>
      </c>
      <c r="C14040">
        <v>261992.75</v>
      </c>
      <c r="D14040" t="s">
        <v>19</v>
      </c>
      <c r="E14040" t="s">
        <v>22</v>
      </c>
      <c r="F14040">
        <v>0</v>
      </c>
    </row>
    <row r="14041" spans="1:6">
      <c r="A14041" s="171">
        <v>44622</v>
      </c>
      <c r="B14041" t="s">
        <v>164</v>
      </c>
      <c r="C14041">
        <v>261992.75</v>
      </c>
      <c r="D14041" t="s">
        <v>23</v>
      </c>
      <c r="E14041" t="s">
        <v>23</v>
      </c>
      <c r="F14041">
        <v>1598283</v>
      </c>
    </row>
    <row r="14042" spans="1:6">
      <c r="A14042" s="171">
        <v>44622</v>
      </c>
      <c r="B14042" t="s">
        <v>164</v>
      </c>
      <c r="C14042">
        <v>261992.75</v>
      </c>
      <c r="D14042" t="s">
        <v>24</v>
      </c>
      <c r="E14042" t="s">
        <v>24</v>
      </c>
      <c r="F14042">
        <v>4019798</v>
      </c>
    </row>
    <row r="14043" spans="1:6">
      <c r="A14043" s="171">
        <v>44622</v>
      </c>
      <c r="B14043" t="s">
        <v>164</v>
      </c>
      <c r="C14043">
        <v>261992.75</v>
      </c>
      <c r="D14043" t="s">
        <v>25</v>
      </c>
      <c r="E14043" t="s">
        <v>25</v>
      </c>
      <c r="F14043">
        <v>3749223</v>
      </c>
    </row>
    <row r="14044" spans="1:6">
      <c r="A14044" s="171">
        <v>44622</v>
      </c>
      <c r="B14044" t="s">
        <v>164</v>
      </c>
      <c r="C14044">
        <v>261992.75</v>
      </c>
      <c r="D14044" t="s">
        <v>26</v>
      </c>
      <c r="E14044" t="s">
        <v>26</v>
      </c>
      <c r="F14044">
        <v>4766646</v>
      </c>
    </row>
    <row r="14045" spans="1:6">
      <c r="A14045" s="171">
        <v>44622</v>
      </c>
      <c r="B14045" t="s">
        <v>164</v>
      </c>
      <c r="C14045">
        <v>261992.75</v>
      </c>
      <c r="D14045" t="s">
        <v>27</v>
      </c>
      <c r="E14045" t="s">
        <v>27</v>
      </c>
      <c r="F14045">
        <v>144465</v>
      </c>
    </row>
    <row r="14046" spans="1:6">
      <c r="A14046" s="171">
        <v>44622</v>
      </c>
      <c r="B14046" t="s">
        <v>164</v>
      </c>
      <c r="C14046">
        <v>261992.75</v>
      </c>
      <c r="D14046" t="s">
        <v>28</v>
      </c>
      <c r="E14046" t="s">
        <v>28</v>
      </c>
      <c r="F14046">
        <v>3</v>
      </c>
    </row>
    <row r="14047" spans="1:6">
      <c r="A14047" s="171">
        <v>44622</v>
      </c>
      <c r="B14047" t="s">
        <v>164</v>
      </c>
      <c r="C14047">
        <v>261992.75</v>
      </c>
      <c r="D14047" t="s">
        <v>29</v>
      </c>
      <c r="E14047" t="s">
        <v>29</v>
      </c>
      <c r="F14047">
        <v>995531</v>
      </c>
    </row>
    <row r="14048" spans="1:6">
      <c r="A14048" s="171">
        <v>44622</v>
      </c>
      <c r="B14048" t="s">
        <v>164</v>
      </c>
      <c r="C14048">
        <v>261992.75</v>
      </c>
      <c r="D14048" t="s">
        <v>30</v>
      </c>
      <c r="E14048" t="s">
        <v>30</v>
      </c>
      <c r="F14048">
        <v>45296907</v>
      </c>
    </row>
    <row r="14049" spans="1:6">
      <c r="A14049" s="171">
        <v>44622</v>
      </c>
      <c r="B14049" t="s">
        <v>164</v>
      </c>
      <c r="C14049">
        <v>261992.75</v>
      </c>
      <c r="D14049" t="s">
        <v>31</v>
      </c>
      <c r="E14049" t="s">
        <v>31</v>
      </c>
      <c r="F14049">
        <v>1171540</v>
      </c>
    </row>
    <row r="14050" spans="1:6">
      <c r="A14050" s="171">
        <v>44622</v>
      </c>
      <c r="B14050" t="s">
        <v>164</v>
      </c>
      <c r="C14050">
        <v>261992.75</v>
      </c>
      <c r="D14050" t="s">
        <v>32</v>
      </c>
      <c r="E14050" t="s">
        <v>32</v>
      </c>
      <c r="F14050">
        <v>89221</v>
      </c>
    </row>
    <row r="14051" spans="1:6">
      <c r="A14051" s="171">
        <v>44622</v>
      </c>
      <c r="B14051" t="s">
        <v>164</v>
      </c>
      <c r="C14051">
        <v>261992.75</v>
      </c>
      <c r="D14051" t="s">
        <v>33</v>
      </c>
      <c r="E14051" t="s">
        <v>33</v>
      </c>
      <c r="F14051">
        <v>75904971</v>
      </c>
    </row>
    <row r="14052" spans="1:6">
      <c r="A14052" s="171">
        <v>44622</v>
      </c>
      <c r="B14052" t="s">
        <v>164</v>
      </c>
      <c r="C14052">
        <v>261992.75</v>
      </c>
      <c r="D14052" t="s">
        <v>34</v>
      </c>
      <c r="E14052" t="s">
        <v>34</v>
      </c>
      <c r="F14052">
        <v>4565240</v>
      </c>
    </row>
    <row r="14053" spans="1:6">
      <c r="A14053" s="171">
        <v>44622</v>
      </c>
      <c r="B14053" t="s">
        <v>164</v>
      </c>
      <c r="C14053">
        <v>261992.75</v>
      </c>
      <c r="D14053" t="s">
        <v>35</v>
      </c>
      <c r="E14053" t="s">
        <v>35</v>
      </c>
      <c r="F14053">
        <v>0</v>
      </c>
    </row>
    <row r="14054" spans="1:6">
      <c r="A14054" s="171">
        <v>44622</v>
      </c>
      <c r="B14054" t="s">
        <v>164</v>
      </c>
      <c r="C14054">
        <v>261992.75</v>
      </c>
      <c r="D14054" t="s">
        <v>36</v>
      </c>
      <c r="E14054" t="s">
        <v>36</v>
      </c>
      <c r="F14054">
        <v>0</v>
      </c>
    </row>
    <row r="14055" spans="1:6">
      <c r="A14055" s="171">
        <v>44622</v>
      </c>
      <c r="B14055" t="s">
        <v>164</v>
      </c>
      <c r="C14055">
        <v>261992.75</v>
      </c>
      <c r="D14055" t="s">
        <v>37</v>
      </c>
      <c r="E14055" t="s">
        <v>37</v>
      </c>
      <c r="F14055">
        <v>0</v>
      </c>
    </row>
    <row r="14056" spans="1:6">
      <c r="A14056" s="171">
        <v>44622</v>
      </c>
      <c r="B14056" t="s">
        <v>164</v>
      </c>
      <c r="C14056">
        <v>261992.75</v>
      </c>
      <c r="D14056" t="s">
        <v>38</v>
      </c>
      <c r="E14056" t="s">
        <v>38</v>
      </c>
      <c r="F14056">
        <v>0</v>
      </c>
    </row>
    <row r="14057" spans="1:6">
      <c r="A14057" s="171">
        <v>44622</v>
      </c>
      <c r="B14057" t="s">
        <v>164</v>
      </c>
      <c r="C14057">
        <v>261992.75</v>
      </c>
      <c r="D14057" t="s">
        <v>39</v>
      </c>
      <c r="E14057" t="s">
        <v>39</v>
      </c>
      <c r="F14057">
        <v>401388</v>
      </c>
    </row>
    <row r="14058" spans="1:6">
      <c r="A14058" s="171">
        <v>44622</v>
      </c>
      <c r="B14058" t="s">
        <v>164</v>
      </c>
      <c r="C14058">
        <v>261992.75</v>
      </c>
      <c r="D14058" t="s">
        <v>40</v>
      </c>
      <c r="E14058" t="s">
        <v>40</v>
      </c>
      <c r="F14058">
        <v>0</v>
      </c>
    </row>
    <row r="14059" spans="1:6">
      <c r="A14059" s="171">
        <v>44622</v>
      </c>
      <c r="B14059" t="s">
        <v>164</v>
      </c>
      <c r="C14059">
        <v>261992.75</v>
      </c>
      <c r="D14059" t="s">
        <v>41</v>
      </c>
      <c r="E14059" t="s">
        <v>41</v>
      </c>
      <c r="F14059">
        <v>0</v>
      </c>
    </row>
    <row r="14060" spans="1:6">
      <c r="A14060" s="171">
        <v>44623</v>
      </c>
      <c r="B14060" t="s">
        <v>164</v>
      </c>
      <c r="C14060">
        <v>238381.32</v>
      </c>
      <c r="D14060" t="s">
        <v>9</v>
      </c>
      <c r="E14060" t="s">
        <v>9</v>
      </c>
      <c r="F14060">
        <v>1735905</v>
      </c>
    </row>
    <row r="14061" spans="1:6">
      <c r="A14061" s="171">
        <v>44623</v>
      </c>
      <c r="B14061" t="s">
        <v>164</v>
      </c>
      <c r="C14061">
        <v>238381.32</v>
      </c>
      <c r="D14061" t="s">
        <v>9</v>
      </c>
      <c r="E14061" t="s">
        <v>10</v>
      </c>
      <c r="F14061">
        <v>670776</v>
      </c>
    </row>
    <row r="14062" spans="1:6">
      <c r="A14062" s="171">
        <v>44623</v>
      </c>
      <c r="B14062" t="s">
        <v>164</v>
      </c>
      <c r="C14062">
        <v>238381.32</v>
      </c>
      <c r="D14062" t="s">
        <v>9</v>
      </c>
      <c r="E14062" t="s">
        <v>11</v>
      </c>
      <c r="F14062">
        <v>0</v>
      </c>
    </row>
    <row r="14063" spans="1:6">
      <c r="A14063" s="171">
        <v>44623</v>
      </c>
      <c r="B14063" t="s">
        <v>164</v>
      </c>
      <c r="C14063">
        <v>238381.32</v>
      </c>
      <c r="D14063" t="s">
        <v>9</v>
      </c>
      <c r="E14063" t="s">
        <v>12</v>
      </c>
      <c r="F14063">
        <v>0</v>
      </c>
    </row>
    <row r="14064" spans="1:6">
      <c r="A14064" s="171">
        <v>44623</v>
      </c>
      <c r="B14064" t="s">
        <v>164</v>
      </c>
      <c r="C14064">
        <v>238381.32</v>
      </c>
      <c r="D14064" t="s">
        <v>9</v>
      </c>
      <c r="E14064" t="s">
        <v>13</v>
      </c>
      <c r="F14064">
        <v>1065129</v>
      </c>
    </row>
    <row r="14065" spans="1:6">
      <c r="A14065" s="171">
        <v>44623</v>
      </c>
      <c r="B14065" t="s">
        <v>164</v>
      </c>
      <c r="C14065">
        <v>238381.32</v>
      </c>
      <c r="D14065" t="s">
        <v>14</v>
      </c>
      <c r="E14065" t="s">
        <v>14</v>
      </c>
      <c r="F14065">
        <v>9</v>
      </c>
    </row>
    <row r="14066" spans="1:6">
      <c r="A14066" s="171">
        <v>44623</v>
      </c>
      <c r="B14066" t="s">
        <v>164</v>
      </c>
      <c r="C14066">
        <v>238381.32</v>
      </c>
      <c r="D14066" t="s">
        <v>14</v>
      </c>
      <c r="E14066" t="s">
        <v>15</v>
      </c>
      <c r="F14066">
        <v>9</v>
      </c>
    </row>
    <row r="14067" spans="1:6">
      <c r="A14067" s="171">
        <v>44623</v>
      </c>
      <c r="B14067" t="s">
        <v>164</v>
      </c>
      <c r="C14067">
        <v>238381.32</v>
      </c>
      <c r="D14067" t="s">
        <v>14</v>
      </c>
      <c r="E14067" t="s">
        <v>16</v>
      </c>
      <c r="F14067">
        <v>0</v>
      </c>
    </row>
    <row r="14068" spans="1:6">
      <c r="A14068" s="171">
        <v>44623</v>
      </c>
      <c r="B14068" t="s">
        <v>164</v>
      </c>
      <c r="C14068">
        <v>238381.32</v>
      </c>
      <c r="D14068" t="s">
        <v>14</v>
      </c>
      <c r="E14068" t="s">
        <v>17</v>
      </c>
      <c r="F14068">
        <v>0</v>
      </c>
    </row>
    <row r="14069" spans="1:6">
      <c r="A14069" s="171">
        <v>44623</v>
      </c>
      <c r="B14069" t="s">
        <v>164</v>
      </c>
      <c r="C14069">
        <v>238381.32</v>
      </c>
      <c r="D14069" t="s">
        <v>14</v>
      </c>
      <c r="E14069" t="s">
        <v>18</v>
      </c>
      <c r="F14069">
        <v>0</v>
      </c>
    </row>
    <row r="14070" spans="1:6">
      <c r="A14070" s="171">
        <v>44623</v>
      </c>
      <c r="B14070" t="s">
        <v>164</v>
      </c>
      <c r="C14070">
        <v>238381.32</v>
      </c>
      <c r="D14070" t="s">
        <v>19</v>
      </c>
      <c r="E14070" t="s">
        <v>19</v>
      </c>
      <c r="F14070">
        <v>3161753</v>
      </c>
    </row>
    <row r="14071" spans="1:6">
      <c r="A14071" s="171">
        <v>44623</v>
      </c>
      <c r="B14071" t="s">
        <v>164</v>
      </c>
      <c r="C14071">
        <v>238381.32</v>
      </c>
      <c r="D14071" t="s">
        <v>19</v>
      </c>
      <c r="E14071" t="s">
        <v>20</v>
      </c>
      <c r="F14071">
        <v>3161753</v>
      </c>
    </row>
    <row r="14072" spans="1:6">
      <c r="A14072" s="171">
        <v>44623</v>
      </c>
      <c r="B14072" t="s">
        <v>164</v>
      </c>
      <c r="C14072">
        <v>238381.32</v>
      </c>
      <c r="D14072" t="s">
        <v>19</v>
      </c>
      <c r="E14072" t="s">
        <v>21</v>
      </c>
      <c r="F14072">
        <v>0</v>
      </c>
    </row>
    <row r="14073" spans="1:6">
      <c r="A14073" s="171">
        <v>44623</v>
      </c>
      <c r="B14073" t="s">
        <v>164</v>
      </c>
      <c r="C14073">
        <v>238381.32</v>
      </c>
      <c r="D14073" t="s">
        <v>19</v>
      </c>
      <c r="E14073" t="s">
        <v>22</v>
      </c>
      <c r="F14073">
        <v>0</v>
      </c>
    </row>
    <row r="14074" spans="1:6">
      <c r="A14074" s="171">
        <v>44623</v>
      </c>
      <c r="B14074" t="s">
        <v>164</v>
      </c>
      <c r="C14074">
        <v>238381.32</v>
      </c>
      <c r="D14074" t="s">
        <v>23</v>
      </c>
      <c r="E14074" t="s">
        <v>23</v>
      </c>
      <c r="F14074">
        <v>1602577</v>
      </c>
    </row>
    <row r="14075" spans="1:6">
      <c r="A14075" s="171">
        <v>44623</v>
      </c>
      <c r="B14075" t="s">
        <v>164</v>
      </c>
      <c r="C14075">
        <v>238381.32</v>
      </c>
      <c r="D14075" t="s">
        <v>24</v>
      </c>
      <c r="E14075" t="s">
        <v>24</v>
      </c>
      <c r="F14075">
        <v>2109234</v>
      </c>
    </row>
    <row r="14076" spans="1:6">
      <c r="A14076" s="171">
        <v>44623</v>
      </c>
      <c r="B14076" t="s">
        <v>164</v>
      </c>
      <c r="C14076">
        <v>238381.32</v>
      </c>
      <c r="D14076" t="s">
        <v>25</v>
      </c>
      <c r="E14076" t="s">
        <v>25</v>
      </c>
      <c r="F14076">
        <v>3346874</v>
      </c>
    </row>
    <row r="14077" spans="1:6">
      <c r="A14077" s="171">
        <v>44623</v>
      </c>
      <c r="B14077" t="s">
        <v>164</v>
      </c>
      <c r="C14077">
        <v>238381.32</v>
      </c>
      <c r="D14077" t="s">
        <v>26</v>
      </c>
      <c r="E14077" t="s">
        <v>26</v>
      </c>
      <c r="F14077">
        <v>3163325</v>
      </c>
    </row>
    <row r="14078" spans="1:6">
      <c r="A14078" s="171">
        <v>44623</v>
      </c>
      <c r="B14078" t="s">
        <v>164</v>
      </c>
      <c r="C14078">
        <v>238381.32</v>
      </c>
      <c r="D14078" t="s">
        <v>27</v>
      </c>
      <c r="E14078" t="s">
        <v>27</v>
      </c>
      <c r="F14078">
        <v>143083</v>
      </c>
    </row>
    <row r="14079" spans="1:6">
      <c r="A14079" s="171">
        <v>44623</v>
      </c>
      <c r="B14079" t="s">
        <v>164</v>
      </c>
      <c r="C14079">
        <v>238381.32</v>
      </c>
      <c r="D14079" t="s">
        <v>28</v>
      </c>
      <c r="E14079" t="s">
        <v>28</v>
      </c>
      <c r="F14079">
        <v>0</v>
      </c>
    </row>
    <row r="14080" spans="1:6">
      <c r="A14080" s="171">
        <v>44623</v>
      </c>
      <c r="B14080" t="s">
        <v>164</v>
      </c>
      <c r="C14080">
        <v>238381.32</v>
      </c>
      <c r="D14080" t="s">
        <v>29</v>
      </c>
      <c r="E14080" t="s">
        <v>29</v>
      </c>
      <c r="F14080">
        <v>1326415</v>
      </c>
    </row>
    <row r="14081" spans="1:6">
      <c r="A14081" s="171">
        <v>44623</v>
      </c>
      <c r="B14081" t="s">
        <v>164</v>
      </c>
      <c r="C14081">
        <v>238381.32</v>
      </c>
      <c r="D14081" t="s">
        <v>30</v>
      </c>
      <c r="E14081" t="s">
        <v>30</v>
      </c>
      <c r="F14081">
        <v>45299037</v>
      </c>
    </row>
    <row r="14082" spans="1:6">
      <c r="A14082" s="171">
        <v>44623</v>
      </c>
      <c r="B14082" t="s">
        <v>164</v>
      </c>
      <c r="C14082">
        <v>238381.32</v>
      </c>
      <c r="D14082" t="s">
        <v>31</v>
      </c>
      <c r="E14082" t="s">
        <v>31</v>
      </c>
      <c r="F14082">
        <v>1179283</v>
      </c>
    </row>
    <row r="14083" spans="1:6">
      <c r="A14083" s="171">
        <v>44623</v>
      </c>
      <c r="B14083" t="s">
        <v>164</v>
      </c>
      <c r="C14083">
        <v>238381.32</v>
      </c>
      <c r="D14083" t="s">
        <v>32</v>
      </c>
      <c r="E14083" t="s">
        <v>32</v>
      </c>
      <c r="F14083">
        <v>74320</v>
      </c>
    </row>
    <row r="14084" spans="1:6">
      <c r="A14084" s="171">
        <v>44623</v>
      </c>
      <c r="B14084" t="s">
        <v>164</v>
      </c>
      <c r="C14084">
        <v>238381.32</v>
      </c>
      <c r="D14084" t="s">
        <v>33</v>
      </c>
      <c r="E14084" t="s">
        <v>33</v>
      </c>
      <c r="F14084">
        <v>76235870</v>
      </c>
    </row>
    <row r="14085" spans="1:6">
      <c r="A14085" s="171">
        <v>44623</v>
      </c>
      <c r="B14085" t="s">
        <v>164</v>
      </c>
      <c r="C14085">
        <v>238381.32</v>
      </c>
      <c r="D14085" t="s">
        <v>34</v>
      </c>
      <c r="E14085" t="s">
        <v>34</v>
      </c>
      <c r="F14085">
        <v>3413970</v>
      </c>
    </row>
    <row r="14086" spans="1:6">
      <c r="A14086" s="171">
        <v>44623</v>
      </c>
      <c r="B14086" t="s">
        <v>164</v>
      </c>
      <c r="C14086">
        <v>238381.32</v>
      </c>
      <c r="D14086" t="s">
        <v>35</v>
      </c>
      <c r="E14086" t="s">
        <v>35</v>
      </c>
      <c r="F14086">
        <v>0</v>
      </c>
    </row>
    <row r="14087" spans="1:6">
      <c r="A14087" s="171">
        <v>44623</v>
      </c>
      <c r="B14087" t="s">
        <v>164</v>
      </c>
      <c r="C14087">
        <v>238381.32</v>
      </c>
      <c r="D14087" t="s">
        <v>36</v>
      </c>
      <c r="E14087" t="s">
        <v>36</v>
      </c>
      <c r="F14087">
        <v>0</v>
      </c>
    </row>
    <row r="14088" spans="1:6">
      <c r="A14088" s="171">
        <v>44623</v>
      </c>
      <c r="B14088" t="s">
        <v>164</v>
      </c>
      <c r="C14088">
        <v>238381.32</v>
      </c>
      <c r="D14088" t="s">
        <v>37</v>
      </c>
      <c r="E14088" t="s">
        <v>37</v>
      </c>
      <c r="F14088">
        <v>0</v>
      </c>
    </row>
    <row r="14089" spans="1:6">
      <c r="A14089" s="171">
        <v>44623</v>
      </c>
      <c r="B14089" t="s">
        <v>164</v>
      </c>
      <c r="C14089">
        <v>238381.32</v>
      </c>
      <c r="D14089" t="s">
        <v>38</v>
      </c>
      <c r="E14089" t="s">
        <v>38</v>
      </c>
      <c r="F14089">
        <v>0</v>
      </c>
    </row>
    <row r="14090" spans="1:6">
      <c r="A14090" s="171">
        <v>44623</v>
      </c>
      <c r="B14090" t="s">
        <v>164</v>
      </c>
      <c r="C14090">
        <v>238381.32</v>
      </c>
      <c r="D14090" t="s">
        <v>39</v>
      </c>
      <c r="E14090" t="s">
        <v>39</v>
      </c>
      <c r="F14090">
        <v>610774</v>
      </c>
    </row>
    <row r="14091" spans="1:6">
      <c r="A14091" s="171">
        <v>44623</v>
      </c>
      <c r="B14091" t="s">
        <v>164</v>
      </c>
      <c r="C14091">
        <v>238381.32</v>
      </c>
      <c r="D14091" t="s">
        <v>40</v>
      </c>
      <c r="E14091" t="s">
        <v>40</v>
      </c>
      <c r="F14091">
        <v>0</v>
      </c>
    </row>
    <row r="14092" spans="1:6">
      <c r="A14092" s="171">
        <v>44623</v>
      </c>
      <c r="B14092" t="s">
        <v>164</v>
      </c>
      <c r="C14092">
        <v>238381.32</v>
      </c>
      <c r="D14092" t="s">
        <v>41</v>
      </c>
      <c r="E14092" t="s">
        <v>41</v>
      </c>
      <c r="F14092">
        <v>0</v>
      </c>
    </row>
    <row r="14093" spans="1:6">
      <c r="A14093" s="171">
        <v>44624</v>
      </c>
      <c r="B14093" t="s">
        <v>164</v>
      </c>
      <c r="C14093">
        <v>689096.9</v>
      </c>
      <c r="D14093" t="s">
        <v>9</v>
      </c>
      <c r="E14093" t="s">
        <v>9</v>
      </c>
      <c r="F14093">
        <v>123812</v>
      </c>
    </row>
    <row r="14094" spans="1:6">
      <c r="A14094" s="171">
        <v>44624</v>
      </c>
      <c r="B14094" t="s">
        <v>164</v>
      </c>
      <c r="C14094">
        <v>689096.9</v>
      </c>
      <c r="D14094" t="s">
        <v>9</v>
      </c>
      <c r="E14094" t="s">
        <v>10</v>
      </c>
      <c r="F14094">
        <v>122126</v>
      </c>
    </row>
    <row r="14095" spans="1:6">
      <c r="A14095" s="171">
        <v>44624</v>
      </c>
      <c r="B14095" t="s">
        <v>164</v>
      </c>
      <c r="C14095">
        <v>689096.9</v>
      </c>
      <c r="D14095" t="s">
        <v>9</v>
      </c>
      <c r="E14095" t="s">
        <v>11</v>
      </c>
      <c r="F14095">
        <v>0</v>
      </c>
    </row>
    <row r="14096" spans="1:6">
      <c r="A14096" s="171">
        <v>44624</v>
      </c>
      <c r="B14096" t="s">
        <v>164</v>
      </c>
      <c r="C14096">
        <v>689096.9</v>
      </c>
      <c r="D14096" t="s">
        <v>9</v>
      </c>
      <c r="E14096" t="s">
        <v>12</v>
      </c>
      <c r="F14096">
        <v>0</v>
      </c>
    </row>
    <row r="14097" spans="1:6">
      <c r="A14097" s="171">
        <v>44624</v>
      </c>
      <c r="B14097" t="s">
        <v>164</v>
      </c>
      <c r="C14097">
        <v>689096.9</v>
      </c>
      <c r="D14097" t="s">
        <v>9</v>
      </c>
      <c r="E14097" t="s">
        <v>13</v>
      </c>
      <c r="F14097">
        <v>1686</v>
      </c>
    </row>
    <row r="14098" spans="1:6">
      <c r="A14098" s="171">
        <v>44624</v>
      </c>
      <c r="B14098" t="s">
        <v>164</v>
      </c>
      <c r="C14098">
        <v>689096.9</v>
      </c>
      <c r="D14098" t="s">
        <v>14</v>
      </c>
      <c r="E14098" t="s">
        <v>14</v>
      </c>
      <c r="F14098">
        <v>0</v>
      </c>
    </row>
    <row r="14099" spans="1:6">
      <c r="A14099" s="171">
        <v>44624</v>
      </c>
      <c r="B14099" t="s">
        <v>164</v>
      </c>
      <c r="C14099">
        <v>689096.9</v>
      </c>
      <c r="D14099" t="s">
        <v>14</v>
      </c>
      <c r="E14099" t="s">
        <v>15</v>
      </c>
      <c r="F14099">
        <v>0</v>
      </c>
    </row>
    <row r="14100" spans="1:6">
      <c r="A14100" s="171">
        <v>44624</v>
      </c>
      <c r="B14100" t="s">
        <v>164</v>
      </c>
      <c r="C14100">
        <v>689096.9</v>
      </c>
      <c r="D14100" t="s">
        <v>14</v>
      </c>
      <c r="E14100" t="s">
        <v>16</v>
      </c>
      <c r="F14100">
        <v>0</v>
      </c>
    </row>
    <row r="14101" spans="1:6">
      <c r="A14101" s="171">
        <v>44624</v>
      </c>
      <c r="B14101" t="s">
        <v>164</v>
      </c>
      <c r="C14101">
        <v>689096.9</v>
      </c>
      <c r="D14101" t="s">
        <v>14</v>
      </c>
      <c r="E14101" t="s">
        <v>17</v>
      </c>
      <c r="F14101">
        <v>0</v>
      </c>
    </row>
    <row r="14102" spans="1:6">
      <c r="A14102" s="171">
        <v>44624</v>
      </c>
      <c r="B14102" t="s">
        <v>164</v>
      </c>
      <c r="C14102">
        <v>689096.9</v>
      </c>
      <c r="D14102" t="s">
        <v>14</v>
      </c>
      <c r="E14102" t="s">
        <v>18</v>
      </c>
      <c r="F14102">
        <v>0</v>
      </c>
    </row>
    <row r="14103" spans="1:6">
      <c r="A14103" s="171">
        <v>44624</v>
      </c>
      <c r="B14103" t="s">
        <v>164</v>
      </c>
      <c r="C14103">
        <v>689096.9</v>
      </c>
      <c r="D14103" t="s">
        <v>19</v>
      </c>
      <c r="E14103" t="s">
        <v>19</v>
      </c>
      <c r="F14103">
        <v>5237899</v>
      </c>
    </row>
    <row r="14104" spans="1:6">
      <c r="A14104" s="171">
        <v>44624</v>
      </c>
      <c r="B14104" t="s">
        <v>164</v>
      </c>
      <c r="C14104">
        <v>689096.9</v>
      </c>
      <c r="D14104" t="s">
        <v>19</v>
      </c>
      <c r="E14104" t="s">
        <v>20</v>
      </c>
      <c r="F14104">
        <v>5237899</v>
      </c>
    </row>
    <row r="14105" spans="1:6">
      <c r="A14105" s="171">
        <v>44624</v>
      </c>
      <c r="B14105" t="s">
        <v>164</v>
      </c>
      <c r="C14105">
        <v>689096.9</v>
      </c>
      <c r="D14105" t="s">
        <v>19</v>
      </c>
      <c r="E14105" t="s">
        <v>21</v>
      </c>
      <c r="F14105">
        <v>0</v>
      </c>
    </row>
    <row r="14106" spans="1:6">
      <c r="A14106" s="171">
        <v>44624</v>
      </c>
      <c r="B14106" t="s">
        <v>164</v>
      </c>
      <c r="C14106">
        <v>689096.9</v>
      </c>
      <c r="D14106" t="s">
        <v>19</v>
      </c>
      <c r="E14106" t="s">
        <v>22</v>
      </c>
      <c r="F14106">
        <v>0</v>
      </c>
    </row>
    <row r="14107" spans="1:6">
      <c r="A14107" s="171">
        <v>44624</v>
      </c>
      <c r="B14107" t="s">
        <v>164</v>
      </c>
      <c r="C14107">
        <v>689096.9</v>
      </c>
      <c r="D14107" t="s">
        <v>23</v>
      </c>
      <c r="E14107" t="s">
        <v>23</v>
      </c>
      <c r="F14107">
        <v>2151242</v>
      </c>
    </row>
    <row r="14108" spans="1:6">
      <c r="A14108" s="171">
        <v>44624</v>
      </c>
      <c r="B14108" t="s">
        <v>164</v>
      </c>
      <c r="C14108">
        <v>689096.9</v>
      </c>
      <c r="D14108" t="s">
        <v>24</v>
      </c>
      <c r="E14108" t="s">
        <v>24</v>
      </c>
      <c r="F14108">
        <v>3950619</v>
      </c>
    </row>
    <row r="14109" spans="1:6">
      <c r="A14109" s="171">
        <v>44624</v>
      </c>
      <c r="B14109" t="s">
        <v>164</v>
      </c>
      <c r="C14109">
        <v>689096.9</v>
      </c>
      <c r="D14109" t="s">
        <v>25</v>
      </c>
      <c r="E14109" t="s">
        <v>25</v>
      </c>
      <c r="F14109">
        <v>3329338</v>
      </c>
    </row>
    <row r="14110" spans="1:6">
      <c r="A14110" s="171">
        <v>44624</v>
      </c>
      <c r="B14110" t="s">
        <v>164</v>
      </c>
      <c r="C14110">
        <v>689096.9</v>
      </c>
      <c r="D14110" t="s">
        <v>26</v>
      </c>
      <c r="E14110" t="s">
        <v>26</v>
      </c>
      <c r="F14110">
        <v>5240263</v>
      </c>
    </row>
    <row r="14111" spans="1:6">
      <c r="A14111" s="171">
        <v>44624</v>
      </c>
      <c r="B14111" t="s">
        <v>164</v>
      </c>
      <c r="C14111">
        <v>689096.9</v>
      </c>
      <c r="D14111" t="s">
        <v>27</v>
      </c>
      <c r="E14111" t="s">
        <v>27</v>
      </c>
      <c r="F14111">
        <v>146133</v>
      </c>
    </row>
    <row r="14112" spans="1:6">
      <c r="A14112" s="171">
        <v>44624</v>
      </c>
      <c r="B14112" t="s">
        <v>164</v>
      </c>
      <c r="C14112">
        <v>689096.9</v>
      </c>
      <c r="D14112" t="s">
        <v>28</v>
      </c>
      <c r="E14112" t="s">
        <v>28</v>
      </c>
      <c r="F14112">
        <v>0</v>
      </c>
    </row>
    <row r="14113" spans="1:6">
      <c r="A14113" s="171">
        <v>44624</v>
      </c>
      <c r="B14113" t="s">
        <v>164</v>
      </c>
      <c r="C14113">
        <v>689096.9</v>
      </c>
      <c r="D14113" t="s">
        <v>29</v>
      </c>
      <c r="E14113" t="s">
        <v>29</v>
      </c>
      <c r="F14113">
        <v>1381330</v>
      </c>
    </row>
    <row r="14114" spans="1:6">
      <c r="A14114" s="171">
        <v>44624</v>
      </c>
      <c r="B14114" t="s">
        <v>164</v>
      </c>
      <c r="C14114">
        <v>689096.9</v>
      </c>
      <c r="D14114" t="s">
        <v>30</v>
      </c>
      <c r="E14114" t="s">
        <v>30</v>
      </c>
      <c r="F14114">
        <v>47799927</v>
      </c>
    </row>
    <row r="14115" spans="1:6">
      <c r="A14115" s="171">
        <v>44624</v>
      </c>
      <c r="B14115" t="s">
        <v>164</v>
      </c>
      <c r="C14115">
        <v>689096.9</v>
      </c>
      <c r="D14115" t="s">
        <v>31</v>
      </c>
      <c r="E14115" t="s">
        <v>31</v>
      </c>
      <c r="F14115">
        <v>1066150</v>
      </c>
    </row>
    <row r="14116" spans="1:6">
      <c r="A14116" s="171">
        <v>44624</v>
      </c>
      <c r="B14116" t="s">
        <v>164</v>
      </c>
      <c r="C14116">
        <v>689096.9</v>
      </c>
      <c r="D14116" t="s">
        <v>32</v>
      </c>
      <c r="E14116" t="s">
        <v>32</v>
      </c>
      <c r="F14116">
        <v>70527</v>
      </c>
    </row>
    <row r="14117" spans="1:6">
      <c r="A14117" s="171">
        <v>44624</v>
      </c>
      <c r="B14117" t="s">
        <v>164</v>
      </c>
      <c r="C14117">
        <v>689096.9</v>
      </c>
      <c r="D14117" t="s">
        <v>33</v>
      </c>
      <c r="E14117" t="s">
        <v>33</v>
      </c>
      <c r="F14117">
        <v>77232389</v>
      </c>
    </row>
    <row r="14118" spans="1:6">
      <c r="A14118" s="171">
        <v>44624</v>
      </c>
      <c r="B14118" t="s">
        <v>164</v>
      </c>
      <c r="C14118">
        <v>689096.9</v>
      </c>
      <c r="D14118" t="s">
        <v>34</v>
      </c>
      <c r="E14118" t="s">
        <v>34</v>
      </c>
      <c r="F14118">
        <v>2958770</v>
      </c>
    </row>
    <row r="14119" spans="1:6">
      <c r="A14119" s="171">
        <v>44624</v>
      </c>
      <c r="B14119" t="s">
        <v>164</v>
      </c>
      <c r="C14119">
        <v>689096.9</v>
      </c>
      <c r="D14119" t="s">
        <v>35</v>
      </c>
      <c r="E14119" t="s">
        <v>35</v>
      </c>
      <c r="F14119">
        <v>647</v>
      </c>
    </row>
    <row r="14120" spans="1:6">
      <c r="A14120" s="171">
        <v>44624</v>
      </c>
      <c r="B14120" t="s">
        <v>164</v>
      </c>
      <c r="C14120">
        <v>689096.9</v>
      </c>
      <c r="D14120" t="s">
        <v>36</v>
      </c>
      <c r="E14120" t="s">
        <v>36</v>
      </c>
      <c r="F14120">
        <v>0</v>
      </c>
    </row>
    <row r="14121" spans="1:6">
      <c r="A14121" s="171">
        <v>44624</v>
      </c>
      <c r="B14121" t="s">
        <v>164</v>
      </c>
      <c r="C14121">
        <v>689096.9</v>
      </c>
      <c r="D14121" t="s">
        <v>37</v>
      </c>
      <c r="E14121" t="s">
        <v>37</v>
      </c>
      <c r="F14121">
        <v>0</v>
      </c>
    </row>
    <row r="14122" spans="1:6">
      <c r="A14122" s="171">
        <v>44624</v>
      </c>
      <c r="B14122" t="s">
        <v>164</v>
      </c>
      <c r="C14122">
        <v>689096.9</v>
      </c>
      <c r="D14122" t="s">
        <v>38</v>
      </c>
      <c r="E14122" t="s">
        <v>38</v>
      </c>
      <c r="F14122">
        <v>0</v>
      </c>
    </row>
    <row r="14123" spans="1:6">
      <c r="A14123" s="171">
        <v>44624</v>
      </c>
      <c r="B14123" t="s">
        <v>164</v>
      </c>
      <c r="C14123">
        <v>689096.9</v>
      </c>
      <c r="D14123" t="s">
        <v>39</v>
      </c>
      <c r="E14123" t="s">
        <v>39</v>
      </c>
      <c r="F14123">
        <v>422874</v>
      </c>
    </row>
    <row r="14124" spans="1:6">
      <c r="A14124" s="171">
        <v>44624</v>
      </c>
      <c r="B14124" t="s">
        <v>164</v>
      </c>
      <c r="C14124">
        <v>689096.9</v>
      </c>
      <c r="D14124" t="s">
        <v>40</v>
      </c>
      <c r="E14124" t="s">
        <v>40</v>
      </c>
      <c r="F14124">
        <v>0</v>
      </c>
    </row>
    <row r="14125" spans="1:6">
      <c r="A14125" s="171">
        <v>44624</v>
      </c>
      <c r="B14125" t="s">
        <v>164</v>
      </c>
      <c r="C14125">
        <v>689096.9</v>
      </c>
      <c r="D14125" t="s">
        <v>41</v>
      </c>
      <c r="E14125" t="s">
        <v>41</v>
      </c>
      <c r="F14125">
        <v>0</v>
      </c>
    </row>
    <row r="14126" spans="1:6">
      <c r="A14126" s="171">
        <v>44625</v>
      </c>
      <c r="B14126" t="s">
        <v>164</v>
      </c>
      <c r="C14126">
        <v>384620.87</v>
      </c>
      <c r="D14126" t="s">
        <v>9</v>
      </c>
      <c r="E14126" t="s">
        <v>9</v>
      </c>
      <c r="F14126">
        <v>75480</v>
      </c>
    </row>
    <row r="14127" spans="1:6">
      <c r="A14127" s="171">
        <v>44625</v>
      </c>
      <c r="B14127" t="s">
        <v>164</v>
      </c>
      <c r="C14127">
        <v>384620.87</v>
      </c>
      <c r="D14127" t="s">
        <v>9</v>
      </c>
      <c r="E14127" t="s">
        <v>10</v>
      </c>
      <c r="F14127">
        <v>66980</v>
      </c>
    </row>
    <row r="14128" spans="1:6">
      <c r="A14128" s="171">
        <v>44625</v>
      </c>
      <c r="B14128" t="s">
        <v>164</v>
      </c>
      <c r="C14128">
        <v>384620.87</v>
      </c>
      <c r="D14128" t="s">
        <v>9</v>
      </c>
      <c r="E14128" t="s">
        <v>11</v>
      </c>
      <c r="F14128">
        <v>0</v>
      </c>
    </row>
    <row r="14129" spans="1:6">
      <c r="A14129" s="171">
        <v>44625</v>
      </c>
      <c r="B14129" t="s">
        <v>164</v>
      </c>
      <c r="C14129">
        <v>384620.87</v>
      </c>
      <c r="D14129" t="s">
        <v>9</v>
      </c>
      <c r="E14129" t="s">
        <v>12</v>
      </c>
      <c r="F14129">
        <v>0</v>
      </c>
    </row>
    <row r="14130" spans="1:6">
      <c r="A14130" s="171">
        <v>44625</v>
      </c>
      <c r="B14130" t="s">
        <v>164</v>
      </c>
      <c r="C14130">
        <v>384620.87</v>
      </c>
      <c r="D14130" t="s">
        <v>9</v>
      </c>
      <c r="E14130" t="s">
        <v>13</v>
      </c>
      <c r="F14130">
        <v>8500</v>
      </c>
    </row>
    <row r="14131" spans="1:6">
      <c r="A14131" s="171">
        <v>44625</v>
      </c>
      <c r="B14131" t="s">
        <v>164</v>
      </c>
      <c r="C14131">
        <v>384620.87</v>
      </c>
      <c r="D14131" t="s">
        <v>14</v>
      </c>
      <c r="E14131" t="s">
        <v>14</v>
      </c>
      <c r="F14131">
        <v>0</v>
      </c>
    </row>
    <row r="14132" spans="1:6">
      <c r="A14132" s="171">
        <v>44625</v>
      </c>
      <c r="B14132" t="s">
        <v>164</v>
      </c>
      <c r="C14132">
        <v>384620.87</v>
      </c>
      <c r="D14132" t="s">
        <v>14</v>
      </c>
      <c r="E14132" t="s">
        <v>15</v>
      </c>
      <c r="F14132">
        <v>0</v>
      </c>
    </row>
    <row r="14133" spans="1:6">
      <c r="A14133" s="171">
        <v>44625</v>
      </c>
      <c r="B14133" t="s">
        <v>164</v>
      </c>
      <c r="C14133">
        <v>384620.87</v>
      </c>
      <c r="D14133" t="s">
        <v>14</v>
      </c>
      <c r="E14133" t="s">
        <v>16</v>
      </c>
      <c r="F14133">
        <v>0</v>
      </c>
    </row>
    <row r="14134" spans="1:6">
      <c r="A14134" s="171">
        <v>44625</v>
      </c>
      <c r="B14134" t="s">
        <v>164</v>
      </c>
      <c r="C14134">
        <v>384620.87</v>
      </c>
      <c r="D14134" t="s">
        <v>14</v>
      </c>
      <c r="E14134" t="s">
        <v>17</v>
      </c>
      <c r="F14134">
        <v>0</v>
      </c>
    </row>
    <row r="14135" spans="1:6">
      <c r="A14135" s="171">
        <v>44625</v>
      </c>
      <c r="B14135" t="s">
        <v>164</v>
      </c>
      <c r="C14135">
        <v>384620.87</v>
      </c>
      <c r="D14135" t="s">
        <v>14</v>
      </c>
      <c r="E14135" t="s">
        <v>18</v>
      </c>
      <c r="F14135">
        <v>0</v>
      </c>
    </row>
    <row r="14136" spans="1:6">
      <c r="A14136" s="171">
        <v>44625</v>
      </c>
      <c r="B14136" t="s">
        <v>164</v>
      </c>
      <c r="C14136">
        <v>384620.87</v>
      </c>
      <c r="D14136" t="s">
        <v>19</v>
      </c>
      <c r="E14136" t="s">
        <v>19</v>
      </c>
      <c r="F14136">
        <v>4363189</v>
      </c>
    </row>
    <row r="14137" spans="1:6">
      <c r="A14137" s="171">
        <v>44625</v>
      </c>
      <c r="B14137" t="s">
        <v>164</v>
      </c>
      <c r="C14137">
        <v>384620.87</v>
      </c>
      <c r="D14137" t="s">
        <v>19</v>
      </c>
      <c r="E14137" t="s">
        <v>20</v>
      </c>
      <c r="F14137">
        <v>4363189</v>
      </c>
    </row>
    <row r="14138" spans="1:6">
      <c r="A14138" s="171">
        <v>44625</v>
      </c>
      <c r="B14138" t="s">
        <v>164</v>
      </c>
      <c r="C14138">
        <v>384620.87</v>
      </c>
      <c r="D14138" t="s">
        <v>19</v>
      </c>
      <c r="E14138" t="s">
        <v>21</v>
      </c>
      <c r="F14138">
        <v>0</v>
      </c>
    </row>
    <row r="14139" spans="1:6">
      <c r="A14139" s="171">
        <v>44625</v>
      </c>
      <c r="B14139" t="s">
        <v>164</v>
      </c>
      <c r="C14139">
        <v>384620.87</v>
      </c>
      <c r="D14139" t="s">
        <v>19</v>
      </c>
      <c r="E14139" t="s">
        <v>22</v>
      </c>
      <c r="F14139">
        <v>0</v>
      </c>
    </row>
    <row r="14140" spans="1:6">
      <c r="A14140" s="171">
        <v>44625</v>
      </c>
      <c r="B14140" t="s">
        <v>164</v>
      </c>
      <c r="C14140">
        <v>384620.87</v>
      </c>
      <c r="D14140" t="s">
        <v>23</v>
      </c>
      <c r="E14140" t="s">
        <v>23</v>
      </c>
      <c r="F14140">
        <v>1792479</v>
      </c>
    </row>
    <row r="14141" spans="1:6">
      <c r="A14141" s="171">
        <v>44625</v>
      </c>
      <c r="B14141" t="s">
        <v>164</v>
      </c>
      <c r="C14141">
        <v>384620.87</v>
      </c>
      <c r="D14141" t="s">
        <v>24</v>
      </c>
      <c r="E14141" t="s">
        <v>24</v>
      </c>
      <c r="F14141">
        <v>5443745</v>
      </c>
    </row>
    <row r="14142" spans="1:6">
      <c r="A14142" s="171">
        <v>44625</v>
      </c>
      <c r="B14142" t="s">
        <v>164</v>
      </c>
      <c r="C14142">
        <v>384620.87</v>
      </c>
      <c r="D14142" t="s">
        <v>25</v>
      </c>
      <c r="E14142" t="s">
        <v>25</v>
      </c>
      <c r="F14142">
        <v>3263649</v>
      </c>
    </row>
    <row r="14143" spans="1:6">
      <c r="A14143" s="171">
        <v>44625</v>
      </c>
      <c r="B14143" t="s">
        <v>164</v>
      </c>
      <c r="C14143">
        <v>384620.87</v>
      </c>
      <c r="D14143" t="s">
        <v>26</v>
      </c>
      <c r="E14143" t="s">
        <v>26</v>
      </c>
      <c r="F14143">
        <v>4365145</v>
      </c>
    </row>
    <row r="14144" spans="1:6">
      <c r="A14144" s="171">
        <v>44625</v>
      </c>
      <c r="B14144" t="s">
        <v>164</v>
      </c>
      <c r="C14144">
        <v>384620.87</v>
      </c>
      <c r="D14144" t="s">
        <v>27</v>
      </c>
      <c r="E14144" t="s">
        <v>27</v>
      </c>
      <c r="F14144">
        <v>147842</v>
      </c>
    </row>
    <row r="14145" spans="1:6">
      <c r="A14145" s="171">
        <v>44625</v>
      </c>
      <c r="B14145" t="s">
        <v>164</v>
      </c>
      <c r="C14145">
        <v>384620.87</v>
      </c>
      <c r="D14145" t="s">
        <v>28</v>
      </c>
      <c r="E14145" t="s">
        <v>28</v>
      </c>
      <c r="F14145">
        <v>0</v>
      </c>
    </row>
    <row r="14146" spans="1:6">
      <c r="A14146" s="171">
        <v>44625</v>
      </c>
      <c r="B14146" t="s">
        <v>164</v>
      </c>
      <c r="C14146">
        <v>384620.87</v>
      </c>
      <c r="D14146" t="s">
        <v>29</v>
      </c>
      <c r="E14146" t="s">
        <v>29</v>
      </c>
      <c r="F14146">
        <v>1562331</v>
      </c>
    </row>
    <row r="14147" spans="1:6">
      <c r="A14147" s="171">
        <v>44625</v>
      </c>
      <c r="B14147" t="s">
        <v>164</v>
      </c>
      <c r="C14147">
        <v>384620.87</v>
      </c>
      <c r="D14147" t="s">
        <v>30</v>
      </c>
      <c r="E14147" t="s">
        <v>30</v>
      </c>
      <c r="F14147">
        <v>47778975</v>
      </c>
    </row>
    <row r="14148" spans="1:6">
      <c r="A14148" s="171">
        <v>44625</v>
      </c>
      <c r="B14148" t="s">
        <v>164</v>
      </c>
      <c r="C14148">
        <v>384620.87</v>
      </c>
      <c r="D14148" t="s">
        <v>31</v>
      </c>
      <c r="E14148" t="s">
        <v>31</v>
      </c>
      <c r="F14148">
        <v>970006</v>
      </c>
    </row>
    <row r="14149" spans="1:6">
      <c r="A14149" s="171">
        <v>44625</v>
      </c>
      <c r="B14149" t="s">
        <v>164</v>
      </c>
      <c r="C14149">
        <v>384620.87</v>
      </c>
      <c r="D14149" t="s">
        <v>32</v>
      </c>
      <c r="E14149" t="s">
        <v>32</v>
      </c>
      <c r="F14149">
        <v>22278</v>
      </c>
    </row>
    <row r="14150" spans="1:6">
      <c r="A14150" s="171">
        <v>44625</v>
      </c>
      <c r="B14150" t="s">
        <v>164</v>
      </c>
      <c r="C14150">
        <v>384620.87</v>
      </c>
      <c r="D14150" t="s">
        <v>33</v>
      </c>
      <c r="E14150" t="s">
        <v>33</v>
      </c>
      <c r="F14150">
        <v>79886673</v>
      </c>
    </row>
    <row r="14151" spans="1:6">
      <c r="A14151" s="171">
        <v>44625</v>
      </c>
      <c r="B14151" t="s">
        <v>164</v>
      </c>
      <c r="C14151">
        <v>384620.87</v>
      </c>
      <c r="D14151" t="s">
        <v>34</v>
      </c>
      <c r="E14151" t="s">
        <v>34</v>
      </c>
      <c r="F14151">
        <v>2995810</v>
      </c>
    </row>
    <row r="14152" spans="1:6">
      <c r="A14152" s="171">
        <v>44625</v>
      </c>
      <c r="B14152" t="s">
        <v>164</v>
      </c>
      <c r="C14152">
        <v>384620.87</v>
      </c>
      <c r="D14152" t="s">
        <v>35</v>
      </c>
      <c r="E14152" t="s">
        <v>35</v>
      </c>
      <c r="F14152">
        <v>448783</v>
      </c>
    </row>
    <row r="14153" spans="1:6">
      <c r="A14153" s="171">
        <v>44625</v>
      </c>
      <c r="B14153" t="s">
        <v>164</v>
      </c>
      <c r="C14153">
        <v>384620.87</v>
      </c>
      <c r="D14153" t="s">
        <v>36</v>
      </c>
      <c r="E14153" t="s">
        <v>36</v>
      </c>
      <c r="F14153">
        <v>0</v>
      </c>
    </row>
    <row r="14154" spans="1:6">
      <c r="A14154" s="171">
        <v>44625</v>
      </c>
      <c r="B14154" t="s">
        <v>164</v>
      </c>
      <c r="C14154">
        <v>384620.87</v>
      </c>
      <c r="D14154" t="s">
        <v>37</v>
      </c>
      <c r="E14154" t="s">
        <v>37</v>
      </c>
      <c r="F14154">
        <v>0</v>
      </c>
    </row>
    <row r="14155" spans="1:6">
      <c r="A14155" s="171">
        <v>44625</v>
      </c>
      <c r="B14155" t="s">
        <v>164</v>
      </c>
      <c r="C14155">
        <v>384620.87</v>
      </c>
      <c r="D14155" t="s">
        <v>38</v>
      </c>
      <c r="E14155" t="s">
        <v>38</v>
      </c>
      <c r="F14155">
        <v>0</v>
      </c>
    </row>
    <row r="14156" spans="1:6">
      <c r="A14156" s="171">
        <v>44625</v>
      </c>
      <c r="B14156" t="s">
        <v>164</v>
      </c>
      <c r="C14156">
        <v>384620.87</v>
      </c>
      <c r="D14156" t="s">
        <v>39</v>
      </c>
      <c r="E14156" t="s">
        <v>39</v>
      </c>
      <c r="F14156">
        <v>202834</v>
      </c>
    </row>
    <row r="14157" spans="1:6">
      <c r="A14157" s="171">
        <v>44625</v>
      </c>
      <c r="B14157" t="s">
        <v>164</v>
      </c>
      <c r="C14157">
        <v>384620.87</v>
      </c>
      <c r="D14157" t="s">
        <v>40</v>
      </c>
      <c r="E14157" t="s">
        <v>40</v>
      </c>
      <c r="F14157">
        <v>0</v>
      </c>
    </row>
    <row r="14158" spans="1:6">
      <c r="A14158" s="171">
        <v>44625</v>
      </c>
      <c r="B14158" t="s">
        <v>164</v>
      </c>
      <c r="C14158">
        <v>384620.87</v>
      </c>
      <c r="D14158" t="s">
        <v>41</v>
      </c>
      <c r="E14158" t="s">
        <v>41</v>
      </c>
      <c r="F14158">
        <v>0</v>
      </c>
    </row>
    <row r="14159" spans="1:6">
      <c r="A14159" s="171">
        <v>44626</v>
      </c>
      <c r="B14159" t="s">
        <v>164</v>
      </c>
      <c r="C14159">
        <v>334780.53999999998</v>
      </c>
      <c r="D14159" t="s">
        <v>9</v>
      </c>
      <c r="E14159" t="s">
        <v>9</v>
      </c>
      <c r="F14159">
        <v>253857</v>
      </c>
    </row>
    <row r="14160" spans="1:6">
      <c r="A14160" s="171">
        <v>44626</v>
      </c>
      <c r="B14160" t="s">
        <v>164</v>
      </c>
      <c r="C14160">
        <v>334780.53999999998</v>
      </c>
      <c r="D14160" t="s">
        <v>9</v>
      </c>
      <c r="E14160" t="s">
        <v>10</v>
      </c>
      <c r="F14160">
        <v>237446</v>
      </c>
    </row>
    <row r="14161" spans="1:6">
      <c r="A14161" s="171">
        <v>44626</v>
      </c>
      <c r="B14161" t="s">
        <v>164</v>
      </c>
      <c r="C14161">
        <v>334780.53999999998</v>
      </c>
      <c r="D14161" t="s">
        <v>9</v>
      </c>
      <c r="E14161" t="s">
        <v>11</v>
      </c>
      <c r="F14161">
        <v>0</v>
      </c>
    </row>
    <row r="14162" spans="1:6">
      <c r="A14162" s="171">
        <v>44626</v>
      </c>
      <c r="B14162" t="s">
        <v>164</v>
      </c>
      <c r="C14162">
        <v>334780.53999999998</v>
      </c>
      <c r="D14162" t="s">
        <v>9</v>
      </c>
      <c r="E14162" t="s">
        <v>12</v>
      </c>
      <c r="F14162">
        <v>0</v>
      </c>
    </row>
    <row r="14163" spans="1:6">
      <c r="A14163" s="171">
        <v>44626</v>
      </c>
      <c r="B14163" t="s">
        <v>164</v>
      </c>
      <c r="C14163">
        <v>334780.53999999998</v>
      </c>
      <c r="D14163" t="s">
        <v>9</v>
      </c>
      <c r="E14163" t="s">
        <v>13</v>
      </c>
      <c r="F14163">
        <v>16411</v>
      </c>
    </row>
    <row r="14164" spans="1:6">
      <c r="A14164" s="171">
        <v>44626</v>
      </c>
      <c r="B14164" t="s">
        <v>164</v>
      </c>
      <c r="C14164">
        <v>334780.53999999998</v>
      </c>
      <c r="D14164" t="s">
        <v>14</v>
      </c>
      <c r="E14164" t="s">
        <v>14</v>
      </c>
      <c r="F14164">
        <v>0</v>
      </c>
    </row>
    <row r="14165" spans="1:6">
      <c r="A14165" s="171">
        <v>44626</v>
      </c>
      <c r="B14165" t="s">
        <v>164</v>
      </c>
      <c r="C14165">
        <v>334780.53999999998</v>
      </c>
      <c r="D14165" t="s">
        <v>14</v>
      </c>
      <c r="E14165" t="s">
        <v>15</v>
      </c>
      <c r="F14165">
        <v>0</v>
      </c>
    </row>
    <row r="14166" spans="1:6">
      <c r="A14166" s="171">
        <v>44626</v>
      </c>
      <c r="B14166" t="s">
        <v>164</v>
      </c>
      <c r="C14166">
        <v>334780.53999999998</v>
      </c>
      <c r="D14166" t="s">
        <v>14</v>
      </c>
      <c r="E14166" t="s">
        <v>16</v>
      </c>
      <c r="F14166">
        <v>0</v>
      </c>
    </row>
    <row r="14167" spans="1:6">
      <c r="A14167" s="171">
        <v>44626</v>
      </c>
      <c r="B14167" t="s">
        <v>164</v>
      </c>
      <c r="C14167">
        <v>334780.53999999998</v>
      </c>
      <c r="D14167" t="s">
        <v>14</v>
      </c>
      <c r="E14167" t="s">
        <v>17</v>
      </c>
      <c r="F14167">
        <v>0</v>
      </c>
    </row>
    <row r="14168" spans="1:6">
      <c r="A14168" s="171">
        <v>44626</v>
      </c>
      <c r="B14168" t="s">
        <v>164</v>
      </c>
      <c r="C14168">
        <v>334780.53999999998</v>
      </c>
      <c r="D14168" t="s">
        <v>14</v>
      </c>
      <c r="E14168" t="s">
        <v>18</v>
      </c>
      <c r="F14168">
        <v>0</v>
      </c>
    </row>
    <row r="14169" spans="1:6">
      <c r="A14169" s="171">
        <v>44626</v>
      </c>
      <c r="B14169" t="s">
        <v>164</v>
      </c>
      <c r="C14169">
        <v>334780.53999999998</v>
      </c>
      <c r="D14169" t="s">
        <v>19</v>
      </c>
      <c r="E14169" t="s">
        <v>19</v>
      </c>
      <c r="F14169">
        <v>4161063</v>
      </c>
    </row>
    <row r="14170" spans="1:6">
      <c r="A14170" s="171">
        <v>44626</v>
      </c>
      <c r="B14170" t="s">
        <v>164</v>
      </c>
      <c r="C14170">
        <v>334780.53999999998</v>
      </c>
      <c r="D14170" t="s">
        <v>19</v>
      </c>
      <c r="E14170" t="s">
        <v>20</v>
      </c>
      <c r="F14170">
        <v>4161063</v>
      </c>
    </row>
    <row r="14171" spans="1:6">
      <c r="A14171" s="171">
        <v>44626</v>
      </c>
      <c r="B14171" t="s">
        <v>164</v>
      </c>
      <c r="C14171">
        <v>334780.53999999998</v>
      </c>
      <c r="D14171" t="s">
        <v>19</v>
      </c>
      <c r="E14171" t="s">
        <v>21</v>
      </c>
      <c r="F14171">
        <v>0</v>
      </c>
    </row>
    <row r="14172" spans="1:6">
      <c r="A14172" s="171">
        <v>44626</v>
      </c>
      <c r="B14172" t="s">
        <v>164</v>
      </c>
      <c r="C14172">
        <v>334780.53999999998</v>
      </c>
      <c r="D14172" t="s">
        <v>19</v>
      </c>
      <c r="E14172" t="s">
        <v>22</v>
      </c>
      <c r="F14172">
        <v>0</v>
      </c>
    </row>
    <row r="14173" spans="1:6">
      <c r="A14173" s="171">
        <v>44626</v>
      </c>
      <c r="B14173" t="s">
        <v>164</v>
      </c>
      <c r="C14173">
        <v>334780.53999999998</v>
      </c>
      <c r="D14173" t="s">
        <v>23</v>
      </c>
      <c r="E14173" t="s">
        <v>23</v>
      </c>
      <c r="F14173">
        <v>2010469</v>
      </c>
    </row>
    <row r="14174" spans="1:6">
      <c r="A14174" s="171">
        <v>44626</v>
      </c>
      <c r="B14174" t="s">
        <v>164</v>
      </c>
      <c r="C14174">
        <v>334780.53999999998</v>
      </c>
      <c r="D14174" t="s">
        <v>24</v>
      </c>
      <c r="E14174" t="s">
        <v>24</v>
      </c>
      <c r="F14174">
        <v>5914546</v>
      </c>
    </row>
    <row r="14175" spans="1:6">
      <c r="A14175" s="171">
        <v>44626</v>
      </c>
      <c r="B14175" t="s">
        <v>164</v>
      </c>
      <c r="C14175">
        <v>334780.53999999998</v>
      </c>
      <c r="D14175" t="s">
        <v>25</v>
      </c>
      <c r="E14175" t="s">
        <v>25</v>
      </c>
      <c r="F14175">
        <v>3560756</v>
      </c>
    </row>
    <row r="14176" spans="1:6">
      <c r="A14176" s="171">
        <v>44626</v>
      </c>
      <c r="B14176" t="s">
        <v>164</v>
      </c>
      <c r="C14176">
        <v>334780.53999999998</v>
      </c>
      <c r="D14176" t="s">
        <v>26</v>
      </c>
      <c r="E14176" t="s">
        <v>26</v>
      </c>
      <c r="F14176">
        <v>4162987</v>
      </c>
    </row>
    <row r="14177" spans="1:6">
      <c r="A14177" s="171">
        <v>44626</v>
      </c>
      <c r="B14177" t="s">
        <v>164</v>
      </c>
      <c r="C14177">
        <v>334780.53999999998</v>
      </c>
      <c r="D14177" t="s">
        <v>27</v>
      </c>
      <c r="E14177" t="s">
        <v>27</v>
      </c>
      <c r="F14177">
        <v>144580</v>
      </c>
    </row>
    <row r="14178" spans="1:6">
      <c r="A14178" s="171">
        <v>44626</v>
      </c>
      <c r="B14178" t="s">
        <v>164</v>
      </c>
      <c r="C14178">
        <v>334780.53999999998</v>
      </c>
      <c r="D14178" t="s">
        <v>28</v>
      </c>
      <c r="E14178" t="s">
        <v>28</v>
      </c>
      <c r="F14178">
        <v>0</v>
      </c>
    </row>
    <row r="14179" spans="1:6">
      <c r="A14179" s="171">
        <v>44626</v>
      </c>
      <c r="B14179" t="s">
        <v>164</v>
      </c>
      <c r="C14179">
        <v>334780.53999999998</v>
      </c>
      <c r="D14179" t="s">
        <v>29</v>
      </c>
      <c r="E14179" t="s">
        <v>29</v>
      </c>
      <c r="F14179">
        <v>1534763</v>
      </c>
    </row>
    <row r="14180" spans="1:6">
      <c r="A14180" s="171">
        <v>44626</v>
      </c>
      <c r="B14180" t="s">
        <v>164</v>
      </c>
      <c r="C14180">
        <v>334780.53999999998</v>
      </c>
      <c r="D14180" t="s">
        <v>30</v>
      </c>
      <c r="E14180" t="s">
        <v>30</v>
      </c>
      <c r="F14180">
        <v>57215300</v>
      </c>
    </row>
    <row r="14181" spans="1:6">
      <c r="A14181" s="171">
        <v>44626</v>
      </c>
      <c r="B14181" t="s">
        <v>164</v>
      </c>
      <c r="C14181">
        <v>334780.53999999998</v>
      </c>
      <c r="D14181" t="s">
        <v>31</v>
      </c>
      <c r="E14181" t="s">
        <v>31</v>
      </c>
      <c r="F14181">
        <v>1024563</v>
      </c>
    </row>
    <row r="14182" spans="1:6">
      <c r="A14182" s="171">
        <v>44626</v>
      </c>
      <c r="B14182" t="s">
        <v>164</v>
      </c>
      <c r="C14182">
        <v>334780.53999999998</v>
      </c>
      <c r="D14182" t="s">
        <v>32</v>
      </c>
      <c r="E14182" t="s">
        <v>32</v>
      </c>
      <c r="F14182">
        <v>223576</v>
      </c>
    </row>
    <row r="14183" spans="1:6">
      <c r="A14183" s="171">
        <v>44626</v>
      </c>
      <c r="B14183" t="s">
        <v>164</v>
      </c>
      <c r="C14183">
        <v>334780.53999999998</v>
      </c>
      <c r="D14183" t="s">
        <v>33</v>
      </c>
      <c r="E14183" t="s">
        <v>33</v>
      </c>
      <c r="F14183">
        <v>91155562</v>
      </c>
    </row>
    <row r="14184" spans="1:6">
      <c r="A14184" s="171">
        <v>44626</v>
      </c>
      <c r="B14184" t="s">
        <v>164</v>
      </c>
      <c r="C14184">
        <v>334780.53999999998</v>
      </c>
      <c r="D14184" t="s">
        <v>34</v>
      </c>
      <c r="E14184" t="s">
        <v>34</v>
      </c>
      <c r="F14184">
        <v>4028628</v>
      </c>
    </row>
    <row r="14185" spans="1:6">
      <c r="A14185" s="171">
        <v>44626</v>
      </c>
      <c r="B14185" t="s">
        <v>164</v>
      </c>
      <c r="C14185">
        <v>334780.53999999998</v>
      </c>
      <c r="D14185" t="s">
        <v>35</v>
      </c>
      <c r="E14185" t="s">
        <v>35</v>
      </c>
      <c r="F14185">
        <v>529301</v>
      </c>
    </row>
    <row r="14186" spans="1:6">
      <c r="A14186" s="171">
        <v>44626</v>
      </c>
      <c r="B14186" t="s">
        <v>164</v>
      </c>
      <c r="C14186">
        <v>334780.53999999998</v>
      </c>
      <c r="D14186" t="s">
        <v>36</v>
      </c>
      <c r="E14186" t="s">
        <v>36</v>
      </c>
      <c r="F14186">
        <v>0</v>
      </c>
    </row>
    <row r="14187" spans="1:6">
      <c r="A14187" s="171">
        <v>44626</v>
      </c>
      <c r="B14187" t="s">
        <v>164</v>
      </c>
      <c r="C14187">
        <v>334780.53999999998</v>
      </c>
      <c r="D14187" t="s">
        <v>37</v>
      </c>
      <c r="E14187" t="s">
        <v>37</v>
      </c>
      <c r="F14187">
        <v>0</v>
      </c>
    </row>
    <row r="14188" spans="1:6">
      <c r="A14188" s="171">
        <v>44626</v>
      </c>
      <c r="B14188" t="s">
        <v>164</v>
      </c>
      <c r="C14188">
        <v>334780.53999999998</v>
      </c>
      <c r="D14188" t="s">
        <v>38</v>
      </c>
      <c r="E14188" t="s">
        <v>38</v>
      </c>
      <c r="F14188">
        <v>0</v>
      </c>
    </row>
    <row r="14189" spans="1:6">
      <c r="A14189" s="171">
        <v>44626</v>
      </c>
      <c r="B14189" t="s">
        <v>164</v>
      </c>
      <c r="C14189">
        <v>334780.53999999998</v>
      </c>
      <c r="D14189" t="s">
        <v>39</v>
      </c>
      <c r="E14189" t="s">
        <v>39</v>
      </c>
      <c r="F14189">
        <v>565008</v>
      </c>
    </row>
    <row r="14190" spans="1:6">
      <c r="A14190" s="171">
        <v>44626</v>
      </c>
      <c r="B14190" t="s">
        <v>164</v>
      </c>
      <c r="C14190">
        <v>334780.53999999998</v>
      </c>
      <c r="D14190" t="s">
        <v>40</v>
      </c>
      <c r="E14190" t="s">
        <v>40</v>
      </c>
      <c r="F14190">
        <v>0</v>
      </c>
    </row>
    <row r="14191" spans="1:6">
      <c r="A14191" s="171">
        <v>44626</v>
      </c>
      <c r="B14191" t="s">
        <v>164</v>
      </c>
      <c r="C14191">
        <v>334780.53999999998</v>
      </c>
      <c r="D14191" t="s">
        <v>41</v>
      </c>
      <c r="E14191" t="s">
        <v>41</v>
      </c>
      <c r="F14191">
        <v>0</v>
      </c>
    </row>
    <row r="14192" spans="1:6">
      <c r="A14192" s="171">
        <v>44627</v>
      </c>
      <c r="B14192" t="s">
        <v>164</v>
      </c>
      <c r="C14192">
        <v>231423.8</v>
      </c>
      <c r="D14192" t="s">
        <v>9</v>
      </c>
      <c r="E14192" t="s">
        <v>9</v>
      </c>
      <c r="F14192">
        <v>14324</v>
      </c>
    </row>
    <row r="14193" spans="1:6">
      <c r="A14193" s="171">
        <v>44627</v>
      </c>
      <c r="B14193" t="s">
        <v>164</v>
      </c>
      <c r="C14193">
        <v>231423.8</v>
      </c>
      <c r="D14193" t="s">
        <v>9</v>
      </c>
      <c r="E14193" t="s">
        <v>10</v>
      </c>
      <c r="F14193">
        <v>0</v>
      </c>
    </row>
    <row r="14194" spans="1:6">
      <c r="A14194" s="171">
        <v>44627</v>
      </c>
      <c r="B14194" t="s">
        <v>164</v>
      </c>
      <c r="C14194">
        <v>231423.8</v>
      </c>
      <c r="D14194" t="s">
        <v>9</v>
      </c>
      <c r="E14194" t="s">
        <v>11</v>
      </c>
      <c r="F14194">
        <v>0</v>
      </c>
    </row>
    <row r="14195" spans="1:6">
      <c r="A14195" s="171">
        <v>44627</v>
      </c>
      <c r="B14195" t="s">
        <v>164</v>
      </c>
      <c r="C14195">
        <v>231423.8</v>
      </c>
      <c r="D14195" t="s">
        <v>9</v>
      </c>
      <c r="E14195" t="s">
        <v>12</v>
      </c>
      <c r="F14195">
        <v>0</v>
      </c>
    </row>
    <row r="14196" spans="1:6">
      <c r="A14196" s="171">
        <v>44627</v>
      </c>
      <c r="B14196" t="s">
        <v>164</v>
      </c>
      <c r="C14196">
        <v>231423.8</v>
      </c>
      <c r="D14196" t="s">
        <v>9</v>
      </c>
      <c r="E14196" t="s">
        <v>13</v>
      </c>
      <c r="F14196">
        <v>14324</v>
      </c>
    </row>
    <row r="14197" spans="1:6">
      <c r="A14197" s="171">
        <v>44627</v>
      </c>
      <c r="B14197" t="s">
        <v>164</v>
      </c>
      <c r="C14197">
        <v>231423.8</v>
      </c>
      <c r="D14197" t="s">
        <v>14</v>
      </c>
      <c r="E14197" t="s">
        <v>14</v>
      </c>
      <c r="F14197">
        <v>0</v>
      </c>
    </row>
    <row r="14198" spans="1:6">
      <c r="A14198" s="171">
        <v>44627</v>
      </c>
      <c r="B14198" t="s">
        <v>164</v>
      </c>
      <c r="C14198">
        <v>231423.8</v>
      </c>
      <c r="D14198" t="s">
        <v>14</v>
      </c>
      <c r="E14198" t="s">
        <v>15</v>
      </c>
      <c r="F14198">
        <v>0</v>
      </c>
    </row>
    <row r="14199" spans="1:6">
      <c r="A14199" s="171">
        <v>44627</v>
      </c>
      <c r="B14199" t="s">
        <v>164</v>
      </c>
      <c r="C14199">
        <v>231423.8</v>
      </c>
      <c r="D14199" t="s">
        <v>14</v>
      </c>
      <c r="E14199" t="s">
        <v>16</v>
      </c>
      <c r="F14199">
        <v>0</v>
      </c>
    </row>
    <row r="14200" spans="1:6">
      <c r="A14200" s="171">
        <v>44627</v>
      </c>
      <c r="B14200" t="s">
        <v>164</v>
      </c>
      <c r="C14200">
        <v>231423.8</v>
      </c>
      <c r="D14200" t="s">
        <v>14</v>
      </c>
      <c r="E14200" t="s">
        <v>17</v>
      </c>
      <c r="F14200">
        <v>0</v>
      </c>
    </row>
    <row r="14201" spans="1:6">
      <c r="A14201" s="171">
        <v>44627</v>
      </c>
      <c r="B14201" t="s">
        <v>164</v>
      </c>
      <c r="C14201">
        <v>231423.8</v>
      </c>
      <c r="D14201" t="s">
        <v>14</v>
      </c>
      <c r="E14201" t="s">
        <v>18</v>
      </c>
      <c r="F14201">
        <v>0</v>
      </c>
    </row>
    <row r="14202" spans="1:6">
      <c r="A14202" s="171">
        <v>44627</v>
      </c>
      <c r="B14202" t="s">
        <v>164</v>
      </c>
      <c r="C14202">
        <v>231423.8</v>
      </c>
      <c r="D14202" t="s">
        <v>19</v>
      </c>
      <c r="E14202" t="s">
        <v>19</v>
      </c>
      <c r="F14202">
        <v>4926261</v>
      </c>
    </row>
    <row r="14203" spans="1:6">
      <c r="A14203" s="171">
        <v>44627</v>
      </c>
      <c r="B14203" t="s">
        <v>164</v>
      </c>
      <c r="C14203">
        <v>231423.8</v>
      </c>
      <c r="D14203" t="s">
        <v>19</v>
      </c>
      <c r="E14203" t="s">
        <v>20</v>
      </c>
      <c r="F14203">
        <v>4926261</v>
      </c>
    </row>
    <row r="14204" spans="1:6">
      <c r="A14204" s="171">
        <v>44627</v>
      </c>
      <c r="B14204" t="s">
        <v>164</v>
      </c>
      <c r="C14204">
        <v>231423.8</v>
      </c>
      <c r="D14204" t="s">
        <v>19</v>
      </c>
      <c r="E14204" t="s">
        <v>21</v>
      </c>
      <c r="F14204">
        <v>0</v>
      </c>
    </row>
    <row r="14205" spans="1:6">
      <c r="A14205" s="171">
        <v>44627</v>
      </c>
      <c r="B14205" t="s">
        <v>164</v>
      </c>
      <c r="C14205">
        <v>231423.8</v>
      </c>
      <c r="D14205" t="s">
        <v>19</v>
      </c>
      <c r="E14205" t="s">
        <v>22</v>
      </c>
      <c r="F14205">
        <v>0</v>
      </c>
    </row>
    <row r="14206" spans="1:6">
      <c r="A14206" s="171">
        <v>44627</v>
      </c>
      <c r="B14206" t="s">
        <v>164</v>
      </c>
      <c r="C14206">
        <v>231423.8</v>
      </c>
      <c r="D14206" t="s">
        <v>23</v>
      </c>
      <c r="E14206" t="s">
        <v>23</v>
      </c>
      <c r="F14206">
        <v>2136825</v>
      </c>
    </row>
    <row r="14207" spans="1:6">
      <c r="A14207" s="171">
        <v>44627</v>
      </c>
      <c r="B14207" t="s">
        <v>164</v>
      </c>
      <c r="C14207">
        <v>231423.8</v>
      </c>
      <c r="D14207" t="s">
        <v>24</v>
      </c>
      <c r="E14207" t="s">
        <v>24</v>
      </c>
      <c r="F14207">
        <v>4125684</v>
      </c>
    </row>
    <row r="14208" spans="1:6">
      <c r="A14208" s="171">
        <v>44627</v>
      </c>
      <c r="B14208" t="s">
        <v>164</v>
      </c>
      <c r="C14208">
        <v>231423.8</v>
      </c>
      <c r="D14208" t="s">
        <v>25</v>
      </c>
      <c r="E14208" t="s">
        <v>25</v>
      </c>
      <c r="F14208">
        <v>3656898</v>
      </c>
    </row>
    <row r="14209" spans="1:6">
      <c r="A14209" s="171">
        <v>44627</v>
      </c>
      <c r="B14209" t="s">
        <v>164</v>
      </c>
      <c r="C14209">
        <v>231423.8</v>
      </c>
      <c r="D14209" t="s">
        <v>26</v>
      </c>
      <c r="E14209" t="s">
        <v>26</v>
      </c>
      <c r="F14209">
        <v>4928966</v>
      </c>
    </row>
    <row r="14210" spans="1:6">
      <c r="A14210" s="171">
        <v>44627</v>
      </c>
      <c r="B14210" t="s">
        <v>164</v>
      </c>
      <c r="C14210">
        <v>231423.8</v>
      </c>
      <c r="D14210" t="s">
        <v>27</v>
      </c>
      <c r="E14210" t="s">
        <v>27</v>
      </c>
      <c r="F14210">
        <v>147588</v>
      </c>
    </row>
    <row r="14211" spans="1:6">
      <c r="A14211" s="171">
        <v>44627</v>
      </c>
      <c r="B14211" t="s">
        <v>164</v>
      </c>
      <c r="C14211">
        <v>231423.8</v>
      </c>
      <c r="D14211" t="s">
        <v>28</v>
      </c>
      <c r="E14211" t="s">
        <v>28</v>
      </c>
      <c r="F14211">
        <v>0</v>
      </c>
    </row>
    <row r="14212" spans="1:6">
      <c r="A14212" s="171">
        <v>44627</v>
      </c>
      <c r="B14212" t="s">
        <v>164</v>
      </c>
      <c r="C14212">
        <v>231423.8</v>
      </c>
      <c r="D14212" t="s">
        <v>29</v>
      </c>
      <c r="E14212" t="s">
        <v>29</v>
      </c>
      <c r="F14212">
        <v>1401514</v>
      </c>
    </row>
    <row r="14213" spans="1:6">
      <c r="A14213" s="171">
        <v>44627</v>
      </c>
      <c r="B14213" t="s">
        <v>164</v>
      </c>
      <c r="C14213">
        <v>231423.8</v>
      </c>
      <c r="D14213" t="s">
        <v>30</v>
      </c>
      <c r="E14213" t="s">
        <v>30</v>
      </c>
      <c r="F14213">
        <v>67013564</v>
      </c>
    </row>
    <row r="14214" spans="1:6">
      <c r="A14214" s="171">
        <v>44627</v>
      </c>
      <c r="B14214" t="s">
        <v>164</v>
      </c>
      <c r="C14214">
        <v>231423.8</v>
      </c>
      <c r="D14214" t="s">
        <v>31</v>
      </c>
      <c r="E14214" t="s">
        <v>31</v>
      </c>
      <c r="F14214">
        <v>641133</v>
      </c>
    </row>
    <row r="14215" spans="1:6">
      <c r="A14215" s="171">
        <v>44627</v>
      </c>
      <c r="B14215" t="s">
        <v>164</v>
      </c>
      <c r="C14215">
        <v>231423.8</v>
      </c>
      <c r="D14215" t="s">
        <v>32</v>
      </c>
      <c r="E14215" t="s">
        <v>32</v>
      </c>
      <c r="F14215">
        <v>53715</v>
      </c>
    </row>
    <row r="14216" spans="1:6">
      <c r="A14216" s="171">
        <v>44627</v>
      </c>
      <c r="B14216" t="s">
        <v>164</v>
      </c>
      <c r="C14216">
        <v>231423.8</v>
      </c>
      <c r="D14216" t="s">
        <v>33</v>
      </c>
      <c r="E14216" t="s">
        <v>33</v>
      </c>
      <c r="F14216">
        <v>116393674</v>
      </c>
    </row>
    <row r="14217" spans="1:6">
      <c r="A14217" s="171">
        <v>44627</v>
      </c>
      <c r="B14217" t="s">
        <v>164</v>
      </c>
      <c r="C14217">
        <v>231423.8</v>
      </c>
      <c r="D14217" t="s">
        <v>34</v>
      </c>
      <c r="E14217" t="s">
        <v>34</v>
      </c>
      <c r="F14217">
        <v>2674315</v>
      </c>
    </row>
    <row r="14218" spans="1:6">
      <c r="A14218" s="171">
        <v>44627</v>
      </c>
      <c r="B14218" t="s">
        <v>164</v>
      </c>
      <c r="C14218">
        <v>231423.8</v>
      </c>
      <c r="D14218" t="s">
        <v>35</v>
      </c>
      <c r="E14218" t="s">
        <v>35</v>
      </c>
      <c r="F14218">
        <v>620779</v>
      </c>
    </row>
    <row r="14219" spans="1:6">
      <c r="A14219" s="171">
        <v>44627</v>
      </c>
      <c r="B14219" t="s">
        <v>164</v>
      </c>
      <c r="C14219">
        <v>231423.8</v>
      </c>
      <c r="D14219" t="s">
        <v>36</v>
      </c>
      <c r="E14219" t="s">
        <v>36</v>
      </c>
      <c r="F14219">
        <v>0</v>
      </c>
    </row>
    <row r="14220" spans="1:6">
      <c r="A14220" s="171">
        <v>44627</v>
      </c>
      <c r="B14220" t="s">
        <v>164</v>
      </c>
      <c r="C14220">
        <v>231423.8</v>
      </c>
      <c r="D14220" t="s">
        <v>37</v>
      </c>
      <c r="E14220" t="s">
        <v>37</v>
      </c>
      <c r="F14220">
        <v>0</v>
      </c>
    </row>
    <row r="14221" spans="1:6">
      <c r="A14221" s="171">
        <v>44627</v>
      </c>
      <c r="B14221" t="s">
        <v>164</v>
      </c>
      <c r="C14221">
        <v>231423.8</v>
      </c>
      <c r="D14221" t="s">
        <v>38</v>
      </c>
      <c r="E14221" t="s">
        <v>38</v>
      </c>
      <c r="F14221">
        <v>0</v>
      </c>
    </row>
    <row r="14222" spans="1:6">
      <c r="A14222" s="171">
        <v>44627</v>
      </c>
      <c r="B14222" t="s">
        <v>164</v>
      </c>
      <c r="C14222">
        <v>231423.8</v>
      </c>
      <c r="D14222" t="s">
        <v>39</v>
      </c>
      <c r="E14222" t="s">
        <v>39</v>
      </c>
      <c r="F14222">
        <v>778817</v>
      </c>
    </row>
    <row r="14223" spans="1:6">
      <c r="A14223" s="171">
        <v>44627</v>
      </c>
      <c r="B14223" t="s">
        <v>164</v>
      </c>
      <c r="C14223">
        <v>231423.8</v>
      </c>
      <c r="D14223" t="s">
        <v>40</v>
      </c>
      <c r="E14223" t="s">
        <v>40</v>
      </c>
      <c r="F14223">
        <v>0</v>
      </c>
    </row>
    <row r="14224" spans="1:6">
      <c r="A14224" s="171">
        <v>44627</v>
      </c>
      <c r="B14224" t="s">
        <v>164</v>
      </c>
      <c r="C14224">
        <v>231423.8</v>
      </c>
      <c r="D14224" t="s">
        <v>41</v>
      </c>
      <c r="E14224" t="s">
        <v>41</v>
      </c>
      <c r="F14224">
        <v>0</v>
      </c>
    </row>
    <row r="14225" spans="1:6">
      <c r="A14225" s="171">
        <v>44628</v>
      </c>
      <c r="B14225" t="s">
        <v>164</v>
      </c>
      <c r="C14225">
        <v>284681.96000000002</v>
      </c>
      <c r="D14225" t="s">
        <v>9</v>
      </c>
      <c r="E14225" t="s">
        <v>9</v>
      </c>
      <c r="F14225">
        <v>1197022</v>
      </c>
    </row>
    <row r="14226" spans="1:6">
      <c r="A14226" s="171">
        <v>44628</v>
      </c>
      <c r="B14226" t="s">
        <v>164</v>
      </c>
      <c r="C14226">
        <v>284681.96000000002</v>
      </c>
      <c r="D14226" t="s">
        <v>9</v>
      </c>
      <c r="E14226" t="s">
        <v>10</v>
      </c>
      <c r="F14226">
        <v>1190932</v>
      </c>
    </row>
    <row r="14227" spans="1:6">
      <c r="A14227" s="171">
        <v>44628</v>
      </c>
      <c r="B14227" t="s">
        <v>164</v>
      </c>
      <c r="C14227">
        <v>284681.96000000002</v>
      </c>
      <c r="D14227" t="s">
        <v>9</v>
      </c>
      <c r="E14227" t="s">
        <v>11</v>
      </c>
      <c r="F14227">
        <v>0</v>
      </c>
    </row>
    <row r="14228" spans="1:6">
      <c r="A14228" s="171">
        <v>44628</v>
      </c>
      <c r="B14228" t="s">
        <v>164</v>
      </c>
      <c r="C14228">
        <v>284681.96000000002</v>
      </c>
      <c r="D14228" t="s">
        <v>9</v>
      </c>
      <c r="E14228" t="s">
        <v>12</v>
      </c>
      <c r="F14228">
        <v>0</v>
      </c>
    </row>
    <row r="14229" spans="1:6">
      <c r="A14229" s="171">
        <v>44628</v>
      </c>
      <c r="B14229" t="s">
        <v>164</v>
      </c>
      <c r="C14229">
        <v>284681.96000000002</v>
      </c>
      <c r="D14229" t="s">
        <v>9</v>
      </c>
      <c r="E14229" t="s">
        <v>13</v>
      </c>
      <c r="F14229">
        <v>6090</v>
      </c>
    </row>
    <row r="14230" spans="1:6">
      <c r="A14230" s="171">
        <v>44628</v>
      </c>
      <c r="B14230" t="s">
        <v>164</v>
      </c>
      <c r="C14230">
        <v>284681.96000000002</v>
      </c>
      <c r="D14230" t="s">
        <v>14</v>
      </c>
      <c r="E14230" t="s">
        <v>14</v>
      </c>
      <c r="F14230">
        <v>0</v>
      </c>
    </row>
    <row r="14231" spans="1:6">
      <c r="A14231" s="171">
        <v>44628</v>
      </c>
      <c r="B14231" t="s">
        <v>164</v>
      </c>
      <c r="C14231">
        <v>284681.96000000002</v>
      </c>
      <c r="D14231" t="s">
        <v>14</v>
      </c>
      <c r="E14231" t="s">
        <v>15</v>
      </c>
      <c r="F14231">
        <v>0</v>
      </c>
    </row>
    <row r="14232" spans="1:6">
      <c r="A14232" s="171">
        <v>44628</v>
      </c>
      <c r="B14232" t="s">
        <v>164</v>
      </c>
      <c r="C14232">
        <v>284681.96000000002</v>
      </c>
      <c r="D14232" t="s">
        <v>14</v>
      </c>
      <c r="E14232" t="s">
        <v>16</v>
      </c>
      <c r="F14232">
        <v>0</v>
      </c>
    </row>
    <row r="14233" spans="1:6">
      <c r="A14233" s="171">
        <v>44628</v>
      </c>
      <c r="B14233" t="s">
        <v>164</v>
      </c>
      <c r="C14233">
        <v>284681.96000000002</v>
      </c>
      <c r="D14233" t="s">
        <v>14</v>
      </c>
      <c r="E14233" t="s">
        <v>17</v>
      </c>
      <c r="F14233">
        <v>0</v>
      </c>
    </row>
    <row r="14234" spans="1:6">
      <c r="A14234" s="171">
        <v>44628</v>
      </c>
      <c r="B14234" t="s">
        <v>164</v>
      </c>
      <c r="C14234">
        <v>284681.96000000002</v>
      </c>
      <c r="D14234" t="s">
        <v>14</v>
      </c>
      <c r="E14234" t="s">
        <v>18</v>
      </c>
      <c r="F14234">
        <v>0</v>
      </c>
    </row>
    <row r="14235" spans="1:6">
      <c r="A14235" s="171">
        <v>44628</v>
      </c>
      <c r="B14235" t="s">
        <v>164</v>
      </c>
      <c r="C14235">
        <v>284681.96000000002</v>
      </c>
      <c r="D14235" t="s">
        <v>19</v>
      </c>
      <c r="E14235" t="s">
        <v>19</v>
      </c>
      <c r="F14235">
        <v>3920973</v>
      </c>
    </row>
    <row r="14236" spans="1:6">
      <c r="A14236" s="171">
        <v>44628</v>
      </c>
      <c r="B14236" t="s">
        <v>164</v>
      </c>
      <c r="C14236">
        <v>284681.96000000002</v>
      </c>
      <c r="D14236" t="s">
        <v>19</v>
      </c>
      <c r="E14236" t="s">
        <v>20</v>
      </c>
      <c r="F14236">
        <v>3920973</v>
      </c>
    </row>
    <row r="14237" spans="1:6">
      <c r="A14237" s="171">
        <v>44628</v>
      </c>
      <c r="B14237" t="s">
        <v>164</v>
      </c>
      <c r="C14237">
        <v>284681.96000000002</v>
      </c>
      <c r="D14237" t="s">
        <v>19</v>
      </c>
      <c r="E14237" t="s">
        <v>21</v>
      </c>
      <c r="F14237">
        <v>0</v>
      </c>
    </row>
    <row r="14238" spans="1:6">
      <c r="A14238" s="171">
        <v>44628</v>
      </c>
      <c r="B14238" t="s">
        <v>164</v>
      </c>
      <c r="C14238">
        <v>284681.96000000002</v>
      </c>
      <c r="D14238" t="s">
        <v>19</v>
      </c>
      <c r="E14238" t="s">
        <v>22</v>
      </c>
      <c r="F14238">
        <v>0</v>
      </c>
    </row>
    <row r="14239" spans="1:6">
      <c r="A14239" s="171">
        <v>44628</v>
      </c>
      <c r="B14239" t="s">
        <v>164</v>
      </c>
      <c r="C14239">
        <v>284681.96000000002</v>
      </c>
      <c r="D14239" t="s">
        <v>23</v>
      </c>
      <c r="E14239" t="s">
        <v>23</v>
      </c>
      <c r="F14239">
        <v>2319804</v>
      </c>
    </row>
    <row r="14240" spans="1:6">
      <c r="A14240" s="171">
        <v>44628</v>
      </c>
      <c r="B14240" t="s">
        <v>164</v>
      </c>
      <c r="C14240">
        <v>284681.96000000002</v>
      </c>
      <c r="D14240" t="s">
        <v>24</v>
      </c>
      <c r="E14240" t="s">
        <v>24</v>
      </c>
      <c r="F14240">
        <v>5400760</v>
      </c>
    </row>
    <row r="14241" spans="1:6">
      <c r="A14241" s="171">
        <v>44628</v>
      </c>
      <c r="B14241" t="s">
        <v>164</v>
      </c>
      <c r="C14241">
        <v>284681.96000000002</v>
      </c>
      <c r="D14241" t="s">
        <v>25</v>
      </c>
      <c r="E14241" t="s">
        <v>25</v>
      </c>
      <c r="F14241">
        <v>3813605</v>
      </c>
    </row>
    <row r="14242" spans="1:6">
      <c r="A14242" s="171">
        <v>44628</v>
      </c>
      <c r="B14242" t="s">
        <v>164</v>
      </c>
      <c r="C14242">
        <v>284681.96000000002</v>
      </c>
      <c r="D14242" t="s">
        <v>26</v>
      </c>
      <c r="E14242" t="s">
        <v>26</v>
      </c>
      <c r="F14242">
        <v>3924225</v>
      </c>
    </row>
    <row r="14243" spans="1:6">
      <c r="A14243" s="171">
        <v>44628</v>
      </c>
      <c r="B14243" t="s">
        <v>164</v>
      </c>
      <c r="C14243">
        <v>284681.96000000002</v>
      </c>
      <c r="D14243" t="s">
        <v>27</v>
      </c>
      <c r="E14243" t="s">
        <v>27</v>
      </c>
      <c r="F14243">
        <v>157663</v>
      </c>
    </row>
    <row r="14244" spans="1:6">
      <c r="A14244" s="171">
        <v>44628</v>
      </c>
      <c r="B14244" t="s">
        <v>164</v>
      </c>
      <c r="C14244">
        <v>284681.96000000002</v>
      </c>
      <c r="D14244" t="s">
        <v>28</v>
      </c>
      <c r="E14244" t="s">
        <v>28</v>
      </c>
      <c r="F14244">
        <v>0</v>
      </c>
    </row>
    <row r="14245" spans="1:6">
      <c r="A14245" s="171">
        <v>44628</v>
      </c>
      <c r="B14245" t="s">
        <v>164</v>
      </c>
      <c r="C14245">
        <v>284681.96000000002</v>
      </c>
      <c r="D14245" t="s">
        <v>29</v>
      </c>
      <c r="E14245" t="s">
        <v>29</v>
      </c>
      <c r="F14245">
        <v>1379395</v>
      </c>
    </row>
    <row r="14246" spans="1:6">
      <c r="A14246" s="171">
        <v>44628</v>
      </c>
      <c r="B14246" t="s">
        <v>164</v>
      </c>
      <c r="C14246">
        <v>284681.96000000002</v>
      </c>
      <c r="D14246" t="s">
        <v>30</v>
      </c>
      <c r="E14246" t="s">
        <v>30</v>
      </c>
      <c r="F14246">
        <v>72915085</v>
      </c>
    </row>
    <row r="14247" spans="1:6">
      <c r="A14247" s="171">
        <v>44628</v>
      </c>
      <c r="B14247" t="s">
        <v>164</v>
      </c>
      <c r="C14247">
        <v>284681.96000000002</v>
      </c>
      <c r="D14247" t="s">
        <v>31</v>
      </c>
      <c r="E14247" t="s">
        <v>31</v>
      </c>
      <c r="F14247">
        <v>995402</v>
      </c>
    </row>
    <row r="14248" spans="1:6">
      <c r="A14248" s="171">
        <v>44628</v>
      </c>
      <c r="B14248" t="s">
        <v>164</v>
      </c>
      <c r="C14248">
        <v>284681.96000000002</v>
      </c>
      <c r="D14248" t="s">
        <v>32</v>
      </c>
      <c r="E14248" t="s">
        <v>32</v>
      </c>
      <c r="F14248">
        <v>81820</v>
      </c>
    </row>
    <row r="14249" spans="1:6">
      <c r="A14249" s="171">
        <v>44628</v>
      </c>
      <c r="B14249" t="s">
        <v>164</v>
      </c>
      <c r="C14249">
        <v>284681.96000000002</v>
      </c>
      <c r="D14249" t="s">
        <v>33</v>
      </c>
      <c r="E14249" t="s">
        <v>33</v>
      </c>
      <c r="F14249">
        <v>132887014</v>
      </c>
    </row>
    <row r="14250" spans="1:6">
      <c r="A14250" s="171">
        <v>44628</v>
      </c>
      <c r="B14250" t="s">
        <v>164</v>
      </c>
      <c r="C14250">
        <v>284681.96000000002</v>
      </c>
      <c r="D14250" t="s">
        <v>34</v>
      </c>
      <c r="E14250" t="s">
        <v>34</v>
      </c>
      <c r="F14250">
        <v>2762088</v>
      </c>
    </row>
    <row r="14251" spans="1:6">
      <c r="A14251" s="171">
        <v>44628</v>
      </c>
      <c r="B14251" t="s">
        <v>164</v>
      </c>
      <c r="C14251">
        <v>284681.96000000002</v>
      </c>
      <c r="D14251" t="s">
        <v>35</v>
      </c>
      <c r="E14251" t="s">
        <v>35</v>
      </c>
      <c r="F14251">
        <v>957236</v>
      </c>
    </row>
    <row r="14252" spans="1:6">
      <c r="A14252" s="171">
        <v>44628</v>
      </c>
      <c r="B14252" t="s">
        <v>164</v>
      </c>
      <c r="C14252">
        <v>284681.96000000002</v>
      </c>
      <c r="D14252" t="s">
        <v>36</v>
      </c>
      <c r="E14252" t="s">
        <v>36</v>
      </c>
      <c r="F14252">
        <v>0</v>
      </c>
    </row>
    <row r="14253" spans="1:6">
      <c r="A14253" s="171">
        <v>44628</v>
      </c>
      <c r="B14253" t="s">
        <v>164</v>
      </c>
      <c r="C14253">
        <v>284681.96000000002</v>
      </c>
      <c r="D14253" t="s">
        <v>37</v>
      </c>
      <c r="E14253" t="s">
        <v>37</v>
      </c>
      <c r="F14253">
        <v>0</v>
      </c>
    </row>
    <row r="14254" spans="1:6">
      <c r="A14254" s="171">
        <v>44628</v>
      </c>
      <c r="B14254" t="s">
        <v>164</v>
      </c>
      <c r="C14254">
        <v>284681.96000000002</v>
      </c>
      <c r="D14254" t="s">
        <v>38</v>
      </c>
      <c r="E14254" t="s">
        <v>38</v>
      </c>
      <c r="F14254">
        <v>0</v>
      </c>
    </row>
    <row r="14255" spans="1:6">
      <c r="A14255" s="171">
        <v>44628</v>
      </c>
      <c r="B14255" t="s">
        <v>164</v>
      </c>
      <c r="C14255">
        <v>284681.96000000002</v>
      </c>
      <c r="D14255" t="s">
        <v>39</v>
      </c>
      <c r="E14255" t="s">
        <v>39</v>
      </c>
      <c r="F14255">
        <v>572147</v>
      </c>
    </row>
    <row r="14256" spans="1:6">
      <c r="A14256" s="171">
        <v>44628</v>
      </c>
      <c r="B14256" t="s">
        <v>164</v>
      </c>
      <c r="C14256">
        <v>284681.96000000002</v>
      </c>
      <c r="D14256" t="s">
        <v>40</v>
      </c>
      <c r="E14256" t="s">
        <v>40</v>
      </c>
      <c r="F14256">
        <v>0</v>
      </c>
    </row>
    <row r="14257" spans="1:6">
      <c r="A14257" s="171">
        <v>44628</v>
      </c>
      <c r="B14257" t="s">
        <v>164</v>
      </c>
      <c r="C14257">
        <v>284681.96000000002</v>
      </c>
      <c r="D14257" t="s">
        <v>41</v>
      </c>
      <c r="E14257" t="s">
        <v>41</v>
      </c>
      <c r="F14257">
        <v>0</v>
      </c>
    </row>
    <row r="14258" spans="1:6">
      <c r="A14258" s="171">
        <v>44629</v>
      </c>
      <c r="B14258" t="s">
        <v>164</v>
      </c>
      <c r="C14258">
        <v>321047.49</v>
      </c>
      <c r="D14258" t="s">
        <v>9</v>
      </c>
      <c r="E14258" t="s">
        <v>9</v>
      </c>
      <c r="F14258">
        <v>1020038</v>
      </c>
    </row>
    <row r="14259" spans="1:6">
      <c r="A14259" s="171">
        <v>44629</v>
      </c>
      <c r="B14259" t="s">
        <v>164</v>
      </c>
      <c r="C14259">
        <v>321047.49</v>
      </c>
      <c r="D14259" t="s">
        <v>9</v>
      </c>
      <c r="E14259" t="s">
        <v>10</v>
      </c>
      <c r="F14259">
        <v>1012206</v>
      </c>
    </row>
    <row r="14260" spans="1:6">
      <c r="A14260" s="171">
        <v>44629</v>
      </c>
      <c r="B14260" t="s">
        <v>164</v>
      </c>
      <c r="C14260">
        <v>321047.49</v>
      </c>
      <c r="D14260" t="s">
        <v>9</v>
      </c>
      <c r="E14260" t="s">
        <v>11</v>
      </c>
      <c r="F14260">
        <v>0</v>
      </c>
    </row>
    <row r="14261" spans="1:6">
      <c r="A14261" s="171">
        <v>44629</v>
      </c>
      <c r="B14261" t="s">
        <v>164</v>
      </c>
      <c r="C14261">
        <v>321047.49</v>
      </c>
      <c r="D14261" t="s">
        <v>9</v>
      </c>
      <c r="E14261" t="s">
        <v>12</v>
      </c>
      <c r="F14261">
        <v>0</v>
      </c>
    </row>
    <row r="14262" spans="1:6">
      <c r="A14262" s="171">
        <v>44629</v>
      </c>
      <c r="B14262" t="s">
        <v>164</v>
      </c>
      <c r="C14262">
        <v>321047.49</v>
      </c>
      <c r="D14262" t="s">
        <v>9</v>
      </c>
      <c r="E14262" t="s">
        <v>13</v>
      </c>
      <c r="F14262">
        <v>7832</v>
      </c>
    </row>
    <row r="14263" spans="1:6">
      <c r="A14263" s="171">
        <v>44629</v>
      </c>
      <c r="B14263" t="s">
        <v>164</v>
      </c>
      <c r="C14263">
        <v>321047.49</v>
      </c>
      <c r="D14263" t="s">
        <v>14</v>
      </c>
      <c r="E14263" t="s">
        <v>14</v>
      </c>
      <c r="F14263">
        <v>0</v>
      </c>
    </row>
    <row r="14264" spans="1:6">
      <c r="A14264" s="171">
        <v>44629</v>
      </c>
      <c r="B14264" t="s">
        <v>164</v>
      </c>
      <c r="C14264">
        <v>321047.49</v>
      </c>
      <c r="D14264" t="s">
        <v>14</v>
      </c>
      <c r="E14264" t="s">
        <v>15</v>
      </c>
      <c r="F14264">
        <v>0</v>
      </c>
    </row>
    <row r="14265" spans="1:6">
      <c r="A14265" s="171">
        <v>44629</v>
      </c>
      <c r="B14265" t="s">
        <v>164</v>
      </c>
      <c r="C14265">
        <v>321047.49</v>
      </c>
      <c r="D14265" t="s">
        <v>14</v>
      </c>
      <c r="E14265" t="s">
        <v>16</v>
      </c>
      <c r="F14265">
        <v>0</v>
      </c>
    </row>
    <row r="14266" spans="1:6">
      <c r="A14266" s="171">
        <v>44629</v>
      </c>
      <c r="B14266" t="s">
        <v>164</v>
      </c>
      <c r="C14266">
        <v>321047.49</v>
      </c>
      <c r="D14266" t="s">
        <v>14</v>
      </c>
      <c r="E14266" t="s">
        <v>17</v>
      </c>
      <c r="F14266">
        <v>0</v>
      </c>
    </row>
    <row r="14267" spans="1:6">
      <c r="A14267" s="171">
        <v>44629</v>
      </c>
      <c r="B14267" t="s">
        <v>164</v>
      </c>
      <c r="C14267">
        <v>321047.49</v>
      </c>
      <c r="D14267" t="s">
        <v>14</v>
      </c>
      <c r="E14267" t="s">
        <v>18</v>
      </c>
      <c r="F14267">
        <v>0</v>
      </c>
    </row>
    <row r="14268" spans="1:6">
      <c r="A14268" s="171">
        <v>44629</v>
      </c>
      <c r="B14268" t="s">
        <v>164</v>
      </c>
      <c r="C14268">
        <v>321047.49</v>
      </c>
      <c r="D14268" t="s">
        <v>19</v>
      </c>
      <c r="E14268" t="s">
        <v>19</v>
      </c>
      <c r="F14268">
        <v>3977794</v>
      </c>
    </row>
    <row r="14269" spans="1:6">
      <c r="A14269" s="171">
        <v>44629</v>
      </c>
      <c r="B14269" t="s">
        <v>164</v>
      </c>
      <c r="C14269">
        <v>321047.49</v>
      </c>
      <c r="D14269" t="s">
        <v>19</v>
      </c>
      <c r="E14269" t="s">
        <v>20</v>
      </c>
      <c r="F14269">
        <v>3977794</v>
      </c>
    </row>
    <row r="14270" spans="1:6">
      <c r="A14270" s="171">
        <v>44629</v>
      </c>
      <c r="B14270" t="s">
        <v>164</v>
      </c>
      <c r="C14270">
        <v>321047.49</v>
      </c>
      <c r="D14270" t="s">
        <v>19</v>
      </c>
      <c r="E14270" t="s">
        <v>21</v>
      </c>
      <c r="F14270">
        <v>0</v>
      </c>
    </row>
    <row r="14271" spans="1:6">
      <c r="A14271" s="171">
        <v>44629</v>
      </c>
      <c r="B14271" t="s">
        <v>164</v>
      </c>
      <c r="C14271">
        <v>321047.49</v>
      </c>
      <c r="D14271" t="s">
        <v>19</v>
      </c>
      <c r="E14271" t="s">
        <v>22</v>
      </c>
      <c r="F14271">
        <v>0</v>
      </c>
    </row>
    <row r="14272" spans="1:6">
      <c r="A14272" s="171">
        <v>44629</v>
      </c>
      <c r="B14272" t="s">
        <v>164</v>
      </c>
      <c r="C14272">
        <v>321047.49</v>
      </c>
      <c r="D14272" t="s">
        <v>23</v>
      </c>
      <c r="E14272" t="s">
        <v>23</v>
      </c>
      <c r="F14272">
        <v>1189625</v>
      </c>
    </row>
    <row r="14273" spans="1:6">
      <c r="A14273" s="171">
        <v>44629</v>
      </c>
      <c r="B14273" t="s">
        <v>164</v>
      </c>
      <c r="C14273">
        <v>321047.49</v>
      </c>
      <c r="D14273" t="s">
        <v>24</v>
      </c>
      <c r="E14273" t="s">
        <v>24</v>
      </c>
      <c r="F14273">
        <v>7082405</v>
      </c>
    </row>
    <row r="14274" spans="1:6">
      <c r="A14274" s="171">
        <v>44629</v>
      </c>
      <c r="B14274" t="s">
        <v>164</v>
      </c>
      <c r="C14274">
        <v>321047.49</v>
      </c>
      <c r="D14274" t="s">
        <v>25</v>
      </c>
      <c r="E14274" t="s">
        <v>25</v>
      </c>
      <c r="F14274">
        <v>3544343</v>
      </c>
    </row>
    <row r="14275" spans="1:6">
      <c r="A14275" s="171">
        <v>44629</v>
      </c>
      <c r="B14275" t="s">
        <v>164</v>
      </c>
      <c r="C14275">
        <v>321047.49</v>
      </c>
      <c r="D14275" t="s">
        <v>26</v>
      </c>
      <c r="E14275" t="s">
        <v>26</v>
      </c>
      <c r="F14275">
        <v>3980020</v>
      </c>
    </row>
    <row r="14276" spans="1:6">
      <c r="A14276" s="171">
        <v>44629</v>
      </c>
      <c r="B14276" t="s">
        <v>164</v>
      </c>
      <c r="C14276">
        <v>321047.49</v>
      </c>
      <c r="D14276" t="s">
        <v>27</v>
      </c>
      <c r="E14276" t="s">
        <v>27</v>
      </c>
      <c r="F14276">
        <v>152593</v>
      </c>
    </row>
    <row r="14277" spans="1:6">
      <c r="A14277" s="171">
        <v>44629</v>
      </c>
      <c r="B14277" t="s">
        <v>164</v>
      </c>
      <c r="C14277">
        <v>321047.49</v>
      </c>
      <c r="D14277" t="s">
        <v>28</v>
      </c>
      <c r="E14277" t="s">
        <v>28</v>
      </c>
      <c r="F14277">
        <v>0</v>
      </c>
    </row>
    <row r="14278" spans="1:6">
      <c r="A14278" s="171">
        <v>44629</v>
      </c>
      <c r="B14278" t="s">
        <v>164</v>
      </c>
      <c r="C14278">
        <v>321047.49</v>
      </c>
      <c r="D14278" t="s">
        <v>29</v>
      </c>
      <c r="E14278" t="s">
        <v>29</v>
      </c>
      <c r="F14278">
        <v>1272692</v>
      </c>
    </row>
    <row r="14279" spans="1:6">
      <c r="A14279" s="171">
        <v>44629</v>
      </c>
      <c r="B14279" t="s">
        <v>164</v>
      </c>
      <c r="C14279">
        <v>321047.49</v>
      </c>
      <c r="D14279" t="s">
        <v>30</v>
      </c>
      <c r="E14279" t="s">
        <v>30</v>
      </c>
      <c r="F14279">
        <v>63808793</v>
      </c>
    </row>
    <row r="14280" spans="1:6">
      <c r="A14280" s="171">
        <v>44629</v>
      </c>
      <c r="B14280" t="s">
        <v>164</v>
      </c>
      <c r="C14280">
        <v>321047.49</v>
      </c>
      <c r="D14280" t="s">
        <v>31</v>
      </c>
      <c r="E14280" t="s">
        <v>31</v>
      </c>
      <c r="F14280">
        <v>1162851</v>
      </c>
    </row>
    <row r="14281" spans="1:6">
      <c r="A14281" s="171">
        <v>44629</v>
      </c>
      <c r="B14281" t="s">
        <v>164</v>
      </c>
      <c r="C14281">
        <v>321047.49</v>
      </c>
      <c r="D14281" t="s">
        <v>32</v>
      </c>
      <c r="E14281" t="s">
        <v>32</v>
      </c>
      <c r="F14281">
        <v>274886</v>
      </c>
    </row>
    <row r="14282" spans="1:6">
      <c r="A14282" s="171">
        <v>44629</v>
      </c>
      <c r="B14282" t="s">
        <v>164</v>
      </c>
      <c r="C14282">
        <v>321047.49</v>
      </c>
      <c r="D14282" t="s">
        <v>33</v>
      </c>
      <c r="E14282" t="s">
        <v>33</v>
      </c>
      <c r="F14282">
        <v>140054690</v>
      </c>
    </row>
    <row r="14283" spans="1:6">
      <c r="A14283" s="171">
        <v>44629</v>
      </c>
      <c r="B14283" t="s">
        <v>164</v>
      </c>
      <c r="C14283">
        <v>321047.49</v>
      </c>
      <c r="D14283" t="s">
        <v>34</v>
      </c>
      <c r="E14283" t="s">
        <v>34</v>
      </c>
      <c r="F14283">
        <v>1990764</v>
      </c>
    </row>
    <row r="14284" spans="1:6">
      <c r="A14284" s="171">
        <v>44629</v>
      </c>
      <c r="B14284" t="s">
        <v>164</v>
      </c>
      <c r="C14284">
        <v>321047.49</v>
      </c>
      <c r="D14284" t="s">
        <v>35</v>
      </c>
      <c r="E14284" t="s">
        <v>35</v>
      </c>
      <c r="F14284">
        <v>855216</v>
      </c>
    </row>
    <row r="14285" spans="1:6">
      <c r="A14285" s="171">
        <v>44629</v>
      </c>
      <c r="B14285" t="s">
        <v>164</v>
      </c>
      <c r="C14285">
        <v>321047.49</v>
      </c>
      <c r="D14285" t="s">
        <v>36</v>
      </c>
      <c r="E14285" t="s">
        <v>36</v>
      </c>
      <c r="F14285">
        <v>0</v>
      </c>
    </row>
    <row r="14286" spans="1:6">
      <c r="A14286" s="171">
        <v>44629</v>
      </c>
      <c r="B14286" t="s">
        <v>164</v>
      </c>
      <c r="C14286">
        <v>321047.49</v>
      </c>
      <c r="D14286" t="s">
        <v>37</v>
      </c>
      <c r="E14286" t="s">
        <v>37</v>
      </c>
      <c r="F14286">
        <v>0</v>
      </c>
    </row>
    <row r="14287" spans="1:6">
      <c r="A14287" s="171">
        <v>44629</v>
      </c>
      <c r="B14287" t="s">
        <v>164</v>
      </c>
      <c r="C14287">
        <v>321047.49</v>
      </c>
      <c r="D14287" t="s">
        <v>38</v>
      </c>
      <c r="E14287" t="s">
        <v>38</v>
      </c>
      <c r="F14287">
        <v>0</v>
      </c>
    </row>
    <row r="14288" spans="1:6">
      <c r="A14288" s="171">
        <v>44629</v>
      </c>
      <c r="B14288" t="s">
        <v>164</v>
      </c>
      <c r="C14288">
        <v>321047.49</v>
      </c>
      <c r="D14288" t="s">
        <v>39</v>
      </c>
      <c r="E14288" t="s">
        <v>39</v>
      </c>
      <c r="F14288">
        <v>120707</v>
      </c>
    </row>
    <row r="14289" spans="1:6">
      <c r="A14289" s="171">
        <v>44629</v>
      </c>
      <c r="B14289" t="s">
        <v>164</v>
      </c>
      <c r="C14289">
        <v>321047.49</v>
      </c>
      <c r="D14289" t="s">
        <v>40</v>
      </c>
      <c r="E14289" t="s">
        <v>40</v>
      </c>
      <c r="F14289">
        <v>0</v>
      </c>
    </row>
    <row r="14290" spans="1:6">
      <c r="A14290" s="171">
        <v>44629</v>
      </c>
      <c r="B14290" t="s">
        <v>164</v>
      </c>
      <c r="C14290">
        <v>321047.49</v>
      </c>
      <c r="D14290" t="s">
        <v>41</v>
      </c>
      <c r="E14290" t="s">
        <v>41</v>
      </c>
      <c r="F14290">
        <v>0</v>
      </c>
    </row>
    <row r="14291" spans="1:6">
      <c r="A14291" s="171">
        <v>44630</v>
      </c>
      <c r="B14291" t="s">
        <v>164</v>
      </c>
      <c r="C14291">
        <v>256187.11</v>
      </c>
      <c r="D14291" t="s">
        <v>9</v>
      </c>
      <c r="E14291" t="s">
        <v>9</v>
      </c>
      <c r="F14291">
        <v>1140592</v>
      </c>
    </row>
    <row r="14292" spans="1:6">
      <c r="A14292" s="171">
        <v>44630</v>
      </c>
      <c r="B14292" t="s">
        <v>164</v>
      </c>
      <c r="C14292">
        <v>256187.11</v>
      </c>
      <c r="D14292" t="s">
        <v>9</v>
      </c>
      <c r="E14292" t="s">
        <v>10</v>
      </c>
      <c r="F14292">
        <v>1131749</v>
      </c>
    </row>
    <row r="14293" spans="1:6">
      <c r="A14293" s="171">
        <v>44630</v>
      </c>
      <c r="B14293" t="s">
        <v>164</v>
      </c>
      <c r="C14293">
        <v>256187.11</v>
      </c>
      <c r="D14293" t="s">
        <v>9</v>
      </c>
      <c r="E14293" t="s">
        <v>11</v>
      </c>
      <c r="F14293">
        <v>0</v>
      </c>
    </row>
    <row r="14294" spans="1:6">
      <c r="A14294" s="171">
        <v>44630</v>
      </c>
      <c r="B14294" t="s">
        <v>164</v>
      </c>
      <c r="C14294">
        <v>256187.11</v>
      </c>
      <c r="D14294" t="s">
        <v>9</v>
      </c>
      <c r="E14294" t="s">
        <v>12</v>
      </c>
      <c r="F14294">
        <v>0</v>
      </c>
    </row>
    <row r="14295" spans="1:6">
      <c r="A14295" s="171">
        <v>44630</v>
      </c>
      <c r="B14295" t="s">
        <v>164</v>
      </c>
      <c r="C14295">
        <v>256187.11</v>
      </c>
      <c r="D14295" t="s">
        <v>9</v>
      </c>
      <c r="E14295" t="s">
        <v>13</v>
      </c>
      <c r="F14295">
        <v>8843</v>
      </c>
    </row>
    <row r="14296" spans="1:6">
      <c r="A14296" s="171">
        <v>44630</v>
      </c>
      <c r="B14296" t="s">
        <v>164</v>
      </c>
      <c r="C14296">
        <v>256187.11</v>
      </c>
      <c r="D14296" t="s">
        <v>14</v>
      </c>
      <c r="E14296" t="s">
        <v>14</v>
      </c>
      <c r="F14296">
        <v>0</v>
      </c>
    </row>
    <row r="14297" spans="1:6">
      <c r="A14297" s="171">
        <v>44630</v>
      </c>
      <c r="B14297" t="s">
        <v>164</v>
      </c>
      <c r="C14297">
        <v>256187.11</v>
      </c>
      <c r="D14297" t="s">
        <v>14</v>
      </c>
      <c r="E14297" t="s">
        <v>15</v>
      </c>
      <c r="F14297">
        <v>0</v>
      </c>
    </row>
    <row r="14298" spans="1:6">
      <c r="A14298" s="171">
        <v>44630</v>
      </c>
      <c r="B14298" t="s">
        <v>164</v>
      </c>
      <c r="C14298">
        <v>256187.11</v>
      </c>
      <c r="D14298" t="s">
        <v>14</v>
      </c>
      <c r="E14298" t="s">
        <v>16</v>
      </c>
      <c r="F14298">
        <v>0</v>
      </c>
    </row>
    <row r="14299" spans="1:6">
      <c r="A14299" s="171">
        <v>44630</v>
      </c>
      <c r="B14299" t="s">
        <v>164</v>
      </c>
      <c r="C14299">
        <v>256187.11</v>
      </c>
      <c r="D14299" t="s">
        <v>14</v>
      </c>
      <c r="E14299" t="s">
        <v>17</v>
      </c>
      <c r="F14299">
        <v>0</v>
      </c>
    </row>
    <row r="14300" spans="1:6">
      <c r="A14300" s="171">
        <v>44630</v>
      </c>
      <c r="B14300" t="s">
        <v>164</v>
      </c>
      <c r="C14300">
        <v>256187.11</v>
      </c>
      <c r="D14300" t="s">
        <v>14</v>
      </c>
      <c r="E14300" t="s">
        <v>18</v>
      </c>
      <c r="F14300">
        <v>0</v>
      </c>
    </row>
    <row r="14301" spans="1:6">
      <c r="A14301" s="171">
        <v>44630</v>
      </c>
      <c r="B14301" t="s">
        <v>164</v>
      </c>
      <c r="C14301">
        <v>256187.11</v>
      </c>
      <c r="D14301" t="s">
        <v>19</v>
      </c>
      <c r="E14301" t="s">
        <v>19</v>
      </c>
      <c r="F14301">
        <v>4819671</v>
      </c>
    </row>
    <row r="14302" spans="1:6">
      <c r="A14302" s="171">
        <v>44630</v>
      </c>
      <c r="B14302" t="s">
        <v>164</v>
      </c>
      <c r="C14302">
        <v>256187.11</v>
      </c>
      <c r="D14302" t="s">
        <v>19</v>
      </c>
      <c r="E14302" t="s">
        <v>20</v>
      </c>
      <c r="F14302">
        <v>4819671</v>
      </c>
    </row>
    <row r="14303" spans="1:6">
      <c r="A14303" s="171">
        <v>44630</v>
      </c>
      <c r="B14303" t="s">
        <v>164</v>
      </c>
      <c r="C14303">
        <v>256187.11</v>
      </c>
      <c r="D14303" t="s">
        <v>19</v>
      </c>
      <c r="E14303" t="s">
        <v>21</v>
      </c>
      <c r="F14303">
        <v>0</v>
      </c>
    </row>
    <row r="14304" spans="1:6">
      <c r="A14304" s="171">
        <v>44630</v>
      </c>
      <c r="B14304" t="s">
        <v>164</v>
      </c>
      <c r="C14304">
        <v>256187.11</v>
      </c>
      <c r="D14304" t="s">
        <v>19</v>
      </c>
      <c r="E14304" t="s">
        <v>22</v>
      </c>
      <c r="F14304">
        <v>0</v>
      </c>
    </row>
    <row r="14305" spans="1:6">
      <c r="A14305" s="171">
        <v>44630</v>
      </c>
      <c r="B14305" t="s">
        <v>164</v>
      </c>
      <c r="C14305">
        <v>256187.11</v>
      </c>
      <c r="D14305" t="s">
        <v>23</v>
      </c>
      <c r="E14305" t="s">
        <v>23</v>
      </c>
      <c r="F14305">
        <v>2051619</v>
      </c>
    </row>
    <row r="14306" spans="1:6">
      <c r="A14306" s="171">
        <v>44630</v>
      </c>
      <c r="B14306" t="s">
        <v>164</v>
      </c>
      <c r="C14306">
        <v>256187.11</v>
      </c>
      <c r="D14306" t="s">
        <v>24</v>
      </c>
      <c r="E14306" t="s">
        <v>24</v>
      </c>
      <c r="F14306">
        <v>6781534</v>
      </c>
    </row>
    <row r="14307" spans="1:6">
      <c r="A14307" s="171">
        <v>44630</v>
      </c>
      <c r="B14307" t="s">
        <v>164</v>
      </c>
      <c r="C14307">
        <v>256187.11</v>
      </c>
      <c r="D14307" t="s">
        <v>25</v>
      </c>
      <c r="E14307" t="s">
        <v>25</v>
      </c>
      <c r="F14307">
        <v>3216971</v>
      </c>
    </row>
    <row r="14308" spans="1:6">
      <c r="A14308" s="171">
        <v>44630</v>
      </c>
      <c r="B14308" t="s">
        <v>164</v>
      </c>
      <c r="C14308">
        <v>256187.11</v>
      </c>
      <c r="D14308" t="s">
        <v>26</v>
      </c>
      <c r="E14308" t="s">
        <v>26</v>
      </c>
      <c r="F14308">
        <v>4822105</v>
      </c>
    </row>
    <row r="14309" spans="1:6">
      <c r="A14309" s="171">
        <v>44630</v>
      </c>
      <c r="B14309" t="s">
        <v>164</v>
      </c>
      <c r="C14309">
        <v>256187.11</v>
      </c>
      <c r="D14309" t="s">
        <v>27</v>
      </c>
      <c r="E14309" t="s">
        <v>27</v>
      </c>
      <c r="F14309">
        <v>153212</v>
      </c>
    </row>
    <row r="14310" spans="1:6">
      <c r="A14310" s="171">
        <v>44630</v>
      </c>
      <c r="B14310" t="s">
        <v>164</v>
      </c>
      <c r="C14310">
        <v>256187.11</v>
      </c>
      <c r="D14310" t="s">
        <v>28</v>
      </c>
      <c r="E14310" t="s">
        <v>28</v>
      </c>
      <c r="F14310">
        <v>0</v>
      </c>
    </row>
    <row r="14311" spans="1:6">
      <c r="A14311" s="171">
        <v>44630</v>
      </c>
      <c r="B14311" t="s">
        <v>164</v>
      </c>
      <c r="C14311">
        <v>256187.11</v>
      </c>
      <c r="D14311" t="s">
        <v>29</v>
      </c>
      <c r="E14311" t="s">
        <v>29</v>
      </c>
      <c r="F14311">
        <v>1767798</v>
      </c>
    </row>
    <row r="14312" spans="1:6">
      <c r="A14312" s="171">
        <v>44630</v>
      </c>
      <c r="B14312" t="s">
        <v>164</v>
      </c>
      <c r="C14312">
        <v>256187.11</v>
      </c>
      <c r="D14312" t="s">
        <v>30</v>
      </c>
      <c r="E14312" t="s">
        <v>30</v>
      </c>
      <c r="F14312">
        <v>57907999</v>
      </c>
    </row>
    <row r="14313" spans="1:6">
      <c r="A14313" s="171">
        <v>44630</v>
      </c>
      <c r="B14313" t="s">
        <v>164</v>
      </c>
      <c r="C14313">
        <v>256187.11</v>
      </c>
      <c r="D14313" t="s">
        <v>31</v>
      </c>
      <c r="E14313" t="s">
        <v>31</v>
      </c>
      <c r="F14313">
        <v>1149917</v>
      </c>
    </row>
    <row r="14314" spans="1:6">
      <c r="A14314" s="171">
        <v>44630</v>
      </c>
      <c r="B14314" t="s">
        <v>164</v>
      </c>
      <c r="C14314">
        <v>256187.11</v>
      </c>
      <c r="D14314" t="s">
        <v>32</v>
      </c>
      <c r="E14314" t="s">
        <v>32</v>
      </c>
      <c r="F14314">
        <v>62514</v>
      </c>
    </row>
    <row r="14315" spans="1:6">
      <c r="A14315" s="171">
        <v>44630</v>
      </c>
      <c r="B14315" t="s">
        <v>164</v>
      </c>
      <c r="C14315">
        <v>256187.11</v>
      </c>
      <c r="D14315" t="s">
        <v>33</v>
      </c>
      <c r="E14315" t="s">
        <v>33</v>
      </c>
      <c r="F14315">
        <v>101156666</v>
      </c>
    </row>
    <row r="14316" spans="1:6">
      <c r="A14316" s="171">
        <v>44630</v>
      </c>
      <c r="B14316" t="s">
        <v>164</v>
      </c>
      <c r="C14316">
        <v>256187.11</v>
      </c>
      <c r="D14316" t="s">
        <v>34</v>
      </c>
      <c r="E14316" t="s">
        <v>34</v>
      </c>
      <c r="F14316">
        <v>2059777</v>
      </c>
    </row>
    <row r="14317" spans="1:6">
      <c r="A14317" s="171">
        <v>44630</v>
      </c>
      <c r="B14317" t="s">
        <v>164</v>
      </c>
      <c r="C14317">
        <v>256187.11</v>
      </c>
      <c r="D14317" t="s">
        <v>35</v>
      </c>
      <c r="E14317" t="s">
        <v>35</v>
      </c>
      <c r="F14317">
        <v>965024</v>
      </c>
    </row>
    <row r="14318" spans="1:6">
      <c r="A14318" s="171">
        <v>44630</v>
      </c>
      <c r="B14318" t="s">
        <v>164</v>
      </c>
      <c r="C14318">
        <v>256187.11</v>
      </c>
      <c r="D14318" t="s">
        <v>36</v>
      </c>
      <c r="E14318" t="s">
        <v>36</v>
      </c>
      <c r="F14318">
        <v>0</v>
      </c>
    </row>
    <row r="14319" spans="1:6">
      <c r="A14319" s="171">
        <v>44630</v>
      </c>
      <c r="B14319" t="s">
        <v>164</v>
      </c>
      <c r="C14319">
        <v>256187.11</v>
      </c>
      <c r="D14319" t="s">
        <v>37</v>
      </c>
      <c r="E14319" t="s">
        <v>37</v>
      </c>
      <c r="F14319">
        <v>0</v>
      </c>
    </row>
    <row r="14320" spans="1:6">
      <c r="A14320" s="171">
        <v>44630</v>
      </c>
      <c r="B14320" t="s">
        <v>164</v>
      </c>
      <c r="C14320">
        <v>256187.11</v>
      </c>
      <c r="D14320" t="s">
        <v>38</v>
      </c>
      <c r="E14320" t="s">
        <v>38</v>
      </c>
      <c r="F14320">
        <v>0</v>
      </c>
    </row>
    <row r="14321" spans="1:6">
      <c r="A14321" s="171">
        <v>44630</v>
      </c>
      <c r="B14321" t="s">
        <v>164</v>
      </c>
      <c r="C14321">
        <v>256187.11</v>
      </c>
      <c r="D14321" t="s">
        <v>39</v>
      </c>
      <c r="E14321" t="s">
        <v>39</v>
      </c>
      <c r="F14321">
        <v>114420</v>
      </c>
    </row>
    <row r="14322" spans="1:6">
      <c r="A14322" s="171">
        <v>44630</v>
      </c>
      <c r="B14322" t="s">
        <v>164</v>
      </c>
      <c r="C14322">
        <v>256187.11</v>
      </c>
      <c r="D14322" t="s">
        <v>40</v>
      </c>
      <c r="E14322" t="s">
        <v>40</v>
      </c>
      <c r="F14322">
        <v>0</v>
      </c>
    </row>
    <row r="14323" spans="1:6">
      <c r="A14323" s="171">
        <v>44630</v>
      </c>
      <c r="B14323" t="s">
        <v>164</v>
      </c>
      <c r="C14323">
        <v>256187.11</v>
      </c>
      <c r="D14323" t="s">
        <v>41</v>
      </c>
      <c r="E14323" t="s">
        <v>41</v>
      </c>
      <c r="F14323">
        <v>0</v>
      </c>
    </row>
    <row r="14324" spans="1:6">
      <c r="A14324" s="171">
        <v>44631</v>
      </c>
      <c r="B14324" t="s">
        <v>164</v>
      </c>
      <c r="C14324">
        <v>701195.35</v>
      </c>
      <c r="D14324" t="s">
        <v>9</v>
      </c>
      <c r="E14324" t="s">
        <v>9</v>
      </c>
      <c r="F14324">
        <v>879366</v>
      </c>
    </row>
    <row r="14325" spans="1:6">
      <c r="A14325" s="171">
        <v>44631</v>
      </c>
      <c r="B14325" t="s">
        <v>164</v>
      </c>
      <c r="C14325">
        <v>701195.35</v>
      </c>
      <c r="D14325" t="s">
        <v>9</v>
      </c>
      <c r="E14325" t="s">
        <v>10</v>
      </c>
      <c r="F14325">
        <v>854087</v>
      </c>
    </row>
    <row r="14326" spans="1:6">
      <c r="A14326" s="171">
        <v>44631</v>
      </c>
      <c r="B14326" t="s">
        <v>164</v>
      </c>
      <c r="C14326">
        <v>701195.35</v>
      </c>
      <c r="D14326" t="s">
        <v>9</v>
      </c>
      <c r="E14326" t="s">
        <v>11</v>
      </c>
      <c r="F14326">
        <v>0</v>
      </c>
    </row>
    <row r="14327" spans="1:6">
      <c r="A14327" s="171">
        <v>44631</v>
      </c>
      <c r="B14327" t="s">
        <v>164</v>
      </c>
      <c r="C14327">
        <v>701195.35</v>
      </c>
      <c r="D14327" t="s">
        <v>9</v>
      </c>
      <c r="E14327" t="s">
        <v>12</v>
      </c>
      <c r="F14327">
        <v>0</v>
      </c>
    </row>
    <row r="14328" spans="1:6">
      <c r="A14328" s="171">
        <v>44631</v>
      </c>
      <c r="B14328" t="s">
        <v>164</v>
      </c>
      <c r="C14328">
        <v>701195.35</v>
      </c>
      <c r="D14328" t="s">
        <v>9</v>
      </c>
      <c r="E14328" t="s">
        <v>13</v>
      </c>
      <c r="F14328">
        <v>25279</v>
      </c>
    </row>
    <row r="14329" spans="1:6">
      <c r="A14329" s="171">
        <v>44631</v>
      </c>
      <c r="B14329" t="s">
        <v>164</v>
      </c>
      <c r="C14329">
        <v>701195.35</v>
      </c>
      <c r="D14329" t="s">
        <v>14</v>
      </c>
      <c r="E14329" t="s">
        <v>14</v>
      </c>
      <c r="F14329">
        <v>6342</v>
      </c>
    </row>
    <row r="14330" spans="1:6">
      <c r="A14330" s="171">
        <v>44631</v>
      </c>
      <c r="B14330" t="s">
        <v>164</v>
      </c>
      <c r="C14330">
        <v>701195.35</v>
      </c>
      <c r="D14330" t="s">
        <v>14</v>
      </c>
      <c r="E14330" t="s">
        <v>15</v>
      </c>
      <c r="F14330">
        <v>6342</v>
      </c>
    </row>
    <row r="14331" spans="1:6">
      <c r="A14331" s="171">
        <v>44631</v>
      </c>
      <c r="B14331" t="s">
        <v>164</v>
      </c>
      <c r="C14331">
        <v>701195.35</v>
      </c>
      <c r="D14331" t="s">
        <v>14</v>
      </c>
      <c r="E14331" t="s">
        <v>16</v>
      </c>
      <c r="F14331">
        <v>0</v>
      </c>
    </row>
    <row r="14332" spans="1:6">
      <c r="A14332" s="171">
        <v>44631</v>
      </c>
      <c r="B14332" t="s">
        <v>164</v>
      </c>
      <c r="C14332">
        <v>701195.35</v>
      </c>
      <c r="D14332" t="s">
        <v>14</v>
      </c>
      <c r="E14332" t="s">
        <v>17</v>
      </c>
      <c r="F14332">
        <v>0</v>
      </c>
    </row>
    <row r="14333" spans="1:6">
      <c r="A14333" s="171">
        <v>44631</v>
      </c>
      <c r="B14333" t="s">
        <v>164</v>
      </c>
      <c r="C14333">
        <v>701195.35</v>
      </c>
      <c r="D14333" t="s">
        <v>14</v>
      </c>
      <c r="E14333" t="s">
        <v>18</v>
      </c>
      <c r="F14333">
        <v>0</v>
      </c>
    </row>
    <row r="14334" spans="1:6">
      <c r="A14334" s="171">
        <v>44631</v>
      </c>
      <c r="B14334" t="s">
        <v>164</v>
      </c>
      <c r="C14334">
        <v>701195.35</v>
      </c>
      <c r="D14334" t="s">
        <v>19</v>
      </c>
      <c r="E14334" t="s">
        <v>19</v>
      </c>
      <c r="F14334">
        <v>4894171</v>
      </c>
    </row>
    <row r="14335" spans="1:6">
      <c r="A14335" s="171">
        <v>44631</v>
      </c>
      <c r="B14335" t="s">
        <v>164</v>
      </c>
      <c r="C14335">
        <v>701195.35</v>
      </c>
      <c r="D14335" t="s">
        <v>19</v>
      </c>
      <c r="E14335" t="s">
        <v>20</v>
      </c>
      <c r="F14335">
        <v>4894171</v>
      </c>
    </row>
    <row r="14336" spans="1:6">
      <c r="A14336" s="171">
        <v>44631</v>
      </c>
      <c r="B14336" t="s">
        <v>164</v>
      </c>
      <c r="C14336">
        <v>701195.35</v>
      </c>
      <c r="D14336" t="s">
        <v>19</v>
      </c>
      <c r="E14336" t="s">
        <v>21</v>
      </c>
      <c r="F14336">
        <v>0</v>
      </c>
    </row>
    <row r="14337" spans="1:6">
      <c r="A14337" s="171">
        <v>44631</v>
      </c>
      <c r="B14337" t="s">
        <v>164</v>
      </c>
      <c r="C14337">
        <v>701195.35</v>
      </c>
      <c r="D14337" t="s">
        <v>19</v>
      </c>
      <c r="E14337" t="s">
        <v>22</v>
      </c>
      <c r="F14337">
        <v>0</v>
      </c>
    </row>
    <row r="14338" spans="1:6">
      <c r="A14338" s="171">
        <v>44631</v>
      </c>
      <c r="B14338" t="s">
        <v>164</v>
      </c>
      <c r="C14338">
        <v>701195.35</v>
      </c>
      <c r="D14338" t="s">
        <v>23</v>
      </c>
      <c r="E14338" t="s">
        <v>23</v>
      </c>
      <c r="F14338">
        <v>2381757</v>
      </c>
    </row>
    <row r="14339" spans="1:6">
      <c r="A14339" s="171">
        <v>44631</v>
      </c>
      <c r="B14339" t="s">
        <v>164</v>
      </c>
      <c r="C14339">
        <v>701195.35</v>
      </c>
      <c r="D14339" t="s">
        <v>24</v>
      </c>
      <c r="E14339" t="s">
        <v>24</v>
      </c>
      <c r="F14339">
        <v>1334780</v>
      </c>
    </row>
    <row r="14340" spans="1:6">
      <c r="A14340" s="171">
        <v>44631</v>
      </c>
      <c r="B14340" t="s">
        <v>164</v>
      </c>
      <c r="C14340">
        <v>701195.35</v>
      </c>
      <c r="D14340" t="s">
        <v>25</v>
      </c>
      <c r="E14340" t="s">
        <v>25</v>
      </c>
      <c r="F14340">
        <v>3764392</v>
      </c>
    </row>
    <row r="14341" spans="1:6">
      <c r="A14341" s="171">
        <v>44631</v>
      </c>
      <c r="B14341" t="s">
        <v>164</v>
      </c>
      <c r="C14341">
        <v>701195.35</v>
      </c>
      <c r="D14341" t="s">
        <v>26</v>
      </c>
      <c r="E14341" t="s">
        <v>26</v>
      </c>
      <c r="F14341">
        <v>4895959</v>
      </c>
    </row>
    <row r="14342" spans="1:6">
      <c r="A14342" s="171">
        <v>44631</v>
      </c>
      <c r="B14342" t="s">
        <v>164</v>
      </c>
      <c r="C14342">
        <v>701195.35</v>
      </c>
      <c r="D14342" t="s">
        <v>27</v>
      </c>
      <c r="E14342" t="s">
        <v>27</v>
      </c>
      <c r="F14342">
        <v>154354</v>
      </c>
    </row>
    <row r="14343" spans="1:6">
      <c r="A14343" s="171">
        <v>44631</v>
      </c>
      <c r="B14343" t="s">
        <v>164</v>
      </c>
      <c r="C14343">
        <v>701195.35</v>
      </c>
      <c r="D14343" t="s">
        <v>28</v>
      </c>
      <c r="E14343" t="s">
        <v>28</v>
      </c>
      <c r="F14343">
        <v>0</v>
      </c>
    </row>
    <row r="14344" spans="1:6">
      <c r="A14344" s="171">
        <v>44631</v>
      </c>
      <c r="B14344" t="s">
        <v>164</v>
      </c>
      <c r="C14344">
        <v>701195.35</v>
      </c>
      <c r="D14344" t="s">
        <v>29</v>
      </c>
      <c r="E14344" t="s">
        <v>29</v>
      </c>
      <c r="F14344">
        <v>2495888</v>
      </c>
    </row>
    <row r="14345" spans="1:6">
      <c r="A14345" s="171">
        <v>44631</v>
      </c>
      <c r="B14345" t="s">
        <v>164</v>
      </c>
      <c r="C14345">
        <v>701195.35</v>
      </c>
      <c r="D14345" t="s">
        <v>30</v>
      </c>
      <c r="E14345" t="s">
        <v>30</v>
      </c>
      <c r="F14345">
        <v>49971637</v>
      </c>
    </row>
    <row r="14346" spans="1:6">
      <c r="A14346" s="171">
        <v>44631</v>
      </c>
      <c r="B14346" t="s">
        <v>164</v>
      </c>
      <c r="C14346">
        <v>701195.35</v>
      </c>
      <c r="D14346" t="s">
        <v>31</v>
      </c>
      <c r="E14346" t="s">
        <v>31</v>
      </c>
      <c r="F14346">
        <v>1088587</v>
      </c>
    </row>
    <row r="14347" spans="1:6">
      <c r="A14347" s="171">
        <v>44631</v>
      </c>
      <c r="B14347" t="s">
        <v>164</v>
      </c>
      <c r="C14347">
        <v>701195.35</v>
      </c>
      <c r="D14347" t="s">
        <v>32</v>
      </c>
      <c r="E14347" t="s">
        <v>32</v>
      </c>
      <c r="F14347">
        <v>233267</v>
      </c>
    </row>
    <row r="14348" spans="1:6">
      <c r="A14348" s="171">
        <v>44631</v>
      </c>
      <c r="B14348" t="s">
        <v>164</v>
      </c>
      <c r="C14348">
        <v>701195.35</v>
      </c>
      <c r="D14348" t="s">
        <v>33</v>
      </c>
      <c r="E14348" t="s">
        <v>33</v>
      </c>
      <c r="F14348">
        <v>105878934</v>
      </c>
    </row>
    <row r="14349" spans="1:6">
      <c r="A14349" s="171">
        <v>44631</v>
      </c>
      <c r="B14349" t="s">
        <v>164</v>
      </c>
      <c r="C14349">
        <v>701195.35</v>
      </c>
      <c r="D14349" t="s">
        <v>34</v>
      </c>
      <c r="E14349" t="s">
        <v>34</v>
      </c>
      <c r="F14349">
        <v>2183297</v>
      </c>
    </row>
    <row r="14350" spans="1:6">
      <c r="A14350" s="171">
        <v>44631</v>
      </c>
      <c r="B14350" t="s">
        <v>164</v>
      </c>
      <c r="C14350">
        <v>701195.35</v>
      </c>
      <c r="D14350" t="s">
        <v>35</v>
      </c>
      <c r="E14350" t="s">
        <v>35</v>
      </c>
      <c r="F14350">
        <v>1181240</v>
      </c>
    </row>
    <row r="14351" spans="1:6">
      <c r="A14351" s="171">
        <v>44631</v>
      </c>
      <c r="B14351" t="s">
        <v>164</v>
      </c>
      <c r="C14351">
        <v>701195.35</v>
      </c>
      <c r="D14351" t="s">
        <v>36</v>
      </c>
      <c r="E14351" t="s">
        <v>36</v>
      </c>
      <c r="F14351">
        <v>0</v>
      </c>
    </row>
    <row r="14352" spans="1:6">
      <c r="A14352" s="171">
        <v>44631</v>
      </c>
      <c r="B14352" t="s">
        <v>164</v>
      </c>
      <c r="C14352">
        <v>701195.35</v>
      </c>
      <c r="D14352" t="s">
        <v>37</v>
      </c>
      <c r="E14352" t="s">
        <v>37</v>
      </c>
      <c r="F14352">
        <v>0</v>
      </c>
    </row>
    <row r="14353" spans="1:6">
      <c r="A14353" s="171">
        <v>44631</v>
      </c>
      <c r="B14353" t="s">
        <v>164</v>
      </c>
      <c r="C14353">
        <v>701195.35</v>
      </c>
      <c r="D14353" t="s">
        <v>38</v>
      </c>
      <c r="E14353" t="s">
        <v>38</v>
      </c>
      <c r="F14353">
        <v>0</v>
      </c>
    </row>
    <row r="14354" spans="1:6">
      <c r="A14354" s="171">
        <v>44631</v>
      </c>
      <c r="B14354" t="s">
        <v>164</v>
      </c>
      <c r="C14354">
        <v>701195.35</v>
      </c>
      <c r="D14354" t="s">
        <v>39</v>
      </c>
      <c r="E14354" t="s">
        <v>39</v>
      </c>
      <c r="F14354">
        <v>390907</v>
      </c>
    </row>
    <row r="14355" spans="1:6">
      <c r="A14355" s="171">
        <v>44631</v>
      </c>
      <c r="B14355" t="s">
        <v>164</v>
      </c>
      <c r="C14355">
        <v>701195.35</v>
      </c>
      <c r="D14355" t="s">
        <v>40</v>
      </c>
      <c r="E14355" t="s">
        <v>40</v>
      </c>
      <c r="F14355">
        <v>0</v>
      </c>
    </row>
    <row r="14356" spans="1:6">
      <c r="A14356" s="171">
        <v>44631</v>
      </c>
      <c r="B14356" t="s">
        <v>164</v>
      </c>
      <c r="C14356">
        <v>701195.35</v>
      </c>
      <c r="D14356" t="s">
        <v>41</v>
      </c>
      <c r="E14356" t="s">
        <v>41</v>
      </c>
      <c r="F14356">
        <v>0</v>
      </c>
    </row>
    <row r="14357" spans="1:6">
      <c r="A14357" s="171">
        <v>44632</v>
      </c>
      <c r="B14357" t="s">
        <v>164</v>
      </c>
      <c r="C14357">
        <v>388348.68</v>
      </c>
      <c r="D14357" t="s">
        <v>9</v>
      </c>
      <c r="E14357" t="s">
        <v>9</v>
      </c>
      <c r="F14357">
        <v>1594117</v>
      </c>
    </row>
    <row r="14358" spans="1:6">
      <c r="A14358" s="171">
        <v>44632</v>
      </c>
      <c r="B14358" t="s">
        <v>164</v>
      </c>
      <c r="C14358">
        <v>388348.68</v>
      </c>
      <c r="D14358" t="s">
        <v>9</v>
      </c>
      <c r="E14358" t="s">
        <v>10</v>
      </c>
      <c r="F14358">
        <v>1565825</v>
      </c>
    </row>
    <row r="14359" spans="1:6">
      <c r="A14359" s="171">
        <v>44632</v>
      </c>
      <c r="B14359" t="s">
        <v>164</v>
      </c>
      <c r="C14359">
        <v>388348.68</v>
      </c>
      <c r="D14359" t="s">
        <v>9</v>
      </c>
      <c r="E14359" t="s">
        <v>11</v>
      </c>
      <c r="F14359">
        <v>0</v>
      </c>
    </row>
    <row r="14360" spans="1:6">
      <c r="A14360" s="171">
        <v>44632</v>
      </c>
      <c r="B14360" t="s">
        <v>164</v>
      </c>
      <c r="C14360">
        <v>388348.68</v>
      </c>
      <c r="D14360" t="s">
        <v>9</v>
      </c>
      <c r="E14360" t="s">
        <v>12</v>
      </c>
      <c r="F14360">
        <v>0</v>
      </c>
    </row>
    <row r="14361" spans="1:6">
      <c r="A14361" s="171">
        <v>44632</v>
      </c>
      <c r="B14361" t="s">
        <v>164</v>
      </c>
      <c r="C14361">
        <v>388348.68</v>
      </c>
      <c r="D14361" t="s">
        <v>9</v>
      </c>
      <c r="E14361" t="s">
        <v>13</v>
      </c>
      <c r="F14361">
        <v>28292</v>
      </c>
    </row>
    <row r="14362" spans="1:6">
      <c r="A14362" s="171">
        <v>44632</v>
      </c>
      <c r="B14362" t="s">
        <v>164</v>
      </c>
      <c r="C14362">
        <v>388348.68</v>
      </c>
      <c r="D14362" t="s">
        <v>14</v>
      </c>
      <c r="E14362" t="s">
        <v>14</v>
      </c>
      <c r="F14362">
        <v>29034</v>
      </c>
    </row>
    <row r="14363" spans="1:6">
      <c r="A14363" s="171">
        <v>44632</v>
      </c>
      <c r="B14363" t="s">
        <v>164</v>
      </c>
      <c r="C14363">
        <v>388348.68</v>
      </c>
      <c r="D14363" t="s">
        <v>14</v>
      </c>
      <c r="E14363" t="s">
        <v>15</v>
      </c>
      <c r="F14363">
        <v>29034</v>
      </c>
    </row>
    <row r="14364" spans="1:6">
      <c r="A14364" s="171">
        <v>44632</v>
      </c>
      <c r="B14364" t="s">
        <v>164</v>
      </c>
      <c r="C14364">
        <v>388348.68</v>
      </c>
      <c r="D14364" t="s">
        <v>14</v>
      </c>
      <c r="E14364" t="s">
        <v>16</v>
      </c>
      <c r="F14364">
        <v>0</v>
      </c>
    </row>
    <row r="14365" spans="1:6">
      <c r="A14365" s="171">
        <v>44632</v>
      </c>
      <c r="B14365" t="s">
        <v>164</v>
      </c>
      <c r="C14365">
        <v>388348.68</v>
      </c>
      <c r="D14365" t="s">
        <v>14</v>
      </c>
      <c r="E14365" t="s">
        <v>17</v>
      </c>
      <c r="F14365">
        <v>0</v>
      </c>
    </row>
    <row r="14366" spans="1:6">
      <c r="A14366" s="171">
        <v>44632</v>
      </c>
      <c r="B14366" t="s">
        <v>164</v>
      </c>
      <c r="C14366">
        <v>388348.68</v>
      </c>
      <c r="D14366" t="s">
        <v>14</v>
      </c>
      <c r="E14366" t="s">
        <v>18</v>
      </c>
      <c r="F14366">
        <v>0</v>
      </c>
    </row>
    <row r="14367" spans="1:6">
      <c r="A14367" s="171">
        <v>44632</v>
      </c>
      <c r="B14367" t="s">
        <v>164</v>
      </c>
      <c r="C14367">
        <v>388348.68</v>
      </c>
      <c r="D14367" t="s">
        <v>19</v>
      </c>
      <c r="E14367" t="s">
        <v>19</v>
      </c>
      <c r="F14367">
        <v>4619655</v>
      </c>
    </row>
    <row r="14368" spans="1:6">
      <c r="A14368" s="171">
        <v>44632</v>
      </c>
      <c r="B14368" t="s">
        <v>164</v>
      </c>
      <c r="C14368">
        <v>388348.68</v>
      </c>
      <c r="D14368" t="s">
        <v>19</v>
      </c>
      <c r="E14368" t="s">
        <v>20</v>
      </c>
      <c r="F14368">
        <v>4619655</v>
      </c>
    </row>
    <row r="14369" spans="1:6">
      <c r="A14369" s="171">
        <v>44632</v>
      </c>
      <c r="B14369" t="s">
        <v>164</v>
      </c>
      <c r="C14369">
        <v>388348.68</v>
      </c>
      <c r="D14369" t="s">
        <v>19</v>
      </c>
      <c r="E14369" t="s">
        <v>21</v>
      </c>
      <c r="F14369">
        <v>0</v>
      </c>
    </row>
    <row r="14370" spans="1:6">
      <c r="A14370" s="171">
        <v>44632</v>
      </c>
      <c r="B14370" t="s">
        <v>164</v>
      </c>
      <c r="C14370">
        <v>388348.68</v>
      </c>
      <c r="D14370" t="s">
        <v>19</v>
      </c>
      <c r="E14370" t="s">
        <v>22</v>
      </c>
      <c r="F14370">
        <v>0</v>
      </c>
    </row>
    <row r="14371" spans="1:6">
      <c r="A14371" s="171">
        <v>44632</v>
      </c>
      <c r="B14371" t="s">
        <v>164</v>
      </c>
      <c r="C14371">
        <v>388348.68</v>
      </c>
      <c r="D14371" t="s">
        <v>23</v>
      </c>
      <c r="E14371" t="s">
        <v>23</v>
      </c>
      <c r="F14371">
        <v>2762815</v>
      </c>
    </row>
    <row r="14372" spans="1:6">
      <c r="A14372" s="171">
        <v>44632</v>
      </c>
      <c r="B14372" t="s">
        <v>164</v>
      </c>
      <c r="C14372">
        <v>388348.68</v>
      </c>
      <c r="D14372" t="s">
        <v>24</v>
      </c>
      <c r="E14372" t="s">
        <v>24</v>
      </c>
      <c r="F14372">
        <v>3348539</v>
      </c>
    </row>
    <row r="14373" spans="1:6">
      <c r="A14373" s="171">
        <v>44632</v>
      </c>
      <c r="B14373" t="s">
        <v>164</v>
      </c>
      <c r="C14373">
        <v>388348.68</v>
      </c>
      <c r="D14373" t="s">
        <v>25</v>
      </c>
      <c r="E14373" t="s">
        <v>25</v>
      </c>
      <c r="F14373">
        <v>3464153</v>
      </c>
    </row>
    <row r="14374" spans="1:6">
      <c r="A14374" s="171">
        <v>44632</v>
      </c>
      <c r="B14374" t="s">
        <v>164</v>
      </c>
      <c r="C14374">
        <v>388348.68</v>
      </c>
      <c r="D14374" t="s">
        <v>26</v>
      </c>
      <c r="E14374" t="s">
        <v>26</v>
      </c>
      <c r="F14374">
        <v>4621370</v>
      </c>
    </row>
    <row r="14375" spans="1:6">
      <c r="A14375" s="171">
        <v>44632</v>
      </c>
      <c r="B14375" t="s">
        <v>164</v>
      </c>
      <c r="C14375">
        <v>388348.68</v>
      </c>
      <c r="D14375" t="s">
        <v>27</v>
      </c>
      <c r="E14375" t="s">
        <v>27</v>
      </c>
      <c r="F14375">
        <v>158620</v>
      </c>
    </row>
    <row r="14376" spans="1:6">
      <c r="A14376" s="171">
        <v>44632</v>
      </c>
      <c r="B14376" t="s">
        <v>164</v>
      </c>
      <c r="C14376">
        <v>388348.68</v>
      </c>
      <c r="D14376" t="s">
        <v>28</v>
      </c>
      <c r="E14376" t="s">
        <v>28</v>
      </c>
      <c r="F14376">
        <v>0</v>
      </c>
    </row>
    <row r="14377" spans="1:6">
      <c r="A14377" s="171">
        <v>44632</v>
      </c>
      <c r="B14377" t="s">
        <v>164</v>
      </c>
      <c r="C14377">
        <v>388348.68</v>
      </c>
      <c r="D14377" t="s">
        <v>29</v>
      </c>
      <c r="E14377" t="s">
        <v>29</v>
      </c>
      <c r="F14377">
        <v>2222264</v>
      </c>
    </row>
    <row r="14378" spans="1:6">
      <c r="A14378" s="171">
        <v>44632</v>
      </c>
      <c r="B14378" t="s">
        <v>164</v>
      </c>
      <c r="C14378">
        <v>388348.68</v>
      </c>
      <c r="D14378" t="s">
        <v>30</v>
      </c>
      <c r="E14378" t="s">
        <v>30</v>
      </c>
      <c r="F14378">
        <v>49130632</v>
      </c>
    </row>
    <row r="14379" spans="1:6">
      <c r="A14379" s="171">
        <v>44632</v>
      </c>
      <c r="B14379" t="s">
        <v>164</v>
      </c>
      <c r="C14379">
        <v>388348.68</v>
      </c>
      <c r="D14379" t="s">
        <v>31</v>
      </c>
      <c r="E14379" t="s">
        <v>31</v>
      </c>
      <c r="F14379">
        <v>970486</v>
      </c>
    </row>
    <row r="14380" spans="1:6">
      <c r="A14380" s="171">
        <v>44632</v>
      </c>
      <c r="B14380" t="s">
        <v>164</v>
      </c>
      <c r="C14380">
        <v>388348.68</v>
      </c>
      <c r="D14380" t="s">
        <v>32</v>
      </c>
      <c r="E14380" t="s">
        <v>32</v>
      </c>
      <c r="F14380">
        <v>109433</v>
      </c>
    </row>
    <row r="14381" spans="1:6">
      <c r="A14381" s="171">
        <v>44632</v>
      </c>
      <c r="B14381" t="s">
        <v>164</v>
      </c>
      <c r="C14381">
        <v>388348.68</v>
      </c>
      <c r="D14381" t="s">
        <v>33</v>
      </c>
      <c r="E14381" t="s">
        <v>33</v>
      </c>
      <c r="F14381">
        <v>109130335</v>
      </c>
    </row>
    <row r="14382" spans="1:6">
      <c r="A14382" s="171">
        <v>44632</v>
      </c>
      <c r="B14382" t="s">
        <v>164</v>
      </c>
      <c r="C14382">
        <v>388348.68</v>
      </c>
      <c r="D14382" t="s">
        <v>34</v>
      </c>
      <c r="E14382" t="s">
        <v>34</v>
      </c>
      <c r="F14382">
        <v>2181708</v>
      </c>
    </row>
    <row r="14383" spans="1:6">
      <c r="A14383" s="171">
        <v>44632</v>
      </c>
      <c r="B14383" t="s">
        <v>164</v>
      </c>
      <c r="C14383">
        <v>388348.68</v>
      </c>
      <c r="D14383" t="s">
        <v>35</v>
      </c>
      <c r="E14383" t="s">
        <v>35</v>
      </c>
      <c r="F14383">
        <v>1281957</v>
      </c>
    </row>
    <row r="14384" spans="1:6">
      <c r="A14384" s="171">
        <v>44632</v>
      </c>
      <c r="B14384" t="s">
        <v>164</v>
      </c>
      <c r="C14384">
        <v>388348.68</v>
      </c>
      <c r="D14384" t="s">
        <v>36</v>
      </c>
      <c r="E14384" t="s">
        <v>36</v>
      </c>
      <c r="F14384">
        <v>0</v>
      </c>
    </row>
    <row r="14385" spans="1:6">
      <c r="A14385" s="171">
        <v>44632</v>
      </c>
      <c r="B14385" t="s">
        <v>164</v>
      </c>
      <c r="C14385">
        <v>388348.68</v>
      </c>
      <c r="D14385" t="s">
        <v>37</v>
      </c>
      <c r="E14385" t="s">
        <v>37</v>
      </c>
      <c r="F14385">
        <v>0</v>
      </c>
    </row>
    <row r="14386" spans="1:6">
      <c r="A14386" s="171">
        <v>44632</v>
      </c>
      <c r="B14386" t="s">
        <v>164</v>
      </c>
      <c r="C14386">
        <v>388348.68</v>
      </c>
      <c r="D14386" t="s">
        <v>38</v>
      </c>
      <c r="E14386" t="s">
        <v>38</v>
      </c>
      <c r="F14386">
        <v>0</v>
      </c>
    </row>
    <row r="14387" spans="1:6">
      <c r="A14387" s="171">
        <v>44632</v>
      </c>
      <c r="B14387" t="s">
        <v>164</v>
      </c>
      <c r="C14387">
        <v>388348.68</v>
      </c>
      <c r="D14387" t="s">
        <v>39</v>
      </c>
      <c r="E14387" t="s">
        <v>39</v>
      </c>
      <c r="F14387">
        <v>264177</v>
      </c>
    </row>
    <row r="14388" spans="1:6">
      <c r="A14388" s="171">
        <v>44632</v>
      </c>
      <c r="B14388" t="s">
        <v>164</v>
      </c>
      <c r="C14388">
        <v>388348.68</v>
      </c>
      <c r="D14388" t="s">
        <v>40</v>
      </c>
      <c r="E14388" t="s">
        <v>40</v>
      </c>
      <c r="F14388">
        <v>0</v>
      </c>
    </row>
    <row r="14389" spans="1:6">
      <c r="A14389" s="171">
        <v>44632</v>
      </c>
      <c r="B14389" t="s">
        <v>164</v>
      </c>
      <c r="C14389">
        <v>388348.68</v>
      </c>
      <c r="D14389" t="s">
        <v>41</v>
      </c>
      <c r="E14389" t="s">
        <v>41</v>
      </c>
      <c r="F14389">
        <v>0</v>
      </c>
    </row>
    <row r="14390" spans="1:6">
      <c r="A14390" s="171">
        <v>44633</v>
      </c>
      <c r="B14390" t="s">
        <v>164</v>
      </c>
      <c r="C14390">
        <v>306113.53999999998</v>
      </c>
      <c r="D14390" t="s">
        <v>9</v>
      </c>
      <c r="E14390" t="s">
        <v>9</v>
      </c>
      <c r="F14390">
        <v>1460265</v>
      </c>
    </row>
    <row r="14391" spans="1:6">
      <c r="A14391" s="171">
        <v>44633</v>
      </c>
      <c r="B14391" t="s">
        <v>164</v>
      </c>
      <c r="C14391">
        <v>306113.53999999998</v>
      </c>
      <c r="D14391" t="s">
        <v>9</v>
      </c>
      <c r="E14391" t="s">
        <v>10</v>
      </c>
      <c r="F14391">
        <v>1437792</v>
      </c>
    </row>
    <row r="14392" spans="1:6">
      <c r="A14392" s="171">
        <v>44633</v>
      </c>
      <c r="B14392" t="s">
        <v>164</v>
      </c>
      <c r="C14392">
        <v>306113.53999999998</v>
      </c>
      <c r="D14392" t="s">
        <v>9</v>
      </c>
      <c r="E14392" t="s">
        <v>11</v>
      </c>
      <c r="F14392">
        <v>0</v>
      </c>
    </row>
    <row r="14393" spans="1:6">
      <c r="A14393" s="171">
        <v>44633</v>
      </c>
      <c r="B14393" t="s">
        <v>164</v>
      </c>
      <c r="C14393">
        <v>306113.53999999998</v>
      </c>
      <c r="D14393" t="s">
        <v>9</v>
      </c>
      <c r="E14393" t="s">
        <v>12</v>
      </c>
      <c r="F14393">
        <v>0</v>
      </c>
    </row>
    <row r="14394" spans="1:6">
      <c r="A14394" s="171">
        <v>44633</v>
      </c>
      <c r="B14394" t="s">
        <v>164</v>
      </c>
      <c r="C14394">
        <v>306113.53999999998</v>
      </c>
      <c r="D14394" t="s">
        <v>9</v>
      </c>
      <c r="E14394" t="s">
        <v>13</v>
      </c>
      <c r="F14394">
        <v>22473</v>
      </c>
    </row>
    <row r="14395" spans="1:6">
      <c r="A14395" s="171">
        <v>44633</v>
      </c>
      <c r="B14395" t="s">
        <v>164</v>
      </c>
      <c r="C14395">
        <v>306113.53999999998</v>
      </c>
      <c r="D14395" t="s">
        <v>14</v>
      </c>
      <c r="E14395" t="s">
        <v>14</v>
      </c>
      <c r="F14395">
        <v>18708</v>
      </c>
    </row>
    <row r="14396" spans="1:6">
      <c r="A14396" s="171">
        <v>44633</v>
      </c>
      <c r="B14396" t="s">
        <v>164</v>
      </c>
      <c r="C14396">
        <v>306113.53999999998</v>
      </c>
      <c r="D14396" t="s">
        <v>14</v>
      </c>
      <c r="E14396" t="s">
        <v>15</v>
      </c>
      <c r="F14396">
        <v>18708</v>
      </c>
    </row>
    <row r="14397" spans="1:6">
      <c r="A14397" s="171">
        <v>44633</v>
      </c>
      <c r="B14397" t="s">
        <v>164</v>
      </c>
      <c r="C14397">
        <v>306113.53999999998</v>
      </c>
      <c r="D14397" t="s">
        <v>14</v>
      </c>
      <c r="E14397" t="s">
        <v>16</v>
      </c>
      <c r="F14397">
        <v>0</v>
      </c>
    </row>
    <row r="14398" spans="1:6">
      <c r="A14398" s="171">
        <v>44633</v>
      </c>
      <c r="B14398" t="s">
        <v>164</v>
      </c>
      <c r="C14398">
        <v>306113.53999999998</v>
      </c>
      <c r="D14398" t="s">
        <v>14</v>
      </c>
      <c r="E14398" t="s">
        <v>17</v>
      </c>
      <c r="F14398">
        <v>0</v>
      </c>
    </row>
    <row r="14399" spans="1:6">
      <c r="A14399" s="171">
        <v>44633</v>
      </c>
      <c r="B14399" t="s">
        <v>164</v>
      </c>
      <c r="C14399">
        <v>306113.53999999998</v>
      </c>
      <c r="D14399" t="s">
        <v>14</v>
      </c>
      <c r="E14399" t="s">
        <v>18</v>
      </c>
      <c r="F14399">
        <v>0</v>
      </c>
    </row>
    <row r="14400" spans="1:6">
      <c r="A14400" s="171">
        <v>44633</v>
      </c>
      <c r="B14400" t="s">
        <v>164</v>
      </c>
      <c r="C14400">
        <v>306113.53999999998</v>
      </c>
      <c r="D14400" t="s">
        <v>19</v>
      </c>
      <c r="E14400" t="s">
        <v>19</v>
      </c>
      <c r="F14400">
        <v>5153769</v>
      </c>
    </row>
    <row r="14401" spans="1:6">
      <c r="A14401" s="171">
        <v>44633</v>
      </c>
      <c r="B14401" t="s">
        <v>164</v>
      </c>
      <c r="C14401">
        <v>306113.53999999998</v>
      </c>
      <c r="D14401" t="s">
        <v>19</v>
      </c>
      <c r="E14401" t="s">
        <v>20</v>
      </c>
      <c r="F14401">
        <v>5153769</v>
      </c>
    </row>
    <row r="14402" spans="1:6">
      <c r="A14402" s="171">
        <v>44633</v>
      </c>
      <c r="B14402" t="s">
        <v>164</v>
      </c>
      <c r="C14402">
        <v>306113.53999999998</v>
      </c>
      <c r="D14402" t="s">
        <v>19</v>
      </c>
      <c r="E14402" t="s">
        <v>21</v>
      </c>
      <c r="F14402">
        <v>0</v>
      </c>
    </row>
    <row r="14403" spans="1:6">
      <c r="A14403" s="171">
        <v>44633</v>
      </c>
      <c r="B14403" t="s">
        <v>164</v>
      </c>
      <c r="C14403">
        <v>306113.53999999998</v>
      </c>
      <c r="D14403" t="s">
        <v>19</v>
      </c>
      <c r="E14403" t="s">
        <v>22</v>
      </c>
      <c r="F14403">
        <v>0</v>
      </c>
    </row>
    <row r="14404" spans="1:6">
      <c r="A14404" s="171">
        <v>44633</v>
      </c>
      <c r="B14404" t="s">
        <v>164</v>
      </c>
      <c r="C14404">
        <v>306113.53999999998</v>
      </c>
      <c r="D14404" t="s">
        <v>23</v>
      </c>
      <c r="E14404" t="s">
        <v>23</v>
      </c>
      <c r="F14404">
        <v>1921243</v>
      </c>
    </row>
    <row r="14405" spans="1:6">
      <c r="A14405" s="171">
        <v>44633</v>
      </c>
      <c r="B14405" t="s">
        <v>164</v>
      </c>
      <c r="C14405">
        <v>306113.53999999998</v>
      </c>
      <c r="D14405" t="s">
        <v>24</v>
      </c>
      <c r="E14405" t="s">
        <v>24</v>
      </c>
      <c r="F14405">
        <v>8517081</v>
      </c>
    </row>
    <row r="14406" spans="1:6">
      <c r="A14406" s="171">
        <v>44633</v>
      </c>
      <c r="B14406" t="s">
        <v>164</v>
      </c>
      <c r="C14406">
        <v>306113.53999999998</v>
      </c>
      <c r="D14406" t="s">
        <v>25</v>
      </c>
      <c r="E14406" t="s">
        <v>25</v>
      </c>
      <c r="F14406">
        <v>3691268</v>
      </c>
    </row>
    <row r="14407" spans="1:6">
      <c r="A14407" s="171">
        <v>44633</v>
      </c>
      <c r="B14407" t="s">
        <v>164</v>
      </c>
      <c r="C14407">
        <v>306113.53999999998</v>
      </c>
      <c r="D14407" t="s">
        <v>26</v>
      </c>
      <c r="E14407" t="s">
        <v>26</v>
      </c>
      <c r="F14407">
        <v>5156340</v>
      </c>
    </row>
    <row r="14408" spans="1:6">
      <c r="A14408" s="171">
        <v>44633</v>
      </c>
      <c r="B14408" t="s">
        <v>164</v>
      </c>
      <c r="C14408">
        <v>306113.53999999998</v>
      </c>
      <c r="D14408" t="s">
        <v>27</v>
      </c>
      <c r="E14408" t="s">
        <v>27</v>
      </c>
      <c r="F14408">
        <v>156370</v>
      </c>
    </row>
    <row r="14409" spans="1:6">
      <c r="A14409" s="171">
        <v>44633</v>
      </c>
      <c r="B14409" t="s">
        <v>164</v>
      </c>
      <c r="C14409">
        <v>306113.53999999998</v>
      </c>
      <c r="D14409" t="s">
        <v>28</v>
      </c>
      <c r="E14409" t="s">
        <v>28</v>
      </c>
      <c r="F14409">
        <v>0</v>
      </c>
    </row>
    <row r="14410" spans="1:6">
      <c r="A14410" s="171">
        <v>44633</v>
      </c>
      <c r="B14410" t="s">
        <v>164</v>
      </c>
      <c r="C14410">
        <v>306113.53999999998</v>
      </c>
      <c r="D14410" t="s">
        <v>29</v>
      </c>
      <c r="E14410" t="s">
        <v>29</v>
      </c>
      <c r="F14410">
        <v>1884575</v>
      </c>
    </row>
    <row r="14411" spans="1:6">
      <c r="A14411" s="171">
        <v>44633</v>
      </c>
      <c r="B14411" t="s">
        <v>164</v>
      </c>
      <c r="C14411">
        <v>306113.53999999998</v>
      </c>
      <c r="D14411" t="s">
        <v>30</v>
      </c>
      <c r="E14411" t="s">
        <v>30</v>
      </c>
      <c r="F14411">
        <v>55691374</v>
      </c>
    </row>
    <row r="14412" spans="1:6">
      <c r="A14412" s="171">
        <v>44633</v>
      </c>
      <c r="B14412" t="s">
        <v>164</v>
      </c>
      <c r="C14412">
        <v>306113.53999999998</v>
      </c>
      <c r="D14412" t="s">
        <v>31</v>
      </c>
      <c r="E14412" t="s">
        <v>31</v>
      </c>
      <c r="F14412">
        <v>1171793</v>
      </c>
    </row>
    <row r="14413" spans="1:6">
      <c r="A14413" s="171">
        <v>44633</v>
      </c>
      <c r="B14413" t="s">
        <v>164</v>
      </c>
      <c r="C14413">
        <v>306113.53999999998</v>
      </c>
      <c r="D14413" t="s">
        <v>32</v>
      </c>
      <c r="E14413" t="s">
        <v>32</v>
      </c>
      <c r="F14413">
        <v>137021</v>
      </c>
    </row>
    <row r="14414" spans="1:6">
      <c r="A14414" s="171">
        <v>44633</v>
      </c>
      <c r="B14414" t="s">
        <v>164</v>
      </c>
      <c r="C14414">
        <v>306113.53999999998</v>
      </c>
      <c r="D14414" t="s">
        <v>33</v>
      </c>
      <c r="E14414" t="s">
        <v>33</v>
      </c>
      <c r="F14414">
        <v>80490107</v>
      </c>
    </row>
    <row r="14415" spans="1:6">
      <c r="A14415" s="171">
        <v>44633</v>
      </c>
      <c r="B14415" t="s">
        <v>164</v>
      </c>
      <c r="C14415">
        <v>306113.53999999998</v>
      </c>
      <c r="D14415" t="s">
        <v>34</v>
      </c>
      <c r="E14415" t="s">
        <v>34</v>
      </c>
      <c r="F14415">
        <v>1808830</v>
      </c>
    </row>
    <row r="14416" spans="1:6">
      <c r="A14416" s="171">
        <v>44633</v>
      </c>
      <c r="B14416" t="s">
        <v>164</v>
      </c>
      <c r="C14416">
        <v>306113.53999999998</v>
      </c>
      <c r="D14416" t="s">
        <v>35</v>
      </c>
      <c r="E14416" t="s">
        <v>35</v>
      </c>
      <c r="F14416">
        <v>1777937</v>
      </c>
    </row>
    <row r="14417" spans="1:6">
      <c r="A14417" s="171">
        <v>44633</v>
      </c>
      <c r="B14417" t="s">
        <v>164</v>
      </c>
      <c r="C14417">
        <v>306113.53999999998</v>
      </c>
      <c r="D14417" t="s">
        <v>36</v>
      </c>
      <c r="E14417" t="s">
        <v>36</v>
      </c>
      <c r="F14417">
        <v>0</v>
      </c>
    </row>
    <row r="14418" spans="1:6">
      <c r="A14418" s="171">
        <v>44633</v>
      </c>
      <c r="B14418" t="s">
        <v>164</v>
      </c>
      <c r="C14418">
        <v>306113.53999999998</v>
      </c>
      <c r="D14418" t="s">
        <v>37</v>
      </c>
      <c r="E14418" t="s">
        <v>37</v>
      </c>
      <c r="F14418">
        <v>0</v>
      </c>
    </row>
    <row r="14419" spans="1:6">
      <c r="A14419" s="171">
        <v>44633</v>
      </c>
      <c r="B14419" t="s">
        <v>164</v>
      </c>
      <c r="C14419">
        <v>306113.53999999998</v>
      </c>
      <c r="D14419" t="s">
        <v>38</v>
      </c>
      <c r="E14419" t="s">
        <v>38</v>
      </c>
      <c r="F14419">
        <v>0</v>
      </c>
    </row>
    <row r="14420" spans="1:6">
      <c r="A14420" s="171">
        <v>44633</v>
      </c>
      <c r="B14420" t="s">
        <v>164</v>
      </c>
      <c r="C14420">
        <v>306113.53999999998</v>
      </c>
      <c r="D14420" t="s">
        <v>39</v>
      </c>
      <c r="E14420" t="s">
        <v>39</v>
      </c>
      <c r="F14420">
        <v>381641</v>
      </c>
    </row>
    <row r="14421" spans="1:6">
      <c r="A14421" s="171">
        <v>44633</v>
      </c>
      <c r="B14421" t="s">
        <v>164</v>
      </c>
      <c r="C14421">
        <v>306113.53999999998</v>
      </c>
      <c r="D14421" t="s">
        <v>40</v>
      </c>
      <c r="E14421" t="s">
        <v>40</v>
      </c>
      <c r="F14421">
        <v>0</v>
      </c>
    </row>
    <row r="14422" spans="1:6">
      <c r="A14422" s="171">
        <v>44633</v>
      </c>
      <c r="B14422" t="s">
        <v>164</v>
      </c>
      <c r="C14422">
        <v>306113.53999999998</v>
      </c>
      <c r="D14422" t="s">
        <v>41</v>
      </c>
      <c r="E14422" t="s">
        <v>41</v>
      </c>
      <c r="F14422">
        <v>0</v>
      </c>
    </row>
    <row r="14423" spans="1:6">
      <c r="A14423" s="171">
        <v>44634</v>
      </c>
      <c r="B14423" t="s">
        <v>164</v>
      </c>
      <c r="C14423">
        <v>291305.21999999997</v>
      </c>
      <c r="D14423" t="s">
        <v>9</v>
      </c>
      <c r="E14423" t="s">
        <v>9</v>
      </c>
      <c r="F14423">
        <v>1115048</v>
      </c>
    </row>
    <row r="14424" spans="1:6">
      <c r="A14424" s="171">
        <v>44634</v>
      </c>
      <c r="B14424" t="s">
        <v>164</v>
      </c>
      <c r="C14424">
        <v>291305.21999999997</v>
      </c>
      <c r="D14424" t="s">
        <v>9</v>
      </c>
      <c r="E14424" t="s">
        <v>10</v>
      </c>
      <c r="F14424">
        <v>1096623</v>
      </c>
    </row>
    <row r="14425" spans="1:6">
      <c r="A14425" s="171">
        <v>44634</v>
      </c>
      <c r="B14425" t="s">
        <v>164</v>
      </c>
      <c r="C14425">
        <v>291305.21999999997</v>
      </c>
      <c r="D14425" t="s">
        <v>9</v>
      </c>
      <c r="E14425" t="s">
        <v>11</v>
      </c>
      <c r="F14425">
        <v>0</v>
      </c>
    </row>
    <row r="14426" spans="1:6">
      <c r="A14426" s="171">
        <v>44634</v>
      </c>
      <c r="B14426" t="s">
        <v>164</v>
      </c>
      <c r="C14426">
        <v>291305.21999999997</v>
      </c>
      <c r="D14426" t="s">
        <v>9</v>
      </c>
      <c r="E14426" t="s">
        <v>12</v>
      </c>
      <c r="F14426">
        <v>0</v>
      </c>
    </row>
    <row r="14427" spans="1:6">
      <c r="A14427" s="171">
        <v>44634</v>
      </c>
      <c r="B14427" t="s">
        <v>164</v>
      </c>
      <c r="C14427">
        <v>291305.21999999997</v>
      </c>
      <c r="D14427" t="s">
        <v>9</v>
      </c>
      <c r="E14427" t="s">
        <v>13</v>
      </c>
      <c r="F14427">
        <v>18425</v>
      </c>
    </row>
    <row r="14428" spans="1:6">
      <c r="A14428" s="171">
        <v>44634</v>
      </c>
      <c r="B14428" t="s">
        <v>164</v>
      </c>
      <c r="C14428">
        <v>291305.21999999997</v>
      </c>
      <c r="D14428" t="s">
        <v>14</v>
      </c>
      <c r="E14428" t="s">
        <v>14</v>
      </c>
      <c r="F14428">
        <v>79279</v>
      </c>
    </row>
    <row r="14429" spans="1:6">
      <c r="A14429" s="171">
        <v>44634</v>
      </c>
      <c r="B14429" t="s">
        <v>164</v>
      </c>
      <c r="C14429">
        <v>291305.21999999997</v>
      </c>
      <c r="D14429" t="s">
        <v>14</v>
      </c>
      <c r="E14429" t="s">
        <v>15</v>
      </c>
      <c r="F14429">
        <v>79279</v>
      </c>
    </row>
    <row r="14430" spans="1:6">
      <c r="A14430" s="171">
        <v>44634</v>
      </c>
      <c r="B14430" t="s">
        <v>164</v>
      </c>
      <c r="C14430">
        <v>291305.21999999997</v>
      </c>
      <c r="D14430" t="s">
        <v>14</v>
      </c>
      <c r="E14430" t="s">
        <v>16</v>
      </c>
      <c r="F14430">
        <v>0</v>
      </c>
    </row>
    <row r="14431" spans="1:6">
      <c r="A14431" s="171">
        <v>44634</v>
      </c>
      <c r="B14431" t="s">
        <v>164</v>
      </c>
      <c r="C14431">
        <v>291305.21999999997</v>
      </c>
      <c r="D14431" t="s">
        <v>14</v>
      </c>
      <c r="E14431" t="s">
        <v>17</v>
      </c>
      <c r="F14431">
        <v>0</v>
      </c>
    </row>
    <row r="14432" spans="1:6">
      <c r="A14432" s="171">
        <v>44634</v>
      </c>
      <c r="B14432" t="s">
        <v>164</v>
      </c>
      <c r="C14432">
        <v>291305.21999999997</v>
      </c>
      <c r="D14432" t="s">
        <v>14</v>
      </c>
      <c r="E14432" t="s">
        <v>18</v>
      </c>
      <c r="F14432">
        <v>0</v>
      </c>
    </row>
    <row r="14433" spans="1:6">
      <c r="A14433" s="171">
        <v>44634</v>
      </c>
      <c r="B14433" t="s">
        <v>164</v>
      </c>
      <c r="C14433">
        <v>291305.21999999997</v>
      </c>
      <c r="D14433" t="s">
        <v>19</v>
      </c>
      <c r="E14433" t="s">
        <v>19</v>
      </c>
      <c r="F14433">
        <v>5490285</v>
      </c>
    </row>
    <row r="14434" spans="1:6">
      <c r="A14434" s="171">
        <v>44634</v>
      </c>
      <c r="B14434" t="s">
        <v>164</v>
      </c>
      <c r="C14434">
        <v>291305.21999999997</v>
      </c>
      <c r="D14434" t="s">
        <v>19</v>
      </c>
      <c r="E14434" t="s">
        <v>20</v>
      </c>
      <c r="F14434">
        <v>5490285</v>
      </c>
    </row>
    <row r="14435" spans="1:6">
      <c r="A14435" s="171">
        <v>44634</v>
      </c>
      <c r="B14435" t="s">
        <v>164</v>
      </c>
      <c r="C14435">
        <v>291305.21999999997</v>
      </c>
      <c r="D14435" t="s">
        <v>19</v>
      </c>
      <c r="E14435" t="s">
        <v>21</v>
      </c>
      <c r="F14435">
        <v>0</v>
      </c>
    </row>
    <row r="14436" spans="1:6">
      <c r="A14436" s="171">
        <v>44634</v>
      </c>
      <c r="B14436" t="s">
        <v>164</v>
      </c>
      <c r="C14436">
        <v>291305.21999999997</v>
      </c>
      <c r="D14436" t="s">
        <v>19</v>
      </c>
      <c r="E14436" t="s">
        <v>22</v>
      </c>
      <c r="F14436">
        <v>0</v>
      </c>
    </row>
    <row r="14437" spans="1:6">
      <c r="A14437" s="171">
        <v>44634</v>
      </c>
      <c r="B14437" t="s">
        <v>164</v>
      </c>
      <c r="C14437">
        <v>291305.21999999997</v>
      </c>
      <c r="D14437" t="s">
        <v>23</v>
      </c>
      <c r="E14437" t="s">
        <v>23</v>
      </c>
      <c r="F14437">
        <v>1864935</v>
      </c>
    </row>
    <row r="14438" spans="1:6">
      <c r="A14438" s="171">
        <v>44634</v>
      </c>
      <c r="B14438" t="s">
        <v>164</v>
      </c>
      <c r="C14438">
        <v>291305.21999999997</v>
      </c>
      <c r="D14438" t="s">
        <v>24</v>
      </c>
      <c r="E14438" t="s">
        <v>24</v>
      </c>
      <c r="F14438">
        <v>7240040</v>
      </c>
    </row>
    <row r="14439" spans="1:6">
      <c r="A14439" s="171">
        <v>44634</v>
      </c>
      <c r="B14439" t="s">
        <v>164</v>
      </c>
      <c r="C14439">
        <v>291305.21999999997</v>
      </c>
      <c r="D14439" t="s">
        <v>25</v>
      </c>
      <c r="E14439" t="s">
        <v>25</v>
      </c>
      <c r="F14439">
        <v>3388502</v>
      </c>
    </row>
    <row r="14440" spans="1:6">
      <c r="A14440" s="171">
        <v>44634</v>
      </c>
      <c r="B14440" t="s">
        <v>164</v>
      </c>
      <c r="C14440">
        <v>291305.21999999997</v>
      </c>
      <c r="D14440" t="s">
        <v>26</v>
      </c>
      <c r="E14440" t="s">
        <v>26</v>
      </c>
      <c r="F14440">
        <v>5493031</v>
      </c>
    </row>
    <row r="14441" spans="1:6">
      <c r="A14441" s="171">
        <v>44634</v>
      </c>
      <c r="B14441" t="s">
        <v>164</v>
      </c>
      <c r="C14441">
        <v>291305.21999999997</v>
      </c>
      <c r="D14441" t="s">
        <v>27</v>
      </c>
      <c r="E14441" t="s">
        <v>27</v>
      </c>
      <c r="F14441">
        <v>152003</v>
      </c>
    </row>
    <row r="14442" spans="1:6">
      <c r="A14442" s="171">
        <v>44634</v>
      </c>
      <c r="B14442" t="s">
        <v>164</v>
      </c>
      <c r="C14442">
        <v>291305.21999999997</v>
      </c>
      <c r="D14442" t="s">
        <v>28</v>
      </c>
      <c r="E14442" t="s">
        <v>28</v>
      </c>
      <c r="F14442">
        <v>0</v>
      </c>
    </row>
    <row r="14443" spans="1:6">
      <c r="A14443" s="171">
        <v>44634</v>
      </c>
      <c r="B14443" t="s">
        <v>164</v>
      </c>
      <c r="C14443">
        <v>291305.21999999997</v>
      </c>
      <c r="D14443" t="s">
        <v>29</v>
      </c>
      <c r="E14443" t="s">
        <v>29</v>
      </c>
      <c r="F14443">
        <v>1687620</v>
      </c>
    </row>
    <row r="14444" spans="1:6">
      <c r="A14444" s="171">
        <v>44634</v>
      </c>
      <c r="B14444" t="s">
        <v>164</v>
      </c>
      <c r="C14444">
        <v>291305.21999999997</v>
      </c>
      <c r="D14444" t="s">
        <v>30</v>
      </c>
      <c r="E14444" t="s">
        <v>30</v>
      </c>
      <c r="F14444">
        <v>55893757</v>
      </c>
    </row>
    <row r="14445" spans="1:6">
      <c r="A14445" s="171">
        <v>44634</v>
      </c>
      <c r="B14445" t="s">
        <v>164</v>
      </c>
      <c r="C14445">
        <v>291305.21999999997</v>
      </c>
      <c r="D14445" t="s">
        <v>31</v>
      </c>
      <c r="E14445" t="s">
        <v>31</v>
      </c>
      <c r="F14445">
        <v>955913</v>
      </c>
    </row>
    <row r="14446" spans="1:6">
      <c r="A14446" s="171">
        <v>44634</v>
      </c>
      <c r="B14446" t="s">
        <v>164</v>
      </c>
      <c r="C14446">
        <v>291305.21999999997</v>
      </c>
      <c r="D14446" t="s">
        <v>32</v>
      </c>
      <c r="E14446" t="s">
        <v>32</v>
      </c>
      <c r="F14446">
        <v>180951</v>
      </c>
    </row>
    <row r="14447" spans="1:6">
      <c r="A14447" s="171">
        <v>44634</v>
      </c>
      <c r="B14447" t="s">
        <v>164</v>
      </c>
      <c r="C14447">
        <v>291305.21999999997</v>
      </c>
      <c r="D14447" t="s">
        <v>33</v>
      </c>
      <c r="E14447" t="s">
        <v>33</v>
      </c>
      <c r="F14447">
        <v>73691733</v>
      </c>
    </row>
    <row r="14448" spans="1:6">
      <c r="A14448" s="171">
        <v>44634</v>
      </c>
      <c r="B14448" t="s">
        <v>164</v>
      </c>
      <c r="C14448">
        <v>291305.21999999997</v>
      </c>
      <c r="D14448" t="s">
        <v>34</v>
      </c>
      <c r="E14448" t="s">
        <v>34</v>
      </c>
      <c r="F14448">
        <v>1874746</v>
      </c>
    </row>
    <row r="14449" spans="1:6">
      <c r="A14449" s="171">
        <v>44634</v>
      </c>
      <c r="B14449" t="s">
        <v>164</v>
      </c>
      <c r="C14449">
        <v>291305.21999999997</v>
      </c>
      <c r="D14449" t="s">
        <v>35</v>
      </c>
      <c r="E14449" t="s">
        <v>35</v>
      </c>
      <c r="F14449">
        <v>2251936</v>
      </c>
    </row>
    <row r="14450" spans="1:6">
      <c r="A14450" s="171">
        <v>44634</v>
      </c>
      <c r="B14450" t="s">
        <v>164</v>
      </c>
      <c r="C14450">
        <v>291305.21999999997</v>
      </c>
      <c r="D14450" t="s">
        <v>36</v>
      </c>
      <c r="E14450" t="s">
        <v>36</v>
      </c>
      <c r="F14450">
        <v>0</v>
      </c>
    </row>
    <row r="14451" spans="1:6">
      <c r="A14451" s="171">
        <v>44634</v>
      </c>
      <c r="B14451" t="s">
        <v>164</v>
      </c>
      <c r="C14451">
        <v>291305.21999999997</v>
      </c>
      <c r="D14451" t="s">
        <v>37</v>
      </c>
      <c r="E14451" t="s">
        <v>37</v>
      </c>
      <c r="F14451">
        <v>0</v>
      </c>
    </row>
    <row r="14452" spans="1:6">
      <c r="A14452" s="171">
        <v>44634</v>
      </c>
      <c r="B14452" t="s">
        <v>164</v>
      </c>
      <c r="C14452">
        <v>291305.21999999997</v>
      </c>
      <c r="D14452" t="s">
        <v>38</v>
      </c>
      <c r="E14452" t="s">
        <v>38</v>
      </c>
      <c r="F14452">
        <v>0</v>
      </c>
    </row>
    <row r="14453" spans="1:6">
      <c r="A14453" s="171">
        <v>44634</v>
      </c>
      <c r="B14453" t="s">
        <v>164</v>
      </c>
      <c r="C14453">
        <v>291305.21999999997</v>
      </c>
      <c r="D14453" t="s">
        <v>39</v>
      </c>
      <c r="E14453" t="s">
        <v>39</v>
      </c>
      <c r="F14453">
        <v>396131</v>
      </c>
    </row>
    <row r="14454" spans="1:6">
      <c r="A14454" s="171">
        <v>44634</v>
      </c>
      <c r="B14454" t="s">
        <v>164</v>
      </c>
      <c r="C14454">
        <v>291305.21999999997</v>
      </c>
      <c r="D14454" t="s">
        <v>40</v>
      </c>
      <c r="E14454" t="s">
        <v>40</v>
      </c>
      <c r="F14454">
        <v>0</v>
      </c>
    </row>
    <row r="14455" spans="1:6">
      <c r="A14455" s="171">
        <v>44634</v>
      </c>
      <c r="B14455" t="s">
        <v>164</v>
      </c>
      <c r="C14455">
        <v>291305.21999999997</v>
      </c>
      <c r="D14455" t="s">
        <v>41</v>
      </c>
      <c r="E14455" t="s">
        <v>41</v>
      </c>
      <c r="F14455">
        <v>0</v>
      </c>
    </row>
    <row r="14456" spans="1:6">
      <c r="A14456" s="171">
        <v>44635</v>
      </c>
      <c r="B14456" t="s">
        <v>164</v>
      </c>
      <c r="C14456">
        <v>255787.2</v>
      </c>
      <c r="D14456" t="s">
        <v>9</v>
      </c>
      <c r="E14456" t="s">
        <v>9</v>
      </c>
      <c r="F14456">
        <v>447189</v>
      </c>
    </row>
    <row r="14457" spans="1:6">
      <c r="A14457" s="171">
        <v>44635</v>
      </c>
      <c r="B14457" t="s">
        <v>164</v>
      </c>
      <c r="C14457">
        <v>255787.2</v>
      </c>
      <c r="D14457" t="s">
        <v>9</v>
      </c>
      <c r="E14457" t="s">
        <v>10</v>
      </c>
      <c r="F14457">
        <v>432322</v>
      </c>
    </row>
    <row r="14458" spans="1:6">
      <c r="A14458" s="171">
        <v>44635</v>
      </c>
      <c r="B14458" t="s">
        <v>164</v>
      </c>
      <c r="C14458">
        <v>255787.2</v>
      </c>
      <c r="D14458" t="s">
        <v>9</v>
      </c>
      <c r="E14458" t="s">
        <v>11</v>
      </c>
      <c r="F14458">
        <v>0</v>
      </c>
    </row>
    <row r="14459" spans="1:6">
      <c r="A14459" s="171">
        <v>44635</v>
      </c>
      <c r="B14459" t="s">
        <v>164</v>
      </c>
      <c r="C14459">
        <v>255787.2</v>
      </c>
      <c r="D14459" t="s">
        <v>9</v>
      </c>
      <c r="E14459" t="s">
        <v>12</v>
      </c>
      <c r="F14459">
        <v>0</v>
      </c>
    </row>
    <row r="14460" spans="1:6">
      <c r="A14460" s="171">
        <v>44635</v>
      </c>
      <c r="B14460" t="s">
        <v>164</v>
      </c>
      <c r="C14460">
        <v>255787.2</v>
      </c>
      <c r="D14460" t="s">
        <v>9</v>
      </c>
      <c r="E14460" t="s">
        <v>13</v>
      </c>
      <c r="F14460">
        <v>14867</v>
      </c>
    </row>
    <row r="14461" spans="1:6">
      <c r="A14461" s="171">
        <v>44635</v>
      </c>
      <c r="B14461" t="s">
        <v>164</v>
      </c>
      <c r="C14461">
        <v>255787.2</v>
      </c>
      <c r="D14461" t="s">
        <v>14</v>
      </c>
      <c r="E14461" t="s">
        <v>14</v>
      </c>
      <c r="F14461">
        <v>22880</v>
      </c>
    </row>
    <row r="14462" spans="1:6">
      <c r="A14462" s="171">
        <v>44635</v>
      </c>
      <c r="B14462" t="s">
        <v>164</v>
      </c>
      <c r="C14462">
        <v>255787.2</v>
      </c>
      <c r="D14462" t="s">
        <v>14</v>
      </c>
      <c r="E14462" t="s">
        <v>15</v>
      </c>
      <c r="F14462">
        <v>22880</v>
      </c>
    </row>
    <row r="14463" spans="1:6">
      <c r="A14463" s="171">
        <v>44635</v>
      </c>
      <c r="B14463" t="s">
        <v>164</v>
      </c>
      <c r="C14463">
        <v>255787.2</v>
      </c>
      <c r="D14463" t="s">
        <v>14</v>
      </c>
      <c r="E14463" t="s">
        <v>16</v>
      </c>
      <c r="F14463">
        <v>0</v>
      </c>
    </row>
    <row r="14464" spans="1:6">
      <c r="A14464" s="171">
        <v>44635</v>
      </c>
      <c r="B14464" t="s">
        <v>164</v>
      </c>
      <c r="C14464">
        <v>255787.2</v>
      </c>
      <c r="D14464" t="s">
        <v>14</v>
      </c>
      <c r="E14464" t="s">
        <v>17</v>
      </c>
      <c r="F14464">
        <v>0</v>
      </c>
    </row>
    <row r="14465" spans="1:6">
      <c r="A14465" s="171">
        <v>44635</v>
      </c>
      <c r="B14465" t="s">
        <v>164</v>
      </c>
      <c r="C14465">
        <v>255787.2</v>
      </c>
      <c r="D14465" t="s">
        <v>14</v>
      </c>
      <c r="E14465" t="s">
        <v>18</v>
      </c>
      <c r="F14465">
        <v>0</v>
      </c>
    </row>
    <row r="14466" spans="1:6">
      <c r="A14466" s="171">
        <v>44635</v>
      </c>
      <c r="B14466" t="s">
        <v>164</v>
      </c>
      <c r="C14466">
        <v>255787.2</v>
      </c>
      <c r="D14466" t="s">
        <v>19</v>
      </c>
      <c r="E14466" t="s">
        <v>19</v>
      </c>
      <c r="F14466">
        <v>6031660</v>
      </c>
    </row>
    <row r="14467" spans="1:6">
      <c r="A14467" s="171">
        <v>44635</v>
      </c>
      <c r="B14467" t="s">
        <v>164</v>
      </c>
      <c r="C14467">
        <v>255787.2</v>
      </c>
      <c r="D14467" t="s">
        <v>19</v>
      </c>
      <c r="E14467" t="s">
        <v>20</v>
      </c>
      <c r="F14467">
        <v>6031660</v>
      </c>
    </row>
    <row r="14468" spans="1:6">
      <c r="A14468" s="171">
        <v>44635</v>
      </c>
      <c r="B14468" t="s">
        <v>164</v>
      </c>
      <c r="C14468">
        <v>255787.2</v>
      </c>
      <c r="D14468" t="s">
        <v>19</v>
      </c>
      <c r="E14468" t="s">
        <v>21</v>
      </c>
      <c r="F14468">
        <v>0</v>
      </c>
    </row>
    <row r="14469" spans="1:6">
      <c r="A14469" s="171">
        <v>44635</v>
      </c>
      <c r="B14469" t="s">
        <v>164</v>
      </c>
      <c r="C14469">
        <v>255787.2</v>
      </c>
      <c r="D14469" t="s">
        <v>19</v>
      </c>
      <c r="E14469" t="s">
        <v>22</v>
      </c>
      <c r="F14469">
        <v>0</v>
      </c>
    </row>
    <row r="14470" spans="1:6">
      <c r="A14470" s="171">
        <v>44635</v>
      </c>
      <c r="B14470" t="s">
        <v>164</v>
      </c>
      <c r="C14470">
        <v>255787.2</v>
      </c>
      <c r="D14470" t="s">
        <v>23</v>
      </c>
      <c r="E14470" t="s">
        <v>23</v>
      </c>
      <c r="F14470">
        <v>1367716</v>
      </c>
    </row>
    <row r="14471" spans="1:6">
      <c r="A14471" s="171">
        <v>44635</v>
      </c>
      <c r="B14471" t="s">
        <v>164</v>
      </c>
      <c r="C14471">
        <v>255787.2</v>
      </c>
      <c r="D14471" t="s">
        <v>24</v>
      </c>
      <c r="E14471" t="s">
        <v>24</v>
      </c>
      <c r="F14471">
        <v>4679261</v>
      </c>
    </row>
    <row r="14472" spans="1:6">
      <c r="A14472" s="171">
        <v>44635</v>
      </c>
      <c r="B14472" t="s">
        <v>164</v>
      </c>
      <c r="C14472">
        <v>255787.2</v>
      </c>
      <c r="D14472" t="s">
        <v>25</v>
      </c>
      <c r="E14472" t="s">
        <v>25</v>
      </c>
      <c r="F14472">
        <v>2947522</v>
      </c>
    </row>
    <row r="14473" spans="1:6">
      <c r="A14473" s="171">
        <v>44635</v>
      </c>
      <c r="B14473" t="s">
        <v>164</v>
      </c>
      <c r="C14473">
        <v>255787.2</v>
      </c>
      <c r="D14473" t="s">
        <v>26</v>
      </c>
      <c r="E14473" t="s">
        <v>26</v>
      </c>
      <c r="F14473">
        <v>6035093</v>
      </c>
    </row>
    <row r="14474" spans="1:6">
      <c r="A14474" s="171">
        <v>44635</v>
      </c>
      <c r="B14474" t="s">
        <v>164</v>
      </c>
      <c r="C14474">
        <v>255787.2</v>
      </c>
      <c r="D14474" t="s">
        <v>27</v>
      </c>
      <c r="E14474" t="s">
        <v>27</v>
      </c>
      <c r="F14474">
        <v>145901</v>
      </c>
    </row>
    <row r="14475" spans="1:6">
      <c r="A14475" s="171">
        <v>44635</v>
      </c>
      <c r="B14475" t="s">
        <v>164</v>
      </c>
      <c r="C14475">
        <v>255787.2</v>
      </c>
      <c r="D14475" t="s">
        <v>28</v>
      </c>
      <c r="E14475" t="s">
        <v>28</v>
      </c>
      <c r="F14475">
        <v>0</v>
      </c>
    </row>
    <row r="14476" spans="1:6">
      <c r="A14476" s="171">
        <v>44635</v>
      </c>
      <c r="B14476" t="s">
        <v>164</v>
      </c>
      <c r="C14476">
        <v>255787.2</v>
      </c>
      <c r="D14476" t="s">
        <v>29</v>
      </c>
      <c r="E14476" t="s">
        <v>29</v>
      </c>
      <c r="F14476">
        <v>1818018</v>
      </c>
    </row>
    <row r="14477" spans="1:6">
      <c r="A14477" s="171">
        <v>44635</v>
      </c>
      <c r="B14477" t="s">
        <v>164</v>
      </c>
      <c r="C14477">
        <v>255787.2</v>
      </c>
      <c r="D14477" t="s">
        <v>30</v>
      </c>
      <c r="E14477" t="s">
        <v>30</v>
      </c>
      <c r="F14477">
        <v>52757543</v>
      </c>
    </row>
    <row r="14478" spans="1:6">
      <c r="A14478" s="171">
        <v>44635</v>
      </c>
      <c r="B14478" t="s">
        <v>164</v>
      </c>
      <c r="C14478">
        <v>255787.2</v>
      </c>
      <c r="D14478" t="s">
        <v>31</v>
      </c>
      <c r="E14478" t="s">
        <v>31</v>
      </c>
      <c r="F14478">
        <v>1011711</v>
      </c>
    </row>
    <row r="14479" spans="1:6">
      <c r="A14479" s="171">
        <v>44635</v>
      </c>
      <c r="B14479" t="s">
        <v>164</v>
      </c>
      <c r="C14479">
        <v>255787.2</v>
      </c>
      <c r="D14479" t="s">
        <v>32</v>
      </c>
      <c r="E14479" t="s">
        <v>32</v>
      </c>
      <c r="F14479">
        <v>236726</v>
      </c>
    </row>
    <row r="14480" spans="1:6">
      <c r="A14480" s="171">
        <v>44635</v>
      </c>
      <c r="B14480" t="s">
        <v>164</v>
      </c>
      <c r="C14480">
        <v>255787.2</v>
      </c>
      <c r="D14480" t="s">
        <v>33</v>
      </c>
      <c r="E14480" t="s">
        <v>33</v>
      </c>
      <c r="F14480">
        <v>69513942</v>
      </c>
    </row>
    <row r="14481" spans="1:6">
      <c r="A14481" s="171">
        <v>44635</v>
      </c>
      <c r="B14481" t="s">
        <v>164</v>
      </c>
      <c r="C14481">
        <v>255787.2</v>
      </c>
      <c r="D14481" t="s">
        <v>34</v>
      </c>
      <c r="E14481" t="s">
        <v>34</v>
      </c>
      <c r="F14481">
        <v>2149249</v>
      </c>
    </row>
    <row r="14482" spans="1:6">
      <c r="A14482" s="171">
        <v>44635</v>
      </c>
      <c r="B14482" t="s">
        <v>164</v>
      </c>
      <c r="C14482">
        <v>255787.2</v>
      </c>
      <c r="D14482" t="s">
        <v>35</v>
      </c>
      <c r="E14482" t="s">
        <v>35</v>
      </c>
      <c r="F14482">
        <v>2531133</v>
      </c>
    </row>
    <row r="14483" spans="1:6">
      <c r="A14483" s="171">
        <v>44635</v>
      </c>
      <c r="B14483" t="s">
        <v>164</v>
      </c>
      <c r="C14483">
        <v>255787.2</v>
      </c>
      <c r="D14483" t="s">
        <v>36</v>
      </c>
      <c r="E14483" t="s">
        <v>36</v>
      </c>
      <c r="F14483">
        <v>0</v>
      </c>
    </row>
    <row r="14484" spans="1:6">
      <c r="A14484" s="171">
        <v>44635</v>
      </c>
      <c r="B14484" t="s">
        <v>164</v>
      </c>
      <c r="C14484">
        <v>255787.2</v>
      </c>
      <c r="D14484" t="s">
        <v>37</v>
      </c>
      <c r="E14484" t="s">
        <v>37</v>
      </c>
      <c r="F14484">
        <v>0</v>
      </c>
    </row>
    <row r="14485" spans="1:6">
      <c r="A14485" s="171">
        <v>44635</v>
      </c>
      <c r="B14485" t="s">
        <v>164</v>
      </c>
      <c r="C14485">
        <v>255787.2</v>
      </c>
      <c r="D14485" t="s">
        <v>38</v>
      </c>
      <c r="E14485" t="s">
        <v>38</v>
      </c>
      <c r="F14485">
        <v>0</v>
      </c>
    </row>
    <row r="14486" spans="1:6">
      <c r="A14486" s="171">
        <v>44635</v>
      </c>
      <c r="B14486" t="s">
        <v>164</v>
      </c>
      <c r="C14486">
        <v>255787.2</v>
      </c>
      <c r="D14486" t="s">
        <v>39</v>
      </c>
      <c r="E14486" t="s">
        <v>39</v>
      </c>
      <c r="F14486">
        <v>302160</v>
      </c>
    </row>
    <row r="14487" spans="1:6">
      <c r="A14487" s="171">
        <v>44635</v>
      </c>
      <c r="B14487" t="s">
        <v>164</v>
      </c>
      <c r="C14487">
        <v>255787.2</v>
      </c>
      <c r="D14487" t="s">
        <v>40</v>
      </c>
      <c r="E14487" t="s">
        <v>40</v>
      </c>
      <c r="F14487">
        <v>0</v>
      </c>
    </row>
    <row r="14488" spans="1:6">
      <c r="A14488" s="171">
        <v>44635</v>
      </c>
      <c r="B14488" t="s">
        <v>164</v>
      </c>
      <c r="C14488">
        <v>255787.2</v>
      </c>
      <c r="D14488" t="s">
        <v>41</v>
      </c>
      <c r="E14488" t="s">
        <v>41</v>
      </c>
      <c r="F14488">
        <v>0</v>
      </c>
    </row>
    <row r="14489" spans="1:6">
      <c r="A14489" s="171">
        <v>44636</v>
      </c>
      <c r="B14489" t="s">
        <v>164</v>
      </c>
      <c r="C14489">
        <v>262983.21000000002</v>
      </c>
      <c r="D14489" t="s">
        <v>9</v>
      </c>
      <c r="E14489" t="s">
        <v>9</v>
      </c>
      <c r="F14489">
        <v>1078813</v>
      </c>
    </row>
    <row r="14490" spans="1:6">
      <c r="A14490" s="171">
        <v>44636</v>
      </c>
      <c r="B14490" t="s">
        <v>164</v>
      </c>
      <c r="C14490">
        <v>262983.21000000002</v>
      </c>
      <c r="D14490" t="s">
        <v>9</v>
      </c>
      <c r="E14490" t="s">
        <v>10</v>
      </c>
      <c r="F14490">
        <v>1061983</v>
      </c>
    </row>
    <row r="14491" spans="1:6">
      <c r="A14491" s="171">
        <v>44636</v>
      </c>
      <c r="B14491" t="s">
        <v>164</v>
      </c>
      <c r="C14491">
        <v>262983.21000000002</v>
      </c>
      <c r="D14491" t="s">
        <v>9</v>
      </c>
      <c r="E14491" t="s">
        <v>11</v>
      </c>
      <c r="F14491">
        <v>0</v>
      </c>
    </row>
    <row r="14492" spans="1:6">
      <c r="A14492" s="171">
        <v>44636</v>
      </c>
      <c r="B14492" t="s">
        <v>164</v>
      </c>
      <c r="C14492">
        <v>262983.21000000002</v>
      </c>
      <c r="D14492" t="s">
        <v>9</v>
      </c>
      <c r="E14492" t="s">
        <v>12</v>
      </c>
      <c r="F14492">
        <v>0</v>
      </c>
    </row>
    <row r="14493" spans="1:6">
      <c r="A14493" s="171">
        <v>44636</v>
      </c>
      <c r="B14493" t="s">
        <v>164</v>
      </c>
      <c r="C14493">
        <v>262983.21000000002</v>
      </c>
      <c r="D14493" t="s">
        <v>9</v>
      </c>
      <c r="E14493" t="s">
        <v>13</v>
      </c>
      <c r="F14493">
        <v>16830</v>
      </c>
    </row>
    <row r="14494" spans="1:6">
      <c r="A14494" s="171">
        <v>44636</v>
      </c>
      <c r="B14494" t="s">
        <v>164</v>
      </c>
      <c r="C14494">
        <v>262983.21000000002</v>
      </c>
      <c r="D14494" t="s">
        <v>14</v>
      </c>
      <c r="E14494" t="s">
        <v>14</v>
      </c>
      <c r="F14494">
        <v>51287</v>
      </c>
    </row>
    <row r="14495" spans="1:6">
      <c r="A14495" s="171">
        <v>44636</v>
      </c>
      <c r="B14495" t="s">
        <v>164</v>
      </c>
      <c r="C14495">
        <v>262983.21000000002</v>
      </c>
      <c r="D14495" t="s">
        <v>14</v>
      </c>
      <c r="E14495" t="s">
        <v>15</v>
      </c>
      <c r="F14495">
        <v>51287</v>
      </c>
    </row>
    <row r="14496" spans="1:6">
      <c r="A14496" s="171">
        <v>44636</v>
      </c>
      <c r="B14496" t="s">
        <v>164</v>
      </c>
      <c r="C14496">
        <v>262983.21000000002</v>
      </c>
      <c r="D14496" t="s">
        <v>14</v>
      </c>
      <c r="E14496" t="s">
        <v>16</v>
      </c>
      <c r="F14496">
        <v>0</v>
      </c>
    </row>
    <row r="14497" spans="1:6">
      <c r="A14497" s="171">
        <v>44636</v>
      </c>
      <c r="B14497" t="s">
        <v>164</v>
      </c>
      <c r="C14497">
        <v>262983.21000000002</v>
      </c>
      <c r="D14497" t="s">
        <v>14</v>
      </c>
      <c r="E14497" t="s">
        <v>17</v>
      </c>
      <c r="F14497">
        <v>0</v>
      </c>
    </row>
    <row r="14498" spans="1:6">
      <c r="A14498" s="171">
        <v>44636</v>
      </c>
      <c r="B14498" t="s">
        <v>164</v>
      </c>
      <c r="C14498">
        <v>262983.21000000002</v>
      </c>
      <c r="D14498" t="s">
        <v>14</v>
      </c>
      <c r="E14498" t="s">
        <v>18</v>
      </c>
      <c r="F14498">
        <v>0</v>
      </c>
    </row>
    <row r="14499" spans="1:6">
      <c r="A14499" s="171">
        <v>44636</v>
      </c>
      <c r="B14499" t="s">
        <v>164</v>
      </c>
      <c r="C14499">
        <v>262983.21000000002</v>
      </c>
      <c r="D14499" t="s">
        <v>19</v>
      </c>
      <c r="E14499" t="s">
        <v>19</v>
      </c>
      <c r="F14499">
        <v>6843345</v>
      </c>
    </row>
    <row r="14500" spans="1:6">
      <c r="A14500" s="171">
        <v>44636</v>
      </c>
      <c r="B14500" t="s">
        <v>164</v>
      </c>
      <c r="C14500">
        <v>262983.21000000002</v>
      </c>
      <c r="D14500" t="s">
        <v>19</v>
      </c>
      <c r="E14500" t="s">
        <v>20</v>
      </c>
      <c r="F14500">
        <v>6843345</v>
      </c>
    </row>
    <row r="14501" spans="1:6">
      <c r="A14501" s="171">
        <v>44636</v>
      </c>
      <c r="B14501" t="s">
        <v>164</v>
      </c>
      <c r="C14501">
        <v>262983.21000000002</v>
      </c>
      <c r="D14501" t="s">
        <v>19</v>
      </c>
      <c r="E14501" t="s">
        <v>21</v>
      </c>
      <c r="F14501">
        <v>0</v>
      </c>
    </row>
    <row r="14502" spans="1:6">
      <c r="A14502" s="171">
        <v>44636</v>
      </c>
      <c r="B14502" t="s">
        <v>164</v>
      </c>
      <c r="C14502">
        <v>262983.21000000002</v>
      </c>
      <c r="D14502" t="s">
        <v>19</v>
      </c>
      <c r="E14502" t="s">
        <v>22</v>
      </c>
      <c r="F14502">
        <v>0</v>
      </c>
    </row>
    <row r="14503" spans="1:6">
      <c r="A14503" s="171">
        <v>44636</v>
      </c>
      <c r="B14503" t="s">
        <v>164</v>
      </c>
      <c r="C14503">
        <v>262983.21000000002</v>
      </c>
      <c r="D14503" t="s">
        <v>23</v>
      </c>
      <c r="E14503" t="s">
        <v>23</v>
      </c>
      <c r="F14503">
        <v>1163370</v>
      </c>
    </row>
    <row r="14504" spans="1:6">
      <c r="A14504" s="171">
        <v>44636</v>
      </c>
      <c r="B14504" t="s">
        <v>164</v>
      </c>
      <c r="C14504">
        <v>262983.21000000002</v>
      </c>
      <c r="D14504" t="s">
        <v>24</v>
      </c>
      <c r="E14504" t="s">
        <v>24</v>
      </c>
      <c r="F14504">
        <v>4732163</v>
      </c>
    </row>
    <row r="14505" spans="1:6">
      <c r="A14505" s="171">
        <v>44636</v>
      </c>
      <c r="B14505" t="s">
        <v>164</v>
      </c>
      <c r="C14505">
        <v>262983.21000000002</v>
      </c>
      <c r="D14505" t="s">
        <v>25</v>
      </c>
      <c r="E14505" t="s">
        <v>25</v>
      </c>
      <c r="F14505">
        <v>2817910</v>
      </c>
    </row>
    <row r="14506" spans="1:6">
      <c r="A14506" s="171">
        <v>44636</v>
      </c>
      <c r="B14506" t="s">
        <v>164</v>
      </c>
      <c r="C14506">
        <v>262983.21000000002</v>
      </c>
      <c r="D14506" t="s">
        <v>26</v>
      </c>
      <c r="E14506" t="s">
        <v>26</v>
      </c>
      <c r="F14506">
        <v>6851138</v>
      </c>
    </row>
    <row r="14507" spans="1:6">
      <c r="A14507" s="171">
        <v>44636</v>
      </c>
      <c r="B14507" t="s">
        <v>164</v>
      </c>
      <c r="C14507">
        <v>262983.21000000002</v>
      </c>
      <c r="D14507" t="s">
        <v>27</v>
      </c>
      <c r="E14507" t="s">
        <v>27</v>
      </c>
      <c r="F14507">
        <v>147445</v>
      </c>
    </row>
    <row r="14508" spans="1:6">
      <c r="A14508" s="171">
        <v>44636</v>
      </c>
      <c r="B14508" t="s">
        <v>164</v>
      </c>
      <c r="C14508">
        <v>262983.21000000002</v>
      </c>
      <c r="D14508" t="s">
        <v>28</v>
      </c>
      <c r="E14508" t="s">
        <v>28</v>
      </c>
      <c r="F14508">
        <v>0</v>
      </c>
    </row>
    <row r="14509" spans="1:6">
      <c r="A14509" s="171">
        <v>44636</v>
      </c>
      <c r="B14509" t="s">
        <v>164</v>
      </c>
      <c r="C14509">
        <v>262983.21000000002</v>
      </c>
      <c r="D14509" t="s">
        <v>29</v>
      </c>
      <c r="E14509" t="s">
        <v>29</v>
      </c>
      <c r="F14509">
        <v>2251773</v>
      </c>
    </row>
    <row r="14510" spans="1:6">
      <c r="A14510" s="171">
        <v>44636</v>
      </c>
      <c r="B14510" t="s">
        <v>164</v>
      </c>
      <c r="C14510">
        <v>262983.21000000002</v>
      </c>
      <c r="D14510" t="s">
        <v>30</v>
      </c>
      <c r="E14510" t="s">
        <v>30</v>
      </c>
      <c r="F14510">
        <v>52782831</v>
      </c>
    </row>
    <row r="14511" spans="1:6">
      <c r="A14511" s="171">
        <v>44636</v>
      </c>
      <c r="B14511" t="s">
        <v>164</v>
      </c>
      <c r="C14511">
        <v>262983.21000000002</v>
      </c>
      <c r="D14511" t="s">
        <v>31</v>
      </c>
      <c r="E14511" t="s">
        <v>31</v>
      </c>
      <c r="F14511">
        <v>758806</v>
      </c>
    </row>
    <row r="14512" spans="1:6">
      <c r="A14512" s="171">
        <v>44636</v>
      </c>
      <c r="B14512" t="s">
        <v>164</v>
      </c>
      <c r="C14512">
        <v>262983.21000000002</v>
      </c>
      <c r="D14512" t="s">
        <v>32</v>
      </c>
      <c r="E14512" t="s">
        <v>32</v>
      </c>
      <c r="F14512">
        <v>226576</v>
      </c>
    </row>
    <row r="14513" spans="1:6">
      <c r="A14513" s="171">
        <v>44636</v>
      </c>
      <c r="B14513" t="s">
        <v>164</v>
      </c>
      <c r="C14513">
        <v>262983.21000000002</v>
      </c>
      <c r="D14513" t="s">
        <v>33</v>
      </c>
      <c r="E14513" t="s">
        <v>33</v>
      </c>
      <c r="F14513">
        <v>73490555</v>
      </c>
    </row>
    <row r="14514" spans="1:6">
      <c r="A14514" s="171">
        <v>44636</v>
      </c>
      <c r="B14514" t="s">
        <v>164</v>
      </c>
      <c r="C14514">
        <v>262983.21000000002</v>
      </c>
      <c r="D14514" t="s">
        <v>34</v>
      </c>
      <c r="E14514" t="s">
        <v>34</v>
      </c>
      <c r="F14514">
        <v>1644400</v>
      </c>
    </row>
    <row r="14515" spans="1:6">
      <c r="A14515" s="171">
        <v>44636</v>
      </c>
      <c r="B14515" t="s">
        <v>164</v>
      </c>
      <c r="C14515">
        <v>262983.21000000002</v>
      </c>
      <c r="D14515" t="s">
        <v>35</v>
      </c>
      <c r="E14515" t="s">
        <v>35</v>
      </c>
      <c r="F14515">
        <v>2778198</v>
      </c>
    </row>
    <row r="14516" spans="1:6">
      <c r="A14516" s="171">
        <v>44636</v>
      </c>
      <c r="B14516" t="s">
        <v>164</v>
      </c>
      <c r="C14516">
        <v>262983.21000000002</v>
      </c>
      <c r="D14516" t="s">
        <v>36</v>
      </c>
      <c r="E14516" t="s">
        <v>36</v>
      </c>
      <c r="F14516">
        <v>0</v>
      </c>
    </row>
    <row r="14517" spans="1:6">
      <c r="A14517" s="171">
        <v>44636</v>
      </c>
      <c r="B14517" t="s">
        <v>164</v>
      </c>
      <c r="C14517">
        <v>262983.21000000002</v>
      </c>
      <c r="D14517" t="s">
        <v>37</v>
      </c>
      <c r="E14517" t="s">
        <v>37</v>
      </c>
      <c r="F14517">
        <v>0</v>
      </c>
    </row>
    <row r="14518" spans="1:6">
      <c r="A14518" s="171">
        <v>44636</v>
      </c>
      <c r="B14518" t="s">
        <v>164</v>
      </c>
      <c r="C14518">
        <v>262983.21000000002</v>
      </c>
      <c r="D14518" t="s">
        <v>38</v>
      </c>
      <c r="E14518" t="s">
        <v>38</v>
      </c>
      <c r="F14518">
        <v>0</v>
      </c>
    </row>
    <row r="14519" spans="1:6">
      <c r="A14519" s="171">
        <v>44636</v>
      </c>
      <c r="B14519" t="s">
        <v>164</v>
      </c>
      <c r="C14519">
        <v>262983.21000000002</v>
      </c>
      <c r="D14519" t="s">
        <v>39</v>
      </c>
      <c r="E14519" t="s">
        <v>39</v>
      </c>
      <c r="F14519">
        <v>358492</v>
      </c>
    </row>
    <row r="14520" spans="1:6">
      <c r="A14520" s="171">
        <v>44636</v>
      </c>
      <c r="B14520" t="s">
        <v>164</v>
      </c>
      <c r="C14520">
        <v>262983.21000000002</v>
      </c>
      <c r="D14520" t="s">
        <v>40</v>
      </c>
      <c r="E14520" t="s">
        <v>40</v>
      </c>
      <c r="F14520">
        <v>0</v>
      </c>
    </row>
    <row r="14521" spans="1:6">
      <c r="A14521" s="171">
        <v>44636</v>
      </c>
      <c r="B14521" t="s">
        <v>164</v>
      </c>
      <c r="C14521">
        <v>262983.21000000002</v>
      </c>
      <c r="D14521" t="s">
        <v>41</v>
      </c>
      <c r="E14521" t="s">
        <v>41</v>
      </c>
      <c r="F14521">
        <v>0</v>
      </c>
    </row>
    <row r="14522" spans="1:6">
      <c r="A14522" s="171">
        <v>44637</v>
      </c>
      <c r="B14522" t="s">
        <v>164</v>
      </c>
      <c r="C14522">
        <v>246066.41</v>
      </c>
      <c r="D14522" t="s">
        <v>9</v>
      </c>
      <c r="E14522" t="s">
        <v>9</v>
      </c>
      <c r="F14522">
        <v>418181</v>
      </c>
    </row>
    <row r="14523" spans="1:6">
      <c r="A14523" s="171">
        <v>44637</v>
      </c>
      <c r="B14523" t="s">
        <v>164</v>
      </c>
      <c r="C14523">
        <v>246066.41</v>
      </c>
      <c r="D14523" t="s">
        <v>9</v>
      </c>
      <c r="E14523" t="s">
        <v>10</v>
      </c>
      <c r="F14523">
        <v>406582</v>
      </c>
    </row>
    <row r="14524" spans="1:6">
      <c r="A14524" s="171">
        <v>44637</v>
      </c>
      <c r="B14524" t="s">
        <v>164</v>
      </c>
      <c r="C14524">
        <v>246066.41</v>
      </c>
      <c r="D14524" t="s">
        <v>9</v>
      </c>
      <c r="E14524" t="s">
        <v>11</v>
      </c>
      <c r="F14524">
        <v>0</v>
      </c>
    </row>
    <row r="14525" spans="1:6">
      <c r="A14525" s="171">
        <v>44637</v>
      </c>
      <c r="B14525" t="s">
        <v>164</v>
      </c>
      <c r="C14525">
        <v>246066.41</v>
      </c>
      <c r="D14525" t="s">
        <v>9</v>
      </c>
      <c r="E14525" t="s">
        <v>12</v>
      </c>
      <c r="F14525">
        <v>0</v>
      </c>
    </row>
    <row r="14526" spans="1:6">
      <c r="A14526" s="171">
        <v>44637</v>
      </c>
      <c r="B14526" t="s">
        <v>164</v>
      </c>
      <c r="C14526">
        <v>246066.41</v>
      </c>
      <c r="D14526" t="s">
        <v>9</v>
      </c>
      <c r="E14526" t="s">
        <v>13</v>
      </c>
      <c r="F14526">
        <v>11599</v>
      </c>
    </row>
    <row r="14527" spans="1:6">
      <c r="A14527" s="171">
        <v>44637</v>
      </c>
      <c r="B14527" t="s">
        <v>164</v>
      </c>
      <c r="C14527">
        <v>246066.41</v>
      </c>
      <c r="D14527" t="s">
        <v>14</v>
      </c>
      <c r="E14527" t="s">
        <v>14</v>
      </c>
      <c r="F14527">
        <v>27009</v>
      </c>
    </row>
    <row r="14528" spans="1:6">
      <c r="A14528" s="171">
        <v>44637</v>
      </c>
      <c r="B14528" t="s">
        <v>164</v>
      </c>
      <c r="C14528">
        <v>246066.41</v>
      </c>
      <c r="D14528" t="s">
        <v>14</v>
      </c>
      <c r="E14528" t="s">
        <v>15</v>
      </c>
      <c r="F14528">
        <v>27009</v>
      </c>
    </row>
    <row r="14529" spans="1:6">
      <c r="A14529" s="171">
        <v>44637</v>
      </c>
      <c r="B14529" t="s">
        <v>164</v>
      </c>
      <c r="C14529">
        <v>246066.41</v>
      </c>
      <c r="D14529" t="s">
        <v>14</v>
      </c>
      <c r="E14529" t="s">
        <v>16</v>
      </c>
      <c r="F14529">
        <v>0</v>
      </c>
    </row>
    <row r="14530" spans="1:6">
      <c r="A14530" s="171">
        <v>44637</v>
      </c>
      <c r="B14530" t="s">
        <v>164</v>
      </c>
      <c r="C14530">
        <v>246066.41</v>
      </c>
      <c r="D14530" t="s">
        <v>14</v>
      </c>
      <c r="E14530" t="s">
        <v>17</v>
      </c>
      <c r="F14530">
        <v>0</v>
      </c>
    </row>
    <row r="14531" spans="1:6">
      <c r="A14531" s="171">
        <v>44637</v>
      </c>
      <c r="B14531" t="s">
        <v>164</v>
      </c>
      <c r="C14531">
        <v>246066.41</v>
      </c>
      <c r="D14531" t="s">
        <v>14</v>
      </c>
      <c r="E14531" t="s">
        <v>18</v>
      </c>
      <c r="F14531">
        <v>0</v>
      </c>
    </row>
    <row r="14532" spans="1:6">
      <c r="A14532" s="171">
        <v>44637</v>
      </c>
      <c r="B14532" t="s">
        <v>164</v>
      </c>
      <c r="C14532">
        <v>246066.41</v>
      </c>
      <c r="D14532" t="s">
        <v>19</v>
      </c>
      <c r="E14532" t="s">
        <v>19</v>
      </c>
      <c r="F14532">
        <v>22469792</v>
      </c>
    </row>
    <row r="14533" spans="1:6">
      <c r="A14533" s="171">
        <v>44637</v>
      </c>
      <c r="B14533" t="s">
        <v>164</v>
      </c>
      <c r="C14533">
        <v>246066.41</v>
      </c>
      <c r="D14533" t="s">
        <v>19</v>
      </c>
      <c r="E14533" t="s">
        <v>20</v>
      </c>
      <c r="F14533">
        <v>22469792</v>
      </c>
    </row>
    <row r="14534" spans="1:6">
      <c r="A14534" s="171">
        <v>44637</v>
      </c>
      <c r="B14534" t="s">
        <v>164</v>
      </c>
      <c r="C14534">
        <v>246066.41</v>
      </c>
      <c r="D14534" t="s">
        <v>19</v>
      </c>
      <c r="E14534" t="s">
        <v>21</v>
      </c>
      <c r="F14534">
        <v>0</v>
      </c>
    </row>
    <row r="14535" spans="1:6">
      <c r="A14535" s="171">
        <v>44637</v>
      </c>
      <c r="B14535" t="s">
        <v>164</v>
      </c>
      <c r="C14535">
        <v>246066.41</v>
      </c>
      <c r="D14535" t="s">
        <v>19</v>
      </c>
      <c r="E14535" t="s">
        <v>22</v>
      </c>
      <c r="F14535">
        <v>0</v>
      </c>
    </row>
    <row r="14536" spans="1:6">
      <c r="A14536" s="171">
        <v>44637</v>
      </c>
      <c r="B14536" t="s">
        <v>164</v>
      </c>
      <c r="C14536">
        <v>246066.41</v>
      </c>
      <c r="D14536" t="s">
        <v>23</v>
      </c>
      <c r="E14536" t="s">
        <v>23</v>
      </c>
      <c r="F14536">
        <v>2051867</v>
      </c>
    </row>
    <row r="14537" spans="1:6">
      <c r="A14537" s="171">
        <v>44637</v>
      </c>
      <c r="B14537" t="s">
        <v>164</v>
      </c>
      <c r="C14537">
        <v>246066.41</v>
      </c>
      <c r="D14537" t="s">
        <v>24</v>
      </c>
      <c r="E14537" t="s">
        <v>24</v>
      </c>
      <c r="F14537">
        <v>2918141</v>
      </c>
    </row>
    <row r="14538" spans="1:6">
      <c r="A14538" s="171">
        <v>44637</v>
      </c>
      <c r="B14538" t="s">
        <v>164</v>
      </c>
      <c r="C14538">
        <v>246066.41</v>
      </c>
      <c r="D14538" t="s">
        <v>25</v>
      </c>
      <c r="E14538" t="s">
        <v>25</v>
      </c>
      <c r="F14538">
        <v>2571856</v>
      </c>
    </row>
    <row r="14539" spans="1:6">
      <c r="A14539" s="171">
        <v>44637</v>
      </c>
      <c r="B14539" t="s">
        <v>164</v>
      </c>
      <c r="C14539">
        <v>246066.41</v>
      </c>
      <c r="D14539" t="s">
        <v>26</v>
      </c>
      <c r="E14539" t="s">
        <v>26</v>
      </c>
      <c r="F14539">
        <v>22475372</v>
      </c>
    </row>
    <row r="14540" spans="1:6">
      <c r="A14540" s="171">
        <v>44637</v>
      </c>
      <c r="B14540" t="s">
        <v>164</v>
      </c>
      <c r="C14540">
        <v>246066.41</v>
      </c>
      <c r="D14540" t="s">
        <v>27</v>
      </c>
      <c r="E14540" t="s">
        <v>27</v>
      </c>
      <c r="F14540">
        <v>159538</v>
      </c>
    </row>
    <row r="14541" spans="1:6">
      <c r="A14541" s="171">
        <v>44637</v>
      </c>
      <c r="B14541" t="s">
        <v>164</v>
      </c>
      <c r="C14541">
        <v>246066.41</v>
      </c>
      <c r="D14541" t="s">
        <v>28</v>
      </c>
      <c r="E14541" t="s">
        <v>28</v>
      </c>
      <c r="F14541">
        <v>0</v>
      </c>
    </row>
    <row r="14542" spans="1:6">
      <c r="A14542" s="171">
        <v>44637</v>
      </c>
      <c r="B14542" t="s">
        <v>164</v>
      </c>
      <c r="C14542">
        <v>246066.41</v>
      </c>
      <c r="D14542" t="s">
        <v>29</v>
      </c>
      <c r="E14542" t="s">
        <v>29</v>
      </c>
      <c r="F14542">
        <v>2538252</v>
      </c>
    </row>
    <row r="14543" spans="1:6">
      <c r="A14543" s="171">
        <v>44637</v>
      </c>
      <c r="B14543" t="s">
        <v>164</v>
      </c>
      <c r="C14543">
        <v>246066.41</v>
      </c>
      <c r="D14543" t="s">
        <v>30</v>
      </c>
      <c r="E14543" t="s">
        <v>30</v>
      </c>
      <c r="F14543">
        <v>45292662</v>
      </c>
    </row>
    <row r="14544" spans="1:6">
      <c r="A14544" s="171">
        <v>44637</v>
      </c>
      <c r="B14544" t="s">
        <v>164</v>
      </c>
      <c r="C14544">
        <v>246066.41</v>
      </c>
      <c r="D14544" t="s">
        <v>31</v>
      </c>
      <c r="E14544" t="s">
        <v>31</v>
      </c>
      <c r="F14544">
        <v>646689</v>
      </c>
    </row>
    <row r="14545" spans="1:6">
      <c r="A14545" s="171">
        <v>44637</v>
      </c>
      <c r="B14545" t="s">
        <v>164</v>
      </c>
      <c r="C14545">
        <v>246066.41</v>
      </c>
      <c r="D14545" t="s">
        <v>32</v>
      </c>
      <c r="E14545" t="s">
        <v>32</v>
      </c>
      <c r="F14545">
        <v>312063</v>
      </c>
    </row>
    <row r="14546" spans="1:6">
      <c r="A14546" s="171">
        <v>44637</v>
      </c>
      <c r="B14546" t="s">
        <v>164</v>
      </c>
      <c r="C14546">
        <v>246066.41</v>
      </c>
      <c r="D14546" t="s">
        <v>33</v>
      </c>
      <c r="E14546" t="s">
        <v>33</v>
      </c>
      <c r="F14546">
        <v>70972666</v>
      </c>
    </row>
    <row r="14547" spans="1:6">
      <c r="A14547" s="171">
        <v>44637</v>
      </c>
      <c r="B14547" t="s">
        <v>164</v>
      </c>
      <c r="C14547">
        <v>246066.41</v>
      </c>
      <c r="D14547" t="s">
        <v>34</v>
      </c>
      <c r="E14547" t="s">
        <v>34</v>
      </c>
      <c r="F14547">
        <v>1950461</v>
      </c>
    </row>
    <row r="14548" spans="1:6">
      <c r="A14548" s="171">
        <v>44637</v>
      </c>
      <c r="B14548" t="s">
        <v>164</v>
      </c>
      <c r="C14548">
        <v>246066.41</v>
      </c>
      <c r="D14548" t="s">
        <v>35</v>
      </c>
      <c r="E14548" t="s">
        <v>35</v>
      </c>
      <c r="F14548">
        <v>3307187</v>
      </c>
    </row>
    <row r="14549" spans="1:6">
      <c r="A14549" s="171">
        <v>44637</v>
      </c>
      <c r="B14549" t="s">
        <v>164</v>
      </c>
      <c r="C14549">
        <v>246066.41</v>
      </c>
      <c r="D14549" t="s">
        <v>36</v>
      </c>
      <c r="E14549" t="s">
        <v>36</v>
      </c>
      <c r="F14549">
        <v>0</v>
      </c>
    </row>
    <row r="14550" spans="1:6">
      <c r="A14550" s="171">
        <v>44637</v>
      </c>
      <c r="B14550" t="s">
        <v>164</v>
      </c>
      <c r="C14550">
        <v>246066.41</v>
      </c>
      <c r="D14550" t="s">
        <v>37</v>
      </c>
      <c r="E14550" t="s">
        <v>37</v>
      </c>
      <c r="F14550">
        <v>0</v>
      </c>
    </row>
    <row r="14551" spans="1:6">
      <c r="A14551" s="171">
        <v>44637</v>
      </c>
      <c r="B14551" t="s">
        <v>164</v>
      </c>
      <c r="C14551">
        <v>246066.41</v>
      </c>
      <c r="D14551" t="s">
        <v>38</v>
      </c>
      <c r="E14551" t="s">
        <v>38</v>
      </c>
      <c r="F14551">
        <v>0</v>
      </c>
    </row>
    <row r="14552" spans="1:6">
      <c r="A14552" s="171">
        <v>44637</v>
      </c>
      <c r="B14552" t="s">
        <v>164</v>
      </c>
      <c r="C14552">
        <v>246066.41</v>
      </c>
      <c r="D14552" t="s">
        <v>39</v>
      </c>
      <c r="E14552" t="s">
        <v>39</v>
      </c>
      <c r="F14552">
        <v>181109</v>
      </c>
    </row>
    <row r="14553" spans="1:6">
      <c r="A14553" s="171">
        <v>44637</v>
      </c>
      <c r="B14553" t="s">
        <v>164</v>
      </c>
      <c r="C14553">
        <v>246066.41</v>
      </c>
      <c r="D14553" t="s">
        <v>40</v>
      </c>
      <c r="E14553" t="s">
        <v>40</v>
      </c>
      <c r="F14553">
        <v>0</v>
      </c>
    </row>
    <row r="14554" spans="1:6">
      <c r="A14554" s="171">
        <v>44637</v>
      </c>
      <c r="B14554" t="s">
        <v>164</v>
      </c>
      <c r="C14554">
        <v>246066.41</v>
      </c>
      <c r="D14554" t="s">
        <v>41</v>
      </c>
      <c r="E14554" t="s">
        <v>41</v>
      </c>
      <c r="F14554">
        <v>0</v>
      </c>
    </row>
    <row r="14555" spans="1:6">
      <c r="A14555" s="171">
        <v>44638</v>
      </c>
      <c r="B14555" t="s">
        <v>164</v>
      </c>
      <c r="C14555">
        <v>687306.15</v>
      </c>
      <c r="D14555" t="s">
        <v>9</v>
      </c>
      <c r="E14555" t="s">
        <v>9</v>
      </c>
      <c r="F14555">
        <v>467656</v>
      </c>
    </row>
    <row r="14556" spans="1:6">
      <c r="A14556" s="171">
        <v>44638</v>
      </c>
      <c r="B14556" t="s">
        <v>164</v>
      </c>
      <c r="C14556">
        <v>687306.15</v>
      </c>
      <c r="D14556" t="s">
        <v>9</v>
      </c>
      <c r="E14556" t="s">
        <v>10</v>
      </c>
      <c r="F14556">
        <v>457140</v>
      </c>
    </row>
    <row r="14557" spans="1:6">
      <c r="A14557" s="171">
        <v>44638</v>
      </c>
      <c r="B14557" t="s">
        <v>164</v>
      </c>
      <c r="C14557">
        <v>687306.15</v>
      </c>
      <c r="D14557" t="s">
        <v>9</v>
      </c>
      <c r="E14557" t="s">
        <v>11</v>
      </c>
      <c r="F14557">
        <v>0</v>
      </c>
    </row>
    <row r="14558" spans="1:6">
      <c r="A14558" s="171">
        <v>44638</v>
      </c>
      <c r="B14558" t="s">
        <v>164</v>
      </c>
      <c r="C14558">
        <v>687306.15</v>
      </c>
      <c r="D14558" t="s">
        <v>9</v>
      </c>
      <c r="E14558" t="s">
        <v>12</v>
      </c>
      <c r="F14558">
        <v>0</v>
      </c>
    </row>
    <row r="14559" spans="1:6">
      <c r="A14559" s="171">
        <v>44638</v>
      </c>
      <c r="B14559" t="s">
        <v>164</v>
      </c>
      <c r="C14559">
        <v>687306.15</v>
      </c>
      <c r="D14559" t="s">
        <v>9</v>
      </c>
      <c r="E14559" t="s">
        <v>13</v>
      </c>
      <c r="F14559">
        <v>10516</v>
      </c>
    </row>
    <row r="14560" spans="1:6">
      <c r="A14560" s="171">
        <v>44638</v>
      </c>
      <c r="B14560" t="s">
        <v>164</v>
      </c>
      <c r="C14560">
        <v>687306.15</v>
      </c>
      <c r="D14560" t="s">
        <v>14</v>
      </c>
      <c r="E14560" t="s">
        <v>14</v>
      </c>
      <c r="F14560">
        <v>41438</v>
      </c>
    </row>
    <row r="14561" spans="1:6">
      <c r="A14561" s="171">
        <v>44638</v>
      </c>
      <c r="B14561" t="s">
        <v>164</v>
      </c>
      <c r="C14561">
        <v>687306.15</v>
      </c>
      <c r="D14561" t="s">
        <v>14</v>
      </c>
      <c r="E14561" t="s">
        <v>15</v>
      </c>
      <c r="F14561">
        <v>41438</v>
      </c>
    </row>
    <row r="14562" spans="1:6">
      <c r="A14562" s="171">
        <v>44638</v>
      </c>
      <c r="B14562" t="s">
        <v>164</v>
      </c>
      <c r="C14562">
        <v>687306.15</v>
      </c>
      <c r="D14562" t="s">
        <v>14</v>
      </c>
      <c r="E14562" t="s">
        <v>16</v>
      </c>
      <c r="F14562">
        <v>0</v>
      </c>
    </row>
    <row r="14563" spans="1:6">
      <c r="A14563" s="171">
        <v>44638</v>
      </c>
      <c r="B14563" t="s">
        <v>164</v>
      </c>
      <c r="C14563">
        <v>687306.15</v>
      </c>
      <c r="D14563" t="s">
        <v>14</v>
      </c>
      <c r="E14563" t="s">
        <v>17</v>
      </c>
      <c r="F14563">
        <v>0</v>
      </c>
    </row>
    <row r="14564" spans="1:6">
      <c r="A14564" s="171">
        <v>44638</v>
      </c>
      <c r="B14564" t="s">
        <v>164</v>
      </c>
      <c r="C14564">
        <v>687306.15</v>
      </c>
      <c r="D14564" t="s">
        <v>14</v>
      </c>
      <c r="E14564" t="s">
        <v>18</v>
      </c>
      <c r="F14564">
        <v>0</v>
      </c>
    </row>
    <row r="14565" spans="1:6">
      <c r="A14565" s="171">
        <v>44638</v>
      </c>
      <c r="B14565" t="s">
        <v>164</v>
      </c>
      <c r="C14565">
        <v>687306.15</v>
      </c>
      <c r="D14565" t="s">
        <v>19</v>
      </c>
      <c r="E14565" t="s">
        <v>19</v>
      </c>
      <c r="F14565">
        <v>20346254</v>
      </c>
    </row>
    <row r="14566" spans="1:6">
      <c r="A14566" s="171">
        <v>44638</v>
      </c>
      <c r="B14566" t="s">
        <v>164</v>
      </c>
      <c r="C14566">
        <v>687306.15</v>
      </c>
      <c r="D14566" t="s">
        <v>19</v>
      </c>
      <c r="E14566" t="s">
        <v>20</v>
      </c>
      <c r="F14566">
        <v>20346254</v>
      </c>
    </row>
    <row r="14567" spans="1:6">
      <c r="A14567" s="171">
        <v>44638</v>
      </c>
      <c r="B14567" t="s">
        <v>164</v>
      </c>
      <c r="C14567">
        <v>687306.15</v>
      </c>
      <c r="D14567" t="s">
        <v>19</v>
      </c>
      <c r="E14567" t="s">
        <v>21</v>
      </c>
      <c r="F14567">
        <v>0</v>
      </c>
    </row>
    <row r="14568" spans="1:6">
      <c r="A14568" s="171">
        <v>44638</v>
      </c>
      <c r="B14568" t="s">
        <v>164</v>
      </c>
      <c r="C14568">
        <v>687306.15</v>
      </c>
      <c r="D14568" t="s">
        <v>19</v>
      </c>
      <c r="E14568" t="s">
        <v>22</v>
      </c>
      <c r="F14568">
        <v>0</v>
      </c>
    </row>
    <row r="14569" spans="1:6">
      <c r="A14569" s="171">
        <v>44638</v>
      </c>
      <c r="B14569" t="s">
        <v>164</v>
      </c>
      <c r="C14569">
        <v>687306.15</v>
      </c>
      <c r="D14569" t="s">
        <v>23</v>
      </c>
      <c r="E14569" t="s">
        <v>23</v>
      </c>
      <c r="F14569">
        <v>3019986</v>
      </c>
    </row>
    <row r="14570" spans="1:6">
      <c r="A14570" s="171">
        <v>44638</v>
      </c>
      <c r="B14570" t="s">
        <v>164</v>
      </c>
      <c r="C14570">
        <v>687306.15</v>
      </c>
      <c r="D14570" t="s">
        <v>24</v>
      </c>
      <c r="E14570" t="s">
        <v>24</v>
      </c>
      <c r="F14570">
        <v>3229481</v>
      </c>
    </row>
    <row r="14571" spans="1:6">
      <c r="A14571" s="171">
        <v>44638</v>
      </c>
      <c r="B14571" t="s">
        <v>164</v>
      </c>
      <c r="C14571">
        <v>687306.15</v>
      </c>
      <c r="D14571" t="s">
        <v>25</v>
      </c>
      <c r="E14571" t="s">
        <v>25</v>
      </c>
      <c r="F14571">
        <v>2432710</v>
      </c>
    </row>
    <row r="14572" spans="1:6">
      <c r="A14572" s="171">
        <v>44638</v>
      </c>
      <c r="B14572" t="s">
        <v>164</v>
      </c>
      <c r="C14572">
        <v>687306.15</v>
      </c>
      <c r="D14572" t="s">
        <v>26</v>
      </c>
      <c r="E14572" t="s">
        <v>26</v>
      </c>
      <c r="F14572">
        <v>20356223</v>
      </c>
    </row>
    <row r="14573" spans="1:6">
      <c r="A14573" s="171">
        <v>44638</v>
      </c>
      <c r="B14573" t="s">
        <v>164</v>
      </c>
      <c r="C14573">
        <v>687306.15</v>
      </c>
      <c r="D14573" t="s">
        <v>27</v>
      </c>
      <c r="E14573" t="s">
        <v>27</v>
      </c>
      <c r="F14573">
        <v>157326</v>
      </c>
    </row>
    <row r="14574" spans="1:6">
      <c r="A14574" s="171">
        <v>44638</v>
      </c>
      <c r="B14574" t="s">
        <v>164</v>
      </c>
      <c r="C14574">
        <v>687306.15</v>
      </c>
      <c r="D14574" t="s">
        <v>28</v>
      </c>
      <c r="E14574" t="s">
        <v>28</v>
      </c>
      <c r="F14574">
        <v>0</v>
      </c>
    </row>
    <row r="14575" spans="1:6">
      <c r="A14575" s="171">
        <v>44638</v>
      </c>
      <c r="B14575" t="s">
        <v>164</v>
      </c>
      <c r="C14575">
        <v>687306.15</v>
      </c>
      <c r="D14575" t="s">
        <v>29</v>
      </c>
      <c r="E14575" t="s">
        <v>29</v>
      </c>
      <c r="F14575">
        <v>2509413</v>
      </c>
    </row>
    <row r="14576" spans="1:6">
      <c r="A14576" s="171">
        <v>44638</v>
      </c>
      <c r="B14576" t="s">
        <v>164</v>
      </c>
      <c r="C14576">
        <v>687306.15</v>
      </c>
      <c r="D14576" t="s">
        <v>30</v>
      </c>
      <c r="E14576" t="s">
        <v>30</v>
      </c>
      <c r="F14576">
        <v>37852187</v>
      </c>
    </row>
    <row r="14577" spans="1:6">
      <c r="A14577" s="171">
        <v>44638</v>
      </c>
      <c r="B14577" t="s">
        <v>164</v>
      </c>
      <c r="C14577">
        <v>687306.15</v>
      </c>
      <c r="D14577" t="s">
        <v>31</v>
      </c>
      <c r="E14577" t="s">
        <v>31</v>
      </c>
      <c r="F14577">
        <v>506915</v>
      </c>
    </row>
    <row r="14578" spans="1:6">
      <c r="A14578" s="171">
        <v>44638</v>
      </c>
      <c r="B14578" t="s">
        <v>164</v>
      </c>
      <c r="C14578">
        <v>687306.15</v>
      </c>
      <c r="D14578" t="s">
        <v>32</v>
      </c>
      <c r="E14578" t="s">
        <v>32</v>
      </c>
      <c r="F14578">
        <v>216120</v>
      </c>
    </row>
    <row r="14579" spans="1:6">
      <c r="A14579" s="171">
        <v>44638</v>
      </c>
      <c r="B14579" t="s">
        <v>164</v>
      </c>
      <c r="C14579">
        <v>687306.15</v>
      </c>
      <c r="D14579" t="s">
        <v>33</v>
      </c>
      <c r="E14579" t="s">
        <v>33</v>
      </c>
      <c r="F14579">
        <v>70731642</v>
      </c>
    </row>
    <row r="14580" spans="1:6">
      <c r="A14580" s="171">
        <v>44638</v>
      </c>
      <c r="B14580" t="s">
        <v>164</v>
      </c>
      <c r="C14580">
        <v>687306.15</v>
      </c>
      <c r="D14580" t="s">
        <v>34</v>
      </c>
      <c r="E14580" t="s">
        <v>34</v>
      </c>
      <c r="F14580">
        <v>1801240</v>
      </c>
    </row>
    <row r="14581" spans="1:6">
      <c r="A14581" s="171">
        <v>44638</v>
      </c>
      <c r="B14581" t="s">
        <v>164</v>
      </c>
      <c r="C14581">
        <v>687306.15</v>
      </c>
      <c r="D14581" t="s">
        <v>35</v>
      </c>
      <c r="E14581" t="s">
        <v>35</v>
      </c>
      <c r="F14581">
        <v>3281812</v>
      </c>
    </row>
    <row r="14582" spans="1:6">
      <c r="A14582" s="171">
        <v>44638</v>
      </c>
      <c r="B14582" t="s">
        <v>164</v>
      </c>
      <c r="C14582">
        <v>687306.15</v>
      </c>
      <c r="D14582" t="s">
        <v>36</v>
      </c>
      <c r="E14582" t="s">
        <v>36</v>
      </c>
      <c r="F14582">
        <v>0</v>
      </c>
    </row>
    <row r="14583" spans="1:6">
      <c r="A14583" s="171">
        <v>44638</v>
      </c>
      <c r="B14583" t="s">
        <v>164</v>
      </c>
      <c r="C14583">
        <v>687306.15</v>
      </c>
      <c r="D14583" t="s">
        <v>37</v>
      </c>
      <c r="E14583" t="s">
        <v>37</v>
      </c>
      <c r="F14583">
        <v>0</v>
      </c>
    </row>
    <row r="14584" spans="1:6">
      <c r="A14584" s="171">
        <v>44638</v>
      </c>
      <c r="B14584" t="s">
        <v>164</v>
      </c>
      <c r="C14584">
        <v>687306.15</v>
      </c>
      <c r="D14584" t="s">
        <v>38</v>
      </c>
      <c r="E14584" t="s">
        <v>38</v>
      </c>
      <c r="F14584">
        <v>0</v>
      </c>
    </row>
    <row r="14585" spans="1:6">
      <c r="A14585" s="171">
        <v>44638</v>
      </c>
      <c r="B14585" t="s">
        <v>164</v>
      </c>
      <c r="C14585">
        <v>687306.15</v>
      </c>
      <c r="D14585" t="s">
        <v>39</v>
      </c>
      <c r="E14585" t="s">
        <v>39</v>
      </c>
      <c r="F14585">
        <v>145849</v>
      </c>
    </row>
    <row r="14586" spans="1:6">
      <c r="A14586" s="171">
        <v>44638</v>
      </c>
      <c r="B14586" t="s">
        <v>164</v>
      </c>
      <c r="C14586">
        <v>687306.15</v>
      </c>
      <c r="D14586" t="s">
        <v>40</v>
      </c>
      <c r="E14586" t="s">
        <v>40</v>
      </c>
      <c r="F14586">
        <v>0</v>
      </c>
    </row>
    <row r="14587" spans="1:6">
      <c r="A14587" s="171">
        <v>44638</v>
      </c>
      <c r="B14587" t="s">
        <v>164</v>
      </c>
      <c r="C14587">
        <v>687306.15</v>
      </c>
      <c r="D14587" t="s">
        <v>41</v>
      </c>
      <c r="E14587" t="s">
        <v>41</v>
      </c>
      <c r="F14587">
        <v>0</v>
      </c>
    </row>
    <row r="14588" spans="1:6">
      <c r="A14588" s="171">
        <v>44639</v>
      </c>
      <c r="B14588" t="s">
        <v>164</v>
      </c>
      <c r="C14588">
        <v>381920.34</v>
      </c>
      <c r="D14588" t="s">
        <v>9</v>
      </c>
      <c r="E14588" t="s">
        <v>9</v>
      </c>
      <c r="F14588">
        <v>584067</v>
      </c>
    </row>
    <row r="14589" spans="1:6">
      <c r="A14589" s="171">
        <v>44639</v>
      </c>
      <c r="B14589" t="s">
        <v>164</v>
      </c>
      <c r="C14589">
        <v>381920.34</v>
      </c>
      <c r="D14589" t="s">
        <v>9</v>
      </c>
      <c r="E14589" t="s">
        <v>10</v>
      </c>
      <c r="F14589">
        <v>572370</v>
      </c>
    </row>
    <row r="14590" spans="1:6">
      <c r="A14590" s="171">
        <v>44639</v>
      </c>
      <c r="B14590" t="s">
        <v>164</v>
      </c>
      <c r="C14590">
        <v>381920.34</v>
      </c>
      <c r="D14590" t="s">
        <v>9</v>
      </c>
      <c r="E14590" t="s">
        <v>11</v>
      </c>
      <c r="F14590">
        <v>0</v>
      </c>
    </row>
    <row r="14591" spans="1:6">
      <c r="A14591" s="171">
        <v>44639</v>
      </c>
      <c r="B14591" t="s">
        <v>164</v>
      </c>
      <c r="C14591">
        <v>381920.34</v>
      </c>
      <c r="D14591" t="s">
        <v>9</v>
      </c>
      <c r="E14591" t="s">
        <v>12</v>
      </c>
      <c r="F14591">
        <v>0</v>
      </c>
    </row>
    <row r="14592" spans="1:6">
      <c r="A14592" s="171">
        <v>44639</v>
      </c>
      <c r="B14592" t="s">
        <v>164</v>
      </c>
      <c r="C14592">
        <v>381920.34</v>
      </c>
      <c r="D14592" t="s">
        <v>9</v>
      </c>
      <c r="E14592" t="s">
        <v>13</v>
      </c>
      <c r="F14592">
        <v>11697</v>
      </c>
    </row>
    <row r="14593" spans="1:6">
      <c r="A14593" s="171">
        <v>44639</v>
      </c>
      <c r="B14593" t="s">
        <v>164</v>
      </c>
      <c r="C14593">
        <v>381920.34</v>
      </c>
      <c r="D14593" t="s">
        <v>14</v>
      </c>
      <c r="E14593" t="s">
        <v>14</v>
      </c>
      <c r="F14593">
        <v>35076</v>
      </c>
    </row>
    <row r="14594" spans="1:6">
      <c r="A14594" s="171">
        <v>44639</v>
      </c>
      <c r="B14594" t="s">
        <v>164</v>
      </c>
      <c r="C14594">
        <v>381920.34</v>
      </c>
      <c r="D14594" t="s">
        <v>14</v>
      </c>
      <c r="E14594" t="s">
        <v>15</v>
      </c>
      <c r="F14594">
        <v>35076</v>
      </c>
    </row>
    <row r="14595" spans="1:6">
      <c r="A14595" s="171">
        <v>44639</v>
      </c>
      <c r="B14595" t="s">
        <v>164</v>
      </c>
      <c r="C14595">
        <v>381920.34</v>
      </c>
      <c r="D14595" t="s">
        <v>14</v>
      </c>
      <c r="E14595" t="s">
        <v>16</v>
      </c>
      <c r="F14595">
        <v>0</v>
      </c>
    </row>
    <row r="14596" spans="1:6">
      <c r="A14596" s="171">
        <v>44639</v>
      </c>
      <c r="B14596" t="s">
        <v>164</v>
      </c>
      <c r="C14596">
        <v>381920.34</v>
      </c>
      <c r="D14596" t="s">
        <v>14</v>
      </c>
      <c r="E14596" t="s">
        <v>17</v>
      </c>
      <c r="F14596">
        <v>0</v>
      </c>
    </row>
    <row r="14597" spans="1:6">
      <c r="A14597" s="171">
        <v>44639</v>
      </c>
      <c r="B14597" t="s">
        <v>164</v>
      </c>
      <c r="C14597">
        <v>381920.34</v>
      </c>
      <c r="D14597" t="s">
        <v>14</v>
      </c>
      <c r="E14597" t="s">
        <v>18</v>
      </c>
      <c r="F14597">
        <v>0</v>
      </c>
    </row>
    <row r="14598" spans="1:6">
      <c r="A14598" s="171">
        <v>44639</v>
      </c>
      <c r="B14598" t="s">
        <v>164</v>
      </c>
      <c r="C14598">
        <v>381920.34</v>
      </c>
      <c r="D14598" t="s">
        <v>19</v>
      </c>
      <c r="E14598" t="s">
        <v>19</v>
      </c>
      <c r="F14598">
        <v>12710463</v>
      </c>
    </row>
    <row r="14599" spans="1:6">
      <c r="A14599" s="171">
        <v>44639</v>
      </c>
      <c r="B14599" t="s">
        <v>164</v>
      </c>
      <c r="C14599">
        <v>381920.34</v>
      </c>
      <c r="D14599" t="s">
        <v>19</v>
      </c>
      <c r="E14599" t="s">
        <v>20</v>
      </c>
      <c r="F14599">
        <v>12710463</v>
      </c>
    </row>
    <row r="14600" spans="1:6">
      <c r="A14600" s="171">
        <v>44639</v>
      </c>
      <c r="B14600" t="s">
        <v>164</v>
      </c>
      <c r="C14600">
        <v>381920.34</v>
      </c>
      <c r="D14600" t="s">
        <v>19</v>
      </c>
      <c r="E14600" t="s">
        <v>21</v>
      </c>
      <c r="F14600">
        <v>0</v>
      </c>
    </row>
    <row r="14601" spans="1:6">
      <c r="A14601" s="171">
        <v>44639</v>
      </c>
      <c r="B14601" t="s">
        <v>164</v>
      </c>
      <c r="C14601">
        <v>381920.34</v>
      </c>
      <c r="D14601" t="s">
        <v>19</v>
      </c>
      <c r="E14601" t="s">
        <v>22</v>
      </c>
      <c r="F14601">
        <v>0</v>
      </c>
    </row>
    <row r="14602" spans="1:6">
      <c r="A14602" s="171">
        <v>44639</v>
      </c>
      <c r="B14602" t="s">
        <v>164</v>
      </c>
      <c r="C14602">
        <v>381920.34</v>
      </c>
      <c r="D14602" t="s">
        <v>23</v>
      </c>
      <c r="E14602" t="s">
        <v>23</v>
      </c>
      <c r="F14602">
        <v>4857862</v>
      </c>
    </row>
    <row r="14603" spans="1:6">
      <c r="A14603" s="171">
        <v>44639</v>
      </c>
      <c r="B14603" t="s">
        <v>164</v>
      </c>
      <c r="C14603">
        <v>381920.34</v>
      </c>
      <c r="D14603" t="s">
        <v>24</v>
      </c>
      <c r="E14603" t="s">
        <v>24</v>
      </c>
      <c r="F14603">
        <v>5026883</v>
      </c>
    </row>
    <row r="14604" spans="1:6">
      <c r="A14604" s="171">
        <v>44639</v>
      </c>
      <c r="B14604" t="s">
        <v>164</v>
      </c>
      <c r="C14604">
        <v>381920.34</v>
      </c>
      <c r="D14604" t="s">
        <v>25</v>
      </c>
      <c r="E14604" t="s">
        <v>25</v>
      </c>
      <c r="F14604">
        <v>2482531</v>
      </c>
    </row>
    <row r="14605" spans="1:6">
      <c r="A14605" s="171">
        <v>44639</v>
      </c>
      <c r="B14605" t="s">
        <v>164</v>
      </c>
      <c r="C14605">
        <v>381920.34</v>
      </c>
      <c r="D14605" t="s">
        <v>26</v>
      </c>
      <c r="E14605" t="s">
        <v>26</v>
      </c>
      <c r="F14605">
        <v>12727471</v>
      </c>
    </row>
    <row r="14606" spans="1:6">
      <c r="A14606" s="171">
        <v>44639</v>
      </c>
      <c r="B14606" t="s">
        <v>164</v>
      </c>
      <c r="C14606">
        <v>381920.34</v>
      </c>
      <c r="D14606" t="s">
        <v>27</v>
      </c>
      <c r="E14606" t="s">
        <v>27</v>
      </c>
      <c r="F14606">
        <v>152272</v>
      </c>
    </row>
    <row r="14607" spans="1:6">
      <c r="A14607" s="171">
        <v>44639</v>
      </c>
      <c r="B14607" t="s">
        <v>164</v>
      </c>
      <c r="C14607">
        <v>381920.34</v>
      </c>
      <c r="D14607" t="s">
        <v>28</v>
      </c>
      <c r="E14607" t="s">
        <v>28</v>
      </c>
      <c r="F14607">
        <v>0</v>
      </c>
    </row>
    <row r="14608" spans="1:6">
      <c r="A14608" s="171">
        <v>44639</v>
      </c>
      <c r="B14608" t="s">
        <v>164</v>
      </c>
      <c r="C14608">
        <v>381920.34</v>
      </c>
      <c r="D14608" t="s">
        <v>29</v>
      </c>
      <c r="E14608" t="s">
        <v>29</v>
      </c>
      <c r="F14608">
        <v>2358788</v>
      </c>
    </row>
    <row r="14609" spans="1:6">
      <c r="A14609" s="171">
        <v>44639</v>
      </c>
      <c r="B14609" t="s">
        <v>164</v>
      </c>
      <c r="C14609">
        <v>381920.34</v>
      </c>
      <c r="D14609" t="s">
        <v>30</v>
      </c>
      <c r="E14609" t="s">
        <v>30</v>
      </c>
      <c r="F14609">
        <v>34112304</v>
      </c>
    </row>
    <row r="14610" spans="1:6">
      <c r="A14610" s="171">
        <v>44639</v>
      </c>
      <c r="B14610" t="s">
        <v>164</v>
      </c>
      <c r="C14610">
        <v>381920.34</v>
      </c>
      <c r="D14610" t="s">
        <v>31</v>
      </c>
      <c r="E14610" t="s">
        <v>31</v>
      </c>
      <c r="F14610">
        <v>470862</v>
      </c>
    </row>
    <row r="14611" spans="1:6">
      <c r="A14611" s="171">
        <v>44639</v>
      </c>
      <c r="B14611" t="s">
        <v>164</v>
      </c>
      <c r="C14611">
        <v>381920.34</v>
      </c>
      <c r="D14611" t="s">
        <v>32</v>
      </c>
      <c r="E14611" t="s">
        <v>32</v>
      </c>
      <c r="F14611">
        <v>190306</v>
      </c>
    </row>
    <row r="14612" spans="1:6">
      <c r="A14612" s="171">
        <v>44639</v>
      </c>
      <c r="B14612" t="s">
        <v>164</v>
      </c>
      <c r="C14612">
        <v>381920.34</v>
      </c>
      <c r="D14612" t="s">
        <v>33</v>
      </c>
      <c r="E14612" t="s">
        <v>33</v>
      </c>
      <c r="F14612">
        <v>70334925</v>
      </c>
    </row>
    <row r="14613" spans="1:6">
      <c r="A14613" s="171">
        <v>44639</v>
      </c>
      <c r="B14613" t="s">
        <v>164</v>
      </c>
      <c r="C14613">
        <v>381920.34</v>
      </c>
      <c r="D14613" t="s">
        <v>34</v>
      </c>
      <c r="E14613" t="s">
        <v>34</v>
      </c>
      <c r="F14613">
        <v>1832297</v>
      </c>
    </row>
    <row r="14614" spans="1:6">
      <c r="A14614" s="171">
        <v>44639</v>
      </c>
      <c r="B14614" t="s">
        <v>164</v>
      </c>
      <c r="C14614">
        <v>381920.34</v>
      </c>
      <c r="D14614" t="s">
        <v>35</v>
      </c>
      <c r="E14614" t="s">
        <v>35</v>
      </c>
      <c r="F14614">
        <v>3246655</v>
      </c>
    </row>
    <row r="14615" spans="1:6">
      <c r="A14615" s="171">
        <v>44639</v>
      </c>
      <c r="B14615" t="s">
        <v>164</v>
      </c>
      <c r="C14615">
        <v>381920.34</v>
      </c>
      <c r="D14615" t="s">
        <v>36</v>
      </c>
      <c r="E14615" t="s">
        <v>36</v>
      </c>
      <c r="F14615">
        <v>0</v>
      </c>
    </row>
    <row r="14616" spans="1:6">
      <c r="A14616" s="171">
        <v>44639</v>
      </c>
      <c r="B14616" t="s">
        <v>164</v>
      </c>
      <c r="C14616">
        <v>381920.34</v>
      </c>
      <c r="D14616" t="s">
        <v>37</v>
      </c>
      <c r="E14616" t="s">
        <v>37</v>
      </c>
      <c r="F14616">
        <v>0</v>
      </c>
    </row>
    <row r="14617" spans="1:6">
      <c r="A14617" s="171">
        <v>44639</v>
      </c>
      <c r="B14617" t="s">
        <v>164</v>
      </c>
      <c r="C14617">
        <v>381920.34</v>
      </c>
      <c r="D14617" t="s">
        <v>38</v>
      </c>
      <c r="E14617" t="s">
        <v>38</v>
      </c>
      <c r="F14617">
        <v>0</v>
      </c>
    </row>
    <row r="14618" spans="1:6">
      <c r="A14618" s="171">
        <v>44639</v>
      </c>
      <c r="B14618" t="s">
        <v>164</v>
      </c>
      <c r="C14618">
        <v>381920.34</v>
      </c>
      <c r="D14618" t="s">
        <v>39</v>
      </c>
      <c r="E14618" t="s">
        <v>39</v>
      </c>
      <c r="F14618">
        <v>128065</v>
      </c>
    </row>
    <row r="14619" spans="1:6">
      <c r="A14619" s="171">
        <v>44639</v>
      </c>
      <c r="B14619" t="s">
        <v>164</v>
      </c>
      <c r="C14619">
        <v>381920.34</v>
      </c>
      <c r="D14619" t="s">
        <v>40</v>
      </c>
      <c r="E14619" t="s">
        <v>40</v>
      </c>
      <c r="F14619">
        <v>0</v>
      </c>
    </row>
    <row r="14620" spans="1:6">
      <c r="A14620" s="171">
        <v>44639</v>
      </c>
      <c r="B14620" t="s">
        <v>164</v>
      </c>
      <c r="C14620">
        <v>381920.34</v>
      </c>
      <c r="D14620" t="s">
        <v>41</v>
      </c>
      <c r="E14620" t="s">
        <v>41</v>
      </c>
      <c r="F14620">
        <v>0</v>
      </c>
    </row>
    <row r="14621" spans="1:6">
      <c r="A14621" s="171">
        <v>44640</v>
      </c>
      <c r="B14621" t="s">
        <v>164</v>
      </c>
      <c r="C14621">
        <v>326186.51</v>
      </c>
      <c r="D14621" t="s">
        <v>9</v>
      </c>
      <c r="E14621" t="s">
        <v>9</v>
      </c>
      <c r="F14621">
        <v>298333</v>
      </c>
    </row>
    <row r="14622" spans="1:6">
      <c r="A14622" s="171">
        <v>44640</v>
      </c>
      <c r="B14622" t="s">
        <v>164</v>
      </c>
      <c r="C14622">
        <v>326186.51</v>
      </c>
      <c r="D14622" t="s">
        <v>9</v>
      </c>
      <c r="E14622" t="s">
        <v>10</v>
      </c>
      <c r="F14622">
        <v>286915</v>
      </c>
    </row>
    <row r="14623" spans="1:6">
      <c r="A14623" s="171">
        <v>44640</v>
      </c>
      <c r="B14623" t="s">
        <v>164</v>
      </c>
      <c r="C14623">
        <v>326186.51</v>
      </c>
      <c r="D14623" t="s">
        <v>9</v>
      </c>
      <c r="E14623" t="s">
        <v>11</v>
      </c>
      <c r="F14623">
        <v>0</v>
      </c>
    </row>
    <row r="14624" spans="1:6">
      <c r="A14624" s="171">
        <v>44640</v>
      </c>
      <c r="B14624" t="s">
        <v>164</v>
      </c>
      <c r="C14624">
        <v>326186.51</v>
      </c>
      <c r="D14624" t="s">
        <v>9</v>
      </c>
      <c r="E14624" t="s">
        <v>12</v>
      </c>
      <c r="F14624">
        <v>0</v>
      </c>
    </row>
    <row r="14625" spans="1:6">
      <c r="A14625" s="171">
        <v>44640</v>
      </c>
      <c r="B14625" t="s">
        <v>164</v>
      </c>
      <c r="C14625">
        <v>326186.51</v>
      </c>
      <c r="D14625" t="s">
        <v>9</v>
      </c>
      <c r="E14625" t="s">
        <v>13</v>
      </c>
      <c r="F14625">
        <v>11418</v>
      </c>
    </row>
    <row r="14626" spans="1:6">
      <c r="A14626" s="171">
        <v>44640</v>
      </c>
      <c r="B14626" t="s">
        <v>164</v>
      </c>
      <c r="C14626">
        <v>326186.51</v>
      </c>
      <c r="D14626" t="s">
        <v>14</v>
      </c>
      <c r="E14626" t="s">
        <v>14</v>
      </c>
      <c r="F14626">
        <v>33397</v>
      </c>
    </row>
    <row r="14627" spans="1:6">
      <c r="A14627" s="171">
        <v>44640</v>
      </c>
      <c r="B14627" t="s">
        <v>164</v>
      </c>
      <c r="C14627">
        <v>326186.51</v>
      </c>
      <c r="D14627" t="s">
        <v>14</v>
      </c>
      <c r="E14627" t="s">
        <v>15</v>
      </c>
      <c r="F14627">
        <v>33397</v>
      </c>
    </row>
    <row r="14628" spans="1:6">
      <c r="A14628" s="171">
        <v>44640</v>
      </c>
      <c r="B14628" t="s">
        <v>164</v>
      </c>
      <c r="C14628">
        <v>326186.51</v>
      </c>
      <c r="D14628" t="s">
        <v>14</v>
      </c>
      <c r="E14628" t="s">
        <v>16</v>
      </c>
      <c r="F14628">
        <v>0</v>
      </c>
    </row>
    <row r="14629" spans="1:6">
      <c r="A14629" s="171">
        <v>44640</v>
      </c>
      <c r="B14629" t="s">
        <v>164</v>
      </c>
      <c r="C14629">
        <v>326186.51</v>
      </c>
      <c r="D14629" t="s">
        <v>14</v>
      </c>
      <c r="E14629" t="s">
        <v>17</v>
      </c>
      <c r="F14629">
        <v>0</v>
      </c>
    </row>
    <row r="14630" spans="1:6">
      <c r="A14630" s="171">
        <v>44640</v>
      </c>
      <c r="B14630" t="s">
        <v>164</v>
      </c>
      <c r="C14630">
        <v>326186.51</v>
      </c>
      <c r="D14630" t="s">
        <v>14</v>
      </c>
      <c r="E14630" t="s">
        <v>18</v>
      </c>
      <c r="F14630">
        <v>0</v>
      </c>
    </row>
    <row r="14631" spans="1:6">
      <c r="A14631" s="171">
        <v>44640</v>
      </c>
      <c r="B14631" t="s">
        <v>164</v>
      </c>
      <c r="C14631">
        <v>326186.51</v>
      </c>
      <c r="D14631" t="s">
        <v>19</v>
      </c>
      <c r="E14631" t="s">
        <v>19</v>
      </c>
      <c r="F14631">
        <v>11179159</v>
      </c>
    </row>
    <row r="14632" spans="1:6">
      <c r="A14632" s="171">
        <v>44640</v>
      </c>
      <c r="B14632" t="s">
        <v>164</v>
      </c>
      <c r="C14632">
        <v>326186.51</v>
      </c>
      <c r="D14632" t="s">
        <v>19</v>
      </c>
      <c r="E14632" t="s">
        <v>20</v>
      </c>
      <c r="F14632">
        <v>11179159</v>
      </c>
    </row>
    <row r="14633" spans="1:6">
      <c r="A14633" s="171">
        <v>44640</v>
      </c>
      <c r="B14633" t="s">
        <v>164</v>
      </c>
      <c r="C14633">
        <v>326186.51</v>
      </c>
      <c r="D14633" t="s">
        <v>19</v>
      </c>
      <c r="E14633" t="s">
        <v>21</v>
      </c>
      <c r="F14633">
        <v>0</v>
      </c>
    </row>
    <row r="14634" spans="1:6">
      <c r="A14634" s="171">
        <v>44640</v>
      </c>
      <c r="B14634" t="s">
        <v>164</v>
      </c>
      <c r="C14634">
        <v>326186.51</v>
      </c>
      <c r="D14634" t="s">
        <v>19</v>
      </c>
      <c r="E14634" t="s">
        <v>22</v>
      </c>
      <c r="F14634">
        <v>0</v>
      </c>
    </row>
    <row r="14635" spans="1:6">
      <c r="A14635" s="171">
        <v>44640</v>
      </c>
      <c r="B14635" t="s">
        <v>164</v>
      </c>
      <c r="C14635">
        <v>326186.51</v>
      </c>
      <c r="D14635" t="s">
        <v>23</v>
      </c>
      <c r="E14635" t="s">
        <v>23</v>
      </c>
      <c r="F14635">
        <v>421363</v>
      </c>
    </row>
    <row r="14636" spans="1:6">
      <c r="A14636" s="171">
        <v>44640</v>
      </c>
      <c r="B14636" t="s">
        <v>164</v>
      </c>
      <c r="C14636">
        <v>326186.51</v>
      </c>
      <c r="D14636" t="s">
        <v>24</v>
      </c>
      <c r="E14636" t="s">
        <v>24</v>
      </c>
      <c r="F14636">
        <v>5772369</v>
      </c>
    </row>
    <row r="14637" spans="1:6">
      <c r="A14637" s="171">
        <v>44640</v>
      </c>
      <c r="B14637" t="s">
        <v>164</v>
      </c>
      <c r="C14637">
        <v>326186.51</v>
      </c>
      <c r="D14637" t="s">
        <v>25</v>
      </c>
      <c r="E14637" t="s">
        <v>25</v>
      </c>
      <c r="F14637">
        <v>2236554</v>
      </c>
    </row>
    <row r="14638" spans="1:6">
      <c r="A14638" s="171">
        <v>44640</v>
      </c>
      <c r="B14638" t="s">
        <v>164</v>
      </c>
      <c r="C14638">
        <v>326186.51</v>
      </c>
      <c r="D14638" t="s">
        <v>26</v>
      </c>
      <c r="E14638" t="s">
        <v>26</v>
      </c>
      <c r="F14638">
        <v>11189483</v>
      </c>
    </row>
    <row r="14639" spans="1:6">
      <c r="A14639" s="171">
        <v>44640</v>
      </c>
      <c r="B14639" t="s">
        <v>164</v>
      </c>
      <c r="C14639">
        <v>326186.51</v>
      </c>
      <c r="D14639" t="s">
        <v>27</v>
      </c>
      <c r="E14639" t="s">
        <v>27</v>
      </c>
      <c r="F14639">
        <v>154160</v>
      </c>
    </row>
    <row r="14640" spans="1:6">
      <c r="A14640" s="171">
        <v>44640</v>
      </c>
      <c r="B14640" t="s">
        <v>164</v>
      </c>
      <c r="C14640">
        <v>326186.51</v>
      </c>
      <c r="D14640" t="s">
        <v>28</v>
      </c>
      <c r="E14640" t="s">
        <v>28</v>
      </c>
      <c r="F14640">
        <v>0</v>
      </c>
    </row>
    <row r="14641" spans="1:6">
      <c r="A14641" s="171">
        <v>44640</v>
      </c>
      <c r="B14641" t="s">
        <v>164</v>
      </c>
      <c r="C14641">
        <v>326186.51</v>
      </c>
      <c r="D14641" t="s">
        <v>29</v>
      </c>
      <c r="E14641" t="s">
        <v>29</v>
      </c>
      <c r="F14641">
        <v>3326811</v>
      </c>
    </row>
    <row r="14642" spans="1:6">
      <c r="A14642" s="171">
        <v>44640</v>
      </c>
      <c r="B14642" t="s">
        <v>164</v>
      </c>
      <c r="C14642">
        <v>326186.51</v>
      </c>
      <c r="D14642" t="s">
        <v>30</v>
      </c>
      <c r="E14642" t="s">
        <v>30</v>
      </c>
      <c r="F14642">
        <v>37972065</v>
      </c>
    </row>
    <row r="14643" spans="1:6">
      <c r="A14643" s="171">
        <v>44640</v>
      </c>
      <c r="B14643" t="s">
        <v>164</v>
      </c>
      <c r="C14643">
        <v>326186.51</v>
      </c>
      <c r="D14643" t="s">
        <v>31</v>
      </c>
      <c r="E14643" t="s">
        <v>31</v>
      </c>
      <c r="F14643">
        <v>492882</v>
      </c>
    </row>
    <row r="14644" spans="1:6">
      <c r="A14644" s="171">
        <v>44640</v>
      </c>
      <c r="B14644" t="s">
        <v>164</v>
      </c>
      <c r="C14644">
        <v>326186.51</v>
      </c>
      <c r="D14644" t="s">
        <v>32</v>
      </c>
      <c r="E14644" t="s">
        <v>32</v>
      </c>
      <c r="F14644">
        <v>281832</v>
      </c>
    </row>
    <row r="14645" spans="1:6">
      <c r="A14645" s="171">
        <v>44640</v>
      </c>
      <c r="B14645" t="s">
        <v>164</v>
      </c>
      <c r="C14645">
        <v>326186.51</v>
      </c>
      <c r="D14645" t="s">
        <v>33</v>
      </c>
      <c r="E14645" t="s">
        <v>33</v>
      </c>
      <c r="F14645">
        <v>69083624</v>
      </c>
    </row>
    <row r="14646" spans="1:6">
      <c r="A14646" s="171">
        <v>44640</v>
      </c>
      <c r="B14646" t="s">
        <v>164</v>
      </c>
      <c r="C14646">
        <v>326186.51</v>
      </c>
      <c r="D14646" t="s">
        <v>34</v>
      </c>
      <c r="E14646" t="s">
        <v>34</v>
      </c>
      <c r="F14646">
        <v>1755230</v>
      </c>
    </row>
    <row r="14647" spans="1:6">
      <c r="A14647" s="171">
        <v>44640</v>
      </c>
      <c r="B14647" t="s">
        <v>164</v>
      </c>
      <c r="C14647">
        <v>326186.51</v>
      </c>
      <c r="D14647" t="s">
        <v>35</v>
      </c>
      <c r="E14647" t="s">
        <v>35</v>
      </c>
      <c r="F14647">
        <v>3017915</v>
      </c>
    </row>
    <row r="14648" spans="1:6">
      <c r="A14648" s="171">
        <v>44640</v>
      </c>
      <c r="B14648" t="s">
        <v>164</v>
      </c>
      <c r="C14648">
        <v>326186.51</v>
      </c>
      <c r="D14648" t="s">
        <v>36</v>
      </c>
      <c r="E14648" t="s">
        <v>36</v>
      </c>
      <c r="F14648">
        <v>0</v>
      </c>
    </row>
    <row r="14649" spans="1:6">
      <c r="A14649" s="171">
        <v>44640</v>
      </c>
      <c r="B14649" t="s">
        <v>164</v>
      </c>
      <c r="C14649">
        <v>326186.51</v>
      </c>
      <c r="D14649" t="s">
        <v>37</v>
      </c>
      <c r="E14649" t="s">
        <v>37</v>
      </c>
      <c r="F14649">
        <v>0</v>
      </c>
    </row>
    <row r="14650" spans="1:6">
      <c r="A14650" s="171">
        <v>44640</v>
      </c>
      <c r="B14650" t="s">
        <v>164</v>
      </c>
      <c r="C14650">
        <v>326186.51</v>
      </c>
      <c r="D14650" t="s">
        <v>38</v>
      </c>
      <c r="E14650" t="s">
        <v>38</v>
      </c>
      <c r="F14650">
        <v>0</v>
      </c>
    </row>
    <row r="14651" spans="1:6">
      <c r="A14651" s="171">
        <v>44640</v>
      </c>
      <c r="B14651" t="s">
        <v>164</v>
      </c>
      <c r="C14651">
        <v>326186.51</v>
      </c>
      <c r="D14651" t="s">
        <v>39</v>
      </c>
      <c r="E14651" t="s">
        <v>39</v>
      </c>
      <c r="F14651">
        <v>162105</v>
      </c>
    </row>
    <row r="14652" spans="1:6">
      <c r="A14652" s="171">
        <v>44640</v>
      </c>
      <c r="B14652" t="s">
        <v>164</v>
      </c>
      <c r="C14652">
        <v>326186.51</v>
      </c>
      <c r="D14652" t="s">
        <v>40</v>
      </c>
      <c r="E14652" t="s">
        <v>40</v>
      </c>
      <c r="F14652">
        <v>0</v>
      </c>
    </row>
    <row r="14653" spans="1:6">
      <c r="A14653" s="171">
        <v>44640</v>
      </c>
      <c r="B14653" t="s">
        <v>164</v>
      </c>
      <c r="C14653">
        <v>326186.51</v>
      </c>
      <c r="D14653" t="s">
        <v>41</v>
      </c>
      <c r="E14653" t="s">
        <v>41</v>
      </c>
      <c r="F14653">
        <v>0</v>
      </c>
    </row>
    <row r="14654" spans="1:6">
      <c r="A14654" s="171">
        <v>44641</v>
      </c>
      <c r="B14654" t="s">
        <v>164</v>
      </c>
      <c r="C14654">
        <v>271422.34999999998</v>
      </c>
      <c r="D14654" t="s">
        <v>9</v>
      </c>
      <c r="E14654" t="s">
        <v>9</v>
      </c>
      <c r="F14654">
        <v>197777</v>
      </c>
    </row>
    <row r="14655" spans="1:6">
      <c r="A14655" s="171">
        <v>44641</v>
      </c>
      <c r="B14655" t="s">
        <v>164</v>
      </c>
      <c r="C14655">
        <v>271422.34999999998</v>
      </c>
      <c r="D14655" t="s">
        <v>9</v>
      </c>
      <c r="E14655" t="s">
        <v>10</v>
      </c>
      <c r="F14655">
        <v>184001</v>
      </c>
    </row>
    <row r="14656" spans="1:6">
      <c r="A14656" s="171">
        <v>44641</v>
      </c>
      <c r="B14656" t="s">
        <v>164</v>
      </c>
      <c r="C14656">
        <v>271422.34999999998</v>
      </c>
      <c r="D14656" t="s">
        <v>9</v>
      </c>
      <c r="E14656" t="s">
        <v>11</v>
      </c>
      <c r="F14656">
        <v>0</v>
      </c>
    </row>
    <row r="14657" spans="1:6">
      <c r="A14657" s="171">
        <v>44641</v>
      </c>
      <c r="B14657" t="s">
        <v>164</v>
      </c>
      <c r="C14657">
        <v>271422.34999999998</v>
      </c>
      <c r="D14657" t="s">
        <v>9</v>
      </c>
      <c r="E14657" t="s">
        <v>12</v>
      </c>
      <c r="F14657">
        <v>0</v>
      </c>
    </row>
    <row r="14658" spans="1:6">
      <c r="A14658" s="171">
        <v>44641</v>
      </c>
      <c r="B14658" t="s">
        <v>164</v>
      </c>
      <c r="C14658">
        <v>271422.34999999998</v>
      </c>
      <c r="D14658" t="s">
        <v>9</v>
      </c>
      <c r="E14658" t="s">
        <v>13</v>
      </c>
      <c r="F14658">
        <v>13776</v>
      </c>
    </row>
    <row r="14659" spans="1:6">
      <c r="A14659" s="171">
        <v>44641</v>
      </c>
      <c r="B14659" t="s">
        <v>164</v>
      </c>
      <c r="C14659">
        <v>271422.34999999998</v>
      </c>
      <c r="D14659" t="s">
        <v>14</v>
      </c>
      <c r="E14659" t="s">
        <v>14</v>
      </c>
      <c r="F14659">
        <v>1192</v>
      </c>
    </row>
    <row r="14660" spans="1:6">
      <c r="A14660" s="171">
        <v>44641</v>
      </c>
      <c r="B14660" t="s">
        <v>164</v>
      </c>
      <c r="C14660">
        <v>271422.34999999998</v>
      </c>
      <c r="D14660" t="s">
        <v>14</v>
      </c>
      <c r="E14660" t="s">
        <v>15</v>
      </c>
      <c r="F14660">
        <v>1192</v>
      </c>
    </row>
    <row r="14661" spans="1:6">
      <c r="A14661" s="171">
        <v>44641</v>
      </c>
      <c r="B14661" t="s">
        <v>164</v>
      </c>
      <c r="C14661">
        <v>271422.34999999998</v>
      </c>
      <c r="D14661" t="s">
        <v>14</v>
      </c>
      <c r="E14661" t="s">
        <v>16</v>
      </c>
      <c r="F14661">
        <v>0</v>
      </c>
    </row>
    <row r="14662" spans="1:6">
      <c r="A14662" s="171">
        <v>44641</v>
      </c>
      <c r="B14662" t="s">
        <v>164</v>
      </c>
      <c r="C14662">
        <v>271422.34999999998</v>
      </c>
      <c r="D14662" t="s">
        <v>14</v>
      </c>
      <c r="E14662" t="s">
        <v>17</v>
      </c>
      <c r="F14662">
        <v>0</v>
      </c>
    </row>
    <row r="14663" spans="1:6">
      <c r="A14663" s="171">
        <v>44641</v>
      </c>
      <c r="B14663" t="s">
        <v>164</v>
      </c>
      <c r="C14663">
        <v>271422.34999999998</v>
      </c>
      <c r="D14663" t="s">
        <v>14</v>
      </c>
      <c r="E14663" t="s">
        <v>18</v>
      </c>
      <c r="F14663">
        <v>0</v>
      </c>
    </row>
    <row r="14664" spans="1:6">
      <c r="A14664" s="171">
        <v>44641</v>
      </c>
      <c r="B14664" t="s">
        <v>164</v>
      </c>
      <c r="C14664">
        <v>271422.34999999998</v>
      </c>
      <c r="D14664" t="s">
        <v>19</v>
      </c>
      <c r="E14664" t="s">
        <v>19</v>
      </c>
      <c r="F14664">
        <v>9889801</v>
      </c>
    </row>
    <row r="14665" spans="1:6">
      <c r="A14665" s="171">
        <v>44641</v>
      </c>
      <c r="B14665" t="s">
        <v>164</v>
      </c>
      <c r="C14665">
        <v>271422.34999999998</v>
      </c>
      <c r="D14665" t="s">
        <v>19</v>
      </c>
      <c r="E14665" t="s">
        <v>20</v>
      </c>
      <c r="F14665">
        <v>9889801</v>
      </c>
    </row>
    <row r="14666" spans="1:6">
      <c r="A14666" s="171">
        <v>44641</v>
      </c>
      <c r="B14666" t="s">
        <v>164</v>
      </c>
      <c r="C14666">
        <v>271422.34999999998</v>
      </c>
      <c r="D14666" t="s">
        <v>19</v>
      </c>
      <c r="E14666" t="s">
        <v>21</v>
      </c>
      <c r="F14666">
        <v>0</v>
      </c>
    </row>
    <row r="14667" spans="1:6">
      <c r="A14667" s="171">
        <v>44641</v>
      </c>
      <c r="B14667" t="s">
        <v>164</v>
      </c>
      <c r="C14667">
        <v>271422.34999999998</v>
      </c>
      <c r="D14667" t="s">
        <v>19</v>
      </c>
      <c r="E14667" t="s">
        <v>22</v>
      </c>
      <c r="F14667">
        <v>0</v>
      </c>
    </row>
    <row r="14668" spans="1:6">
      <c r="A14668" s="171">
        <v>44641</v>
      </c>
      <c r="B14668" t="s">
        <v>164</v>
      </c>
      <c r="C14668">
        <v>271422.34999999998</v>
      </c>
      <c r="D14668" t="s">
        <v>23</v>
      </c>
      <c r="E14668" t="s">
        <v>23</v>
      </c>
      <c r="F14668">
        <v>925108</v>
      </c>
    </row>
    <row r="14669" spans="1:6">
      <c r="A14669" s="171">
        <v>44641</v>
      </c>
      <c r="B14669" t="s">
        <v>164</v>
      </c>
      <c r="C14669">
        <v>271422.34999999998</v>
      </c>
      <c r="D14669" t="s">
        <v>24</v>
      </c>
      <c r="E14669" t="s">
        <v>24</v>
      </c>
      <c r="F14669">
        <v>4721226</v>
      </c>
    </row>
    <row r="14670" spans="1:6">
      <c r="A14670" s="171">
        <v>44641</v>
      </c>
      <c r="B14670" t="s">
        <v>164</v>
      </c>
      <c r="C14670">
        <v>271422.34999999998</v>
      </c>
      <c r="D14670" t="s">
        <v>25</v>
      </c>
      <c r="E14670" t="s">
        <v>25</v>
      </c>
      <c r="F14670">
        <v>2623339</v>
      </c>
    </row>
    <row r="14671" spans="1:6">
      <c r="A14671" s="171">
        <v>44641</v>
      </c>
      <c r="B14671" t="s">
        <v>164</v>
      </c>
      <c r="C14671">
        <v>271422.34999999998</v>
      </c>
      <c r="D14671" t="s">
        <v>26</v>
      </c>
      <c r="E14671" t="s">
        <v>26</v>
      </c>
      <c r="F14671">
        <v>10115694</v>
      </c>
    </row>
    <row r="14672" spans="1:6">
      <c r="A14672" s="171">
        <v>44641</v>
      </c>
      <c r="B14672" t="s">
        <v>164</v>
      </c>
      <c r="C14672">
        <v>271422.34999999998</v>
      </c>
      <c r="D14672" t="s">
        <v>27</v>
      </c>
      <c r="E14672" t="s">
        <v>27</v>
      </c>
      <c r="F14672">
        <v>725652</v>
      </c>
    </row>
    <row r="14673" spans="1:6">
      <c r="A14673" s="171">
        <v>44641</v>
      </c>
      <c r="B14673" t="s">
        <v>164</v>
      </c>
      <c r="C14673">
        <v>271422.34999999998</v>
      </c>
      <c r="D14673" t="s">
        <v>28</v>
      </c>
      <c r="E14673" t="s">
        <v>28</v>
      </c>
      <c r="F14673">
        <v>0</v>
      </c>
    </row>
    <row r="14674" spans="1:6">
      <c r="A14674" s="171">
        <v>44641</v>
      </c>
      <c r="B14674" t="s">
        <v>164</v>
      </c>
      <c r="C14674">
        <v>271422.34999999998</v>
      </c>
      <c r="D14674" t="s">
        <v>29</v>
      </c>
      <c r="E14674" t="s">
        <v>29</v>
      </c>
      <c r="F14674">
        <v>2995348</v>
      </c>
    </row>
    <row r="14675" spans="1:6">
      <c r="A14675" s="171">
        <v>44641</v>
      </c>
      <c r="B14675" t="s">
        <v>164</v>
      </c>
      <c r="C14675">
        <v>271422.34999999998</v>
      </c>
      <c r="D14675" t="s">
        <v>30</v>
      </c>
      <c r="E14675" t="s">
        <v>30</v>
      </c>
      <c r="F14675">
        <v>53149511</v>
      </c>
    </row>
    <row r="14676" spans="1:6">
      <c r="A14676" s="171">
        <v>44641</v>
      </c>
      <c r="B14676" t="s">
        <v>164</v>
      </c>
      <c r="C14676">
        <v>271422.34999999998</v>
      </c>
      <c r="D14676" t="s">
        <v>31</v>
      </c>
      <c r="E14676" t="s">
        <v>31</v>
      </c>
      <c r="F14676">
        <v>457246</v>
      </c>
    </row>
    <row r="14677" spans="1:6">
      <c r="A14677" s="171">
        <v>44641</v>
      </c>
      <c r="B14677" t="s">
        <v>164</v>
      </c>
      <c r="C14677">
        <v>271422.34999999998</v>
      </c>
      <c r="D14677" t="s">
        <v>32</v>
      </c>
      <c r="E14677" t="s">
        <v>32</v>
      </c>
      <c r="F14677">
        <v>180115</v>
      </c>
    </row>
    <row r="14678" spans="1:6">
      <c r="A14678" s="171">
        <v>44641</v>
      </c>
      <c r="B14678" t="s">
        <v>164</v>
      </c>
      <c r="C14678">
        <v>271422.34999999998</v>
      </c>
      <c r="D14678" t="s">
        <v>33</v>
      </c>
      <c r="E14678" t="s">
        <v>33</v>
      </c>
      <c r="F14678">
        <v>69049473</v>
      </c>
    </row>
    <row r="14679" spans="1:6">
      <c r="A14679" s="171">
        <v>44641</v>
      </c>
      <c r="B14679" t="s">
        <v>164</v>
      </c>
      <c r="C14679">
        <v>271422.34999999998</v>
      </c>
      <c r="D14679" t="s">
        <v>34</v>
      </c>
      <c r="E14679" t="s">
        <v>34</v>
      </c>
      <c r="F14679">
        <v>1579608</v>
      </c>
    </row>
    <row r="14680" spans="1:6">
      <c r="A14680" s="171">
        <v>44641</v>
      </c>
      <c r="B14680" t="s">
        <v>164</v>
      </c>
      <c r="C14680">
        <v>271422.34999999998</v>
      </c>
      <c r="D14680" t="s">
        <v>35</v>
      </c>
      <c r="E14680" t="s">
        <v>35</v>
      </c>
      <c r="F14680">
        <v>3769376</v>
      </c>
    </row>
    <row r="14681" spans="1:6">
      <c r="A14681" s="171">
        <v>44641</v>
      </c>
      <c r="B14681" t="s">
        <v>164</v>
      </c>
      <c r="C14681">
        <v>271422.34999999998</v>
      </c>
      <c r="D14681" t="s">
        <v>36</v>
      </c>
      <c r="E14681" t="s">
        <v>36</v>
      </c>
      <c r="F14681">
        <v>0</v>
      </c>
    </row>
    <row r="14682" spans="1:6">
      <c r="A14682" s="171">
        <v>44641</v>
      </c>
      <c r="B14682" t="s">
        <v>164</v>
      </c>
      <c r="C14682">
        <v>271422.34999999998</v>
      </c>
      <c r="D14682" t="s">
        <v>37</v>
      </c>
      <c r="E14682" t="s">
        <v>37</v>
      </c>
      <c r="F14682">
        <v>0</v>
      </c>
    </row>
    <row r="14683" spans="1:6">
      <c r="A14683" s="171">
        <v>44641</v>
      </c>
      <c r="B14683" t="s">
        <v>164</v>
      </c>
      <c r="C14683">
        <v>271422.34999999998</v>
      </c>
      <c r="D14683" t="s">
        <v>38</v>
      </c>
      <c r="E14683" t="s">
        <v>38</v>
      </c>
      <c r="F14683">
        <v>0</v>
      </c>
    </row>
    <row r="14684" spans="1:6">
      <c r="A14684" s="171">
        <v>44641</v>
      </c>
      <c r="B14684" t="s">
        <v>164</v>
      </c>
      <c r="C14684">
        <v>271422.34999999998</v>
      </c>
      <c r="D14684" t="s">
        <v>39</v>
      </c>
      <c r="E14684" t="s">
        <v>39</v>
      </c>
      <c r="F14684">
        <v>140905</v>
      </c>
    </row>
    <row r="14685" spans="1:6">
      <c r="A14685" s="171">
        <v>44641</v>
      </c>
      <c r="B14685" t="s">
        <v>164</v>
      </c>
      <c r="C14685">
        <v>271422.34999999998</v>
      </c>
      <c r="D14685" t="s">
        <v>40</v>
      </c>
      <c r="E14685" t="s">
        <v>40</v>
      </c>
      <c r="F14685">
        <v>0</v>
      </c>
    </row>
    <row r="14686" spans="1:6">
      <c r="A14686" s="171">
        <v>44641</v>
      </c>
      <c r="B14686" t="s">
        <v>164</v>
      </c>
      <c r="C14686">
        <v>271422.34999999998</v>
      </c>
      <c r="D14686" t="s">
        <v>41</v>
      </c>
      <c r="E14686" t="s">
        <v>41</v>
      </c>
      <c r="F14686">
        <v>0</v>
      </c>
    </row>
    <row r="14687" spans="1:6">
      <c r="A14687" s="171">
        <v>44642</v>
      </c>
      <c r="B14687" t="s">
        <v>164</v>
      </c>
      <c r="C14687">
        <v>303648.93</v>
      </c>
      <c r="D14687" t="s">
        <v>9</v>
      </c>
      <c r="E14687" t="s">
        <v>9</v>
      </c>
      <c r="F14687">
        <v>345552</v>
      </c>
    </row>
    <row r="14688" spans="1:6">
      <c r="A14688" s="171">
        <v>44642</v>
      </c>
      <c r="B14688" t="s">
        <v>164</v>
      </c>
      <c r="C14688">
        <v>303648.93</v>
      </c>
      <c r="D14688" t="s">
        <v>9</v>
      </c>
      <c r="E14688" t="s">
        <v>10</v>
      </c>
      <c r="F14688">
        <v>329867</v>
      </c>
    </row>
    <row r="14689" spans="1:6">
      <c r="A14689" s="171">
        <v>44642</v>
      </c>
      <c r="B14689" t="s">
        <v>164</v>
      </c>
      <c r="C14689">
        <v>303648.93</v>
      </c>
      <c r="D14689" t="s">
        <v>9</v>
      </c>
      <c r="E14689" t="s">
        <v>11</v>
      </c>
      <c r="F14689">
        <v>0</v>
      </c>
    </row>
    <row r="14690" spans="1:6">
      <c r="A14690" s="171">
        <v>44642</v>
      </c>
      <c r="B14690" t="s">
        <v>164</v>
      </c>
      <c r="C14690">
        <v>303648.93</v>
      </c>
      <c r="D14690" t="s">
        <v>9</v>
      </c>
      <c r="E14690" t="s">
        <v>12</v>
      </c>
      <c r="F14690">
        <v>0</v>
      </c>
    </row>
    <row r="14691" spans="1:6">
      <c r="A14691" s="171">
        <v>44642</v>
      </c>
      <c r="B14691" t="s">
        <v>164</v>
      </c>
      <c r="C14691">
        <v>303648.93</v>
      </c>
      <c r="D14691" t="s">
        <v>9</v>
      </c>
      <c r="E14691" t="s">
        <v>13</v>
      </c>
      <c r="F14691">
        <v>15685</v>
      </c>
    </row>
    <row r="14692" spans="1:6">
      <c r="A14692" s="171">
        <v>44642</v>
      </c>
      <c r="B14692" t="s">
        <v>164</v>
      </c>
      <c r="C14692">
        <v>303648.93</v>
      </c>
      <c r="D14692" t="s">
        <v>14</v>
      </c>
      <c r="E14692" t="s">
        <v>14</v>
      </c>
      <c r="F14692">
        <v>1847</v>
      </c>
    </row>
    <row r="14693" spans="1:6">
      <c r="A14693" s="171">
        <v>44642</v>
      </c>
      <c r="B14693" t="s">
        <v>164</v>
      </c>
      <c r="C14693">
        <v>303648.93</v>
      </c>
      <c r="D14693" t="s">
        <v>14</v>
      </c>
      <c r="E14693" t="s">
        <v>15</v>
      </c>
      <c r="F14693">
        <v>1847</v>
      </c>
    </row>
    <row r="14694" spans="1:6">
      <c r="A14694" s="171">
        <v>44642</v>
      </c>
      <c r="B14694" t="s">
        <v>164</v>
      </c>
      <c r="C14694">
        <v>303648.93</v>
      </c>
      <c r="D14694" t="s">
        <v>14</v>
      </c>
      <c r="E14694" t="s">
        <v>16</v>
      </c>
      <c r="F14694">
        <v>0</v>
      </c>
    </row>
    <row r="14695" spans="1:6">
      <c r="A14695" s="171">
        <v>44642</v>
      </c>
      <c r="B14695" t="s">
        <v>164</v>
      </c>
      <c r="C14695">
        <v>303648.93</v>
      </c>
      <c r="D14695" t="s">
        <v>14</v>
      </c>
      <c r="E14695" t="s">
        <v>17</v>
      </c>
      <c r="F14695">
        <v>0</v>
      </c>
    </row>
    <row r="14696" spans="1:6">
      <c r="A14696" s="171">
        <v>44642</v>
      </c>
      <c r="B14696" t="s">
        <v>164</v>
      </c>
      <c r="C14696">
        <v>303648.93</v>
      </c>
      <c r="D14696" t="s">
        <v>14</v>
      </c>
      <c r="E14696" t="s">
        <v>18</v>
      </c>
      <c r="F14696">
        <v>0</v>
      </c>
    </row>
    <row r="14697" spans="1:6">
      <c r="A14697" s="171">
        <v>44642</v>
      </c>
      <c r="B14697" t="s">
        <v>164</v>
      </c>
      <c r="C14697">
        <v>303648.93</v>
      </c>
      <c r="D14697" t="s">
        <v>19</v>
      </c>
      <c r="E14697" t="s">
        <v>19</v>
      </c>
      <c r="F14697">
        <v>13721022</v>
      </c>
    </row>
    <row r="14698" spans="1:6">
      <c r="A14698" s="171">
        <v>44642</v>
      </c>
      <c r="B14698" t="s">
        <v>164</v>
      </c>
      <c r="C14698">
        <v>303648.93</v>
      </c>
      <c r="D14698" t="s">
        <v>19</v>
      </c>
      <c r="E14698" t="s">
        <v>20</v>
      </c>
      <c r="F14698">
        <v>13721022</v>
      </c>
    </row>
    <row r="14699" spans="1:6">
      <c r="A14699" s="171">
        <v>44642</v>
      </c>
      <c r="B14699" t="s">
        <v>164</v>
      </c>
      <c r="C14699">
        <v>303648.93</v>
      </c>
      <c r="D14699" t="s">
        <v>19</v>
      </c>
      <c r="E14699" t="s">
        <v>21</v>
      </c>
      <c r="F14699">
        <v>0</v>
      </c>
    </row>
    <row r="14700" spans="1:6">
      <c r="A14700" s="171">
        <v>44642</v>
      </c>
      <c r="B14700" t="s">
        <v>164</v>
      </c>
      <c r="C14700">
        <v>303648.93</v>
      </c>
      <c r="D14700" t="s">
        <v>19</v>
      </c>
      <c r="E14700" t="s">
        <v>22</v>
      </c>
      <c r="F14700">
        <v>0</v>
      </c>
    </row>
    <row r="14701" spans="1:6">
      <c r="A14701" s="171">
        <v>44642</v>
      </c>
      <c r="B14701" t="s">
        <v>164</v>
      </c>
      <c r="C14701">
        <v>303648.93</v>
      </c>
      <c r="D14701" t="s">
        <v>23</v>
      </c>
      <c r="E14701" t="s">
        <v>23</v>
      </c>
      <c r="F14701">
        <v>1923831</v>
      </c>
    </row>
    <row r="14702" spans="1:6">
      <c r="A14702" s="171">
        <v>44642</v>
      </c>
      <c r="B14702" t="s">
        <v>164</v>
      </c>
      <c r="C14702">
        <v>303648.93</v>
      </c>
      <c r="D14702" t="s">
        <v>24</v>
      </c>
      <c r="E14702" t="s">
        <v>24</v>
      </c>
      <c r="F14702">
        <v>3349773</v>
      </c>
    </row>
    <row r="14703" spans="1:6">
      <c r="A14703" s="171">
        <v>44642</v>
      </c>
      <c r="B14703" t="s">
        <v>164</v>
      </c>
      <c r="C14703">
        <v>303648.93</v>
      </c>
      <c r="D14703" t="s">
        <v>25</v>
      </c>
      <c r="E14703" t="s">
        <v>25</v>
      </c>
      <c r="F14703">
        <v>2313894</v>
      </c>
    </row>
    <row r="14704" spans="1:6">
      <c r="A14704" s="171">
        <v>44642</v>
      </c>
      <c r="B14704" t="s">
        <v>164</v>
      </c>
      <c r="C14704">
        <v>303648.93</v>
      </c>
      <c r="D14704" t="s">
        <v>26</v>
      </c>
      <c r="E14704" t="s">
        <v>26</v>
      </c>
      <c r="F14704">
        <v>13791345</v>
      </c>
    </row>
    <row r="14705" spans="1:6">
      <c r="A14705" s="171">
        <v>44642</v>
      </c>
      <c r="B14705" t="s">
        <v>164</v>
      </c>
      <c r="C14705">
        <v>303648.93</v>
      </c>
      <c r="D14705" t="s">
        <v>27</v>
      </c>
      <c r="E14705" t="s">
        <v>27</v>
      </c>
      <c r="F14705">
        <v>40404</v>
      </c>
    </row>
    <row r="14706" spans="1:6">
      <c r="A14706" s="171">
        <v>44642</v>
      </c>
      <c r="B14706" t="s">
        <v>164</v>
      </c>
      <c r="C14706">
        <v>303648.93</v>
      </c>
      <c r="D14706" t="s">
        <v>28</v>
      </c>
      <c r="E14706" t="s">
        <v>28</v>
      </c>
      <c r="F14706">
        <v>0</v>
      </c>
    </row>
    <row r="14707" spans="1:6">
      <c r="A14707" s="171">
        <v>44642</v>
      </c>
      <c r="B14707" t="s">
        <v>164</v>
      </c>
      <c r="C14707">
        <v>303648.93</v>
      </c>
      <c r="D14707" t="s">
        <v>29</v>
      </c>
      <c r="E14707" t="s">
        <v>29</v>
      </c>
      <c r="F14707">
        <v>2154648</v>
      </c>
    </row>
    <row r="14708" spans="1:6">
      <c r="A14708" s="171">
        <v>44642</v>
      </c>
      <c r="B14708" t="s">
        <v>164</v>
      </c>
      <c r="C14708">
        <v>303648.93</v>
      </c>
      <c r="D14708" t="s">
        <v>30</v>
      </c>
      <c r="E14708" t="s">
        <v>30</v>
      </c>
      <c r="F14708">
        <v>39042017</v>
      </c>
    </row>
    <row r="14709" spans="1:6">
      <c r="A14709" s="171">
        <v>44642</v>
      </c>
      <c r="B14709" t="s">
        <v>164</v>
      </c>
      <c r="C14709">
        <v>303648.93</v>
      </c>
      <c r="D14709" t="s">
        <v>31</v>
      </c>
      <c r="E14709" t="s">
        <v>31</v>
      </c>
      <c r="F14709">
        <v>577313</v>
      </c>
    </row>
    <row r="14710" spans="1:6">
      <c r="A14710" s="171">
        <v>44642</v>
      </c>
      <c r="B14710" t="s">
        <v>164</v>
      </c>
      <c r="C14710">
        <v>303648.93</v>
      </c>
      <c r="D14710" t="s">
        <v>32</v>
      </c>
      <c r="E14710" t="s">
        <v>32</v>
      </c>
      <c r="F14710">
        <v>153679</v>
      </c>
    </row>
    <row r="14711" spans="1:6">
      <c r="A14711" s="171">
        <v>44642</v>
      </c>
      <c r="B14711" t="s">
        <v>164</v>
      </c>
      <c r="C14711">
        <v>303648.93</v>
      </c>
      <c r="D14711" t="s">
        <v>33</v>
      </c>
      <c r="E14711" t="s">
        <v>33</v>
      </c>
      <c r="F14711">
        <v>98406356</v>
      </c>
    </row>
    <row r="14712" spans="1:6">
      <c r="A14712" s="171">
        <v>44642</v>
      </c>
      <c r="B14712" t="s">
        <v>164</v>
      </c>
      <c r="C14712">
        <v>303648.93</v>
      </c>
      <c r="D14712" t="s">
        <v>34</v>
      </c>
      <c r="E14712" t="s">
        <v>34</v>
      </c>
      <c r="F14712">
        <v>1472298</v>
      </c>
    </row>
    <row r="14713" spans="1:6">
      <c r="A14713" s="171">
        <v>44642</v>
      </c>
      <c r="B14713" t="s">
        <v>164</v>
      </c>
      <c r="C14713">
        <v>303648.93</v>
      </c>
      <c r="D14713" t="s">
        <v>35</v>
      </c>
      <c r="E14713" t="s">
        <v>35</v>
      </c>
      <c r="F14713">
        <v>4154130</v>
      </c>
    </row>
    <row r="14714" spans="1:6">
      <c r="A14714" s="171">
        <v>44642</v>
      </c>
      <c r="B14714" t="s">
        <v>164</v>
      </c>
      <c r="C14714">
        <v>303648.93</v>
      </c>
      <c r="D14714" t="s">
        <v>36</v>
      </c>
      <c r="E14714" t="s">
        <v>36</v>
      </c>
      <c r="F14714">
        <v>0</v>
      </c>
    </row>
    <row r="14715" spans="1:6">
      <c r="A14715" s="171">
        <v>44642</v>
      </c>
      <c r="B14715" t="s">
        <v>164</v>
      </c>
      <c r="C14715">
        <v>303648.93</v>
      </c>
      <c r="D14715" t="s">
        <v>37</v>
      </c>
      <c r="E14715" t="s">
        <v>37</v>
      </c>
      <c r="F14715">
        <v>0</v>
      </c>
    </row>
    <row r="14716" spans="1:6">
      <c r="A14716" s="171">
        <v>44642</v>
      </c>
      <c r="B14716" t="s">
        <v>164</v>
      </c>
      <c r="C14716">
        <v>303648.93</v>
      </c>
      <c r="D14716" t="s">
        <v>38</v>
      </c>
      <c r="E14716" t="s">
        <v>38</v>
      </c>
      <c r="F14716">
        <v>0</v>
      </c>
    </row>
    <row r="14717" spans="1:6">
      <c r="A14717" s="171">
        <v>44642</v>
      </c>
      <c r="B14717" t="s">
        <v>164</v>
      </c>
      <c r="C14717">
        <v>303648.93</v>
      </c>
      <c r="D14717" t="s">
        <v>39</v>
      </c>
      <c r="E14717" t="s">
        <v>39</v>
      </c>
      <c r="F14717">
        <v>121245</v>
      </c>
    </row>
    <row r="14718" spans="1:6">
      <c r="A14718" s="171">
        <v>44642</v>
      </c>
      <c r="B14718" t="s">
        <v>164</v>
      </c>
      <c r="C14718">
        <v>303648.93</v>
      </c>
      <c r="D14718" t="s">
        <v>40</v>
      </c>
      <c r="E14718" t="s">
        <v>40</v>
      </c>
      <c r="F14718">
        <v>0</v>
      </c>
    </row>
    <row r="14719" spans="1:6">
      <c r="A14719" s="171">
        <v>44642</v>
      </c>
      <c r="B14719" t="s">
        <v>164</v>
      </c>
      <c r="C14719">
        <v>303648.93</v>
      </c>
      <c r="D14719" t="s">
        <v>41</v>
      </c>
      <c r="E14719" t="s">
        <v>41</v>
      </c>
      <c r="F14719">
        <v>0</v>
      </c>
    </row>
    <row r="14720" spans="1:6">
      <c r="A14720" s="171">
        <v>44643</v>
      </c>
      <c r="B14720" t="s">
        <v>164</v>
      </c>
      <c r="C14720">
        <v>245292.64</v>
      </c>
      <c r="D14720" t="s">
        <v>9</v>
      </c>
      <c r="E14720" t="s">
        <v>9</v>
      </c>
      <c r="F14720">
        <v>480405</v>
      </c>
    </row>
    <row r="14721" spans="1:6">
      <c r="A14721" s="171">
        <v>44643</v>
      </c>
      <c r="B14721" t="s">
        <v>164</v>
      </c>
      <c r="C14721">
        <v>245292.64</v>
      </c>
      <c r="D14721" t="s">
        <v>9</v>
      </c>
      <c r="E14721" t="s">
        <v>10</v>
      </c>
      <c r="F14721">
        <v>454908</v>
      </c>
    </row>
    <row r="14722" spans="1:6">
      <c r="A14722" s="171">
        <v>44643</v>
      </c>
      <c r="B14722" t="s">
        <v>164</v>
      </c>
      <c r="C14722">
        <v>245292.64</v>
      </c>
      <c r="D14722" t="s">
        <v>9</v>
      </c>
      <c r="E14722" t="s">
        <v>11</v>
      </c>
      <c r="F14722">
        <v>0</v>
      </c>
    </row>
    <row r="14723" spans="1:6">
      <c r="A14723" s="171">
        <v>44643</v>
      </c>
      <c r="B14723" t="s">
        <v>164</v>
      </c>
      <c r="C14723">
        <v>245292.64</v>
      </c>
      <c r="D14723" t="s">
        <v>9</v>
      </c>
      <c r="E14723" t="s">
        <v>12</v>
      </c>
      <c r="F14723">
        <v>0</v>
      </c>
    </row>
    <row r="14724" spans="1:6">
      <c r="A14724" s="171">
        <v>44643</v>
      </c>
      <c r="B14724" t="s">
        <v>164</v>
      </c>
      <c r="C14724">
        <v>245292.64</v>
      </c>
      <c r="D14724" t="s">
        <v>9</v>
      </c>
      <c r="E14724" t="s">
        <v>13</v>
      </c>
      <c r="F14724">
        <v>25497</v>
      </c>
    </row>
    <row r="14725" spans="1:6">
      <c r="A14725" s="171">
        <v>44643</v>
      </c>
      <c r="B14725" t="s">
        <v>164</v>
      </c>
      <c r="C14725">
        <v>245292.64</v>
      </c>
      <c r="D14725" t="s">
        <v>14</v>
      </c>
      <c r="E14725" t="s">
        <v>14</v>
      </c>
      <c r="F14725">
        <v>2793</v>
      </c>
    </row>
    <row r="14726" spans="1:6">
      <c r="A14726" s="171">
        <v>44643</v>
      </c>
      <c r="B14726" t="s">
        <v>164</v>
      </c>
      <c r="C14726">
        <v>245292.64</v>
      </c>
      <c r="D14726" t="s">
        <v>14</v>
      </c>
      <c r="E14726" t="s">
        <v>15</v>
      </c>
      <c r="F14726">
        <v>2793</v>
      </c>
    </row>
    <row r="14727" spans="1:6">
      <c r="A14727" s="171">
        <v>44643</v>
      </c>
      <c r="B14727" t="s">
        <v>164</v>
      </c>
      <c r="C14727">
        <v>245292.64</v>
      </c>
      <c r="D14727" t="s">
        <v>14</v>
      </c>
      <c r="E14727" t="s">
        <v>16</v>
      </c>
      <c r="F14727">
        <v>0</v>
      </c>
    </row>
    <row r="14728" spans="1:6">
      <c r="A14728" s="171">
        <v>44643</v>
      </c>
      <c r="B14728" t="s">
        <v>164</v>
      </c>
      <c r="C14728">
        <v>245292.64</v>
      </c>
      <c r="D14728" t="s">
        <v>14</v>
      </c>
      <c r="E14728" t="s">
        <v>17</v>
      </c>
      <c r="F14728">
        <v>0</v>
      </c>
    </row>
    <row r="14729" spans="1:6">
      <c r="A14729" s="171">
        <v>44643</v>
      </c>
      <c r="B14729" t="s">
        <v>164</v>
      </c>
      <c r="C14729">
        <v>245292.64</v>
      </c>
      <c r="D14729" t="s">
        <v>14</v>
      </c>
      <c r="E14729" t="s">
        <v>18</v>
      </c>
      <c r="F14729">
        <v>0</v>
      </c>
    </row>
    <row r="14730" spans="1:6">
      <c r="A14730" s="171">
        <v>44643</v>
      </c>
      <c r="B14730" t="s">
        <v>164</v>
      </c>
      <c r="C14730">
        <v>245292.64</v>
      </c>
      <c r="D14730" t="s">
        <v>19</v>
      </c>
      <c r="E14730" t="s">
        <v>19</v>
      </c>
      <c r="F14730">
        <v>10515836</v>
      </c>
    </row>
    <row r="14731" spans="1:6">
      <c r="A14731" s="171">
        <v>44643</v>
      </c>
      <c r="B14731" t="s">
        <v>164</v>
      </c>
      <c r="C14731">
        <v>245292.64</v>
      </c>
      <c r="D14731" t="s">
        <v>19</v>
      </c>
      <c r="E14731" t="s">
        <v>20</v>
      </c>
      <c r="F14731">
        <v>10515836</v>
      </c>
    </row>
    <row r="14732" spans="1:6">
      <c r="A14732" s="171">
        <v>44643</v>
      </c>
      <c r="B14732" t="s">
        <v>164</v>
      </c>
      <c r="C14732">
        <v>245292.64</v>
      </c>
      <c r="D14732" t="s">
        <v>19</v>
      </c>
      <c r="E14732" t="s">
        <v>21</v>
      </c>
      <c r="F14732">
        <v>0</v>
      </c>
    </row>
    <row r="14733" spans="1:6">
      <c r="A14733" s="171">
        <v>44643</v>
      </c>
      <c r="B14733" t="s">
        <v>164</v>
      </c>
      <c r="C14733">
        <v>245292.64</v>
      </c>
      <c r="D14733" t="s">
        <v>19</v>
      </c>
      <c r="E14733" t="s">
        <v>22</v>
      </c>
      <c r="F14733">
        <v>0</v>
      </c>
    </row>
    <row r="14734" spans="1:6">
      <c r="A14734" s="171">
        <v>44643</v>
      </c>
      <c r="B14734" t="s">
        <v>164</v>
      </c>
      <c r="C14734">
        <v>245292.64</v>
      </c>
      <c r="D14734" t="s">
        <v>23</v>
      </c>
      <c r="E14734" t="s">
        <v>23</v>
      </c>
      <c r="F14734">
        <v>2122672</v>
      </c>
    </row>
    <row r="14735" spans="1:6">
      <c r="A14735" s="171">
        <v>44643</v>
      </c>
      <c r="B14735" t="s">
        <v>164</v>
      </c>
      <c r="C14735">
        <v>245292.64</v>
      </c>
      <c r="D14735" t="s">
        <v>24</v>
      </c>
      <c r="E14735" t="s">
        <v>24</v>
      </c>
      <c r="F14735">
        <v>3118467</v>
      </c>
    </row>
    <row r="14736" spans="1:6">
      <c r="A14736" s="171">
        <v>44643</v>
      </c>
      <c r="B14736" t="s">
        <v>164</v>
      </c>
      <c r="C14736">
        <v>245292.64</v>
      </c>
      <c r="D14736" t="s">
        <v>25</v>
      </c>
      <c r="E14736" t="s">
        <v>25</v>
      </c>
      <c r="F14736">
        <v>2940265</v>
      </c>
    </row>
    <row r="14737" spans="1:6">
      <c r="A14737" s="171">
        <v>44643</v>
      </c>
      <c r="B14737" t="s">
        <v>164</v>
      </c>
      <c r="C14737">
        <v>245292.64</v>
      </c>
      <c r="D14737" t="s">
        <v>26</v>
      </c>
      <c r="E14737" t="s">
        <v>26</v>
      </c>
      <c r="F14737">
        <v>10571967</v>
      </c>
    </row>
    <row r="14738" spans="1:6">
      <c r="A14738" s="171">
        <v>44643</v>
      </c>
      <c r="B14738" t="s">
        <v>164</v>
      </c>
      <c r="C14738">
        <v>245292.64</v>
      </c>
      <c r="D14738" t="s">
        <v>27</v>
      </c>
      <c r="E14738" t="s">
        <v>27</v>
      </c>
      <c r="F14738">
        <v>164907</v>
      </c>
    </row>
    <row r="14739" spans="1:6">
      <c r="A14739" s="171">
        <v>44643</v>
      </c>
      <c r="B14739" t="s">
        <v>164</v>
      </c>
      <c r="C14739">
        <v>245292.64</v>
      </c>
      <c r="D14739" t="s">
        <v>28</v>
      </c>
      <c r="E14739" t="s">
        <v>28</v>
      </c>
      <c r="F14739">
        <v>0</v>
      </c>
    </row>
    <row r="14740" spans="1:6">
      <c r="A14740" s="171">
        <v>44643</v>
      </c>
      <c r="B14740" t="s">
        <v>164</v>
      </c>
      <c r="C14740">
        <v>245292.64</v>
      </c>
      <c r="D14740" t="s">
        <v>29</v>
      </c>
      <c r="E14740" t="s">
        <v>29</v>
      </c>
      <c r="F14740">
        <v>1673658</v>
      </c>
    </row>
    <row r="14741" spans="1:6">
      <c r="A14741" s="171">
        <v>44643</v>
      </c>
      <c r="B14741" t="s">
        <v>164</v>
      </c>
      <c r="C14741">
        <v>245292.64</v>
      </c>
      <c r="D14741" t="s">
        <v>30</v>
      </c>
      <c r="E14741" t="s">
        <v>30</v>
      </c>
      <c r="F14741">
        <v>45512681</v>
      </c>
    </row>
    <row r="14742" spans="1:6">
      <c r="A14742" s="171">
        <v>44643</v>
      </c>
      <c r="B14742" t="s">
        <v>164</v>
      </c>
      <c r="C14742">
        <v>245292.64</v>
      </c>
      <c r="D14742" t="s">
        <v>31</v>
      </c>
      <c r="E14742" t="s">
        <v>31</v>
      </c>
      <c r="F14742">
        <v>676331</v>
      </c>
    </row>
    <row r="14743" spans="1:6">
      <c r="A14743" s="171">
        <v>44643</v>
      </c>
      <c r="B14743" t="s">
        <v>164</v>
      </c>
      <c r="C14743">
        <v>245292.64</v>
      </c>
      <c r="D14743" t="s">
        <v>32</v>
      </c>
      <c r="E14743" t="s">
        <v>32</v>
      </c>
      <c r="F14743">
        <v>219896</v>
      </c>
    </row>
    <row r="14744" spans="1:6">
      <c r="A14744" s="171">
        <v>44643</v>
      </c>
      <c r="B14744" t="s">
        <v>164</v>
      </c>
      <c r="C14744">
        <v>245292.64</v>
      </c>
      <c r="D14744" t="s">
        <v>33</v>
      </c>
      <c r="E14744" t="s">
        <v>33</v>
      </c>
      <c r="F14744">
        <v>100349327</v>
      </c>
    </row>
    <row r="14745" spans="1:6">
      <c r="A14745" s="171">
        <v>44643</v>
      </c>
      <c r="B14745" t="s">
        <v>164</v>
      </c>
      <c r="C14745">
        <v>245292.64</v>
      </c>
      <c r="D14745" t="s">
        <v>34</v>
      </c>
      <c r="E14745" t="s">
        <v>34</v>
      </c>
      <c r="F14745">
        <v>2704413</v>
      </c>
    </row>
    <row r="14746" spans="1:6">
      <c r="A14746" s="171">
        <v>44643</v>
      </c>
      <c r="B14746" t="s">
        <v>164</v>
      </c>
      <c r="C14746">
        <v>245292.64</v>
      </c>
      <c r="D14746" t="s">
        <v>35</v>
      </c>
      <c r="E14746" t="s">
        <v>35</v>
      </c>
      <c r="F14746">
        <v>4190754</v>
      </c>
    </row>
    <row r="14747" spans="1:6">
      <c r="A14747" s="171">
        <v>44643</v>
      </c>
      <c r="B14747" t="s">
        <v>164</v>
      </c>
      <c r="C14747">
        <v>245292.64</v>
      </c>
      <c r="D14747" t="s">
        <v>36</v>
      </c>
      <c r="E14747" t="s">
        <v>36</v>
      </c>
      <c r="F14747">
        <v>0</v>
      </c>
    </row>
    <row r="14748" spans="1:6">
      <c r="A14748" s="171">
        <v>44643</v>
      </c>
      <c r="B14748" t="s">
        <v>164</v>
      </c>
      <c r="C14748">
        <v>245292.64</v>
      </c>
      <c r="D14748" t="s">
        <v>37</v>
      </c>
      <c r="E14748" t="s">
        <v>37</v>
      </c>
      <c r="F14748">
        <v>0</v>
      </c>
    </row>
    <row r="14749" spans="1:6">
      <c r="A14749" s="171">
        <v>44643</v>
      </c>
      <c r="B14749" t="s">
        <v>164</v>
      </c>
      <c r="C14749">
        <v>245292.64</v>
      </c>
      <c r="D14749" t="s">
        <v>38</v>
      </c>
      <c r="E14749" t="s">
        <v>38</v>
      </c>
      <c r="F14749">
        <v>0</v>
      </c>
    </row>
    <row r="14750" spans="1:6">
      <c r="A14750" s="171">
        <v>44643</v>
      </c>
      <c r="B14750" t="s">
        <v>164</v>
      </c>
      <c r="C14750">
        <v>245292.64</v>
      </c>
      <c r="D14750" t="s">
        <v>39</v>
      </c>
      <c r="E14750" t="s">
        <v>39</v>
      </c>
      <c r="F14750">
        <v>73702</v>
      </c>
    </row>
    <row r="14751" spans="1:6">
      <c r="A14751" s="171">
        <v>44643</v>
      </c>
      <c r="B14751" t="s">
        <v>164</v>
      </c>
      <c r="C14751">
        <v>245292.64</v>
      </c>
      <c r="D14751" t="s">
        <v>40</v>
      </c>
      <c r="E14751" t="s">
        <v>40</v>
      </c>
      <c r="F14751">
        <v>0</v>
      </c>
    </row>
    <row r="14752" spans="1:6">
      <c r="A14752" s="171">
        <v>44643</v>
      </c>
      <c r="B14752" t="s">
        <v>164</v>
      </c>
      <c r="C14752">
        <v>245292.64</v>
      </c>
      <c r="D14752" t="s">
        <v>41</v>
      </c>
      <c r="E14752" t="s">
        <v>41</v>
      </c>
      <c r="F14752">
        <v>0</v>
      </c>
    </row>
    <row r="14753" spans="1:6">
      <c r="A14753" s="171">
        <v>44644</v>
      </c>
      <c r="B14753" t="s">
        <v>164</v>
      </c>
      <c r="C14753">
        <v>205811.04</v>
      </c>
      <c r="D14753" t="s">
        <v>9</v>
      </c>
      <c r="E14753" t="s">
        <v>9</v>
      </c>
      <c r="F14753">
        <v>125464</v>
      </c>
    </row>
    <row r="14754" spans="1:6">
      <c r="A14754" s="171">
        <v>44644</v>
      </c>
      <c r="B14754" t="s">
        <v>164</v>
      </c>
      <c r="C14754">
        <v>205811.04</v>
      </c>
      <c r="D14754" t="s">
        <v>9</v>
      </c>
      <c r="E14754" t="s">
        <v>10</v>
      </c>
      <c r="F14754">
        <v>106493</v>
      </c>
    </row>
    <row r="14755" spans="1:6">
      <c r="A14755" s="171">
        <v>44644</v>
      </c>
      <c r="B14755" t="s">
        <v>164</v>
      </c>
      <c r="C14755">
        <v>205811.04</v>
      </c>
      <c r="D14755" t="s">
        <v>9</v>
      </c>
      <c r="E14755" t="s">
        <v>11</v>
      </c>
      <c r="F14755">
        <v>0</v>
      </c>
    </row>
    <row r="14756" spans="1:6">
      <c r="A14756" s="171">
        <v>44644</v>
      </c>
      <c r="B14756" t="s">
        <v>164</v>
      </c>
      <c r="C14756">
        <v>205811.04</v>
      </c>
      <c r="D14756" t="s">
        <v>9</v>
      </c>
      <c r="E14756" t="s">
        <v>12</v>
      </c>
      <c r="F14756">
        <v>0</v>
      </c>
    </row>
    <row r="14757" spans="1:6">
      <c r="A14757" s="171">
        <v>44644</v>
      </c>
      <c r="B14757" t="s">
        <v>164</v>
      </c>
      <c r="C14757">
        <v>205811.04</v>
      </c>
      <c r="D14757" t="s">
        <v>9</v>
      </c>
      <c r="E14757" t="s">
        <v>13</v>
      </c>
      <c r="F14757">
        <v>18971</v>
      </c>
    </row>
    <row r="14758" spans="1:6">
      <c r="A14758" s="171">
        <v>44644</v>
      </c>
      <c r="B14758" t="s">
        <v>164</v>
      </c>
      <c r="C14758">
        <v>205811.04</v>
      </c>
      <c r="D14758" t="s">
        <v>14</v>
      </c>
      <c r="E14758" t="s">
        <v>14</v>
      </c>
      <c r="F14758">
        <v>1860</v>
      </c>
    </row>
    <row r="14759" spans="1:6">
      <c r="A14759" s="171">
        <v>44644</v>
      </c>
      <c r="B14759" t="s">
        <v>164</v>
      </c>
      <c r="C14759">
        <v>205811.04</v>
      </c>
      <c r="D14759" t="s">
        <v>14</v>
      </c>
      <c r="E14759" t="s">
        <v>15</v>
      </c>
      <c r="F14759">
        <v>1860</v>
      </c>
    </row>
    <row r="14760" spans="1:6">
      <c r="A14760" s="171">
        <v>44644</v>
      </c>
      <c r="B14760" t="s">
        <v>164</v>
      </c>
      <c r="C14760">
        <v>205811.04</v>
      </c>
      <c r="D14760" t="s">
        <v>14</v>
      </c>
      <c r="E14760" t="s">
        <v>16</v>
      </c>
      <c r="F14760">
        <v>0</v>
      </c>
    </row>
    <row r="14761" spans="1:6">
      <c r="A14761" s="171">
        <v>44644</v>
      </c>
      <c r="B14761" t="s">
        <v>164</v>
      </c>
      <c r="C14761">
        <v>205811.04</v>
      </c>
      <c r="D14761" t="s">
        <v>14</v>
      </c>
      <c r="E14761" t="s">
        <v>17</v>
      </c>
      <c r="F14761">
        <v>0</v>
      </c>
    </row>
    <row r="14762" spans="1:6">
      <c r="A14762" s="171">
        <v>44644</v>
      </c>
      <c r="B14762" t="s">
        <v>164</v>
      </c>
      <c r="C14762">
        <v>205811.04</v>
      </c>
      <c r="D14762" t="s">
        <v>14</v>
      </c>
      <c r="E14762" t="s">
        <v>18</v>
      </c>
      <c r="F14762">
        <v>0</v>
      </c>
    </row>
    <row r="14763" spans="1:6">
      <c r="A14763" s="171">
        <v>44644</v>
      </c>
      <c r="B14763" t="s">
        <v>164</v>
      </c>
      <c r="C14763">
        <v>205811.04</v>
      </c>
      <c r="D14763" t="s">
        <v>19</v>
      </c>
      <c r="E14763" t="s">
        <v>19</v>
      </c>
      <c r="F14763">
        <v>12160450</v>
      </c>
    </row>
    <row r="14764" spans="1:6">
      <c r="A14764" s="171">
        <v>44644</v>
      </c>
      <c r="B14764" t="s">
        <v>164</v>
      </c>
      <c r="C14764">
        <v>205811.04</v>
      </c>
      <c r="D14764" t="s">
        <v>19</v>
      </c>
      <c r="E14764" t="s">
        <v>20</v>
      </c>
      <c r="F14764">
        <v>12160450</v>
      </c>
    </row>
    <row r="14765" spans="1:6">
      <c r="A14765" s="171">
        <v>44644</v>
      </c>
      <c r="B14765" t="s">
        <v>164</v>
      </c>
      <c r="C14765">
        <v>205811.04</v>
      </c>
      <c r="D14765" t="s">
        <v>19</v>
      </c>
      <c r="E14765" t="s">
        <v>21</v>
      </c>
      <c r="F14765">
        <v>0</v>
      </c>
    </row>
    <row r="14766" spans="1:6">
      <c r="A14766" s="171">
        <v>44644</v>
      </c>
      <c r="B14766" t="s">
        <v>164</v>
      </c>
      <c r="C14766">
        <v>205811.04</v>
      </c>
      <c r="D14766" t="s">
        <v>19</v>
      </c>
      <c r="E14766" t="s">
        <v>22</v>
      </c>
      <c r="F14766">
        <v>0</v>
      </c>
    </row>
    <row r="14767" spans="1:6">
      <c r="A14767" s="171">
        <v>44644</v>
      </c>
      <c r="B14767" t="s">
        <v>164</v>
      </c>
      <c r="C14767">
        <v>205811.04</v>
      </c>
      <c r="D14767" t="s">
        <v>23</v>
      </c>
      <c r="E14767" t="s">
        <v>23</v>
      </c>
      <c r="F14767">
        <v>786533</v>
      </c>
    </row>
    <row r="14768" spans="1:6">
      <c r="A14768" s="171">
        <v>44644</v>
      </c>
      <c r="B14768" t="s">
        <v>164</v>
      </c>
      <c r="C14768">
        <v>205811.04</v>
      </c>
      <c r="D14768" t="s">
        <v>24</v>
      </c>
      <c r="E14768" t="s">
        <v>24</v>
      </c>
      <c r="F14768">
        <v>2004861</v>
      </c>
    </row>
    <row r="14769" spans="1:6">
      <c r="A14769" s="171">
        <v>44644</v>
      </c>
      <c r="B14769" t="s">
        <v>164</v>
      </c>
      <c r="C14769">
        <v>205811.04</v>
      </c>
      <c r="D14769" t="s">
        <v>25</v>
      </c>
      <c r="E14769" t="s">
        <v>25</v>
      </c>
      <c r="F14769">
        <v>2686317</v>
      </c>
    </row>
    <row r="14770" spans="1:6">
      <c r="A14770" s="171">
        <v>44644</v>
      </c>
      <c r="B14770" t="s">
        <v>164</v>
      </c>
      <c r="C14770">
        <v>205811.04</v>
      </c>
      <c r="D14770" t="s">
        <v>26</v>
      </c>
      <c r="E14770" t="s">
        <v>26</v>
      </c>
      <c r="F14770">
        <v>12189712</v>
      </c>
    </row>
    <row r="14771" spans="1:6">
      <c r="A14771" s="171">
        <v>44644</v>
      </c>
      <c r="B14771" t="s">
        <v>164</v>
      </c>
      <c r="C14771">
        <v>205811.04</v>
      </c>
      <c r="D14771" t="s">
        <v>27</v>
      </c>
      <c r="E14771" t="s">
        <v>27</v>
      </c>
      <c r="F14771">
        <v>124404</v>
      </c>
    </row>
    <row r="14772" spans="1:6">
      <c r="A14772" s="171">
        <v>44644</v>
      </c>
      <c r="B14772" t="s">
        <v>164</v>
      </c>
      <c r="C14772">
        <v>205811.04</v>
      </c>
      <c r="D14772" t="s">
        <v>28</v>
      </c>
      <c r="E14772" t="s">
        <v>28</v>
      </c>
      <c r="F14772">
        <v>0</v>
      </c>
    </row>
    <row r="14773" spans="1:6">
      <c r="A14773" s="171">
        <v>44644</v>
      </c>
      <c r="B14773" t="s">
        <v>164</v>
      </c>
      <c r="C14773">
        <v>205811.04</v>
      </c>
      <c r="D14773" t="s">
        <v>29</v>
      </c>
      <c r="E14773" t="s">
        <v>29</v>
      </c>
      <c r="F14773">
        <v>1491522</v>
      </c>
    </row>
    <row r="14774" spans="1:6">
      <c r="A14774" s="171">
        <v>44644</v>
      </c>
      <c r="B14774" t="s">
        <v>164</v>
      </c>
      <c r="C14774">
        <v>205811.04</v>
      </c>
      <c r="D14774" t="s">
        <v>30</v>
      </c>
      <c r="E14774" t="s">
        <v>30</v>
      </c>
      <c r="F14774">
        <v>45458571</v>
      </c>
    </row>
    <row r="14775" spans="1:6">
      <c r="A14775" s="171">
        <v>44644</v>
      </c>
      <c r="B14775" t="s">
        <v>164</v>
      </c>
      <c r="C14775">
        <v>205811.04</v>
      </c>
      <c r="D14775" t="s">
        <v>31</v>
      </c>
      <c r="E14775" t="s">
        <v>31</v>
      </c>
      <c r="F14775">
        <v>591992</v>
      </c>
    </row>
    <row r="14776" spans="1:6">
      <c r="A14776" s="171">
        <v>44644</v>
      </c>
      <c r="B14776" t="s">
        <v>164</v>
      </c>
      <c r="C14776">
        <v>205811.04</v>
      </c>
      <c r="D14776" t="s">
        <v>32</v>
      </c>
      <c r="E14776" t="s">
        <v>32</v>
      </c>
      <c r="F14776">
        <v>203285</v>
      </c>
    </row>
    <row r="14777" spans="1:6">
      <c r="A14777" s="171">
        <v>44644</v>
      </c>
      <c r="B14777" t="s">
        <v>164</v>
      </c>
      <c r="C14777">
        <v>205811.04</v>
      </c>
      <c r="D14777" t="s">
        <v>33</v>
      </c>
      <c r="E14777" t="s">
        <v>33</v>
      </c>
      <c r="F14777">
        <v>114236916</v>
      </c>
    </row>
    <row r="14778" spans="1:6">
      <c r="A14778" s="171">
        <v>44644</v>
      </c>
      <c r="B14778" t="s">
        <v>164</v>
      </c>
      <c r="C14778">
        <v>205811.04</v>
      </c>
      <c r="D14778" t="s">
        <v>34</v>
      </c>
      <c r="E14778" t="s">
        <v>34</v>
      </c>
      <c r="F14778">
        <v>2386414</v>
      </c>
    </row>
    <row r="14779" spans="1:6">
      <c r="A14779" s="171">
        <v>44644</v>
      </c>
      <c r="B14779" t="s">
        <v>164</v>
      </c>
      <c r="C14779">
        <v>205811.04</v>
      </c>
      <c r="D14779" t="s">
        <v>35</v>
      </c>
      <c r="E14779" t="s">
        <v>35</v>
      </c>
      <c r="F14779">
        <v>5362748</v>
      </c>
    </row>
    <row r="14780" spans="1:6">
      <c r="A14780" s="171">
        <v>44644</v>
      </c>
      <c r="B14780" t="s">
        <v>164</v>
      </c>
      <c r="C14780">
        <v>205811.04</v>
      </c>
      <c r="D14780" t="s">
        <v>36</v>
      </c>
      <c r="E14780" t="s">
        <v>36</v>
      </c>
      <c r="F14780">
        <v>0</v>
      </c>
    </row>
    <row r="14781" spans="1:6">
      <c r="A14781" s="171">
        <v>44644</v>
      </c>
      <c r="B14781" t="s">
        <v>164</v>
      </c>
      <c r="C14781">
        <v>205811.04</v>
      </c>
      <c r="D14781" t="s">
        <v>37</v>
      </c>
      <c r="E14781" t="s">
        <v>37</v>
      </c>
      <c r="F14781">
        <v>0</v>
      </c>
    </row>
    <row r="14782" spans="1:6">
      <c r="A14782" s="171">
        <v>44644</v>
      </c>
      <c r="B14782" t="s">
        <v>164</v>
      </c>
      <c r="C14782">
        <v>205811.04</v>
      </c>
      <c r="D14782" t="s">
        <v>38</v>
      </c>
      <c r="E14782" t="s">
        <v>38</v>
      </c>
      <c r="F14782">
        <v>0</v>
      </c>
    </row>
    <row r="14783" spans="1:6">
      <c r="A14783" s="171">
        <v>44644</v>
      </c>
      <c r="B14783" t="s">
        <v>164</v>
      </c>
      <c r="C14783">
        <v>205811.04</v>
      </c>
      <c r="D14783" t="s">
        <v>39</v>
      </c>
      <c r="E14783" t="s">
        <v>39</v>
      </c>
      <c r="F14783">
        <v>47175</v>
      </c>
    </row>
    <row r="14784" spans="1:6">
      <c r="A14784" s="171">
        <v>44644</v>
      </c>
      <c r="B14784" t="s">
        <v>164</v>
      </c>
      <c r="C14784">
        <v>205811.04</v>
      </c>
      <c r="D14784" t="s">
        <v>40</v>
      </c>
      <c r="E14784" t="s">
        <v>40</v>
      </c>
      <c r="F14784">
        <v>0</v>
      </c>
    </row>
    <row r="14785" spans="1:6">
      <c r="A14785" s="171">
        <v>44644</v>
      </c>
      <c r="B14785" t="s">
        <v>164</v>
      </c>
      <c r="C14785">
        <v>205811.04</v>
      </c>
      <c r="D14785" t="s">
        <v>41</v>
      </c>
      <c r="E14785" t="s">
        <v>41</v>
      </c>
      <c r="F14785">
        <v>0</v>
      </c>
    </row>
    <row r="14786" spans="1:6">
      <c r="A14786" s="171">
        <v>44645</v>
      </c>
      <c r="B14786" t="s">
        <v>164</v>
      </c>
      <c r="C14786">
        <v>855061.37</v>
      </c>
      <c r="D14786" t="s">
        <v>9</v>
      </c>
      <c r="E14786" t="s">
        <v>9</v>
      </c>
      <c r="F14786">
        <v>205056</v>
      </c>
    </row>
    <row r="14787" spans="1:6">
      <c r="A14787" s="171">
        <v>44645</v>
      </c>
      <c r="B14787" t="s">
        <v>164</v>
      </c>
      <c r="C14787">
        <v>855061.37</v>
      </c>
      <c r="D14787" t="s">
        <v>9</v>
      </c>
      <c r="E14787" t="s">
        <v>10</v>
      </c>
      <c r="F14787">
        <v>205010</v>
      </c>
    </row>
    <row r="14788" spans="1:6">
      <c r="A14788" s="171">
        <v>44645</v>
      </c>
      <c r="B14788" t="s">
        <v>164</v>
      </c>
      <c r="C14788">
        <v>855061.37</v>
      </c>
      <c r="D14788" t="s">
        <v>9</v>
      </c>
      <c r="E14788" t="s">
        <v>11</v>
      </c>
      <c r="F14788">
        <v>0</v>
      </c>
    </row>
    <row r="14789" spans="1:6">
      <c r="A14789" s="171">
        <v>44645</v>
      </c>
      <c r="B14789" t="s">
        <v>164</v>
      </c>
      <c r="C14789">
        <v>855061.37</v>
      </c>
      <c r="D14789" t="s">
        <v>9</v>
      </c>
      <c r="E14789" t="s">
        <v>12</v>
      </c>
      <c r="F14789">
        <v>0</v>
      </c>
    </row>
    <row r="14790" spans="1:6">
      <c r="A14790" s="171">
        <v>44645</v>
      </c>
      <c r="B14790" t="s">
        <v>164</v>
      </c>
      <c r="C14790">
        <v>855061.37</v>
      </c>
      <c r="D14790" t="s">
        <v>9</v>
      </c>
      <c r="E14790" t="s">
        <v>13</v>
      </c>
      <c r="F14790">
        <v>46</v>
      </c>
    </row>
    <row r="14791" spans="1:6">
      <c r="A14791" s="171">
        <v>44645</v>
      </c>
      <c r="B14791" t="s">
        <v>164</v>
      </c>
      <c r="C14791">
        <v>855061.37</v>
      </c>
      <c r="D14791" t="s">
        <v>14</v>
      </c>
      <c r="E14791" t="s">
        <v>14</v>
      </c>
      <c r="F14791">
        <v>1403</v>
      </c>
    </row>
    <row r="14792" spans="1:6">
      <c r="A14792" s="171">
        <v>44645</v>
      </c>
      <c r="B14792" t="s">
        <v>164</v>
      </c>
      <c r="C14792">
        <v>855061.37</v>
      </c>
      <c r="D14792" t="s">
        <v>14</v>
      </c>
      <c r="E14792" t="s">
        <v>15</v>
      </c>
      <c r="F14792">
        <v>1403</v>
      </c>
    </row>
    <row r="14793" spans="1:6">
      <c r="A14793" s="171">
        <v>44645</v>
      </c>
      <c r="B14793" t="s">
        <v>164</v>
      </c>
      <c r="C14793">
        <v>855061.37</v>
      </c>
      <c r="D14793" t="s">
        <v>14</v>
      </c>
      <c r="E14793" t="s">
        <v>16</v>
      </c>
      <c r="F14793">
        <v>0</v>
      </c>
    </row>
    <row r="14794" spans="1:6">
      <c r="A14794" s="171">
        <v>44645</v>
      </c>
      <c r="B14794" t="s">
        <v>164</v>
      </c>
      <c r="C14794">
        <v>855061.37</v>
      </c>
      <c r="D14794" t="s">
        <v>14</v>
      </c>
      <c r="E14794" t="s">
        <v>17</v>
      </c>
      <c r="F14794">
        <v>0</v>
      </c>
    </row>
    <row r="14795" spans="1:6">
      <c r="A14795" s="171">
        <v>44645</v>
      </c>
      <c r="B14795" t="s">
        <v>164</v>
      </c>
      <c r="C14795">
        <v>855061.37</v>
      </c>
      <c r="D14795" t="s">
        <v>14</v>
      </c>
      <c r="E14795" t="s">
        <v>18</v>
      </c>
      <c r="F14795">
        <v>0</v>
      </c>
    </row>
    <row r="14796" spans="1:6">
      <c r="A14796" s="171">
        <v>44645</v>
      </c>
      <c r="B14796" t="s">
        <v>164</v>
      </c>
      <c r="C14796">
        <v>855061.37</v>
      </c>
      <c r="D14796" t="s">
        <v>19</v>
      </c>
      <c r="E14796" t="s">
        <v>19</v>
      </c>
      <c r="F14796">
        <v>13904863</v>
      </c>
    </row>
    <row r="14797" spans="1:6">
      <c r="A14797" s="171">
        <v>44645</v>
      </c>
      <c r="B14797" t="s">
        <v>164</v>
      </c>
      <c r="C14797">
        <v>855061.37</v>
      </c>
      <c r="D14797" t="s">
        <v>19</v>
      </c>
      <c r="E14797" t="s">
        <v>20</v>
      </c>
      <c r="F14797">
        <v>13904863</v>
      </c>
    </row>
    <row r="14798" spans="1:6">
      <c r="A14798" s="171">
        <v>44645</v>
      </c>
      <c r="B14798" t="s">
        <v>164</v>
      </c>
      <c r="C14798">
        <v>855061.37</v>
      </c>
      <c r="D14798" t="s">
        <v>19</v>
      </c>
      <c r="E14798" t="s">
        <v>21</v>
      </c>
      <c r="F14798">
        <v>0</v>
      </c>
    </row>
    <row r="14799" spans="1:6">
      <c r="A14799" s="171">
        <v>44645</v>
      </c>
      <c r="B14799" t="s">
        <v>164</v>
      </c>
      <c r="C14799">
        <v>855061.37</v>
      </c>
      <c r="D14799" t="s">
        <v>19</v>
      </c>
      <c r="E14799" t="s">
        <v>22</v>
      </c>
      <c r="F14799">
        <v>0</v>
      </c>
    </row>
    <row r="14800" spans="1:6">
      <c r="A14800" s="171">
        <v>44645</v>
      </c>
      <c r="B14800" t="s">
        <v>164</v>
      </c>
      <c r="C14800">
        <v>855061.37</v>
      </c>
      <c r="D14800" t="s">
        <v>23</v>
      </c>
      <c r="E14800" t="s">
        <v>23</v>
      </c>
      <c r="F14800">
        <v>343231</v>
      </c>
    </row>
    <row r="14801" spans="1:6">
      <c r="A14801" s="171">
        <v>44645</v>
      </c>
      <c r="B14801" t="s">
        <v>164</v>
      </c>
      <c r="C14801">
        <v>855061.37</v>
      </c>
      <c r="D14801" t="s">
        <v>24</v>
      </c>
      <c r="E14801" t="s">
        <v>24</v>
      </c>
      <c r="F14801">
        <v>2196196</v>
      </c>
    </row>
    <row r="14802" spans="1:6">
      <c r="A14802" s="171">
        <v>44645</v>
      </c>
      <c r="B14802" t="s">
        <v>164</v>
      </c>
      <c r="C14802">
        <v>855061.37</v>
      </c>
      <c r="D14802" t="s">
        <v>25</v>
      </c>
      <c r="E14802" t="s">
        <v>25</v>
      </c>
      <c r="F14802">
        <v>2555008</v>
      </c>
    </row>
    <row r="14803" spans="1:6">
      <c r="A14803" s="171">
        <v>44645</v>
      </c>
      <c r="B14803" t="s">
        <v>164</v>
      </c>
      <c r="C14803">
        <v>855061.37</v>
      </c>
      <c r="D14803" t="s">
        <v>26</v>
      </c>
      <c r="E14803" t="s">
        <v>26</v>
      </c>
      <c r="F14803">
        <v>13910225</v>
      </c>
    </row>
    <row r="14804" spans="1:6">
      <c r="A14804" s="171">
        <v>44645</v>
      </c>
      <c r="B14804" t="s">
        <v>164</v>
      </c>
      <c r="C14804">
        <v>855061.37</v>
      </c>
      <c r="D14804" t="s">
        <v>27</v>
      </c>
      <c r="E14804" t="s">
        <v>27</v>
      </c>
      <c r="F14804">
        <v>123454</v>
      </c>
    </row>
    <row r="14805" spans="1:6">
      <c r="A14805" s="171">
        <v>44645</v>
      </c>
      <c r="B14805" t="s">
        <v>164</v>
      </c>
      <c r="C14805">
        <v>855061.37</v>
      </c>
      <c r="D14805" t="s">
        <v>28</v>
      </c>
      <c r="E14805" t="s">
        <v>28</v>
      </c>
      <c r="F14805">
        <v>0</v>
      </c>
    </row>
    <row r="14806" spans="1:6">
      <c r="A14806" s="171">
        <v>44645</v>
      </c>
      <c r="B14806" t="s">
        <v>164</v>
      </c>
      <c r="C14806">
        <v>855061.37</v>
      </c>
      <c r="D14806" t="s">
        <v>29</v>
      </c>
      <c r="E14806" t="s">
        <v>29</v>
      </c>
      <c r="F14806">
        <v>1465781</v>
      </c>
    </row>
    <row r="14807" spans="1:6">
      <c r="A14807" s="171">
        <v>44645</v>
      </c>
      <c r="B14807" t="s">
        <v>164</v>
      </c>
      <c r="C14807">
        <v>855061.37</v>
      </c>
      <c r="D14807" t="s">
        <v>30</v>
      </c>
      <c r="E14807" t="s">
        <v>30</v>
      </c>
      <c r="F14807">
        <v>38824657</v>
      </c>
    </row>
    <row r="14808" spans="1:6">
      <c r="A14808" s="171">
        <v>44645</v>
      </c>
      <c r="B14808" t="s">
        <v>164</v>
      </c>
      <c r="C14808">
        <v>855061.37</v>
      </c>
      <c r="D14808" t="s">
        <v>31</v>
      </c>
      <c r="E14808" t="s">
        <v>31</v>
      </c>
      <c r="F14808">
        <v>626207</v>
      </c>
    </row>
    <row r="14809" spans="1:6">
      <c r="A14809" s="171">
        <v>44645</v>
      </c>
      <c r="B14809" t="s">
        <v>164</v>
      </c>
      <c r="C14809">
        <v>855061.37</v>
      </c>
      <c r="D14809" t="s">
        <v>32</v>
      </c>
      <c r="E14809" t="s">
        <v>32</v>
      </c>
      <c r="F14809">
        <v>156189</v>
      </c>
    </row>
    <row r="14810" spans="1:6">
      <c r="A14810" s="171">
        <v>44645</v>
      </c>
      <c r="B14810" t="s">
        <v>164</v>
      </c>
      <c r="C14810">
        <v>855061.37</v>
      </c>
      <c r="D14810" t="s">
        <v>33</v>
      </c>
      <c r="E14810" t="s">
        <v>33</v>
      </c>
      <c r="F14810">
        <v>114680067</v>
      </c>
    </row>
    <row r="14811" spans="1:6">
      <c r="A14811" s="171">
        <v>44645</v>
      </c>
      <c r="B14811" t="s">
        <v>164</v>
      </c>
      <c r="C14811">
        <v>855061.37</v>
      </c>
      <c r="D14811" t="s">
        <v>34</v>
      </c>
      <c r="E14811" t="s">
        <v>34</v>
      </c>
      <c r="F14811">
        <v>1450171</v>
      </c>
    </row>
    <row r="14812" spans="1:6">
      <c r="A14812" s="171">
        <v>44645</v>
      </c>
      <c r="B14812" t="s">
        <v>164</v>
      </c>
      <c r="C14812">
        <v>855061.37</v>
      </c>
      <c r="D14812" t="s">
        <v>35</v>
      </c>
      <c r="E14812" t="s">
        <v>35</v>
      </c>
      <c r="F14812">
        <v>5158770</v>
      </c>
    </row>
    <row r="14813" spans="1:6">
      <c r="A14813" s="171">
        <v>44645</v>
      </c>
      <c r="B14813" t="s">
        <v>164</v>
      </c>
      <c r="C14813">
        <v>855061.37</v>
      </c>
      <c r="D14813" t="s">
        <v>36</v>
      </c>
      <c r="E14813" t="s">
        <v>36</v>
      </c>
      <c r="F14813">
        <v>0</v>
      </c>
    </row>
    <row r="14814" spans="1:6">
      <c r="A14814" s="171">
        <v>44645</v>
      </c>
      <c r="B14814" t="s">
        <v>164</v>
      </c>
      <c r="C14814">
        <v>855061.37</v>
      </c>
      <c r="D14814" t="s">
        <v>37</v>
      </c>
      <c r="E14814" t="s">
        <v>37</v>
      </c>
      <c r="F14814">
        <v>0</v>
      </c>
    </row>
    <row r="14815" spans="1:6">
      <c r="A14815" s="171">
        <v>44645</v>
      </c>
      <c r="B14815" t="s">
        <v>164</v>
      </c>
      <c r="C14815">
        <v>855061.37</v>
      </c>
      <c r="D14815" t="s">
        <v>38</v>
      </c>
      <c r="E14815" t="s">
        <v>38</v>
      </c>
      <c r="F14815">
        <v>0</v>
      </c>
    </row>
    <row r="14816" spans="1:6">
      <c r="A14816" s="171">
        <v>44645</v>
      </c>
      <c r="B14816" t="s">
        <v>164</v>
      </c>
      <c r="C14816">
        <v>855061.37</v>
      </c>
      <c r="D14816" t="s">
        <v>39</v>
      </c>
      <c r="E14816" t="s">
        <v>39</v>
      </c>
      <c r="F14816">
        <v>39250</v>
      </c>
    </row>
    <row r="14817" spans="1:6">
      <c r="A14817" s="171">
        <v>44645</v>
      </c>
      <c r="B14817" t="s">
        <v>164</v>
      </c>
      <c r="C14817">
        <v>855061.37</v>
      </c>
      <c r="D14817" t="s">
        <v>40</v>
      </c>
      <c r="E14817" t="s">
        <v>40</v>
      </c>
      <c r="F14817">
        <v>0</v>
      </c>
    </row>
    <row r="14818" spans="1:6">
      <c r="A14818" s="171">
        <v>44645</v>
      </c>
      <c r="B14818" t="s">
        <v>164</v>
      </c>
      <c r="C14818">
        <v>855061.37</v>
      </c>
      <c r="D14818" t="s">
        <v>41</v>
      </c>
      <c r="E14818" t="s">
        <v>41</v>
      </c>
      <c r="F14818">
        <v>0</v>
      </c>
    </row>
    <row r="14819" spans="1:6">
      <c r="A14819" s="171">
        <v>44646</v>
      </c>
      <c r="B14819" t="s">
        <v>164</v>
      </c>
      <c r="C14819">
        <v>467550.28</v>
      </c>
      <c r="D14819" t="s">
        <v>9</v>
      </c>
      <c r="E14819" t="s">
        <v>9</v>
      </c>
      <c r="F14819">
        <v>115714</v>
      </c>
    </row>
    <row r="14820" spans="1:6">
      <c r="A14820" s="171">
        <v>44646</v>
      </c>
      <c r="B14820" t="s">
        <v>164</v>
      </c>
      <c r="C14820">
        <v>467550.28</v>
      </c>
      <c r="D14820" t="s">
        <v>9</v>
      </c>
      <c r="E14820" t="s">
        <v>10</v>
      </c>
      <c r="F14820">
        <v>115714</v>
      </c>
    </row>
    <row r="14821" spans="1:6">
      <c r="A14821" s="171">
        <v>44646</v>
      </c>
      <c r="B14821" t="s">
        <v>164</v>
      </c>
      <c r="C14821">
        <v>467550.28</v>
      </c>
      <c r="D14821" t="s">
        <v>9</v>
      </c>
      <c r="E14821" t="s">
        <v>11</v>
      </c>
      <c r="F14821">
        <v>0</v>
      </c>
    </row>
    <row r="14822" spans="1:6">
      <c r="A14822" s="171">
        <v>44646</v>
      </c>
      <c r="B14822" t="s">
        <v>164</v>
      </c>
      <c r="C14822">
        <v>467550.28</v>
      </c>
      <c r="D14822" t="s">
        <v>9</v>
      </c>
      <c r="E14822" t="s">
        <v>12</v>
      </c>
      <c r="F14822">
        <v>0</v>
      </c>
    </row>
    <row r="14823" spans="1:6">
      <c r="A14823" s="171">
        <v>44646</v>
      </c>
      <c r="B14823" t="s">
        <v>164</v>
      </c>
      <c r="C14823">
        <v>467550.28</v>
      </c>
      <c r="D14823" t="s">
        <v>9</v>
      </c>
      <c r="E14823" t="s">
        <v>13</v>
      </c>
      <c r="F14823">
        <v>0</v>
      </c>
    </row>
    <row r="14824" spans="1:6">
      <c r="A14824" s="171">
        <v>44646</v>
      </c>
      <c r="B14824" t="s">
        <v>164</v>
      </c>
      <c r="C14824">
        <v>467550.28</v>
      </c>
      <c r="D14824" t="s">
        <v>14</v>
      </c>
      <c r="E14824" t="s">
        <v>14</v>
      </c>
      <c r="F14824">
        <v>64</v>
      </c>
    </row>
    <row r="14825" spans="1:6">
      <c r="A14825" s="171">
        <v>44646</v>
      </c>
      <c r="B14825" t="s">
        <v>164</v>
      </c>
      <c r="C14825">
        <v>467550.28</v>
      </c>
      <c r="D14825" t="s">
        <v>14</v>
      </c>
      <c r="E14825" t="s">
        <v>15</v>
      </c>
      <c r="F14825">
        <v>64</v>
      </c>
    </row>
    <row r="14826" spans="1:6">
      <c r="A14826" s="171">
        <v>44646</v>
      </c>
      <c r="B14826" t="s">
        <v>164</v>
      </c>
      <c r="C14826">
        <v>467550.28</v>
      </c>
      <c r="D14826" t="s">
        <v>14</v>
      </c>
      <c r="E14826" t="s">
        <v>16</v>
      </c>
      <c r="F14826">
        <v>0</v>
      </c>
    </row>
    <row r="14827" spans="1:6">
      <c r="A14827" s="171">
        <v>44646</v>
      </c>
      <c r="B14827" t="s">
        <v>164</v>
      </c>
      <c r="C14827">
        <v>467550.28</v>
      </c>
      <c r="D14827" t="s">
        <v>14</v>
      </c>
      <c r="E14827" t="s">
        <v>17</v>
      </c>
      <c r="F14827">
        <v>0</v>
      </c>
    </row>
    <row r="14828" spans="1:6">
      <c r="A14828" s="171">
        <v>44646</v>
      </c>
      <c r="B14828" t="s">
        <v>164</v>
      </c>
      <c r="C14828">
        <v>467550.28</v>
      </c>
      <c r="D14828" t="s">
        <v>14</v>
      </c>
      <c r="E14828" t="s">
        <v>18</v>
      </c>
      <c r="F14828">
        <v>0</v>
      </c>
    </row>
    <row r="14829" spans="1:6">
      <c r="A14829" s="171">
        <v>44646</v>
      </c>
      <c r="B14829" t="s">
        <v>164</v>
      </c>
      <c r="C14829">
        <v>467550.28</v>
      </c>
      <c r="D14829" t="s">
        <v>19</v>
      </c>
      <c r="E14829" t="s">
        <v>19</v>
      </c>
      <c r="F14829">
        <v>10442541</v>
      </c>
    </row>
    <row r="14830" spans="1:6">
      <c r="A14830" s="171">
        <v>44646</v>
      </c>
      <c r="B14830" t="s">
        <v>164</v>
      </c>
      <c r="C14830">
        <v>467550.28</v>
      </c>
      <c r="D14830" t="s">
        <v>19</v>
      </c>
      <c r="E14830" t="s">
        <v>20</v>
      </c>
      <c r="F14830">
        <v>10442541</v>
      </c>
    </row>
    <row r="14831" spans="1:6">
      <c r="A14831" s="171">
        <v>44646</v>
      </c>
      <c r="B14831" t="s">
        <v>164</v>
      </c>
      <c r="C14831">
        <v>467550.28</v>
      </c>
      <c r="D14831" t="s">
        <v>19</v>
      </c>
      <c r="E14831" t="s">
        <v>21</v>
      </c>
      <c r="F14831">
        <v>0</v>
      </c>
    </row>
    <row r="14832" spans="1:6">
      <c r="A14832" s="171">
        <v>44646</v>
      </c>
      <c r="B14832" t="s">
        <v>164</v>
      </c>
      <c r="C14832">
        <v>467550.28</v>
      </c>
      <c r="D14832" t="s">
        <v>19</v>
      </c>
      <c r="E14832" t="s">
        <v>22</v>
      </c>
      <c r="F14832">
        <v>0</v>
      </c>
    </row>
    <row r="14833" spans="1:6">
      <c r="A14833" s="171">
        <v>44646</v>
      </c>
      <c r="B14833" t="s">
        <v>164</v>
      </c>
      <c r="C14833">
        <v>467550.28</v>
      </c>
      <c r="D14833" t="s">
        <v>23</v>
      </c>
      <c r="E14833" t="s">
        <v>23</v>
      </c>
      <c r="F14833">
        <v>440911</v>
      </c>
    </row>
    <row r="14834" spans="1:6">
      <c r="A14834" s="171">
        <v>44646</v>
      </c>
      <c r="B14834" t="s">
        <v>164</v>
      </c>
      <c r="C14834">
        <v>467550.28</v>
      </c>
      <c r="D14834" t="s">
        <v>24</v>
      </c>
      <c r="E14834" t="s">
        <v>24</v>
      </c>
      <c r="F14834">
        <v>1728361</v>
      </c>
    </row>
    <row r="14835" spans="1:6">
      <c r="A14835" s="171">
        <v>44646</v>
      </c>
      <c r="B14835" t="s">
        <v>164</v>
      </c>
      <c r="C14835">
        <v>467550.28</v>
      </c>
      <c r="D14835" t="s">
        <v>25</v>
      </c>
      <c r="E14835" t="s">
        <v>25</v>
      </c>
      <c r="F14835">
        <v>2768410</v>
      </c>
    </row>
    <row r="14836" spans="1:6">
      <c r="A14836" s="171">
        <v>44646</v>
      </c>
      <c r="B14836" t="s">
        <v>164</v>
      </c>
      <c r="C14836">
        <v>467550.28</v>
      </c>
      <c r="D14836" t="s">
        <v>26</v>
      </c>
      <c r="E14836" t="s">
        <v>26</v>
      </c>
      <c r="F14836">
        <v>10448190</v>
      </c>
    </row>
    <row r="14837" spans="1:6">
      <c r="A14837" s="171">
        <v>44646</v>
      </c>
      <c r="B14837" t="s">
        <v>164</v>
      </c>
      <c r="C14837">
        <v>467550.28</v>
      </c>
      <c r="D14837" t="s">
        <v>27</v>
      </c>
      <c r="E14837" t="s">
        <v>27</v>
      </c>
      <c r="F14837">
        <v>129773</v>
      </c>
    </row>
    <row r="14838" spans="1:6">
      <c r="A14838" s="171">
        <v>44646</v>
      </c>
      <c r="B14838" t="s">
        <v>164</v>
      </c>
      <c r="C14838">
        <v>467550.28</v>
      </c>
      <c r="D14838" t="s">
        <v>28</v>
      </c>
      <c r="E14838" t="s">
        <v>28</v>
      </c>
      <c r="F14838">
        <v>0</v>
      </c>
    </row>
    <row r="14839" spans="1:6">
      <c r="A14839" s="171">
        <v>44646</v>
      </c>
      <c r="B14839" t="s">
        <v>164</v>
      </c>
      <c r="C14839">
        <v>467550.28</v>
      </c>
      <c r="D14839" t="s">
        <v>29</v>
      </c>
      <c r="E14839" t="s">
        <v>29</v>
      </c>
      <c r="F14839">
        <v>1926036</v>
      </c>
    </row>
    <row r="14840" spans="1:6">
      <c r="A14840" s="171">
        <v>44646</v>
      </c>
      <c r="B14840" t="s">
        <v>164</v>
      </c>
      <c r="C14840">
        <v>467550.28</v>
      </c>
      <c r="D14840" t="s">
        <v>30</v>
      </c>
      <c r="E14840" t="s">
        <v>30</v>
      </c>
      <c r="F14840">
        <v>42429324</v>
      </c>
    </row>
    <row r="14841" spans="1:6">
      <c r="A14841" s="171">
        <v>44646</v>
      </c>
      <c r="B14841" t="s">
        <v>164</v>
      </c>
      <c r="C14841">
        <v>467550.28</v>
      </c>
      <c r="D14841" t="s">
        <v>31</v>
      </c>
      <c r="E14841" t="s">
        <v>31</v>
      </c>
      <c r="F14841">
        <v>685360</v>
      </c>
    </row>
    <row r="14842" spans="1:6">
      <c r="A14842" s="171">
        <v>44646</v>
      </c>
      <c r="B14842" t="s">
        <v>164</v>
      </c>
      <c r="C14842">
        <v>467550.28</v>
      </c>
      <c r="D14842" t="s">
        <v>32</v>
      </c>
      <c r="E14842" t="s">
        <v>32</v>
      </c>
      <c r="F14842">
        <v>144781</v>
      </c>
    </row>
    <row r="14843" spans="1:6">
      <c r="A14843" s="171">
        <v>44646</v>
      </c>
      <c r="B14843" t="s">
        <v>164</v>
      </c>
      <c r="C14843">
        <v>467550.28</v>
      </c>
      <c r="D14843" t="s">
        <v>33</v>
      </c>
      <c r="E14843" t="s">
        <v>33</v>
      </c>
      <c r="F14843">
        <v>114997752</v>
      </c>
    </row>
    <row r="14844" spans="1:6">
      <c r="A14844" s="171">
        <v>44646</v>
      </c>
      <c r="B14844" t="s">
        <v>164</v>
      </c>
      <c r="C14844">
        <v>467550.28</v>
      </c>
      <c r="D14844" t="s">
        <v>34</v>
      </c>
      <c r="E14844" t="s">
        <v>34</v>
      </c>
      <c r="F14844">
        <v>1728224</v>
      </c>
    </row>
    <row r="14845" spans="1:6">
      <c r="A14845" s="171">
        <v>44646</v>
      </c>
      <c r="B14845" t="s">
        <v>164</v>
      </c>
      <c r="C14845">
        <v>467550.28</v>
      </c>
      <c r="D14845" t="s">
        <v>35</v>
      </c>
      <c r="E14845" t="s">
        <v>35</v>
      </c>
      <c r="F14845">
        <v>5065951</v>
      </c>
    </row>
    <row r="14846" spans="1:6">
      <c r="A14846" s="171">
        <v>44646</v>
      </c>
      <c r="B14846" t="s">
        <v>164</v>
      </c>
      <c r="C14846">
        <v>467550.28</v>
      </c>
      <c r="D14846" t="s">
        <v>36</v>
      </c>
      <c r="E14846" t="s">
        <v>36</v>
      </c>
      <c r="F14846">
        <v>0</v>
      </c>
    </row>
    <row r="14847" spans="1:6">
      <c r="A14847" s="171">
        <v>44646</v>
      </c>
      <c r="B14847" t="s">
        <v>164</v>
      </c>
      <c r="C14847">
        <v>467550.28</v>
      </c>
      <c r="D14847" t="s">
        <v>37</v>
      </c>
      <c r="E14847" t="s">
        <v>37</v>
      </c>
      <c r="F14847">
        <v>0</v>
      </c>
    </row>
    <row r="14848" spans="1:6">
      <c r="A14848" s="171">
        <v>44646</v>
      </c>
      <c r="B14848" t="s">
        <v>164</v>
      </c>
      <c r="C14848">
        <v>467550.28</v>
      </c>
      <c r="D14848" t="s">
        <v>38</v>
      </c>
      <c r="E14848" t="s">
        <v>38</v>
      </c>
      <c r="F14848">
        <v>0</v>
      </c>
    </row>
    <row r="14849" spans="1:6">
      <c r="A14849" s="171">
        <v>44646</v>
      </c>
      <c r="B14849" t="s">
        <v>164</v>
      </c>
      <c r="C14849">
        <v>467550.28</v>
      </c>
      <c r="D14849" t="s">
        <v>39</v>
      </c>
      <c r="E14849" t="s">
        <v>39</v>
      </c>
      <c r="F14849">
        <v>116462</v>
      </c>
    </row>
    <row r="14850" spans="1:6">
      <c r="A14850" s="171">
        <v>44646</v>
      </c>
      <c r="B14850" t="s">
        <v>164</v>
      </c>
      <c r="C14850">
        <v>467550.28</v>
      </c>
      <c r="D14850" t="s">
        <v>40</v>
      </c>
      <c r="E14850" t="s">
        <v>40</v>
      </c>
      <c r="F14850">
        <v>0</v>
      </c>
    </row>
    <row r="14851" spans="1:6">
      <c r="A14851" s="171">
        <v>44646</v>
      </c>
      <c r="B14851" t="s">
        <v>164</v>
      </c>
      <c r="C14851">
        <v>467550.28</v>
      </c>
      <c r="D14851" t="s">
        <v>41</v>
      </c>
      <c r="E14851" t="s">
        <v>41</v>
      </c>
      <c r="F14851">
        <v>0</v>
      </c>
    </row>
    <row r="14852" spans="1:6">
      <c r="A14852" s="171">
        <v>44647</v>
      </c>
      <c r="B14852" t="s">
        <v>164</v>
      </c>
      <c r="C14852">
        <v>346548.31</v>
      </c>
      <c r="D14852" t="s">
        <v>9</v>
      </c>
      <c r="E14852" t="s">
        <v>9</v>
      </c>
      <c r="F14852">
        <v>96605</v>
      </c>
    </row>
    <row r="14853" spans="1:6">
      <c r="A14853" s="171">
        <v>44647</v>
      </c>
      <c r="B14853" t="s">
        <v>164</v>
      </c>
      <c r="C14853">
        <v>346548.31</v>
      </c>
      <c r="D14853" t="s">
        <v>9</v>
      </c>
      <c r="E14853" t="s">
        <v>10</v>
      </c>
      <c r="F14853">
        <v>96605</v>
      </c>
    </row>
    <row r="14854" spans="1:6">
      <c r="A14854" s="171">
        <v>44647</v>
      </c>
      <c r="B14854" t="s">
        <v>164</v>
      </c>
      <c r="C14854">
        <v>346548.31</v>
      </c>
      <c r="D14854" t="s">
        <v>9</v>
      </c>
      <c r="E14854" t="s">
        <v>11</v>
      </c>
      <c r="F14854">
        <v>0</v>
      </c>
    </row>
    <row r="14855" spans="1:6">
      <c r="A14855" s="171">
        <v>44647</v>
      </c>
      <c r="B14855" t="s">
        <v>164</v>
      </c>
      <c r="C14855">
        <v>346548.31</v>
      </c>
      <c r="D14855" t="s">
        <v>9</v>
      </c>
      <c r="E14855" t="s">
        <v>12</v>
      </c>
      <c r="F14855">
        <v>0</v>
      </c>
    </row>
    <row r="14856" spans="1:6">
      <c r="A14856" s="171">
        <v>44647</v>
      </c>
      <c r="B14856" t="s">
        <v>164</v>
      </c>
      <c r="C14856">
        <v>346548.31</v>
      </c>
      <c r="D14856" t="s">
        <v>9</v>
      </c>
      <c r="E14856" t="s">
        <v>13</v>
      </c>
      <c r="F14856">
        <v>0</v>
      </c>
    </row>
    <row r="14857" spans="1:6">
      <c r="A14857" s="171">
        <v>44647</v>
      </c>
      <c r="B14857" t="s">
        <v>164</v>
      </c>
      <c r="C14857">
        <v>346548.31</v>
      </c>
      <c r="D14857" t="s">
        <v>14</v>
      </c>
      <c r="E14857" t="s">
        <v>14</v>
      </c>
      <c r="F14857">
        <v>0</v>
      </c>
    </row>
    <row r="14858" spans="1:6">
      <c r="A14858" s="171">
        <v>44647</v>
      </c>
      <c r="B14858" t="s">
        <v>164</v>
      </c>
      <c r="C14858">
        <v>346548.31</v>
      </c>
      <c r="D14858" t="s">
        <v>14</v>
      </c>
      <c r="E14858" t="s">
        <v>15</v>
      </c>
      <c r="F14858">
        <v>0</v>
      </c>
    </row>
    <row r="14859" spans="1:6">
      <c r="A14859" s="171">
        <v>44647</v>
      </c>
      <c r="B14859" t="s">
        <v>164</v>
      </c>
      <c r="C14859">
        <v>346548.31</v>
      </c>
      <c r="D14859" t="s">
        <v>14</v>
      </c>
      <c r="E14859" t="s">
        <v>16</v>
      </c>
      <c r="F14859">
        <v>0</v>
      </c>
    </row>
    <row r="14860" spans="1:6">
      <c r="A14860" s="171">
        <v>44647</v>
      </c>
      <c r="B14860" t="s">
        <v>164</v>
      </c>
      <c r="C14860">
        <v>346548.31</v>
      </c>
      <c r="D14860" t="s">
        <v>14</v>
      </c>
      <c r="E14860" t="s">
        <v>17</v>
      </c>
      <c r="F14860">
        <v>0</v>
      </c>
    </row>
    <row r="14861" spans="1:6">
      <c r="A14861" s="171">
        <v>44647</v>
      </c>
      <c r="B14861" t="s">
        <v>164</v>
      </c>
      <c r="C14861">
        <v>346548.31</v>
      </c>
      <c r="D14861" t="s">
        <v>14</v>
      </c>
      <c r="E14861" t="s">
        <v>18</v>
      </c>
      <c r="F14861">
        <v>0</v>
      </c>
    </row>
    <row r="14862" spans="1:6">
      <c r="A14862" s="171">
        <v>44647</v>
      </c>
      <c r="B14862" t="s">
        <v>164</v>
      </c>
      <c r="C14862">
        <v>346548.31</v>
      </c>
      <c r="D14862" t="s">
        <v>19</v>
      </c>
      <c r="E14862" t="s">
        <v>19</v>
      </c>
      <c r="F14862">
        <v>8686852</v>
      </c>
    </row>
    <row r="14863" spans="1:6">
      <c r="A14863" s="171">
        <v>44647</v>
      </c>
      <c r="B14863" t="s">
        <v>164</v>
      </c>
      <c r="C14863">
        <v>346548.31</v>
      </c>
      <c r="D14863" t="s">
        <v>19</v>
      </c>
      <c r="E14863" t="s">
        <v>20</v>
      </c>
      <c r="F14863">
        <v>8686852</v>
      </c>
    </row>
    <row r="14864" spans="1:6">
      <c r="A14864" s="171">
        <v>44647</v>
      </c>
      <c r="B14864" t="s">
        <v>164</v>
      </c>
      <c r="C14864">
        <v>346548.31</v>
      </c>
      <c r="D14864" t="s">
        <v>19</v>
      </c>
      <c r="E14864" t="s">
        <v>21</v>
      </c>
      <c r="F14864">
        <v>0</v>
      </c>
    </row>
    <row r="14865" spans="1:6">
      <c r="A14865" s="171">
        <v>44647</v>
      </c>
      <c r="B14865" t="s">
        <v>164</v>
      </c>
      <c r="C14865">
        <v>346548.31</v>
      </c>
      <c r="D14865" t="s">
        <v>19</v>
      </c>
      <c r="E14865" t="s">
        <v>22</v>
      </c>
      <c r="F14865">
        <v>0</v>
      </c>
    </row>
    <row r="14866" spans="1:6">
      <c r="A14866" s="171">
        <v>44647</v>
      </c>
      <c r="B14866" t="s">
        <v>164</v>
      </c>
      <c r="C14866">
        <v>346548.31</v>
      </c>
      <c r="D14866" t="s">
        <v>23</v>
      </c>
      <c r="E14866" t="s">
        <v>23</v>
      </c>
      <c r="F14866">
        <v>461787</v>
      </c>
    </row>
    <row r="14867" spans="1:6">
      <c r="A14867" s="171">
        <v>44647</v>
      </c>
      <c r="B14867" t="s">
        <v>164</v>
      </c>
      <c r="C14867">
        <v>346548.31</v>
      </c>
      <c r="D14867" t="s">
        <v>24</v>
      </c>
      <c r="E14867" t="s">
        <v>24</v>
      </c>
      <c r="F14867">
        <v>2155739</v>
      </c>
    </row>
    <row r="14868" spans="1:6">
      <c r="A14868" s="171">
        <v>44647</v>
      </c>
      <c r="B14868" t="s">
        <v>164</v>
      </c>
      <c r="C14868">
        <v>346548.31</v>
      </c>
      <c r="D14868" t="s">
        <v>25</v>
      </c>
      <c r="E14868" t="s">
        <v>25</v>
      </c>
      <c r="F14868">
        <v>3199124</v>
      </c>
    </row>
    <row r="14869" spans="1:6">
      <c r="A14869" s="171">
        <v>44647</v>
      </c>
      <c r="B14869" t="s">
        <v>164</v>
      </c>
      <c r="C14869">
        <v>346548.31</v>
      </c>
      <c r="D14869" t="s">
        <v>26</v>
      </c>
      <c r="E14869" t="s">
        <v>26</v>
      </c>
      <c r="F14869">
        <v>8691604</v>
      </c>
    </row>
    <row r="14870" spans="1:6">
      <c r="A14870" s="171">
        <v>44647</v>
      </c>
      <c r="B14870" t="s">
        <v>164</v>
      </c>
      <c r="C14870">
        <v>346548.31</v>
      </c>
      <c r="D14870" t="s">
        <v>27</v>
      </c>
      <c r="E14870" t="s">
        <v>27</v>
      </c>
      <c r="F14870">
        <v>119032</v>
      </c>
    </row>
    <row r="14871" spans="1:6">
      <c r="A14871" s="171">
        <v>44647</v>
      </c>
      <c r="B14871" t="s">
        <v>164</v>
      </c>
      <c r="C14871">
        <v>346548.31</v>
      </c>
      <c r="D14871" t="s">
        <v>28</v>
      </c>
      <c r="E14871" t="s">
        <v>28</v>
      </c>
      <c r="F14871">
        <v>0</v>
      </c>
    </row>
    <row r="14872" spans="1:6">
      <c r="A14872" s="171">
        <v>44647</v>
      </c>
      <c r="B14872" t="s">
        <v>164</v>
      </c>
      <c r="C14872">
        <v>346548.31</v>
      </c>
      <c r="D14872" t="s">
        <v>29</v>
      </c>
      <c r="E14872" t="s">
        <v>29</v>
      </c>
      <c r="F14872">
        <v>2335784</v>
      </c>
    </row>
    <row r="14873" spans="1:6">
      <c r="A14873" s="171">
        <v>44647</v>
      </c>
      <c r="B14873" t="s">
        <v>164</v>
      </c>
      <c r="C14873">
        <v>346548.31</v>
      </c>
      <c r="D14873" t="s">
        <v>30</v>
      </c>
      <c r="E14873" t="s">
        <v>30</v>
      </c>
      <c r="F14873">
        <v>38971892</v>
      </c>
    </row>
    <row r="14874" spans="1:6">
      <c r="A14874" s="171">
        <v>44647</v>
      </c>
      <c r="B14874" t="s">
        <v>164</v>
      </c>
      <c r="C14874">
        <v>346548.31</v>
      </c>
      <c r="D14874" t="s">
        <v>31</v>
      </c>
      <c r="E14874" t="s">
        <v>31</v>
      </c>
      <c r="F14874">
        <v>751796</v>
      </c>
    </row>
    <row r="14875" spans="1:6">
      <c r="A14875" s="171">
        <v>44647</v>
      </c>
      <c r="B14875" t="s">
        <v>164</v>
      </c>
      <c r="C14875">
        <v>346548.31</v>
      </c>
      <c r="D14875" t="s">
        <v>32</v>
      </c>
      <c r="E14875" t="s">
        <v>32</v>
      </c>
      <c r="F14875">
        <v>255133</v>
      </c>
    </row>
    <row r="14876" spans="1:6">
      <c r="A14876" s="171">
        <v>44647</v>
      </c>
      <c r="B14876" t="s">
        <v>164</v>
      </c>
      <c r="C14876">
        <v>346548.31</v>
      </c>
      <c r="D14876" t="s">
        <v>33</v>
      </c>
      <c r="E14876" t="s">
        <v>33</v>
      </c>
      <c r="F14876">
        <v>122493761</v>
      </c>
    </row>
    <row r="14877" spans="1:6">
      <c r="A14877" s="171">
        <v>44647</v>
      </c>
      <c r="B14877" t="s">
        <v>164</v>
      </c>
      <c r="C14877">
        <v>346548.31</v>
      </c>
      <c r="D14877" t="s">
        <v>34</v>
      </c>
      <c r="E14877" t="s">
        <v>34</v>
      </c>
      <c r="F14877">
        <v>1921847</v>
      </c>
    </row>
    <row r="14878" spans="1:6">
      <c r="A14878" s="171">
        <v>44647</v>
      </c>
      <c r="B14878" t="s">
        <v>164</v>
      </c>
      <c r="C14878">
        <v>346548.31</v>
      </c>
      <c r="D14878" t="s">
        <v>35</v>
      </c>
      <c r="E14878" t="s">
        <v>35</v>
      </c>
      <c r="F14878">
        <v>4899194</v>
      </c>
    </row>
    <row r="14879" spans="1:6">
      <c r="A14879" s="171">
        <v>44647</v>
      </c>
      <c r="B14879" t="s">
        <v>164</v>
      </c>
      <c r="C14879">
        <v>346548.31</v>
      </c>
      <c r="D14879" t="s">
        <v>36</v>
      </c>
      <c r="E14879" t="s">
        <v>36</v>
      </c>
      <c r="F14879">
        <v>0</v>
      </c>
    </row>
    <row r="14880" spans="1:6">
      <c r="A14880" s="171">
        <v>44647</v>
      </c>
      <c r="B14880" t="s">
        <v>164</v>
      </c>
      <c r="C14880">
        <v>346548.31</v>
      </c>
      <c r="D14880" t="s">
        <v>37</v>
      </c>
      <c r="E14880" t="s">
        <v>37</v>
      </c>
      <c r="F14880">
        <v>0</v>
      </c>
    </row>
    <row r="14881" spans="1:6">
      <c r="A14881" s="171">
        <v>44647</v>
      </c>
      <c r="B14881" t="s">
        <v>164</v>
      </c>
      <c r="C14881">
        <v>346548.31</v>
      </c>
      <c r="D14881" t="s">
        <v>38</v>
      </c>
      <c r="E14881" t="s">
        <v>38</v>
      </c>
      <c r="F14881">
        <v>0</v>
      </c>
    </row>
    <row r="14882" spans="1:6">
      <c r="A14882" s="171">
        <v>44647</v>
      </c>
      <c r="B14882" t="s">
        <v>164</v>
      </c>
      <c r="C14882">
        <v>346548.31</v>
      </c>
      <c r="D14882" t="s">
        <v>39</v>
      </c>
      <c r="E14882" t="s">
        <v>39</v>
      </c>
      <c r="F14882">
        <v>242470</v>
      </c>
    </row>
    <row r="14883" spans="1:6">
      <c r="A14883" s="171">
        <v>44647</v>
      </c>
      <c r="B14883" t="s">
        <v>164</v>
      </c>
      <c r="C14883">
        <v>346548.31</v>
      </c>
      <c r="D14883" t="s">
        <v>40</v>
      </c>
      <c r="E14883" t="s">
        <v>40</v>
      </c>
      <c r="F14883">
        <v>0</v>
      </c>
    </row>
    <row r="14884" spans="1:6">
      <c r="A14884" s="171">
        <v>44647</v>
      </c>
      <c r="B14884" t="s">
        <v>164</v>
      </c>
      <c r="C14884">
        <v>346548.31</v>
      </c>
      <c r="D14884" t="s">
        <v>41</v>
      </c>
      <c r="E14884" t="s">
        <v>41</v>
      </c>
      <c r="F14884">
        <v>0</v>
      </c>
    </row>
    <row r="14885" spans="1:6">
      <c r="A14885" s="171">
        <v>44648</v>
      </c>
      <c r="B14885" t="s">
        <v>164</v>
      </c>
      <c r="C14885">
        <v>262509.21000000002</v>
      </c>
      <c r="D14885" t="s">
        <v>9</v>
      </c>
      <c r="E14885" t="s">
        <v>9</v>
      </c>
      <c r="F14885">
        <v>67949</v>
      </c>
    </row>
    <row r="14886" spans="1:6">
      <c r="A14886" s="171">
        <v>44648</v>
      </c>
      <c r="B14886" t="s">
        <v>164</v>
      </c>
      <c r="C14886">
        <v>262509.21000000002</v>
      </c>
      <c r="D14886" t="s">
        <v>9</v>
      </c>
      <c r="E14886" t="s">
        <v>10</v>
      </c>
      <c r="F14886">
        <v>67949</v>
      </c>
    </row>
    <row r="14887" spans="1:6">
      <c r="A14887" s="171">
        <v>44648</v>
      </c>
      <c r="B14887" t="s">
        <v>164</v>
      </c>
      <c r="C14887">
        <v>262509.21000000002</v>
      </c>
      <c r="D14887" t="s">
        <v>9</v>
      </c>
      <c r="E14887" t="s">
        <v>11</v>
      </c>
      <c r="F14887">
        <v>0</v>
      </c>
    </row>
    <row r="14888" spans="1:6">
      <c r="A14888" s="171">
        <v>44648</v>
      </c>
      <c r="B14888" t="s">
        <v>164</v>
      </c>
      <c r="C14888">
        <v>262509.21000000002</v>
      </c>
      <c r="D14888" t="s">
        <v>9</v>
      </c>
      <c r="E14888" t="s">
        <v>12</v>
      </c>
      <c r="F14888">
        <v>0</v>
      </c>
    </row>
    <row r="14889" spans="1:6">
      <c r="A14889" s="171">
        <v>44648</v>
      </c>
      <c r="B14889" t="s">
        <v>164</v>
      </c>
      <c r="C14889">
        <v>262509.21000000002</v>
      </c>
      <c r="D14889" t="s">
        <v>9</v>
      </c>
      <c r="E14889" t="s">
        <v>13</v>
      </c>
      <c r="F14889">
        <v>0</v>
      </c>
    </row>
    <row r="14890" spans="1:6">
      <c r="A14890" s="171">
        <v>44648</v>
      </c>
      <c r="B14890" t="s">
        <v>164</v>
      </c>
      <c r="C14890">
        <v>262509.21000000002</v>
      </c>
      <c r="D14890" t="s">
        <v>14</v>
      </c>
      <c r="E14890" t="s">
        <v>14</v>
      </c>
      <c r="F14890">
        <v>0</v>
      </c>
    </row>
    <row r="14891" spans="1:6">
      <c r="A14891" s="171">
        <v>44648</v>
      </c>
      <c r="B14891" t="s">
        <v>164</v>
      </c>
      <c r="C14891">
        <v>262509.21000000002</v>
      </c>
      <c r="D14891" t="s">
        <v>14</v>
      </c>
      <c r="E14891" t="s">
        <v>15</v>
      </c>
      <c r="F14891">
        <v>0</v>
      </c>
    </row>
    <row r="14892" spans="1:6">
      <c r="A14892" s="171">
        <v>44648</v>
      </c>
      <c r="B14892" t="s">
        <v>164</v>
      </c>
      <c r="C14892">
        <v>262509.21000000002</v>
      </c>
      <c r="D14892" t="s">
        <v>14</v>
      </c>
      <c r="E14892" t="s">
        <v>16</v>
      </c>
      <c r="F14892">
        <v>0</v>
      </c>
    </row>
    <row r="14893" spans="1:6">
      <c r="A14893" s="171">
        <v>44648</v>
      </c>
      <c r="B14893" t="s">
        <v>164</v>
      </c>
      <c r="C14893">
        <v>262509.21000000002</v>
      </c>
      <c r="D14893" t="s">
        <v>14</v>
      </c>
      <c r="E14893" t="s">
        <v>17</v>
      </c>
      <c r="F14893">
        <v>0</v>
      </c>
    </row>
    <row r="14894" spans="1:6">
      <c r="A14894" s="171">
        <v>44648</v>
      </c>
      <c r="B14894" t="s">
        <v>164</v>
      </c>
      <c r="C14894">
        <v>262509.21000000002</v>
      </c>
      <c r="D14894" t="s">
        <v>14</v>
      </c>
      <c r="E14894" t="s">
        <v>18</v>
      </c>
      <c r="F14894">
        <v>0</v>
      </c>
    </row>
    <row r="14895" spans="1:6">
      <c r="A14895" s="171">
        <v>44648</v>
      </c>
      <c r="B14895" t="s">
        <v>164</v>
      </c>
      <c r="C14895">
        <v>262509.21000000002</v>
      </c>
      <c r="D14895" t="s">
        <v>19</v>
      </c>
      <c r="E14895" t="s">
        <v>19</v>
      </c>
      <c r="F14895">
        <v>8543372</v>
      </c>
    </row>
    <row r="14896" spans="1:6">
      <c r="A14896" s="171">
        <v>44648</v>
      </c>
      <c r="B14896" t="s">
        <v>164</v>
      </c>
      <c r="C14896">
        <v>262509.21000000002</v>
      </c>
      <c r="D14896" t="s">
        <v>19</v>
      </c>
      <c r="E14896" t="s">
        <v>20</v>
      </c>
      <c r="F14896">
        <v>8543372</v>
      </c>
    </row>
    <row r="14897" spans="1:6">
      <c r="A14897" s="171">
        <v>44648</v>
      </c>
      <c r="B14897" t="s">
        <v>164</v>
      </c>
      <c r="C14897">
        <v>262509.21000000002</v>
      </c>
      <c r="D14897" t="s">
        <v>19</v>
      </c>
      <c r="E14897" t="s">
        <v>21</v>
      </c>
      <c r="F14897">
        <v>0</v>
      </c>
    </row>
    <row r="14898" spans="1:6">
      <c r="A14898" s="171">
        <v>44648</v>
      </c>
      <c r="B14898" t="s">
        <v>164</v>
      </c>
      <c r="C14898">
        <v>262509.21000000002</v>
      </c>
      <c r="D14898" t="s">
        <v>19</v>
      </c>
      <c r="E14898" t="s">
        <v>22</v>
      </c>
      <c r="F14898">
        <v>0</v>
      </c>
    </row>
    <row r="14899" spans="1:6">
      <c r="A14899" s="171">
        <v>44648</v>
      </c>
      <c r="B14899" t="s">
        <v>164</v>
      </c>
      <c r="C14899">
        <v>262509.21000000002</v>
      </c>
      <c r="D14899" t="s">
        <v>23</v>
      </c>
      <c r="E14899" t="s">
        <v>23</v>
      </c>
      <c r="F14899">
        <v>369514</v>
      </c>
    </row>
    <row r="14900" spans="1:6">
      <c r="A14900" s="171">
        <v>44648</v>
      </c>
      <c r="B14900" t="s">
        <v>164</v>
      </c>
      <c r="C14900">
        <v>262509.21000000002</v>
      </c>
      <c r="D14900" t="s">
        <v>24</v>
      </c>
      <c r="E14900" t="s">
        <v>24</v>
      </c>
      <c r="F14900">
        <v>2767051</v>
      </c>
    </row>
    <row r="14901" spans="1:6">
      <c r="A14901" s="171">
        <v>44648</v>
      </c>
      <c r="B14901" t="s">
        <v>164</v>
      </c>
      <c r="C14901">
        <v>262509.21000000002</v>
      </c>
      <c r="D14901" t="s">
        <v>25</v>
      </c>
      <c r="E14901" t="s">
        <v>25</v>
      </c>
      <c r="F14901">
        <v>3300763</v>
      </c>
    </row>
    <row r="14902" spans="1:6">
      <c r="A14902" s="171">
        <v>44648</v>
      </c>
      <c r="B14902" t="s">
        <v>164</v>
      </c>
      <c r="C14902">
        <v>262509.21000000002</v>
      </c>
      <c r="D14902" t="s">
        <v>26</v>
      </c>
      <c r="E14902" t="s">
        <v>26</v>
      </c>
      <c r="F14902">
        <v>8547252</v>
      </c>
    </row>
    <row r="14903" spans="1:6">
      <c r="A14903" s="171">
        <v>44648</v>
      </c>
      <c r="B14903" t="s">
        <v>164</v>
      </c>
      <c r="C14903">
        <v>262509.21000000002</v>
      </c>
      <c r="D14903" t="s">
        <v>27</v>
      </c>
      <c r="E14903" t="s">
        <v>27</v>
      </c>
      <c r="F14903">
        <v>119607</v>
      </c>
    </row>
    <row r="14904" spans="1:6">
      <c r="A14904" s="171">
        <v>44648</v>
      </c>
      <c r="B14904" t="s">
        <v>164</v>
      </c>
      <c r="C14904">
        <v>262509.21000000002</v>
      </c>
      <c r="D14904" t="s">
        <v>28</v>
      </c>
      <c r="E14904" t="s">
        <v>28</v>
      </c>
      <c r="F14904">
        <v>0</v>
      </c>
    </row>
    <row r="14905" spans="1:6">
      <c r="A14905" s="171">
        <v>44648</v>
      </c>
      <c r="B14905" t="s">
        <v>164</v>
      </c>
      <c r="C14905">
        <v>262509.21000000002</v>
      </c>
      <c r="D14905" t="s">
        <v>29</v>
      </c>
      <c r="E14905" t="s">
        <v>29</v>
      </c>
      <c r="F14905">
        <v>1737972</v>
      </c>
    </row>
    <row r="14906" spans="1:6">
      <c r="A14906" s="171">
        <v>44648</v>
      </c>
      <c r="B14906" t="s">
        <v>164</v>
      </c>
      <c r="C14906">
        <v>262509.21000000002</v>
      </c>
      <c r="D14906" t="s">
        <v>30</v>
      </c>
      <c r="E14906" t="s">
        <v>30</v>
      </c>
      <c r="F14906">
        <v>50584986</v>
      </c>
    </row>
    <row r="14907" spans="1:6">
      <c r="A14907" s="171">
        <v>44648</v>
      </c>
      <c r="B14907" t="s">
        <v>164</v>
      </c>
      <c r="C14907">
        <v>262509.21000000002</v>
      </c>
      <c r="D14907" t="s">
        <v>31</v>
      </c>
      <c r="E14907" t="s">
        <v>31</v>
      </c>
      <c r="F14907">
        <v>442768</v>
      </c>
    </row>
    <row r="14908" spans="1:6">
      <c r="A14908" s="171">
        <v>44648</v>
      </c>
      <c r="B14908" t="s">
        <v>164</v>
      </c>
      <c r="C14908">
        <v>262509.21000000002</v>
      </c>
      <c r="D14908" t="s">
        <v>32</v>
      </c>
      <c r="E14908" t="s">
        <v>32</v>
      </c>
      <c r="F14908">
        <v>130482</v>
      </c>
    </row>
    <row r="14909" spans="1:6">
      <c r="A14909" s="171">
        <v>44648</v>
      </c>
      <c r="B14909" t="s">
        <v>164</v>
      </c>
      <c r="C14909">
        <v>262509.21000000002</v>
      </c>
      <c r="D14909" t="s">
        <v>33</v>
      </c>
      <c r="E14909" t="s">
        <v>33</v>
      </c>
      <c r="F14909">
        <v>134987754</v>
      </c>
    </row>
    <row r="14910" spans="1:6">
      <c r="A14910" s="171">
        <v>44648</v>
      </c>
      <c r="B14910" t="s">
        <v>164</v>
      </c>
      <c r="C14910">
        <v>262509.21000000002</v>
      </c>
      <c r="D14910" t="s">
        <v>34</v>
      </c>
      <c r="E14910" t="s">
        <v>34</v>
      </c>
      <c r="F14910">
        <v>1435275</v>
      </c>
    </row>
    <row r="14911" spans="1:6">
      <c r="A14911" s="171">
        <v>44648</v>
      </c>
      <c r="B14911" t="s">
        <v>164</v>
      </c>
      <c r="C14911">
        <v>262509.21000000002</v>
      </c>
      <c r="D14911" t="s">
        <v>35</v>
      </c>
      <c r="E14911" t="s">
        <v>35</v>
      </c>
      <c r="F14911">
        <v>5125835</v>
      </c>
    </row>
    <row r="14912" spans="1:6">
      <c r="A14912" s="171">
        <v>44648</v>
      </c>
      <c r="B14912" t="s">
        <v>164</v>
      </c>
      <c r="C14912">
        <v>262509.21000000002</v>
      </c>
      <c r="D14912" t="s">
        <v>36</v>
      </c>
      <c r="E14912" t="s">
        <v>36</v>
      </c>
      <c r="F14912">
        <v>0</v>
      </c>
    </row>
    <row r="14913" spans="1:6">
      <c r="A14913" s="171">
        <v>44648</v>
      </c>
      <c r="B14913" t="s">
        <v>164</v>
      </c>
      <c r="C14913">
        <v>262509.21000000002</v>
      </c>
      <c r="D14913" t="s">
        <v>37</v>
      </c>
      <c r="E14913" t="s">
        <v>37</v>
      </c>
      <c r="F14913">
        <v>0</v>
      </c>
    </row>
    <row r="14914" spans="1:6">
      <c r="A14914" s="171">
        <v>44648</v>
      </c>
      <c r="B14914" t="s">
        <v>164</v>
      </c>
      <c r="C14914">
        <v>262509.21000000002</v>
      </c>
      <c r="D14914" t="s">
        <v>38</v>
      </c>
      <c r="E14914" t="s">
        <v>38</v>
      </c>
      <c r="F14914">
        <v>0</v>
      </c>
    </row>
    <row r="14915" spans="1:6">
      <c r="A14915" s="171">
        <v>44648</v>
      </c>
      <c r="B14915" t="s">
        <v>164</v>
      </c>
      <c r="C14915">
        <v>262509.21000000002</v>
      </c>
      <c r="D14915" t="s">
        <v>39</v>
      </c>
      <c r="E14915" t="s">
        <v>39</v>
      </c>
      <c r="F14915">
        <v>296829</v>
      </c>
    </row>
    <row r="14916" spans="1:6">
      <c r="A14916" s="171">
        <v>44648</v>
      </c>
      <c r="B14916" t="s">
        <v>164</v>
      </c>
      <c r="C14916">
        <v>262509.21000000002</v>
      </c>
      <c r="D14916" t="s">
        <v>40</v>
      </c>
      <c r="E14916" t="s">
        <v>40</v>
      </c>
      <c r="F14916">
        <v>0</v>
      </c>
    </row>
    <row r="14917" spans="1:6">
      <c r="A14917" s="171">
        <v>44648</v>
      </c>
      <c r="B14917" t="s">
        <v>164</v>
      </c>
      <c r="C14917">
        <v>262509.21000000002</v>
      </c>
      <c r="D14917" t="s">
        <v>41</v>
      </c>
      <c r="E14917" t="s">
        <v>41</v>
      </c>
      <c r="F14917">
        <v>0</v>
      </c>
    </row>
    <row r="14918" spans="1:6">
      <c r="A14918" s="171">
        <v>44649</v>
      </c>
      <c r="B14918" t="s">
        <v>164</v>
      </c>
      <c r="C14918">
        <v>271127.58</v>
      </c>
      <c r="D14918" t="s">
        <v>9</v>
      </c>
      <c r="E14918" t="s">
        <v>9</v>
      </c>
      <c r="F14918">
        <v>73333</v>
      </c>
    </row>
    <row r="14919" spans="1:6">
      <c r="A14919" s="171">
        <v>44649</v>
      </c>
      <c r="B14919" t="s">
        <v>164</v>
      </c>
      <c r="C14919">
        <v>271127.58</v>
      </c>
      <c r="D14919" t="s">
        <v>9</v>
      </c>
      <c r="E14919" t="s">
        <v>10</v>
      </c>
      <c r="F14919">
        <v>73333</v>
      </c>
    </row>
    <row r="14920" spans="1:6">
      <c r="A14920" s="171">
        <v>44649</v>
      </c>
      <c r="B14920" t="s">
        <v>164</v>
      </c>
      <c r="C14920">
        <v>271127.58</v>
      </c>
      <c r="D14920" t="s">
        <v>9</v>
      </c>
      <c r="E14920" t="s">
        <v>11</v>
      </c>
      <c r="F14920">
        <v>0</v>
      </c>
    </row>
    <row r="14921" spans="1:6">
      <c r="A14921" s="171">
        <v>44649</v>
      </c>
      <c r="B14921" t="s">
        <v>164</v>
      </c>
      <c r="C14921">
        <v>271127.58</v>
      </c>
      <c r="D14921" t="s">
        <v>9</v>
      </c>
      <c r="E14921" t="s">
        <v>12</v>
      </c>
      <c r="F14921">
        <v>0</v>
      </c>
    </row>
    <row r="14922" spans="1:6">
      <c r="A14922" s="171">
        <v>44649</v>
      </c>
      <c r="B14922" t="s">
        <v>164</v>
      </c>
      <c r="C14922">
        <v>271127.58</v>
      </c>
      <c r="D14922" t="s">
        <v>9</v>
      </c>
      <c r="E14922" t="s">
        <v>13</v>
      </c>
      <c r="F14922">
        <v>0</v>
      </c>
    </row>
    <row r="14923" spans="1:6">
      <c r="A14923" s="171">
        <v>44649</v>
      </c>
      <c r="B14923" t="s">
        <v>164</v>
      </c>
      <c r="C14923">
        <v>271127.58</v>
      </c>
      <c r="D14923" t="s">
        <v>14</v>
      </c>
      <c r="E14923" t="s">
        <v>14</v>
      </c>
      <c r="F14923">
        <v>0</v>
      </c>
    </row>
    <row r="14924" spans="1:6">
      <c r="A14924" s="171">
        <v>44649</v>
      </c>
      <c r="B14924" t="s">
        <v>164</v>
      </c>
      <c r="C14924">
        <v>271127.58</v>
      </c>
      <c r="D14924" t="s">
        <v>14</v>
      </c>
      <c r="E14924" t="s">
        <v>15</v>
      </c>
      <c r="F14924">
        <v>0</v>
      </c>
    </row>
    <row r="14925" spans="1:6">
      <c r="A14925" s="171">
        <v>44649</v>
      </c>
      <c r="B14925" t="s">
        <v>164</v>
      </c>
      <c r="C14925">
        <v>271127.58</v>
      </c>
      <c r="D14925" t="s">
        <v>14</v>
      </c>
      <c r="E14925" t="s">
        <v>16</v>
      </c>
      <c r="F14925">
        <v>0</v>
      </c>
    </row>
    <row r="14926" spans="1:6">
      <c r="A14926" s="171">
        <v>44649</v>
      </c>
      <c r="B14926" t="s">
        <v>164</v>
      </c>
      <c r="C14926">
        <v>271127.58</v>
      </c>
      <c r="D14926" t="s">
        <v>14</v>
      </c>
      <c r="E14926" t="s">
        <v>17</v>
      </c>
      <c r="F14926">
        <v>0</v>
      </c>
    </row>
    <row r="14927" spans="1:6">
      <c r="A14927" s="171">
        <v>44649</v>
      </c>
      <c r="B14927" t="s">
        <v>164</v>
      </c>
      <c r="C14927">
        <v>271127.58</v>
      </c>
      <c r="D14927" t="s">
        <v>14</v>
      </c>
      <c r="E14927" t="s">
        <v>18</v>
      </c>
      <c r="F14927">
        <v>0</v>
      </c>
    </row>
    <row r="14928" spans="1:6">
      <c r="A14928" s="171">
        <v>44649</v>
      </c>
      <c r="B14928" t="s">
        <v>164</v>
      </c>
      <c r="C14928">
        <v>271127.58</v>
      </c>
      <c r="D14928" t="s">
        <v>19</v>
      </c>
      <c r="E14928" t="s">
        <v>19</v>
      </c>
      <c r="F14928">
        <v>8984436</v>
      </c>
    </row>
    <row r="14929" spans="1:6">
      <c r="A14929" s="171">
        <v>44649</v>
      </c>
      <c r="B14929" t="s">
        <v>164</v>
      </c>
      <c r="C14929">
        <v>271127.58</v>
      </c>
      <c r="D14929" t="s">
        <v>19</v>
      </c>
      <c r="E14929" t="s">
        <v>20</v>
      </c>
      <c r="F14929">
        <v>8984436</v>
      </c>
    </row>
    <row r="14930" spans="1:6">
      <c r="A14930" s="171">
        <v>44649</v>
      </c>
      <c r="B14930" t="s">
        <v>164</v>
      </c>
      <c r="C14930">
        <v>271127.58</v>
      </c>
      <c r="D14930" t="s">
        <v>19</v>
      </c>
      <c r="E14930" t="s">
        <v>21</v>
      </c>
      <c r="F14930">
        <v>0</v>
      </c>
    </row>
    <row r="14931" spans="1:6">
      <c r="A14931" s="171">
        <v>44649</v>
      </c>
      <c r="B14931" t="s">
        <v>164</v>
      </c>
      <c r="C14931">
        <v>271127.58</v>
      </c>
      <c r="D14931" t="s">
        <v>19</v>
      </c>
      <c r="E14931" t="s">
        <v>22</v>
      </c>
      <c r="F14931">
        <v>0</v>
      </c>
    </row>
    <row r="14932" spans="1:6">
      <c r="A14932" s="171">
        <v>44649</v>
      </c>
      <c r="B14932" t="s">
        <v>164</v>
      </c>
      <c r="C14932">
        <v>271127.58</v>
      </c>
      <c r="D14932" t="s">
        <v>23</v>
      </c>
      <c r="E14932" t="s">
        <v>23</v>
      </c>
      <c r="F14932">
        <v>364983</v>
      </c>
    </row>
    <row r="14933" spans="1:6">
      <c r="A14933" s="171">
        <v>44649</v>
      </c>
      <c r="B14933" t="s">
        <v>164</v>
      </c>
      <c r="C14933">
        <v>271127.58</v>
      </c>
      <c r="D14933" t="s">
        <v>24</v>
      </c>
      <c r="E14933" t="s">
        <v>24</v>
      </c>
      <c r="F14933">
        <v>2801588</v>
      </c>
    </row>
    <row r="14934" spans="1:6">
      <c r="A14934" s="171">
        <v>44649</v>
      </c>
      <c r="B14934" t="s">
        <v>164</v>
      </c>
      <c r="C14934">
        <v>271127.58</v>
      </c>
      <c r="D14934" t="s">
        <v>25</v>
      </c>
      <c r="E14934" t="s">
        <v>25</v>
      </c>
      <c r="F14934">
        <v>3667681</v>
      </c>
    </row>
    <row r="14935" spans="1:6">
      <c r="A14935" s="171">
        <v>44649</v>
      </c>
      <c r="B14935" t="s">
        <v>164</v>
      </c>
      <c r="C14935">
        <v>271127.58</v>
      </c>
      <c r="D14935" t="s">
        <v>26</v>
      </c>
      <c r="E14935" t="s">
        <v>26</v>
      </c>
      <c r="F14935">
        <v>8990957</v>
      </c>
    </row>
    <row r="14936" spans="1:6">
      <c r="A14936" s="171">
        <v>44649</v>
      </c>
      <c r="B14936" t="s">
        <v>164</v>
      </c>
      <c r="C14936">
        <v>271127.58</v>
      </c>
      <c r="D14936" t="s">
        <v>27</v>
      </c>
      <c r="E14936" t="s">
        <v>27</v>
      </c>
      <c r="F14936">
        <v>121155</v>
      </c>
    </row>
    <row r="14937" spans="1:6">
      <c r="A14937" s="171">
        <v>44649</v>
      </c>
      <c r="B14937" t="s">
        <v>164</v>
      </c>
      <c r="C14937">
        <v>271127.58</v>
      </c>
      <c r="D14937" t="s">
        <v>28</v>
      </c>
      <c r="E14937" t="s">
        <v>28</v>
      </c>
      <c r="F14937">
        <v>0</v>
      </c>
    </row>
    <row r="14938" spans="1:6">
      <c r="A14938" s="171">
        <v>44649</v>
      </c>
      <c r="B14938" t="s">
        <v>164</v>
      </c>
      <c r="C14938">
        <v>271127.58</v>
      </c>
      <c r="D14938" t="s">
        <v>29</v>
      </c>
      <c r="E14938" t="s">
        <v>29</v>
      </c>
      <c r="F14938">
        <v>1866292</v>
      </c>
    </row>
    <row r="14939" spans="1:6">
      <c r="A14939" s="171">
        <v>44649</v>
      </c>
      <c r="B14939" t="s">
        <v>164</v>
      </c>
      <c r="C14939">
        <v>271127.58</v>
      </c>
      <c r="D14939" t="s">
        <v>30</v>
      </c>
      <c r="E14939" t="s">
        <v>30</v>
      </c>
      <c r="F14939">
        <v>38820153</v>
      </c>
    </row>
    <row r="14940" spans="1:6">
      <c r="A14940" s="171">
        <v>44649</v>
      </c>
      <c r="B14940" t="s">
        <v>164</v>
      </c>
      <c r="C14940">
        <v>271127.58</v>
      </c>
      <c r="D14940" t="s">
        <v>31</v>
      </c>
      <c r="E14940" t="s">
        <v>31</v>
      </c>
      <c r="F14940">
        <v>620044</v>
      </c>
    </row>
    <row r="14941" spans="1:6">
      <c r="A14941" s="171">
        <v>44649</v>
      </c>
      <c r="B14941" t="s">
        <v>164</v>
      </c>
      <c r="C14941">
        <v>271127.58</v>
      </c>
      <c r="D14941" t="s">
        <v>32</v>
      </c>
      <c r="E14941" t="s">
        <v>32</v>
      </c>
      <c r="F14941">
        <v>158697</v>
      </c>
    </row>
    <row r="14942" spans="1:6">
      <c r="A14942" s="171">
        <v>44649</v>
      </c>
      <c r="B14942" t="s">
        <v>164</v>
      </c>
      <c r="C14942">
        <v>271127.58</v>
      </c>
      <c r="D14942" t="s">
        <v>33</v>
      </c>
      <c r="E14942" t="s">
        <v>33</v>
      </c>
      <c r="F14942">
        <v>136512784</v>
      </c>
    </row>
    <row r="14943" spans="1:6">
      <c r="A14943" s="171">
        <v>44649</v>
      </c>
      <c r="B14943" t="s">
        <v>164</v>
      </c>
      <c r="C14943">
        <v>271127.58</v>
      </c>
      <c r="D14943" t="s">
        <v>34</v>
      </c>
      <c r="E14943" t="s">
        <v>34</v>
      </c>
      <c r="F14943">
        <v>1224244</v>
      </c>
    </row>
    <row r="14944" spans="1:6">
      <c r="A14944" s="171">
        <v>44649</v>
      </c>
      <c r="B14944" t="s">
        <v>164</v>
      </c>
      <c r="C14944">
        <v>271127.58</v>
      </c>
      <c r="D14944" t="s">
        <v>35</v>
      </c>
      <c r="E14944" t="s">
        <v>35</v>
      </c>
      <c r="F14944">
        <v>7123496</v>
      </c>
    </row>
    <row r="14945" spans="1:6">
      <c r="A14945" s="171">
        <v>44649</v>
      </c>
      <c r="B14945" t="s">
        <v>164</v>
      </c>
      <c r="C14945">
        <v>271127.58</v>
      </c>
      <c r="D14945" t="s">
        <v>36</v>
      </c>
      <c r="E14945" t="s">
        <v>36</v>
      </c>
      <c r="F14945">
        <v>0</v>
      </c>
    </row>
    <row r="14946" spans="1:6">
      <c r="A14946" s="171">
        <v>44649</v>
      </c>
      <c r="B14946" t="s">
        <v>164</v>
      </c>
      <c r="C14946">
        <v>271127.58</v>
      </c>
      <c r="D14946" t="s">
        <v>37</v>
      </c>
      <c r="E14946" t="s">
        <v>37</v>
      </c>
      <c r="F14946">
        <v>0</v>
      </c>
    </row>
    <row r="14947" spans="1:6">
      <c r="A14947" s="171">
        <v>44649</v>
      </c>
      <c r="B14947" t="s">
        <v>164</v>
      </c>
      <c r="C14947">
        <v>271127.58</v>
      </c>
      <c r="D14947" t="s">
        <v>38</v>
      </c>
      <c r="E14947" t="s">
        <v>38</v>
      </c>
      <c r="F14947">
        <v>0</v>
      </c>
    </row>
    <row r="14948" spans="1:6">
      <c r="A14948" s="171">
        <v>44649</v>
      </c>
      <c r="B14948" t="s">
        <v>164</v>
      </c>
      <c r="C14948">
        <v>271127.58</v>
      </c>
      <c r="D14948" t="s">
        <v>39</v>
      </c>
      <c r="E14948" t="s">
        <v>39</v>
      </c>
      <c r="F14948">
        <v>149594</v>
      </c>
    </row>
    <row r="14949" spans="1:6">
      <c r="A14949" s="171">
        <v>44649</v>
      </c>
      <c r="B14949" t="s">
        <v>164</v>
      </c>
      <c r="C14949">
        <v>271127.58</v>
      </c>
      <c r="D14949" t="s">
        <v>40</v>
      </c>
      <c r="E14949" t="s">
        <v>40</v>
      </c>
      <c r="F14949">
        <v>0</v>
      </c>
    </row>
    <row r="14950" spans="1:6">
      <c r="A14950" s="171">
        <v>44649</v>
      </c>
      <c r="B14950" t="s">
        <v>164</v>
      </c>
      <c r="C14950">
        <v>271127.58</v>
      </c>
      <c r="D14950" t="s">
        <v>41</v>
      </c>
      <c r="E14950" t="s">
        <v>41</v>
      </c>
      <c r="F14950">
        <v>0</v>
      </c>
    </row>
    <row r="14951" spans="1:6">
      <c r="A14951" s="171">
        <v>44650</v>
      </c>
      <c r="B14951" t="s">
        <v>164</v>
      </c>
      <c r="C14951">
        <v>268842.94</v>
      </c>
      <c r="D14951" t="s">
        <v>9</v>
      </c>
      <c r="E14951" t="s">
        <v>9</v>
      </c>
      <c r="F14951">
        <v>83977</v>
      </c>
    </row>
    <row r="14952" spans="1:6">
      <c r="A14952" s="171">
        <v>44650</v>
      </c>
      <c r="B14952" t="s">
        <v>164</v>
      </c>
      <c r="C14952">
        <v>268842.94</v>
      </c>
      <c r="D14952" t="s">
        <v>9</v>
      </c>
      <c r="E14952" t="s">
        <v>10</v>
      </c>
      <c r="F14952">
        <v>83977</v>
      </c>
    </row>
    <row r="14953" spans="1:6">
      <c r="A14953" s="171">
        <v>44650</v>
      </c>
      <c r="B14953" t="s">
        <v>164</v>
      </c>
      <c r="C14953">
        <v>268842.94</v>
      </c>
      <c r="D14953" t="s">
        <v>9</v>
      </c>
      <c r="E14953" t="s">
        <v>11</v>
      </c>
      <c r="F14953">
        <v>0</v>
      </c>
    </row>
    <row r="14954" spans="1:6">
      <c r="A14954" s="171">
        <v>44650</v>
      </c>
      <c r="B14954" t="s">
        <v>164</v>
      </c>
      <c r="C14954">
        <v>268842.94</v>
      </c>
      <c r="D14954" t="s">
        <v>9</v>
      </c>
      <c r="E14954" t="s">
        <v>12</v>
      </c>
      <c r="F14954">
        <v>0</v>
      </c>
    </row>
    <row r="14955" spans="1:6">
      <c r="A14955" s="171">
        <v>44650</v>
      </c>
      <c r="B14955" t="s">
        <v>164</v>
      </c>
      <c r="C14955">
        <v>268842.94</v>
      </c>
      <c r="D14955" t="s">
        <v>9</v>
      </c>
      <c r="E14955" t="s">
        <v>13</v>
      </c>
      <c r="F14955">
        <v>0</v>
      </c>
    </row>
    <row r="14956" spans="1:6">
      <c r="A14956" s="171">
        <v>44650</v>
      </c>
      <c r="B14956" t="s">
        <v>164</v>
      </c>
      <c r="C14956">
        <v>268842.94</v>
      </c>
      <c r="D14956" t="s">
        <v>14</v>
      </c>
      <c r="E14956" t="s">
        <v>14</v>
      </c>
      <c r="F14956">
        <v>0</v>
      </c>
    </row>
    <row r="14957" spans="1:6">
      <c r="A14957" s="171">
        <v>44650</v>
      </c>
      <c r="B14957" t="s">
        <v>164</v>
      </c>
      <c r="C14957">
        <v>268842.94</v>
      </c>
      <c r="D14957" t="s">
        <v>14</v>
      </c>
      <c r="E14957" t="s">
        <v>15</v>
      </c>
      <c r="F14957">
        <v>0</v>
      </c>
    </row>
    <row r="14958" spans="1:6">
      <c r="A14958" s="171">
        <v>44650</v>
      </c>
      <c r="B14958" t="s">
        <v>164</v>
      </c>
      <c r="C14958">
        <v>268842.94</v>
      </c>
      <c r="D14958" t="s">
        <v>14</v>
      </c>
      <c r="E14958" t="s">
        <v>16</v>
      </c>
      <c r="F14958">
        <v>0</v>
      </c>
    </row>
    <row r="14959" spans="1:6">
      <c r="A14959" s="171">
        <v>44650</v>
      </c>
      <c r="B14959" t="s">
        <v>164</v>
      </c>
      <c r="C14959">
        <v>268842.94</v>
      </c>
      <c r="D14959" t="s">
        <v>14</v>
      </c>
      <c r="E14959" t="s">
        <v>17</v>
      </c>
      <c r="F14959">
        <v>0</v>
      </c>
    </row>
    <row r="14960" spans="1:6">
      <c r="A14960" s="171">
        <v>44650</v>
      </c>
      <c r="B14960" t="s">
        <v>164</v>
      </c>
      <c r="C14960">
        <v>268842.94</v>
      </c>
      <c r="D14960" t="s">
        <v>14</v>
      </c>
      <c r="E14960" t="s">
        <v>18</v>
      </c>
      <c r="F14960">
        <v>0</v>
      </c>
    </row>
    <row r="14961" spans="1:6">
      <c r="A14961" s="171">
        <v>44650</v>
      </c>
      <c r="B14961" t="s">
        <v>164</v>
      </c>
      <c r="C14961">
        <v>268842.94</v>
      </c>
      <c r="D14961" t="s">
        <v>19</v>
      </c>
      <c r="E14961" t="s">
        <v>19</v>
      </c>
      <c r="F14961">
        <v>12750571</v>
      </c>
    </row>
    <row r="14962" spans="1:6">
      <c r="A14962" s="171">
        <v>44650</v>
      </c>
      <c r="B14962" t="s">
        <v>164</v>
      </c>
      <c r="C14962">
        <v>268842.94</v>
      </c>
      <c r="D14962" t="s">
        <v>19</v>
      </c>
      <c r="E14962" t="s">
        <v>20</v>
      </c>
      <c r="F14962">
        <v>12750571</v>
      </c>
    </row>
    <row r="14963" spans="1:6">
      <c r="A14963" s="171">
        <v>44650</v>
      </c>
      <c r="B14963" t="s">
        <v>164</v>
      </c>
      <c r="C14963">
        <v>268842.94</v>
      </c>
      <c r="D14963" t="s">
        <v>19</v>
      </c>
      <c r="E14963" t="s">
        <v>21</v>
      </c>
      <c r="F14963">
        <v>0</v>
      </c>
    </row>
    <row r="14964" spans="1:6">
      <c r="A14964" s="171">
        <v>44650</v>
      </c>
      <c r="B14964" t="s">
        <v>164</v>
      </c>
      <c r="C14964">
        <v>268842.94</v>
      </c>
      <c r="D14964" t="s">
        <v>19</v>
      </c>
      <c r="E14964" t="s">
        <v>22</v>
      </c>
      <c r="F14964">
        <v>0</v>
      </c>
    </row>
    <row r="14965" spans="1:6">
      <c r="A14965" s="171">
        <v>44650</v>
      </c>
      <c r="B14965" t="s">
        <v>164</v>
      </c>
      <c r="C14965">
        <v>268842.94</v>
      </c>
      <c r="D14965" t="s">
        <v>23</v>
      </c>
      <c r="E14965" t="s">
        <v>23</v>
      </c>
      <c r="F14965">
        <v>341293</v>
      </c>
    </row>
    <row r="14966" spans="1:6">
      <c r="A14966" s="171">
        <v>44650</v>
      </c>
      <c r="B14966" t="s">
        <v>164</v>
      </c>
      <c r="C14966">
        <v>268842.94</v>
      </c>
      <c r="D14966" t="s">
        <v>24</v>
      </c>
      <c r="E14966" t="s">
        <v>24</v>
      </c>
      <c r="F14966">
        <v>2606668</v>
      </c>
    </row>
    <row r="14967" spans="1:6">
      <c r="A14967" s="171">
        <v>44650</v>
      </c>
      <c r="B14967" t="s">
        <v>164</v>
      </c>
      <c r="C14967">
        <v>268842.94</v>
      </c>
      <c r="D14967" t="s">
        <v>25</v>
      </c>
      <c r="E14967" t="s">
        <v>25</v>
      </c>
      <c r="F14967">
        <v>3965431</v>
      </c>
    </row>
    <row r="14968" spans="1:6">
      <c r="A14968" s="171">
        <v>44650</v>
      </c>
      <c r="B14968" t="s">
        <v>164</v>
      </c>
      <c r="C14968">
        <v>268842.94</v>
      </c>
      <c r="D14968" t="s">
        <v>26</v>
      </c>
      <c r="E14968" t="s">
        <v>26</v>
      </c>
      <c r="F14968">
        <v>12762789</v>
      </c>
    </row>
    <row r="14969" spans="1:6">
      <c r="A14969" s="171">
        <v>44650</v>
      </c>
      <c r="B14969" t="s">
        <v>164</v>
      </c>
      <c r="C14969">
        <v>268842.94</v>
      </c>
      <c r="D14969" t="s">
        <v>27</v>
      </c>
      <c r="E14969" t="s">
        <v>27</v>
      </c>
      <c r="F14969">
        <v>110490</v>
      </c>
    </row>
    <row r="14970" spans="1:6">
      <c r="A14970" s="171">
        <v>44650</v>
      </c>
      <c r="B14970" t="s">
        <v>164</v>
      </c>
      <c r="C14970">
        <v>268842.94</v>
      </c>
      <c r="D14970" t="s">
        <v>28</v>
      </c>
      <c r="E14970" t="s">
        <v>28</v>
      </c>
      <c r="F14970">
        <v>0</v>
      </c>
    </row>
    <row r="14971" spans="1:6">
      <c r="A14971" s="171">
        <v>44650</v>
      </c>
      <c r="B14971" t="s">
        <v>164</v>
      </c>
      <c r="C14971">
        <v>268842.94</v>
      </c>
      <c r="D14971" t="s">
        <v>29</v>
      </c>
      <c r="E14971" t="s">
        <v>29</v>
      </c>
      <c r="F14971">
        <v>1724773</v>
      </c>
    </row>
    <row r="14972" spans="1:6">
      <c r="A14972" s="171">
        <v>44650</v>
      </c>
      <c r="B14972" t="s">
        <v>164</v>
      </c>
      <c r="C14972">
        <v>268842.94</v>
      </c>
      <c r="D14972" t="s">
        <v>30</v>
      </c>
      <c r="E14972" t="s">
        <v>30</v>
      </c>
      <c r="F14972">
        <v>38107433</v>
      </c>
    </row>
    <row r="14973" spans="1:6">
      <c r="A14973" s="171">
        <v>44650</v>
      </c>
      <c r="B14973" t="s">
        <v>164</v>
      </c>
      <c r="C14973">
        <v>268842.94</v>
      </c>
      <c r="D14973" t="s">
        <v>31</v>
      </c>
      <c r="E14973" t="s">
        <v>31</v>
      </c>
      <c r="F14973">
        <v>696893</v>
      </c>
    </row>
    <row r="14974" spans="1:6">
      <c r="A14974" s="171">
        <v>44650</v>
      </c>
      <c r="B14974" t="s">
        <v>164</v>
      </c>
      <c r="C14974">
        <v>268842.94</v>
      </c>
      <c r="D14974" t="s">
        <v>32</v>
      </c>
      <c r="E14974" t="s">
        <v>32</v>
      </c>
      <c r="F14974">
        <v>188123</v>
      </c>
    </row>
    <row r="14975" spans="1:6">
      <c r="A14975" s="171">
        <v>44650</v>
      </c>
      <c r="B14975" t="s">
        <v>164</v>
      </c>
      <c r="C14975">
        <v>268842.94</v>
      </c>
      <c r="D14975" t="s">
        <v>33</v>
      </c>
      <c r="E14975" t="s">
        <v>33</v>
      </c>
      <c r="F14975">
        <v>125271871</v>
      </c>
    </row>
    <row r="14976" spans="1:6">
      <c r="A14976" s="171">
        <v>44650</v>
      </c>
      <c r="B14976" t="s">
        <v>164</v>
      </c>
      <c r="C14976">
        <v>268842.94</v>
      </c>
      <c r="D14976" t="s">
        <v>34</v>
      </c>
      <c r="E14976" t="s">
        <v>34</v>
      </c>
      <c r="F14976">
        <v>1160512</v>
      </c>
    </row>
    <row r="14977" spans="1:6">
      <c r="A14977" s="171">
        <v>44650</v>
      </c>
      <c r="B14977" t="s">
        <v>164</v>
      </c>
      <c r="C14977">
        <v>268842.94</v>
      </c>
      <c r="D14977" t="s">
        <v>35</v>
      </c>
      <c r="E14977" t="s">
        <v>35</v>
      </c>
      <c r="F14977">
        <v>8470263</v>
      </c>
    </row>
    <row r="14978" spans="1:6">
      <c r="A14978" s="171">
        <v>44650</v>
      </c>
      <c r="B14978" t="s">
        <v>164</v>
      </c>
      <c r="C14978">
        <v>268842.94</v>
      </c>
      <c r="D14978" t="s">
        <v>36</v>
      </c>
      <c r="E14978" t="s">
        <v>36</v>
      </c>
      <c r="F14978">
        <v>0</v>
      </c>
    </row>
    <row r="14979" spans="1:6">
      <c r="A14979" s="171">
        <v>44650</v>
      </c>
      <c r="B14979" t="s">
        <v>164</v>
      </c>
      <c r="C14979">
        <v>268842.94</v>
      </c>
      <c r="D14979" t="s">
        <v>37</v>
      </c>
      <c r="E14979" t="s">
        <v>37</v>
      </c>
      <c r="F14979">
        <v>0</v>
      </c>
    </row>
    <row r="14980" spans="1:6">
      <c r="A14980" s="171">
        <v>44650</v>
      </c>
      <c r="B14980" t="s">
        <v>164</v>
      </c>
      <c r="C14980">
        <v>268842.94</v>
      </c>
      <c r="D14980" t="s">
        <v>38</v>
      </c>
      <c r="E14980" t="s">
        <v>38</v>
      </c>
      <c r="F14980">
        <v>0</v>
      </c>
    </row>
    <row r="14981" spans="1:6">
      <c r="A14981" s="171">
        <v>44650</v>
      </c>
      <c r="B14981" t="s">
        <v>164</v>
      </c>
      <c r="C14981">
        <v>268842.94</v>
      </c>
      <c r="D14981" t="s">
        <v>39</v>
      </c>
      <c r="E14981" t="s">
        <v>39</v>
      </c>
      <c r="F14981">
        <v>337335</v>
      </c>
    </row>
    <row r="14982" spans="1:6">
      <c r="A14982" s="171">
        <v>44650</v>
      </c>
      <c r="B14982" t="s">
        <v>164</v>
      </c>
      <c r="C14982">
        <v>268842.94</v>
      </c>
      <c r="D14982" t="s">
        <v>40</v>
      </c>
      <c r="E14982" t="s">
        <v>40</v>
      </c>
      <c r="F14982">
        <v>0</v>
      </c>
    </row>
    <row r="14983" spans="1:6">
      <c r="A14983" s="171">
        <v>44650</v>
      </c>
      <c r="B14983" t="s">
        <v>164</v>
      </c>
      <c r="C14983">
        <v>268842.94</v>
      </c>
      <c r="D14983" t="s">
        <v>41</v>
      </c>
      <c r="E14983" t="s">
        <v>41</v>
      </c>
      <c r="F14983">
        <v>0</v>
      </c>
    </row>
    <row r="14984" spans="1:6">
      <c r="A14984" s="171">
        <v>44651</v>
      </c>
      <c r="B14984" t="s">
        <v>164</v>
      </c>
      <c r="C14984">
        <v>269676.57</v>
      </c>
      <c r="D14984" t="s">
        <v>9</v>
      </c>
      <c r="E14984" t="s">
        <v>9</v>
      </c>
      <c r="F14984">
        <v>69520</v>
      </c>
    </row>
    <row r="14985" spans="1:6">
      <c r="A14985" s="171">
        <v>44651</v>
      </c>
      <c r="B14985" t="s">
        <v>164</v>
      </c>
      <c r="C14985">
        <v>269676.57</v>
      </c>
      <c r="D14985" t="s">
        <v>9</v>
      </c>
      <c r="E14985" t="s">
        <v>10</v>
      </c>
      <c r="F14985">
        <v>69520</v>
      </c>
    </row>
    <row r="14986" spans="1:6">
      <c r="A14986" s="171">
        <v>44651</v>
      </c>
      <c r="B14986" t="s">
        <v>164</v>
      </c>
      <c r="C14986">
        <v>269676.57</v>
      </c>
      <c r="D14986" t="s">
        <v>9</v>
      </c>
      <c r="E14986" t="s">
        <v>11</v>
      </c>
      <c r="F14986">
        <v>0</v>
      </c>
    </row>
    <row r="14987" spans="1:6">
      <c r="A14987" s="171">
        <v>44651</v>
      </c>
      <c r="B14987" t="s">
        <v>164</v>
      </c>
      <c r="C14987">
        <v>269676.57</v>
      </c>
      <c r="D14987" t="s">
        <v>9</v>
      </c>
      <c r="E14987" t="s">
        <v>12</v>
      </c>
      <c r="F14987">
        <v>0</v>
      </c>
    </row>
    <row r="14988" spans="1:6">
      <c r="A14988" s="171">
        <v>44651</v>
      </c>
      <c r="B14988" t="s">
        <v>164</v>
      </c>
      <c r="C14988">
        <v>269676.57</v>
      </c>
      <c r="D14988" t="s">
        <v>9</v>
      </c>
      <c r="E14988" t="s">
        <v>13</v>
      </c>
      <c r="F14988">
        <v>0</v>
      </c>
    </row>
    <row r="14989" spans="1:6">
      <c r="A14989" s="171">
        <v>44651</v>
      </c>
      <c r="B14989" t="s">
        <v>164</v>
      </c>
      <c r="C14989">
        <v>269676.57</v>
      </c>
      <c r="D14989" t="s">
        <v>14</v>
      </c>
      <c r="E14989" t="s">
        <v>14</v>
      </c>
      <c r="F14989">
        <v>0</v>
      </c>
    </row>
    <row r="14990" spans="1:6">
      <c r="A14990" s="171">
        <v>44651</v>
      </c>
      <c r="B14990" t="s">
        <v>164</v>
      </c>
      <c r="C14990">
        <v>269676.57</v>
      </c>
      <c r="D14990" t="s">
        <v>14</v>
      </c>
      <c r="E14990" t="s">
        <v>15</v>
      </c>
      <c r="F14990">
        <v>0</v>
      </c>
    </row>
    <row r="14991" spans="1:6">
      <c r="A14991" s="171">
        <v>44651</v>
      </c>
      <c r="B14991" t="s">
        <v>164</v>
      </c>
      <c r="C14991">
        <v>269676.57</v>
      </c>
      <c r="D14991" t="s">
        <v>14</v>
      </c>
      <c r="E14991" t="s">
        <v>16</v>
      </c>
      <c r="F14991">
        <v>0</v>
      </c>
    </row>
    <row r="14992" spans="1:6">
      <c r="A14992" s="171">
        <v>44651</v>
      </c>
      <c r="B14992" t="s">
        <v>164</v>
      </c>
      <c r="C14992">
        <v>269676.57</v>
      </c>
      <c r="D14992" t="s">
        <v>14</v>
      </c>
      <c r="E14992" t="s">
        <v>17</v>
      </c>
      <c r="F14992">
        <v>0</v>
      </c>
    </row>
    <row r="14993" spans="1:6">
      <c r="A14993" s="171">
        <v>44651</v>
      </c>
      <c r="B14993" t="s">
        <v>164</v>
      </c>
      <c r="C14993">
        <v>269676.57</v>
      </c>
      <c r="D14993" t="s">
        <v>14</v>
      </c>
      <c r="E14993" t="s">
        <v>18</v>
      </c>
      <c r="F14993">
        <v>0</v>
      </c>
    </row>
    <row r="14994" spans="1:6">
      <c r="A14994" s="171">
        <v>44651</v>
      </c>
      <c r="B14994" t="s">
        <v>164</v>
      </c>
      <c r="C14994">
        <v>269676.57</v>
      </c>
      <c r="D14994" t="s">
        <v>19</v>
      </c>
      <c r="E14994" t="s">
        <v>19</v>
      </c>
      <c r="F14994">
        <v>16561138</v>
      </c>
    </row>
    <row r="14995" spans="1:6">
      <c r="A14995" s="171">
        <v>44651</v>
      </c>
      <c r="B14995" t="s">
        <v>164</v>
      </c>
      <c r="C14995">
        <v>269676.57</v>
      </c>
      <c r="D14995" t="s">
        <v>19</v>
      </c>
      <c r="E14995" t="s">
        <v>20</v>
      </c>
      <c r="F14995">
        <v>16561138</v>
      </c>
    </row>
    <row r="14996" spans="1:6">
      <c r="A14996" s="171">
        <v>44651</v>
      </c>
      <c r="B14996" t="s">
        <v>164</v>
      </c>
      <c r="C14996">
        <v>269676.57</v>
      </c>
      <c r="D14996" t="s">
        <v>19</v>
      </c>
      <c r="E14996" t="s">
        <v>21</v>
      </c>
      <c r="F14996">
        <v>0</v>
      </c>
    </row>
    <row r="14997" spans="1:6">
      <c r="A14997" s="171">
        <v>44651</v>
      </c>
      <c r="B14997" t="s">
        <v>164</v>
      </c>
      <c r="C14997">
        <v>269676.57</v>
      </c>
      <c r="D14997" t="s">
        <v>19</v>
      </c>
      <c r="E14997" t="s">
        <v>22</v>
      </c>
      <c r="F14997">
        <v>0</v>
      </c>
    </row>
    <row r="14998" spans="1:6">
      <c r="A14998" s="171">
        <v>44651</v>
      </c>
      <c r="B14998" t="s">
        <v>164</v>
      </c>
      <c r="C14998">
        <v>269676.57</v>
      </c>
      <c r="D14998" t="s">
        <v>23</v>
      </c>
      <c r="E14998" t="s">
        <v>23</v>
      </c>
      <c r="F14998">
        <v>391283</v>
      </c>
    </row>
    <row r="14999" spans="1:6">
      <c r="A14999" s="171">
        <v>44651</v>
      </c>
      <c r="B14999" t="s">
        <v>164</v>
      </c>
      <c r="C14999">
        <v>269676.57</v>
      </c>
      <c r="D14999" t="s">
        <v>24</v>
      </c>
      <c r="E14999" t="s">
        <v>24</v>
      </c>
      <c r="F14999">
        <v>2704664</v>
      </c>
    </row>
    <row r="15000" spans="1:6">
      <c r="A15000" s="171">
        <v>44651</v>
      </c>
      <c r="B15000" t="s">
        <v>164</v>
      </c>
      <c r="C15000">
        <v>269676.57</v>
      </c>
      <c r="D15000" t="s">
        <v>25</v>
      </c>
      <c r="E15000" t="s">
        <v>25</v>
      </c>
      <c r="F15000">
        <v>4126284</v>
      </c>
    </row>
    <row r="15001" spans="1:6">
      <c r="A15001" s="171">
        <v>44651</v>
      </c>
      <c r="B15001" t="s">
        <v>164</v>
      </c>
      <c r="C15001">
        <v>269676.57</v>
      </c>
      <c r="D15001" t="s">
        <v>26</v>
      </c>
      <c r="E15001" t="s">
        <v>26</v>
      </c>
      <c r="F15001">
        <v>16584994</v>
      </c>
    </row>
    <row r="15002" spans="1:6">
      <c r="A15002" s="171">
        <v>44651</v>
      </c>
      <c r="B15002" t="s">
        <v>164</v>
      </c>
      <c r="C15002">
        <v>269676.57</v>
      </c>
      <c r="D15002" t="s">
        <v>27</v>
      </c>
      <c r="E15002" t="s">
        <v>27</v>
      </c>
      <c r="F15002">
        <v>102486</v>
      </c>
    </row>
    <row r="15003" spans="1:6">
      <c r="A15003" s="171">
        <v>44651</v>
      </c>
      <c r="B15003" t="s">
        <v>164</v>
      </c>
      <c r="C15003">
        <v>269676.57</v>
      </c>
      <c r="D15003" t="s">
        <v>28</v>
      </c>
      <c r="E15003" t="s">
        <v>28</v>
      </c>
      <c r="F15003">
        <v>0</v>
      </c>
    </row>
    <row r="15004" spans="1:6">
      <c r="A15004" s="171">
        <v>44651</v>
      </c>
      <c r="B15004" t="s">
        <v>164</v>
      </c>
      <c r="C15004">
        <v>269676.57</v>
      </c>
      <c r="D15004" t="s">
        <v>29</v>
      </c>
      <c r="E15004" t="s">
        <v>29</v>
      </c>
      <c r="F15004">
        <v>1875190</v>
      </c>
    </row>
    <row r="15005" spans="1:6">
      <c r="A15005" s="171">
        <v>44651</v>
      </c>
      <c r="B15005" t="s">
        <v>164</v>
      </c>
      <c r="C15005">
        <v>269676.57</v>
      </c>
      <c r="D15005" t="s">
        <v>30</v>
      </c>
      <c r="E15005" t="s">
        <v>30</v>
      </c>
      <c r="F15005">
        <v>39071020</v>
      </c>
    </row>
    <row r="15006" spans="1:6">
      <c r="A15006" s="171">
        <v>44651</v>
      </c>
      <c r="B15006" t="s">
        <v>164</v>
      </c>
      <c r="C15006">
        <v>269676.57</v>
      </c>
      <c r="D15006" t="s">
        <v>31</v>
      </c>
      <c r="E15006" t="s">
        <v>31</v>
      </c>
      <c r="F15006">
        <v>760497</v>
      </c>
    </row>
    <row r="15007" spans="1:6">
      <c r="A15007" s="171">
        <v>44651</v>
      </c>
      <c r="B15007" t="s">
        <v>164</v>
      </c>
      <c r="C15007">
        <v>269676.57</v>
      </c>
      <c r="D15007" t="s">
        <v>32</v>
      </c>
      <c r="E15007" t="s">
        <v>32</v>
      </c>
      <c r="F15007">
        <v>176991</v>
      </c>
    </row>
    <row r="15008" spans="1:6">
      <c r="A15008" s="171">
        <v>44651</v>
      </c>
      <c r="B15008" t="s">
        <v>164</v>
      </c>
      <c r="C15008">
        <v>269676.57</v>
      </c>
      <c r="D15008" t="s">
        <v>33</v>
      </c>
      <c r="E15008" t="s">
        <v>33</v>
      </c>
      <c r="F15008">
        <v>122078545</v>
      </c>
    </row>
    <row r="15009" spans="1:6">
      <c r="A15009" s="171">
        <v>44651</v>
      </c>
      <c r="B15009" t="s">
        <v>164</v>
      </c>
      <c r="C15009">
        <v>269676.57</v>
      </c>
      <c r="D15009" t="s">
        <v>34</v>
      </c>
      <c r="E15009" t="s">
        <v>34</v>
      </c>
      <c r="F15009">
        <v>612637</v>
      </c>
    </row>
    <row r="15010" spans="1:6">
      <c r="A15010" s="171">
        <v>44651</v>
      </c>
      <c r="B15010" t="s">
        <v>164</v>
      </c>
      <c r="C15010">
        <v>269676.57</v>
      </c>
      <c r="D15010" t="s">
        <v>35</v>
      </c>
      <c r="E15010" t="s">
        <v>35</v>
      </c>
      <c r="F15010">
        <v>8130842</v>
      </c>
    </row>
    <row r="15011" spans="1:6">
      <c r="A15011" s="171">
        <v>44651</v>
      </c>
      <c r="B15011" t="s">
        <v>164</v>
      </c>
      <c r="C15011">
        <v>269676.57</v>
      </c>
      <c r="D15011" t="s">
        <v>36</v>
      </c>
      <c r="E15011" t="s">
        <v>36</v>
      </c>
      <c r="F15011">
        <v>0</v>
      </c>
    </row>
    <row r="15012" spans="1:6">
      <c r="A15012" s="171">
        <v>44651</v>
      </c>
      <c r="B15012" t="s">
        <v>164</v>
      </c>
      <c r="C15012">
        <v>269676.57</v>
      </c>
      <c r="D15012" t="s">
        <v>37</v>
      </c>
      <c r="E15012" t="s">
        <v>37</v>
      </c>
      <c r="F15012">
        <v>0</v>
      </c>
    </row>
    <row r="15013" spans="1:6">
      <c r="A15013" s="171">
        <v>44651</v>
      </c>
      <c r="B15013" t="s">
        <v>164</v>
      </c>
      <c r="C15013">
        <v>269676.57</v>
      </c>
      <c r="D15013" t="s">
        <v>38</v>
      </c>
      <c r="E15013" t="s">
        <v>38</v>
      </c>
      <c r="F15013">
        <v>0</v>
      </c>
    </row>
    <row r="15014" spans="1:6">
      <c r="A15014" s="171">
        <v>44651</v>
      </c>
      <c r="B15014" t="s">
        <v>164</v>
      </c>
      <c r="C15014">
        <v>269676.57</v>
      </c>
      <c r="D15014" t="s">
        <v>39</v>
      </c>
      <c r="E15014" t="s">
        <v>39</v>
      </c>
      <c r="F15014">
        <v>256609</v>
      </c>
    </row>
    <row r="15015" spans="1:6">
      <c r="A15015" s="171">
        <v>44651</v>
      </c>
      <c r="B15015" t="s">
        <v>164</v>
      </c>
      <c r="C15015">
        <v>269676.57</v>
      </c>
      <c r="D15015" t="s">
        <v>40</v>
      </c>
      <c r="E15015" t="s">
        <v>40</v>
      </c>
      <c r="F15015">
        <v>0</v>
      </c>
    </row>
    <row r="15016" spans="1:6">
      <c r="A15016" s="171">
        <v>44651</v>
      </c>
      <c r="B15016" t="s">
        <v>164</v>
      </c>
      <c r="C15016">
        <v>269676.57</v>
      </c>
      <c r="D15016" t="s">
        <v>41</v>
      </c>
      <c r="E15016" t="s">
        <v>41</v>
      </c>
      <c r="F15016">
        <v>0</v>
      </c>
    </row>
    <row r="15017" spans="1:6">
      <c r="A15017" s="171">
        <v>44652</v>
      </c>
      <c r="B15017" t="s">
        <v>164</v>
      </c>
      <c r="C15017">
        <v>875561.71</v>
      </c>
      <c r="D15017" t="s">
        <v>9</v>
      </c>
      <c r="E15017" t="s">
        <v>9</v>
      </c>
      <c r="F15017">
        <v>50</v>
      </c>
    </row>
    <row r="15018" spans="1:6">
      <c r="A15018" s="171">
        <v>44652</v>
      </c>
      <c r="B15018" t="s">
        <v>164</v>
      </c>
      <c r="C15018">
        <v>875561.71</v>
      </c>
      <c r="D15018" t="s">
        <v>9</v>
      </c>
      <c r="E15018" t="s">
        <v>10</v>
      </c>
      <c r="F15018">
        <v>50</v>
      </c>
    </row>
    <row r="15019" spans="1:6">
      <c r="A15019" s="171">
        <v>44652</v>
      </c>
      <c r="B15019" t="s">
        <v>164</v>
      </c>
      <c r="C15019">
        <v>875561.71</v>
      </c>
      <c r="D15019" t="s">
        <v>9</v>
      </c>
      <c r="E15019" t="s">
        <v>11</v>
      </c>
      <c r="F15019">
        <v>0</v>
      </c>
    </row>
    <row r="15020" spans="1:6">
      <c r="A15020" s="171">
        <v>44652</v>
      </c>
      <c r="B15020" t="s">
        <v>164</v>
      </c>
      <c r="C15020">
        <v>875561.71</v>
      </c>
      <c r="D15020" t="s">
        <v>9</v>
      </c>
      <c r="E15020" t="s">
        <v>12</v>
      </c>
      <c r="F15020">
        <v>0</v>
      </c>
    </row>
    <row r="15021" spans="1:6">
      <c r="A15021" s="171">
        <v>44652</v>
      </c>
      <c r="B15021" t="s">
        <v>164</v>
      </c>
      <c r="C15021">
        <v>875561.71</v>
      </c>
      <c r="D15021" t="s">
        <v>9</v>
      </c>
      <c r="E15021" t="s">
        <v>13</v>
      </c>
      <c r="F15021">
        <v>0</v>
      </c>
    </row>
    <row r="15022" spans="1:6">
      <c r="A15022" s="171">
        <v>44652</v>
      </c>
      <c r="B15022" t="s">
        <v>164</v>
      </c>
      <c r="C15022">
        <v>875561.71</v>
      </c>
      <c r="D15022" t="s">
        <v>14</v>
      </c>
      <c r="E15022" t="s">
        <v>14</v>
      </c>
      <c r="F15022">
        <v>0</v>
      </c>
    </row>
    <row r="15023" spans="1:6">
      <c r="A15023" s="171">
        <v>44652</v>
      </c>
      <c r="B15023" t="s">
        <v>164</v>
      </c>
      <c r="C15023">
        <v>875561.71</v>
      </c>
      <c r="D15023" t="s">
        <v>14</v>
      </c>
      <c r="E15023" t="s">
        <v>15</v>
      </c>
      <c r="F15023">
        <v>0</v>
      </c>
    </row>
    <row r="15024" spans="1:6">
      <c r="A15024" s="171">
        <v>44652</v>
      </c>
      <c r="B15024" t="s">
        <v>164</v>
      </c>
      <c r="C15024">
        <v>875561.71</v>
      </c>
      <c r="D15024" t="s">
        <v>14</v>
      </c>
      <c r="E15024" t="s">
        <v>16</v>
      </c>
      <c r="F15024">
        <v>0</v>
      </c>
    </row>
    <row r="15025" spans="1:6">
      <c r="A15025" s="171">
        <v>44652</v>
      </c>
      <c r="B15025" t="s">
        <v>164</v>
      </c>
      <c r="C15025">
        <v>875561.71</v>
      </c>
      <c r="D15025" t="s">
        <v>14</v>
      </c>
      <c r="E15025" t="s">
        <v>17</v>
      </c>
      <c r="F15025">
        <v>0</v>
      </c>
    </row>
    <row r="15026" spans="1:6">
      <c r="A15026" s="171">
        <v>44652</v>
      </c>
      <c r="B15026" t="s">
        <v>164</v>
      </c>
      <c r="C15026">
        <v>875561.71</v>
      </c>
      <c r="D15026" t="s">
        <v>14</v>
      </c>
      <c r="E15026" t="s">
        <v>18</v>
      </c>
      <c r="F15026">
        <v>0</v>
      </c>
    </row>
    <row r="15027" spans="1:6">
      <c r="A15027" s="171">
        <v>44652</v>
      </c>
      <c r="B15027" t="s">
        <v>164</v>
      </c>
      <c r="C15027">
        <v>875561.71</v>
      </c>
      <c r="D15027" t="s">
        <v>19</v>
      </c>
      <c r="E15027" t="s">
        <v>19</v>
      </c>
      <c r="F15027">
        <v>17202517</v>
      </c>
    </row>
    <row r="15028" spans="1:6">
      <c r="A15028" s="171">
        <v>44652</v>
      </c>
      <c r="B15028" t="s">
        <v>164</v>
      </c>
      <c r="C15028">
        <v>875561.71</v>
      </c>
      <c r="D15028" t="s">
        <v>19</v>
      </c>
      <c r="E15028" t="s">
        <v>20</v>
      </c>
      <c r="F15028">
        <v>17202517</v>
      </c>
    </row>
    <row r="15029" spans="1:6">
      <c r="A15029" s="171">
        <v>44652</v>
      </c>
      <c r="B15029" t="s">
        <v>164</v>
      </c>
      <c r="C15029">
        <v>875561.71</v>
      </c>
      <c r="D15029" t="s">
        <v>19</v>
      </c>
      <c r="E15029" t="s">
        <v>21</v>
      </c>
      <c r="F15029">
        <v>0</v>
      </c>
    </row>
    <row r="15030" spans="1:6">
      <c r="A15030" s="171">
        <v>44652</v>
      </c>
      <c r="B15030" t="s">
        <v>164</v>
      </c>
      <c r="C15030">
        <v>875561.71</v>
      </c>
      <c r="D15030" t="s">
        <v>19</v>
      </c>
      <c r="E15030" t="s">
        <v>22</v>
      </c>
      <c r="F15030">
        <v>0</v>
      </c>
    </row>
    <row r="15031" spans="1:6">
      <c r="A15031" s="171">
        <v>44652</v>
      </c>
      <c r="B15031" t="s">
        <v>164</v>
      </c>
      <c r="C15031">
        <v>875561.71</v>
      </c>
      <c r="D15031" t="s">
        <v>23</v>
      </c>
      <c r="E15031" t="s">
        <v>23</v>
      </c>
      <c r="F15031">
        <v>483511</v>
      </c>
    </row>
    <row r="15032" spans="1:6">
      <c r="A15032" s="171">
        <v>44652</v>
      </c>
      <c r="B15032" t="s">
        <v>164</v>
      </c>
      <c r="C15032">
        <v>875561.71</v>
      </c>
      <c r="D15032" t="s">
        <v>24</v>
      </c>
      <c r="E15032" t="s">
        <v>24</v>
      </c>
      <c r="F15032">
        <v>2303194</v>
      </c>
    </row>
    <row r="15033" spans="1:6">
      <c r="A15033" s="171">
        <v>44652</v>
      </c>
      <c r="B15033" t="s">
        <v>164</v>
      </c>
      <c r="C15033">
        <v>875561.71</v>
      </c>
      <c r="D15033" t="s">
        <v>25</v>
      </c>
      <c r="E15033" t="s">
        <v>25</v>
      </c>
      <c r="F15033">
        <v>4925149</v>
      </c>
    </row>
    <row r="15034" spans="1:6">
      <c r="A15034" s="171">
        <v>44652</v>
      </c>
      <c r="B15034" t="s">
        <v>164</v>
      </c>
      <c r="C15034">
        <v>875561.71</v>
      </c>
      <c r="D15034" t="s">
        <v>26</v>
      </c>
      <c r="E15034" t="s">
        <v>26</v>
      </c>
      <c r="F15034">
        <v>17236185</v>
      </c>
    </row>
    <row r="15035" spans="1:6">
      <c r="A15035" s="171">
        <v>44652</v>
      </c>
      <c r="B15035" t="s">
        <v>164</v>
      </c>
      <c r="C15035">
        <v>875561.71</v>
      </c>
      <c r="D15035" t="s">
        <v>27</v>
      </c>
      <c r="E15035" t="s">
        <v>27</v>
      </c>
      <c r="F15035">
        <v>114555</v>
      </c>
    </row>
    <row r="15036" spans="1:6">
      <c r="A15036" s="171">
        <v>44652</v>
      </c>
      <c r="B15036" t="s">
        <v>164</v>
      </c>
      <c r="C15036">
        <v>875561.71</v>
      </c>
      <c r="D15036" t="s">
        <v>28</v>
      </c>
      <c r="E15036" t="s">
        <v>28</v>
      </c>
      <c r="F15036">
        <v>0</v>
      </c>
    </row>
    <row r="15037" spans="1:6">
      <c r="A15037" s="171">
        <v>44652</v>
      </c>
      <c r="B15037" t="s">
        <v>164</v>
      </c>
      <c r="C15037">
        <v>875561.71</v>
      </c>
      <c r="D15037" t="s">
        <v>29</v>
      </c>
      <c r="E15037" t="s">
        <v>29</v>
      </c>
      <c r="F15037">
        <v>2245034</v>
      </c>
    </row>
    <row r="15038" spans="1:6">
      <c r="A15038" s="171">
        <v>44652</v>
      </c>
      <c r="B15038" t="s">
        <v>164</v>
      </c>
      <c r="C15038">
        <v>875561.71</v>
      </c>
      <c r="D15038" t="s">
        <v>30</v>
      </c>
      <c r="E15038" t="s">
        <v>30</v>
      </c>
      <c r="F15038">
        <v>47805988</v>
      </c>
    </row>
    <row r="15039" spans="1:6">
      <c r="A15039" s="171">
        <v>44652</v>
      </c>
      <c r="B15039" t="s">
        <v>164</v>
      </c>
      <c r="C15039">
        <v>875561.71</v>
      </c>
      <c r="D15039" t="s">
        <v>31</v>
      </c>
      <c r="E15039" t="s">
        <v>31</v>
      </c>
      <c r="F15039">
        <v>659581</v>
      </c>
    </row>
    <row r="15040" spans="1:6">
      <c r="A15040" s="171">
        <v>44652</v>
      </c>
      <c r="B15040" t="s">
        <v>164</v>
      </c>
      <c r="C15040">
        <v>875561.71</v>
      </c>
      <c r="D15040" t="s">
        <v>32</v>
      </c>
      <c r="E15040" t="s">
        <v>32</v>
      </c>
      <c r="F15040">
        <v>208117</v>
      </c>
    </row>
    <row r="15041" spans="1:6">
      <c r="A15041" s="171">
        <v>44652</v>
      </c>
      <c r="B15041" t="s">
        <v>164</v>
      </c>
      <c r="C15041">
        <v>875561.71</v>
      </c>
      <c r="D15041" t="s">
        <v>33</v>
      </c>
      <c r="E15041" t="s">
        <v>33</v>
      </c>
      <c r="F15041">
        <v>93462553</v>
      </c>
    </row>
    <row r="15042" spans="1:6">
      <c r="A15042" s="171">
        <v>44652</v>
      </c>
      <c r="B15042" t="s">
        <v>164</v>
      </c>
      <c r="C15042">
        <v>875561.71</v>
      </c>
      <c r="D15042" t="s">
        <v>34</v>
      </c>
      <c r="E15042" t="s">
        <v>34</v>
      </c>
      <c r="F15042">
        <v>1104158</v>
      </c>
    </row>
    <row r="15043" spans="1:6">
      <c r="A15043" s="171">
        <v>44652</v>
      </c>
      <c r="B15043" t="s">
        <v>164</v>
      </c>
      <c r="C15043">
        <v>875561.71</v>
      </c>
      <c r="D15043" t="s">
        <v>35</v>
      </c>
      <c r="E15043" t="s">
        <v>35</v>
      </c>
      <c r="F15043">
        <v>7416500</v>
      </c>
    </row>
    <row r="15044" spans="1:6">
      <c r="A15044" s="171">
        <v>44652</v>
      </c>
      <c r="B15044" t="s">
        <v>164</v>
      </c>
      <c r="C15044">
        <v>875561.71</v>
      </c>
      <c r="D15044" t="s">
        <v>36</v>
      </c>
      <c r="E15044" t="s">
        <v>36</v>
      </c>
      <c r="F15044">
        <v>0</v>
      </c>
    </row>
    <row r="15045" spans="1:6">
      <c r="A15045" s="171">
        <v>44652</v>
      </c>
      <c r="B15045" t="s">
        <v>164</v>
      </c>
      <c r="C15045">
        <v>875561.71</v>
      </c>
      <c r="D15045" t="s">
        <v>37</v>
      </c>
      <c r="E15045" t="s">
        <v>37</v>
      </c>
      <c r="F15045">
        <v>169147</v>
      </c>
    </row>
    <row r="15046" spans="1:6">
      <c r="A15046" s="171">
        <v>44652</v>
      </c>
      <c r="B15046" t="s">
        <v>164</v>
      </c>
      <c r="C15046">
        <v>875561.71</v>
      </c>
      <c r="D15046" t="s">
        <v>38</v>
      </c>
      <c r="E15046" t="s">
        <v>38</v>
      </c>
      <c r="F15046">
        <v>0</v>
      </c>
    </row>
    <row r="15047" spans="1:6">
      <c r="A15047" s="171">
        <v>44652</v>
      </c>
      <c r="B15047" t="s">
        <v>164</v>
      </c>
      <c r="C15047">
        <v>875561.71</v>
      </c>
      <c r="D15047" t="s">
        <v>39</v>
      </c>
      <c r="E15047" t="s">
        <v>39</v>
      </c>
      <c r="F15047">
        <v>178455</v>
      </c>
    </row>
    <row r="15048" spans="1:6">
      <c r="A15048" s="171">
        <v>44652</v>
      </c>
      <c r="B15048" t="s">
        <v>164</v>
      </c>
      <c r="C15048">
        <v>875561.71</v>
      </c>
      <c r="D15048" t="s">
        <v>40</v>
      </c>
      <c r="E15048" t="s">
        <v>40</v>
      </c>
      <c r="F15048">
        <v>0</v>
      </c>
    </row>
    <row r="15049" spans="1:6">
      <c r="A15049" s="171">
        <v>44652</v>
      </c>
      <c r="B15049" t="s">
        <v>164</v>
      </c>
      <c r="C15049">
        <v>875561.71</v>
      </c>
      <c r="D15049" t="s">
        <v>41</v>
      </c>
      <c r="E15049" t="s">
        <v>41</v>
      </c>
      <c r="F15049">
        <v>0</v>
      </c>
    </row>
    <row r="15050" spans="1:6">
      <c r="A15050" s="171">
        <v>44653</v>
      </c>
      <c r="B15050" t="s">
        <v>164</v>
      </c>
      <c r="C15050">
        <v>474294.78</v>
      </c>
      <c r="D15050" t="s">
        <v>9</v>
      </c>
      <c r="E15050" t="s">
        <v>9</v>
      </c>
      <c r="F15050">
        <v>0</v>
      </c>
    </row>
    <row r="15051" spans="1:6">
      <c r="A15051" s="171">
        <v>44653</v>
      </c>
      <c r="B15051" t="s">
        <v>164</v>
      </c>
      <c r="C15051">
        <v>474294.78</v>
      </c>
      <c r="D15051" t="s">
        <v>9</v>
      </c>
      <c r="E15051" t="s">
        <v>10</v>
      </c>
      <c r="F15051">
        <v>0</v>
      </c>
    </row>
    <row r="15052" spans="1:6">
      <c r="A15052" s="171">
        <v>44653</v>
      </c>
      <c r="B15052" t="s">
        <v>164</v>
      </c>
      <c r="C15052">
        <v>474294.78</v>
      </c>
      <c r="D15052" t="s">
        <v>9</v>
      </c>
      <c r="E15052" t="s">
        <v>11</v>
      </c>
      <c r="F15052">
        <v>0</v>
      </c>
    </row>
    <row r="15053" spans="1:6">
      <c r="A15053" s="171">
        <v>44653</v>
      </c>
      <c r="B15053" t="s">
        <v>164</v>
      </c>
      <c r="C15053">
        <v>474294.78</v>
      </c>
      <c r="D15053" t="s">
        <v>9</v>
      </c>
      <c r="E15053" t="s">
        <v>12</v>
      </c>
      <c r="F15053">
        <v>0</v>
      </c>
    </row>
    <row r="15054" spans="1:6">
      <c r="A15054" s="171">
        <v>44653</v>
      </c>
      <c r="B15054" t="s">
        <v>164</v>
      </c>
      <c r="C15054">
        <v>474294.78</v>
      </c>
      <c r="D15054" t="s">
        <v>9</v>
      </c>
      <c r="E15054" t="s">
        <v>13</v>
      </c>
      <c r="F15054">
        <v>0</v>
      </c>
    </row>
    <row r="15055" spans="1:6">
      <c r="A15055" s="171">
        <v>44653</v>
      </c>
      <c r="B15055" t="s">
        <v>164</v>
      </c>
      <c r="C15055">
        <v>474294.78</v>
      </c>
      <c r="D15055" t="s">
        <v>14</v>
      </c>
      <c r="E15055" t="s">
        <v>14</v>
      </c>
      <c r="F15055">
        <v>0</v>
      </c>
    </row>
    <row r="15056" spans="1:6">
      <c r="A15056" s="171">
        <v>44653</v>
      </c>
      <c r="B15056" t="s">
        <v>164</v>
      </c>
      <c r="C15056">
        <v>474294.78</v>
      </c>
      <c r="D15056" t="s">
        <v>14</v>
      </c>
      <c r="E15056" t="s">
        <v>15</v>
      </c>
      <c r="F15056">
        <v>0</v>
      </c>
    </row>
    <row r="15057" spans="1:6">
      <c r="A15057" s="171">
        <v>44653</v>
      </c>
      <c r="B15057" t="s">
        <v>164</v>
      </c>
      <c r="C15057">
        <v>474294.78</v>
      </c>
      <c r="D15057" t="s">
        <v>14</v>
      </c>
      <c r="E15057" t="s">
        <v>16</v>
      </c>
      <c r="F15057">
        <v>0</v>
      </c>
    </row>
    <row r="15058" spans="1:6">
      <c r="A15058" s="171">
        <v>44653</v>
      </c>
      <c r="B15058" t="s">
        <v>164</v>
      </c>
      <c r="C15058">
        <v>474294.78</v>
      </c>
      <c r="D15058" t="s">
        <v>14</v>
      </c>
      <c r="E15058" t="s">
        <v>17</v>
      </c>
      <c r="F15058">
        <v>0</v>
      </c>
    </row>
    <row r="15059" spans="1:6">
      <c r="A15059" s="171">
        <v>44653</v>
      </c>
      <c r="B15059" t="s">
        <v>164</v>
      </c>
      <c r="C15059">
        <v>474294.78</v>
      </c>
      <c r="D15059" t="s">
        <v>14</v>
      </c>
      <c r="E15059" t="s">
        <v>18</v>
      </c>
      <c r="F15059">
        <v>0</v>
      </c>
    </row>
    <row r="15060" spans="1:6">
      <c r="A15060" s="171">
        <v>44653</v>
      </c>
      <c r="B15060" t="s">
        <v>164</v>
      </c>
      <c r="C15060">
        <v>474294.78</v>
      </c>
      <c r="D15060" t="s">
        <v>19</v>
      </c>
      <c r="E15060" t="s">
        <v>19</v>
      </c>
      <c r="F15060">
        <v>18909611</v>
      </c>
    </row>
    <row r="15061" spans="1:6">
      <c r="A15061" s="171">
        <v>44653</v>
      </c>
      <c r="B15061" t="s">
        <v>164</v>
      </c>
      <c r="C15061">
        <v>474294.78</v>
      </c>
      <c r="D15061" t="s">
        <v>19</v>
      </c>
      <c r="E15061" t="s">
        <v>20</v>
      </c>
      <c r="F15061">
        <v>18909611</v>
      </c>
    </row>
    <row r="15062" spans="1:6">
      <c r="A15062" s="171">
        <v>44653</v>
      </c>
      <c r="B15062" t="s">
        <v>164</v>
      </c>
      <c r="C15062">
        <v>474294.78</v>
      </c>
      <c r="D15062" t="s">
        <v>19</v>
      </c>
      <c r="E15062" t="s">
        <v>21</v>
      </c>
      <c r="F15062">
        <v>0</v>
      </c>
    </row>
    <row r="15063" spans="1:6">
      <c r="A15063" s="171">
        <v>44653</v>
      </c>
      <c r="B15063" t="s">
        <v>164</v>
      </c>
      <c r="C15063">
        <v>474294.78</v>
      </c>
      <c r="D15063" t="s">
        <v>19</v>
      </c>
      <c r="E15063" t="s">
        <v>22</v>
      </c>
      <c r="F15063">
        <v>0</v>
      </c>
    </row>
    <row r="15064" spans="1:6">
      <c r="A15064" s="171">
        <v>44653</v>
      </c>
      <c r="B15064" t="s">
        <v>164</v>
      </c>
      <c r="C15064">
        <v>474294.78</v>
      </c>
      <c r="D15064" t="s">
        <v>23</v>
      </c>
      <c r="E15064" t="s">
        <v>23</v>
      </c>
      <c r="F15064">
        <v>2527931</v>
      </c>
    </row>
    <row r="15065" spans="1:6">
      <c r="A15065" s="171">
        <v>44653</v>
      </c>
      <c r="B15065" t="s">
        <v>164</v>
      </c>
      <c r="C15065">
        <v>474294.78</v>
      </c>
      <c r="D15065" t="s">
        <v>24</v>
      </c>
      <c r="E15065" t="s">
        <v>24</v>
      </c>
      <c r="F15065">
        <v>2835870</v>
      </c>
    </row>
    <row r="15066" spans="1:6">
      <c r="A15066" s="171">
        <v>44653</v>
      </c>
      <c r="B15066" t="s">
        <v>164</v>
      </c>
      <c r="C15066">
        <v>474294.78</v>
      </c>
      <c r="D15066" t="s">
        <v>25</v>
      </c>
      <c r="E15066" t="s">
        <v>25</v>
      </c>
      <c r="F15066">
        <v>5827252</v>
      </c>
    </row>
    <row r="15067" spans="1:6">
      <c r="A15067" s="171">
        <v>44653</v>
      </c>
      <c r="B15067" t="s">
        <v>164</v>
      </c>
      <c r="C15067">
        <v>474294.78</v>
      </c>
      <c r="D15067" t="s">
        <v>26</v>
      </c>
      <c r="E15067" t="s">
        <v>26</v>
      </c>
      <c r="F15067">
        <v>18946396</v>
      </c>
    </row>
    <row r="15068" spans="1:6">
      <c r="A15068" s="171">
        <v>44653</v>
      </c>
      <c r="B15068" t="s">
        <v>164</v>
      </c>
      <c r="C15068">
        <v>474294.78</v>
      </c>
      <c r="D15068" t="s">
        <v>27</v>
      </c>
      <c r="E15068" t="s">
        <v>27</v>
      </c>
      <c r="F15068">
        <v>104454</v>
      </c>
    </row>
    <row r="15069" spans="1:6">
      <c r="A15069" s="171">
        <v>44653</v>
      </c>
      <c r="B15069" t="s">
        <v>164</v>
      </c>
      <c r="C15069">
        <v>474294.78</v>
      </c>
      <c r="D15069" t="s">
        <v>28</v>
      </c>
      <c r="E15069" t="s">
        <v>28</v>
      </c>
      <c r="F15069">
        <v>0</v>
      </c>
    </row>
    <row r="15070" spans="1:6">
      <c r="A15070" s="171">
        <v>44653</v>
      </c>
      <c r="B15070" t="s">
        <v>164</v>
      </c>
      <c r="C15070">
        <v>474294.78</v>
      </c>
      <c r="D15070" t="s">
        <v>29</v>
      </c>
      <c r="E15070" t="s">
        <v>29</v>
      </c>
      <c r="F15070">
        <v>2507306</v>
      </c>
    </row>
    <row r="15071" spans="1:6">
      <c r="A15071" s="171">
        <v>44653</v>
      </c>
      <c r="B15071" t="s">
        <v>164</v>
      </c>
      <c r="C15071">
        <v>474294.78</v>
      </c>
      <c r="D15071" t="s">
        <v>30</v>
      </c>
      <c r="E15071" t="s">
        <v>30</v>
      </c>
      <c r="F15071">
        <v>50446616</v>
      </c>
    </row>
    <row r="15072" spans="1:6">
      <c r="A15072" s="171">
        <v>44653</v>
      </c>
      <c r="B15072" t="s">
        <v>164</v>
      </c>
      <c r="C15072">
        <v>474294.78</v>
      </c>
      <c r="D15072" t="s">
        <v>31</v>
      </c>
      <c r="E15072" t="s">
        <v>31</v>
      </c>
      <c r="F15072">
        <v>662287</v>
      </c>
    </row>
    <row r="15073" spans="1:6">
      <c r="A15073" s="171">
        <v>44653</v>
      </c>
      <c r="B15073" t="s">
        <v>164</v>
      </c>
      <c r="C15073">
        <v>474294.78</v>
      </c>
      <c r="D15073" t="s">
        <v>32</v>
      </c>
      <c r="E15073" t="s">
        <v>32</v>
      </c>
      <c r="F15073">
        <v>239859</v>
      </c>
    </row>
    <row r="15074" spans="1:6">
      <c r="A15074" s="171">
        <v>44653</v>
      </c>
      <c r="B15074" t="s">
        <v>164</v>
      </c>
      <c r="C15074">
        <v>474294.78</v>
      </c>
      <c r="D15074" t="s">
        <v>33</v>
      </c>
      <c r="E15074" t="s">
        <v>33</v>
      </c>
      <c r="F15074">
        <v>92905661</v>
      </c>
    </row>
    <row r="15075" spans="1:6">
      <c r="A15075" s="171">
        <v>44653</v>
      </c>
      <c r="B15075" t="s">
        <v>164</v>
      </c>
      <c r="C15075">
        <v>474294.78</v>
      </c>
      <c r="D15075" t="s">
        <v>34</v>
      </c>
      <c r="E15075" t="s">
        <v>34</v>
      </c>
      <c r="F15075">
        <v>1351794</v>
      </c>
    </row>
    <row r="15076" spans="1:6">
      <c r="A15076" s="171">
        <v>44653</v>
      </c>
      <c r="B15076" t="s">
        <v>164</v>
      </c>
      <c r="C15076">
        <v>474294.78</v>
      </c>
      <c r="D15076" t="s">
        <v>35</v>
      </c>
      <c r="E15076" t="s">
        <v>35</v>
      </c>
      <c r="F15076">
        <v>6908724</v>
      </c>
    </row>
    <row r="15077" spans="1:6">
      <c r="A15077" s="171">
        <v>44653</v>
      </c>
      <c r="B15077" t="s">
        <v>164</v>
      </c>
      <c r="C15077">
        <v>474294.78</v>
      </c>
      <c r="D15077" t="s">
        <v>36</v>
      </c>
      <c r="E15077" t="s">
        <v>36</v>
      </c>
      <c r="F15077">
        <v>0</v>
      </c>
    </row>
    <row r="15078" spans="1:6">
      <c r="A15078" s="171">
        <v>44653</v>
      </c>
      <c r="B15078" t="s">
        <v>164</v>
      </c>
      <c r="C15078">
        <v>474294.78</v>
      </c>
      <c r="D15078" t="s">
        <v>37</v>
      </c>
      <c r="E15078" t="s">
        <v>37</v>
      </c>
      <c r="F15078">
        <v>110661</v>
      </c>
    </row>
    <row r="15079" spans="1:6">
      <c r="A15079" s="171">
        <v>44653</v>
      </c>
      <c r="B15079" t="s">
        <v>164</v>
      </c>
      <c r="C15079">
        <v>474294.78</v>
      </c>
      <c r="D15079" t="s">
        <v>38</v>
      </c>
      <c r="E15079" t="s">
        <v>38</v>
      </c>
      <c r="F15079">
        <v>0</v>
      </c>
    </row>
    <row r="15080" spans="1:6">
      <c r="A15080" s="171">
        <v>44653</v>
      </c>
      <c r="B15080" t="s">
        <v>164</v>
      </c>
      <c r="C15080">
        <v>474294.78</v>
      </c>
      <c r="D15080" t="s">
        <v>39</v>
      </c>
      <c r="E15080" t="s">
        <v>39</v>
      </c>
      <c r="F15080">
        <v>218859</v>
      </c>
    </row>
    <row r="15081" spans="1:6">
      <c r="A15081" s="171">
        <v>44653</v>
      </c>
      <c r="B15081" t="s">
        <v>164</v>
      </c>
      <c r="C15081">
        <v>474294.78</v>
      </c>
      <c r="D15081" t="s">
        <v>40</v>
      </c>
      <c r="E15081" t="s">
        <v>40</v>
      </c>
      <c r="F15081">
        <v>0</v>
      </c>
    </row>
    <row r="15082" spans="1:6">
      <c r="A15082" s="171">
        <v>44653</v>
      </c>
      <c r="B15082" t="s">
        <v>164</v>
      </c>
      <c r="C15082">
        <v>474294.78</v>
      </c>
      <c r="D15082" t="s">
        <v>41</v>
      </c>
      <c r="E15082" t="s">
        <v>41</v>
      </c>
      <c r="F15082">
        <v>0</v>
      </c>
    </row>
    <row r="15083" spans="1:6">
      <c r="A15083" s="171">
        <v>44654</v>
      </c>
      <c r="B15083" t="s">
        <v>164</v>
      </c>
      <c r="C15083">
        <v>424050.86</v>
      </c>
      <c r="D15083" t="s">
        <v>9</v>
      </c>
      <c r="E15083" t="s">
        <v>9</v>
      </c>
      <c r="F15083">
        <v>0</v>
      </c>
    </row>
    <row r="15084" spans="1:6">
      <c r="A15084" s="171">
        <v>44654</v>
      </c>
      <c r="B15084" t="s">
        <v>164</v>
      </c>
      <c r="C15084">
        <v>424050.86</v>
      </c>
      <c r="D15084" t="s">
        <v>9</v>
      </c>
      <c r="E15084" t="s">
        <v>10</v>
      </c>
      <c r="F15084">
        <v>0</v>
      </c>
    </row>
    <row r="15085" spans="1:6">
      <c r="A15085" s="171">
        <v>44654</v>
      </c>
      <c r="B15085" t="s">
        <v>164</v>
      </c>
      <c r="C15085">
        <v>424050.86</v>
      </c>
      <c r="D15085" t="s">
        <v>9</v>
      </c>
      <c r="E15085" t="s">
        <v>11</v>
      </c>
      <c r="F15085">
        <v>0</v>
      </c>
    </row>
    <row r="15086" spans="1:6">
      <c r="A15086" s="171">
        <v>44654</v>
      </c>
      <c r="B15086" t="s">
        <v>164</v>
      </c>
      <c r="C15086">
        <v>424050.86</v>
      </c>
      <c r="D15086" t="s">
        <v>9</v>
      </c>
      <c r="E15086" t="s">
        <v>12</v>
      </c>
      <c r="F15086">
        <v>0</v>
      </c>
    </row>
    <row r="15087" spans="1:6">
      <c r="A15087" s="171">
        <v>44654</v>
      </c>
      <c r="B15087" t="s">
        <v>164</v>
      </c>
      <c r="C15087">
        <v>424050.86</v>
      </c>
      <c r="D15087" t="s">
        <v>9</v>
      </c>
      <c r="E15087" t="s">
        <v>13</v>
      </c>
      <c r="F15087">
        <v>0</v>
      </c>
    </row>
    <row r="15088" spans="1:6">
      <c r="A15088" s="171">
        <v>44654</v>
      </c>
      <c r="B15088" t="s">
        <v>164</v>
      </c>
      <c r="C15088">
        <v>424050.86</v>
      </c>
      <c r="D15088" t="s">
        <v>14</v>
      </c>
      <c r="E15088" t="s">
        <v>14</v>
      </c>
      <c r="F15088">
        <v>0</v>
      </c>
    </row>
    <row r="15089" spans="1:6">
      <c r="A15089" s="171">
        <v>44654</v>
      </c>
      <c r="B15089" t="s">
        <v>164</v>
      </c>
      <c r="C15089">
        <v>424050.86</v>
      </c>
      <c r="D15089" t="s">
        <v>14</v>
      </c>
      <c r="E15089" t="s">
        <v>15</v>
      </c>
      <c r="F15089">
        <v>0</v>
      </c>
    </row>
    <row r="15090" spans="1:6">
      <c r="A15090" s="171">
        <v>44654</v>
      </c>
      <c r="B15090" t="s">
        <v>164</v>
      </c>
      <c r="C15090">
        <v>424050.86</v>
      </c>
      <c r="D15090" t="s">
        <v>14</v>
      </c>
      <c r="E15090" t="s">
        <v>16</v>
      </c>
      <c r="F15090">
        <v>0</v>
      </c>
    </row>
    <row r="15091" spans="1:6">
      <c r="A15091" s="171">
        <v>44654</v>
      </c>
      <c r="B15091" t="s">
        <v>164</v>
      </c>
      <c r="C15091">
        <v>424050.86</v>
      </c>
      <c r="D15091" t="s">
        <v>14</v>
      </c>
      <c r="E15091" t="s">
        <v>17</v>
      </c>
      <c r="F15091">
        <v>0</v>
      </c>
    </row>
    <row r="15092" spans="1:6">
      <c r="A15092" s="171">
        <v>44654</v>
      </c>
      <c r="B15092" t="s">
        <v>164</v>
      </c>
      <c r="C15092">
        <v>424050.86</v>
      </c>
      <c r="D15092" t="s">
        <v>14</v>
      </c>
      <c r="E15092" t="s">
        <v>18</v>
      </c>
      <c r="F15092">
        <v>0</v>
      </c>
    </row>
    <row r="15093" spans="1:6">
      <c r="A15093" s="171">
        <v>44654</v>
      </c>
      <c r="B15093" t="s">
        <v>164</v>
      </c>
      <c r="C15093">
        <v>424050.86</v>
      </c>
      <c r="D15093" t="s">
        <v>19</v>
      </c>
      <c r="E15093" t="s">
        <v>19</v>
      </c>
      <c r="F15093">
        <v>13570872</v>
      </c>
    </row>
    <row r="15094" spans="1:6">
      <c r="A15094" s="171">
        <v>44654</v>
      </c>
      <c r="B15094" t="s">
        <v>164</v>
      </c>
      <c r="C15094">
        <v>424050.86</v>
      </c>
      <c r="D15094" t="s">
        <v>19</v>
      </c>
      <c r="E15094" t="s">
        <v>20</v>
      </c>
      <c r="F15094">
        <v>13570872</v>
      </c>
    </row>
    <row r="15095" spans="1:6">
      <c r="A15095" s="171">
        <v>44654</v>
      </c>
      <c r="B15095" t="s">
        <v>164</v>
      </c>
      <c r="C15095">
        <v>424050.86</v>
      </c>
      <c r="D15095" t="s">
        <v>19</v>
      </c>
      <c r="E15095" t="s">
        <v>21</v>
      </c>
      <c r="F15095">
        <v>0</v>
      </c>
    </row>
    <row r="15096" spans="1:6">
      <c r="A15096" s="171">
        <v>44654</v>
      </c>
      <c r="B15096" t="s">
        <v>164</v>
      </c>
      <c r="C15096">
        <v>424050.86</v>
      </c>
      <c r="D15096" t="s">
        <v>19</v>
      </c>
      <c r="E15096" t="s">
        <v>22</v>
      </c>
      <c r="F15096">
        <v>0</v>
      </c>
    </row>
    <row r="15097" spans="1:6">
      <c r="A15097" s="171">
        <v>44654</v>
      </c>
      <c r="B15097" t="s">
        <v>164</v>
      </c>
      <c r="C15097">
        <v>424050.86</v>
      </c>
      <c r="D15097" t="s">
        <v>23</v>
      </c>
      <c r="E15097" t="s">
        <v>23</v>
      </c>
      <c r="F15097">
        <v>1700640</v>
      </c>
    </row>
    <row r="15098" spans="1:6">
      <c r="A15098" s="171">
        <v>44654</v>
      </c>
      <c r="B15098" t="s">
        <v>164</v>
      </c>
      <c r="C15098">
        <v>424050.86</v>
      </c>
      <c r="D15098" t="s">
        <v>24</v>
      </c>
      <c r="E15098" t="s">
        <v>24</v>
      </c>
      <c r="F15098">
        <v>3063200</v>
      </c>
    </row>
    <row r="15099" spans="1:6">
      <c r="A15099" s="171">
        <v>44654</v>
      </c>
      <c r="B15099" t="s">
        <v>164</v>
      </c>
      <c r="C15099">
        <v>424050.86</v>
      </c>
      <c r="D15099" t="s">
        <v>25</v>
      </c>
      <c r="E15099" t="s">
        <v>25</v>
      </c>
      <c r="F15099">
        <v>5682924</v>
      </c>
    </row>
    <row r="15100" spans="1:6">
      <c r="A15100" s="171">
        <v>44654</v>
      </c>
      <c r="B15100" t="s">
        <v>164</v>
      </c>
      <c r="C15100">
        <v>424050.86</v>
      </c>
      <c r="D15100" t="s">
        <v>26</v>
      </c>
      <c r="E15100" t="s">
        <v>26</v>
      </c>
      <c r="F15100">
        <v>13609742</v>
      </c>
    </row>
    <row r="15101" spans="1:6">
      <c r="A15101" s="171">
        <v>44654</v>
      </c>
      <c r="B15101" t="s">
        <v>164</v>
      </c>
      <c r="C15101">
        <v>424050.86</v>
      </c>
      <c r="D15101" t="s">
        <v>27</v>
      </c>
      <c r="E15101" t="s">
        <v>27</v>
      </c>
      <c r="F15101">
        <v>108447</v>
      </c>
    </row>
    <row r="15102" spans="1:6">
      <c r="A15102" s="171">
        <v>44654</v>
      </c>
      <c r="B15102" t="s">
        <v>164</v>
      </c>
      <c r="C15102">
        <v>424050.86</v>
      </c>
      <c r="D15102" t="s">
        <v>28</v>
      </c>
      <c r="E15102" t="s">
        <v>28</v>
      </c>
      <c r="F15102">
        <v>0</v>
      </c>
    </row>
    <row r="15103" spans="1:6">
      <c r="A15103" s="171">
        <v>44654</v>
      </c>
      <c r="B15103" t="s">
        <v>164</v>
      </c>
      <c r="C15103">
        <v>424050.86</v>
      </c>
      <c r="D15103" t="s">
        <v>29</v>
      </c>
      <c r="E15103" t="s">
        <v>29</v>
      </c>
      <c r="F15103">
        <v>2329814</v>
      </c>
    </row>
    <row r="15104" spans="1:6">
      <c r="A15104" s="171">
        <v>44654</v>
      </c>
      <c r="B15104" t="s">
        <v>164</v>
      </c>
      <c r="C15104">
        <v>424050.86</v>
      </c>
      <c r="D15104" t="s">
        <v>30</v>
      </c>
      <c r="E15104" t="s">
        <v>30</v>
      </c>
      <c r="F15104">
        <v>54907114</v>
      </c>
    </row>
    <row r="15105" spans="1:6">
      <c r="A15105" s="171">
        <v>44654</v>
      </c>
      <c r="B15105" t="s">
        <v>164</v>
      </c>
      <c r="C15105">
        <v>424050.86</v>
      </c>
      <c r="D15105" t="s">
        <v>31</v>
      </c>
      <c r="E15105" t="s">
        <v>31</v>
      </c>
      <c r="F15105">
        <v>777952</v>
      </c>
    </row>
    <row r="15106" spans="1:6">
      <c r="A15106" s="171">
        <v>44654</v>
      </c>
      <c r="B15106" t="s">
        <v>164</v>
      </c>
      <c r="C15106">
        <v>424050.86</v>
      </c>
      <c r="D15106" t="s">
        <v>32</v>
      </c>
      <c r="E15106" t="s">
        <v>32</v>
      </c>
      <c r="F15106">
        <v>257258</v>
      </c>
    </row>
    <row r="15107" spans="1:6">
      <c r="A15107" s="171">
        <v>44654</v>
      </c>
      <c r="B15107" t="s">
        <v>164</v>
      </c>
      <c r="C15107">
        <v>424050.86</v>
      </c>
      <c r="D15107" t="s">
        <v>33</v>
      </c>
      <c r="E15107" t="s">
        <v>33</v>
      </c>
      <c r="F15107">
        <v>94063383</v>
      </c>
    </row>
    <row r="15108" spans="1:6">
      <c r="A15108" s="171">
        <v>44654</v>
      </c>
      <c r="B15108" t="s">
        <v>164</v>
      </c>
      <c r="C15108">
        <v>424050.86</v>
      </c>
      <c r="D15108" t="s">
        <v>34</v>
      </c>
      <c r="E15108" t="s">
        <v>34</v>
      </c>
      <c r="F15108">
        <v>1977070</v>
      </c>
    </row>
    <row r="15109" spans="1:6">
      <c r="A15109" s="171">
        <v>44654</v>
      </c>
      <c r="B15109" t="s">
        <v>164</v>
      </c>
      <c r="C15109">
        <v>424050.86</v>
      </c>
      <c r="D15109" t="s">
        <v>35</v>
      </c>
      <c r="E15109" t="s">
        <v>35</v>
      </c>
      <c r="F15109">
        <v>7081893</v>
      </c>
    </row>
    <row r="15110" spans="1:6">
      <c r="A15110" s="171">
        <v>44654</v>
      </c>
      <c r="B15110" t="s">
        <v>164</v>
      </c>
      <c r="C15110">
        <v>424050.86</v>
      </c>
      <c r="D15110" t="s">
        <v>36</v>
      </c>
      <c r="E15110" t="s">
        <v>36</v>
      </c>
      <c r="F15110">
        <v>0</v>
      </c>
    </row>
    <row r="15111" spans="1:6">
      <c r="A15111" s="171">
        <v>44654</v>
      </c>
      <c r="B15111" t="s">
        <v>164</v>
      </c>
      <c r="C15111">
        <v>424050.86</v>
      </c>
      <c r="D15111" t="s">
        <v>37</v>
      </c>
      <c r="E15111" t="s">
        <v>37</v>
      </c>
      <c r="F15111">
        <v>87044</v>
      </c>
    </row>
    <row r="15112" spans="1:6">
      <c r="A15112" s="171">
        <v>44654</v>
      </c>
      <c r="B15112" t="s">
        <v>164</v>
      </c>
      <c r="C15112">
        <v>424050.86</v>
      </c>
      <c r="D15112" t="s">
        <v>38</v>
      </c>
      <c r="E15112" t="s">
        <v>38</v>
      </c>
      <c r="F15112">
        <v>0</v>
      </c>
    </row>
    <row r="15113" spans="1:6">
      <c r="A15113" s="171">
        <v>44654</v>
      </c>
      <c r="B15113" t="s">
        <v>164</v>
      </c>
      <c r="C15113">
        <v>424050.86</v>
      </c>
      <c r="D15113" t="s">
        <v>39</v>
      </c>
      <c r="E15113" t="s">
        <v>39</v>
      </c>
      <c r="F15113">
        <v>191805</v>
      </c>
    </row>
    <row r="15114" spans="1:6">
      <c r="A15114" s="171">
        <v>44654</v>
      </c>
      <c r="B15114" t="s">
        <v>164</v>
      </c>
      <c r="C15114">
        <v>424050.86</v>
      </c>
      <c r="D15114" t="s">
        <v>40</v>
      </c>
      <c r="E15114" t="s">
        <v>40</v>
      </c>
      <c r="F15114">
        <v>0</v>
      </c>
    </row>
    <row r="15115" spans="1:6">
      <c r="A15115" s="171">
        <v>44654</v>
      </c>
      <c r="B15115" t="s">
        <v>164</v>
      </c>
      <c r="C15115">
        <v>424050.86</v>
      </c>
      <c r="D15115" t="s">
        <v>41</v>
      </c>
      <c r="E15115" t="s">
        <v>41</v>
      </c>
      <c r="F15115">
        <v>0</v>
      </c>
    </row>
    <row r="15116" spans="1:6">
      <c r="A15116" s="171">
        <v>44655</v>
      </c>
      <c r="B15116" t="s">
        <v>164</v>
      </c>
      <c r="C15116">
        <v>270084.21999999997</v>
      </c>
      <c r="D15116" t="s">
        <v>9</v>
      </c>
      <c r="E15116" t="s">
        <v>9</v>
      </c>
      <c r="F15116">
        <v>115</v>
      </c>
    </row>
    <row r="15117" spans="1:6">
      <c r="A15117" s="171">
        <v>44655</v>
      </c>
      <c r="B15117" t="s">
        <v>164</v>
      </c>
      <c r="C15117">
        <v>270084.21999999997</v>
      </c>
      <c r="D15117" t="s">
        <v>9</v>
      </c>
      <c r="E15117" t="s">
        <v>10</v>
      </c>
      <c r="F15117">
        <v>115</v>
      </c>
    </row>
    <row r="15118" spans="1:6">
      <c r="A15118" s="171">
        <v>44655</v>
      </c>
      <c r="B15118" t="s">
        <v>164</v>
      </c>
      <c r="C15118">
        <v>270084.21999999997</v>
      </c>
      <c r="D15118" t="s">
        <v>9</v>
      </c>
      <c r="E15118" t="s">
        <v>11</v>
      </c>
      <c r="F15118">
        <v>0</v>
      </c>
    </row>
    <row r="15119" spans="1:6">
      <c r="A15119" s="171">
        <v>44655</v>
      </c>
      <c r="B15119" t="s">
        <v>164</v>
      </c>
      <c r="C15119">
        <v>270084.21999999997</v>
      </c>
      <c r="D15119" t="s">
        <v>9</v>
      </c>
      <c r="E15119" t="s">
        <v>12</v>
      </c>
      <c r="F15119">
        <v>0</v>
      </c>
    </row>
    <row r="15120" spans="1:6">
      <c r="A15120" s="171">
        <v>44655</v>
      </c>
      <c r="B15120" t="s">
        <v>164</v>
      </c>
      <c r="C15120">
        <v>270084.21999999997</v>
      </c>
      <c r="D15120" t="s">
        <v>9</v>
      </c>
      <c r="E15120" t="s">
        <v>13</v>
      </c>
      <c r="F15120">
        <v>0</v>
      </c>
    </row>
    <row r="15121" spans="1:6">
      <c r="A15121" s="171">
        <v>44655</v>
      </c>
      <c r="B15121" t="s">
        <v>164</v>
      </c>
      <c r="C15121">
        <v>270084.21999999997</v>
      </c>
      <c r="D15121" t="s">
        <v>14</v>
      </c>
      <c r="E15121" t="s">
        <v>14</v>
      </c>
      <c r="F15121">
        <v>0</v>
      </c>
    </row>
    <row r="15122" spans="1:6">
      <c r="A15122" s="171">
        <v>44655</v>
      </c>
      <c r="B15122" t="s">
        <v>164</v>
      </c>
      <c r="C15122">
        <v>270084.21999999997</v>
      </c>
      <c r="D15122" t="s">
        <v>14</v>
      </c>
      <c r="E15122" t="s">
        <v>15</v>
      </c>
      <c r="F15122">
        <v>0</v>
      </c>
    </row>
    <row r="15123" spans="1:6">
      <c r="A15123" s="171">
        <v>44655</v>
      </c>
      <c r="B15123" t="s">
        <v>164</v>
      </c>
      <c r="C15123">
        <v>270084.21999999997</v>
      </c>
      <c r="D15123" t="s">
        <v>14</v>
      </c>
      <c r="E15123" t="s">
        <v>16</v>
      </c>
      <c r="F15123">
        <v>0</v>
      </c>
    </row>
    <row r="15124" spans="1:6">
      <c r="A15124" s="171">
        <v>44655</v>
      </c>
      <c r="B15124" t="s">
        <v>164</v>
      </c>
      <c r="C15124">
        <v>270084.21999999997</v>
      </c>
      <c r="D15124" t="s">
        <v>14</v>
      </c>
      <c r="E15124" t="s">
        <v>17</v>
      </c>
      <c r="F15124">
        <v>0</v>
      </c>
    </row>
    <row r="15125" spans="1:6">
      <c r="A15125" s="171">
        <v>44655</v>
      </c>
      <c r="B15125" t="s">
        <v>164</v>
      </c>
      <c r="C15125">
        <v>270084.21999999997</v>
      </c>
      <c r="D15125" t="s">
        <v>14</v>
      </c>
      <c r="E15125" t="s">
        <v>18</v>
      </c>
      <c r="F15125">
        <v>0</v>
      </c>
    </row>
    <row r="15126" spans="1:6">
      <c r="A15126" s="171">
        <v>44655</v>
      </c>
      <c r="B15126" t="s">
        <v>164</v>
      </c>
      <c r="C15126">
        <v>270084.21999999997</v>
      </c>
      <c r="D15126" t="s">
        <v>19</v>
      </c>
      <c r="E15126" t="s">
        <v>19</v>
      </c>
      <c r="F15126">
        <v>13010997</v>
      </c>
    </row>
    <row r="15127" spans="1:6">
      <c r="A15127" s="171">
        <v>44655</v>
      </c>
      <c r="B15127" t="s">
        <v>164</v>
      </c>
      <c r="C15127">
        <v>270084.21999999997</v>
      </c>
      <c r="D15127" t="s">
        <v>19</v>
      </c>
      <c r="E15127" t="s">
        <v>20</v>
      </c>
      <c r="F15127">
        <v>13010997</v>
      </c>
    </row>
    <row r="15128" spans="1:6">
      <c r="A15128" s="171">
        <v>44655</v>
      </c>
      <c r="B15128" t="s">
        <v>164</v>
      </c>
      <c r="C15128">
        <v>270084.21999999997</v>
      </c>
      <c r="D15128" t="s">
        <v>19</v>
      </c>
      <c r="E15128" t="s">
        <v>21</v>
      </c>
      <c r="F15128">
        <v>0</v>
      </c>
    </row>
    <row r="15129" spans="1:6">
      <c r="A15129" s="171">
        <v>44655</v>
      </c>
      <c r="B15129" t="s">
        <v>164</v>
      </c>
      <c r="C15129">
        <v>270084.21999999997</v>
      </c>
      <c r="D15129" t="s">
        <v>19</v>
      </c>
      <c r="E15129" t="s">
        <v>22</v>
      </c>
      <c r="F15129">
        <v>0</v>
      </c>
    </row>
    <row r="15130" spans="1:6">
      <c r="A15130" s="171">
        <v>44655</v>
      </c>
      <c r="B15130" t="s">
        <v>164</v>
      </c>
      <c r="C15130">
        <v>270084.21999999997</v>
      </c>
      <c r="D15130" t="s">
        <v>23</v>
      </c>
      <c r="E15130" t="s">
        <v>23</v>
      </c>
      <c r="F15130">
        <v>1233410</v>
      </c>
    </row>
    <row r="15131" spans="1:6">
      <c r="A15131" s="171">
        <v>44655</v>
      </c>
      <c r="B15131" t="s">
        <v>164</v>
      </c>
      <c r="C15131">
        <v>270084.21999999997</v>
      </c>
      <c r="D15131" t="s">
        <v>24</v>
      </c>
      <c r="E15131" t="s">
        <v>24</v>
      </c>
      <c r="F15131">
        <v>2329243</v>
      </c>
    </row>
    <row r="15132" spans="1:6">
      <c r="A15132" s="171">
        <v>44655</v>
      </c>
      <c r="B15132" t="s">
        <v>164</v>
      </c>
      <c r="C15132">
        <v>270084.21999999997</v>
      </c>
      <c r="D15132" t="s">
        <v>25</v>
      </c>
      <c r="E15132" t="s">
        <v>25</v>
      </c>
      <c r="F15132">
        <v>5534005</v>
      </c>
    </row>
    <row r="15133" spans="1:6">
      <c r="A15133" s="171">
        <v>44655</v>
      </c>
      <c r="B15133" t="s">
        <v>164</v>
      </c>
      <c r="C15133">
        <v>270084.21999999997</v>
      </c>
      <c r="D15133" t="s">
        <v>26</v>
      </c>
      <c r="E15133" t="s">
        <v>26</v>
      </c>
      <c r="F15133">
        <v>13059317</v>
      </c>
    </row>
    <row r="15134" spans="1:6">
      <c r="A15134" s="171">
        <v>44655</v>
      </c>
      <c r="B15134" t="s">
        <v>164</v>
      </c>
      <c r="C15134">
        <v>270084.21999999997</v>
      </c>
      <c r="D15134" t="s">
        <v>27</v>
      </c>
      <c r="E15134" t="s">
        <v>27</v>
      </c>
      <c r="F15134">
        <v>98763</v>
      </c>
    </row>
    <row r="15135" spans="1:6">
      <c r="A15135" s="171">
        <v>44655</v>
      </c>
      <c r="B15135" t="s">
        <v>164</v>
      </c>
      <c r="C15135">
        <v>270084.21999999997</v>
      </c>
      <c r="D15135" t="s">
        <v>28</v>
      </c>
      <c r="E15135" t="s">
        <v>28</v>
      </c>
      <c r="F15135">
        <v>0</v>
      </c>
    </row>
    <row r="15136" spans="1:6">
      <c r="A15136" s="171">
        <v>44655</v>
      </c>
      <c r="B15136" t="s">
        <v>164</v>
      </c>
      <c r="C15136">
        <v>270084.21999999997</v>
      </c>
      <c r="D15136" t="s">
        <v>29</v>
      </c>
      <c r="E15136" t="s">
        <v>29</v>
      </c>
      <c r="F15136">
        <v>2159439</v>
      </c>
    </row>
    <row r="15137" spans="1:6">
      <c r="A15137" s="171">
        <v>44655</v>
      </c>
      <c r="B15137" t="s">
        <v>164</v>
      </c>
      <c r="C15137">
        <v>270084.21999999997</v>
      </c>
      <c r="D15137" t="s">
        <v>30</v>
      </c>
      <c r="E15137" t="s">
        <v>30</v>
      </c>
      <c r="F15137">
        <v>43481062</v>
      </c>
    </row>
    <row r="15138" spans="1:6">
      <c r="A15138" s="171">
        <v>44655</v>
      </c>
      <c r="B15138" t="s">
        <v>164</v>
      </c>
      <c r="C15138">
        <v>270084.21999999997</v>
      </c>
      <c r="D15138" t="s">
        <v>31</v>
      </c>
      <c r="E15138" t="s">
        <v>31</v>
      </c>
      <c r="F15138">
        <v>406752</v>
      </c>
    </row>
    <row r="15139" spans="1:6">
      <c r="A15139" s="171">
        <v>44655</v>
      </c>
      <c r="B15139" t="s">
        <v>164</v>
      </c>
      <c r="C15139">
        <v>270084.21999999997</v>
      </c>
      <c r="D15139" t="s">
        <v>32</v>
      </c>
      <c r="E15139" t="s">
        <v>32</v>
      </c>
      <c r="F15139">
        <v>203095</v>
      </c>
    </row>
    <row r="15140" spans="1:6">
      <c r="A15140" s="171">
        <v>44655</v>
      </c>
      <c r="B15140" t="s">
        <v>164</v>
      </c>
      <c r="C15140">
        <v>270084.21999999997</v>
      </c>
      <c r="D15140" t="s">
        <v>33</v>
      </c>
      <c r="E15140" t="s">
        <v>33</v>
      </c>
      <c r="F15140">
        <v>97951563</v>
      </c>
    </row>
    <row r="15141" spans="1:6">
      <c r="A15141" s="171">
        <v>44655</v>
      </c>
      <c r="B15141" t="s">
        <v>164</v>
      </c>
      <c r="C15141">
        <v>270084.21999999997</v>
      </c>
      <c r="D15141" t="s">
        <v>34</v>
      </c>
      <c r="E15141" t="s">
        <v>34</v>
      </c>
      <c r="F15141">
        <v>1800521</v>
      </c>
    </row>
    <row r="15142" spans="1:6">
      <c r="A15142" s="171">
        <v>44655</v>
      </c>
      <c r="B15142" t="s">
        <v>164</v>
      </c>
      <c r="C15142">
        <v>270084.21999999997</v>
      </c>
      <c r="D15142" t="s">
        <v>35</v>
      </c>
      <c r="E15142" t="s">
        <v>35</v>
      </c>
      <c r="F15142">
        <v>6997773</v>
      </c>
    </row>
    <row r="15143" spans="1:6">
      <c r="A15143" s="171">
        <v>44655</v>
      </c>
      <c r="B15143" t="s">
        <v>164</v>
      </c>
      <c r="C15143">
        <v>270084.21999999997</v>
      </c>
      <c r="D15143" t="s">
        <v>36</v>
      </c>
      <c r="E15143" t="s">
        <v>36</v>
      </c>
      <c r="F15143">
        <v>0</v>
      </c>
    </row>
    <row r="15144" spans="1:6">
      <c r="A15144" s="171">
        <v>44655</v>
      </c>
      <c r="B15144" t="s">
        <v>164</v>
      </c>
      <c r="C15144">
        <v>270084.21999999997</v>
      </c>
      <c r="D15144" t="s">
        <v>37</v>
      </c>
      <c r="E15144" t="s">
        <v>37</v>
      </c>
      <c r="F15144">
        <v>27290</v>
      </c>
    </row>
    <row r="15145" spans="1:6">
      <c r="A15145" s="171">
        <v>44655</v>
      </c>
      <c r="B15145" t="s">
        <v>164</v>
      </c>
      <c r="C15145">
        <v>270084.21999999997</v>
      </c>
      <c r="D15145" t="s">
        <v>38</v>
      </c>
      <c r="E15145" t="s">
        <v>38</v>
      </c>
      <c r="F15145">
        <v>0</v>
      </c>
    </row>
    <row r="15146" spans="1:6">
      <c r="A15146" s="171">
        <v>44655</v>
      </c>
      <c r="B15146" t="s">
        <v>164</v>
      </c>
      <c r="C15146">
        <v>270084.21999999997</v>
      </c>
      <c r="D15146" t="s">
        <v>39</v>
      </c>
      <c r="E15146" t="s">
        <v>39</v>
      </c>
      <c r="F15146">
        <v>225143</v>
      </c>
    </row>
    <row r="15147" spans="1:6">
      <c r="A15147" s="171">
        <v>44655</v>
      </c>
      <c r="B15147" t="s">
        <v>164</v>
      </c>
      <c r="C15147">
        <v>270084.21999999997</v>
      </c>
      <c r="D15147" t="s">
        <v>40</v>
      </c>
      <c r="E15147" t="s">
        <v>40</v>
      </c>
      <c r="F15147">
        <v>0</v>
      </c>
    </row>
    <row r="15148" spans="1:6">
      <c r="A15148" s="171">
        <v>44655</v>
      </c>
      <c r="B15148" t="s">
        <v>164</v>
      </c>
      <c r="C15148">
        <v>270084.21999999997</v>
      </c>
      <c r="D15148" t="s">
        <v>41</v>
      </c>
      <c r="E15148" t="s">
        <v>41</v>
      </c>
      <c r="F15148">
        <v>0</v>
      </c>
    </row>
    <row r="15149" spans="1:6">
      <c r="A15149" s="171">
        <v>44656</v>
      </c>
      <c r="B15149" t="s">
        <v>164</v>
      </c>
      <c r="C15149">
        <v>222536.1</v>
      </c>
      <c r="D15149" t="s">
        <v>9</v>
      </c>
      <c r="E15149" t="s">
        <v>9</v>
      </c>
      <c r="F15149">
        <v>594788</v>
      </c>
    </row>
    <row r="15150" spans="1:6">
      <c r="A15150" s="171">
        <v>44656</v>
      </c>
      <c r="B15150" t="s">
        <v>164</v>
      </c>
      <c r="C15150">
        <v>222536.1</v>
      </c>
      <c r="D15150" t="s">
        <v>9</v>
      </c>
      <c r="E15150" t="s">
        <v>10</v>
      </c>
      <c r="F15150">
        <v>588725</v>
      </c>
    </row>
    <row r="15151" spans="1:6">
      <c r="A15151" s="171">
        <v>44656</v>
      </c>
      <c r="B15151" t="s">
        <v>164</v>
      </c>
      <c r="C15151">
        <v>222536.1</v>
      </c>
      <c r="D15151" t="s">
        <v>9</v>
      </c>
      <c r="E15151" t="s">
        <v>11</v>
      </c>
      <c r="F15151">
        <v>6063</v>
      </c>
    </row>
    <row r="15152" spans="1:6">
      <c r="A15152" s="171">
        <v>44656</v>
      </c>
      <c r="B15152" t="s">
        <v>164</v>
      </c>
      <c r="C15152">
        <v>222536.1</v>
      </c>
      <c r="D15152" t="s">
        <v>9</v>
      </c>
      <c r="E15152" t="s">
        <v>12</v>
      </c>
      <c r="F15152">
        <v>0</v>
      </c>
    </row>
    <row r="15153" spans="1:6">
      <c r="A15153" s="171">
        <v>44656</v>
      </c>
      <c r="B15153" t="s">
        <v>164</v>
      </c>
      <c r="C15153">
        <v>222536.1</v>
      </c>
      <c r="D15153" t="s">
        <v>9</v>
      </c>
      <c r="E15153" t="s">
        <v>13</v>
      </c>
      <c r="F15153">
        <v>0</v>
      </c>
    </row>
    <row r="15154" spans="1:6">
      <c r="A15154" s="171">
        <v>44656</v>
      </c>
      <c r="B15154" t="s">
        <v>164</v>
      </c>
      <c r="C15154">
        <v>222536.1</v>
      </c>
      <c r="D15154" t="s">
        <v>14</v>
      </c>
      <c r="E15154" t="s">
        <v>14</v>
      </c>
      <c r="F15154">
        <v>6843</v>
      </c>
    </row>
    <row r="15155" spans="1:6">
      <c r="A15155" s="171">
        <v>44656</v>
      </c>
      <c r="B15155" t="s">
        <v>164</v>
      </c>
      <c r="C15155">
        <v>222536.1</v>
      </c>
      <c r="D15155" t="s">
        <v>14</v>
      </c>
      <c r="E15155" t="s">
        <v>15</v>
      </c>
      <c r="F15155">
        <v>6843</v>
      </c>
    </row>
    <row r="15156" spans="1:6">
      <c r="A15156" s="171">
        <v>44656</v>
      </c>
      <c r="B15156" t="s">
        <v>164</v>
      </c>
      <c r="C15156">
        <v>222536.1</v>
      </c>
      <c r="D15156" t="s">
        <v>14</v>
      </c>
      <c r="E15156" t="s">
        <v>16</v>
      </c>
      <c r="F15156">
        <v>0</v>
      </c>
    </row>
    <row r="15157" spans="1:6">
      <c r="A15157" s="171">
        <v>44656</v>
      </c>
      <c r="B15157" t="s">
        <v>164</v>
      </c>
      <c r="C15157">
        <v>222536.1</v>
      </c>
      <c r="D15157" t="s">
        <v>14</v>
      </c>
      <c r="E15157" t="s">
        <v>17</v>
      </c>
      <c r="F15157">
        <v>0</v>
      </c>
    </row>
    <row r="15158" spans="1:6">
      <c r="A15158" s="171">
        <v>44656</v>
      </c>
      <c r="B15158" t="s">
        <v>164</v>
      </c>
      <c r="C15158">
        <v>222536.1</v>
      </c>
      <c r="D15158" t="s">
        <v>14</v>
      </c>
      <c r="E15158" t="s">
        <v>18</v>
      </c>
      <c r="F15158">
        <v>0</v>
      </c>
    </row>
    <row r="15159" spans="1:6">
      <c r="A15159" s="171">
        <v>44656</v>
      </c>
      <c r="B15159" t="s">
        <v>164</v>
      </c>
      <c r="C15159">
        <v>222536.1</v>
      </c>
      <c r="D15159" t="s">
        <v>19</v>
      </c>
      <c r="E15159" t="s">
        <v>19</v>
      </c>
      <c r="F15159">
        <v>13314469</v>
      </c>
    </row>
    <row r="15160" spans="1:6">
      <c r="A15160" s="171">
        <v>44656</v>
      </c>
      <c r="B15160" t="s">
        <v>164</v>
      </c>
      <c r="C15160">
        <v>222536.1</v>
      </c>
      <c r="D15160" t="s">
        <v>19</v>
      </c>
      <c r="E15160" t="s">
        <v>20</v>
      </c>
      <c r="F15160">
        <v>13314469</v>
      </c>
    </row>
    <row r="15161" spans="1:6">
      <c r="A15161" s="171">
        <v>44656</v>
      </c>
      <c r="B15161" t="s">
        <v>164</v>
      </c>
      <c r="C15161">
        <v>222536.1</v>
      </c>
      <c r="D15161" t="s">
        <v>19</v>
      </c>
      <c r="E15161" t="s">
        <v>21</v>
      </c>
      <c r="F15161">
        <v>0</v>
      </c>
    </row>
    <row r="15162" spans="1:6">
      <c r="A15162" s="171">
        <v>44656</v>
      </c>
      <c r="B15162" t="s">
        <v>164</v>
      </c>
      <c r="C15162">
        <v>222536.1</v>
      </c>
      <c r="D15162" t="s">
        <v>19</v>
      </c>
      <c r="E15162" t="s">
        <v>22</v>
      </c>
      <c r="F15162">
        <v>0</v>
      </c>
    </row>
    <row r="15163" spans="1:6">
      <c r="A15163" s="171">
        <v>44656</v>
      </c>
      <c r="B15163" t="s">
        <v>164</v>
      </c>
      <c r="C15163">
        <v>222536.1</v>
      </c>
      <c r="D15163" t="s">
        <v>23</v>
      </c>
      <c r="E15163" t="s">
        <v>23</v>
      </c>
      <c r="F15163">
        <v>1084534</v>
      </c>
    </row>
    <row r="15164" spans="1:6">
      <c r="A15164" s="171">
        <v>44656</v>
      </c>
      <c r="B15164" t="s">
        <v>164</v>
      </c>
      <c r="C15164">
        <v>222536.1</v>
      </c>
      <c r="D15164" t="s">
        <v>24</v>
      </c>
      <c r="E15164" t="s">
        <v>24</v>
      </c>
      <c r="F15164">
        <v>2605670</v>
      </c>
    </row>
    <row r="15165" spans="1:6">
      <c r="A15165" s="171">
        <v>44656</v>
      </c>
      <c r="B15165" t="s">
        <v>164</v>
      </c>
      <c r="C15165">
        <v>222536.1</v>
      </c>
      <c r="D15165" t="s">
        <v>25</v>
      </c>
      <c r="E15165" t="s">
        <v>25</v>
      </c>
      <c r="F15165">
        <v>4329273</v>
      </c>
    </row>
    <row r="15166" spans="1:6">
      <c r="A15166" s="171">
        <v>44656</v>
      </c>
      <c r="B15166" t="s">
        <v>164</v>
      </c>
      <c r="C15166">
        <v>222536.1</v>
      </c>
      <c r="D15166" t="s">
        <v>26</v>
      </c>
      <c r="E15166" t="s">
        <v>26</v>
      </c>
      <c r="F15166">
        <v>13385006</v>
      </c>
    </row>
    <row r="15167" spans="1:6">
      <c r="A15167" s="171">
        <v>44656</v>
      </c>
      <c r="B15167" t="s">
        <v>164</v>
      </c>
      <c r="C15167">
        <v>222536.1</v>
      </c>
      <c r="D15167" t="s">
        <v>27</v>
      </c>
      <c r="E15167" t="s">
        <v>27</v>
      </c>
      <c r="F15167">
        <v>102510</v>
      </c>
    </row>
    <row r="15168" spans="1:6">
      <c r="A15168" s="171">
        <v>44656</v>
      </c>
      <c r="B15168" t="s">
        <v>164</v>
      </c>
      <c r="C15168">
        <v>222536.1</v>
      </c>
      <c r="D15168" t="s">
        <v>28</v>
      </c>
      <c r="E15168" t="s">
        <v>28</v>
      </c>
      <c r="F15168">
        <v>0</v>
      </c>
    </row>
    <row r="15169" spans="1:6">
      <c r="A15169" s="171">
        <v>44656</v>
      </c>
      <c r="B15169" t="s">
        <v>164</v>
      </c>
      <c r="C15169">
        <v>222536.1</v>
      </c>
      <c r="D15169" t="s">
        <v>29</v>
      </c>
      <c r="E15169" t="s">
        <v>29</v>
      </c>
      <c r="F15169">
        <v>2161881</v>
      </c>
    </row>
    <row r="15170" spans="1:6">
      <c r="A15170" s="171">
        <v>44656</v>
      </c>
      <c r="B15170" t="s">
        <v>164</v>
      </c>
      <c r="C15170">
        <v>222536.1</v>
      </c>
      <c r="D15170" t="s">
        <v>30</v>
      </c>
      <c r="E15170" t="s">
        <v>30</v>
      </c>
      <c r="F15170">
        <v>33841497</v>
      </c>
    </row>
    <row r="15171" spans="1:6">
      <c r="A15171" s="171">
        <v>44656</v>
      </c>
      <c r="B15171" t="s">
        <v>164</v>
      </c>
      <c r="C15171">
        <v>222536.1</v>
      </c>
      <c r="D15171" t="s">
        <v>31</v>
      </c>
      <c r="E15171" t="s">
        <v>31</v>
      </c>
      <c r="F15171">
        <v>398882</v>
      </c>
    </row>
    <row r="15172" spans="1:6">
      <c r="A15172" s="171">
        <v>44656</v>
      </c>
      <c r="B15172" t="s">
        <v>164</v>
      </c>
      <c r="C15172">
        <v>222536.1</v>
      </c>
      <c r="D15172" t="s">
        <v>32</v>
      </c>
      <c r="E15172" t="s">
        <v>32</v>
      </c>
      <c r="F15172">
        <v>212958</v>
      </c>
    </row>
    <row r="15173" spans="1:6">
      <c r="A15173" s="171">
        <v>44656</v>
      </c>
      <c r="B15173" t="s">
        <v>164</v>
      </c>
      <c r="C15173">
        <v>222536.1</v>
      </c>
      <c r="D15173" t="s">
        <v>33</v>
      </c>
      <c r="E15173" t="s">
        <v>33</v>
      </c>
      <c r="F15173">
        <v>94779376</v>
      </c>
    </row>
    <row r="15174" spans="1:6">
      <c r="A15174" s="171">
        <v>44656</v>
      </c>
      <c r="B15174" t="s">
        <v>164</v>
      </c>
      <c r="C15174">
        <v>222536.1</v>
      </c>
      <c r="D15174" t="s">
        <v>34</v>
      </c>
      <c r="E15174" t="s">
        <v>34</v>
      </c>
      <c r="F15174">
        <v>1396352</v>
      </c>
    </row>
    <row r="15175" spans="1:6">
      <c r="A15175" s="171">
        <v>44656</v>
      </c>
      <c r="B15175" t="s">
        <v>164</v>
      </c>
      <c r="C15175">
        <v>222536.1</v>
      </c>
      <c r="D15175" t="s">
        <v>35</v>
      </c>
      <c r="E15175" t="s">
        <v>35</v>
      </c>
      <c r="F15175">
        <v>6763063</v>
      </c>
    </row>
    <row r="15176" spans="1:6">
      <c r="A15176" s="171">
        <v>44656</v>
      </c>
      <c r="B15176" t="s">
        <v>164</v>
      </c>
      <c r="C15176">
        <v>222536.1</v>
      </c>
      <c r="D15176" t="s">
        <v>36</v>
      </c>
      <c r="E15176" t="s">
        <v>36</v>
      </c>
      <c r="F15176">
        <v>0</v>
      </c>
    </row>
    <row r="15177" spans="1:6">
      <c r="A15177" s="171">
        <v>44656</v>
      </c>
      <c r="B15177" t="s">
        <v>164</v>
      </c>
      <c r="C15177">
        <v>222536.1</v>
      </c>
      <c r="D15177" t="s">
        <v>37</v>
      </c>
      <c r="E15177" t="s">
        <v>37</v>
      </c>
      <c r="F15177">
        <v>22241</v>
      </c>
    </row>
    <row r="15178" spans="1:6">
      <c r="A15178" s="171">
        <v>44656</v>
      </c>
      <c r="B15178" t="s">
        <v>164</v>
      </c>
      <c r="C15178">
        <v>222536.1</v>
      </c>
      <c r="D15178" t="s">
        <v>38</v>
      </c>
      <c r="E15178" t="s">
        <v>38</v>
      </c>
      <c r="F15178">
        <v>0</v>
      </c>
    </row>
    <row r="15179" spans="1:6">
      <c r="A15179" s="171">
        <v>44656</v>
      </c>
      <c r="B15179" t="s">
        <v>164</v>
      </c>
      <c r="C15179">
        <v>222536.1</v>
      </c>
      <c r="D15179" t="s">
        <v>39</v>
      </c>
      <c r="E15179" t="s">
        <v>39</v>
      </c>
      <c r="F15179">
        <v>203632</v>
      </c>
    </row>
    <row r="15180" spans="1:6">
      <c r="A15180" s="171">
        <v>44656</v>
      </c>
      <c r="B15180" t="s">
        <v>164</v>
      </c>
      <c r="C15180">
        <v>222536.1</v>
      </c>
      <c r="D15180" t="s">
        <v>40</v>
      </c>
      <c r="E15180" t="s">
        <v>40</v>
      </c>
      <c r="F15180">
        <v>0</v>
      </c>
    </row>
    <row r="15181" spans="1:6">
      <c r="A15181" s="171">
        <v>44656</v>
      </c>
      <c r="B15181" t="s">
        <v>164</v>
      </c>
      <c r="C15181">
        <v>222536.1</v>
      </c>
      <c r="D15181" t="s">
        <v>41</v>
      </c>
      <c r="E15181" t="s">
        <v>41</v>
      </c>
      <c r="F15181">
        <v>0</v>
      </c>
    </row>
    <row r="15182" spans="1:6">
      <c r="A15182" s="171">
        <v>44657</v>
      </c>
      <c r="B15182" t="s">
        <v>164</v>
      </c>
      <c r="C15182">
        <v>233444.53</v>
      </c>
      <c r="D15182" t="s">
        <v>9</v>
      </c>
      <c r="E15182" t="s">
        <v>9</v>
      </c>
      <c r="F15182">
        <v>402537</v>
      </c>
    </row>
    <row r="15183" spans="1:6">
      <c r="A15183" s="171">
        <v>44657</v>
      </c>
      <c r="B15183" t="s">
        <v>164</v>
      </c>
      <c r="C15183">
        <v>233444.53</v>
      </c>
      <c r="D15183" t="s">
        <v>9</v>
      </c>
      <c r="E15183" t="s">
        <v>10</v>
      </c>
      <c r="F15183">
        <v>392348</v>
      </c>
    </row>
    <row r="15184" spans="1:6">
      <c r="A15184" s="171">
        <v>44657</v>
      </c>
      <c r="B15184" t="s">
        <v>164</v>
      </c>
      <c r="C15184">
        <v>233444.53</v>
      </c>
      <c r="D15184" t="s">
        <v>9</v>
      </c>
      <c r="E15184" t="s">
        <v>11</v>
      </c>
      <c r="F15184">
        <v>10189</v>
      </c>
    </row>
    <row r="15185" spans="1:6">
      <c r="A15185" s="171">
        <v>44657</v>
      </c>
      <c r="B15185" t="s">
        <v>164</v>
      </c>
      <c r="C15185">
        <v>233444.53</v>
      </c>
      <c r="D15185" t="s">
        <v>9</v>
      </c>
      <c r="E15185" t="s">
        <v>12</v>
      </c>
      <c r="F15185">
        <v>0</v>
      </c>
    </row>
    <row r="15186" spans="1:6">
      <c r="A15186" s="171">
        <v>44657</v>
      </c>
      <c r="B15186" t="s">
        <v>164</v>
      </c>
      <c r="C15186">
        <v>233444.53</v>
      </c>
      <c r="D15186" t="s">
        <v>9</v>
      </c>
      <c r="E15186" t="s">
        <v>13</v>
      </c>
      <c r="F15186">
        <v>0</v>
      </c>
    </row>
    <row r="15187" spans="1:6">
      <c r="A15187" s="171">
        <v>44657</v>
      </c>
      <c r="B15187" t="s">
        <v>164</v>
      </c>
      <c r="C15187">
        <v>233444.53</v>
      </c>
      <c r="D15187" t="s">
        <v>14</v>
      </c>
      <c r="E15187" t="s">
        <v>14</v>
      </c>
      <c r="F15187">
        <v>6692</v>
      </c>
    </row>
    <row r="15188" spans="1:6">
      <c r="A15188" s="171">
        <v>44657</v>
      </c>
      <c r="B15188" t="s">
        <v>164</v>
      </c>
      <c r="C15188">
        <v>233444.53</v>
      </c>
      <c r="D15188" t="s">
        <v>14</v>
      </c>
      <c r="E15188" t="s">
        <v>15</v>
      </c>
      <c r="F15188">
        <v>6692</v>
      </c>
    </row>
    <row r="15189" spans="1:6">
      <c r="A15189" s="171">
        <v>44657</v>
      </c>
      <c r="B15189" t="s">
        <v>164</v>
      </c>
      <c r="C15189">
        <v>233444.53</v>
      </c>
      <c r="D15189" t="s">
        <v>14</v>
      </c>
      <c r="E15189" t="s">
        <v>16</v>
      </c>
      <c r="F15189">
        <v>0</v>
      </c>
    </row>
    <row r="15190" spans="1:6">
      <c r="A15190" s="171">
        <v>44657</v>
      </c>
      <c r="B15190" t="s">
        <v>164</v>
      </c>
      <c r="C15190">
        <v>233444.53</v>
      </c>
      <c r="D15190" t="s">
        <v>14</v>
      </c>
      <c r="E15190" t="s">
        <v>17</v>
      </c>
      <c r="F15190">
        <v>0</v>
      </c>
    </row>
    <row r="15191" spans="1:6">
      <c r="A15191" s="171">
        <v>44657</v>
      </c>
      <c r="B15191" t="s">
        <v>164</v>
      </c>
      <c r="C15191">
        <v>233444.53</v>
      </c>
      <c r="D15191" t="s">
        <v>14</v>
      </c>
      <c r="E15191" t="s">
        <v>18</v>
      </c>
      <c r="F15191">
        <v>0</v>
      </c>
    </row>
    <row r="15192" spans="1:6">
      <c r="A15192" s="171">
        <v>44657</v>
      </c>
      <c r="B15192" t="s">
        <v>164</v>
      </c>
      <c r="C15192">
        <v>233444.53</v>
      </c>
      <c r="D15192" t="s">
        <v>19</v>
      </c>
      <c r="E15192" t="s">
        <v>19</v>
      </c>
      <c r="F15192">
        <v>7712668</v>
      </c>
    </row>
    <row r="15193" spans="1:6">
      <c r="A15193" s="171">
        <v>44657</v>
      </c>
      <c r="B15193" t="s">
        <v>164</v>
      </c>
      <c r="C15193">
        <v>233444.53</v>
      </c>
      <c r="D15193" t="s">
        <v>19</v>
      </c>
      <c r="E15193" t="s">
        <v>20</v>
      </c>
      <c r="F15193">
        <v>7712668</v>
      </c>
    </row>
    <row r="15194" spans="1:6">
      <c r="A15194" s="171">
        <v>44657</v>
      </c>
      <c r="B15194" t="s">
        <v>164</v>
      </c>
      <c r="C15194">
        <v>233444.53</v>
      </c>
      <c r="D15194" t="s">
        <v>19</v>
      </c>
      <c r="E15194" t="s">
        <v>21</v>
      </c>
      <c r="F15194">
        <v>0</v>
      </c>
    </row>
    <row r="15195" spans="1:6">
      <c r="A15195" s="171">
        <v>44657</v>
      </c>
      <c r="B15195" t="s">
        <v>164</v>
      </c>
      <c r="C15195">
        <v>233444.53</v>
      </c>
      <c r="D15195" t="s">
        <v>19</v>
      </c>
      <c r="E15195" t="s">
        <v>22</v>
      </c>
      <c r="F15195">
        <v>0</v>
      </c>
    </row>
    <row r="15196" spans="1:6">
      <c r="A15196" s="171">
        <v>44657</v>
      </c>
      <c r="B15196" t="s">
        <v>164</v>
      </c>
      <c r="C15196">
        <v>233444.53</v>
      </c>
      <c r="D15196" t="s">
        <v>23</v>
      </c>
      <c r="E15196" t="s">
        <v>23</v>
      </c>
      <c r="F15196">
        <v>1148714</v>
      </c>
    </row>
    <row r="15197" spans="1:6">
      <c r="A15197" s="171">
        <v>44657</v>
      </c>
      <c r="B15197" t="s">
        <v>164</v>
      </c>
      <c r="C15197">
        <v>233444.53</v>
      </c>
      <c r="D15197" t="s">
        <v>24</v>
      </c>
      <c r="E15197" t="s">
        <v>24</v>
      </c>
      <c r="F15197">
        <v>2298448</v>
      </c>
    </row>
    <row r="15198" spans="1:6">
      <c r="A15198" s="171">
        <v>44657</v>
      </c>
      <c r="B15198" t="s">
        <v>164</v>
      </c>
      <c r="C15198">
        <v>233444.53</v>
      </c>
      <c r="D15198" t="s">
        <v>25</v>
      </c>
      <c r="E15198" t="s">
        <v>25</v>
      </c>
      <c r="F15198">
        <v>4005304</v>
      </c>
    </row>
    <row r="15199" spans="1:6">
      <c r="A15199" s="171">
        <v>44657</v>
      </c>
      <c r="B15199" t="s">
        <v>164</v>
      </c>
      <c r="C15199">
        <v>233444.53</v>
      </c>
      <c r="D15199" t="s">
        <v>26</v>
      </c>
      <c r="E15199" t="s">
        <v>26</v>
      </c>
      <c r="F15199">
        <v>7735923</v>
      </c>
    </row>
    <row r="15200" spans="1:6">
      <c r="A15200" s="171">
        <v>44657</v>
      </c>
      <c r="B15200" t="s">
        <v>164</v>
      </c>
      <c r="C15200">
        <v>233444.53</v>
      </c>
      <c r="D15200" t="s">
        <v>27</v>
      </c>
      <c r="E15200" t="s">
        <v>27</v>
      </c>
      <c r="F15200">
        <v>144609</v>
      </c>
    </row>
    <row r="15201" spans="1:6">
      <c r="A15201" s="171">
        <v>44657</v>
      </c>
      <c r="B15201" t="s">
        <v>164</v>
      </c>
      <c r="C15201">
        <v>233444.53</v>
      </c>
      <c r="D15201" t="s">
        <v>28</v>
      </c>
      <c r="E15201" t="s">
        <v>28</v>
      </c>
      <c r="F15201">
        <v>0</v>
      </c>
    </row>
    <row r="15202" spans="1:6">
      <c r="A15202" s="171">
        <v>44657</v>
      </c>
      <c r="B15202" t="s">
        <v>164</v>
      </c>
      <c r="C15202">
        <v>233444.53</v>
      </c>
      <c r="D15202" t="s">
        <v>29</v>
      </c>
      <c r="E15202" t="s">
        <v>29</v>
      </c>
      <c r="F15202">
        <v>1980942</v>
      </c>
    </row>
    <row r="15203" spans="1:6">
      <c r="A15203" s="171">
        <v>44657</v>
      </c>
      <c r="B15203" t="s">
        <v>164</v>
      </c>
      <c r="C15203">
        <v>233444.53</v>
      </c>
      <c r="D15203" t="s">
        <v>30</v>
      </c>
      <c r="E15203" t="s">
        <v>30</v>
      </c>
      <c r="F15203">
        <v>48815300</v>
      </c>
    </row>
    <row r="15204" spans="1:6">
      <c r="A15204" s="171">
        <v>44657</v>
      </c>
      <c r="B15204" t="s">
        <v>164</v>
      </c>
      <c r="C15204">
        <v>233444.53</v>
      </c>
      <c r="D15204" t="s">
        <v>31</v>
      </c>
      <c r="E15204" t="s">
        <v>31</v>
      </c>
      <c r="F15204">
        <v>639694</v>
      </c>
    </row>
    <row r="15205" spans="1:6">
      <c r="A15205" s="171">
        <v>44657</v>
      </c>
      <c r="B15205" t="s">
        <v>164</v>
      </c>
      <c r="C15205">
        <v>233444.53</v>
      </c>
      <c r="D15205" t="s">
        <v>32</v>
      </c>
      <c r="E15205" t="s">
        <v>32</v>
      </c>
      <c r="F15205">
        <v>257347</v>
      </c>
    </row>
    <row r="15206" spans="1:6">
      <c r="A15206" s="171">
        <v>44657</v>
      </c>
      <c r="B15206" t="s">
        <v>164</v>
      </c>
      <c r="C15206">
        <v>233444.53</v>
      </c>
      <c r="D15206" t="s">
        <v>33</v>
      </c>
      <c r="E15206" t="s">
        <v>33</v>
      </c>
      <c r="F15206">
        <v>95327246</v>
      </c>
    </row>
    <row r="15207" spans="1:6">
      <c r="A15207" s="171">
        <v>44657</v>
      </c>
      <c r="B15207" t="s">
        <v>164</v>
      </c>
      <c r="C15207">
        <v>233444.53</v>
      </c>
      <c r="D15207" t="s">
        <v>34</v>
      </c>
      <c r="E15207" t="s">
        <v>34</v>
      </c>
      <c r="F15207">
        <v>1462814</v>
      </c>
    </row>
    <row r="15208" spans="1:6">
      <c r="A15208" s="171">
        <v>44657</v>
      </c>
      <c r="B15208" t="s">
        <v>164</v>
      </c>
      <c r="C15208">
        <v>233444.53</v>
      </c>
      <c r="D15208" t="s">
        <v>35</v>
      </c>
      <c r="E15208" t="s">
        <v>35</v>
      </c>
      <c r="F15208">
        <v>6246566</v>
      </c>
    </row>
    <row r="15209" spans="1:6">
      <c r="A15209" s="171">
        <v>44657</v>
      </c>
      <c r="B15209" t="s">
        <v>164</v>
      </c>
      <c r="C15209">
        <v>233444.53</v>
      </c>
      <c r="D15209" t="s">
        <v>36</v>
      </c>
      <c r="E15209" t="s">
        <v>36</v>
      </c>
      <c r="F15209">
        <v>0</v>
      </c>
    </row>
    <row r="15210" spans="1:6">
      <c r="A15210" s="171">
        <v>44657</v>
      </c>
      <c r="B15210" t="s">
        <v>164</v>
      </c>
      <c r="C15210">
        <v>233444.53</v>
      </c>
      <c r="D15210" t="s">
        <v>37</v>
      </c>
      <c r="E15210" t="s">
        <v>37</v>
      </c>
      <c r="F15210">
        <v>22744</v>
      </c>
    </row>
    <row r="15211" spans="1:6">
      <c r="A15211" s="171">
        <v>44657</v>
      </c>
      <c r="B15211" t="s">
        <v>164</v>
      </c>
      <c r="C15211">
        <v>233444.53</v>
      </c>
      <c r="D15211" t="s">
        <v>38</v>
      </c>
      <c r="E15211" t="s">
        <v>38</v>
      </c>
      <c r="F15211">
        <v>0</v>
      </c>
    </row>
    <row r="15212" spans="1:6">
      <c r="A15212" s="171">
        <v>44657</v>
      </c>
      <c r="B15212" t="s">
        <v>164</v>
      </c>
      <c r="C15212">
        <v>233444.53</v>
      </c>
      <c r="D15212" t="s">
        <v>39</v>
      </c>
      <c r="E15212" t="s">
        <v>39</v>
      </c>
      <c r="F15212">
        <v>224683</v>
      </c>
    </row>
    <row r="15213" spans="1:6">
      <c r="A15213" s="171">
        <v>44657</v>
      </c>
      <c r="B15213" t="s">
        <v>164</v>
      </c>
      <c r="C15213">
        <v>233444.53</v>
      </c>
      <c r="D15213" t="s">
        <v>40</v>
      </c>
      <c r="E15213" t="s">
        <v>40</v>
      </c>
      <c r="F15213">
        <v>0</v>
      </c>
    </row>
    <row r="15214" spans="1:6">
      <c r="A15214" s="171">
        <v>44657</v>
      </c>
      <c r="B15214" t="s">
        <v>164</v>
      </c>
      <c r="C15214">
        <v>233444.53</v>
      </c>
      <c r="D15214" t="s">
        <v>41</v>
      </c>
      <c r="E15214" t="s">
        <v>41</v>
      </c>
      <c r="F15214">
        <v>0</v>
      </c>
    </row>
    <row r="15215" spans="1:6">
      <c r="A15215" s="171">
        <v>44658</v>
      </c>
      <c r="B15215" t="s">
        <v>164</v>
      </c>
      <c r="C15215">
        <v>324280.42</v>
      </c>
      <c r="D15215" t="s">
        <v>9</v>
      </c>
      <c r="E15215" t="s">
        <v>9</v>
      </c>
      <c r="F15215">
        <v>234206</v>
      </c>
    </row>
    <row r="15216" spans="1:6">
      <c r="A15216" s="171">
        <v>44658</v>
      </c>
      <c r="B15216" t="s">
        <v>164</v>
      </c>
      <c r="C15216">
        <v>324280.42</v>
      </c>
      <c r="D15216" t="s">
        <v>9</v>
      </c>
      <c r="E15216" t="s">
        <v>10</v>
      </c>
      <c r="F15216">
        <v>172691</v>
      </c>
    </row>
    <row r="15217" spans="1:6">
      <c r="A15217" s="171">
        <v>44658</v>
      </c>
      <c r="B15217" t="s">
        <v>164</v>
      </c>
      <c r="C15217">
        <v>324280.42</v>
      </c>
      <c r="D15217" t="s">
        <v>9</v>
      </c>
      <c r="E15217" t="s">
        <v>11</v>
      </c>
      <c r="F15217">
        <v>61515</v>
      </c>
    </row>
    <row r="15218" spans="1:6">
      <c r="A15218" s="171">
        <v>44658</v>
      </c>
      <c r="B15218" t="s">
        <v>164</v>
      </c>
      <c r="C15218">
        <v>324280.42</v>
      </c>
      <c r="D15218" t="s">
        <v>9</v>
      </c>
      <c r="E15218" t="s">
        <v>12</v>
      </c>
      <c r="F15218">
        <v>0</v>
      </c>
    </row>
    <row r="15219" spans="1:6">
      <c r="A15219" s="171">
        <v>44658</v>
      </c>
      <c r="B15219" t="s">
        <v>164</v>
      </c>
      <c r="C15219">
        <v>324280.42</v>
      </c>
      <c r="D15219" t="s">
        <v>9</v>
      </c>
      <c r="E15219" t="s">
        <v>13</v>
      </c>
      <c r="F15219">
        <v>0</v>
      </c>
    </row>
    <row r="15220" spans="1:6">
      <c r="A15220" s="171">
        <v>44658</v>
      </c>
      <c r="B15220" t="s">
        <v>164</v>
      </c>
      <c r="C15220">
        <v>324280.42</v>
      </c>
      <c r="D15220" t="s">
        <v>14</v>
      </c>
      <c r="E15220" t="s">
        <v>14</v>
      </c>
      <c r="F15220">
        <v>15597</v>
      </c>
    </row>
    <row r="15221" spans="1:6">
      <c r="A15221" s="171">
        <v>44658</v>
      </c>
      <c r="B15221" t="s">
        <v>164</v>
      </c>
      <c r="C15221">
        <v>324280.42</v>
      </c>
      <c r="D15221" t="s">
        <v>14</v>
      </c>
      <c r="E15221" t="s">
        <v>15</v>
      </c>
      <c r="F15221">
        <v>15597</v>
      </c>
    </row>
    <row r="15222" spans="1:6">
      <c r="A15222" s="171">
        <v>44658</v>
      </c>
      <c r="B15222" t="s">
        <v>164</v>
      </c>
      <c r="C15222">
        <v>324280.42</v>
      </c>
      <c r="D15222" t="s">
        <v>14</v>
      </c>
      <c r="E15222" t="s">
        <v>16</v>
      </c>
      <c r="F15222">
        <v>0</v>
      </c>
    </row>
    <row r="15223" spans="1:6">
      <c r="A15223" s="171">
        <v>44658</v>
      </c>
      <c r="B15223" t="s">
        <v>164</v>
      </c>
      <c r="C15223">
        <v>324280.42</v>
      </c>
      <c r="D15223" t="s">
        <v>14</v>
      </c>
      <c r="E15223" t="s">
        <v>17</v>
      </c>
      <c r="F15223">
        <v>0</v>
      </c>
    </row>
    <row r="15224" spans="1:6">
      <c r="A15224" s="171">
        <v>44658</v>
      </c>
      <c r="B15224" t="s">
        <v>164</v>
      </c>
      <c r="C15224">
        <v>324280.42</v>
      </c>
      <c r="D15224" t="s">
        <v>14</v>
      </c>
      <c r="E15224" t="s">
        <v>18</v>
      </c>
      <c r="F15224">
        <v>0</v>
      </c>
    </row>
    <row r="15225" spans="1:6">
      <c r="A15225" s="171">
        <v>44658</v>
      </c>
      <c r="B15225" t="s">
        <v>164</v>
      </c>
      <c r="C15225">
        <v>324280.42</v>
      </c>
      <c r="D15225" t="s">
        <v>19</v>
      </c>
      <c r="E15225" t="s">
        <v>19</v>
      </c>
      <c r="F15225">
        <v>8049620</v>
      </c>
    </row>
    <row r="15226" spans="1:6">
      <c r="A15226" s="171">
        <v>44658</v>
      </c>
      <c r="B15226" t="s">
        <v>164</v>
      </c>
      <c r="C15226">
        <v>324280.42</v>
      </c>
      <c r="D15226" t="s">
        <v>19</v>
      </c>
      <c r="E15226" t="s">
        <v>20</v>
      </c>
      <c r="F15226">
        <v>8049620</v>
      </c>
    </row>
    <row r="15227" spans="1:6">
      <c r="A15227" s="171">
        <v>44658</v>
      </c>
      <c r="B15227" t="s">
        <v>164</v>
      </c>
      <c r="C15227">
        <v>324280.42</v>
      </c>
      <c r="D15227" t="s">
        <v>19</v>
      </c>
      <c r="E15227" t="s">
        <v>21</v>
      </c>
      <c r="F15227">
        <v>0</v>
      </c>
    </row>
    <row r="15228" spans="1:6">
      <c r="A15228" s="171">
        <v>44658</v>
      </c>
      <c r="B15228" t="s">
        <v>164</v>
      </c>
      <c r="C15228">
        <v>324280.42</v>
      </c>
      <c r="D15228" t="s">
        <v>19</v>
      </c>
      <c r="E15228" t="s">
        <v>22</v>
      </c>
      <c r="F15228">
        <v>0</v>
      </c>
    </row>
    <row r="15229" spans="1:6">
      <c r="A15229" s="171">
        <v>44658</v>
      </c>
      <c r="B15229" t="s">
        <v>164</v>
      </c>
      <c r="C15229">
        <v>324280.42</v>
      </c>
      <c r="D15229" t="s">
        <v>23</v>
      </c>
      <c r="E15229" t="s">
        <v>23</v>
      </c>
      <c r="F15229">
        <v>1093615</v>
      </c>
    </row>
    <row r="15230" spans="1:6">
      <c r="A15230" s="171">
        <v>44658</v>
      </c>
      <c r="B15230" t="s">
        <v>164</v>
      </c>
      <c r="C15230">
        <v>324280.42</v>
      </c>
      <c r="D15230" t="s">
        <v>24</v>
      </c>
      <c r="E15230" t="s">
        <v>24</v>
      </c>
      <c r="F15230">
        <v>1850423</v>
      </c>
    </row>
    <row r="15231" spans="1:6">
      <c r="A15231" s="171">
        <v>44658</v>
      </c>
      <c r="B15231" t="s">
        <v>164</v>
      </c>
      <c r="C15231">
        <v>324280.42</v>
      </c>
      <c r="D15231" t="s">
        <v>25</v>
      </c>
      <c r="E15231" t="s">
        <v>25</v>
      </c>
      <c r="F15231">
        <v>3368947</v>
      </c>
    </row>
    <row r="15232" spans="1:6">
      <c r="A15232" s="171">
        <v>44658</v>
      </c>
      <c r="B15232" t="s">
        <v>164</v>
      </c>
      <c r="C15232">
        <v>324280.42</v>
      </c>
      <c r="D15232" t="s">
        <v>26</v>
      </c>
      <c r="E15232" t="s">
        <v>26</v>
      </c>
      <c r="F15232">
        <v>8080663</v>
      </c>
    </row>
    <row r="15233" spans="1:6">
      <c r="A15233" s="171">
        <v>44658</v>
      </c>
      <c r="B15233" t="s">
        <v>164</v>
      </c>
      <c r="C15233">
        <v>324280.42</v>
      </c>
      <c r="D15233" t="s">
        <v>27</v>
      </c>
      <c r="E15233" t="s">
        <v>27</v>
      </c>
      <c r="F15233">
        <v>150050</v>
      </c>
    </row>
    <row r="15234" spans="1:6">
      <c r="A15234" s="171">
        <v>44658</v>
      </c>
      <c r="B15234" t="s">
        <v>164</v>
      </c>
      <c r="C15234">
        <v>324280.42</v>
      </c>
      <c r="D15234" t="s">
        <v>28</v>
      </c>
      <c r="E15234" t="s">
        <v>28</v>
      </c>
      <c r="F15234">
        <v>0</v>
      </c>
    </row>
    <row r="15235" spans="1:6">
      <c r="A15235" s="171">
        <v>44658</v>
      </c>
      <c r="B15235" t="s">
        <v>164</v>
      </c>
      <c r="C15235">
        <v>324280.42</v>
      </c>
      <c r="D15235" t="s">
        <v>29</v>
      </c>
      <c r="E15235" t="s">
        <v>29</v>
      </c>
      <c r="F15235">
        <v>1904190</v>
      </c>
    </row>
    <row r="15236" spans="1:6">
      <c r="A15236" s="171">
        <v>44658</v>
      </c>
      <c r="B15236" t="s">
        <v>164</v>
      </c>
      <c r="C15236">
        <v>324280.42</v>
      </c>
      <c r="D15236" t="s">
        <v>30</v>
      </c>
      <c r="E15236" t="s">
        <v>30</v>
      </c>
      <c r="F15236">
        <v>45510185</v>
      </c>
    </row>
    <row r="15237" spans="1:6">
      <c r="A15237" s="171">
        <v>44658</v>
      </c>
      <c r="B15237" t="s">
        <v>164</v>
      </c>
      <c r="C15237">
        <v>324280.42</v>
      </c>
      <c r="D15237" t="s">
        <v>31</v>
      </c>
      <c r="E15237" t="s">
        <v>31</v>
      </c>
      <c r="F15237">
        <v>698912</v>
      </c>
    </row>
    <row r="15238" spans="1:6">
      <c r="A15238" s="171">
        <v>44658</v>
      </c>
      <c r="B15238" t="s">
        <v>164</v>
      </c>
      <c r="C15238">
        <v>324280.42</v>
      </c>
      <c r="D15238" t="s">
        <v>32</v>
      </c>
      <c r="E15238" t="s">
        <v>32</v>
      </c>
      <c r="F15238">
        <v>308729</v>
      </c>
    </row>
    <row r="15239" spans="1:6">
      <c r="A15239" s="171">
        <v>44658</v>
      </c>
      <c r="B15239" t="s">
        <v>164</v>
      </c>
      <c r="C15239">
        <v>324280.42</v>
      </c>
      <c r="D15239" t="s">
        <v>33</v>
      </c>
      <c r="E15239" t="s">
        <v>33</v>
      </c>
      <c r="F15239">
        <v>102548281</v>
      </c>
    </row>
    <row r="15240" spans="1:6">
      <c r="A15240" s="171">
        <v>44658</v>
      </c>
      <c r="B15240" t="s">
        <v>164</v>
      </c>
      <c r="C15240">
        <v>324280.42</v>
      </c>
      <c r="D15240" t="s">
        <v>34</v>
      </c>
      <c r="E15240" t="s">
        <v>34</v>
      </c>
      <c r="F15240">
        <v>1153484</v>
      </c>
    </row>
    <row r="15241" spans="1:6">
      <c r="A15241" s="171">
        <v>44658</v>
      </c>
      <c r="B15241" t="s">
        <v>164</v>
      </c>
      <c r="C15241">
        <v>324280.42</v>
      </c>
      <c r="D15241" t="s">
        <v>35</v>
      </c>
      <c r="E15241" t="s">
        <v>35</v>
      </c>
      <c r="F15241">
        <v>5692833</v>
      </c>
    </row>
    <row r="15242" spans="1:6">
      <c r="A15242" s="171">
        <v>44658</v>
      </c>
      <c r="B15242" t="s">
        <v>164</v>
      </c>
      <c r="C15242">
        <v>324280.42</v>
      </c>
      <c r="D15242" t="s">
        <v>36</v>
      </c>
      <c r="E15242" t="s">
        <v>36</v>
      </c>
      <c r="F15242">
        <v>0</v>
      </c>
    </row>
    <row r="15243" spans="1:6">
      <c r="A15243" s="171">
        <v>44658</v>
      </c>
      <c r="B15243" t="s">
        <v>164</v>
      </c>
      <c r="C15243">
        <v>324280.42</v>
      </c>
      <c r="D15243" t="s">
        <v>37</v>
      </c>
      <c r="E15243" t="s">
        <v>37</v>
      </c>
      <c r="F15243">
        <v>15171</v>
      </c>
    </row>
    <row r="15244" spans="1:6">
      <c r="A15244" s="171">
        <v>44658</v>
      </c>
      <c r="B15244" t="s">
        <v>164</v>
      </c>
      <c r="C15244">
        <v>324280.42</v>
      </c>
      <c r="D15244" t="s">
        <v>38</v>
      </c>
      <c r="E15244" t="s">
        <v>38</v>
      </c>
      <c r="F15244">
        <v>0</v>
      </c>
    </row>
    <row r="15245" spans="1:6">
      <c r="A15245" s="171">
        <v>44658</v>
      </c>
      <c r="B15245" t="s">
        <v>164</v>
      </c>
      <c r="C15245">
        <v>324280.42</v>
      </c>
      <c r="D15245" t="s">
        <v>39</v>
      </c>
      <c r="E15245" t="s">
        <v>39</v>
      </c>
      <c r="F15245">
        <v>223104</v>
      </c>
    </row>
    <row r="15246" spans="1:6">
      <c r="A15246" s="171">
        <v>44658</v>
      </c>
      <c r="B15246" t="s">
        <v>164</v>
      </c>
      <c r="C15246">
        <v>324280.42</v>
      </c>
      <c r="D15246" t="s">
        <v>40</v>
      </c>
      <c r="E15246" t="s">
        <v>40</v>
      </c>
      <c r="F15246">
        <v>0</v>
      </c>
    </row>
    <row r="15247" spans="1:6">
      <c r="A15247" s="171">
        <v>44658</v>
      </c>
      <c r="B15247" t="s">
        <v>164</v>
      </c>
      <c r="C15247">
        <v>324280.42</v>
      </c>
      <c r="D15247" t="s">
        <v>41</v>
      </c>
      <c r="E15247" t="s">
        <v>41</v>
      </c>
      <c r="F15247">
        <v>0</v>
      </c>
    </row>
    <row r="15248" spans="1:6">
      <c r="A15248" s="171">
        <v>44659</v>
      </c>
      <c r="B15248" t="s">
        <v>164</v>
      </c>
      <c r="C15248">
        <v>733922.71</v>
      </c>
      <c r="D15248" t="s">
        <v>9</v>
      </c>
      <c r="E15248" t="s">
        <v>9</v>
      </c>
      <c r="F15248">
        <v>236566</v>
      </c>
    </row>
    <row r="15249" spans="1:6">
      <c r="A15249" s="171">
        <v>44659</v>
      </c>
      <c r="B15249" t="s">
        <v>164</v>
      </c>
      <c r="C15249">
        <v>733922.71</v>
      </c>
      <c r="D15249" t="s">
        <v>9</v>
      </c>
      <c r="E15249" t="s">
        <v>10</v>
      </c>
      <c r="F15249">
        <v>180264</v>
      </c>
    </row>
    <row r="15250" spans="1:6">
      <c r="A15250" s="171">
        <v>44659</v>
      </c>
      <c r="B15250" t="s">
        <v>164</v>
      </c>
      <c r="C15250">
        <v>733922.71</v>
      </c>
      <c r="D15250" t="s">
        <v>9</v>
      </c>
      <c r="E15250" t="s">
        <v>11</v>
      </c>
      <c r="F15250">
        <v>56302</v>
      </c>
    </row>
    <row r="15251" spans="1:6">
      <c r="A15251" s="171">
        <v>44659</v>
      </c>
      <c r="B15251" t="s">
        <v>164</v>
      </c>
      <c r="C15251">
        <v>733922.71</v>
      </c>
      <c r="D15251" t="s">
        <v>9</v>
      </c>
      <c r="E15251" t="s">
        <v>12</v>
      </c>
      <c r="F15251">
        <v>0</v>
      </c>
    </row>
    <row r="15252" spans="1:6">
      <c r="A15252" s="171">
        <v>44659</v>
      </c>
      <c r="B15252" t="s">
        <v>164</v>
      </c>
      <c r="C15252">
        <v>733922.71</v>
      </c>
      <c r="D15252" t="s">
        <v>9</v>
      </c>
      <c r="E15252" t="s">
        <v>13</v>
      </c>
      <c r="F15252">
        <v>0</v>
      </c>
    </row>
    <row r="15253" spans="1:6">
      <c r="A15253" s="171">
        <v>44659</v>
      </c>
      <c r="B15253" t="s">
        <v>164</v>
      </c>
      <c r="C15253">
        <v>733922.71</v>
      </c>
      <c r="D15253" t="s">
        <v>14</v>
      </c>
      <c r="E15253" t="s">
        <v>14</v>
      </c>
      <c r="F15253">
        <v>11940</v>
      </c>
    </row>
    <row r="15254" spans="1:6">
      <c r="A15254" s="171">
        <v>44659</v>
      </c>
      <c r="B15254" t="s">
        <v>164</v>
      </c>
      <c r="C15254">
        <v>733922.71</v>
      </c>
      <c r="D15254" t="s">
        <v>14</v>
      </c>
      <c r="E15254" t="s">
        <v>15</v>
      </c>
      <c r="F15254">
        <v>11940</v>
      </c>
    </row>
    <row r="15255" spans="1:6">
      <c r="A15255" s="171">
        <v>44659</v>
      </c>
      <c r="B15255" t="s">
        <v>164</v>
      </c>
      <c r="C15255">
        <v>733922.71</v>
      </c>
      <c r="D15255" t="s">
        <v>14</v>
      </c>
      <c r="E15255" t="s">
        <v>16</v>
      </c>
      <c r="F15255">
        <v>0</v>
      </c>
    </row>
    <row r="15256" spans="1:6">
      <c r="A15256" s="171">
        <v>44659</v>
      </c>
      <c r="B15256" t="s">
        <v>164</v>
      </c>
      <c r="C15256">
        <v>733922.71</v>
      </c>
      <c r="D15256" t="s">
        <v>14</v>
      </c>
      <c r="E15256" t="s">
        <v>17</v>
      </c>
      <c r="F15256">
        <v>0</v>
      </c>
    </row>
    <row r="15257" spans="1:6">
      <c r="A15257" s="171">
        <v>44659</v>
      </c>
      <c r="B15257" t="s">
        <v>164</v>
      </c>
      <c r="C15257">
        <v>733922.71</v>
      </c>
      <c r="D15257" t="s">
        <v>14</v>
      </c>
      <c r="E15257" t="s">
        <v>18</v>
      </c>
      <c r="F15257">
        <v>0</v>
      </c>
    </row>
    <row r="15258" spans="1:6">
      <c r="A15258" s="171">
        <v>44659</v>
      </c>
      <c r="B15258" t="s">
        <v>164</v>
      </c>
      <c r="C15258">
        <v>733922.71</v>
      </c>
      <c r="D15258" t="s">
        <v>19</v>
      </c>
      <c r="E15258" t="s">
        <v>19</v>
      </c>
      <c r="F15258">
        <v>8012378</v>
      </c>
    </row>
    <row r="15259" spans="1:6">
      <c r="A15259" s="171">
        <v>44659</v>
      </c>
      <c r="B15259" t="s">
        <v>164</v>
      </c>
      <c r="C15259">
        <v>733922.71</v>
      </c>
      <c r="D15259" t="s">
        <v>19</v>
      </c>
      <c r="E15259" t="s">
        <v>20</v>
      </c>
      <c r="F15259">
        <v>8012378</v>
      </c>
    </row>
    <row r="15260" spans="1:6">
      <c r="A15260" s="171">
        <v>44659</v>
      </c>
      <c r="B15260" t="s">
        <v>164</v>
      </c>
      <c r="C15260">
        <v>733922.71</v>
      </c>
      <c r="D15260" t="s">
        <v>19</v>
      </c>
      <c r="E15260" t="s">
        <v>21</v>
      </c>
      <c r="F15260">
        <v>0</v>
      </c>
    </row>
    <row r="15261" spans="1:6">
      <c r="A15261" s="171">
        <v>44659</v>
      </c>
      <c r="B15261" t="s">
        <v>164</v>
      </c>
      <c r="C15261">
        <v>733922.71</v>
      </c>
      <c r="D15261" t="s">
        <v>19</v>
      </c>
      <c r="E15261" t="s">
        <v>22</v>
      </c>
      <c r="F15261">
        <v>0</v>
      </c>
    </row>
    <row r="15262" spans="1:6">
      <c r="A15262" s="171">
        <v>44659</v>
      </c>
      <c r="B15262" t="s">
        <v>164</v>
      </c>
      <c r="C15262">
        <v>733922.71</v>
      </c>
      <c r="D15262" t="s">
        <v>23</v>
      </c>
      <c r="E15262" t="s">
        <v>23</v>
      </c>
      <c r="F15262">
        <v>1088704</v>
      </c>
    </row>
    <row r="15263" spans="1:6">
      <c r="A15263" s="171">
        <v>44659</v>
      </c>
      <c r="B15263" t="s">
        <v>164</v>
      </c>
      <c r="C15263">
        <v>733922.71</v>
      </c>
      <c r="D15263" t="s">
        <v>24</v>
      </c>
      <c r="E15263" t="s">
        <v>24</v>
      </c>
      <c r="F15263">
        <v>1915153</v>
      </c>
    </row>
    <row r="15264" spans="1:6">
      <c r="A15264" s="171">
        <v>44659</v>
      </c>
      <c r="B15264" t="s">
        <v>164</v>
      </c>
      <c r="C15264">
        <v>733922.71</v>
      </c>
      <c r="D15264" t="s">
        <v>25</v>
      </c>
      <c r="E15264" t="s">
        <v>25</v>
      </c>
      <c r="F15264">
        <v>2764409</v>
      </c>
    </row>
    <row r="15265" spans="1:6">
      <c r="A15265" s="171">
        <v>44659</v>
      </c>
      <c r="B15265" t="s">
        <v>164</v>
      </c>
      <c r="C15265">
        <v>733922.71</v>
      </c>
      <c r="D15265" t="s">
        <v>26</v>
      </c>
      <c r="E15265" t="s">
        <v>26</v>
      </c>
      <c r="F15265">
        <v>8032624</v>
      </c>
    </row>
    <row r="15266" spans="1:6">
      <c r="A15266" s="171">
        <v>44659</v>
      </c>
      <c r="B15266" t="s">
        <v>164</v>
      </c>
      <c r="C15266">
        <v>733922.71</v>
      </c>
      <c r="D15266" t="s">
        <v>27</v>
      </c>
      <c r="E15266" t="s">
        <v>27</v>
      </c>
      <c r="F15266">
        <v>151215</v>
      </c>
    </row>
    <row r="15267" spans="1:6">
      <c r="A15267" s="171">
        <v>44659</v>
      </c>
      <c r="B15267" t="s">
        <v>164</v>
      </c>
      <c r="C15267">
        <v>733922.71</v>
      </c>
      <c r="D15267" t="s">
        <v>28</v>
      </c>
      <c r="E15267" t="s">
        <v>28</v>
      </c>
      <c r="F15267">
        <v>0</v>
      </c>
    </row>
    <row r="15268" spans="1:6">
      <c r="A15268" s="171">
        <v>44659</v>
      </c>
      <c r="B15268" t="s">
        <v>164</v>
      </c>
      <c r="C15268">
        <v>733922.71</v>
      </c>
      <c r="D15268" t="s">
        <v>29</v>
      </c>
      <c r="E15268" t="s">
        <v>29</v>
      </c>
      <c r="F15268">
        <v>1196628</v>
      </c>
    </row>
    <row r="15269" spans="1:6">
      <c r="A15269" s="171">
        <v>44659</v>
      </c>
      <c r="B15269" t="s">
        <v>164</v>
      </c>
      <c r="C15269">
        <v>733922.71</v>
      </c>
      <c r="D15269" t="s">
        <v>30</v>
      </c>
      <c r="E15269" t="s">
        <v>30</v>
      </c>
      <c r="F15269">
        <v>45655555</v>
      </c>
    </row>
    <row r="15270" spans="1:6">
      <c r="A15270" s="171">
        <v>44659</v>
      </c>
      <c r="B15270" t="s">
        <v>164</v>
      </c>
      <c r="C15270">
        <v>733922.71</v>
      </c>
      <c r="D15270" t="s">
        <v>31</v>
      </c>
      <c r="E15270" t="s">
        <v>31</v>
      </c>
      <c r="F15270">
        <v>602215</v>
      </c>
    </row>
    <row r="15271" spans="1:6">
      <c r="A15271" s="171">
        <v>44659</v>
      </c>
      <c r="B15271" t="s">
        <v>164</v>
      </c>
      <c r="C15271">
        <v>733922.71</v>
      </c>
      <c r="D15271" t="s">
        <v>32</v>
      </c>
      <c r="E15271" t="s">
        <v>32</v>
      </c>
      <c r="F15271">
        <v>281360</v>
      </c>
    </row>
    <row r="15272" spans="1:6">
      <c r="A15272" s="171">
        <v>44659</v>
      </c>
      <c r="B15272" t="s">
        <v>164</v>
      </c>
      <c r="C15272">
        <v>733922.71</v>
      </c>
      <c r="D15272" t="s">
        <v>33</v>
      </c>
      <c r="E15272" t="s">
        <v>33</v>
      </c>
      <c r="F15272">
        <v>63135820</v>
      </c>
    </row>
    <row r="15273" spans="1:6">
      <c r="A15273" s="171">
        <v>44659</v>
      </c>
      <c r="B15273" t="s">
        <v>164</v>
      </c>
      <c r="C15273">
        <v>733922.71</v>
      </c>
      <c r="D15273" t="s">
        <v>34</v>
      </c>
      <c r="E15273" t="s">
        <v>34</v>
      </c>
      <c r="F15273">
        <v>1110650</v>
      </c>
    </row>
    <row r="15274" spans="1:6">
      <c r="A15274" s="171">
        <v>44659</v>
      </c>
      <c r="B15274" t="s">
        <v>164</v>
      </c>
      <c r="C15274">
        <v>733922.71</v>
      </c>
      <c r="D15274" t="s">
        <v>35</v>
      </c>
      <c r="E15274" t="s">
        <v>35</v>
      </c>
      <c r="F15274">
        <v>7257572</v>
      </c>
    </row>
    <row r="15275" spans="1:6">
      <c r="A15275" s="171">
        <v>44659</v>
      </c>
      <c r="B15275" t="s">
        <v>164</v>
      </c>
      <c r="C15275">
        <v>733922.71</v>
      </c>
      <c r="D15275" t="s">
        <v>36</v>
      </c>
      <c r="E15275" t="s">
        <v>36</v>
      </c>
      <c r="F15275">
        <v>0</v>
      </c>
    </row>
    <row r="15276" spans="1:6">
      <c r="A15276" s="171">
        <v>44659</v>
      </c>
      <c r="B15276" t="s">
        <v>164</v>
      </c>
      <c r="C15276">
        <v>733922.71</v>
      </c>
      <c r="D15276" t="s">
        <v>37</v>
      </c>
      <c r="E15276" t="s">
        <v>37</v>
      </c>
      <c r="F15276">
        <v>14570</v>
      </c>
    </row>
    <row r="15277" spans="1:6">
      <c r="A15277" s="171">
        <v>44659</v>
      </c>
      <c r="B15277" t="s">
        <v>164</v>
      </c>
      <c r="C15277">
        <v>733922.71</v>
      </c>
      <c r="D15277" t="s">
        <v>38</v>
      </c>
      <c r="E15277" t="s">
        <v>38</v>
      </c>
      <c r="F15277">
        <v>0</v>
      </c>
    </row>
    <row r="15278" spans="1:6">
      <c r="A15278" s="171">
        <v>44659</v>
      </c>
      <c r="B15278" t="s">
        <v>164</v>
      </c>
      <c r="C15278">
        <v>733922.71</v>
      </c>
      <c r="D15278" t="s">
        <v>39</v>
      </c>
      <c r="E15278" t="s">
        <v>39</v>
      </c>
      <c r="F15278">
        <v>225105</v>
      </c>
    </row>
    <row r="15279" spans="1:6">
      <c r="A15279" s="171">
        <v>44659</v>
      </c>
      <c r="B15279" t="s">
        <v>164</v>
      </c>
      <c r="C15279">
        <v>733922.71</v>
      </c>
      <c r="D15279" t="s">
        <v>40</v>
      </c>
      <c r="E15279" t="s">
        <v>40</v>
      </c>
      <c r="F15279">
        <v>0</v>
      </c>
    </row>
    <row r="15280" spans="1:6">
      <c r="A15280" s="171">
        <v>44659</v>
      </c>
      <c r="B15280" t="s">
        <v>164</v>
      </c>
      <c r="C15280">
        <v>733922.71</v>
      </c>
      <c r="D15280" t="s">
        <v>41</v>
      </c>
      <c r="E15280" t="s">
        <v>41</v>
      </c>
      <c r="F15280">
        <v>0</v>
      </c>
    </row>
    <row r="15281" spans="1:6">
      <c r="A15281" s="171">
        <v>44660</v>
      </c>
      <c r="B15281" t="s">
        <v>164</v>
      </c>
      <c r="C15281">
        <v>394188.03</v>
      </c>
      <c r="D15281" t="s">
        <v>9</v>
      </c>
      <c r="E15281" t="s">
        <v>9</v>
      </c>
      <c r="F15281">
        <v>161361</v>
      </c>
    </row>
    <row r="15282" spans="1:6">
      <c r="A15282" s="171">
        <v>44660</v>
      </c>
      <c r="B15282" t="s">
        <v>164</v>
      </c>
      <c r="C15282">
        <v>394188.03</v>
      </c>
      <c r="D15282" t="s">
        <v>9</v>
      </c>
      <c r="E15282" t="s">
        <v>10</v>
      </c>
      <c r="F15282">
        <v>120254</v>
      </c>
    </row>
    <row r="15283" spans="1:6">
      <c r="A15283" s="171">
        <v>44660</v>
      </c>
      <c r="B15283" t="s">
        <v>164</v>
      </c>
      <c r="C15283">
        <v>394188.03</v>
      </c>
      <c r="D15283" t="s">
        <v>9</v>
      </c>
      <c r="E15283" t="s">
        <v>11</v>
      </c>
      <c r="F15283">
        <v>41107</v>
      </c>
    </row>
    <row r="15284" spans="1:6">
      <c r="A15284" s="171">
        <v>44660</v>
      </c>
      <c r="B15284" t="s">
        <v>164</v>
      </c>
      <c r="C15284">
        <v>394188.03</v>
      </c>
      <c r="D15284" t="s">
        <v>9</v>
      </c>
      <c r="E15284" t="s">
        <v>12</v>
      </c>
      <c r="F15284">
        <v>0</v>
      </c>
    </row>
    <row r="15285" spans="1:6">
      <c r="A15285" s="171">
        <v>44660</v>
      </c>
      <c r="B15285" t="s">
        <v>164</v>
      </c>
      <c r="C15285">
        <v>394188.03</v>
      </c>
      <c r="D15285" t="s">
        <v>9</v>
      </c>
      <c r="E15285" t="s">
        <v>13</v>
      </c>
      <c r="F15285">
        <v>0</v>
      </c>
    </row>
    <row r="15286" spans="1:6">
      <c r="A15286" s="171">
        <v>44660</v>
      </c>
      <c r="B15286" t="s">
        <v>164</v>
      </c>
      <c r="C15286">
        <v>394188.03</v>
      </c>
      <c r="D15286" t="s">
        <v>14</v>
      </c>
      <c r="E15286" t="s">
        <v>14</v>
      </c>
      <c r="F15286">
        <v>8591</v>
      </c>
    </row>
    <row r="15287" spans="1:6">
      <c r="A15287" s="171">
        <v>44660</v>
      </c>
      <c r="B15287" t="s">
        <v>164</v>
      </c>
      <c r="C15287">
        <v>394188.03</v>
      </c>
      <c r="D15287" t="s">
        <v>14</v>
      </c>
      <c r="E15287" t="s">
        <v>15</v>
      </c>
      <c r="F15287">
        <v>8591</v>
      </c>
    </row>
    <row r="15288" spans="1:6">
      <c r="A15288" s="171">
        <v>44660</v>
      </c>
      <c r="B15288" t="s">
        <v>164</v>
      </c>
      <c r="C15288">
        <v>394188.03</v>
      </c>
      <c r="D15288" t="s">
        <v>14</v>
      </c>
      <c r="E15288" t="s">
        <v>16</v>
      </c>
      <c r="F15288">
        <v>0</v>
      </c>
    </row>
    <row r="15289" spans="1:6">
      <c r="A15289" s="171">
        <v>44660</v>
      </c>
      <c r="B15289" t="s">
        <v>164</v>
      </c>
      <c r="C15289">
        <v>394188.03</v>
      </c>
      <c r="D15289" t="s">
        <v>14</v>
      </c>
      <c r="E15289" t="s">
        <v>17</v>
      </c>
      <c r="F15289">
        <v>0</v>
      </c>
    </row>
    <row r="15290" spans="1:6">
      <c r="A15290" s="171">
        <v>44660</v>
      </c>
      <c r="B15290" t="s">
        <v>164</v>
      </c>
      <c r="C15290">
        <v>394188.03</v>
      </c>
      <c r="D15290" t="s">
        <v>14</v>
      </c>
      <c r="E15290" t="s">
        <v>18</v>
      </c>
      <c r="F15290">
        <v>0</v>
      </c>
    </row>
    <row r="15291" spans="1:6">
      <c r="A15291" s="171">
        <v>44660</v>
      </c>
      <c r="B15291" t="s">
        <v>164</v>
      </c>
      <c r="C15291">
        <v>394188.03</v>
      </c>
      <c r="D15291" t="s">
        <v>19</v>
      </c>
      <c r="E15291" t="s">
        <v>19</v>
      </c>
      <c r="F15291">
        <v>8349488</v>
      </c>
    </row>
    <row r="15292" spans="1:6">
      <c r="A15292" s="171">
        <v>44660</v>
      </c>
      <c r="B15292" t="s">
        <v>164</v>
      </c>
      <c r="C15292">
        <v>394188.03</v>
      </c>
      <c r="D15292" t="s">
        <v>19</v>
      </c>
      <c r="E15292" t="s">
        <v>20</v>
      </c>
      <c r="F15292">
        <v>8349488</v>
      </c>
    </row>
    <row r="15293" spans="1:6">
      <c r="A15293" s="171">
        <v>44660</v>
      </c>
      <c r="B15293" t="s">
        <v>164</v>
      </c>
      <c r="C15293">
        <v>394188.03</v>
      </c>
      <c r="D15293" t="s">
        <v>19</v>
      </c>
      <c r="E15293" t="s">
        <v>21</v>
      </c>
      <c r="F15293">
        <v>0</v>
      </c>
    </row>
    <row r="15294" spans="1:6">
      <c r="A15294" s="171">
        <v>44660</v>
      </c>
      <c r="B15294" t="s">
        <v>164</v>
      </c>
      <c r="C15294">
        <v>394188.03</v>
      </c>
      <c r="D15294" t="s">
        <v>19</v>
      </c>
      <c r="E15294" t="s">
        <v>22</v>
      </c>
      <c r="F15294">
        <v>0</v>
      </c>
    </row>
    <row r="15295" spans="1:6">
      <c r="A15295" s="171">
        <v>44660</v>
      </c>
      <c r="B15295" t="s">
        <v>164</v>
      </c>
      <c r="C15295">
        <v>394188.03</v>
      </c>
      <c r="D15295" t="s">
        <v>23</v>
      </c>
      <c r="E15295" t="s">
        <v>23</v>
      </c>
      <c r="F15295">
        <v>1260827</v>
      </c>
    </row>
    <row r="15296" spans="1:6">
      <c r="A15296" s="171">
        <v>44660</v>
      </c>
      <c r="B15296" t="s">
        <v>164</v>
      </c>
      <c r="C15296">
        <v>394188.03</v>
      </c>
      <c r="D15296" t="s">
        <v>24</v>
      </c>
      <c r="E15296" t="s">
        <v>24</v>
      </c>
      <c r="F15296">
        <v>1944599</v>
      </c>
    </row>
    <row r="15297" spans="1:6">
      <c r="A15297" s="171">
        <v>44660</v>
      </c>
      <c r="B15297" t="s">
        <v>164</v>
      </c>
      <c r="C15297">
        <v>394188.03</v>
      </c>
      <c r="D15297" t="s">
        <v>25</v>
      </c>
      <c r="E15297" t="s">
        <v>25</v>
      </c>
      <c r="F15297">
        <v>2796873</v>
      </c>
    </row>
    <row r="15298" spans="1:6">
      <c r="A15298" s="171">
        <v>44660</v>
      </c>
      <c r="B15298" t="s">
        <v>164</v>
      </c>
      <c r="C15298">
        <v>394188.03</v>
      </c>
      <c r="D15298" t="s">
        <v>26</v>
      </c>
      <c r="E15298" t="s">
        <v>26</v>
      </c>
      <c r="F15298">
        <v>8364704</v>
      </c>
    </row>
    <row r="15299" spans="1:6">
      <c r="A15299" s="171">
        <v>44660</v>
      </c>
      <c r="B15299" t="s">
        <v>164</v>
      </c>
      <c r="C15299">
        <v>394188.03</v>
      </c>
      <c r="D15299" t="s">
        <v>27</v>
      </c>
      <c r="E15299" t="s">
        <v>27</v>
      </c>
      <c r="F15299">
        <v>157443</v>
      </c>
    </row>
    <row r="15300" spans="1:6">
      <c r="A15300" s="171">
        <v>44660</v>
      </c>
      <c r="B15300" t="s">
        <v>164</v>
      </c>
      <c r="C15300">
        <v>394188.03</v>
      </c>
      <c r="D15300" t="s">
        <v>28</v>
      </c>
      <c r="E15300" t="s">
        <v>28</v>
      </c>
      <c r="F15300">
        <v>0</v>
      </c>
    </row>
    <row r="15301" spans="1:6">
      <c r="A15301" s="171">
        <v>44660</v>
      </c>
      <c r="B15301" t="s">
        <v>164</v>
      </c>
      <c r="C15301">
        <v>394188.03</v>
      </c>
      <c r="D15301" t="s">
        <v>29</v>
      </c>
      <c r="E15301" t="s">
        <v>29</v>
      </c>
      <c r="F15301">
        <v>1103633</v>
      </c>
    </row>
    <row r="15302" spans="1:6">
      <c r="A15302" s="171">
        <v>44660</v>
      </c>
      <c r="B15302" t="s">
        <v>164</v>
      </c>
      <c r="C15302">
        <v>394188.03</v>
      </c>
      <c r="D15302" t="s">
        <v>30</v>
      </c>
      <c r="E15302" t="s">
        <v>30</v>
      </c>
      <c r="F15302">
        <v>48037197</v>
      </c>
    </row>
    <row r="15303" spans="1:6">
      <c r="A15303" s="171">
        <v>44660</v>
      </c>
      <c r="B15303" t="s">
        <v>164</v>
      </c>
      <c r="C15303">
        <v>394188.03</v>
      </c>
      <c r="D15303" t="s">
        <v>31</v>
      </c>
      <c r="E15303" t="s">
        <v>31</v>
      </c>
      <c r="F15303">
        <v>530404</v>
      </c>
    </row>
    <row r="15304" spans="1:6">
      <c r="A15304" s="171">
        <v>44660</v>
      </c>
      <c r="B15304" t="s">
        <v>164</v>
      </c>
      <c r="C15304">
        <v>394188.03</v>
      </c>
      <c r="D15304" t="s">
        <v>32</v>
      </c>
      <c r="E15304" t="s">
        <v>32</v>
      </c>
      <c r="F15304">
        <v>334259</v>
      </c>
    </row>
    <row r="15305" spans="1:6">
      <c r="A15305" s="171">
        <v>44660</v>
      </c>
      <c r="B15305" t="s">
        <v>164</v>
      </c>
      <c r="C15305">
        <v>394188.03</v>
      </c>
      <c r="D15305" t="s">
        <v>33</v>
      </c>
      <c r="E15305" t="s">
        <v>33</v>
      </c>
      <c r="F15305">
        <v>43824887</v>
      </c>
    </row>
    <row r="15306" spans="1:6">
      <c r="A15306" s="171">
        <v>44660</v>
      </c>
      <c r="B15306" t="s">
        <v>164</v>
      </c>
      <c r="C15306">
        <v>394188.03</v>
      </c>
      <c r="D15306" t="s">
        <v>34</v>
      </c>
      <c r="E15306" t="s">
        <v>34</v>
      </c>
      <c r="F15306">
        <v>2373363</v>
      </c>
    </row>
    <row r="15307" spans="1:6">
      <c r="A15307" s="171">
        <v>44660</v>
      </c>
      <c r="B15307" t="s">
        <v>164</v>
      </c>
      <c r="C15307">
        <v>394188.03</v>
      </c>
      <c r="D15307" t="s">
        <v>35</v>
      </c>
      <c r="E15307" t="s">
        <v>35</v>
      </c>
      <c r="F15307">
        <v>8141910</v>
      </c>
    </row>
    <row r="15308" spans="1:6">
      <c r="A15308" s="171">
        <v>44660</v>
      </c>
      <c r="B15308" t="s">
        <v>164</v>
      </c>
      <c r="C15308">
        <v>394188.03</v>
      </c>
      <c r="D15308" t="s">
        <v>36</v>
      </c>
      <c r="E15308" t="s">
        <v>36</v>
      </c>
      <c r="F15308">
        <v>0</v>
      </c>
    </row>
    <row r="15309" spans="1:6">
      <c r="A15309" s="171">
        <v>44660</v>
      </c>
      <c r="B15309" t="s">
        <v>164</v>
      </c>
      <c r="C15309">
        <v>394188.03</v>
      </c>
      <c r="D15309" t="s">
        <v>37</v>
      </c>
      <c r="E15309" t="s">
        <v>37</v>
      </c>
      <c r="F15309">
        <v>15276</v>
      </c>
    </row>
    <row r="15310" spans="1:6">
      <c r="A15310" s="171">
        <v>44660</v>
      </c>
      <c r="B15310" t="s">
        <v>164</v>
      </c>
      <c r="C15310">
        <v>394188.03</v>
      </c>
      <c r="D15310" t="s">
        <v>38</v>
      </c>
      <c r="E15310" t="s">
        <v>38</v>
      </c>
      <c r="F15310">
        <v>0</v>
      </c>
    </row>
    <row r="15311" spans="1:6">
      <c r="A15311" s="171">
        <v>44660</v>
      </c>
      <c r="B15311" t="s">
        <v>164</v>
      </c>
      <c r="C15311">
        <v>394188.03</v>
      </c>
      <c r="D15311" t="s">
        <v>39</v>
      </c>
      <c r="E15311" t="s">
        <v>39</v>
      </c>
      <c r="F15311">
        <v>250802</v>
      </c>
    </row>
    <row r="15312" spans="1:6">
      <c r="A15312" s="171">
        <v>44660</v>
      </c>
      <c r="B15312" t="s">
        <v>164</v>
      </c>
      <c r="C15312">
        <v>394188.03</v>
      </c>
      <c r="D15312" t="s">
        <v>40</v>
      </c>
      <c r="E15312" t="s">
        <v>40</v>
      </c>
      <c r="F15312">
        <v>0</v>
      </c>
    </row>
    <row r="15313" spans="1:6">
      <c r="A15313" s="171">
        <v>44660</v>
      </c>
      <c r="B15313" t="s">
        <v>164</v>
      </c>
      <c r="C15313">
        <v>394188.03</v>
      </c>
      <c r="D15313" t="s">
        <v>41</v>
      </c>
      <c r="E15313" t="s">
        <v>41</v>
      </c>
      <c r="F15313">
        <v>0</v>
      </c>
    </row>
    <row r="15314" spans="1:6">
      <c r="A15314" s="171">
        <v>44661</v>
      </c>
      <c r="B15314" t="s">
        <v>164</v>
      </c>
      <c r="C15314">
        <v>321623.27</v>
      </c>
      <c r="D15314" t="s">
        <v>9</v>
      </c>
      <c r="E15314" t="s">
        <v>9</v>
      </c>
      <c r="F15314">
        <v>263310</v>
      </c>
    </row>
    <row r="15315" spans="1:6">
      <c r="A15315" s="171">
        <v>44661</v>
      </c>
      <c r="B15315" t="s">
        <v>164</v>
      </c>
      <c r="C15315">
        <v>321623.27</v>
      </c>
      <c r="D15315" t="s">
        <v>9</v>
      </c>
      <c r="E15315" t="s">
        <v>10</v>
      </c>
      <c r="F15315">
        <v>186863</v>
      </c>
    </row>
    <row r="15316" spans="1:6">
      <c r="A15316" s="171">
        <v>44661</v>
      </c>
      <c r="B15316" t="s">
        <v>164</v>
      </c>
      <c r="C15316">
        <v>321623.27</v>
      </c>
      <c r="D15316" t="s">
        <v>9</v>
      </c>
      <c r="E15316" t="s">
        <v>11</v>
      </c>
      <c r="F15316">
        <v>76447</v>
      </c>
    </row>
    <row r="15317" spans="1:6">
      <c r="A15317" s="171">
        <v>44661</v>
      </c>
      <c r="B15317" t="s">
        <v>164</v>
      </c>
      <c r="C15317">
        <v>321623.27</v>
      </c>
      <c r="D15317" t="s">
        <v>9</v>
      </c>
      <c r="E15317" t="s">
        <v>12</v>
      </c>
      <c r="F15317">
        <v>0</v>
      </c>
    </row>
    <row r="15318" spans="1:6">
      <c r="A15318" s="171">
        <v>44661</v>
      </c>
      <c r="B15318" t="s">
        <v>164</v>
      </c>
      <c r="C15318">
        <v>321623.27</v>
      </c>
      <c r="D15318" t="s">
        <v>9</v>
      </c>
      <c r="E15318" t="s">
        <v>13</v>
      </c>
      <c r="F15318">
        <v>0</v>
      </c>
    </row>
    <row r="15319" spans="1:6">
      <c r="A15319" s="171">
        <v>44661</v>
      </c>
      <c r="B15319" t="s">
        <v>164</v>
      </c>
      <c r="C15319">
        <v>321623.27</v>
      </c>
      <c r="D15319" t="s">
        <v>14</v>
      </c>
      <c r="E15319" t="s">
        <v>14</v>
      </c>
      <c r="F15319">
        <v>12321</v>
      </c>
    </row>
    <row r="15320" spans="1:6">
      <c r="A15320" s="171">
        <v>44661</v>
      </c>
      <c r="B15320" t="s">
        <v>164</v>
      </c>
      <c r="C15320">
        <v>321623.27</v>
      </c>
      <c r="D15320" t="s">
        <v>14</v>
      </c>
      <c r="E15320" t="s">
        <v>15</v>
      </c>
      <c r="F15320">
        <v>12321</v>
      </c>
    </row>
    <row r="15321" spans="1:6">
      <c r="A15321" s="171">
        <v>44661</v>
      </c>
      <c r="B15321" t="s">
        <v>164</v>
      </c>
      <c r="C15321">
        <v>321623.27</v>
      </c>
      <c r="D15321" t="s">
        <v>14</v>
      </c>
      <c r="E15321" t="s">
        <v>16</v>
      </c>
      <c r="F15321">
        <v>0</v>
      </c>
    </row>
    <row r="15322" spans="1:6">
      <c r="A15322" s="171">
        <v>44661</v>
      </c>
      <c r="B15322" t="s">
        <v>164</v>
      </c>
      <c r="C15322">
        <v>321623.27</v>
      </c>
      <c r="D15322" t="s">
        <v>14</v>
      </c>
      <c r="E15322" t="s">
        <v>17</v>
      </c>
      <c r="F15322">
        <v>0</v>
      </c>
    </row>
    <row r="15323" spans="1:6">
      <c r="A15323" s="171">
        <v>44661</v>
      </c>
      <c r="B15323" t="s">
        <v>164</v>
      </c>
      <c r="C15323">
        <v>321623.27</v>
      </c>
      <c r="D15323" t="s">
        <v>14</v>
      </c>
      <c r="E15323" t="s">
        <v>18</v>
      </c>
      <c r="F15323">
        <v>0</v>
      </c>
    </row>
    <row r="15324" spans="1:6">
      <c r="A15324" s="171">
        <v>44661</v>
      </c>
      <c r="B15324" t="s">
        <v>164</v>
      </c>
      <c r="C15324">
        <v>321623.27</v>
      </c>
      <c r="D15324" t="s">
        <v>19</v>
      </c>
      <c r="E15324" t="s">
        <v>19</v>
      </c>
      <c r="F15324">
        <v>4673900</v>
      </c>
    </row>
    <row r="15325" spans="1:6">
      <c r="A15325" s="171">
        <v>44661</v>
      </c>
      <c r="B15325" t="s">
        <v>164</v>
      </c>
      <c r="C15325">
        <v>321623.27</v>
      </c>
      <c r="D15325" t="s">
        <v>19</v>
      </c>
      <c r="E15325" t="s">
        <v>20</v>
      </c>
      <c r="F15325">
        <v>4673900</v>
      </c>
    </row>
    <row r="15326" spans="1:6">
      <c r="A15326" s="171">
        <v>44661</v>
      </c>
      <c r="B15326" t="s">
        <v>164</v>
      </c>
      <c r="C15326">
        <v>321623.27</v>
      </c>
      <c r="D15326" t="s">
        <v>19</v>
      </c>
      <c r="E15326" t="s">
        <v>21</v>
      </c>
      <c r="F15326">
        <v>0</v>
      </c>
    </row>
    <row r="15327" spans="1:6">
      <c r="A15327" s="171">
        <v>44661</v>
      </c>
      <c r="B15327" t="s">
        <v>164</v>
      </c>
      <c r="C15327">
        <v>321623.27</v>
      </c>
      <c r="D15327" t="s">
        <v>19</v>
      </c>
      <c r="E15327" t="s">
        <v>22</v>
      </c>
      <c r="F15327">
        <v>0</v>
      </c>
    </row>
    <row r="15328" spans="1:6">
      <c r="A15328" s="171">
        <v>44661</v>
      </c>
      <c r="B15328" t="s">
        <v>164</v>
      </c>
      <c r="C15328">
        <v>321623.27</v>
      </c>
      <c r="D15328" t="s">
        <v>23</v>
      </c>
      <c r="E15328" t="s">
        <v>23</v>
      </c>
      <c r="F15328">
        <v>1301288</v>
      </c>
    </row>
    <row r="15329" spans="1:6">
      <c r="A15329" s="171">
        <v>44661</v>
      </c>
      <c r="B15329" t="s">
        <v>164</v>
      </c>
      <c r="C15329">
        <v>321623.27</v>
      </c>
      <c r="D15329" t="s">
        <v>24</v>
      </c>
      <c r="E15329" t="s">
        <v>24</v>
      </c>
      <c r="F15329">
        <v>2471801</v>
      </c>
    </row>
    <row r="15330" spans="1:6">
      <c r="A15330" s="171">
        <v>44661</v>
      </c>
      <c r="B15330" t="s">
        <v>164</v>
      </c>
      <c r="C15330">
        <v>321623.27</v>
      </c>
      <c r="D15330" t="s">
        <v>25</v>
      </c>
      <c r="E15330" t="s">
        <v>25</v>
      </c>
      <c r="F15330">
        <v>3088858</v>
      </c>
    </row>
    <row r="15331" spans="1:6">
      <c r="A15331" s="171">
        <v>44661</v>
      </c>
      <c r="B15331" t="s">
        <v>164</v>
      </c>
      <c r="C15331">
        <v>321623.27</v>
      </c>
      <c r="D15331" t="s">
        <v>26</v>
      </c>
      <c r="E15331" t="s">
        <v>26</v>
      </c>
      <c r="F15331">
        <v>4679263</v>
      </c>
    </row>
    <row r="15332" spans="1:6">
      <c r="A15332" s="171">
        <v>44661</v>
      </c>
      <c r="B15332" t="s">
        <v>164</v>
      </c>
      <c r="C15332">
        <v>321623.27</v>
      </c>
      <c r="D15332" t="s">
        <v>27</v>
      </c>
      <c r="E15332" t="s">
        <v>27</v>
      </c>
      <c r="F15332">
        <v>157232</v>
      </c>
    </row>
    <row r="15333" spans="1:6">
      <c r="A15333" s="171">
        <v>44661</v>
      </c>
      <c r="B15333" t="s">
        <v>164</v>
      </c>
      <c r="C15333">
        <v>321623.27</v>
      </c>
      <c r="D15333" t="s">
        <v>28</v>
      </c>
      <c r="E15333" t="s">
        <v>28</v>
      </c>
      <c r="F15333">
        <v>0</v>
      </c>
    </row>
    <row r="15334" spans="1:6">
      <c r="A15334" s="171">
        <v>44661</v>
      </c>
      <c r="B15334" t="s">
        <v>164</v>
      </c>
      <c r="C15334">
        <v>321623.27</v>
      </c>
      <c r="D15334" t="s">
        <v>29</v>
      </c>
      <c r="E15334" t="s">
        <v>29</v>
      </c>
      <c r="F15334">
        <v>800574</v>
      </c>
    </row>
    <row r="15335" spans="1:6">
      <c r="A15335" s="171">
        <v>44661</v>
      </c>
      <c r="B15335" t="s">
        <v>164</v>
      </c>
      <c r="C15335">
        <v>321623.27</v>
      </c>
      <c r="D15335" t="s">
        <v>30</v>
      </c>
      <c r="E15335" t="s">
        <v>30</v>
      </c>
      <c r="F15335">
        <v>50495394</v>
      </c>
    </row>
    <row r="15336" spans="1:6">
      <c r="A15336" s="171">
        <v>44661</v>
      </c>
      <c r="B15336" t="s">
        <v>164</v>
      </c>
      <c r="C15336">
        <v>321623.27</v>
      </c>
      <c r="D15336" t="s">
        <v>31</v>
      </c>
      <c r="E15336" t="s">
        <v>31</v>
      </c>
      <c r="F15336">
        <v>421442</v>
      </c>
    </row>
    <row r="15337" spans="1:6">
      <c r="A15337" s="171">
        <v>44661</v>
      </c>
      <c r="B15337" t="s">
        <v>164</v>
      </c>
      <c r="C15337">
        <v>321623.27</v>
      </c>
      <c r="D15337" t="s">
        <v>32</v>
      </c>
      <c r="E15337" t="s">
        <v>32</v>
      </c>
      <c r="F15337">
        <v>308326</v>
      </c>
    </row>
    <row r="15338" spans="1:6">
      <c r="A15338" s="171">
        <v>44661</v>
      </c>
      <c r="B15338" t="s">
        <v>164</v>
      </c>
      <c r="C15338">
        <v>321623.27</v>
      </c>
      <c r="D15338" t="s">
        <v>33</v>
      </c>
      <c r="E15338" t="s">
        <v>33</v>
      </c>
      <c r="F15338">
        <v>43219708</v>
      </c>
    </row>
    <row r="15339" spans="1:6">
      <c r="A15339" s="171">
        <v>44661</v>
      </c>
      <c r="B15339" t="s">
        <v>164</v>
      </c>
      <c r="C15339">
        <v>321623.27</v>
      </c>
      <c r="D15339" t="s">
        <v>34</v>
      </c>
      <c r="E15339" t="s">
        <v>34</v>
      </c>
      <c r="F15339">
        <v>2593411</v>
      </c>
    </row>
    <row r="15340" spans="1:6">
      <c r="A15340" s="171">
        <v>44661</v>
      </c>
      <c r="B15340" t="s">
        <v>164</v>
      </c>
      <c r="C15340">
        <v>321623.27</v>
      </c>
      <c r="D15340" t="s">
        <v>35</v>
      </c>
      <c r="E15340" t="s">
        <v>35</v>
      </c>
      <c r="F15340">
        <v>8157345</v>
      </c>
    </row>
    <row r="15341" spans="1:6">
      <c r="A15341" s="171">
        <v>44661</v>
      </c>
      <c r="B15341" t="s">
        <v>164</v>
      </c>
      <c r="C15341">
        <v>321623.27</v>
      </c>
      <c r="D15341" t="s">
        <v>36</v>
      </c>
      <c r="E15341" t="s">
        <v>36</v>
      </c>
      <c r="F15341">
        <v>0</v>
      </c>
    </row>
    <row r="15342" spans="1:6">
      <c r="A15342" s="171">
        <v>44661</v>
      </c>
      <c r="B15342" t="s">
        <v>164</v>
      </c>
      <c r="C15342">
        <v>321623.27</v>
      </c>
      <c r="D15342" t="s">
        <v>37</v>
      </c>
      <c r="E15342" t="s">
        <v>37</v>
      </c>
      <c r="F15342">
        <v>15865</v>
      </c>
    </row>
    <row r="15343" spans="1:6">
      <c r="A15343" s="171">
        <v>44661</v>
      </c>
      <c r="B15343" t="s">
        <v>164</v>
      </c>
      <c r="C15343">
        <v>321623.27</v>
      </c>
      <c r="D15343" t="s">
        <v>38</v>
      </c>
      <c r="E15343" t="s">
        <v>38</v>
      </c>
      <c r="F15343">
        <v>0</v>
      </c>
    </row>
    <row r="15344" spans="1:6">
      <c r="A15344" s="171">
        <v>44661</v>
      </c>
      <c r="B15344" t="s">
        <v>164</v>
      </c>
      <c r="C15344">
        <v>321623.27</v>
      </c>
      <c r="D15344" t="s">
        <v>39</v>
      </c>
      <c r="E15344" t="s">
        <v>39</v>
      </c>
      <c r="F15344">
        <v>505403</v>
      </c>
    </row>
    <row r="15345" spans="1:6">
      <c r="A15345" s="171">
        <v>44661</v>
      </c>
      <c r="B15345" t="s">
        <v>164</v>
      </c>
      <c r="C15345">
        <v>321623.27</v>
      </c>
      <c r="D15345" t="s">
        <v>40</v>
      </c>
      <c r="E15345" t="s">
        <v>40</v>
      </c>
      <c r="F15345">
        <v>0</v>
      </c>
    </row>
    <row r="15346" spans="1:6">
      <c r="A15346" s="171">
        <v>44661</v>
      </c>
      <c r="B15346" t="s">
        <v>164</v>
      </c>
      <c r="C15346">
        <v>321623.27</v>
      </c>
      <c r="D15346" t="s">
        <v>41</v>
      </c>
      <c r="E15346" t="s">
        <v>41</v>
      </c>
      <c r="F15346">
        <v>0</v>
      </c>
    </row>
    <row r="15347" spans="1:6">
      <c r="A15347" s="171">
        <v>44662</v>
      </c>
      <c r="B15347" t="s">
        <v>164</v>
      </c>
      <c r="C15347">
        <v>228699.09</v>
      </c>
      <c r="D15347" t="s">
        <v>9</v>
      </c>
      <c r="E15347" t="s">
        <v>9</v>
      </c>
      <c r="F15347">
        <v>413349</v>
      </c>
    </row>
    <row r="15348" spans="1:6">
      <c r="A15348" s="171">
        <v>44662</v>
      </c>
      <c r="B15348" t="s">
        <v>164</v>
      </c>
      <c r="C15348">
        <v>228699.09</v>
      </c>
      <c r="D15348" t="s">
        <v>9</v>
      </c>
      <c r="E15348" t="s">
        <v>10</v>
      </c>
      <c r="F15348">
        <v>403897</v>
      </c>
    </row>
    <row r="15349" spans="1:6">
      <c r="A15349" s="171">
        <v>44662</v>
      </c>
      <c r="B15349" t="s">
        <v>164</v>
      </c>
      <c r="C15349">
        <v>228699.09</v>
      </c>
      <c r="D15349" t="s">
        <v>9</v>
      </c>
      <c r="E15349" t="s">
        <v>11</v>
      </c>
      <c r="F15349">
        <v>9452</v>
      </c>
    </row>
    <row r="15350" spans="1:6">
      <c r="A15350" s="171">
        <v>44662</v>
      </c>
      <c r="B15350" t="s">
        <v>164</v>
      </c>
      <c r="C15350">
        <v>228699.09</v>
      </c>
      <c r="D15350" t="s">
        <v>9</v>
      </c>
      <c r="E15350" t="s">
        <v>12</v>
      </c>
      <c r="F15350">
        <v>0</v>
      </c>
    </row>
    <row r="15351" spans="1:6">
      <c r="A15351" s="171">
        <v>44662</v>
      </c>
      <c r="B15351" t="s">
        <v>164</v>
      </c>
      <c r="C15351">
        <v>228699.09</v>
      </c>
      <c r="D15351" t="s">
        <v>9</v>
      </c>
      <c r="E15351" t="s">
        <v>13</v>
      </c>
      <c r="F15351">
        <v>0</v>
      </c>
    </row>
    <row r="15352" spans="1:6">
      <c r="A15352" s="171">
        <v>44662</v>
      </c>
      <c r="B15352" t="s">
        <v>164</v>
      </c>
      <c r="C15352">
        <v>228699.09</v>
      </c>
      <c r="D15352" t="s">
        <v>14</v>
      </c>
      <c r="E15352" t="s">
        <v>14</v>
      </c>
      <c r="F15352">
        <v>3227</v>
      </c>
    </row>
    <row r="15353" spans="1:6">
      <c r="A15353" s="171">
        <v>44662</v>
      </c>
      <c r="B15353" t="s">
        <v>164</v>
      </c>
      <c r="C15353">
        <v>228699.09</v>
      </c>
      <c r="D15353" t="s">
        <v>14</v>
      </c>
      <c r="E15353" t="s">
        <v>15</v>
      </c>
      <c r="F15353">
        <v>3227</v>
      </c>
    </row>
    <row r="15354" spans="1:6">
      <c r="A15354" s="171">
        <v>44662</v>
      </c>
      <c r="B15354" t="s">
        <v>164</v>
      </c>
      <c r="C15354">
        <v>228699.09</v>
      </c>
      <c r="D15354" t="s">
        <v>14</v>
      </c>
      <c r="E15354" t="s">
        <v>16</v>
      </c>
      <c r="F15354">
        <v>0</v>
      </c>
    </row>
    <row r="15355" spans="1:6">
      <c r="A15355" s="171">
        <v>44662</v>
      </c>
      <c r="B15355" t="s">
        <v>164</v>
      </c>
      <c r="C15355">
        <v>228699.09</v>
      </c>
      <c r="D15355" t="s">
        <v>14</v>
      </c>
      <c r="E15355" t="s">
        <v>17</v>
      </c>
      <c r="F15355">
        <v>0</v>
      </c>
    </row>
    <row r="15356" spans="1:6">
      <c r="A15356" s="171">
        <v>44662</v>
      </c>
      <c r="B15356" t="s">
        <v>164</v>
      </c>
      <c r="C15356">
        <v>228699.09</v>
      </c>
      <c r="D15356" t="s">
        <v>14</v>
      </c>
      <c r="E15356" t="s">
        <v>18</v>
      </c>
      <c r="F15356">
        <v>0</v>
      </c>
    </row>
    <row r="15357" spans="1:6">
      <c r="A15357" s="171">
        <v>44662</v>
      </c>
      <c r="B15357" t="s">
        <v>164</v>
      </c>
      <c r="C15357">
        <v>228699.09</v>
      </c>
      <c r="D15357" t="s">
        <v>19</v>
      </c>
      <c r="E15357" t="s">
        <v>19</v>
      </c>
      <c r="F15357">
        <v>4644333</v>
      </c>
    </row>
    <row r="15358" spans="1:6">
      <c r="A15358" s="171">
        <v>44662</v>
      </c>
      <c r="B15358" t="s">
        <v>164</v>
      </c>
      <c r="C15358">
        <v>228699.09</v>
      </c>
      <c r="D15358" t="s">
        <v>19</v>
      </c>
      <c r="E15358" t="s">
        <v>20</v>
      </c>
      <c r="F15358">
        <v>4644333</v>
      </c>
    </row>
    <row r="15359" spans="1:6">
      <c r="A15359" s="171">
        <v>44662</v>
      </c>
      <c r="B15359" t="s">
        <v>164</v>
      </c>
      <c r="C15359">
        <v>228699.09</v>
      </c>
      <c r="D15359" t="s">
        <v>19</v>
      </c>
      <c r="E15359" t="s">
        <v>21</v>
      </c>
      <c r="F15359">
        <v>0</v>
      </c>
    </row>
    <row r="15360" spans="1:6">
      <c r="A15360" s="171">
        <v>44662</v>
      </c>
      <c r="B15360" t="s">
        <v>164</v>
      </c>
      <c r="C15360">
        <v>228699.09</v>
      </c>
      <c r="D15360" t="s">
        <v>19</v>
      </c>
      <c r="E15360" t="s">
        <v>22</v>
      </c>
      <c r="F15360">
        <v>0</v>
      </c>
    </row>
    <row r="15361" spans="1:6">
      <c r="A15361" s="171">
        <v>44662</v>
      </c>
      <c r="B15361" t="s">
        <v>164</v>
      </c>
      <c r="C15361">
        <v>228699.09</v>
      </c>
      <c r="D15361" t="s">
        <v>23</v>
      </c>
      <c r="E15361" t="s">
        <v>23</v>
      </c>
      <c r="F15361">
        <v>1266847</v>
      </c>
    </row>
    <row r="15362" spans="1:6">
      <c r="A15362" s="171">
        <v>44662</v>
      </c>
      <c r="B15362" t="s">
        <v>164</v>
      </c>
      <c r="C15362">
        <v>228699.09</v>
      </c>
      <c r="D15362" t="s">
        <v>24</v>
      </c>
      <c r="E15362" t="s">
        <v>24</v>
      </c>
      <c r="F15362">
        <v>2142973</v>
      </c>
    </row>
    <row r="15363" spans="1:6">
      <c r="A15363" s="171">
        <v>44662</v>
      </c>
      <c r="B15363" t="s">
        <v>164</v>
      </c>
      <c r="C15363">
        <v>228699.09</v>
      </c>
      <c r="D15363" t="s">
        <v>25</v>
      </c>
      <c r="E15363" t="s">
        <v>25</v>
      </c>
      <c r="F15363">
        <v>2837719</v>
      </c>
    </row>
    <row r="15364" spans="1:6">
      <c r="A15364" s="171">
        <v>44662</v>
      </c>
      <c r="B15364" t="s">
        <v>164</v>
      </c>
      <c r="C15364">
        <v>228699.09</v>
      </c>
      <c r="D15364" t="s">
        <v>26</v>
      </c>
      <c r="E15364" t="s">
        <v>26</v>
      </c>
      <c r="F15364">
        <v>4647268</v>
      </c>
    </row>
    <row r="15365" spans="1:6">
      <c r="A15365" s="171">
        <v>44662</v>
      </c>
      <c r="B15365" t="s">
        <v>164</v>
      </c>
      <c r="C15365">
        <v>228699.09</v>
      </c>
      <c r="D15365" t="s">
        <v>27</v>
      </c>
      <c r="E15365" t="s">
        <v>27</v>
      </c>
      <c r="F15365">
        <v>145813</v>
      </c>
    </row>
    <row r="15366" spans="1:6">
      <c r="A15366" s="171">
        <v>44662</v>
      </c>
      <c r="B15366" t="s">
        <v>164</v>
      </c>
      <c r="C15366">
        <v>228699.09</v>
      </c>
      <c r="D15366" t="s">
        <v>28</v>
      </c>
      <c r="E15366" t="s">
        <v>28</v>
      </c>
      <c r="F15366">
        <v>0</v>
      </c>
    </row>
    <row r="15367" spans="1:6">
      <c r="A15367" s="171">
        <v>44662</v>
      </c>
      <c r="B15367" t="s">
        <v>164</v>
      </c>
      <c r="C15367">
        <v>228699.09</v>
      </c>
      <c r="D15367" t="s">
        <v>29</v>
      </c>
      <c r="E15367" t="s">
        <v>29</v>
      </c>
      <c r="F15367">
        <v>1249586</v>
      </c>
    </row>
    <row r="15368" spans="1:6">
      <c r="A15368" s="171">
        <v>44662</v>
      </c>
      <c r="B15368" t="s">
        <v>164</v>
      </c>
      <c r="C15368">
        <v>228699.09</v>
      </c>
      <c r="D15368" t="s">
        <v>30</v>
      </c>
      <c r="E15368" t="s">
        <v>30</v>
      </c>
      <c r="F15368">
        <v>53347275</v>
      </c>
    </row>
    <row r="15369" spans="1:6">
      <c r="A15369" s="171">
        <v>44662</v>
      </c>
      <c r="B15369" t="s">
        <v>164</v>
      </c>
      <c r="C15369">
        <v>228699.09</v>
      </c>
      <c r="D15369" t="s">
        <v>31</v>
      </c>
      <c r="E15369" t="s">
        <v>31</v>
      </c>
      <c r="F15369">
        <v>417654</v>
      </c>
    </row>
    <row r="15370" spans="1:6">
      <c r="A15370" s="171">
        <v>44662</v>
      </c>
      <c r="B15370" t="s">
        <v>164</v>
      </c>
      <c r="C15370">
        <v>228699.09</v>
      </c>
      <c r="D15370" t="s">
        <v>32</v>
      </c>
      <c r="E15370" t="s">
        <v>32</v>
      </c>
      <c r="F15370">
        <v>262559</v>
      </c>
    </row>
    <row r="15371" spans="1:6">
      <c r="A15371" s="171">
        <v>44662</v>
      </c>
      <c r="B15371" t="s">
        <v>164</v>
      </c>
      <c r="C15371">
        <v>228699.09</v>
      </c>
      <c r="D15371" t="s">
        <v>33</v>
      </c>
      <c r="E15371" t="s">
        <v>33</v>
      </c>
      <c r="F15371">
        <v>43131475</v>
      </c>
    </row>
    <row r="15372" spans="1:6">
      <c r="A15372" s="171">
        <v>44662</v>
      </c>
      <c r="B15372" t="s">
        <v>164</v>
      </c>
      <c r="C15372">
        <v>228699.09</v>
      </c>
      <c r="D15372" t="s">
        <v>34</v>
      </c>
      <c r="E15372" t="s">
        <v>34</v>
      </c>
      <c r="F15372">
        <v>3968885</v>
      </c>
    </row>
    <row r="15373" spans="1:6">
      <c r="A15373" s="171">
        <v>44662</v>
      </c>
      <c r="B15373" t="s">
        <v>164</v>
      </c>
      <c r="C15373">
        <v>228699.09</v>
      </c>
      <c r="D15373" t="s">
        <v>35</v>
      </c>
      <c r="E15373" t="s">
        <v>35</v>
      </c>
      <c r="F15373">
        <v>7049413</v>
      </c>
    </row>
    <row r="15374" spans="1:6">
      <c r="A15374" s="171">
        <v>44662</v>
      </c>
      <c r="B15374" t="s">
        <v>164</v>
      </c>
      <c r="C15374">
        <v>228699.09</v>
      </c>
      <c r="D15374" t="s">
        <v>36</v>
      </c>
      <c r="E15374" t="s">
        <v>36</v>
      </c>
      <c r="F15374">
        <v>0</v>
      </c>
    </row>
    <row r="15375" spans="1:6">
      <c r="A15375" s="171">
        <v>44662</v>
      </c>
      <c r="B15375" t="s">
        <v>164</v>
      </c>
      <c r="C15375">
        <v>228699.09</v>
      </c>
      <c r="D15375" t="s">
        <v>37</v>
      </c>
      <c r="E15375" t="s">
        <v>37</v>
      </c>
      <c r="F15375">
        <v>15711</v>
      </c>
    </row>
    <row r="15376" spans="1:6">
      <c r="A15376" s="171">
        <v>44662</v>
      </c>
      <c r="B15376" t="s">
        <v>164</v>
      </c>
      <c r="C15376">
        <v>228699.09</v>
      </c>
      <c r="D15376" t="s">
        <v>38</v>
      </c>
      <c r="E15376" t="s">
        <v>38</v>
      </c>
      <c r="F15376">
        <v>0</v>
      </c>
    </row>
    <row r="15377" spans="1:6">
      <c r="A15377" s="171">
        <v>44662</v>
      </c>
      <c r="B15377" t="s">
        <v>164</v>
      </c>
      <c r="C15377">
        <v>228699.09</v>
      </c>
      <c r="D15377" t="s">
        <v>39</v>
      </c>
      <c r="E15377" t="s">
        <v>39</v>
      </c>
      <c r="F15377">
        <v>161718</v>
      </c>
    </row>
    <row r="15378" spans="1:6">
      <c r="A15378" s="171">
        <v>44662</v>
      </c>
      <c r="B15378" t="s">
        <v>164</v>
      </c>
      <c r="C15378">
        <v>228699.09</v>
      </c>
      <c r="D15378" t="s">
        <v>40</v>
      </c>
      <c r="E15378" t="s">
        <v>40</v>
      </c>
      <c r="F15378">
        <v>0</v>
      </c>
    </row>
    <row r="15379" spans="1:6">
      <c r="A15379" s="171">
        <v>44662</v>
      </c>
      <c r="B15379" t="s">
        <v>164</v>
      </c>
      <c r="C15379">
        <v>228699.09</v>
      </c>
      <c r="D15379" t="s">
        <v>41</v>
      </c>
      <c r="E15379" t="s">
        <v>41</v>
      </c>
      <c r="F15379">
        <v>0</v>
      </c>
    </row>
    <row r="15380" spans="1:6">
      <c r="A15380" s="171">
        <v>44663</v>
      </c>
      <c r="B15380" t="s">
        <v>164</v>
      </c>
      <c r="C15380">
        <v>236695.22</v>
      </c>
      <c r="D15380" t="s">
        <v>9</v>
      </c>
      <c r="E15380" t="s">
        <v>9</v>
      </c>
      <c r="F15380">
        <v>566600</v>
      </c>
    </row>
    <row r="15381" spans="1:6">
      <c r="A15381" s="171">
        <v>44663</v>
      </c>
      <c r="B15381" t="s">
        <v>164</v>
      </c>
      <c r="C15381">
        <v>236695.22</v>
      </c>
      <c r="D15381" t="s">
        <v>9</v>
      </c>
      <c r="E15381" t="s">
        <v>10</v>
      </c>
      <c r="F15381">
        <v>543332</v>
      </c>
    </row>
    <row r="15382" spans="1:6">
      <c r="A15382" s="171">
        <v>44663</v>
      </c>
      <c r="B15382" t="s">
        <v>164</v>
      </c>
      <c r="C15382">
        <v>236695.22</v>
      </c>
      <c r="D15382" t="s">
        <v>9</v>
      </c>
      <c r="E15382" t="s">
        <v>11</v>
      </c>
      <c r="F15382">
        <v>23268</v>
      </c>
    </row>
    <row r="15383" spans="1:6">
      <c r="A15383" s="171">
        <v>44663</v>
      </c>
      <c r="B15383" t="s">
        <v>164</v>
      </c>
      <c r="C15383">
        <v>236695.22</v>
      </c>
      <c r="D15383" t="s">
        <v>9</v>
      </c>
      <c r="E15383" t="s">
        <v>12</v>
      </c>
      <c r="F15383">
        <v>0</v>
      </c>
    </row>
    <row r="15384" spans="1:6">
      <c r="A15384" s="171">
        <v>44663</v>
      </c>
      <c r="B15384" t="s">
        <v>164</v>
      </c>
      <c r="C15384">
        <v>236695.22</v>
      </c>
      <c r="D15384" t="s">
        <v>9</v>
      </c>
      <c r="E15384" t="s">
        <v>13</v>
      </c>
      <c r="F15384">
        <v>0</v>
      </c>
    </row>
    <row r="15385" spans="1:6">
      <c r="A15385" s="171">
        <v>44663</v>
      </c>
      <c r="B15385" t="s">
        <v>164</v>
      </c>
      <c r="C15385">
        <v>236695.22</v>
      </c>
      <c r="D15385" t="s">
        <v>14</v>
      </c>
      <c r="E15385" t="s">
        <v>14</v>
      </c>
      <c r="F15385">
        <v>9450</v>
      </c>
    </row>
    <row r="15386" spans="1:6">
      <c r="A15386" s="171">
        <v>44663</v>
      </c>
      <c r="B15386" t="s">
        <v>164</v>
      </c>
      <c r="C15386">
        <v>236695.22</v>
      </c>
      <c r="D15386" t="s">
        <v>14</v>
      </c>
      <c r="E15386" t="s">
        <v>15</v>
      </c>
      <c r="F15386">
        <v>9450</v>
      </c>
    </row>
    <row r="15387" spans="1:6">
      <c r="A15387" s="171">
        <v>44663</v>
      </c>
      <c r="B15387" t="s">
        <v>164</v>
      </c>
      <c r="C15387">
        <v>236695.22</v>
      </c>
      <c r="D15387" t="s">
        <v>14</v>
      </c>
      <c r="E15387" t="s">
        <v>16</v>
      </c>
      <c r="F15387">
        <v>0</v>
      </c>
    </row>
    <row r="15388" spans="1:6">
      <c r="A15388" s="171">
        <v>44663</v>
      </c>
      <c r="B15388" t="s">
        <v>164</v>
      </c>
      <c r="C15388">
        <v>236695.22</v>
      </c>
      <c r="D15388" t="s">
        <v>14</v>
      </c>
      <c r="E15388" t="s">
        <v>17</v>
      </c>
      <c r="F15388">
        <v>0</v>
      </c>
    </row>
    <row r="15389" spans="1:6">
      <c r="A15389" s="171">
        <v>44663</v>
      </c>
      <c r="B15389" t="s">
        <v>164</v>
      </c>
      <c r="C15389">
        <v>236695.22</v>
      </c>
      <c r="D15389" t="s">
        <v>14</v>
      </c>
      <c r="E15389" t="s">
        <v>18</v>
      </c>
      <c r="F15389">
        <v>0</v>
      </c>
    </row>
    <row r="15390" spans="1:6">
      <c r="A15390" s="171">
        <v>44663</v>
      </c>
      <c r="B15390" t="s">
        <v>164</v>
      </c>
      <c r="C15390">
        <v>236695.22</v>
      </c>
      <c r="D15390" t="s">
        <v>19</v>
      </c>
      <c r="E15390" t="s">
        <v>19</v>
      </c>
      <c r="F15390">
        <v>8768645</v>
      </c>
    </row>
    <row r="15391" spans="1:6">
      <c r="A15391" s="171">
        <v>44663</v>
      </c>
      <c r="B15391" t="s">
        <v>164</v>
      </c>
      <c r="C15391">
        <v>236695.22</v>
      </c>
      <c r="D15391" t="s">
        <v>19</v>
      </c>
      <c r="E15391" t="s">
        <v>20</v>
      </c>
      <c r="F15391">
        <v>8768645</v>
      </c>
    </row>
    <row r="15392" spans="1:6">
      <c r="A15392" s="171">
        <v>44663</v>
      </c>
      <c r="B15392" t="s">
        <v>164</v>
      </c>
      <c r="C15392">
        <v>236695.22</v>
      </c>
      <c r="D15392" t="s">
        <v>19</v>
      </c>
      <c r="E15392" t="s">
        <v>21</v>
      </c>
      <c r="F15392">
        <v>0</v>
      </c>
    </row>
    <row r="15393" spans="1:6">
      <c r="A15393" s="171">
        <v>44663</v>
      </c>
      <c r="B15393" t="s">
        <v>164</v>
      </c>
      <c r="C15393">
        <v>236695.22</v>
      </c>
      <c r="D15393" t="s">
        <v>19</v>
      </c>
      <c r="E15393" t="s">
        <v>22</v>
      </c>
      <c r="F15393">
        <v>0</v>
      </c>
    </row>
    <row r="15394" spans="1:6">
      <c r="A15394" s="171">
        <v>44663</v>
      </c>
      <c r="B15394" t="s">
        <v>164</v>
      </c>
      <c r="C15394">
        <v>236695.22</v>
      </c>
      <c r="D15394" t="s">
        <v>23</v>
      </c>
      <c r="E15394" t="s">
        <v>23</v>
      </c>
      <c r="F15394">
        <v>1043612</v>
      </c>
    </row>
    <row r="15395" spans="1:6">
      <c r="A15395" s="171">
        <v>44663</v>
      </c>
      <c r="B15395" t="s">
        <v>164</v>
      </c>
      <c r="C15395">
        <v>236695.22</v>
      </c>
      <c r="D15395" t="s">
        <v>24</v>
      </c>
      <c r="E15395" t="s">
        <v>24</v>
      </c>
      <c r="F15395">
        <v>1539904</v>
      </c>
    </row>
    <row r="15396" spans="1:6">
      <c r="A15396" s="171">
        <v>44663</v>
      </c>
      <c r="B15396" t="s">
        <v>164</v>
      </c>
      <c r="C15396">
        <v>236695.22</v>
      </c>
      <c r="D15396" t="s">
        <v>25</v>
      </c>
      <c r="E15396" t="s">
        <v>25</v>
      </c>
      <c r="F15396">
        <v>3153670</v>
      </c>
    </row>
    <row r="15397" spans="1:6">
      <c r="A15397" s="171">
        <v>44663</v>
      </c>
      <c r="B15397" t="s">
        <v>164</v>
      </c>
      <c r="C15397">
        <v>236695.22</v>
      </c>
      <c r="D15397" t="s">
        <v>26</v>
      </c>
      <c r="E15397" t="s">
        <v>26</v>
      </c>
      <c r="F15397">
        <v>8770485</v>
      </c>
    </row>
    <row r="15398" spans="1:6">
      <c r="A15398" s="171">
        <v>44663</v>
      </c>
      <c r="B15398" t="s">
        <v>164</v>
      </c>
      <c r="C15398">
        <v>236695.22</v>
      </c>
      <c r="D15398" t="s">
        <v>27</v>
      </c>
      <c r="E15398" t="s">
        <v>27</v>
      </c>
      <c r="F15398">
        <v>146538</v>
      </c>
    </row>
    <row r="15399" spans="1:6">
      <c r="A15399" s="171">
        <v>44663</v>
      </c>
      <c r="B15399" t="s">
        <v>164</v>
      </c>
      <c r="C15399">
        <v>236695.22</v>
      </c>
      <c r="D15399" t="s">
        <v>28</v>
      </c>
      <c r="E15399" t="s">
        <v>28</v>
      </c>
      <c r="F15399">
        <v>0</v>
      </c>
    </row>
    <row r="15400" spans="1:6">
      <c r="A15400" s="171">
        <v>44663</v>
      </c>
      <c r="B15400" t="s">
        <v>164</v>
      </c>
      <c r="C15400">
        <v>236695.22</v>
      </c>
      <c r="D15400" t="s">
        <v>29</v>
      </c>
      <c r="E15400" t="s">
        <v>29</v>
      </c>
      <c r="F15400">
        <v>1567122</v>
      </c>
    </row>
    <row r="15401" spans="1:6">
      <c r="A15401" s="171">
        <v>44663</v>
      </c>
      <c r="B15401" t="s">
        <v>164</v>
      </c>
      <c r="C15401">
        <v>236695.22</v>
      </c>
      <c r="D15401" t="s">
        <v>30</v>
      </c>
      <c r="E15401" t="s">
        <v>30</v>
      </c>
      <c r="F15401">
        <v>46549359</v>
      </c>
    </row>
    <row r="15402" spans="1:6">
      <c r="A15402" s="171">
        <v>44663</v>
      </c>
      <c r="B15402" t="s">
        <v>164</v>
      </c>
      <c r="C15402">
        <v>236695.22</v>
      </c>
      <c r="D15402" t="s">
        <v>31</v>
      </c>
      <c r="E15402" t="s">
        <v>31</v>
      </c>
      <c r="F15402">
        <v>472177</v>
      </c>
    </row>
    <row r="15403" spans="1:6">
      <c r="A15403" s="171">
        <v>44663</v>
      </c>
      <c r="B15403" t="s">
        <v>164</v>
      </c>
      <c r="C15403">
        <v>236695.22</v>
      </c>
      <c r="D15403" t="s">
        <v>32</v>
      </c>
      <c r="E15403" t="s">
        <v>32</v>
      </c>
      <c r="F15403">
        <v>245610</v>
      </c>
    </row>
    <row r="15404" spans="1:6">
      <c r="A15404" s="171">
        <v>44663</v>
      </c>
      <c r="B15404" t="s">
        <v>164</v>
      </c>
      <c r="C15404">
        <v>236695.22</v>
      </c>
      <c r="D15404" t="s">
        <v>33</v>
      </c>
      <c r="E15404" t="s">
        <v>33</v>
      </c>
      <c r="F15404">
        <v>80718776</v>
      </c>
    </row>
    <row r="15405" spans="1:6">
      <c r="A15405" s="171">
        <v>44663</v>
      </c>
      <c r="B15405" t="s">
        <v>164</v>
      </c>
      <c r="C15405">
        <v>236695.22</v>
      </c>
      <c r="D15405" t="s">
        <v>34</v>
      </c>
      <c r="E15405" t="s">
        <v>34</v>
      </c>
      <c r="F15405">
        <v>3088730</v>
      </c>
    </row>
    <row r="15406" spans="1:6">
      <c r="A15406" s="171">
        <v>44663</v>
      </c>
      <c r="B15406" t="s">
        <v>164</v>
      </c>
      <c r="C15406">
        <v>236695.22</v>
      </c>
      <c r="D15406" t="s">
        <v>35</v>
      </c>
      <c r="E15406" t="s">
        <v>35</v>
      </c>
      <c r="F15406">
        <v>7298286</v>
      </c>
    </row>
    <row r="15407" spans="1:6">
      <c r="A15407" s="171">
        <v>44663</v>
      </c>
      <c r="B15407" t="s">
        <v>164</v>
      </c>
      <c r="C15407">
        <v>236695.22</v>
      </c>
      <c r="D15407" t="s">
        <v>36</v>
      </c>
      <c r="E15407" t="s">
        <v>36</v>
      </c>
      <c r="F15407">
        <v>0</v>
      </c>
    </row>
    <row r="15408" spans="1:6">
      <c r="A15408" s="171">
        <v>44663</v>
      </c>
      <c r="B15408" t="s">
        <v>164</v>
      </c>
      <c r="C15408">
        <v>236695.22</v>
      </c>
      <c r="D15408" t="s">
        <v>37</v>
      </c>
      <c r="E15408" t="s">
        <v>37</v>
      </c>
      <c r="F15408">
        <v>15903</v>
      </c>
    </row>
    <row r="15409" spans="1:6">
      <c r="A15409" s="171">
        <v>44663</v>
      </c>
      <c r="B15409" t="s">
        <v>164</v>
      </c>
      <c r="C15409">
        <v>236695.22</v>
      </c>
      <c r="D15409" t="s">
        <v>38</v>
      </c>
      <c r="E15409" t="s">
        <v>38</v>
      </c>
      <c r="F15409">
        <v>0</v>
      </c>
    </row>
    <row r="15410" spans="1:6">
      <c r="A15410" s="171">
        <v>44663</v>
      </c>
      <c r="B15410" t="s">
        <v>164</v>
      </c>
      <c r="C15410">
        <v>236695.22</v>
      </c>
      <c r="D15410" t="s">
        <v>39</v>
      </c>
      <c r="E15410" t="s">
        <v>39</v>
      </c>
      <c r="F15410">
        <v>89651</v>
      </c>
    </row>
    <row r="15411" spans="1:6">
      <c r="A15411" s="171">
        <v>44663</v>
      </c>
      <c r="B15411" t="s">
        <v>164</v>
      </c>
      <c r="C15411">
        <v>236695.22</v>
      </c>
      <c r="D15411" t="s">
        <v>40</v>
      </c>
      <c r="E15411" t="s">
        <v>40</v>
      </c>
      <c r="F15411">
        <v>0</v>
      </c>
    </row>
    <row r="15412" spans="1:6">
      <c r="A15412" s="171">
        <v>44663</v>
      </c>
      <c r="B15412" t="s">
        <v>164</v>
      </c>
      <c r="C15412">
        <v>236695.22</v>
      </c>
      <c r="D15412" t="s">
        <v>41</v>
      </c>
      <c r="E15412" t="s">
        <v>41</v>
      </c>
      <c r="F15412">
        <v>0</v>
      </c>
    </row>
    <row r="15413" spans="1:6">
      <c r="A15413" s="171">
        <v>44664</v>
      </c>
      <c r="B15413" t="s">
        <v>164</v>
      </c>
      <c r="C15413">
        <v>237752.09</v>
      </c>
      <c r="D15413" t="s">
        <v>9</v>
      </c>
      <c r="E15413" t="s">
        <v>9</v>
      </c>
      <c r="F15413">
        <v>1340330</v>
      </c>
    </row>
    <row r="15414" spans="1:6">
      <c r="A15414" s="171">
        <v>44664</v>
      </c>
      <c r="B15414" t="s">
        <v>164</v>
      </c>
      <c r="C15414">
        <v>237752.09</v>
      </c>
      <c r="D15414" t="s">
        <v>9</v>
      </c>
      <c r="E15414" t="s">
        <v>10</v>
      </c>
      <c r="F15414">
        <v>1310445</v>
      </c>
    </row>
    <row r="15415" spans="1:6">
      <c r="A15415" s="171">
        <v>44664</v>
      </c>
      <c r="B15415" t="s">
        <v>164</v>
      </c>
      <c r="C15415">
        <v>237752.09</v>
      </c>
      <c r="D15415" t="s">
        <v>9</v>
      </c>
      <c r="E15415" t="s">
        <v>11</v>
      </c>
      <c r="F15415">
        <v>29885</v>
      </c>
    </row>
    <row r="15416" spans="1:6">
      <c r="A15416" s="171">
        <v>44664</v>
      </c>
      <c r="B15416" t="s">
        <v>164</v>
      </c>
      <c r="C15416">
        <v>237752.09</v>
      </c>
      <c r="D15416" t="s">
        <v>9</v>
      </c>
      <c r="E15416" t="s">
        <v>12</v>
      </c>
      <c r="F15416">
        <v>0</v>
      </c>
    </row>
    <row r="15417" spans="1:6">
      <c r="A15417" s="171">
        <v>44664</v>
      </c>
      <c r="B15417" t="s">
        <v>164</v>
      </c>
      <c r="C15417">
        <v>237752.09</v>
      </c>
      <c r="D15417" t="s">
        <v>9</v>
      </c>
      <c r="E15417" t="s">
        <v>13</v>
      </c>
      <c r="F15417">
        <v>0</v>
      </c>
    </row>
    <row r="15418" spans="1:6">
      <c r="A15418" s="171">
        <v>44664</v>
      </c>
      <c r="B15418" t="s">
        <v>164</v>
      </c>
      <c r="C15418">
        <v>237752.09</v>
      </c>
      <c r="D15418" t="s">
        <v>14</v>
      </c>
      <c r="E15418" t="s">
        <v>14</v>
      </c>
      <c r="F15418">
        <v>26270</v>
      </c>
    </row>
    <row r="15419" spans="1:6">
      <c r="A15419" s="171">
        <v>44664</v>
      </c>
      <c r="B15419" t="s">
        <v>164</v>
      </c>
      <c r="C15419">
        <v>237752.09</v>
      </c>
      <c r="D15419" t="s">
        <v>14</v>
      </c>
      <c r="E15419" t="s">
        <v>15</v>
      </c>
      <c r="F15419">
        <v>26270</v>
      </c>
    </row>
    <row r="15420" spans="1:6">
      <c r="A15420" s="171">
        <v>44664</v>
      </c>
      <c r="B15420" t="s">
        <v>164</v>
      </c>
      <c r="C15420">
        <v>237752.09</v>
      </c>
      <c r="D15420" t="s">
        <v>14</v>
      </c>
      <c r="E15420" t="s">
        <v>16</v>
      </c>
      <c r="F15420">
        <v>0</v>
      </c>
    </row>
    <row r="15421" spans="1:6">
      <c r="A15421" s="171">
        <v>44664</v>
      </c>
      <c r="B15421" t="s">
        <v>164</v>
      </c>
      <c r="C15421">
        <v>237752.09</v>
      </c>
      <c r="D15421" t="s">
        <v>14</v>
      </c>
      <c r="E15421" t="s">
        <v>17</v>
      </c>
      <c r="F15421">
        <v>0</v>
      </c>
    </row>
    <row r="15422" spans="1:6">
      <c r="A15422" s="171">
        <v>44664</v>
      </c>
      <c r="B15422" t="s">
        <v>164</v>
      </c>
      <c r="C15422">
        <v>237752.09</v>
      </c>
      <c r="D15422" t="s">
        <v>14</v>
      </c>
      <c r="E15422" t="s">
        <v>18</v>
      </c>
      <c r="F15422">
        <v>0</v>
      </c>
    </row>
    <row r="15423" spans="1:6">
      <c r="A15423" s="171">
        <v>44664</v>
      </c>
      <c r="B15423" t="s">
        <v>164</v>
      </c>
      <c r="C15423">
        <v>237752.09</v>
      </c>
      <c r="D15423" t="s">
        <v>19</v>
      </c>
      <c r="E15423" t="s">
        <v>19</v>
      </c>
      <c r="F15423">
        <v>7523190</v>
      </c>
    </row>
    <row r="15424" spans="1:6">
      <c r="A15424" s="171">
        <v>44664</v>
      </c>
      <c r="B15424" t="s">
        <v>164</v>
      </c>
      <c r="C15424">
        <v>237752.09</v>
      </c>
      <c r="D15424" t="s">
        <v>19</v>
      </c>
      <c r="E15424" t="s">
        <v>20</v>
      </c>
      <c r="F15424">
        <v>7523190</v>
      </c>
    </row>
    <row r="15425" spans="1:6">
      <c r="A15425" s="171">
        <v>44664</v>
      </c>
      <c r="B15425" t="s">
        <v>164</v>
      </c>
      <c r="C15425">
        <v>237752.09</v>
      </c>
      <c r="D15425" t="s">
        <v>19</v>
      </c>
      <c r="E15425" t="s">
        <v>21</v>
      </c>
      <c r="F15425">
        <v>0</v>
      </c>
    </row>
    <row r="15426" spans="1:6">
      <c r="A15426" s="171">
        <v>44664</v>
      </c>
      <c r="B15426" t="s">
        <v>164</v>
      </c>
      <c r="C15426">
        <v>237752.09</v>
      </c>
      <c r="D15426" t="s">
        <v>19</v>
      </c>
      <c r="E15426" t="s">
        <v>22</v>
      </c>
      <c r="F15426">
        <v>0</v>
      </c>
    </row>
    <row r="15427" spans="1:6">
      <c r="A15427" s="171">
        <v>44664</v>
      </c>
      <c r="B15427" t="s">
        <v>164</v>
      </c>
      <c r="C15427">
        <v>237752.09</v>
      </c>
      <c r="D15427" t="s">
        <v>23</v>
      </c>
      <c r="E15427" t="s">
        <v>23</v>
      </c>
      <c r="F15427">
        <v>1117630</v>
      </c>
    </row>
    <row r="15428" spans="1:6">
      <c r="A15428" s="171">
        <v>44664</v>
      </c>
      <c r="B15428" t="s">
        <v>164</v>
      </c>
      <c r="C15428">
        <v>237752.09</v>
      </c>
      <c r="D15428" t="s">
        <v>24</v>
      </c>
      <c r="E15428" t="s">
        <v>24</v>
      </c>
      <c r="F15428">
        <v>2816122</v>
      </c>
    </row>
    <row r="15429" spans="1:6">
      <c r="A15429" s="171">
        <v>44664</v>
      </c>
      <c r="B15429" t="s">
        <v>164</v>
      </c>
      <c r="C15429">
        <v>237752.09</v>
      </c>
      <c r="D15429" t="s">
        <v>25</v>
      </c>
      <c r="E15429" t="s">
        <v>25</v>
      </c>
      <c r="F15429">
        <v>3054585</v>
      </c>
    </row>
    <row r="15430" spans="1:6">
      <c r="A15430" s="171">
        <v>44664</v>
      </c>
      <c r="B15430" t="s">
        <v>164</v>
      </c>
      <c r="C15430">
        <v>237752.09</v>
      </c>
      <c r="D15430" t="s">
        <v>26</v>
      </c>
      <c r="E15430" t="s">
        <v>26</v>
      </c>
      <c r="F15430">
        <v>7524749</v>
      </c>
    </row>
    <row r="15431" spans="1:6">
      <c r="A15431" s="171">
        <v>44664</v>
      </c>
      <c r="B15431" t="s">
        <v>164</v>
      </c>
      <c r="C15431">
        <v>237752.09</v>
      </c>
      <c r="D15431" t="s">
        <v>27</v>
      </c>
      <c r="E15431" t="s">
        <v>27</v>
      </c>
      <c r="F15431">
        <v>135005</v>
      </c>
    </row>
    <row r="15432" spans="1:6">
      <c r="A15432" s="171">
        <v>44664</v>
      </c>
      <c r="B15432" t="s">
        <v>164</v>
      </c>
      <c r="C15432">
        <v>237752.09</v>
      </c>
      <c r="D15432" t="s">
        <v>28</v>
      </c>
      <c r="E15432" t="s">
        <v>28</v>
      </c>
      <c r="F15432">
        <v>0</v>
      </c>
    </row>
    <row r="15433" spans="1:6">
      <c r="A15433" s="171">
        <v>44664</v>
      </c>
      <c r="B15433" t="s">
        <v>164</v>
      </c>
      <c r="C15433">
        <v>237752.09</v>
      </c>
      <c r="D15433" t="s">
        <v>29</v>
      </c>
      <c r="E15433" t="s">
        <v>29</v>
      </c>
      <c r="F15433">
        <v>1314931</v>
      </c>
    </row>
    <row r="15434" spans="1:6">
      <c r="A15434" s="171">
        <v>44664</v>
      </c>
      <c r="B15434" t="s">
        <v>164</v>
      </c>
      <c r="C15434">
        <v>237752.09</v>
      </c>
      <c r="D15434" t="s">
        <v>30</v>
      </c>
      <c r="E15434" t="s">
        <v>30</v>
      </c>
      <c r="F15434">
        <v>56768286</v>
      </c>
    </row>
    <row r="15435" spans="1:6">
      <c r="A15435" s="171">
        <v>44664</v>
      </c>
      <c r="B15435" t="s">
        <v>164</v>
      </c>
      <c r="C15435">
        <v>237752.09</v>
      </c>
      <c r="D15435" t="s">
        <v>31</v>
      </c>
      <c r="E15435" t="s">
        <v>31</v>
      </c>
      <c r="F15435">
        <v>409694</v>
      </c>
    </row>
    <row r="15436" spans="1:6">
      <c r="A15436" s="171">
        <v>44664</v>
      </c>
      <c r="B15436" t="s">
        <v>164</v>
      </c>
      <c r="C15436">
        <v>237752.09</v>
      </c>
      <c r="D15436" t="s">
        <v>32</v>
      </c>
      <c r="E15436" t="s">
        <v>32</v>
      </c>
      <c r="F15436">
        <v>421410</v>
      </c>
    </row>
    <row r="15437" spans="1:6">
      <c r="A15437" s="171">
        <v>44664</v>
      </c>
      <c r="B15437" t="s">
        <v>164</v>
      </c>
      <c r="C15437">
        <v>237752.09</v>
      </c>
      <c r="D15437" t="s">
        <v>33</v>
      </c>
      <c r="E15437" t="s">
        <v>33</v>
      </c>
      <c r="F15437">
        <v>85496219</v>
      </c>
    </row>
    <row r="15438" spans="1:6">
      <c r="A15438" s="171">
        <v>44664</v>
      </c>
      <c r="B15438" t="s">
        <v>164</v>
      </c>
      <c r="C15438">
        <v>237752.09</v>
      </c>
      <c r="D15438" t="s">
        <v>34</v>
      </c>
      <c r="E15438" t="s">
        <v>34</v>
      </c>
      <c r="F15438">
        <v>2172003</v>
      </c>
    </row>
    <row r="15439" spans="1:6">
      <c r="A15439" s="171">
        <v>44664</v>
      </c>
      <c r="B15439" t="s">
        <v>164</v>
      </c>
      <c r="C15439">
        <v>237752.09</v>
      </c>
      <c r="D15439" t="s">
        <v>35</v>
      </c>
      <c r="E15439" t="s">
        <v>35</v>
      </c>
      <c r="F15439">
        <v>9348571</v>
      </c>
    </row>
    <row r="15440" spans="1:6">
      <c r="A15440" s="171">
        <v>44664</v>
      </c>
      <c r="B15440" t="s">
        <v>164</v>
      </c>
      <c r="C15440">
        <v>237752.09</v>
      </c>
      <c r="D15440" t="s">
        <v>36</v>
      </c>
      <c r="E15440" t="s">
        <v>36</v>
      </c>
      <c r="F15440">
        <v>0</v>
      </c>
    </row>
    <row r="15441" spans="1:6">
      <c r="A15441" s="171">
        <v>44664</v>
      </c>
      <c r="B15441" t="s">
        <v>164</v>
      </c>
      <c r="C15441">
        <v>237752.09</v>
      </c>
      <c r="D15441" t="s">
        <v>37</v>
      </c>
      <c r="E15441" t="s">
        <v>37</v>
      </c>
      <c r="F15441">
        <v>16032</v>
      </c>
    </row>
    <row r="15442" spans="1:6">
      <c r="A15442" s="171">
        <v>44664</v>
      </c>
      <c r="B15442" t="s">
        <v>164</v>
      </c>
      <c r="C15442">
        <v>237752.09</v>
      </c>
      <c r="D15442" t="s">
        <v>38</v>
      </c>
      <c r="E15442" t="s">
        <v>38</v>
      </c>
      <c r="F15442">
        <v>0</v>
      </c>
    </row>
    <row r="15443" spans="1:6">
      <c r="A15443" s="171">
        <v>44664</v>
      </c>
      <c r="B15443" t="s">
        <v>164</v>
      </c>
      <c r="C15443">
        <v>237752.09</v>
      </c>
      <c r="D15443" t="s">
        <v>39</v>
      </c>
      <c r="E15443" t="s">
        <v>39</v>
      </c>
      <c r="F15443">
        <v>85060</v>
      </c>
    </row>
    <row r="15444" spans="1:6">
      <c r="A15444" s="171">
        <v>44664</v>
      </c>
      <c r="B15444" t="s">
        <v>164</v>
      </c>
      <c r="C15444">
        <v>237752.09</v>
      </c>
      <c r="D15444" t="s">
        <v>40</v>
      </c>
      <c r="E15444" t="s">
        <v>40</v>
      </c>
      <c r="F15444">
        <v>0</v>
      </c>
    </row>
    <row r="15445" spans="1:6">
      <c r="A15445" s="171">
        <v>44664</v>
      </c>
      <c r="B15445" t="s">
        <v>164</v>
      </c>
      <c r="C15445">
        <v>237752.09</v>
      </c>
      <c r="D15445" t="s">
        <v>41</v>
      </c>
      <c r="E15445" t="s">
        <v>41</v>
      </c>
      <c r="F15445">
        <v>0</v>
      </c>
    </row>
    <row r="15446" spans="1:6">
      <c r="A15446" s="171">
        <v>44665</v>
      </c>
      <c r="B15446" t="s">
        <v>164</v>
      </c>
      <c r="C15446">
        <v>232726.62</v>
      </c>
      <c r="D15446" t="s">
        <v>9</v>
      </c>
      <c r="E15446" t="s">
        <v>9</v>
      </c>
      <c r="F15446">
        <v>811260</v>
      </c>
    </row>
    <row r="15447" spans="1:6">
      <c r="A15447" s="171">
        <v>44665</v>
      </c>
      <c r="B15447" t="s">
        <v>164</v>
      </c>
      <c r="C15447">
        <v>232726.62</v>
      </c>
      <c r="D15447" t="s">
        <v>9</v>
      </c>
      <c r="E15447" t="s">
        <v>10</v>
      </c>
      <c r="F15447">
        <v>794325</v>
      </c>
    </row>
    <row r="15448" spans="1:6">
      <c r="A15448" s="171">
        <v>44665</v>
      </c>
      <c r="B15448" t="s">
        <v>164</v>
      </c>
      <c r="C15448">
        <v>232726.62</v>
      </c>
      <c r="D15448" t="s">
        <v>9</v>
      </c>
      <c r="E15448" t="s">
        <v>11</v>
      </c>
      <c r="F15448">
        <v>16935</v>
      </c>
    </row>
    <row r="15449" spans="1:6">
      <c r="A15449" s="171">
        <v>44665</v>
      </c>
      <c r="B15449" t="s">
        <v>164</v>
      </c>
      <c r="C15449">
        <v>232726.62</v>
      </c>
      <c r="D15449" t="s">
        <v>9</v>
      </c>
      <c r="E15449" t="s">
        <v>12</v>
      </c>
      <c r="F15449">
        <v>0</v>
      </c>
    </row>
    <row r="15450" spans="1:6">
      <c r="A15450" s="171">
        <v>44665</v>
      </c>
      <c r="B15450" t="s">
        <v>164</v>
      </c>
      <c r="C15450">
        <v>232726.62</v>
      </c>
      <c r="D15450" t="s">
        <v>9</v>
      </c>
      <c r="E15450" t="s">
        <v>13</v>
      </c>
      <c r="F15450">
        <v>0</v>
      </c>
    </row>
    <row r="15451" spans="1:6">
      <c r="A15451" s="171">
        <v>44665</v>
      </c>
      <c r="B15451" t="s">
        <v>164</v>
      </c>
      <c r="C15451">
        <v>232726.62</v>
      </c>
      <c r="D15451" t="s">
        <v>14</v>
      </c>
      <c r="E15451" t="s">
        <v>14</v>
      </c>
      <c r="F15451">
        <v>11218</v>
      </c>
    </row>
    <row r="15452" spans="1:6">
      <c r="A15452" s="171">
        <v>44665</v>
      </c>
      <c r="B15452" t="s">
        <v>164</v>
      </c>
      <c r="C15452">
        <v>232726.62</v>
      </c>
      <c r="D15452" t="s">
        <v>14</v>
      </c>
      <c r="E15452" t="s">
        <v>15</v>
      </c>
      <c r="F15452">
        <v>11218</v>
      </c>
    </row>
    <row r="15453" spans="1:6">
      <c r="A15453" s="171">
        <v>44665</v>
      </c>
      <c r="B15453" t="s">
        <v>164</v>
      </c>
      <c r="C15453">
        <v>232726.62</v>
      </c>
      <c r="D15453" t="s">
        <v>14</v>
      </c>
      <c r="E15453" t="s">
        <v>16</v>
      </c>
      <c r="F15453">
        <v>0</v>
      </c>
    </row>
    <row r="15454" spans="1:6">
      <c r="A15454" s="171">
        <v>44665</v>
      </c>
      <c r="B15454" t="s">
        <v>164</v>
      </c>
      <c r="C15454">
        <v>232726.62</v>
      </c>
      <c r="D15454" t="s">
        <v>14</v>
      </c>
      <c r="E15454" t="s">
        <v>17</v>
      </c>
      <c r="F15454">
        <v>0</v>
      </c>
    </row>
    <row r="15455" spans="1:6">
      <c r="A15455" s="171">
        <v>44665</v>
      </c>
      <c r="B15455" t="s">
        <v>164</v>
      </c>
      <c r="C15455">
        <v>232726.62</v>
      </c>
      <c r="D15455" t="s">
        <v>14</v>
      </c>
      <c r="E15455" t="s">
        <v>18</v>
      </c>
      <c r="F15455">
        <v>0</v>
      </c>
    </row>
    <row r="15456" spans="1:6">
      <c r="A15456" s="171">
        <v>44665</v>
      </c>
      <c r="B15456" t="s">
        <v>164</v>
      </c>
      <c r="C15456">
        <v>232726.62</v>
      </c>
      <c r="D15456" t="s">
        <v>19</v>
      </c>
      <c r="E15456" t="s">
        <v>19</v>
      </c>
      <c r="F15456">
        <v>8550494</v>
      </c>
    </row>
    <row r="15457" spans="1:6">
      <c r="A15457" s="171">
        <v>44665</v>
      </c>
      <c r="B15457" t="s">
        <v>164</v>
      </c>
      <c r="C15457">
        <v>232726.62</v>
      </c>
      <c r="D15457" t="s">
        <v>19</v>
      </c>
      <c r="E15457" t="s">
        <v>20</v>
      </c>
      <c r="F15457">
        <v>8550494</v>
      </c>
    </row>
    <row r="15458" spans="1:6">
      <c r="A15458" s="171">
        <v>44665</v>
      </c>
      <c r="B15458" t="s">
        <v>164</v>
      </c>
      <c r="C15458">
        <v>232726.62</v>
      </c>
      <c r="D15458" t="s">
        <v>19</v>
      </c>
      <c r="E15458" t="s">
        <v>21</v>
      </c>
      <c r="F15458">
        <v>0</v>
      </c>
    </row>
    <row r="15459" spans="1:6">
      <c r="A15459" s="171">
        <v>44665</v>
      </c>
      <c r="B15459" t="s">
        <v>164</v>
      </c>
      <c r="C15459">
        <v>232726.62</v>
      </c>
      <c r="D15459" t="s">
        <v>19</v>
      </c>
      <c r="E15459" t="s">
        <v>22</v>
      </c>
      <c r="F15459">
        <v>0</v>
      </c>
    </row>
    <row r="15460" spans="1:6">
      <c r="A15460" s="171">
        <v>44665</v>
      </c>
      <c r="B15460" t="s">
        <v>164</v>
      </c>
      <c r="C15460">
        <v>232726.62</v>
      </c>
      <c r="D15460" t="s">
        <v>23</v>
      </c>
      <c r="E15460" t="s">
        <v>23</v>
      </c>
      <c r="F15460">
        <v>1176883</v>
      </c>
    </row>
    <row r="15461" spans="1:6">
      <c r="A15461" s="171">
        <v>44665</v>
      </c>
      <c r="B15461" t="s">
        <v>164</v>
      </c>
      <c r="C15461">
        <v>232726.62</v>
      </c>
      <c r="D15461" t="s">
        <v>24</v>
      </c>
      <c r="E15461" t="s">
        <v>24</v>
      </c>
      <c r="F15461">
        <v>2833817</v>
      </c>
    </row>
    <row r="15462" spans="1:6">
      <c r="A15462" s="171">
        <v>44665</v>
      </c>
      <c r="B15462" t="s">
        <v>164</v>
      </c>
      <c r="C15462">
        <v>232726.62</v>
      </c>
      <c r="D15462" t="s">
        <v>25</v>
      </c>
      <c r="E15462" t="s">
        <v>25</v>
      </c>
      <c r="F15462">
        <v>3023685</v>
      </c>
    </row>
    <row r="15463" spans="1:6">
      <c r="A15463" s="171">
        <v>44665</v>
      </c>
      <c r="B15463" t="s">
        <v>164</v>
      </c>
      <c r="C15463">
        <v>232726.62</v>
      </c>
      <c r="D15463" t="s">
        <v>26</v>
      </c>
      <c r="E15463" t="s">
        <v>26</v>
      </c>
      <c r="F15463">
        <v>8552267</v>
      </c>
    </row>
    <row r="15464" spans="1:6">
      <c r="A15464" s="171">
        <v>44665</v>
      </c>
      <c r="B15464" t="s">
        <v>164</v>
      </c>
      <c r="C15464">
        <v>232726.62</v>
      </c>
      <c r="D15464" t="s">
        <v>27</v>
      </c>
      <c r="E15464" t="s">
        <v>27</v>
      </c>
      <c r="F15464">
        <v>134158</v>
      </c>
    </row>
    <row r="15465" spans="1:6">
      <c r="A15465" s="171">
        <v>44665</v>
      </c>
      <c r="B15465" t="s">
        <v>164</v>
      </c>
      <c r="C15465">
        <v>232726.62</v>
      </c>
      <c r="D15465" t="s">
        <v>28</v>
      </c>
      <c r="E15465" t="s">
        <v>28</v>
      </c>
      <c r="F15465">
        <v>0</v>
      </c>
    </row>
    <row r="15466" spans="1:6">
      <c r="A15466" s="171">
        <v>44665</v>
      </c>
      <c r="B15466" t="s">
        <v>164</v>
      </c>
      <c r="C15466">
        <v>232726.62</v>
      </c>
      <c r="D15466" t="s">
        <v>29</v>
      </c>
      <c r="E15466" t="s">
        <v>29</v>
      </c>
      <c r="F15466">
        <v>1135154</v>
      </c>
    </row>
    <row r="15467" spans="1:6">
      <c r="A15467" s="171">
        <v>44665</v>
      </c>
      <c r="B15467" t="s">
        <v>164</v>
      </c>
      <c r="C15467">
        <v>232726.62</v>
      </c>
      <c r="D15467" t="s">
        <v>30</v>
      </c>
      <c r="E15467" t="s">
        <v>30</v>
      </c>
      <c r="F15467">
        <v>47768819</v>
      </c>
    </row>
    <row r="15468" spans="1:6">
      <c r="A15468" s="171">
        <v>44665</v>
      </c>
      <c r="B15468" t="s">
        <v>164</v>
      </c>
      <c r="C15468">
        <v>232726.62</v>
      </c>
      <c r="D15468" t="s">
        <v>31</v>
      </c>
      <c r="E15468" t="s">
        <v>31</v>
      </c>
      <c r="F15468">
        <v>479652</v>
      </c>
    </row>
    <row r="15469" spans="1:6">
      <c r="A15469" s="171">
        <v>44665</v>
      </c>
      <c r="B15469" t="s">
        <v>164</v>
      </c>
      <c r="C15469">
        <v>232726.62</v>
      </c>
      <c r="D15469" t="s">
        <v>32</v>
      </c>
      <c r="E15469" t="s">
        <v>32</v>
      </c>
      <c r="F15469">
        <v>675733</v>
      </c>
    </row>
    <row r="15470" spans="1:6">
      <c r="A15470" s="171">
        <v>44665</v>
      </c>
      <c r="B15470" t="s">
        <v>164</v>
      </c>
      <c r="C15470">
        <v>232726.62</v>
      </c>
      <c r="D15470" t="s">
        <v>33</v>
      </c>
      <c r="E15470" t="s">
        <v>33</v>
      </c>
      <c r="F15470">
        <v>87965660</v>
      </c>
    </row>
    <row r="15471" spans="1:6">
      <c r="A15471" s="171">
        <v>44665</v>
      </c>
      <c r="B15471" t="s">
        <v>164</v>
      </c>
      <c r="C15471">
        <v>232726.62</v>
      </c>
      <c r="D15471" t="s">
        <v>34</v>
      </c>
      <c r="E15471" t="s">
        <v>34</v>
      </c>
      <c r="F15471">
        <v>2190684</v>
      </c>
    </row>
    <row r="15472" spans="1:6">
      <c r="A15472" s="171">
        <v>44665</v>
      </c>
      <c r="B15472" t="s">
        <v>164</v>
      </c>
      <c r="C15472">
        <v>232726.62</v>
      </c>
      <c r="D15472" t="s">
        <v>35</v>
      </c>
      <c r="E15472" t="s">
        <v>35</v>
      </c>
      <c r="F15472">
        <v>9984237</v>
      </c>
    </row>
    <row r="15473" spans="1:6">
      <c r="A15473" s="171">
        <v>44665</v>
      </c>
      <c r="B15473" t="s">
        <v>164</v>
      </c>
      <c r="C15473">
        <v>232726.62</v>
      </c>
      <c r="D15473" t="s">
        <v>36</v>
      </c>
      <c r="E15473" t="s">
        <v>36</v>
      </c>
      <c r="F15473">
        <v>0</v>
      </c>
    </row>
    <row r="15474" spans="1:6">
      <c r="A15474" s="171">
        <v>44665</v>
      </c>
      <c r="B15474" t="s">
        <v>164</v>
      </c>
      <c r="C15474">
        <v>232726.62</v>
      </c>
      <c r="D15474" t="s">
        <v>37</v>
      </c>
      <c r="E15474" t="s">
        <v>37</v>
      </c>
      <c r="F15474">
        <v>18244</v>
      </c>
    </row>
    <row r="15475" spans="1:6">
      <c r="A15475" s="171">
        <v>44665</v>
      </c>
      <c r="B15475" t="s">
        <v>164</v>
      </c>
      <c r="C15475">
        <v>232726.62</v>
      </c>
      <c r="D15475" t="s">
        <v>38</v>
      </c>
      <c r="E15475" t="s">
        <v>38</v>
      </c>
      <c r="F15475">
        <v>0</v>
      </c>
    </row>
    <row r="15476" spans="1:6">
      <c r="A15476" s="171">
        <v>44665</v>
      </c>
      <c r="B15476" t="s">
        <v>164</v>
      </c>
      <c r="C15476">
        <v>232726.62</v>
      </c>
      <c r="D15476" t="s">
        <v>39</v>
      </c>
      <c r="E15476" t="s">
        <v>39</v>
      </c>
      <c r="F15476">
        <v>133899</v>
      </c>
    </row>
    <row r="15477" spans="1:6">
      <c r="A15477" s="171">
        <v>44665</v>
      </c>
      <c r="B15477" t="s">
        <v>164</v>
      </c>
      <c r="C15477">
        <v>232726.62</v>
      </c>
      <c r="D15477" t="s">
        <v>40</v>
      </c>
      <c r="E15477" t="s">
        <v>40</v>
      </c>
      <c r="F15477">
        <v>0</v>
      </c>
    </row>
    <row r="15478" spans="1:6">
      <c r="A15478" s="171">
        <v>44665</v>
      </c>
      <c r="B15478" t="s">
        <v>164</v>
      </c>
      <c r="C15478">
        <v>232726.62</v>
      </c>
      <c r="D15478" t="s">
        <v>41</v>
      </c>
      <c r="E15478" t="s">
        <v>41</v>
      </c>
      <c r="F15478">
        <v>0</v>
      </c>
    </row>
    <row r="15479" spans="1:6">
      <c r="A15479" s="171">
        <v>44666</v>
      </c>
      <c r="B15479" t="s">
        <v>164</v>
      </c>
      <c r="C15479">
        <v>822764.55</v>
      </c>
      <c r="D15479" t="s">
        <v>9</v>
      </c>
      <c r="E15479" t="s">
        <v>9</v>
      </c>
      <c r="F15479">
        <v>321768</v>
      </c>
    </row>
    <row r="15480" spans="1:6">
      <c r="A15480" s="171">
        <v>44666</v>
      </c>
      <c r="B15480" t="s">
        <v>164</v>
      </c>
      <c r="C15480">
        <v>822764.55</v>
      </c>
      <c r="D15480" t="s">
        <v>9</v>
      </c>
      <c r="E15480" t="s">
        <v>10</v>
      </c>
      <c r="F15480">
        <v>315913</v>
      </c>
    </row>
    <row r="15481" spans="1:6">
      <c r="A15481" s="171">
        <v>44666</v>
      </c>
      <c r="B15481" t="s">
        <v>164</v>
      </c>
      <c r="C15481">
        <v>822764.55</v>
      </c>
      <c r="D15481" t="s">
        <v>9</v>
      </c>
      <c r="E15481" t="s">
        <v>11</v>
      </c>
      <c r="F15481">
        <v>5855</v>
      </c>
    </row>
    <row r="15482" spans="1:6">
      <c r="A15482" s="171">
        <v>44666</v>
      </c>
      <c r="B15482" t="s">
        <v>164</v>
      </c>
      <c r="C15482">
        <v>822764.55</v>
      </c>
      <c r="D15482" t="s">
        <v>9</v>
      </c>
      <c r="E15482" t="s">
        <v>12</v>
      </c>
      <c r="F15482">
        <v>0</v>
      </c>
    </row>
    <row r="15483" spans="1:6">
      <c r="A15483" s="171">
        <v>44666</v>
      </c>
      <c r="B15483" t="s">
        <v>164</v>
      </c>
      <c r="C15483">
        <v>822764.55</v>
      </c>
      <c r="D15483" t="s">
        <v>9</v>
      </c>
      <c r="E15483" t="s">
        <v>13</v>
      </c>
      <c r="F15483">
        <v>0</v>
      </c>
    </row>
    <row r="15484" spans="1:6">
      <c r="A15484" s="171">
        <v>44666</v>
      </c>
      <c r="B15484" t="s">
        <v>164</v>
      </c>
      <c r="C15484">
        <v>822764.55</v>
      </c>
      <c r="D15484" t="s">
        <v>14</v>
      </c>
      <c r="E15484" t="s">
        <v>14</v>
      </c>
      <c r="F15484">
        <v>2372</v>
      </c>
    </row>
    <row r="15485" spans="1:6">
      <c r="A15485" s="171">
        <v>44666</v>
      </c>
      <c r="B15485" t="s">
        <v>164</v>
      </c>
      <c r="C15485">
        <v>822764.55</v>
      </c>
      <c r="D15485" t="s">
        <v>14</v>
      </c>
      <c r="E15485" t="s">
        <v>15</v>
      </c>
      <c r="F15485">
        <v>2372</v>
      </c>
    </row>
    <row r="15486" spans="1:6">
      <c r="A15486" s="171">
        <v>44666</v>
      </c>
      <c r="B15486" t="s">
        <v>164</v>
      </c>
      <c r="C15486">
        <v>822764.55</v>
      </c>
      <c r="D15486" t="s">
        <v>14</v>
      </c>
      <c r="E15486" t="s">
        <v>16</v>
      </c>
      <c r="F15486">
        <v>0</v>
      </c>
    </row>
    <row r="15487" spans="1:6">
      <c r="A15487" s="171">
        <v>44666</v>
      </c>
      <c r="B15487" t="s">
        <v>164</v>
      </c>
      <c r="C15487">
        <v>822764.55</v>
      </c>
      <c r="D15487" t="s">
        <v>14</v>
      </c>
      <c r="E15487" t="s">
        <v>17</v>
      </c>
      <c r="F15487">
        <v>0</v>
      </c>
    </row>
    <row r="15488" spans="1:6">
      <c r="A15488" s="171">
        <v>44666</v>
      </c>
      <c r="B15488" t="s">
        <v>164</v>
      </c>
      <c r="C15488">
        <v>822764.55</v>
      </c>
      <c r="D15488" t="s">
        <v>14</v>
      </c>
      <c r="E15488" t="s">
        <v>18</v>
      </c>
      <c r="F15488">
        <v>0</v>
      </c>
    </row>
    <row r="15489" spans="1:6">
      <c r="A15489" s="171">
        <v>44666</v>
      </c>
      <c r="B15489" t="s">
        <v>164</v>
      </c>
      <c r="C15489">
        <v>822764.55</v>
      </c>
      <c r="D15489" t="s">
        <v>19</v>
      </c>
      <c r="E15489" t="s">
        <v>19</v>
      </c>
      <c r="F15489">
        <v>6752645</v>
      </c>
    </row>
    <row r="15490" spans="1:6">
      <c r="A15490" s="171">
        <v>44666</v>
      </c>
      <c r="B15490" t="s">
        <v>164</v>
      </c>
      <c r="C15490">
        <v>822764.55</v>
      </c>
      <c r="D15490" t="s">
        <v>19</v>
      </c>
      <c r="E15490" t="s">
        <v>20</v>
      </c>
      <c r="F15490">
        <v>6752645</v>
      </c>
    </row>
    <row r="15491" spans="1:6">
      <c r="A15491" s="171">
        <v>44666</v>
      </c>
      <c r="B15491" t="s">
        <v>164</v>
      </c>
      <c r="C15491">
        <v>822764.55</v>
      </c>
      <c r="D15491" t="s">
        <v>19</v>
      </c>
      <c r="E15491" t="s">
        <v>21</v>
      </c>
      <c r="F15491">
        <v>0</v>
      </c>
    </row>
    <row r="15492" spans="1:6">
      <c r="A15492" s="171">
        <v>44666</v>
      </c>
      <c r="B15492" t="s">
        <v>164</v>
      </c>
      <c r="C15492">
        <v>822764.55</v>
      </c>
      <c r="D15492" t="s">
        <v>19</v>
      </c>
      <c r="E15492" t="s">
        <v>22</v>
      </c>
      <c r="F15492">
        <v>0</v>
      </c>
    </row>
    <row r="15493" spans="1:6">
      <c r="A15493" s="171">
        <v>44666</v>
      </c>
      <c r="B15493" t="s">
        <v>164</v>
      </c>
      <c r="C15493">
        <v>822764.55</v>
      </c>
      <c r="D15493" t="s">
        <v>23</v>
      </c>
      <c r="E15493" t="s">
        <v>23</v>
      </c>
      <c r="F15493">
        <v>690951</v>
      </c>
    </row>
    <row r="15494" spans="1:6">
      <c r="A15494" s="171">
        <v>44666</v>
      </c>
      <c r="B15494" t="s">
        <v>164</v>
      </c>
      <c r="C15494">
        <v>822764.55</v>
      </c>
      <c r="D15494" t="s">
        <v>24</v>
      </c>
      <c r="E15494" t="s">
        <v>24</v>
      </c>
      <c r="F15494">
        <v>2900946</v>
      </c>
    </row>
    <row r="15495" spans="1:6">
      <c r="A15495" s="171">
        <v>44666</v>
      </c>
      <c r="B15495" t="s">
        <v>164</v>
      </c>
      <c r="C15495">
        <v>822764.55</v>
      </c>
      <c r="D15495" t="s">
        <v>25</v>
      </c>
      <c r="E15495" t="s">
        <v>25</v>
      </c>
      <c r="F15495">
        <v>2887355</v>
      </c>
    </row>
    <row r="15496" spans="1:6">
      <c r="A15496" s="171">
        <v>44666</v>
      </c>
      <c r="B15496" t="s">
        <v>164</v>
      </c>
      <c r="C15496">
        <v>822764.55</v>
      </c>
      <c r="D15496" t="s">
        <v>26</v>
      </c>
      <c r="E15496" t="s">
        <v>26</v>
      </c>
      <c r="F15496">
        <v>6754360</v>
      </c>
    </row>
    <row r="15497" spans="1:6">
      <c r="A15497" s="171">
        <v>44666</v>
      </c>
      <c r="B15497" t="s">
        <v>164</v>
      </c>
      <c r="C15497">
        <v>822764.55</v>
      </c>
      <c r="D15497" t="s">
        <v>27</v>
      </c>
      <c r="E15497" t="s">
        <v>27</v>
      </c>
      <c r="F15497">
        <v>138511</v>
      </c>
    </row>
    <row r="15498" spans="1:6">
      <c r="A15498" s="171">
        <v>44666</v>
      </c>
      <c r="B15498" t="s">
        <v>164</v>
      </c>
      <c r="C15498">
        <v>822764.55</v>
      </c>
      <c r="D15498" t="s">
        <v>28</v>
      </c>
      <c r="E15498" t="s">
        <v>28</v>
      </c>
      <c r="F15498">
        <v>0</v>
      </c>
    </row>
    <row r="15499" spans="1:6">
      <c r="A15499" s="171">
        <v>44666</v>
      </c>
      <c r="B15499" t="s">
        <v>164</v>
      </c>
      <c r="C15499">
        <v>822764.55</v>
      </c>
      <c r="D15499" t="s">
        <v>29</v>
      </c>
      <c r="E15499" t="s">
        <v>29</v>
      </c>
      <c r="F15499">
        <v>1316405</v>
      </c>
    </row>
    <row r="15500" spans="1:6">
      <c r="A15500" s="171">
        <v>44666</v>
      </c>
      <c r="B15500" t="s">
        <v>164</v>
      </c>
      <c r="C15500">
        <v>822764.55</v>
      </c>
      <c r="D15500" t="s">
        <v>30</v>
      </c>
      <c r="E15500" t="s">
        <v>30</v>
      </c>
      <c r="F15500">
        <v>52164317</v>
      </c>
    </row>
    <row r="15501" spans="1:6">
      <c r="A15501" s="171">
        <v>44666</v>
      </c>
      <c r="B15501" t="s">
        <v>164</v>
      </c>
      <c r="C15501">
        <v>822764.55</v>
      </c>
      <c r="D15501" t="s">
        <v>31</v>
      </c>
      <c r="E15501" t="s">
        <v>31</v>
      </c>
      <c r="F15501">
        <v>485754</v>
      </c>
    </row>
    <row r="15502" spans="1:6">
      <c r="A15502" s="171">
        <v>44666</v>
      </c>
      <c r="B15502" t="s">
        <v>164</v>
      </c>
      <c r="C15502">
        <v>822764.55</v>
      </c>
      <c r="D15502" t="s">
        <v>32</v>
      </c>
      <c r="E15502" t="s">
        <v>32</v>
      </c>
      <c r="F15502">
        <v>167212</v>
      </c>
    </row>
    <row r="15503" spans="1:6">
      <c r="A15503" s="171">
        <v>44666</v>
      </c>
      <c r="B15503" t="s">
        <v>164</v>
      </c>
      <c r="C15503">
        <v>822764.55</v>
      </c>
      <c r="D15503" t="s">
        <v>33</v>
      </c>
      <c r="E15503" t="s">
        <v>33</v>
      </c>
      <c r="F15503">
        <v>117989049</v>
      </c>
    </row>
    <row r="15504" spans="1:6">
      <c r="A15504" s="171">
        <v>44666</v>
      </c>
      <c r="B15504" t="s">
        <v>164</v>
      </c>
      <c r="C15504">
        <v>822764.55</v>
      </c>
      <c r="D15504" t="s">
        <v>34</v>
      </c>
      <c r="E15504" t="s">
        <v>34</v>
      </c>
      <c r="F15504">
        <v>2209339</v>
      </c>
    </row>
    <row r="15505" spans="1:6">
      <c r="A15505" s="171">
        <v>44666</v>
      </c>
      <c r="B15505" t="s">
        <v>164</v>
      </c>
      <c r="C15505">
        <v>822764.55</v>
      </c>
      <c r="D15505" t="s">
        <v>35</v>
      </c>
      <c r="E15505" t="s">
        <v>35</v>
      </c>
      <c r="F15505">
        <v>8454410</v>
      </c>
    </row>
    <row r="15506" spans="1:6">
      <c r="A15506" s="171">
        <v>44666</v>
      </c>
      <c r="B15506" t="s">
        <v>164</v>
      </c>
      <c r="C15506">
        <v>822764.55</v>
      </c>
      <c r="D15506" t="s">
        <v>36</v>
      </c>
      <c r="E15506" t="s">
        <v>36</v>
      </c>
      <c r="F15506">
        <v>0</v>
      </c>
    </row>
    <row r="15507" spans="1:6">
      <c r="A15507" s="171">
        <v>44666</v>
      </c>
      <c r="B15507" t="s">
        <v>164</v>
      </c>
      <c r="C15507">
        <v>822764.55</v>
      </c>
      <c r="D15507" t="s">
        <v>37</v>
      </c>
      <c r="E15507" t="s">
        <v>37</v>
      </c>
      <c r="F15507">
        <v>16668</v>
      </c>
    </row>
    <row r="15508" spans="1:6">
      <c r="A15508" s="171">
        <v>44666</v>
      </c>
      <c r="B15508" t="s">
        <v>164</v>
      </c>
      <c r="C15508">
        <v>822764.55</v>
      </c>
      <c r="D15508" t="s">
        <v>38</v>
      </c>
      <c r="E15508" t="s">
        <v>38</v>
      </c>
      <c r="F15508">
        <v>0</v>
      </c>
    </row>
    <row r="15509" spans="1:6">
      <c r="A15509" s="171">
        <v>44666</v>
      </c>
      <c r="B15509" t="s">
        <v>164</v>
      </c>
      <c r="C15509">
        <v>822764.55</v>
      </c>
      <c r="D15509" t="s">
        <v>39</v>
      </c>
      <c r="E15509" t="s">
        <v>39</v>
      </c>
      <c r="F15509">
        <v>133285</v>
      </c>
    </row>
    <row r="15510" spans="1:6">
      <c r="A15510" s="171">
        <v>44666</v>
      </c>
      <c r="B15510" t="s">
        <v>164</v>
      </c>
      <c r="C15510">
        <v>822764.55</v>
      </c>
      <c r="D15510" t="s">
        <v>40</v>
      </c>
      <c r="E15510" t="s">
        <v>40</v>
      </c>
      <c r="F15510">
        <v>0</v>
      </c>
    </row>
    <row r="15511" spans="1:6">
      <c r="A15511" s="171">
        <v>44666</v>
      </c>
      <c r="B15511" t="s">
        <v>164</v>
      </c>
      <c r="C15511">
        <v>822764.55</v>
      </c>
      <c r="D15511" t="s">
        <v>41</v>
      </c>
      <c r="E15511" t="s">
        <v>41</v>
      </c>
      <c r="F15511">
        <v>0</v>
      </c>
    </row>
    <row r="15512" spans="1:6">
      <c r="A15512" s="171">
        <v>44667</v>
      </c>
      <c r="B15512" t="s">
        <v>164</v>
      </c>
      <c r="C15512">
        <v>411508.52</v>
      </c>
      <c r="D15512" t="s">
        <v>9</v>
      </c>
      <c r="E15512" t="s">
        <v>9</v>
      </c>
      <c r="F15512">
        <v>485288</v>
      </c>
    </row>
    <row r="15513" spans="1:6">
      <c r="A15513" s="171">
        <v>44667</v>
      </c>
      <c r="B15513" t="s">
        <v>164</v>
      </c>
      <c r="C15513">
        <v>411508.52</v>
      </c>
      <c r="D15513" t="s">
        <v>9</v>
      </c>
      <c r="E15513" t="s">
        <v>10</v>
      </c>
      <c r="F15513">
        <v>474630</v>
      </c>
    </row>
    <row r="15514" spans="1:6">
      <c r="A15514" s="171">
        <v>44667</v>
      </c>
      <c r="B15514" t="s">
        <v>164</v>
      </c>
      <c r="C15514">
        <v>411508.52</v>
      </c>
      <c r="D15514" t="s">
        <v>9</v>
      </c>
      <c r="E15514" t="s">
        <v>11</v>
      </c>
      <c r="F15514">
        <v>10658</v>
      </c>
    </row>
    <row r="15515" spans="1:6">
      <c r="A15515" s="171">
        <v>44667</v>
      </c>
      <c r="B15515" t="s">
        <v>164</v>
      </c>
      <c r="C15515">
        <v>411508.52</v>
      </c>
      <c r="D15515" t="s">
        <v>9</v>
      </c>
      <c r="E15515" t="s">
        <v>12</v>
      </c>
      <c r="F15515">
        <v>0</v>
      </c>
    </row>
    <row r="15516" spans="1:6">
      <c r="A15516" s="171">
        <v>44667</v>
      </c>
      <c r="B15516" t="s">
        <v>164</v>
      </c>
      <c r="C15516">
        <v>411508.52</v>
      </c>
      <c r="D15516" t="s">
        <v>9</v>
      </c>
      <c r="E15516" t="s">
        <v>13</v>
      </c>
      <c r="F15516">
        <v>0</v>
      </c>
    </row>
    <row r="15517" spans="1:6">
      <c r="A15517" s="171">
        <v>44667</v>
      </c>
      <c r="B15517" t="s">
        <v>164</v>
      </c>
      <c r="C15517">
        <v>411508.52</v>
      </c>
      <c r="D15517" t="s">
        <v>14</v>
      </c>
      <c r="E15517" t="s">
        <v>14</v>
      </c>
      <c r="F15517">
        <v>3164</v>
      </c>
    </row>
    <row r="15518" spans="1:6">
      <c r="A15518" s="171">
        <v>44667</v>
      </c>
      <c r="B15518" t="s">
        <v>164</v>
      </c>
      <c r="C15518">
        <v>411508.52</v>
      </c>
      <c r="D15518" t="s">
        <v>14</v>
      </c>
      <c r="E15518" t="s">
        <v>15</v>
      </c>
      <c r="F15518">
        <v>3164</v>
      </c>
    </row>
    <row r="15519" spans="1:6">
      <c r="A15519" s="171">
        <v>44667</v>
      </c>
      <c r="B15519" t="s">
        <v>164</v>
      </c>
      <c r="C15519">
        <v>411508.52</v>
      </c>
      <c r="D15519" t="s">
        <v>14</v>
      </c>
      <c r="E15519" t="s">
        <v>16</v>
      </c>
      <c r="F15519">
        <v>0</v>
      </c>
    </row>
    <row r="15520" spans="1:6">
      <c r="A15520" s="171">
        <v>44667</v>
      </c>
      <c r="B15520" t="s">
        <v>164</v>
      </c>
      <c r="C15520">
        <v>411508.52</v>
      </c>
      <c r="D15520" t="s">
        <v>14</v>
      </c>
      <c r="E15520" t="s">
        <v>17</v>
      </c>
      <c r="F15520">
        <v>0</v>
      </c>
    </row>
    <row r="15521" spans="1:6">
      <c r="A15521" s="171">
        <v>44667</v>
      </c>
      <c r="B15521" t="s">
        <v>164</v>
      </c>
      <c r="C15521">
        <v>411508.52</v>
      </c>
      <c r="D15521" t="s">
        <v>14</v>
      </c>
      <c r="E15521" t="s">
        <v>18</v>
      </c>
      <c r="F15521">
        <v>0</v>
      </c>
    </row>
    <row r="15522" spans="1:6">
      <c r="A15522" s="171">
        <v>44667</v>
      </c>
      <c r="B15522" t="s">
        <v>164</v>
      </c>
      <c r="C15522">
        <v>411508.52</v>
      </c>
      <c r="D15522" t="s">
        <v>19</v>
      </c>
      <c r="E15522" t="s">
        <v>19</v>
      </c>
      <c r="F15522">
        <v>6450266</v>
      </c>
    </row>
    <row r="15523" spans="1:6">
      <c r="A15523" s="171">
        <v>44667</v>
      </c>
      <c r="B15523" t="s">
        <v>164</v>
      </c>
      <c r="C15523">
        <v>411508.52</v>
      </c>
      <c r="D15523" t="s">
        <v>19</v>
      </c>
      <c r="E15523" t="s">
        <v>20</v>
      </c>
      <c r="F15523">
        <v>6450266</v>
      </c>
    </row>
    <row r="15524" spans="1:6">
      <c r="A15524" s="171">
        <v>44667</v>
      </c>
      <c r="B15524" t="s">
        <v>164</v>
      </c>
      <c r="C15524">
        <v>411508.52</v>
      </c>
      <c r="D15524" t="s">
        <v>19</v>
      </c>
      <c r="E15524" t="s">
        <v>21</v>
      </c>
      <c r="F15524">
        <v>0</v>
      </c>
    </row>
    <row r="15525" spans="1:6">
      <c r="A15525" s="171">
        <v>44667</v>
      </c>
      <c r="B15525" t="s">
        <v>164</v>
      </c>
      <c r="C15525">
        <v>411508.52</v>
      </c>
      <c r="D15525" t="s">
        <v>19</v>
      </c>
      <c r="E15525" t="s">
        <v>22</v>
      </c>
      <c r="F15525">
        <v>0</v>
      </c>
    </row>
    <row r="15526" spans="1:6">
      <c r="A15526" s="171">
        <v>44667</v>
      </c>
      <c r="B15526" t="s">
        <v>164</v>
      </c>
      <c r="C15526">
        <v>411508.52</v>
      </c>
      <c r="D15526" t="s">
        <v>23</v>
      </c>
      <c r="E15526" t="s">
        <v>23</v>
      </c>
      <c r="F15526">
        <v>707399</v>
      </c>
    </row>
    <row r="15527" spans="1:6">
      <c r="A15527" s="171">
        <v>44667</v>
      </c>
      <c r="B15527" t="s">
        <v>164</v>
      </c>
      <c r="C15527">
        <v>411508.52</v>
      </c>
      <c r="D15527" t="s">
        <v>24</v>
      </c>
      <c r="E15527" t="s">
        <v>24</v>
      </c>
      <c r="F15527">
        <v>3339817</v>
      </c>
    </row>
    <row r="15528" spans="1:6">
      <c r="A15528" s="171">
        <v>44667</v>
      </c>
      <c r="B15528" t="s">
        <v>164</v>
      </c>
      <c r="C15528">
        <v>411508.52</v>
      </c>
      <c r="D15528" t="s">
        <v>25</v>
      </c>
      <c r="E15528" t="s">
        <v>25</v>
      </c>
      <c r="F15528">
        <v>2860874</v>
      </c>
    </row>
    <row r="15529" spans="1:6">
      <c r="A15529" s="171">
        <v>44667</v>
      </c>
      <c r="B15529" t="s">
        <v>164</v>
      </c>
      <c r="C15529">
        <v>411508.52</v>
      </c>
      <c r="D15529" t="s">
        <v>26</v>
      </c>
      <c r="E15529" t="s">
        <v>26</v>
      </c>
      <c r="F15529">
        <v>6452451</v>
      </c>
    </row>
    <row r="15530" spans="1:6">
      <c r="A15530" s="171">
        <v>44667</v>
      </c>
      <c r="B15530" t="s">
        <v>164</v>
      </c>
      <c r="C15530">
        <v>411508.52</v>
      </c>
      <c r="D15530" t="s">
        <v>27</v>
      </c>
      <c r="E15530" t="s">
        <v>27</v>
      </c>
      <c r="F15530">
        <v>137852</v>
      </c>
    </row>
    <row r="15531" spans="1:6">
      <c r="A15531" s="171">
        <v>44667</v>
      </c>
      <c r="B15531" t="s">
        <v>164</v>
      </c>
      <c r="C15531">
        <v>411508.52</v>
      </c>
      <c r="D15531" t="s">
        <v>28</v>
      </c>
      <c r="E15531" t="s">
        <v>28</v>
      </c>
      <c r="F15531">
        <v>0</v>
      </c>
    </row>
    <row r="15532" spans="1:6">
      <c r="A15532" s="171">
        <v>44667</v>
      </c>
      <c r="B15532" t="s">
        <v>164</v>
      </c>
      <c r="C15532">
        <v>411508.52</v>
      </c>
      <c r="D15532" t="s">
        <v>29</v>
      </c>
      <c r="E15532" t="s">
        <v>29</v>
      </c>
      <c r="F15532">
        <v>1684223</v>
      </c>
    </row>
    <row r="15533" spans="1:6">
      <c r="A15533" s="171">
        <v>44667</v>
      </c>
      <c r="B15533" t="s">
        <v>164</v>
      </c>
      <c r="C15533">
        <v>411508.52</v>
      </c>
      <c r="D15533" t="s">
        <v>30</v>
      </c>
      <c r="E15533" t="s">
        <v>30</v>
      </c>
      <c r="F15533">
        <v>45614506</v>
      </c>
    </row>
    <row r="15534" spans="1:6">
      <c r="A15534" s="171">
        <v>44667</v>
      </c>
      <c r="B15534" t="s">
        <v>164</v>
      </c>
      <c r="C15534">
        <v>411508.52</v>
      </c>
      <c r="D15534" t="s">
        <v>31</v>
      </c>
      <c r="E15534" t="s">
        <v>31</v>
      </c>
      <c r="F15534">
        <v>519571</v>
      </c>
    </row>
    <row r="15535" spans="1:6">
      <c r="A15535" s="171">
        <v>44667</v>
      </c>
      <c r="B15535" t="s">
        <v>164</v>
      </c>
      <c r="C15535">
        <v>411508.52</v>
      </c>
      <c r="D15535" t="s">
        <v>32</v>
      </c>
      <c r="E15535" t="s">
        <v>32</v>
      </c>
      <c r="F15535">
        <v>195914</v>
      </c>
    </row>
    <row r="15536" spans="1:6">
      <c r="A15536" s="171">
        <v>44667</v>
      </c>
      <c r="B15536" t="s">
        <v>164</v>
      </c>
      <c r="C15536">
        <v>411508.52</v>
      </c>
      <c r="D15536" t="s">
        <v>33</v>
      </c>
      <c r="E15536" t="s">
        <v>33</v>
      </c>
      <c r="F15536">
        <v>122748767</v>
      </c>
    </row>
    <row r="15537" spans="1:6">
      <c r="A15537" s="171">
        <v>44667</v>
      </c>
      <c r="B15537" t="s">
        <v>164</v>
      </c>
      <c r="C15537">
        <v>411508.52</v>
      </c>
      <c r="D15537" t="s">
        <v>34</v>
      </c>
      <c r="E15537" t="s">
        <v>34</v>
      </c>
      <c r="F15537">
        <v>2799315</v>
      </c>
    </row>
    <row r="15538" spans="1:6">
      <c r="A15538" s="171">
        <v>44667</v>
      </c>
      <c r="B15538" t="s">
        <v>164</v>
      </c>
      <c r="C15538">
        <v>411508.52</v>
      </c>
      <c r="D15538" t="s">
        <v>35</v>
      </c>
      <c r="E15538" t="s">
        <v>35</v>
      </c>
      <c r="F15538">
        <v>8089649</v>
      </c>
    </row>
    <row r="15539" spans="1:6">
      <c r="A15539" s="171">
        <v>44667</v>
      </c>
      <c r="B15539" t="s">
        <v>164</v>
      </c>
      <c r="C15539">
        <v>411508.52</v>
      </c>
      <c r="D15539" t="s">
        <v>36</v>
      </c>
      <c r="E15539" t="s">
        <v>36</v>
      </c>
      <c r="F15539">
        <v>0</v>
      </c>
    </row>
    <row r="15540" spans="1:6">
      <c r="A15540" s="171">
        <v>44667</v>
      </c>
      <c r="B15540" t="s">
        <v>164</v>
      </c>
      <c r="C15540">
        <v>411508.52</v>
      </c>
      <c r="D15540" t="s">
        <v>37</v>
      </c>
      <c r="E15540" t="s">
        <v>37</v>
      </c>
      <c r="F15540">
        <v>16597</v>
      </c>
    </row>
    <row r="15541" spans="1:6">
      <c r="A15541" s="171">
        <v>44667</v>
      </c>
      <c r="B15541" t="s">
        <v>164</v>
      </c>
      <c r="C15541">
        <v>411508.52</v>
      </c>
      <c r="D15541" t="s">
        <v>38</v>
      </c>
      <c r="E15541" t="s">
        <v>38</v>
      </c>
      <c r="F15541">
        <v>0</v>
      </c>
    </row>
    <row r="15542" spans="1:6">
      <c r="A15542" s="171">
        <v>44667</v>
      </c>
      <c r="B15542" t="s">
        <v>164</v>
      </c>
      <c r="C15542">
        <v>411508.52</v>
      </c>
      <c r="D15542" t="s">
        <v>39</v>
      </c>
      <c r="E15542" t="s">
        <v>39</v>
      </c>
      <c r="F15542">
        <v>141796</v>
      </c>
    </row>
    <row r="15543" spans="1:6">
      <c r="A15543" s="171">
        <v>44667</v>
      </c>
      <c r="B15543" t="s">
        <v>164</v>
      </c>
      <c r="C15543">
        <v>411508.52</v>
      </c>
      <c r="D15543" t="s">
        <v>40</v>
      </c>
      <c r="E15543" t="s">
        <v>40</v>
      </c>
      <c r="F15543">
        <v>0</v>
      </c>
    </row>
    <row r="15544" spans="1:6">
      <c r="A15544" s="171">
        <v>44667</v>
      </c>
      <c r="B15544" t="s">
        <v>164</v>
      </c>
      <c r="C15544">
        <v>411508.52</v>
      </c>
      <c r="D15544" t="s">
        <v>41</v>
      </c>
      <c r="E15544" t="s">
        <v>41</v>
      </c>
      <c r="F15544">
        <v>0</v>
      </c>
    </row>
    <row r="15545" spans="1:6">
      <c r="A15545" s="171">
        <v>44668</v>
      </c>
      <c r="B15545" t="s">
        <v>164</v>
      </c>
      <c r="C15545">
        <v>343281.08</v>
      </c>
      <c r="D15545" t="s">
        <v>9</v>
      </c>
      <c r="E15545" t="s">
        <v>9</v>
      </c>
      <c r="F15545">
        <v>1182633</v>
      </c>
    </row>
    <row r="15546" spans="1:6">
      <c r="A15546" s="171">
        <v>44668</v>
      </c>
      <c r="B15546" t="s">
        <v>164</v>
      </c>
      <c r="C15546">
        <v>343281.08</v>
      </c>
      <c r="D15546" t="s">
        <v>9</v>
      </c>
      <c r="E15546" t="s">
        <v>10</v>
      </c>
      <c r="F15546">
        <v>1149246</v>
      </c>
    </row>
    <row r="15547" spans="1:6">
      <c r="A15547" s="171">
        <v>44668</v>
      </c>
      <c r="B15547" t="s">
        <v>164</v>
      </c>
      <c r="C15547">
        <v>343281.08</v>
      </c>
      <c r="D15547" t="s">
        <v>9</v>
      </c>
      <c r="E15547" t="s">
        <v>11</v>
      </c>
      <c r="F15547">
        <v>33387</v>
      </c>
    </row>
    <row r="15548" spans="1:6">
      <c r="A15548" s="171">
        <v>44668</v>
      </c>
      <c r="B15548" t="s">
        <v>164</v>
      </c>
      <c r="C15548">
        <v>343281.08</v>
      </c>
      <c r="D15548" t="s">
        <v>9</v>
      </c>
      <c r="E15548" t="s">
        <v>12</v>
      </c>
      <c r="F15548">
        <v>0</v>
      </c>
    </row>
    <row r="15549" spans="1:6">
      <c r="A15549" s="171">
        <v>44668</v>
      </c>
      <c r="B15549" t="s">
        <v>164</v>
      </c>
      <c r="C15549">
        <v>343281.08</v>
      </c>
      <c r="D15549" t="s">
        <v>9</v>
      </c>
      <c r="E15549" t="s">
        <v>13</v>
      </c>
      <c r="F15549">
        <v>0</v>
      </c>
    </row>
    <row r="15550" spans="1:6">
      <c r="A15550" s="171">
        <v>44668</v>
      </c>
      <c r="B15550" t="s">
        <v>164</v>
      </c>
      <c r="C15550">
        <v>343281.08</v>
      </c>
      <c r="D15550" t="s">
        <v>14</v>
      </c>
      <c r="E15550" t="s">
        <v>14</v>
      </c>
      <c r="F15550">
        <v>9993</v>
      </c>
    </row>
    <row r="15551" spans="1:6">
      <c r="A15551" s="171">
        <v>44668</v>
      </c>
      <c r="B15551" t="s">
        <v>164</v>
      </c>
      <c r="C15551">
        <v>343281.08</v>
      </c>
      <c r="D15551" t="s">
        <v>14</v>
      </c>
      <c r="E15551" t="s">
        <v>15</v>
      </c>
      <c r="F15551">
        <v>9993</v>
      </c>
    </row>
    <row r="15552" spans="1:6">
      <c r="A15552" s="171">
        <v>44668</v>
      </c>
      <c r="B15552" t="s">
        <v>164</v>
      </c>
      <c r="C15552">
        <v>343281.08</v>
      </c>
      <c r="D15552" t="s">
        <v>14</v>
      </c>
      <c r="E15552" t="s">
        <v>16</v>
      </c>
      <c r="F15552">
        <v>0</v>
      </c>
    </row>
    <row r="15553" spans="1:6">
      <c r="A15553" s="171">
        <v>44668</v>
      </c>
      <c r="B15553" t="s">
        <v>164</v>
      </c>
      <c r="C15553">
        <v>343281.08</v>
      </c>
      <c r="D15553" t="s">
        <v>14</v>
      </c>
      <c r="E15553" t="s">
        <v>17</v>
      </c>
      <c r="F15553">
        <v>0</v>
      </c>
    </row>
    <row r="15554" spans="1:6">
      <c r="A15554" s="171">
        <v>44668</v>
      </c>
      <c r="B15554" t="s">
        <v>164</v>
      </c>
      <c r="C15554">
        <v>343281.08</v>
      </c>
      <c r="D15554" t="s">
        <v>14</v>
      </c>
      <c r="E15554" t="s">
        <v>18</v>
      </c>
      <c r="F15554">
        <v>0</v>
      </c>
    </row>
    <row r="15555" spans="1:6">
      <c r="A15555" s="171">
        <v>44668</v>
      </c>
      <c r="B15555" t="s">
        <v>164</v>
      </c>
      <c r="C15555">
        <v>343281.08</v>
      </c>
      <c r="D15555" t="s">
        <v>19</v>
      </c>
      <c r="E15555" t="s">
        <v>19</v>
      </c>
      <c r="F15555">
        <v>5191099</v>
      </c>
    </row>
    <row r="15556" spans="1:6">
      <c r="A15556" s="171">
        <v>44668</v>
      </c>
      <c r="B15556" t="s">
        <v>164</v>
      </c>
      <c r="C15556">
        <v>343281.08</v>
      </c>
      <c r="D15556" t="s">
        <v>19</v>
      </c>
      <c r="E15556" t="s">
        <v>20</v>
      </c>
      <c r="F15556">
        <v>5191099</v>
      </c>
    </row>
    <row r="15557" spans="1:6">
      <c r="A15557" s="171">
        <v>44668</v>
      </c>
      <c r="B15557" t="s">
        <v>164</v>
      </c>
      <c r="C15557">
        <v>343281.08</v>
      </c>
      <c r="D15557" t="s">
        <v>19</v>
      </c>
      <c r="E15557" t="s">
        <v>21</v>
      </c>
      <c r="F15557">
        <v>0</v>
      </c>
    </row>
    <row r="15558" spans="1:6">
      <c r="A15558" s="171">
        <v>44668</v>
      </c>
      <c r="B15558" t="s">
        <v>164</v>
      </c>
      <c r="C15558">
        <v>343281.08</v>
      </c>
      <c r="D15558" t="s">
        <v>19</v>
      </c>
      <c r="E15558" t="s">
        <v>22</v>
      </c>
      <c r="F15558">
        <v>0</v>
      </c>
    </row>
    <row r="15559" spans="1:6">
      <c r="A15559" s="171">
        <v>44668</v>
      </c>
      <c r="B15559" t="s">
        <v>164</v>
      </c>
      <c r="C15559">
        <v>343281.08</v>
      </c>
      <c r="D15559" t="s">
        <v>23</v>
      </c>
      <c r="E15559" t="s">
        <v>23</v>
      </c>
      <c r="F15559">
        <v>698739</v>
      </c>
    </row>
    <row r="15560" spans="1:6">
      <c r="A15560" s="171">
        <v>44668</v>
      </c>
      <c r="B15560" t="s">
        <v>164</v>
      </c>
      <c r="C15560">
        <v>343281.08</v>
      </c>
      <c r="D15560" t="s">
        <v>24</v>
      </c>
      <c r="E15560" t="s">
        <v>24</v>
      </c>
      <c r="F15560">
        <v>3259364</v>
      </c>
    </row>
    <row r="15561" spans="1:6">
      <c r="A15561" s="171">
        <v>44668</v>
      </c>
      <c r="B15561" t="s">
        <v>164</v>
      </c>
      <c r="C15561">
        <v>343281.08</v>
      </c>
      <c r="D15561" t="s">
        <v>25</v>
      </c>
      <c r="E15561" t="s">
        <v>25</v>
      </c>
      <c r="F15561">
        <v>2993788</v>
      </c>
    </row>
    <row r="15562" spans="1:6">
      <c r="A15562" s="171">
        <v>44668</v>
      </c>
      <c r="B15562" t="s">
        <v>164</v>
      </c>
      <c r="C15562">
        <v>343281.08</v>
      </c>
      <c r="D15562" t="s">
        <v>26</v>
      </c>
      <c r="E15562" t="s">
        <v>26</v>
      </c>
      <c r="F15562">
        <v>5193470</v>
      </c>
    </row>
    <row r="15563" spans="1:6">
      <c r="A15563" s="171">
        <v>44668</v>
      </c>
      <c r="B15563" t="s">
        <v>164</v>
      </c>
      <c r="C15563">
        <v>343281.08</v>
      </c>
      <c r="D15563" t="s">
        <v>27</v>
      </c>
      <c r="E15563" t="s">
        <v>27</v>
      </c>
      <c r="F15563">
        <v>137099</v>
      </c>
    </row>
    <row r="15564" spans="1:6">
      <c r="A15564" s="171">
        <v>44668</v>
      </c>
      <c r="B15564" t="s">
        <v>164</v>
      </c>
      <c r="C15564">
        <v>343281.08</v>
      </c>
      <c r="D15564" t="s">
        <v>28</v>
      </c>
      <c r="E15564" t="s">
        <v>28</v>
      </c>
      <c r="F15564">
        <v>0</v>
      </c>
    </row>
    <row r="15565" spans="1:6">
      <c r="A15565" s="171">
        <v>44668</v>
      </c>
      <c r="B15565" t="s">
        <v>164</v>
      </c>
      <c r="C15565">
        <v>343281.08</v>
      </c>
      <c r="D15565" t="s">
        <v>29</v>
      </c>
      <c r="E15565" t="s">
        <v>29</v>
      </c>
      <c r="F15565">
        <v>1646357</v>
      </c>
    </row>
    <row r="15566" spans="1:6">
      <c r="A15566" s="171">
        <v>44668</v>
      </c>
      <c r="B15566" t="s">
        <v>164</v>
      </c>
      <c r="C15566">
        <v>343281.08</v>
      </c>
      <c r="D15566" t="s">
        <v>30</v>
      </c>
      <c r="E15566" t="s">
        <v>30</v>
      </c>
      <c r="F15566">
        <v>44543275</v>
      </c>
    </row>
    <row r="15567" spans="1:6">
      <c r="A15567" s="171">
        <v>44668</v>
      </c>
      <c r="B15567" t="s">
        <v>164</v>
      </c>
      <c r="C15567">
        <v>343281.08</v>
      </c>
      <c r="D15567" t="s">
        <v>31</v>
      </c>
      <c r="E15567" t="s">
        <v>31</v>
      </c>
      <c r="F15567">
        <v>443315</v>
      </c>
    </row>
    <row r="15568" spans="1:6">
      <c r="A15568" s="171">
        <v>44668</v>
      </c>
      <c r="B15568" t="s">
        <v>164</v>
      </c>
      <c r="C15568">
        <v>343281.08</v>
      </c>
      <c r="D15568" t="s">
        <v>32</v>
      </c>
      <c r="E15568" t="s">
        <v>32</v>
      </c>
      <c r="F15568">
        <v>181945</v>
      </c>
    </row>
    <row r="15569" spans="1:6">
      <c r="A15569" s="171">
        <v>44668</v>
      </c>
      <c r="B15569" t="s">
        <v>164</v>
      </c>
      <c r="C15569">
        <v>343281.08</v>
      </c>
      <c r="D15569" t="s">
        <v>33</v>
      </c>
      <c r="E15569" t="s">
        <v>33</v>
      </c>
      <c r="F15569">
        <v>124040283</v>
      </c>
    </row>
    <row r="15570" spans="1:6">
      <c r="A15570" s="171">
        <v>44668</v>
      </c>
      <c r="B15570" t="s">
        <v>164</v>
      </c>
      <c r="C15570">
        <v>343281.08</v>
      </c>
      <c r="D15570" t="s">
        <v>34</v>
      </c>
      <c r="E15570" t="s">
        <v>34</v>
      </c>
      <c r="F15570">
        <v>2163066</v>
      </c>
    </row>
    <row r="15571" spans="1:6">
      <c r="A15571" s="171">
        <v>44668</v>
      </c>
      <c r="B15571" t="s">
        <v>164</v>
      </c>
      <c r="C15571">
        <v>343281.08</v>
      </c>
      <c r="D15571" t="s">
        <v>35</v>
      </c>
      <c r="E15571" t="s">
        <v>35</v>
      </c>
      <c r="F15571">
        <v>7989794</v>
      </c>
    </row>
    <row r="15572" spans="1:6">
      <c r="A15572" s="171">
        <v>44668</v>
      </c>
      <c r="B15572" t="s">
        <v>164</v>
      </c>
      <c r="C15572">
        <v>343281.08</v>
      </c>
      <c r="D15572" t="s">
        <v>36</v>
      </c>
      <c r="E15572" t="s">
        <v>36</v>
      </c>
      <c r="F15572">
        <v>0</v>
      </c>
    </row>
    <row r="15573" spans="1:6">
      <c r="A15573" s="171">
        <v>44668</v>
      </c>
      <c r="B15573" t="s">
        <v>164</v>
      </c>
      <c r="C15573">
        <v>343281.08</v>
      </c>
      <c r="D15573" t="s">
        <v>37</v>
      </c>
      <c r="E15573" t="s">
        <v>37</v>
      </c>
      <c r="F15573">
        <v>16805</v>
      </c>
    </row>
    <row r="15574" spans="1:6">
      <c r="A15574" s="171">
        <v>44668</v>
      </c>
      <c r="B15574" t="s">
        <v>164</v>
      </c>
      <c r="C15574">
        <v>343281.08</v>
      </c>
      <c r="D15574" t="s">
        <v>38</v>
      </c>
      <c r="E15574" t="s">
        <v>38</v>
      </c>
      <c r="F15574">
        <v>0</v>
      </c>
    </row>
    <row r="15575" spans="1:6">
      <c r="A15575" s="171">
        <v>44668</v>
      </c>
      <c r="B15575" t="s">
        <v>164</v>
      </c>
      <c r="C15575">
        <v>343281.08</v>
      </c>
      <c r="D15575" t="s">
        <v>39</v>
      </c>
      <c r="E15575" t="s">
        <v>39</v>
      </c>
      <c r="F15575">
        <v>210826</v>
      </c>
    </row>
    <row r="15576" spans="1:6">
      <c r="A15576" s="171">
        <v>44668</v>
      </c>
      <c r="B15576" t="s">
        <v>164</v>
      </c>
      <c r="C15576">
        <v>343281.08</v>
      </c>
      <c r="D15576" t="s">
        <v>40</v>
      </c>
      <c r="E15576" t="s">
        <v>40</v>
      </c>
      <c r="F15576">
        <v>0</v>
      </c>
    </row>
    <row r="15577" spans="1:6">
      <c r="A15577" s="171">
        <v>44668</v>
      </c>
      <c r="B15577" t="s">
        <v>164</v>
      </c>
      <c r="C15577">
        <v>343281.08</v>
      </c>
      <c r="D15577" t="s">
        <v>41</v>
      </c>
      <c r="E15577" t="s">
        <v>41</v>
      </c>
      <c r="F15577">
        <v>0</v>
      </c>
    </row>
    <row r="15578" spans="1:6">
      <c r="A15578" s="171">
        <v>44669</v>
      </c>
      <c r="B15578" t="s">
        <v>164</v>
      </c>
      <c r="C15578">
        <v>365321.98</v>
      </c>
      <c r="D15578" t="s">
        <v>9</v>
      </c>
      <c r="E15578" t="s">
        <v>9</v>
      </c>
      <c r="F15578">
        <v>929628</v>
      </c>
    </row>
    <row r="15579" spans="1:6">
      <c r="A15579" s="171">
        <v>44669</v>
      </c>
      <c r="B15579" t="s">
        <v>164</v>
      </c>
      <c r="C15579">
        <v>365321.98</v>
      </c>
      <c r="D15579" t="s">
        <v>9</v>
      </c>
      <c r="E15579" t="s">
        <v>10</v>
      </c>
      <c r="F15579">
        <v>904134</v>
      </c>
    </row>
    <row r="15580" spans="1:6">
      <c r="A15580" s="171">
        <v>44669</v>
      </c>
      <c r="B15580" t="s">
        <v>164</v>
      </c>
      <c r="C15580">
        <v>365321.98</v>
      </c>
      <c r="D15580" t="s">
        <v>9</v>
      </c>
      <c r="E15580" t="s">
        <v>11</v>
      </c>
      <c r="F15580">
        <v>25494</v>
      </c>
    </row>
    <row r="15581" spans="1:6">
      <c r="A15581" s="171">
        <v>44669</v>
      </c>
      <c r="B15581" t="s">
        <v>164</v>
      </c>
      <c r="C15581">
        <v>365321.98</v>
      </c>
      <c r="D15581" t="s">
        <v>9</v>
      </c>
      <c r="E15581" t="s">
        <v>12</v>
      </c>
      <c r="F15581">
        <v>0</v>
      </c>
    </row>
    <row r="15582" spans="1:6">
      <c r="A15582" s="171">
        <v>44669</v>
      </c>
      <c r="B15582" t="s">
        <v>164</v>
      </c>
      <c r="C15582">
        <v>365321.98</v>
      </c>
      <c r="D15582" t="s">
        <v>9</v>
      </c>
      <c r="E15582" t="s">
        <v>13</v>
      </c>
      <c r="F15582">
        <v>0</v>
      </c>
    </row>
    <row r="15583" spans="1:6">
      <c r="A15583" s="171">
        <v>44669</v>
      </c>
      <c r="B15583" t="s">
        <v>164</v>
      </c>
      <c r="C15583">
        <v>365321.98</v>
      </c>
      <c r="D15583" t="s">
        <v>14</v>
      </c>
      <c r="E15583" t="s">
        <v>14</v>
      </c>
      <c r="F15583">
        <v>6736</v>
      </c>
    </row>
    <row r="15584" spans="1:6">
      <c r="A15584" s="171">
        <v>44669</v>
      </c>
      <c r="B15584" t="s">
        <v>164</v>
      </c>
      <c r="C15584">
        <v>365321.98</v>
      </c>
      <c r="D15584" t="s">
        <v>14</v>
      </c>
      <c r="E15584" t="s">
        <v>15</v>
      </c>
      <c r="F15584">
        <v>6736</v>
      </c>
    </row>
    <row r="15585" spans="1:6">
      <c r="A15585" s="171">
        <v>44669</v>
      </c>
      <c r="B15585" t="s">
        <v>164</v>
      </c>
      <c r="C15585">
        <v>365321.98</v>
      </c>
      <c r="D15585" t="s">
        <v>14</v>
      </c>
      <c r="E15585" t="s">
        <v>16</v>
      </c>
      <c r="F15585">
        <v>0</v>
      </c>
    </row>
    <row r="15586" spans="1:6">
      <c r="A15586" s="171">
        <v>44669</v>
      </c>
      <c r="B15586" t="s">
        <v>164</v>
      </c>
      <c r="C15586">
        <v>365321.98</v>
      </c>
      <c r="D15586" t="s">
        <v>14</v>
      </c>
      <c r="E15586" t="s">
        <v>17</v>
      </c>
      <c r="F15586">
        <v>0</v>
      </c>
    </row>
    <row r="15587" spans="1:6">
      <c r="A15587" s="171">
        <v>44669</v>
      </c>
      <c r="B15587" t="s">
        <v>164</v>
      </c>
      <c r="C15587">
        <v>365321.98</v>
      </c>
      <c r="D15587" t="s">
        <v>14</v>
      </c>
      <c r="E15587" t="s">
        <v>18</v>
      </c>
      <c r="F15587">
        <v>0</v>
      </c>
    </row>
    <row r="15588" spans="1:6">
      <c r="A15588" s="171">
        <v>44669</v>
      </c>
      <c r="B15588" t="s">
        <v>164</v>
      </c>
      <c r="C15588">
        <v>365321.98</v>
      </c>
      <c r="D15588" t="s">
        <v>19</v>
      </c>
      <c r="E15588" t="s">
        <v>19</v>
      </c>
      <c r="F15588">
        <v>4968034</v>
      </c>
    </row>
    <row r="15589" spans="1:6">
      <c r="A15589" s="171">
        <v>44669</v>
      </c>
      <c r="B15589" t="s">
        <v>164</v>
      </c>
      <c r="C15589">
        <v>365321.98</v>
      </c>
      <c r="D15589" t="s">
        <v>19</v>
      </c>
      <c r="E15589" t="s">
        <v>20</v>
      </c>
      <c r="F15589">
        <v>4968034</v>
      </c>
    </row>
    <row r="15590" spans="1:6">
      <c r="A15590" s="171">
        <v>44669</v>
      </c>
      <c r="B15590" t="s">
        <v>164</v>
      </c>
      <c r="C15590">
        <v>365321.98</v>
      </c>
      <c r="D15590" t="s">
        <v>19</v>
      </c>
      <c r="E15590" t="s">
        <v>21</v>
      </c>
      <c r="F15590">
        <v>0</v>
      </c>
    </row>
    <row r="15591" spans="1:6">
      <c r="A15591" s="171">
        <v>44669</v>
      </c>
      <c r="B15591" t="s">
        <v>164</v>
      </c>
      <c r="C15591">
        <v>365321.98</v>
      </c>
      <c r="D15591" t="s">
        <v>19</v>
      </c>
      <c r="E15591" t="s">
        <v>22</v>
      </c>
      <c r="F15591">
        <v>0</v>
      </c>
    </row>
    <row r="15592" spans="1:6">
      <c r="A15592" s="171">
        <v>44669</v>
      </c>
      <c r="B15592" t="s">
        <v>164</v>
      </c>
      <c r="C15592">
        <v>365321.98</v>
      </c>
      <c r="D15592" t="s">
        <v>23</v>
      </c>
      <c r="E15592" t="s">
        <v>23</v>
      </c>
      <c r="F15592">
        <v>481018</v>
      </c>
    </row>
    <row r="15593" spans="1:6">
      <c r="A15593" s="171">
        <v>44669</v>
      </c>
      <c r="B15593" t="s">
        <v>164</v>
      </c>
      <c r="C15593">
        <v>365321.98</v>
      </c>
      <c r="D15593" t="s">
        <v>24</v>
      </c>
      <c r="E15593" t="s">
        <v>24</v>
      </c>
      <c r="F15593">
        <v>2615902</v>
      </c>
    </row>
    <row r="15594" spans="1:6">
      <c r="A15594" s="171">
        <v>44669</v>
      </c>
      <c r="B15594" t="s">
        <v>164</v>
      </c>
      <c r="C15594">
        <v>365321.98</v>
      </c>
      <c r="D15594" t="s">
        <v>25</v>
      </c>
      <c r="E15594" t="s">
        <v>25</v>
      </c>
      <c r="F15594">
        <v>3210109</v>
      </c>
    </row>
    <row r="15595" spans="1:6">
      <c r="A15595" s="171">
        <v>44669</v>
      </c>
      <c r="B15595" t="s">
        <v>164</v>
      </c>
      <c r="C15595">
        <v>365321.98</v>
      </c>
      <c r="D15595" t="s">
        <v>26</v>
      </c>
      <c r="E15595" t="s">
        <v>26</v>
      </c>
      <c r="F15595">
        <v>4970388</v>
      </c>
    </row>
    <row r="15596" spans="1:6">
      <c r="A15596" s="171">
        <v>44669</v>
      </c>
      <c r="B15596" t="s">
        <v>164</v>
      </c>
      <c r="C15596">
        <v>365321.98</v>
      </c>
      <c r="D15596" t="s">
        <v>27</v>
      </c>
      <c r="E15596" t="s">
        <v>27</v>
      </c>
      <c r="F15596">
        <v>140108</v>
      </c>
    </row>
    <row r="15597" spans="1:6">
      <c r="A15597" s="171">
        <v>44669</v>
      </c>
      <c r="B15597" t="s">
        <v>164</v>
      </c>
      <c r="C15597">
        <v>365321.98</v>
      </c>
      <c r="D15597" t="s">
        <v>28</v>
      </c>
      <c r="E15597" t="s">
        <v>28</v>
      </c>
      <c r="F15597">
        <v>0</v>
      </c>
    </row>
    <row r="15598" spans="1:6">
      <c r="A15598" s="171">
        <v>44669</v>
      </c>
      <c r="B15598" t="s">
        <v>164</v>
      </c>
      <c r="C15598">
        <v>365321.98</v>
      </c>
      <c r="D15598" t="s">
        <v>29</v>
      </c>
      <c r="E15598" t="s">
        <v>29</v>
      </c>
      <c r="F15598">
        <v>1741242</v>
      </c>
    </row>
    <row r="15599" spans="1:6">
      <c r="A15599" s="171">
        <v>44669</v>
      </c>
      <c r="B15599" t="s">
        <v>164</v>
      </c>
      <c r="C15599">
        <v>365321.98</v>
      </c>
      <c r="D15599" t="s">
        <v>30</v>
      </c>
      <c r="E15599" t="s">
        <v>30</v>
      </c>
      <c r="F15599">
        <v>46218108</v>
      </c>
    </row>
    <row r="15600" spans="1:6">
      <c r="A15600" s="171">
        <v>44669</v>
      </c>
      <c r="B15600" t="s">
        <v>164</v>
      </c>
      <c r="C15600">
        <v>365321.98</v>
      </c>
      <c r="D15600" t="s">
        <v>31</v>
      </c>
      <c r="E15600" t="s">
        <v>31</v>
      </c>
      <c r="F15600">
        <v>371990</v>
      </c>
    </row>
    <row r="15601" spans="1:6">
      <c r="A15601" s="171">
        <v>44669</v>
      </c>
      <c r="B15601" t="s">
        <v>164</v>
      </c>
      <c r="C15601">
        <v>365321.98</v>
      </c>
      <c r="D15601" t="s">
        <v>32</v>
      </c>
      <c r="E15601" t="s">
        <v>32</v>
      </c>
      <c r="F15601">
        <v>193268</v>
      </c>
    </row>
    <row r="15602" spans="1:6">
      <c r="A15602" s="171">
        <v>44669</v>
      </c>
      <c r="B15602" t="s">
        <v>164</v>
      </c>
      <c r="C15602">
        <v>365321.98</v>
      </c>
      <c r="D15602" t="s">
        <v>33</v>
      </c>
      <c r="E15602" t="s">
        <v>33</v>
      </c>
      <c r="F15602">
        <v>61124681</v>
      </c>
    </row>
    <row r="15603" spans="1:6">
      <c r="A15603" s="171">
        <v>44669</v>
      </c>
      <c r="B15603" t="s">
        <v>164</v>
      </c>
      <c r="C15603">
        <v>365321.98</v>
      </c>
      <c r="D15603" t="s">
        <v>34</v>
      </c>
      <c r="E15603" t="s">
        <v>34</v>
      </c>
      <c r="F15603">
        <v>2477495</v>
      </c>
    </row>
    <row r="15604" spans="1:6">
      <c r="A15604" s="171">
        <v>44669</v>
      </c>
      <c r="B15604" t="s">
        <v>164</v>
      </c>
      <c r="C15604">
        <v>365321.98</v>
      </c>
      <c r="D15604" t="s">
        <v>35</v>
      </c>
      <c r="E15604" t="s">
        <v>35</v>
      </c>
      <c r="F15604">
        <v>5741572</v>
      </c>
    </row>
    <row r="15605" spans="1:6">
      <c r="A15605" s="171">
        <v>44669</v>
      </c>
      <c r="B15605" t="s">
        <v>164</v>
      </c>
      <c r="C15605">
        <v>365321.98</v>
      </c>
      <c r="D15605" t="s">
        <v>36</v>
      </c>
      <c r="E15605" t="s">
        <v>36</v>
      </c>
      <c r="F15605">
        <v>0</v>
      </c>
    </row>
    <row r="15606" spans="1:6">
      <c r="A15606" s="171">
        <v>44669</v>
      </c>
      <c r="B15606" t="s">
        <v>164</v>
      </c>
      <c r="C15606">
        <v>365321.98</v>
      </c>
      <c r="D15606" t="s">
        <v>37</v>
      </c>
      <c r="E15606" t="s">
        <v>37</v>
      </c>
      <c r="F15606">
        <v>18450</v>
      </c>
    </row>
    <row r="15607" spans="1:6">
      <c r="A15607" s="171">
        <v>44669</v>
      </c>
      <c r="B15607" t="s">
        <v>164</v>
      </c>
      <c r="C15607">
        <v>365321.98</v>
      </c>
      <c r="D15607" t="s">
        <v>38</v>
      </c>
      <c r="E15607" t="s">
        <v>38</v>
      </c>
      <c r="F15607">
        <v>0</v>
      </c>
    </row>
    <row r="15608" spans="1:6">
      <c r="A15608" s="171">
        <v>44669</v>
      </c>
      <c r="B15608" t="s">
        <v>164</v>
      </c>
      <c r="C15608">
        <v>365321.98</v>
      </c>
      <c r="D15608" t="s">
        <v>39</v>
      </c>
      <c r="E15608" t="s">
        <v>39</v>
      </c>
      <c r="F15608">
        <v>190326</v>
      </c>
    </row>
    <row r="15609" spans="1:6">
      <c r="A15609" s="171">
        <v>44669</v>
      </c>
      <c r="B15609" t="s">
        <v>164</v>
      </c>
      <c r="C15609">
        <v>365321.98</v>
      </c>
      <c r="D15609" t="s">
        <v>40</v>
      </c>
      <c r="E15609" t="s">
        <v>40</v>
      </c>
      <c r="F15609">
        <v>0</v>
      </c>
    </row>
    <row r="15610" spans="1:6">
      <c r="A15610" s="171">
        <v>44669</v>
      </c>
      <c r="B15610" t="s">
        <v>164</v>
      </c>
      <c r="C15610">
        <v>365321.98</v>
      </c>
      <c r="D15610" t="s">
        <v>41</v>
      </c>
      <c r="E15610" t="s">
        <v>41</v>
      </c>
      <c r="F15610">
        <v>0</v>
      </c>
    </row>
    <row r="15611" spans="1:6">
      <c r="A15611" s="171">
        <v>44670</v>
      </c>
      <c r="B15611" t="s">
        <v>164</v>
      </c>
      <c r="C15611">
        <v>327973.52</v>
      </c>
      <c r="D15611" t="s">
        <v>9</v>
      </c>
      <c r="E15611" t="s">
        <v>9</v>
      </c>
      <c r="F15611">
        <v>1022059</v>
      </c>
    </row>
    <row r="15612" spans="1:6">
      <c r="A15612" s="171">
        <v>44670</v>
      </c>
      <c r="B15612" t="s">
        <v>164</v>
      </c>
      <c r="C15612">
        <v>327973.52</v>
      </c>
      <c r="D15612" t="s">
        <v>9</v>
      </c>
      <c r="E15612" t="s">
        <v>10</v>
      </c>
      <c r="F15612">
        <v>1009182</v>
      </c>
    </row>
    <row r="15613" spans="1:6">
      <c r="A15613" s="171">
        <v>44670</v>
      </c>
      <c r="B15613" t="s">
        <v>164</v>
      </c>
      <c r="C15613">
        <v>327973.52</v>
      </c>
      <c r="D15613" t="s">
        <v>9</v>
      </c>
      <c r="E15613" t="s">
        <v>11</v>
      </c>
      <c r="F15613">
        <v>12877</v>
      </c>
    </row>
    <row r="15614" spans="1:6">
      <c r="A15614" s="171">
        <v>44670</v>
      </c>
      <c r="B15614" t="s">
        <v>164</v>
      </c>
      <c r="C15614">
        <v>327973.52</v>
      </c>
      <c r="D15614" t="s">
        <v>9</v>
      </c>
      <c r="E15614" t="s">
        <v>12</v>
      </c>
      <c r="F15614">
        <v>0</v>
      </c>
    </row>
    <row r="15615" spans="1:6">
      <c r="A15615" s="171">
        <v>44670</v>
      </c>
      <c r="B15615" t="s">
        <v>164</v>
      </c>
      <c r="C15615">
        <v>327973.52</v>
      </c>
      <c r="D15615" t="s">
        <v>9</v>
      </c>
      <c r="E15615" t="s">
        <v>13</v>
      </c>
      <c r="F15615">
        <v>0</v>
      </c>
    </row>
    <row r="15616" spans="1:6">
      <c r="A15616" s="171">
        <v>44670</v>
      </c>
      <c r="B15616" t="s">
        <v>164</v>
      </c>
      <c r="C15616">
        <v>327973.52</v>
      </c>
      <c r="D15616" t="s">
        <v>14</v>
      </c>
      <c r="E15616" t="s">
        <v>14</v>
      </c>
      <c r="F15616">
        <v>7839</v>
      </c>
    </row>
    <row r="15617" spans="1:6">
      <c r="A15617" s="171">
        <v>44670</v>
      </c>
      <c r="B15617" t="s">
        <v>164</v>
      </c>
      <c r="C15617">
        <v>327973.52</v>
      </c>
      <c r="D15617" t="s">
        <v>14</v>
      </c>
      <c r="E15617" t="s">
        <v>15</v>
      </c>
      <c r="F15617">
        <v>7839</v>
      </c>
    </row>
    <row r="15618" spans="1:6">
      <c r="A15618" s="171">
        <v>44670</v>
      </c>
      <c r="B15618" t="s">
        <v>164</v>
      </c>
      <c r="C15618">
        <v>327973.52</v>
      </c>
      <c r="D15618" t="s">
        <v>14</v>
      </c>
      <c r="E15618" t="s">
        <v>16</v>
      </c>
      <c r="F15618">
        <v>0</v>
      </c>
    </row>
    <row r="15619" spans="1:6">
      <c r="A15619" s="171">
        <v>44670</v>
      </c>
      <c r="B15619" t="s">
        <v>164</v>
      </c>
      <c r="C15619">
        <v>327973.52</v>
      </c>
      <c r="D15619" t="s">
        <v>14</v>
      </c>
      <c r="E15619" t="s">
        <v>17</v>
      </c>
      <c r="F15619">
        <v>0</v>
      </c>
    </row>
    <row r="15620" spans="1:6">
      <c r="A15620" s="171">
        <v>44670</v>
      </c>
      <c r="B15620" t="s">
        <v>164</v>
      </c>
      <c r="C15620">
        <v>327973.52</v>
      </c>
      <c r="D15620" t="s">
        <v>14</v>
      </c>
      <c r="E15620" t="s">
        <v>18</v>
      </c>
      <c r="F15620">
        <v>0</v>
      </c>
    </row>
    <row r="15621" spans="1:6">
      <c r="A15621" s="171">
        <v>44670</v>
      </c>
      <c r="B15621" t="s">
        <v>164</v>
      </c>
      <c r="C15621">
        <v>327973.52</v>
      </c>
      <c r="D15621" t="s">
        <v>19</v>
      </c>
      <c r="E15621" t="s">
        <v>19</v>
      </c>
      <c r="F15621">
        <v>4690569</v>
      </c>
    </row>
    <row r="15622" spans="1:6">
      <c r="A15622" s="171">
        <v>44670</v>
      </c>
      <c r="B15622" t="s">
        <v>164</v>
      </c>
      <c r="C15622">
        <v>327973.52</v>
      </c>
      <c r="D15622" t="s">
        <v>19</v>
      </c>
      <c r="E15622" t="s">
        <v>20</v>
      </c>
      <c r="F15622">
        <v>4690569</v>
      </c>
    </row>
    <row r="15623" spans="1:6">
      <c r="A15623" s="171">
        <v>44670</v>
      </c>
      <c r="B15623" t="s">
        <v>164</v>
      </c>
      <c r="C15623">
        <v>327973.52</v>
      </c>
      <c r="D15623" t="s">
        <v>19</v>
      </c>
      <c r="E15623" t="s">
        <v>21</v>
      </c>
      <c r="F15623">
        <v>0</v>
      </c>
    </row>
    <row r="15624" spans="1:6">
      <c r="A15624" s="171">
        <v>44670</v>
      </c>
      <c r="B15624" t="s">
        <v>164</v>
      </c>
      <c r="C15624">
        <v>327973.52</v>
      </c>
      <c r="D15624" t="s">
        <v>19</v>
      </c>
      <c r="E15624" t="s">
        <v>22</v>
      </c>
      <c r="F15624">
        <v>0</v>
      </c>
    </row>
    <row r="15625" spans="1:6">
      <c r="A15625" s="171">
        <v>44670</v>
      </c>
      <c r="B15625" t="s">
        <v>164</v>
      </c>
      <c r="C15625">
        <v>327973.52</v>
      </c>
      <c r="D15625" t="s">
        <v>23</v>
      </c>
      <c r="E15625" t="s">
        <v>23</v>
      </c>
      <c r="F15625">
        <v>487726</v>
      </c>
    </row>
    <row r="15626" spans="1:6">
      <c r="A15626" s="171">
        <v>44670</v>
      </c>
      <c r="B15626" t="s">
        <v>164</v>
      </c>
      <c r="C15626">
        <v>327973.52</v>
      </c>
      <c r="D15626" t="s">
        <v>24</v>
      </c>
      <c r="E15626" t="s">
        <v>24</v>
      </c>
      <c r="F15626">
        <v>2705601</v>
      </c>
    </row>
    <row r="15627" spans="1:6">
      <c r="A15627" s="171">
        <v>44670</v>
      </c>
      <c r="B15627" t="s">
        <v>164</v>
      </c>
      <c r="C15627">
        <v>327973.52</v>
      </c>
      <c r="D15627" t="s">
        <v>25</v>
      </c>
      <c r="E15627" t="s">
        <v>25</v>
      </c>
      <c r="F15627">
        <v>2997310</v>
      </c>
    </row>
    <row r="15628" spans="1:6">
      <c r="A15628" s="171">
        <v>44670</v>
      </c>
      <c r="B15628" t="s">
        <v>164</v>
      </c>
      <c r="C15628">
        <v>327973.52</v>
      </c>
      <c r="D15628" t="s">
        <v>26</v>
      </c>
      <c r="E15628" t="s">
        <v>26</v>
      </c>
      <c r="F15628">
        <v>4692373</v>
      </c>
    </row>
    <row r="15629" spans="1:6">
      <c r="A15629" s="171">
        <v>44670</v>
      </c>
      <c r="B15629" t="s">
        <v>164</v>
      </c>
      <c r="C15629">
        <v>327973.52</v>
      </c>
      <c r="D15629" t="s">
        <v>27</v>
      </c>
      <c r="E15629" t="s">
        <v>27</v>
      </c>
      <c r="F15629">
        <v>130060</v>
      </c>
    </row>
    <row r="15630" spans="1:6">
      <c r="A15630" s="171">
        <v>44670</v>
      </c>
      <c r="B15630" t="s">
        <v>164</v>
      </c>
      <c r="C15630">
        <v>327973.52</v>
      </c>
      <c r="D15630" t="s">
        <v>28</v>
      </c>
      <c r="E15630" t="s">
        <v>28</v>
      </c>
      <c r="F15630">
        <v>0</v>
      </c>
    </row>
    <row r="15631" spans="1:6">
      <c r="A15631" s="171">
        <v>44670</v>
      </c>
      <c r="B15631" t="s">
        <v>164</v>
      </c>
      <c r="C15631">
        <v>327973.52</v>
      </c>
      <c r="D15631" t="s">
        <v>29</v>
      </c>
      <c r="E15631" t="s">
        <v>29</v>
      </c>
      <c r="F15631">
        <v>1832597</v>
      </c>
    </row>
    <row r="15632" spans="1:6">
      <c r="A15632" s="171">
        <v>44670</v>
      </c>
      <c r="B15632" t="s">
        <v>164</v>
      </c>
      <c r="C15632">
        <v>327973.52</v>
      </c>
      <c r="D15632" t="s">
        <v>30</v>
      </c>
      <c r="E15632" t="s">
        <v>30</v>
      </c>
      <c r="F15632">
        <v>59971489</v>
      </c>
    </row>
    <row r="15633" spans="1:6">
      <c r="A15633" s="171">
        <v>44670</v>
      </c>
      <c r="B15633" t="s">
        <v>164</v>
      </c>
      <c r="C15633">
        <v>327973.52</v>
      </c>
      <c r="D15633" t="s">
        <v>31</v>
      </c>
      <c r="E15633" t="s">
        <v>31</v>
      </c>
      <c r="F15633">
        <v>501421</v>
      </c>
    </row>
    <row r="15634" spans="1:6">
      <c r="A15634" s="171">
        <v>44670</v>
      </c>
      <c r="B15634" t="s">
        <v>164</v>
      </c>
      <c r="C15634">
        <v>327973.52</v>
      </c>
      <c r="D15634" t="s">
        <v>32</v>
      </c>
      <c r="E15634" t="s">
        <v>32</v>
      </c>
      <c r="F15634">
        <v>139510</v>
      </c>
    </row>
    <row r="15635" spans="1:6">
      <c r="A15635" s="171">
        <v>44670</v>
      </c>
      <c r="B15635" t="s">
        <v>164</v>
      </c>
      <c r="C15635">
        <v>327973.52</v>
      </c>
      <c r="D15635" t="s">
        <v>33</v>
      </c>
      <c r="E15635" t="s">
        <v>33</v>
      </c>
      <c r="F15635">
        <v>70574279</v>
      </c>
    </row>
    <row r="15636" spans="1:6">
      <c r="A15636" s="171">
        <v>44670</v>
      </c>
      <c r="B15636" t="s">
        <v>164</v>
      </c>
      <c r="C15636">
        <v>327973.52</v>
      </c>
      <c r="D15636" t="s">
        <v>34</v>
      </c>
      <c r="E15636" t="s">
        <v>34</v>
      </c>
      <c r="F15636">
        <v>2290533</v>
      </c>
    </row>
    <row r="15637" spans="1:6">
      <c r="A15637" s="171">
        <v>44670</v>
      </c>
      <c r="B15637" t="s">
        <v>164</v>
      </c>
      <c r="C15637">
        <v>327973.52</v>
      </c>
      <c r="D15637" t="s">
        <v>35</v>
      </c>
      <c r="E15637" t="s">
        <v>35</v>
      </c>
      <c r="F15637">
        <v>6577477</v>
      </c>
    </row>
    <row r="15638" spans="1:6">
      <c r="A15638" s="171">
        <v>44670</v>
      </c>
      <c r="B15638" t="s">
        <v>164</v>
      </c>
      <c r="C15638">
        <v>327973.52</v>
      </c>
      <c r="D15638" t="s">
        <v>36</v>
      </c>
      <c r="E15638" t="s">
        <v>36</v>
      </c>
      <c r="F15638">
        <v>0</v>
      </c>
    </row>
    <row r="15639" spans="1:6">
      <c r="A15639" s="171">
        <v>44670</v>
      </c>
      <c r="B15639" t="s">
        <v>164</v>
      </c>
      <c r="C15639">
        <v>327973.52</v>
      </c>
      <c r="D15639" t="s">
        <v>37</v>
      </c>
      <c r="E15639" t="s">
        <v>37</v>
      </c>
      <c r="F15639">
        <v>21625</v>
      </c>
    </row>
    <row r="15640" spans="1:6">
      <c r="A15640" s="171">
        <v>44670</v>
      </c>
      <c r="B15640" t="s">
        <v>164</v>
      </c>
      <c r="C15640">
        <v>327973.52</v>
      </c>
      <c r="D15640" t="s">
        <v>38</v>
      </c>
      <c r="E15640" t="s">
        <v>38</v>
      </c>
      <c r="F15640">
        <v>0</v>
      </c>
    </row>
    <row r="15641" spans="1:6">
      <c r="A15641" s="171">
        <v>44670</v>
      </c>
      <c r="B15641" t="s">
        <v>164</v>
      </c>
      <c r="C15641">
        <v>327973.52</v>
      </c>
      <c r="D15641" t="s">
        <v>39</v>
      </c>
      <c r="E15641" t="s">
        <v>39</v>
      </c>
      <c r="F15641">
        <v>100797</v>
      </c>
    </row>
    <row r="15642" spans="1:6">
      <c r="A15642" s="171">
        <v>44670</v>
      </c>
      <c r="B15642" t="s">
        <v>164</v>
      </c>
      <c r="C15642">
        <v>327973.52</v>
      </c>
      <c r="D15642" t="s">
        <v>40</v>
      </c>
      <c r="E15642" t="s">
        <v>40</v>
      </c>
      <c r="F15642">
        <v>0</v>
      </c>
    </row>
    <row r="15643" spans="1:6">
      <c r="A15643" s="171">
        <v>44670</v>
      </c>
      <c r="B15643" t="s">
        <v>164</v>
      </c>
      <c r="C15643">
        <v>327973.52</v>
      </c>
      <c r="D15643" t="s">
        <v>41</v>
      </c>
      <c r="E15643" t="s">
        <v>41</v>
      </c>
      <c r="F15643">
        <v>0</v>
      </c>
    </row>
    <row r="15644" spans="1:6">
      <c r="A15644" s="171">
        <v>44671</v>
      </c>
      <c r="B15644" t="s">
        <v>164</v>
      </c>
      <c r="C15644">
        <v>372740.04</v>
      </c>
      <c r="D15644" t="s">
        <v>9</v>
      </c>
      <c r="E15644" t="s">
        <v>9</v>
      </c>
      <c r="F15644">
        <v>1063081</v>
      </c>
    </row>
    <row r="15645" spans="1:6">
      <c r="A15645" s="171">
        <v>44671</v>
      </c>
      <c r="B15645" t="s">
        <v>164</v>
      </c>
      <c r="C15645">
        <v>372740.04</v>
      </c>
      <c r="D15645" t="s">
        <v>9</v>
      </c>
      <c r="E15645" t="s">
        <v>10</v>
      </c>
      <c r="F15645">
        <v>1047794</v>
      </c>
    </row>
    <row r="15646" spans="1:6">
      <c r="A15646" s="171">
        <v>44671</v>
      </c>
      <c r="B15646" t="s">
        <v>164</v>
      </c>
      <c r="C15646">
        <v>372740.04</v>
      </c>
      <c r="D15646" t="s">
        <v>9</v>
      </c>
      <c r="E15646" t="s">
        <v>11</v>
      </c>
      <c r="F15646">
        <v>15287</v>
      </c>
    </row>
    <row r="15647" spans="1:6">
      <c r="A15647" s="171">
        <v>44671</v>
      </c>
      <c r="B15647" t="s">
        <v>164</v>
      </c>
      <c r="C15647">
        <v>372740.04</v>
      </c>
      <c r="D15647" t="s">
        <v>9</v>
      </c>
      <c r="E15647" t="s">
        <v>12</v>
      </c>
      <c r="F15647">
        <v>0</v>
      </c>
    </row>
    <row r="15648" spans="1:6">
      <c r="A15648" s="171">
        <v>44671</v>
      </c>
      <c r="B15648" t="s">
        <v>164</v>
      </c>
      <c r="C15648">
        <v>372740.04</v>
      </c>
      <c r="D15648" t="s">
        <v>9</v>
      </c>
      <c r="E15648" t="s">
        <v>13</v>
      </c>
      <c r="F15648">
        <v>0</v>
      </c>
    </row>
    <row r="15649" spans="1:6">
      <c r="A15649" s="171">
        <v>44671</v>
      </c>
      <c r="B15649" t="s">
        <v>164</v>
      </c>
      <c r="C15649">
        <v>372740.04</v>
      </c>
      <c r="D15649" t="s">
        <v>14</v>
      </c>
      <c r="E15649" t="s">
        <v>14</v>
      </c>
      <c r="F15649">
        <v>9191</v>
      </c>
    </row>
    <row r="15650" spans="1:6">
      <c r="A15650" s="171">
        <v>44671</v>
      </c>
      <c r="B15650" t="s">
        <v>164</v>
      </c>
      <c r="C15650">
        <v>372740.04</v>
      </c>
      <c r="D15650" t="s">
        <v>14</v>
      </c>
      <c r="E15650" t="s">
        <v>15</v>
      </c>
      <c r="F15650">
        <v>9191</v>
      </c>
    </row>
    <row r="15651" spans="1:6">
      <c r="A15651" s="171">
        <v>44671</v>
      </c>
      <c r="B15651" t="s">
        <v>164</v>
      </c>
      <c r="C15651">
        <v>372740.04</v>
      </c>
      <c r="D15651" t="s">
        <v>14</v>
      </c>
      <c r="E15651" t="s">
        <v>16</v>
      </c>
      <c r="F15651">
        <v>0</v>
      </c>
    </row>
    <row r="15652" spans="1:6">
      <c r="A15652" s="171">
        <v>44671</v>
      </c>
      <c r="B15652" t="s">
        <v>164</v>
      </c>
      <c r="C15652">
        <v>372740.04</v>
      </c>
      <c r="D15652" t="s">
        <v>14</v>
      </c>
      <c r="E15652" t="s">
        <v>17</v>
      </c>
      <c r="F15652">
        <v>0</v>
      </c>
    </row>
    <row r="15653" spans="1:6">
      <c r="A15653" s="171">
        <v>44671</v>
      </c>
      <c r="B15653" t="s">
        <v>164</v>
      </c>
      <c r="C15653">
        <v>372740.04</v>
      </c>
      <c r="D15653" t="s">
        <v>14</v>
      </c>
      <c r="E15653" t="s">
        <v>18</v>
      </c>
      <c r="F15653">
        <v>0</v>
      </c>
    </row>
    <row r="15654" spans="1:6">
      <c r="A15654" s="171">
        <v>44671</v>
      </c>
      <c r="B15654" t="s">
        <v>164</v>
      </c>
      <c r="C15654">
        <v>372740.04</v>
      </c>
      <c r="D15654" t="s">
        <v>19</v>
      </c>
      <c r="E15654" t="s">
        <v>19</v>
      </c>
      <c r="F15654">
        <v>3153923</v>
      </c>
    </row>
    <row r="15655" spans="1:6">
      <c r="A15655" s="171">
        <v>44671</v>
      </c>
      <c r="B15655" t="s">
        <v>164</v>
      </c>
      <c r="C15655">
        <v>372740.04</v>
      </c>
      <c r="D15655" t="s">
        <v>19</v>
      </c>
      <c r="E15655" t="s">
        <v>20</v>
      </c>
      <c r="F15655">
        <v>3153923</v>
      </c>
    </row>
    <row r="15656" spans="1:6">
      <c r="A15656" s="171">
        <v>44671</v>
      </c>
      <c r="B15656" t="s">
        <v>164</v>
      </c>
      <c r="C15656">
        <v>372740.04</v>
      </c>
      <c r="D15656" t="s">
        <v>19</v>
      </c>
      <c r="E15656" t="s">
        <v>21</v>
      </c>
      <c r="F15656">
        <v>0</v>
      </c>
    </row>
    <row r="15657" spans="1:6">
      <c r="A15657" s="171">
        <v>44671</v>
      </c>
      <c r="B15657" t="s">
        <v>164</v>
      </c>
      <c r="C15657">
        <v>372740.04</v>
      </c>
      <c r="D15657" t="s">
        <v>19</v>
      </c>
      <c r="E15657" t="s">
        <v>22</v>
      </c>
      <c r="F15657">
        <v>0</v>
      </c>
    </row>
    <row r="15658" spans="1:6">
      <c r="A15658" s="171">
        <v>44671</v>
      </c>
      <c r="B15658" t="s">
        <v>164</v>
      </c>
      <c r="C15658">
        <v>372740.04</v>
      </c>
      <c r="D15658" t="s">
        <v>23</v>
      </c>
      <c r="E15658" t="s">
        <v>23</v>
      </c>
      <c r="F15658">
        <v>229120</v>
      </c>
    </row>
    <row r="15659" spans="1:6">
      <c r="A15659" s="171">
        <v>44671</v>
      </c>
      <c r="B15659" t="s">
        <v>164</v>
      </c>
      <c r="C15659">
        <v>372740.04</v>
      </c>
      <c r="D15659" t="s">
        <v>24</v>
      </c>
      <c r="E15659" t="s">
        <v>24</v>
      </c>
      <c r="F15659">
        <v>2847224</v>
      </c>
    </row>
    <row r="15660" spans="1:6">
      <c r="A15660" s="171">
        <v>44671</v>
      </c>
      <c r="B15660" t="s">
        <v>164</v>
      </c>
      <c r="C15660">
        <v>372740.04</v>
      </c>
      <c r="D15660" t="s">
        <v>25</v>
      </c>
      <c r="E15660" t="s">
        <v>25</v>
      </c>
      <c r="F15660">
        <v>2804734</v>
      </c>
    </row>
    <row r="15661" spans="1:6">
      <c r="A15661" s="171">
        <v>44671</v>
      </c>
      <c r="B15661" t="s">
        <v>164</v>
      </c>
      <c r="C15661">
        <v>372740.04</v>
      </c>
      <c r="D15661" t="s">
        <v>26</v>
      </c>
      <c r="E15661" t="s">
        <v>26</v>
      </c>
      <c r="F15661">
        <v>3155491</v>
      </c>
    </row>
    <row r="15662" spans="1:6">
      <c r="A15662" s="171">
        <v>44671</v>
      </c>
      <c r="B15662" t="s">
        <v>164</v>
      </c>
      <c r="C15662">
        <v>372740.04</v>
      </c>
      <c r="D15662" t="s">
        <v>27</v>
      </c>
      <c r="E15662" t="s">
        <v>27</v>
      </c>
      <c r="F15662">
        <v>127480</v>
      </c>
    </row>
    <row r="15663" spans="1:6">
      <c r="A15663" s="171">
        <v>44671</v>
      </c>
      <c r="B15663" t="s">
        <v>164</v>
      </c>
      <c r="C15663">
        <v>372740.04</v>
      </c>
      <c r="D15663" t="s">
        <v>28</v>
      </c>
      <c r="E15663" t="s">
        <v>28</v>
      </c>
      <c r="F15663">
        <v>0</v>
      </c>
    </row>
    <row r="15664" spans="1:6">
      <c r="A15664" s="171">
        <v>44671</v>
      </c>
      <c r="B15664" t="s">
        <v>164</v>
      </c>
      <c r="C15664">
        <v>372740.04</v>
      </c>
      <c r="D15664" t="s">
        <v>29</v>
      </c>
      <c r="E15664" t="s">
        <v>29</v>
      </c>
      <c r="F15664">
        <v>1613098</v>
      </c>
    </row>
    <row r="15665" spans="1:6">
      <c r="A15665" s="171">
        <v>44671</v>
      </c>
      <c r="B15665" t="s">
        <v>164</v>
      </c>
      <c r="C15665">
        <v>372740.04</v>
      </c>
      <c r="D15665" t="s">
        <v>30</v>
      </c>
      <c r="E15665" t="s">
        <v>30</v>
      </c>
      <c r="F15665">
        <v>48995888</v>
      </c>
    </row>
    <row r="15666" spans="1:6">
      <c r="A15666" s="171">
        <v>44671</v>
      </c>
      <c r="B15666" t="s">
        <v>164</v>
      </c>
      <c r="C15666">
        <v>372740.04</v>
      </c>
      <c r="D15666" t="s">
        <v>31</v>
      </c>
      <c r="E15666" t="s">
        <v>31</v>
      </c>
      <c r="F15666">
        <v>461971</v>
      </c>
    </row>
    <row r="15667" spans="1:6">
      <c r="A15667" s="171">
        <v>44671</v>
      </c>
      <c r="B15667" t="s">
        <v>164</v>
      </c>
      <c r="C15667">
        <v>372740.04</v>
      </c>
      <c r="D15667" t="s">
        <v>32</v>
      </c>
      <c r="E15667" t="s">
        <v>32</v>
      </c>
      <c r="F15667">
        <v>262102</v>
      </c>
    </row>
    <row r="15668" spans="1:6">
      <c r="A15668" s="171">
        <v>44671</v>
      </c>
      <c r="B15668" t="s">
        <v>164</v>
      </c>
      <c r="C15668">
        <v>372740.04</v>
      </c>
      <c r="D15668" t="s">
        <v>33</v>
      </c>
      <c r="E15668" t="s">
        <v>33</v>
      </c>
      <c r="F15668">
        <v>120855321</v>
      </c>
    </row>
    <row r="15669" spans="1:6">
      <c r="A15669" s="171">
        <v>44671</v>
      </c>
      <c r="B15669" t="s">
        <v>164</v>
      </c>
      <c r="C15669">
        <v>372740.04</v>
      </c>
      <c r="D15669" t="s">
        <v>34</v>
      </c>
      <c r="E15669" t="s">
        <v>34</v>
      </c>
      <c r="F15669">
        <v>1874873</v>
      </c>
    </row>
    <row r="15670" spans="1:6">
      <c r="A15670" s="171">
        <v>44671</v>
      </c>
      <c r="B15670" t="s">
        <v>164</v>
      </c>
      <c r="C15670">
        <v>372740.04</v>
      </c>
      <c r="D15670" t="s">
        <v>35</v>
      </c>
      <c r="E15670" t="s">
        <v>35</v>
      </c>
      <c r="F15670">
        <v>6321323</v>
      </c>
    </row>
    <row r="15671" spans="1:6">
      <c r="A15671" s="171">
        <v>44671</v>
      </c>
      <c r="B15671" t="s">
        <v>164</v>
      </c>
      <c r="C15671">
        <v>372740.04</v>
      </c>
      <c r="D15671" t="s">
        <v>36</v>
      </c>
      <c r="E15671" t="s">
        <v>36</v>
      </c>
      <c r="F15671">
        <v>0</v>
      </c>
    </row>
    <row r="15672" spans="1:6">
      <c r="A15672" s="171">
        <v>44671</v>
      </c>
      <c r="B15672" t="s">
        <v>164</v>
      </c>
      <c r="C15672">
        <v>372740.04</v>
      </c>
      <c r="D15672" t="s">
        <v>37</v>
      </c>
      <c r="E15672" t="s">
        <v>37</v>
      </c>
      <c r="F15672">
        <v>19776</v>
      </c>
    </row>
    <row r="15673" spans="1:6">
      <c r="A15673" s="171">
        <v>44671</v>
      </c>
      <c r="B15673" t="s">
        <v>164</v>
      </c>
      <c r="C15673">
        <v>372740.04</v>
      </c>
      <c r="D15673" t="s">
        <v>38</v>
      </c>
      <c r="E15673" t="s">
        <v>38</v>
      </c>
      <c r="F15673">
        <v>0</v>
      </c>
    </row>
    <row r="15674" spans="1:6">
      <c r="A15674" s="171">
        <v>44671</v>
      </c>
      <c r="B15674" t="s">
        <v>164</v>
      </c>
      <c r="C15674">
        <v>372740.04</v>
      </c>
      <c r="D15674" t="s">
        <v>39</v>
      </c>
      <c r="E15674" t="s">
        <v>39</v>
      </c>
      <c r="F15674">
        <v>223718</v>
      </c>
    </row>
    <row r="15675" spans="1:6">
      <c r="A15675" s="171">
        <v>44671</v>
      </c>
      <c r="B15675" t="s">
        <v>164</v>
      </c>
      <c r="C15675">
        <v>372740.04</v>
      </c>
      <c r="D15675" t="s">
        <v>40</v>
      </c>
      <c r="E15675" t="s">
        <v>40</v>
      </c>
      <c r="F15675">
        <v>0</v>
      </c>
    </row>
    <row r="15676" spans="1:6">
      <c r="A15676" s="171">
        <v>44671</v>
      </c>
      <c r="B15676" t="s">
        <v>164</v>
      </c>
      <c r="C15676">
        <v>372740.04</v>
      </c>
      <c r="D15676" t="s">
        <v>41</v>
      </c>
      <c r="E15676" t="s">
        <v>41</v>
      </c>
      <c r="F15676">
        <v>0</v>
      </c>
    </row>
    <row r="15677" spans="1:6">
      <c r="A15677" s="171">
        <v>44672</v>
      </c>
      <c r="B15677" t="s">
        <v>164</v>
      </c>
      <c r="C15677">
        <v>262678.42</v>
      </c>
      <c r="D15677" t="s">
        <v>9</v>
      </c>
      <c r="E15677" t="s">
        <v>9</v>
      </c>
      <c r="F15677">
        <v>499913</v>
      </c>
    </row>
    <row r="15678" spans="1:6">
      <c r="A15678" s="171">
        <v>44672</v>
      </c>
      <c r="B15678" t="s">
        <v>164</v>
      </c>
      <c r="C15678">
        <v>262678.42</v>
      </c>
      <c r="D15678" t="s">
        <v>9</v>
      </c>
      <c r="E15678" t="s">
        <v>10</v>
      </c>
      <c r="F15678">
        <v>494232</v>
      </c>
    </row>
    <row r="15679" spans="1:6">
      <c r="A15679" s="171">
        <v>44672</v>
      </c>
      <c r="B15679" t="s">
        <v>164</v>
      </c>
      <c r="C15679">
        <v>262678.42</v>
      </c>
      <c r="D15679" t="s">
        <v>9</v>
      </c>
      <c r="E15679" t="s">
        <v>11</v>
      </c>
      <c r="F15679">
        <v>5681</v>
      </c>
    </row>
    <row r="15680" spans="1:6">
      <c r="A15680" s="171">
        <v>44672</v>
      </c>
      <c r="B15680" t="s">
        <v>164</v>
      </c>
      <c r="C15680">
        <v>262678.42</v>
      </c>
      <c r="D15680" t="s">
        <v>9</v>
      </c>
      <c r="E15680" t="s">
        <v>12</v>
      </c>
      <c r="F15680">
        <v>0</v>
      </c>
    </row>
    <row r="15681" spans="1:6">
      <c r="A15681" s="171">
        <v>44672</v>
      </c>
      <c r="B15681" t="s">
        <v>164</v>
      </c>
      <c r="C15681">
        <v>262678.42</v>
      </c>
      <c r="D15681" t="s">
        <v>9</v>
      </c>
      <c r="E15681" t="s">
        <v>13</v>
      </c>
      <c r="F15681">
        <v>0</v>
      </c>
    </row>
    <row r="15682" spans="1:6">
      <c r="A15682" s="171">
        <v>44672</v>
      </c>
      <c r="B15682" t="s">
        <v>164</v>
      </c>
      <c r="C15682">
        <v>262678.42</v>
      </c>
      <c r="D15682" t="s">
        <v>14</v>
      </c>
      <c r="E15682" t="s">
        <v>14</v>
      </c>
      <c r="F15682">
        <v>4856</v>
      </c>
    </row>
    <row r="15683" spans="1:6">
      <c r="A15683" s="171">
        <v>44672</v>
      </c>
      <c r="B15683" t="s">
        <v>164</v>
      </c>
      <c r="C15683">
        <v>262678.42</v>
      </c>
      <c r="D15683" t="s">
        <v>14</v>
      </c>
      <c r="E15683" t="s">
        <v>15</v>
      </c>
      <c r="F15683">
        <v>4856</v>
      </c>
    </row>
    <row r="15684" spans="1:6">
      <c r="A15684" s="171">
        <v>44672</v>
      </c>
      <c r="B15684" t="s">
        <v>164</v>
      </c>
      <c r="C15684">
        <v>262678.42</v>
      </c>
      <c r="D15684" t="s">
        <v>14</v>
      </c>
      <c r="E15684" t="s">
        <v>16</v>
      </c>
      <c r="F15684">
        <v>0</v>
      </c>
    </row>
    <row r="15685" spans="1:6">
      <c r="A15685" s="171">
        <v>44672</v>
      </c>
      <c r="B15685" t="s">
        <v>164</v>
      </c>
      <c r="C15685">
        <v>262678.42</v>
      </c>
      <c r="D15685" t="s">
        <v>14</v>
      </c>
      <c r="E15685" t="s">
        <v>17</v>
      </c>
      <c r="F15685">
        <v>0</v>
      </c>
    </row>
    <row r="15686" spans="1:6">
      <c r="A15686" s="171">
        <v>44672</v>
      </c>
      <c r="B15686" t="s">
        <v>164</v>
      </c>
      <c r="C15686">
        <v>262678.42</v>
      </c>
      <c r="D15686" t="s">
        <v>14</v>
      </c>
      <c r="E15686" t="s">
        <v>18</v>
      </c>
      <c r="F15686">
        <v>0</v>
      </c>
    </row>
    <row r="15687" spans="1:6">
      <c r="A15687" s="171">
        <v>44672</v>
      </c>
      <c r="B15687" t="s">
        <v>164</v>
      </c>
      <c r="C15687">
        <v>262678.42</v>
      </c>
      <c r="D15687" t="s">
        <v>19</v>
      </c>
      <c r="E15687" t="s">
        <v>19</v>
      </c>
      <c r="F15687">
        <v>2079347</v>
      </c>
    </row>
    <row r="15688" spans="1:6">
      <c r="A15688" s="171">
        <v>44672</v>
      </c>
      <c r="B15688" t="s">
        <v>164</v>
      </c>
      <c r="C15688">
        <v>262678.42</v>
      </c>
      <c r="D15688" t="s">
        <v>19</v>
      </c>
      <c r="E15688" t="s">
        <v>20</v>
      </c>
      <c r="F15688">
        <v>2079347</v>
      </c>
    </row>
    <row r="15689" spans="1:6">
      <c r="A15689" s="171">
        <v>44672</v>
      </c>
      <c r="B15689" t="s">
        <v>164</v>
      </c>
      <c r="C15689">
        <v>262678.42</v>
      </c>
      <c r="D15689" t="s">
        <v>19</v>
      </c>
      <c r="E15689" t="s">
        <v>21</v>
      </c>
      <c r="F15689">
        <v>0</v>
      </c>
    </row>
    <row r="15690" spans="1:6">
      <c r="A15690" s="171">
        <v>44672</v>
      </c>
      <c r="B15690" t="s">
        <v>164</v>
      </c>
      <c r="C15690">
        <v>262678.42</v>
      </c>
      <c r="D15690" t="s">
        <v>19</v>
      </c>
      <c r="E15690" t="s">
        <v>22</v>
      </c>
      <c r="F15690">
        <v>0</v>
      </c>
    </row>
    <row r="15691" spans="1:6">
      <c r="A15691" s="171">
        <v>44672</v>
      </c>
      <c r="B15691" t="s">
        <v>164</v>
      </c>
      <c r="C15691">
        <v>262678.42</v>
      </c>
      <c r="D15691" t="s">
        <v>23</v>
      </c>
      <c r="E15691" t="s">
        <v>23</v>
      </c>
      <c r="F15691">
        <v>188804</v>
      </c>
    </row>
    <row r="15692" spans="1:6">
      <c r="A15692" s="171">
        <v>44672</v>
      </c>
      <c r="B15692" t="s">
        <v>164</v>
      </c>
      <c r="C15692">
        <v>262678.42</v>
      </c>
      <c r="D15692" t="s">
        <v>24</v>
      </c>
      <c r="E15692" t="s">
        <v>24</v>
      </c>
      <c r="F15692">
        <v>2817922</v>
      </c>
    </row>
    <row r="15693" spans="1:6">
      <c r="A15693" s="171">
        <v>44672</v>
      </c>
      <c r="B15693" t="s">
        <v>164</v>
      </c>
      <c r="C15693">
        <v>262678.42</v>
      </c>
      <c r="D15693" t="s">
        <v>25</v>
      </c>
      <c r="E15693" t="s">
        <v>25</v>
      </c>
      <c r="F15693">
        <v>2486642</v>
      </c>
    </row>
    <row r="15694" spans="1:6">
      <c r="A15694" s="171">
        <v>44672</v>
      </c>
      <c r="B15694" t="s">
        <v>164</v>
      </c>
      <c r="C15694">
        <v>262678.42</v>
      </c>
      <c r="D15694" t="s">
        <v>26</v>
      </c>
      <c r="E15694" t="s">
        <v>26</v>
      </c>
      <c r="F15694">
        <v>2080715</v>
      </c>
    </row>
    <row r="15695" spans="1:6">
      <c r="A15695" s="171">
        <v>44672</v>
      </c>
      <c r="B15695" t="s">
        <v>164</v>
      </c>
      <c r="C15695">
        <v>262678.42</v>
      </c>
      <c r="D15695" t="s">
        <v>27</v>
      </c>
      <c r="E15695" t="s">
        <v>27</v>
      </c>
      <c r="F15695">
        <v>127403</v>
      </c>
    </row>
    <row r="15696" spans="1:6">
      <c r="A15696" s="171">
        <v>44672</v>
      </c>
      <c r="B15696" t="s">
        <v>164</v>
      </c>
      <c r="C15696">
        <v>262678.42</v>
      </c>
      <c r="D15696" t="s">
        <v>28</v>
      </c>
      <c r="E15696" t="s">
        <v>28</v>
      </c>
      <c r="F15696">
        <v>0</v>
      </c>
    </row>
    <row r="15697" spans="1:6">
      <c r="A15697" s="171">
        <v>44672</v>
      </c>
      <c r="B15697" t="s">
        <v>164</v>
      </c>
      <c r="C15697">
        <v>262678.42</v>
      </c>
      <c r="D15697" t="s">
        <v>29</v>
      </c>
      <c r="E15697" t="s">
        <v>29</v>
      </c>
      <c r="F15697">
        <v>1355588</v>
      </c>
    </row>
    <row r="15698" spans="1:6">
      <c r="A15698" s="171">
        <v>44672</v>
      </c>
      <c r="B15698" t="s">
        <v>164</v>
      </c>
      <c r="C15698">
        <v>262678.42</v>
      </c>
      <c r="D15698" t="s">
        <v>30</v>
      </c>
      <c r="E15698" t="s">
        <v>30</v>
      </c>
      <c r="F15698">
        <v>54555871</v>
      </c>
    </row>
    <row r="15699" spans="1:6">
      <c r="A15699" s="171">
        <v>44672</v>
      </c>
      <c r="B15699" t="s">
        <v>164</v>
      </c>
      <c r="C15699">
        <v>262678.42</v>
      </c>
      <c r="D15699" t="s">
        <v>31</v>
      </c>
      <c r="E15699" t="s">
        <v>31</v>
      </c>
      <c r="F15699">
        <v>588032</v>
      </c>
    </row>
    <row r="15700" spans="1:6">
      <c r="A15700" s="171">
        <v>44672</v>
      </c>
      <c r="B15700" t="s">
        <v>164</v>
      </c>
      <c r="C15700">
        <v>262678.42</v>
      </c>
      <c r="D15700" t="s">
        <v>32</v>
      </c>
      <c r="E15700" t="s">
        <v>32</v>
      </c>
      <c r="F15700">
        <v>345064</v>
      </c>
    </row>
    <row r="15701" spans="1:6">
      <c r="A15701" s="171">
        <v>44672</v>
      </c>
      <c r="B15701" t="s">
        <v>164</v>
      </c>
      <c r="C15701">
        <v>262678.42</v>
      </c>
      <c r="D15701" t="s">
        <v>33</v>
      </c>
      <c r="E15701" t="s">
        <v>33</v>
      </c>
      <c r="F15701">
        <v>160429373</v>
      </c>
    </row>
    <row r="15702" spans="1:6">
      <c r="A15702" s="171">
        <v>44672</v>
      </c>
      <c r="B15702" t="s">
        <v>164</v>
      </c>
      <c r="C15702">
        <v>262678.42</v>
      </c>
      <c r="D15702" t="s">
        <v>34</v>
      </c>
      <c r="E15702" t="s">
        <v>34</v>
      </c>
      <c r="F15702">
        <v>1557090</v>
      </c>
    </row>
    <row r="15703" spans="1:6">
      <c r="A15703" s="171">
        <v>44672</v>
      </c>
      <c r="B15703" t="s">
        <v>164</v>
      </c>
      <c r="C15703">
        <v>262678.42</v>
      </c>
      <c r="D15703" t="s">
        <v>35</v>
      </c>
      <c r="E15703" t="s">
        <v>35</v>
      </c>
      <c r="F15703">
        <v>7689094</v>
      </c>
    </row>
    <row r="15704" spans="1:6">
      <c r="A15704" s="171">
        <v>44672</v>
      </c>
      <c r="B15704" t="s">
        <v>164</v>
      </c>
      <c r="C15704">
        <v>262678.42</v>
      </c>
      <c r="D15704" t="s">
        <v>36</v>
      </c>
      <c r="E15704" t="s">
        <v>36</v>
      </c>
      <c r="F15704">
        <v>0</v>
      </c>
    </row>
    <row r="15705" spans="1:6">
      <c r="A15705" s="171">
        <v>44672</v>
      </c>
      <c r="B15705" t="s">
        <v>164</v>
      </c>
      <c r="C15705">
        <v>262678.42</v>
      </c>
      <c r="D15705" t="s">
        <v>37</v>
      </c>
      <c r="E15705" t="s">
        <v>37</v>
      </c>
      <c r="F15705">
        <v>19191</v>
      </c>
    </row>
    <row r="15706" spans="1:6">
      <c r="A15706" s="171">
        <v>44672</v>
      </c>
      <c r="B15706" t="s">
        <v>164</v>
      </c>
      <c r="C15706">
        <v>262678.42</v>
      </c>
      <c r="D15706" t="s">
        <v>38</v>
      </c>
      <c r="E15706" t="s">
        <v>38</v>
      </c>
      <c r="F15706">
        <v>0</v>
      </c>
    </row>
    <row r="15707" spans="1:6">
      <c r="A15707" s="171">
        <v>44672</v>
      </c>
      <c r="B15707" t="s">
        <v>164</v>
      </c>
      <c r="C15707">
        <v>262678.42</v>
      </c>
      <c r="D15707" t="s">
        <v>39</v>
      </c>
      <c r="E15707" t="s">
        <v>39</v>
      </c>
      <c r="F15707">
        <v>77640</v>
      </c>
    </row>
    <row r="15708" spans="1:6">
      <c r="A15708" s="171">
        <v>44672</v>
      </c>
      <c r="B15708" t="s">
        <v>164</v>
      </c>
      <c r="C15708">
        <v>262678.42</v>
      </c>
      <c r="D15708" t="s">
        <v>40</v>
      </c>
      <c r="E15708" t="s">
        <v>40</v>
      </c>
      <c r="F15708">
        <v>0</v>
      </c>
    </row>
    <row r="15709" spans="1:6">
      <c r="A15709" s="171">
        <v>44672</v>
      </c>
      <c r="B15709" t="s">
        <v>164</v>
      </c>
      <c r="C15709">
        <v>262678.42</v>
      </c>
      <c r="D15709" t="s">
        <v>41</v>
      </c>
      <c r="E15709" t="s">
        <v>41</v>
      </c>
      <c r="F15709">
        <v>0</v>
      </c>
    </row>
    <row r="15710" spans="1:6">
      <c r="A15710" s="171">
        <v>44673</v>
      </c>
      <c r="B15710" t="s">
        <v>164</v>
      </c>
      <c r="C15710">
        <v>769554.61</v>
      </c>
      <c r="D15710" t="s">
        <v>9</v>
      </c>
      <c r="E15710" t="s">
        <v>9</v>
      </c>
      <c r="F15710">
        <v>809765</v>
      </c>
    </row>
    <row r="15711" spans="1:6">
      <c r="A15711" s="171">
        <v>44673</v>
      </c>
      <c r="B15711" t="s">
        <v>164</v>
      </c>
      <c r="C15711">
        <v>769554.61</v>
      </c>
      <c r="D15711" t="s">
        <v>9</v>
      </c>
      <c r="E15711" t="s">
        <v>10</v>
      </c>
      <c r="F15711">
        <v>799223</v>
      </c>
    </row>
    <row r="15712" spans="1:6">
      <c r="A15712" s="171">
        <v>44673</v>
      </c>
      <c r="B15712" t="s">
        <v>164</v>
      </c>
      <c r="C15712">
        <v>769554.61</v>
      </c>
      <c r="D15712" t="s">
        <v>9</v>
      </c>
      <c r="E15712" t="s">
        <v>11</v>
      </c>
      <c r="F15712">
        <v>10542</v>
      </c>
    </row>
    <row r="15713" spans="1:6">
      <c r="A15713" s="171">
        <v>44673</v>
      </c>
      <c r="B15713" t="s">
        <v>164</v>
      </c>
      <c r="C15713">
        <v>769554.61</v>
      </c>
      <c r="D15713" t="s">
        <v>9</v>
      </c>
      <c r="E15713" t="s">
        <v>12</v>
      </c>
      <c r="F15713">
        <v>0</v>
      </c>
    </row>
    <row r="15714" spans="1:6">
      <c r="A15714" s="171">
        <v>44673</v>
      </c>
      <c r="B15714" t="s">
        <v>164</v>
      </c>
      <c r="C15714">
        <v>769554.61</v>
      </c>
      <c r="D15714" t="s">
        <v>9</v>
      </c>
      <c r="E15714" t="s">
        <v>13</v>
      </c>
      <c r="F15714">
        <v>0</v>
      </c>
    </row>
    <row r="15715" spans="1:6">
      <c r="A15715" s="171">
        <v>44673</v>
      </c>
      <c r="B15715" t="s">
        <v>164</v>
      </c>
      <c r="C15715">
        <v>769554.61</v>
      </c>
      <c r="D15715" t="s">
        <v>14</v>
      </c>
      <c r="E15715" t="s">
        <v>14</v>
      </c>
      <c r="F15715">
        <v>12890</v>
      </c>
    </row>
    <row r="15716" spans="1:6">
      <c r="A15716" s="171">
        <v>44673</v>
      </c>
      <c r="B15716" t="s">
        <v>164</v>
      </c>
      <c r="C15716">
        <v>769554.61</v>
      </c>
      <c r="D15716" t="s">
        <v>14</v>
      </c>
      <c r="E15716" t="s">
        <v>15</v>
      </c>
      <c r="F15716">
        <v>12890</v>
      </c>
    </row>
    <row r="15717" spans="1:6">
      <c r="A15717" s="171">
        <v>44673</v>
      </c>
      <c r="B15717" t="s">
        <v>164</v>
      </c>
      <c r="C15717">
        <v>769554.61</v>
      </c>
      <c r="D15717" t="s">
        <v>14</v>
      </c>
      <c r="E15717" t="s">
        <v>16</v>
      </c>
      <c r="F15717">
        <v>0</v>
      </c>
    </row>
    <row r="15718" spans="1:6">
      <c r="A15718" s="171">
        <v>44673</v>
      </c>
      <c r="B15718" t="s">
        <v>164</v>
      </c>
      <c r="C15718">
        <v>769554.61</v>
      </c>
      <c r="D15718" t="s">
        <v>14</v>
      </c>
      <c r="E15718" t="s">
        <v>17</v>
      </c>
      <c r="F15718">
        <v>0</v>
      </c>
    </row>
    <row r="15719" spans="1:6">
      <c r="A15719" s="171">
        <v>44673</v>
      </c>
      <c r="B15719" t="s">
        <v>164</v>
      </c>
      <c r="C15719">
        <v>769554.61</v>
      </c>
      <c r="D15719" t="s">
        <v>14</v>
      </c>
      <c r="E15719" t="s">
        <v>18</v>
      </c>
      <c r="F15719">
        <v>0</v>
      </c>
    </row>
    <row r="15720" spans="1:6">
      <c r="A15720" s="171">
        <v>44673</v>
      </c>
      <c r="B15720" t="s">
        <v>164</v>
      </c>
      <c r="C15720">
        <v>769554.61</v>
      </c>
      <c r="D15720" t="s">
        <v>19</v>
      </c>
      <c r="E15720" t="s">
        <v>19</v>
      </c>
      <c r="F15720">
        <v>3863330</v>
      </c>
    </row>
    <row r="15721" spans="1:6">
      <c r="A15721" s="171">
        <v>44673</v>
      </c>
      <c r="B15721" t="s">
        <v>164</v>
      </c>
      <c r="C15721">
        <v>769554.61</v>
      </c>
      <c r="D15721" t="s">
        <v>19</v>
      </c>
      <c r="E15721" t="s">
        <v>20</v>
      </c>
      <c r="F15721">
        <v>3863330</v>
      </c>
    </row>
    <row r="15722" spans="1:6">
      <c r="A15722" s="171">
        <v>44673</v>
      </c>
      <c r="B15722" t="s">
        <v>164</v>
      </c>
      <c r="C15722">
        <v>769554.61</v>
      </c>
      <c r="D15722" t="s">
        <v>19</v>
      </c>
      <c r="E15722" t="s">
        <v>21</v>
      </c>
      <c r="F15722">
        <v>0</v>
      </c>
    </row>
    <row r="15723" spans="1:6">
      <c r="A15723" s="171">
        <v>44673</v>
      </c>
      <c r="B15723" t="s">
        <v>164</v>
      </c>
      <c r="C15723">
        <v>769554.61</v>
      </c>
      <c r="D15723" t="s">
        <v>19</v>
      </c>
      <c r="E15723" t="s">
        <v>22</v>
      </c>
      <c r="F15723">
        <v>0</v>
      </c>
    </row>
    <row r="15724" spans="1:6">
      <c r="A15724" s="171">
        <v>44673</v>
      </c>
      <c r="B15724" t="s">
        <v>164</v>
      </c>
      <c r="C15724">
        <v>769554.61</v>
      </c>
      <c r="D15724" t="s">
        <v>23</v>
      </c>
      <c r="E15724" t="s">
        <v>23</v>
      </c>
      <c r="F15724">
        <v>768801</v>
      </c>
    </row>
    <row r="15725" spans="1:6">
      <c r="A15725" s="171">
        <v>44673</v>
      </c>
      <c r="B15725" t="s">
        <v>164</v>
      </c>
      <c r="C15725">
        <v>769554.61</v>
      </c>
      <c r="D15725" t="s">
        <v>24</v>
      </c>
      <c r="E15725" t="s">
        <v>24</v>
      </c>
      <c r="F15725">
        <v>2660793</v>
      </c>
    </row>
    <row r="15726" spans="1:6">
      <c r="A15726" s="171">
        <v>44673</v>
      </c>
      <c r="B15726" t="s">
        <v>164</v>
      </c>
      <c r="C15726">
        <v>769554.61</v>
      </c>
      <c r="D15726" t="s">
        <v>25</v>
      </c>
      <c r="E15726" t="s">
        <v>25</v>
      </c>
      <c r="F15726">
        <v>2202769</v>
      </c>
    </row>
    <row r="15727" spans="1:6">
      <c r="A15727" s="171">
        <v>44673</v>
      </c>
      <c r="B15727" t="s">
        <v>164</v>
      </c>
      <c r="C15727">
        <v>769554.61</v>
      </c>
      <c r="D15727" t="s">
        <v>26</v>
      </c>
      <c r="E15727" t="s">
        <v>26</v>
      </c>
      <c r="F15727">
        <v>3864661</v>
      </c>
    </row>
    <row r="15728" spans="1:6">
      <c r="A15728" s="171">
        <v>44673</v>
      </c>
      <c r="B15728" t="s">
        <v>164</v>
      </c>
      <c r="C15728">
        <v>769554.61</v>
      </c>
      <c r="D15728" t="s">
        <v>27</v>
      </c>
      <c r="E15728" t="s">
        <v>27</v>
      </c>
      <c r="F15728">
        <v>126130</v>
      </c>
    </row>
    <row r="15729" spans="1:6">
      <c r="A15729" s="171">
        <v>44673</v>
      </c>
      <c r="B15729" t="s">
        <v>164</v>
      </c>
      <c r="C15729">
        <v>769554.61</v>
      </c>
      <c r="D15729" t="s">
        <v>28</v>
      </c>
      <c r="E15729" t="s">
        <v>28</v>
      </c>
      <c r="F15729">
        <v>0</v>
      </c>
    </row>
    <row r="15730" spans="1:6">
      <c r="A15730" s="171">
        <v>44673</v>
      </c>
      <c r="B15730" t="s">
        <v>164</v>
      </c>
      <c r="C15730">
        <v>769554.61</v>
      </c>
      <c r="D15730" t="s">
        <v>29</v>
      </c>
      <c r="E15730" t="s">
        <v>29</v>
      </c>
      <c r="F15730">
        <v>725535</v>
      </c>
    </row>
    <row r="15731" spans="1:6">
      <c r="A15731" s="171">
        <v>44673</v>
      </c>
      <c r="B15731" t="s">
        <v>164</v>
      </c>
      <c r="C15731">
        <v>769554.61</v>
      </c>
      <c r="D15731" t="s">
        <v>30</v>
      </c>
      <c r="E15731" t="s">
        <v>30</v>
      </c>
      <c r="F15731">
        <v>38556097</v>
      </c>
    </row>
    <row r="15732" spans="1:6">
      <c r="A15732" s="171">
        <v>44673</v>
      </c>
      <c r="B15732" t="s">
        <v>164</v>
      </c>
      <c r="C15732">
        <v>769554.61</v>
      </c>
      <c r="D15732" t="s">
        <v>31</v>
      </c>
      <c r="E15732" t="s">
        <v>31</v>
      </c>
      <c r="F15732">
        <v>544169</v>
      </c>
    </row>
    <row r="15733" spans="1:6">
      <c r="A15733" s="171">
        <v>44673</v>
      </c>
      <c r="B15733" t="s">
        <v>164</v>
      </c>
      <c r="C15733">
        <v>769554.61</v>
      </c>
      <c r="D15733" t="s">
        <v>32</v>
      </c>
      <c r="E15733" t="s">
        <v>32</v>
      </c>
      <c r="F15733">
        <v>152750</v>
      </c>
    </row>
    <row r="15734" spans="1:6">
      <c r="A15734" s="171">
        <v>44673</v>
      </c>
      <c r="B15734" t="s">
        <v>164</v>
      </c>
      <c r="C15734">
        <v>769554.61</v>
      </c>
      <c r="D15734" t="s">
        <v>33</v>
      </c>
      <c r="E15734" t="s">
        <v>33</v>
      </c>
      <c r="F15734">
        <v>164767891</v>
      </c>
    </row>
    <row r="15735" spans="1:6">
      <c r="A15735" s="171">
        <v>44673</v>
      </c>
      <c r="B15735" t="s">
        <v>164</v>
      </c>
      <c r="C15735">
        <v>769554.61</v>
      </c>
      <c r="D15735" t="s">
        <v>34</v>
      </c>
      <c r="E15735" t="s">
        <v>34</v>
      </c>
      <c r="F15735">
        <v>1392181</v>
      </c>
    </row>
    <row r="15736" spans="1:6">
      <c r="A15736" s="171">
        <v>44673</v>
      </c>
      <c r="B15736" t="s">
        <v>164</v>
      </c>
      <c r="C15736">
        <v>769554.61</v>
      </c>
      <c r="D15736" t="s">
        <v>35</v>
      </c>
      <c r="E15736" t="s">
        <v>35</v>
      </c>
      <c r="F15736">
        <v>8343846</v>
      </c>
    </row>
    <row r="15737" spans="1:6">
      <c r="A15737" s="171">
        <v>44673</v>
      </c>
      <c r="B15737" t="s">
        <v>164</v>
      </c>
      <c r="C15737">
        <v>769554.61</v>
      </c>
      <c r="D15737" t="s">
        <v>36</v>
      </c>
      <c r="E15737" t="s">
        <v>36</v>
      </c>
      <c r="F15737">
        <v>0</v>
      </c>
    </row>
    <row r="15738" spans="1:6">
      <c r="A15738" s="171">
        <v>44673</v>
      </c>
      <c r="B15738" t="s">
        <v>164</v>
      </c>
      <c r="C15738">
        <v>769554.61</v>
      </c>
      <c r="D15738" t="s">
        <v>37</v>
      </c>
      <c r="E15738" t="s">
        <v>37</v>
      </c>
      <c r="F15738">
        <v>19397</v>
      </c>
    </row>
    <row r="15739" spans="1:6">
      <c r="A15739" s="171">
        <v>44673</v>
      </c>
      <c r="B15739" t="s">
        <v>164</v>
      </c>
      <c r="C15739">
        <v>769554.61</v>
      </c>
      <c r="D15739" t="s">
        <v>38</v>
      </c>
      <c r="E15739" t="s">
        <v>38</v>
      </c>
      <c r="F15739">
        <v>0</v>
      </c>
    </row>
    <row r="15740" spans="1:6">
      <c r="A15740" s="171">
        <v>44673</v>
      </c>
      <c r="B15740" t="s">
        <v>164</v>
      </c>
      <c r="C15740">
        <v>769554.61</v>
      </c>
      <c r="D15740" t="s">
        <v>39</v>
      </c>
      <c r="E15740" t="s">
        <v>39</v>
      </c>
      <c r="F15740">
        <v>102274</v>
      </c>
    </row>
    <row r="15741" spans="1:6">
      <c r="A15741" s="171">
        <v>44673</v>
      </c>
      <c r="B15741" t="s">
        <v>164</v>
      </c>
      <c r="C15741">
        <v>769554.61</v>
      </c>
      <c r="D15741" t="s">
        <v>40</v>
      </c>
      <c r="E15741" t="s">
        <v>40</v>
      </c>
      <c r="F15741">
        <v>0</v>
      </c>
    </row>
    <row r="15742" spans="1:6">
      <c r="A15742" s="171">
        <v>44673</v>
      </c>
      <c r="B15742" t="s">
        <v>164</v>
      </c>
      <c r="C15742">
        <v>769554.61</v>
      </c>
      <c r="D15742" t="s">
        <v>41</v>
      </c>
      <c r="E15742" t="s">
        <v>41</v>
      </c>
      <c r="F15742">
        <v>0</v>
      </c>
    </row>
    <row r="15743" spans="1:6">
      <c r="A15743" s="171">
        <v>44674</v>
      </c>
      <c r="B15743" t="s">
        <v>164</v>
      </c>
      <c r="C15743">
        <v>387417.99</v>
      </c>
      <c r="D15743" t="s">
        <v>9</v>
      </c>
      <c r="E15743" t="s">
        <v>9</v>
      </c>
      <c r="F15743">
        <v>480795</v>
      </c>
    </row>
    <row r="15744" spans="1:6">
      <c r="A15744" s="171">
        <v>44674</v>
      </c>
      <c r="B15744" t="s">
        <v>164</v>
      </c>
      <c r="C15744">
        <v>387417.99</v>
      </c>
      <c r="D15744" t="s">
        <v>9</v>
      </c>
      <c r="E15744" t="s">
        <v>10</v>
      </c>
      <c r="F15744">
        <v>474260</v>
      </c>
    </row>
    <row r="15745" spans="1:6">
      <c r="A15745" s="171">
        <v>44674</v>
      </c>
      <c r="B15745" t="s">
        <v>164</v>
      </c>
      <c r="C15745">
        <v>387417.99</v>
      </c>
      <c r="D15745" t="s">
        <v>9</v>
      </c>
      <c r="E15745" t="s">
        <v>11</v>
      </c>
      <c r="F15745">
        <v>6535</v>
      </c>
    </row>
    <row r="15746" spans="1:6">
      <c r="A15746" s="171">
        <v>44674</v>
      </c>
      <c r="B15746" t="s">
        <v>164</v>
      </c>
      <c r="C15746">
        <v>387417.99</v>
      </c>
      <c r="D15746" t="s">
        <v>9</v>
      </c>
      <c r="E15746" t="s">
        <v>12</v>
      </c>
      <c r="F15746">
        <v>0</v>
      </c>
    </row>
    <row r="15747" spans="1:6">
      <c r="A15747" s="171">
        <v>44674</v>
      </c>
      <c r="B15747" t="s">
        <v>164</v>
      </c>
      <c r="C15747">
        <v>387417.99</v>
      </c>
      <c r="D15747" t="s">
        <v>9</v>
      </c>
      <c r="E15747" t="s">
        <v>13</v>
      </c>
      <c r="F15747">
        <v>0</v>
      </c>
    </row>
    <row r="15748" spans="1:6">
      <c r="A15748" s="171">
        <v>44674</v>
      </c>
      <c r="B15748" t="s">
        <v>164</v>
      </c>
      <c r="C15748">
        <v>387417.99</v>
      </c>
      <c r="D15748" t="s">
        <v>14</v>
      </c>
      <c r="E15748" t="s">
        <v>14</v>
      </c>
      <c r="F15748">
        <v>12989</v>
      </c>
    </row>
    <row r="15749" spans="1:6">
      <c r="A15749" s="171">
        <v>44674</v>
      </c>
      <c r="B15749" t="s">
        <v>164</v>
      </c>
      <c r="C15749">
        <v>387417.99</v>
      </c>
      <c r="D15749" t="s">
        <v>14</v>
      </c>
      <c r="E15749" t="s">
        <v>15</v>
      </c>
      <c r="F15749">
        <v>12989</v>
      </c>
    </row>
    <row r="15750" spans="1:6">
      <c r="A15750" s="171">
        <v>44674</v>
      </c>
      <c r="B15750" t="s">
        <v>164</v>
      </c>
      <c r="C15750">
        <v>387417.99</v>
      </c>
      <c r="D15750" t="s">
        <v>14</v>
      </c>
      <c r="E15750" t="s">
        <v>16</v>
      </c>
      <c r="F15750">
        <v>0</v>
      </c>
    </row>
    <row r="15751" spans="1:6">
      <c r="A15751" s="171">
        <v>44674</v>
      </c>
      <c r="B15751" t="s">
        <v>164</v>
      </c>
      <c r="C15751">
        <v>387417.99</v>
      </c>
      <c r="D15751" t="s">
        <v>14</v>
      </c>
      <c r="E15751" t="s">
        <v>17</v>
      </c>
      <c r="F15751">
        <v>0</v>
      </c>
    </row>
    <row r="15752" spans="1:6">
      <c r="A15752" s="171">
        <v>44674</v>
      </c>
      <c r="B15752" t="s">
        <v>164</v>
      </c>
      <c r="C15752">
        <v>387417.99</v>
      </c>
      <c r="D15752" t="s">
        <v>14</v>
      </c>
      <c r="E15752" t="s">
        <v>18</v>
      </c>
      <c r="F15752">
        <v>0</v>
      </c>
    </row>
    <row r="15753" spans="1:6">
      <c r="A15753" s="171">
        <v>44674</v>
      </c>
      <c r="B15753" t="s">
        <v>164</v>
      </c>
      <c r="C15753">
        <v>387417.99</v>
      </c>
      <c r="D15753" t="s">
        <v>19</v>
      </c>
      <c r="E15753" t="s">
        <v>19</v>
      </c>
      <c r="F15753">
        <v>3497596</v>
      </c>
    </row>
    <row r="15754" spans="1:6">
      <c r="A15754" s="171">
        <v>44674</v>
      </c>
      <c r="B15754" t="s">
        <v>164</v>
      </c>
      <c r="C15754">
        <v>387417.99</v>
      </c>
      <c r="D15754" t="s">
        <v>19</v>
      </c>
      <c r="E15754" t="s">
        <v>20</v>
      </c>
      <c r="F15754">
        <v>3497596</v>
      </c>
    </row>
    <row r="15755" spans="1:6">
      <c r="A15755" s="171">
        <v>44674</v>
      </c>
      <c r="B15755" t="s">
        <v>164</v>
      </c>
      <c r="C15755">
        <v>387417.99</v>
      </c>
      <c r="D15755" t="s">
        <v>19</v>
      </c>
      <c r="E15755" t="s">
        <v>21</v>
      </c>
      <c r="F15755">
        <v>0</v>
      </c>
    </row>
    <row r="15756" spans="1:6">
      <c r="A15756" s="171">
        <v>44674</v>
      </c>
      <c r="B15756" t="s">
        <v>164</v>
      </c>
      <c r="C15756">
        <v>387417.99</v>
      </c>
      <c r="D15756" t="s">
        <v>19</v>
      </c>
      <c r="E15756" t="s">
        <v>22</v>
      </c>
      <c r="F15756">
        <v>0</v>
      </c>
    </row>
    <row r="15757" spans="1:6">
      <c r="A15757" s="171">
        <v>44674</v>
      </c>
      <c r="B15757" t="s">
        <v>164</v>
      </c>
      <c r="C15757">
        <v>387417.99</v>
      </c>
      <c r="D15757" t="s">
        <v>23</v>
      </c>
      <c r="E15757" t="s">
        <v>23</v>
      </c>
      <c r="F15757">
        <v>411913</v>
      </c>
    </row>
    <row r="15758" spans="1:6">
      <c r="A15758" s="171">
        <v>44674</v>
      </c>
      <c r="B15758" t="s">
        <v>164</v>
      </c>
      <c r="C15758">
        <v>387417.99</v>
      </c>
      <c r="D15758" t="s">
        <v>24</v>
      </c>
      <c r="E15758" t="s">
        <v>24</v>
      </c>
      <c r="F15758">
        <v>1579495</v>
      </c>
    </row>
    <row r="15759" spans="1:6">
      <c r="A15759" s="171">
        <v>44674</v>
      </c>
      <c r="B15759" t="s">
        <v>164</v>
      </c>
      <c r="C15759">
        <v>387417.99</v>
      </c>
      <c r="D15759" t="s">
        <v>25</v>
      </c>
      <c r="E15759" t="s">
        <v>25</v>
      </c>
      <c r="F15759">
        <v>1377860</v>
      </c>
    </row>
    <row r="15760" spans="1:6">
      <c r="A15760" s="171">
        <v>44674</v>
      </c>
      <c r="B15760" t="s">
        <v>164</v>
      </c>
      <c r="C15760">
        <v>387417.99</v>
      </c>
      <c r="D15760" t="s">
        <v>26</v>
      </c>
      <c r="E15760" t="s">
        <v>26</v>
      </c>
      <c r="F15760">
        <v>3498714</v>
      </c>
    </row>
    <row r="15761" spans="1:6">
      <c r="A15761" s="171">
        <v>44674</v>
      </c>
      <c r="B15761" t="s">
        <v>164</v>
      </c>
      <c r="C15761">
        <v>387417.99</v>
      </c>
      <c r="D15761" t="s">
        <v>27</v>
      </c>
      <c r="E15761" t="s">
        <v>27</v>
      </c>
      <c r="F15761">
        <v>70201</v>
      </c>
    </row>
    <row r="15762" spans="1:6">
      <c r="A15762" s="171">
        <v>44674</v>
      </c>
      <c r="B15762" t="s">
        <v>164</v>
      </c>
      <c r="C15762">
        <v>387417.99</v>
      </c>
      <c r="D15762" t="s">
        <v>28</v>
      </c>
      <c r="E15762" t="s">
        <v>28</v>
      </c>
      <c r="F15762">
        <v>0</v>
      </c>
    </row>
    <row r="15763" spans="1:6">
      <c r="A15763" s="171">
        <v>44674</v>
      </c>
      <c r="B15763" t="s">
        <v>164</v>
      </c>
      <c r="C15763">
        <v>387417.99</v>
      </c>
      <c r="D15763" t="s">
        <v>29</v>
      </c>
      <c r="E15763" t="s">
        <v>29</v>
      </c>
      <c r="F15763">
        <v>2057</v>
      </c>
    </row>
    <row r="15764" spans="1:6">
      <c r="A15764" s="171">
        <v>44674</v>
      </c>
      <c r="B15764" t="s">
        <v>164</v>
      </c>
      <c r="C15764">
        <v>387417.99</v>
      </c>
      <c r="D15764" t="s">
        <v>30</v>
      </c>
      <c r="E15764" t="s">
        <v>30</v>
      </c>
      <c r="F15764">
        <v>36562099</v>
      </c>
    </row>
    <row r="15765" spans="1:6">
      <c r="A15765" s="171">
        <v>44674</v>
      </c>
      <c r="B15765" t="s">
        <v>164</v>
      </c>
      <c r="C15765">
        <v>387417.99</v>
      </c>
      <c r="D15765" t="s">
        <v>31</v>
      </c>
      <c r="E15765" t="s">
        <v>31</v>
      </c>
      <c r="F15765">
        <v>476247</v>
      </c>
    </row>
    <row r="15766" spans="1:6">
      <c r="A15766" s="171">
        <v>44674</v>
      </c>
      <c r="B15766" t="s">
        <v>164</v>
      </c>
      <c r="C15766">
        <v>387417.99</v>
      </c>
      <c r="D15766" t="s">
        <v>32</v>
      </c>
      <c r="E15766" t="s">
        <v>32</v>
      </c>
      <c r="F15766">
        <v>94809</v>
      </c>
    </row>
    <row r="15767" spans="1:6">
      <c r="A15767" s="171">
        <v>44674</v>
      </c>
      <c r="B15767" t="s">
        <v>164</v>
      </c>
      <c r="C15767">
        <v>387417.99</v>
      </c>
      <c r="D15767" t="s">
        <v>33</v>
      </c>
      <c r="E15767" t="s">
        <v>33</v>
      </c>
      <c r="F15767">
        <v>163019590</v>
      </c>
    </row>
    <row r="15768" spans="1:6">
      <c r="A15768" s="171">
        <v>44674</v>
      </c>
      <c r="B15768" t="s">
        <v>164</v>
      </c>
      <c r="C15768">
        <v>387417.99</v>
      </c>
      <c r="D15768" t="s">
        <v>34</v>
      </c>
      <c r="E15768" t="s">
        <v>34</v>
      </c>
      <c r="F15768">
        <v>1995514</v>
      </c>
    </row>
    <row r="15769" spans="1:6">
      <c r="A15769" s="171">
        <v>44674</v>
      </c>
      <c r="B15769" t="s">
        <v>164</v>
      </c>
      <c r="C15769">
        <v>387417.99</v>
      </c>
      <c r="D15769" t="s">
        <v>35</v>
      </c>
      <c r="E15769" t="s">
        <v>35</v>
      </c>
      <c r="F15769">
        <v>12181451</v>
      </c>
    </row>
    <row r="15770" spans="1:6">
      <c r="A15770" s="171">
        <v>44674</v>
      </c>
      <c r="B15770" t="s">
        <v>164</v>
      </c>
      <c r="C15770">
        <v>387417.99</v>
      </c>
      <c r="D15770" t="s">
        <v>36</v>
      </c>
      <c r="E15770" t="s">
        <v>36</v>
      </c>
      <c r="F15770">
        <v>0</v>
      </c>
    </row>
    <row r="15771" spans="1:6">
      <c r="A15771" s="171">
        <v>44674</v>
      </c>
      <c r="B15771" t="s">
        <v>164</v>
      </c>
      <c r="C15771">
        <v>387417.99</v>
      </c>
      <c r="D15771" t="s">
        <v>37</v>
      </c>
      <c r="E15771" t="s">
        <v>37</v>
      </c>
      <c r="F15771">
        <v>15491</v>
      </c>
    </row>
    <row r="15772" spans="1:6">
      <c r="A15772" s="171">
        <v>44674</v>
      </c>
      <c r="B15772" t="s">
        <v>164</v>
      </c>
      <c r="C15772">
        <v>387417.99</v>
      </c>
      <c r="D15772" t="s">
        <v>38</v>
      </c>
      <c r="E15772" t="s">
        <v>38</v>
      </c>
      <c r="F15772">
        <v>0</v>
      </c>
    </row>
    <row r="15773" spans="1:6">
      <c r="A15773" s="171">
        <v>44674</v>
      </c>
      <c r="B15773" t="s">
        <v>164</v>
      </c>
      <c r="C15773">
        <v>387417.99</v>
      </c>
      <c r="D15773" t="s">
        <v>39</v>
      </c>
      <c r="E15773" t="s">
        <v>39</v>
      </c>
      <c r="F15773">
        <v>0</v>
      </c>
    </row>
    <row r="15774" spans="1:6">
      <c r="A15774" s="171">
        <v>44674</v>
      </c>
      <c r="B15774" t="s">
        <v>164</v>
      </c>
      <c r="C15774">
        <v>387417.99</v>
      </c>
      <c r="D15774" t="s">
        <v>40</v>
      </c>
      <c r="E15774" t="s">
        <v>40</v>
      </c>
      <c r="F15774">
        <v>0</v>
      </c>
    </row>
    <row r="15775" spans="1:6">
      <c r="A15775" s="171">
        <v>44674</v>
      </c>
      <c r="B15775" t="s">
        <v>164</v>
      </c>
      <c r="C15775">
        <v>387417.99</v>
      </c>
      <c r="D15775" t="s">
        <v>41</v>
      </c>
      <c r="E15775" t="s">
        <v>41</v>
      </c>
      <c r="F15775">
        <v>0</v>
      </c>
    </row>
    <row r="15776" spans="1:6">
      <c r="A15776" s="171">
        <v>44675</v>
      </c>
      <c r="B15776" t="s">
        <v>164</v>
      </c>
      <c r="C15776">
        <v>295085.46000000002</v>
      </c>
      <c r="D15776" t="s">
        <v>9</v>
      </c>
      <c r="E15776" t="s">
        <v>9</v>
      </c>
      <c r="F15776">
        <v>0</v>
      </c>
    </row>
    <row r="15777" spans="1:6">
      <c r="A15777" s="171">
        <v>44675</v>
      </c>
      <c r="B15777" t="s">
        <v>164</v>
      </c>
      <c r="C15777">
        <v>295085.46000000002</v>
      </c>
      <c r="D15777" t="s">
        <v>9</v>
      </c>
      <c r="E15777" t="s">
        <v>10</v>
      </c>
      <c r="F15777">
        <v>0</v>
      </c>
    </row>
    <row r="15778" spans="1:6">
      <c r="A15778" s="171">
        <v>44675</v>
      </c>
      <c r="B15778" t="s">
        <v>164</v>
      </c>
      <c r="C15778">
        <v>295085.46000000002</v>
      </c>
      <c r="D15778" t="s">
        <v>9</v>
      </c>
      <c r="E15778" t="s">
        <v>11</v>
      </c>
      <c r="F15778">
        <v>0</v>
      </c>
    </row>
    <row r="15779" spans="1:6">
      <c r="A15779" s="171">
        <v>44675</v>
      </c>
      <c r="B15779" t="s">
        <v>164</v>
      </c>
      <c r="C15779">
        <v>295085.46000000002</v>
      </c>
      <c r="D15779" t="s">
        <v>9</v>
      </c>
      <c r="E15779" t="s">
        <v>12</v>
      </c>
      <c r="F15779">
        <v>0</v>
      </c>
    </row>
    <row r="15780" spans="1:6">
      <c r="A15780" s="171">
        <v>44675</v>
      </c>
      <c r="B15780" t="s">
        <v>164</v>
      </c>
      <c r="C15780">
        <v>295085.46000000002</v>
      </c>
      <c r="D15780" t="s">
        <v>9</v>
      </c>
      <c r="E15780" t="s">
        <v>13</v>
      </c>
      <c r="F15780">
        <v>0</v>
      </c>
    </row>
    <row r="15781" spans="1:6">
      <c r="A15781" s="171">
        <v>44675</v>
      </c>
      <c r="B15781" t="s">
        <v>164</v>
      </c>
      <c r="C15781">
        <v>295085.46000000002</v>
      </c>
      <c r="D15781" t="s">
        <v>14</v>
      </c>
      <c r="E15781" t="s">
        <v>14</v>
      </c>
      <c r="F15781">
        <v>0</v>
      </c>
    </row>
    <row r="15782" spans="1:6">
      <c r="A15782" s="171">
        <v>44675</v>
      </c>
      <c r="B15782" t="s">
        <v>164</v>
      </c>
      <c r="C15782">
        <v>295085.46000000002</v>
      </c>
      <c r="D15782" t="s">
        <v>14</v>
      </c>
      <c r="E15782" t="s">
        <v>15</v>
      </c>
      <c r="F15782">
        <v>0</v>
      </c>
    </row>
    <row r="15783" spans="1:6">
      <c r="A15783" s="171">
        <v>44675</v>
      </c>
      <c r="B15783" t="s">
        <v>164</v>
      </c>
      <c r="C15783">
        <v>295085.46000000002</v>
      </c>
      <c r="D15783" t="s">
        <v>14</v>
      </c>
      <c r="E15783" t="s">
        <v>16</v>
      </c>
      <c r="F15783">
        <v>0</v>
      </c>
    </row>
    <row r="15784" spans="1:6">
      <c r="A15784" s="171">
        <v>44675</v>
      </c>
      <c r="B15784" t="s">
        <v>164</v>
      </c>
      <c r="C15784">
        <v>295085.46000000002</v>
      </c>
      <c r="D15784" t="s">
        <v>14</v>
      </c>
      <c r="E15784" t="s">
        <v>17</v>
      </c>
      <c r="F15784">
        <v>0</v>
      </c>
    </row>
    <row r="15785" spans="1:6">
      <c r="A15785" s="171">
        <v>44675</v>
      </c>
      <c r="B15785" t="s">
        <v>164</v>
      </c>
      <c r="C15785">
        <v>295085.46000000002</v>
      </c>
      <c r="D15785" t="s">
        <v>14</v>
      </c>
      <c r="E15785" t="s">
        <v>18</v>
      </c>
      <c r="F15785">
        <v>0</v>
      </c>
    </row>
    <row r="15786" spans="1:6">
      <c r="A15786" s="171">
        <v>44675</v>
      </c>
      <c r="B15786" t="s">
        <v>164</v>
      </c>
      <c r="C15786">
        <v>295085.46000000002</v>
      </c>
      <c r="D15786" t="s">
        <v>19</v>
      </c>
      <c r="E15786" t="s">
        <v>19</v>
      </c>
      <c r="F15786">
        <v>0</v>
      </c>
    </row>
    <row r="15787" spans="1:6">
      <c r="A15787" s="171">
        <v>44675</v>
      </c>
      <c r="B15787" t="s">
        <v>164</v>
      </c>
      <c r="C15787">
        <v>295085.46000000002</v>
      </c>
      <c r="D15787" t="s">
        <v>19</v>
      </c>
      <c r="E15787" t="s">
        <v>20</v>
      </c>
      <c r="F15787">
        <v>0</v>
      </c>
    </row>
    <row r="15788" spans="1:6">
      <c r="A15788" s="171">
        <v>44675</v>
      </c>
      <c r="B15788" t="s">
        <v>164</v>
      </c>
      <c r="C15788">
        <v>295085.46000000002</v>
      </c>
      <c r="D15788" t="s">
        <v>19</v>
      </c>
      <c r="E15788" t="s">
        <v>21</v>
      </c>
      <c r="F15788">
        <v>0</v>
      </c>
    </row>
    <row r="15789" spans="1:6">
      <c r="A15789" s="171">
        <v>44675</v>
      </c>
      <c r="B15789" t="s">
        <v>164</v>
      </c>
      <c r="C15789">
        <v>295085.46000000002</v>
      </c>
      <c r="D15789" t="s">
        <v>19</v>
      </c>
      <c r="E15789" t="s">
        <v>22</v>
      </c>
      <c r="F15789">
        <v>0</v>
      </c>
    </row>
    <row r="15790" spans="1:6">
      <c r="A15790" s="171">
        <v>44675</v>
      </c>
      <c r="B15790" t="s">
        <v>164</v>
      </c>
      <c r="C15790">
        <v>295085.46000000002</v>
      </c>
      <c r="D15790" t="s">
        <v>23</v>
      </c>
      <c r="E15790" t="s">
        <v>23</v>
      </c>
      <c r="F15790">
        <v>0</v>
      </c>
    </row>
    <row r="15791" spans="1:6">
      <c r="A15791" s="171">
        <v>44675</v>
      </c>
      <c r="B15791" t="s">
        <v>164</v>
      </c>
      <c r="C15791">
        <v>295085.46000000002</v>
      </c>
      <c r="D15791" t="s">
        <v>24</v>
      </c>
      <c r="E15791" t="s">
        <v>24</v>
      </c>
      <c r="F15791">
        <v>0</v>
      </c>
    </row>
    <row r="15792" spans="1:6">
      <c r="A15792" s="171">
        <v>44675</v>
      </c>
      <c r="B15792" t="s">
        <v>164</v>
      </c>
      <c r="C15792">
        <v>295085.46000000002</v>
      </c>
      <c r="D15792" t="s">
        <v>25</v>
      </c>
      <c r="E15792" t="s">
        <v>25</v>
      </c>
      <c r="F15792">
        <v>0</v>
      </c>
    </row>
    <row r="15793" spans="1:6">
      <c r="A15793" s="171">
        <v>44675</v>
      </c>
      <c r="B15793" t="s">
        <v>164</v>
      </c>
      <c r="C15793">
        <v>295085.46000000002</v>
      </c>
      <c r="D15793" t="s">
        <v>26</v>
      </c>
      <c r="E15793" t="s">
        <v>26</v>
      </c>
      <c r="F15793">
        <v>0</v>
      </c>
    </row>
    <row r="15794" spans="1:6">
      <c r="A15794" s="171">
        <v>44675</v>
      </c>
      <c r="B15794" t="s">
        <v>164</v>
      </c>
      <c r="C15794">
        <v>295085.46000000002</v>
      </c>
      <c r="D15794" t="s">
        <v>27</v>
      </c>
      <c r="E15794" t="s">
        <v>27</v>
      </c>
      <c r="F15794">
        <v>174</v>
      </c>
    </row>
    <row r="15795" spans="1:6">
      <c r="A15795" s="171">
        <v>44675</v>
      </c>
      <c r="B15795" t="s">
        <v>164</v>
      </c>
      <c r="C15795">
        <v>295085.46000000002</v>
      </c>
      <c r="D15795" t="s">
        <v>28</v>
      </c>
      <c r="E15795" t="s">
        <v>28</v>
      </c>
      <c r="F15795">
        <v>0</v>
      </c>
    </row>
    <row r="15796" spans="1:6">
      <c r="A15796" s="171">
        <v>44675</v>
      </c>
      <c r="B15796" t="s">
        <v>164</v>
      </c>
      <c r="C15796">
        <v>295085.46000000002</v>
      </c>
      <c r="D15796" t="s">
        <v>29</v>
      </c>
      <c r="E15796" t="s">
        <v>29</v>
      </c>
      <c r="F15796">
        <v>13776</v>
      </c>
    </row>
    <row r="15797" spans="1:6">
      <c r="A15797" s="171">
        <v>44675</v>
      </c>
      <c r="B15797" t="s">
        <v>164</v>
      </c>
      <c r="C15797">
        <v>295085.46000000002</v>
      </c>
      <c r="D15797" t="s">
        <v>30</v>
      </c>
      <c r="E15797" t="s">
        <v>30</v>
      </c>
      <c r="F15797">
        <v>16973422</v>
      </c>
    </row>
    <row r="15798" spans="1:6">
      <c r="A15798" s="171">
        <v>44675</v>
      </c>
      <c r="B15798" t="s">
        <v>164</v>
      </c>
      <c r="C15798">
        <v>295085.46000000002</v>
      </c>
      <c r="D15798" t="s">
        <v>31</v>
      </c>
      <c r="E15798" t="s">
        <v>31</v>
      </c>
      <c r="F15798">
        <v>50083</v>
      </c>
    </row>
    <row r="15799" spans="1:6">
      <c r="A15799" s="171">
        <v>44675</v>
      </c>
      <c r="B15799" t="s">
        <v>164</v>
      </c>
      <c r="C15799">
        <v>295085.46000000002</v>
      </c>
      <c r="D15799" t="s">
        <v>32</v>
      </c>
      <c r="E15799" t="s">
        <v>32</v>
      </c>
      <c r="F15799">
        <v>0</v>
      </c>
    </row>
    <row r="15800" spans="1:6">
      <c r="A15800" s="171">
        <v>44675</v>
      </c>
      <c r="B15800" t="s">
        <v>164</v>
      </c>
      <c r="C15800">
        <v>295085.46000000002</v>
      </c>
      <c r="D15800" t="s">
        <v>33</v>
      </c>
      <c r="E15800" t="s">
        <v>33</v>
      </c>
      <c r="F15800">
        <v>2821450</v>
      </c>
    </row>
    <row r="15801" spans="1:6">
      <c r="A15801" s="171">
        <v>44675</v>
      </c>
      <c r="B15801" t="s">
        <v>164</v>
      </c>
      <c r="C15801">
        <v>295085.46000000002</v>
      </c>
      <c r="D15801" t="s">
        <v>34</v>
      </c>
      <c r="E15801" t="s">
        <v>34</v>
      </c>
      <c r="F15801">
        <v>2099</v>
      </c>
    </row>
    <row r="15802" spans="1:6">
      <c r="A15802" s="171">
        <v>44675</v>
      </c>
      <c r="B15802" t="s">
        <v>164</v>
      </c>
      <c r="C15802">
        <v>295085.46000000002</v>
      </c>
      <c r="D15802" t="s">
        <v>35</v>
      </c>
      <c r="E15802" t="s">
        <v>35</v>
      </c>
      <c r="F15802">
        <v>1047058</v>
      </c>
    </row>
    <row r="15803" spans="1:6">
      <c r="A15803" s="171">
        <v>44675</v>
      </c>
      <c r="B15803" t="s">
        <v>164</v>
      </c>
      <c r="C15803">
        <v>295085.46000000002</v>
      </c>
      <c r="D15803" t="s">
        <v>36</v>
      </c>
      <c r="E15803" t="s">
        <v>36</v>
      </c>
      <c r="F15803">
        <v>0</v>
      </c>
    </row>
    <row r="15804" spans="1:6">
      <c r="A15804" s="171">
        <v>44675</v>
      </c>
      <c r="B15804" t="s">
        <v>164</v>
      </c>
      <c r="C15804">
        <v>295085.46000000002</v>
      </c>
      <c r="D15804" t="s">
        <v>37</v>
      </c>
      <c r="E15804" t="s">
        <v>37</v>
      </c>
      <c r="F15804">
        <v>0</v>
      </c>
    </row>
    <row r="15805" spans="1:6">
      <c r="A15805" s="171">
        <v>44675</v>
      </c>
      <c r="B15805" t="s">
        <v>164</v>
      </c>
      <c r="C15805">
        <v>295085.46000000002</v>
      </c>
      <c r="D15805" t="s">
        <v>38</v>
      </c>
      <c r="E15805" t="s">
        <v>38</v>
      </c>
      <c r="F15805">
        <v>0</v>
      </c>
    </row>
    <row r="15806" spans="1:6">
      <c r="A15806" s="171">
        <v>44675</v>
      </c>
      <c r="B15806" t="s">
        <v>164</v>
      </c>
      <c r="C15806">
        <v>295085.46000000002</v>
      </c>
      <c r="D15806" t="s">
        <v>39</v>
      </c>
      <c r="E15806" t="s">
        <v>39</v>
      </c>
      <c r="F15806">
        <v>0</v>
      </c>
    </row>
    <row r="15807" spans="1:6">
      <c r="A15807" s="171">
        <v>44675</v>
      </c>
      <c r="B15807" t="s">
        <v>164</v>
      </c>
      <c r="C15807">
        <v>295085.46000000002</v>
      </c>
      <c r="D15807" t="s">
        <v>40</v>
      </c>
      <c r="E15807" t="s">
        <v>40</v>
      </c>
      <c r="F15807">
        <v>0</v>
      </c>
    </row>
    <row r="15808" spans="1:6">
      <c r="A15808" s="171">
        <v>44675</v>
      </c>
      <c r="B15808" t="s">
        <v>164</v>
      </c>
      <c r="C15808">
        <v>295085.46000000002</v>
      </c>
      <c r="D15808" t="s">
        <v>41</v>
      </c>
      <c r="E15808" t="s">
        <v>41</v>
      </c>
      <c r="F15808">
        <v>0</v>
      </c>
    </row>
    <row r="15809" spans="1:6">
      <c r="A15809" s="171">
        <v>44676</v>
      </c>
      <c r="B15809" t="s">
        <v>164</v>
      </c>
      <c r="C15809">
        <v>223915.59</v>
      </c>
      <c r="D15809" t="s">
        <v>9</v>
      </c>
      <c r="E15809" t="s">
        <v>9</v>
      </c>
      <c r="F15809">
        <v>0</v>
      </c>
    </row>
    <row r="15810" spans="1:6">
      <c r="A15810" s="171">
        <v>44676</v>
      </c>
      <c r="B15810" t="s">
        <v>164</v>
      </c>
      <c r="C15810">
        <v>223915.59</v>
      </c>
      <c r="D15810" t="s">
        <v>9</v>
      </c>
      <c r="E15810" t="s">
        <v>10</v>
      </c>
      <c r="F15810">
        <v>0</v>
      </c>
    </row>
    <row r="15811" spans="1:6">
      <c r="A15811" s="171">
        <v>44676</v>
      </c>
      <c r="B15811" t="s">
        <v>164</v>
      </c>
      <c r="C15811">
        <v>223915.59</v>
      </c>
      <c r="D15811" t="s">
        <v>9</v>
      </c>
      <c r="E15811" t="s">
        <v>11</v>
      </c>
      <c r="F15811">
        <v>0</v>
      </c>
    </row>
    <row r="15812" spans="1:6">
      <c r="A15812" s="171">
        <v>44676</v>
      </c>
      <c r="B15812" t="s">
        <v>164</v>
      </c>
      <c r="C15812">
        <v>223915.59</v>
      </c>
      <c r="D15812" t="s">
        <v>9</v>
      </c>
      <c r="E15812" t="s">
        <v>12</v>
      </c>
      <c r="F15812">
        <v>0</v>
      </c>
    </row>
    <row r="15813" spans="1:6">
      <c r="A15813" s="171">
        <v>44676</v>
      </c>
      <c r="B15813" t="s">
        <v>164</v>
      </c>
      <c r="C15813">
        <v>223915.59</v>
      </c>
      <c r="D15813" t="s">
        <v>9</v>
      </c>
      <c r="E15813" t="s">
        <v>13</v>
      </c>
      <c r="F15813">
        <v>0</v>
      </c>
    </row>
    <row r="15814" spans="1:6">
      <c r="A15814" s="171">
        <v>44676</v>
      </c>
      <c r="B15814" t="s">
        <v>164</v>
      </c>
      <c r="C15814">
        <v>223915.59</v>
      </c>
      <c r="D15814" t="s">
        <v>14</v>
      </c>
      <c r="E15814" t="s">
        <v>14</v>
      </c>
      <c r="F15814">
        <v>0</v>
      </c>
    </row>
    <row r="15815" spans="1:6">
      <c r="A15815" s="171">
        <v>44676</v>
      </c>
      <c r="B15815" t="s">
        <v>164</v>
      </c>
      <c r="C15815">
        <v>223915.59</v>
      </c>
      <c r="D15815" t="s">
        <v>14</v>
      </c>
      <c r="E15815" t="s">
        <v>15</v>
      </c>
      <c r="F15815">
        <v>0</v>
      </c>
    </row>
    <row r="15816" spans="1:6">
      <c r="A15816" s="171">
        <v>44676</v>
      </c>
      <c r="B15816" t="s">
        <v>164</v>
      </c>
      <c r="C15816">
        <v>223915.59</v>
      </c>
      <c r="D15816" t="s">
        <v>14</v>
      </c>
      <c r="E15816" t="s">
        <v>16</v>
      </c>
      <c r="F15816">
        <v>0</v>
      </c>
    </row>
    <row r="15817" spans="1:6">
      <c r="A15817" s="171">
        <v>44676</v>
      </c>
      <c r="B15817" t="s">
        <v>164</v>
      </c>
      <c r="C15817">
        <v>223915.59</v>
      </c>
      <c r="D15817" t="s">
        <v>14</v>
      </c>
      <c r="E15817" t="s">
        <v>17</v>
      </c>
      <c r="F15817">
        <v>0</v>
      </c>
    </row>
    <row r="15818" spans="1:6">
      <c r="A15818" s="171">
        <v>44676</v>
      </c>
      <c r="B15818" t="s">
        <v>164</v>
      </c>
      <c r="C15818">
        <v>223915.59</v>
      </c>
      <c r="D15818" t="s">
        <v>14</v>
      </c>
      <c r="E15818" t="s">
        <v>18</v>
      </c>
      <c r="F15818">
        <v>0</v>
      </c>
    </row>
    <row r="15819" spans="1:6">
      <c r="A15819" s="171">
        <v>44676</v>
      </c>
      <c r="B15819" t="s">
        <v>164</v>
      </c>
      <c r="C15819">
        <v>223915.59</v>
      </c>
      <c r="D15819" t="s">
        <v>19</v>
      </c>
      <c r="E15819" t="s">
        <v>19</v>
      </c>
      <c r="F15819">
        <v>44936</v>
      </c>
    </row>
    <row r="15820" spans="1:6">
      <c r="A15820" s="171">
        <v>44676</v>
      </c>
      <c r="B15820" t="s">
        <v>164</v>
      </c>
      <c r="C15820">
        <v>223915.59</v>
      </c>
      <c r="D15820" t="s">
        <v>19</v>
      </c>
      <c r="E15820" t="s">
        <v>20</v>
      </c>
      <c r="F15820">
        <v>44936</v>
      </c>
    </row>
    <row r="15821" spans="1:6">
      <c r="A15821" s="171">
        <v>44676</v>
      </c>
      <c r="B15821" t="s">
        <v>164</v>
      </c>
      <c r="C15821">
        <v>223915.59</v>
      </c>
      <c r="D15821" t="s">
        <v>19</v>
      </c>
      <c r="E15821" t="s">
        <v>21</v>
      </c>
      <c r="F15821">
        <v>0</v>
      </c>
    </row>
    <row r="15822" spans="1:6">
      <c r="A15822" s="171">
        <v>44676</v>
      </c>
      <c r="B15822" t="s">
        <v>164</v>
      </c>
      <c r="C15822">
        <v>223915.59</v>
      </c>
      <c r="D15822" t="s">
        <v>19</v>
      </c>
      <c r="E15822" t="s">
        <v>22</v>
      </c>
      <c r="F15822">
        <v>0</v>
      </c>
    </row>
    <row r="15823" spans="1:6">
      <c r="A15823" s="171">
        <v>44676</v>
      </c>
      <c r="B15823" t="s">
        <v>164</v>
      </c>
      <c r="C15823">
        <v>223915.59</v>
      </c>
      <c r="D15823" t="s">
        <v>23</v>
      </c>
      <c r="E15823" t="s">
        <v>23</v>
      </c>
      <c r="F15823">
        <v>0</v>
      </c>
    </row>
    <row r="15824" spans="1:6">
      <c r="A15824" s="171">
        <v>44676</v>
      </c>
      <c r="B15824" t="s">
        <v>164</v>
      </c>
      <c r="C15824">
        <v>223915.59</v>
      </c>
      <c r="D15824" t="s">
        <v>24</v>
      </c>
      <c r="E15824" t="s">
        <v>24</v>
      </c>
      <c r="F15824">
        <v>358400</v>
      </c>
    </row>
    <row r="15825" spans="1:6">
      <c r="A15825" s="171">
        <v>44676</v>
      </c>
      <c r="B15825" t="s">
        <v>164</v>
      </c>
      <c r="C15825">
        <v>223915.59</v>
      </c>
      <c r="D15825" t="s">
        <v>25</v>
      </c>
      <c r="E15825" t="s">
        <v>25</v>
      </c>
      <c r="F15825">
        <v>475935</v>
      </c>
    </row>
    <row r="15826" spans="1:6">
      <c r="A15826" s="171">
        <v>44676</v>
      </c>
      <c r="B15826" t="s">
        <v>164</v>
      </c>
      <c r="C15826">
        <v>223915.59</v>
      </c>
      <c r="D15826" t="s">
        <v>26</v>
      </c>
      <c r="E15826" t="s">
        <v>26</v>
      </c>
      <c r="F15826">
        <v>44941</v>
      </c>
    </row>
    <row r="15827" spans="1:6">
      <c r="A15827" s="171">
        <v>44676</v>
      </c>
      <c r="B15827" t="s">
        <v>164</v>
      </c>
      <c r="C15827">
        <v>223915.59</v>
      </c>
      <c r="D15827" t="s">
        <v>27</v>
      </c>
      <c r="E15827" t="s">
        <v>27</v>
      </c>
      <c r="F15827">
        <v>52303</v>
      </c>
    </row>
    <row r="15828" spans="1:6">
      <c r="A15828" s="171">
        <v>44676</v>
      </c>
      <c r="B15828" t="s">
        <v>164</v>
      </c>
      <c r="C15828">
        <v>223915.59</v>
      </c>
      <c r="D15828" t="s">
        <v>28</v>
      </c>
      <c r="E15828" t="s">
        <v>28</v>
      </c>
      <c r="F15828">
        <v>0</v>
      </c>
    </row>
    <row r="15829" spans="1:6">
      <c r="A15829" s="171">
        <v>44676</v>
      </c>
      <c r="B15829" t="s">
        <v>164</v>
      </c>
      <c r="C15829">
        <v>223915.59</v>
      </c>
      <c r="D15829" t="s">
        <v>29</v>
      </c>
      <c r="E15829" t="s">
        <v>29</v>
      </c>
      <c r="F15829">
        <v>1375489</v>
      </c>
    </row>
    <row r="15830" spans="1:6">
      <c r="A15830" s="171">
        <v>44676</v>
      </c>
      <c r="B15830" t="s">
        <v>164</v>
      </c>
      <c r="C15830">
        <v>223915.59</v>
      </c>
      <c r="D15830" t="s">
        <v>30</v>
      </c>
      <c r="E15830" t="s">
        <v>30</v>
      </c>
      <c r="F15830">
        <v>511513</v>
      </c>
    </row>
    <row r="15831" spans="1:6">
      <c r="A15831" s="171">
        <v>44676</v>
      </c>
      <c r="B15831" t="s">
        <v>164</v>
      </c>
      <c r="C15831">
        <v>223915.59</v>
      </c>
      <c r="D15831" t="s">
        <v>31</v>
      </c>
      <c r="E15831" t="s">
        <v>31</v>
      </c>
      <c r="F15831">
        <v>13431</v>
      </c>
    </row>
    <row r="15832" spans="1:6">
      <c r="A15832" s="171">
        <v>44676</v>
      </c>
      <c r="B15832" t="s">
        <v>164</v>
      </c>
      <c r="C15832">
        <v>223915.59</v>
      </c>
      <c r="D15832" t="s">
        <v>32</v>
      </c>
      <c r="E15832" t="s">
        <v>32</v>
      </c>
      <c r="F15832">
        <v>0</v>
      </c>
    </row>
    <row r="15833" spans="1:6">
      <c r="A15833" s="171">
        <v>44676</v>
      </c>
      <c r="B15833" t="s">
        <v>164</v>
      </c>
      <c r="C15833">
        <v>223915.59</v>
      </c>
      <c r="D15833" t="s">
        <v>33</v>
      </c>
      <c r="E15833" t="s">
        <v>33</v>
      </c>
      <c r="F15833">
        <v>32</v>
      </c>
    </row>
    <row r="15834" spans="1:6">
      <c r="A15834" s="171">
        <v>44676</v>
      </c>
      <c r="B15834" t="s">
        <v>164</v>
      </c>
      <c r="C15834">
        <v>223915.59</v>
      </c>
      <c r="D15834" t="s">
        <v>34</v>
      </c>
      <c r="E15834" t="s">
        <v>34</v>
      </c>
      <c r="F15834">
        <v>155</v>
      </c>
    </row>
    <row r="15835" spans="1:6">
      <c r="A15835" s="171">
        <v>44676</v>
      </c>
      <c r="B15835" t="s">
        <v>164</v>
      </c>
      <c r="C15835">
        <v>223915.59</v>
      </c>
      <c r="D15835" t="s">
        <v>35</v>
      </c>
      <c r="E15835" t="s">
        <v>35</v>
      </c>
      <c r="F15835">
        <v>0</v>
      </c>
    </row>
    <row r="15836" spans="1:6">
      <c r="A15836" s="171">
        <v>44676</v>
      </c>
      <c r="B15836" t="s">
        <v>164</v>
      </c>
      <c r="C15836">
        <v>223915.59</v>
      </c>
      <c r="D15836" t="s">
        <v>36</v>
      </c>
      <c r="E15836" t="s">
        <v>36</v>
      </c>
      <c r="F15836">
        <v>0</v>
      </c>
    </row>
    <row r="15837" spans="1:6">
      <c r="A15837" s="171">
        <v>44676</v>
      </c>
      <c r="B15837" t="s">
        <v>164</v>
      </c>
      <c r="C15837">
        <v>223915.59</v>
      </c>
      <c r="D15837" t="s">
        <v>37</v>
      </c>
      <c r="E15837" t="s">
        <v>37</v>
      </c>
      <c r="F15837">
        <v>0</v>
      </c>
    </row>
    <row r="15838" spans="1:6">
      <c r="A15838" s="171">
        <v>44676</v>
      </c>
      <c r="B15838" t="s">
        <v>164</v>
      </c>
      <c r="C15838">
        <v>223915.59</v>
      </c>
      <c r="D15838" t="s">
        <v>38</v>
      </c>
      <c r="E15838" t="s">
        <v>38</v>
      </c>
      <c r="F15838">
        <v>0</v>
      </c>
    </row>
    <row r="15839" spans="1:6">
      <c r="A15839" s="171">
        <v>44676</v>
      </c>
      <c r="B15839" t="s">
        <v>164</v>
      </c>
      <c r="C15839">
        <v>223915.59</v>
      </c>
      <c r="D15839" t="s">
        <v>39</v>
      </c>
      <c r="E15839" t="s">
        <v>39</v>
      </c>
      <c r="F15839">
        <v>0</v>
      </c>
    </row>
    <row r="15840" spans="1:6">
      <c r="A15840" s="171">
        <v>44676</v>
      </c>
      <c r="B15840" t="s">
        <v>164</v>
      </c>
      <c r="C15840">
        <v>223915.59</v>
      </c>
      <c r="D15840" t="s">
        <v>40</v>
      </c>
      <c r="E15840" t="s">
        <v>40</v>
      </c>
      <c r="F15840">
        <v>0</v>
      </c>
    </row>
    <row r="15841" spans="1:6">
      <c r="A15841" s="171">
        <v>44676</v>
      </c>
      <c r="B15841" t="s">
        <v>164</v>
      </c>
      <c r="C15841">
        <v>223915.59</v>
      </c>
      <c r="D15841" t="s">
        <v>41</v>
      </c>
      <c r="E15841" t="s">
        <v>41</v>
      </c>
      <c r="F15841">
        <v>0</v>
      </c>
    </row>
    <row r="15842" spans="1:6">
      <c r="A15842" s="171">
        <v>44677</v>
      </c>
      <c r="B15842" t="s">
        <v>164</v>
      </c>
      <c r="C15842">
        <v>236835.93</v>
      </c>
      <c r="D15842" t="s">
        <v>9</v>
      </c>
      <c r="E15842" t="s">
        <v>9</v>
      </c>
      <c r="F15842">
        <v>0</v>
      </c>
    </row>
    <row r="15843" spans="1:6">
      <c r="A15843" s="171">
        <v>44677</v>
      </c>
      <c r="B15843" t="s">
        <v>164</v>
      </c>
      <c r="C15843">
        <v>236835.93</v>
      </c>
      <c r="D15843" t="s">
        <v>9</v>
      </c>
      <c r="E15843" t="s">
        <v>10</v>
      </c>
      <c r="F15843">
        <v>0</v>
      </c>
    </row>
    <row r="15844" spans="1:6">
      <c r="A15844" s="171">
        <v>44677</v>
      </c>
      <c r="B15844" t="s">
        <v>164</v>
      </c>
      <c r="C15844">
        <v>236835.93</v>
      </c>
      <c r="D15844" t="s">
        <v>9</v>
      </c>
      <c r="E15844" t="s">
        <v>11</v>
      </c>
      <c r="F15844">
        <v>0</v>
      </c>
    </row>
    <row r="15845" spans="1:6">
      <c r="A15845" s="171">
        <v>44677</v>
      </c>
      <c r="B15845" t="s">
        <v>164</v>
      </c>
      <c r="C15845">
        <v>236835.93</v>
      </c>
      <c r="D15845" t="s">
        <v>9</v>
      </c>
      <c r="E15845" t="s">
        <v>12</v>
      </c>
      <c r="F15845">
        <v>0</v>
      </c>
    </row>
    <row r="15846" spans="1:6">
      <c r="A15846" s="171">
        <v>44677</v>
      </c>
      <c r="B15846" t="s">
        <v>164</v>
      </c>
      <c r="C15846">
        <v>236835.93</v>
      </c>
      <c r="D15846" t="s">
        <v>9</v>
      </c>
      <c r="E15846" t="s">
        <v>13</v>
      </c>
      <c r="F15846">
        <v>0</v>
      </c>
    </row>
    <row r="15847" spans="1:6">
      <c r="A15847" s="171">
        <v>44677</v>
      </c>
      <c r="B15847" t="s">
        <v>164</v>
      </c>
      <c r="C15847">
        <v>236835.93</v>
      </c>
      <c r="D15847" t="s">
        <v>14</v>
      </c>
      <c r="E15847" t="s">
        <v>14</v>
      </c>
      <c r="F15847">
        <v>0</v>
      </c>
    </row>
    <row r="15848" spans="1:6">
      <c r="A15848" s="171">
        <v>44677</v>
      </c>
      <c r="B15848" t="s">
        <v>164</v>
      </c>
      <c r="C15848">
        <v>236835.93</v>
      </c>
      <c r="D15848" t="s">
        <v>14</v>
      </c>
      <c r="E15848" t="s">
        <v>15</v>
      </c>
      <c r="F15848">
        <v>0</v>
      </c>
    </row>
    <row r="15849" spans="1:6">
      <c r="A15849" s="171">
        <v>44677</v>
      </c>
      <c r="B15849" t="s">
        <v>164</v>
      </c>
      <c r="C15849">
        <v>236835.93</v>
      </c>
      <c r="D15849" t="s">
        <v>14</v>
      </c>
      <c r="E15849" t="s">
        <v>16</v>
      </c>
      <c r="F15849">
        <v>0</v>
      </c>
    </row>
    <row r="15850" spans="1:6">
      <c r="A15850" s="171">
        <v>44677</v>
      </c>
      <c r="B15850" t="s">
        <v>164</v>
      </c>
      <c r="C15850">
        <v>236835.93</v>
      </c>
      <c r="D15850" t="s">
        <v>14</v>
      </c>
      <c r="E15850" t="s">
        <v>17</v>
      </c>
      <c r="F15850">
        <v>0</v>
      </c>
    </row>
    <row r="15851" spans="1:6">
      <c r="A15851" s="171">
        <v>44677</v>
      </c>
      <c r="B15851" t="s">
        <v>164</v>
      </c>
      <c r="C15851">
        <v>236835.93</v>
      </c>
      <c r="D15851" t="s">
        <v>14</v>
      </c>
      <c r="E15851" t="s">
        <v>18</v>
      </c>
      <c r="F15851">
        <v>0</v>
      </c>
    </row>
    <row r="15852" spans="1:6">
      <c r="A15852" s="171">
        <v>44677</v>
      </c>
      <c r="B15852" t="s">
        <v>164</v>
      </c>
      <c r="C15852">
        <v>236835.93</v>
      </c>
      <c r="D15852" t="s">
        <v>19</v>
      </c>
      <c r="E15852" t="s">
        <v>19</v>
      </c>
      <c r="F15852">
        <v>1084113</v>
      </c>
    </row>
    <row r="15853" spans="1:6">
      <c r="A15853" s="171">
        <v>44677</v>
      </c>
      <c r="B15853" t="s">
        <v>164</v>
      </c>
      <c r="C15853">
        <v>236835.93</v>
      </c>
      <c r="D15853" t="s">
        <v>19</v>
      </c>
      <c r="E15853" t="s">
        <v>20</v>
      </c>
      <c r="F15853">
        <v>1084113</v>
      </c>
    </row>
    <row r="15854" spans="1:6">
      <c r="A15854" s="171">
        <v>44677</v>
      </c>
      <c r="B15854" t="s">
        <v>164</v>
      </c>
      <c r="C15854">
        <v>236835.93</v>
      </c>
      <c r="D15854" t="s">
        <v>19</v>
      </c>
      <c r="E15854" t="s">
        <v>21</v>
      </c>
      <c r="F15854">
        <v>0</v>
      </c>
    </row>
    <row r="15855" spans="1:6">
      <c r="A15855" s="171">
        <v>44677</v>
      </c>
      <c r="B15855" t="s">
        <v>164</v>
      </c>
      <c r="C15855">
        <v>236835.93</v>
      </c>
      <c r="D15855" t="s">
        <v>19</v>
      </c>
      <c r="E15855" t="s">
        <v>22</v>
      </c>
      <c r="F15855">
        <v>0</v>
      </c>
    </row>
    <row r="15856" spans="1:6">
      <c r="A15856" s="171">
        <v>44677</v>
      </c>
      <c r="B15856" t="s">
        <v>164</v>
      </c>
      <c r="C15856">
        <v>236835.93</v>
      </c>
      <c r="D15856" t="s">
        <v>23</v>
      </c>
      <c r="E15856" t="s">
        <v>23</v>
      </c>
      <c r="F15856">
        <v>851847</v>
      </c>
    </row>
    <row r="15857" spans="1:6">
      <c r="A15857" s="171">
        <v>44677</v>
      </c>
      <c r="B15857" t="s">
        <v>164</v>
      </c>
      <c r="C15857">
        <v>236835.93</v>
      </c>
      <c r="D15857" t="s">
        <v>24</v>
      </c>
      <c r="E15857" t="s">
        <v>24</v>
      </c>
      <c r="F15857">
        <v>2166088</v>
      </c>
    </row>
    <row r="15858" spans="1:6">
      <c r="A15858" s="171">
        <v>44677</v>
      </c>
      <c r="B15858" t="s">
        <v>164</v>
      </c>
      <c r="C15858">
        <v>236835.93</v>
      </c>
      <c r="D15858" t="s">
        <v>25</v>
      </c>
      <c r="E15858" t="s">
        <v>25</v>
      </c>
      <c r="F15858">
        <v>2484678</v>
      </c>
    </row>
    <row r="15859" spans="1:6">
      <c r="A15859" s="171">
        <v>44677</v>
      </c>
      <c r="B15859" t="s">
        <v>164</v>
      </c>
      <c r="C15859">
        <v>236835.93</v>
      </c>
      <c r="D15859" t="s">
        <v>26</v>
      </c>
      <c r="E15859" t="s">
        <v>26</v>
      </c>
      <c r="F15859">
        <v>1084865</v>
      </c>
    </row>
    <row r="15860" spans="1:6">
      <c r="A15860" s="171">
        <v>44677</v>
      </c>
      <c r="B15860" t="s">
        <v>164</v>
      </c>
      <c r="C15860">
        <v>236835.93</v>
      </c>
      <c r="D15860" t="s">
        <v>27</v>
      </c>
      <c r="E15860" t="s">
        <v>27</v>
      </c>
      <c r="F15860">
        <v>108815</v>
      </c>
    </row>
    <row r="15861" spans="1:6">
      <c r="A15861" s="171">
        <v>44677</v>
      </c>
      <c r="B15861" t="s">
        <v>164</v>
      </c>
      <c r="C15861">
        <v>236835.93</v>
      </c>
      <c r="D15861" t="s">
        <v>28</v>
      </c>
      <c r="E15861" t="s">
        <v>28</v>
      </c>
      <c r="F15861">
        <v>0</v>
      </c>
    </row>
    <row r="15862" spans="1:6">
      <c r="A15862" s="171">
        <v>44677</v>
      </c>
      <c r="B15862" t="s">
        <v>164</v>
      </c>
      <c r="C15862">
        <v>236835.93</v>
      </c>
      <c r="D15862" t="s">
        <v>29</v>
      </c>
      <c r="E15862" t="s">
        <v>29</v>
      </c>
      <c r="F15862">
        <v>1421719</v>
      </c>
    </row>
    <row r="15863" spans="1:6">
      <c r="A15863" s="171">
        <v>44677</v>
      </c>
      <c r="B15863" t="s">
        <v>164</v>
      </c>
      <c r="C15863">
        <v>236835.93</v>
      </c>
      <c r="D15863" t="s">
        <v>30</v>
      </c>
      <c r="E15863" t="s">
        <v>30</v>
      </c>
      <c r="F15863">
        <v>47305184</v>
      </c>
    </row>
    <row r="15864" spans="1:6">
      <c r="A15864" s="171">
        <v>44677</v>
      </c>
      <c r="B15864" t="s">
        <v>164</v>
      </c>
      <c r="C15864">
        <v>236835.93</v>
      </c>
      <c r="D15864" t="s">
        <v>31</v>
      </c>
      <c r="E15864" t="s">
        <v>31</v>
      </c>
      <c r="F15864">
        <v>8204</v>
      </c>
    </row>
    <row r="15865" spans="1:6">
      <c r="A15865" s="171">
        <v>44677</v>
      </c>
      <c r="B15865" t="s">
        <v>164</v>
      </c>
      <c r="C15865">
        <v>236835.93</v>
      </c>
      <c r="D15865" t="s">
        <v>32</v>
      </c>
      <c r="E15865" t="s">
        <v>32</v>
      </c>
      <c r="F15865">
        <v>60909</v>
      </c>
    </row>
    <row r="15866" spans="1:6">
      <c r="A15866" s="171">
        <v>44677</v>
      </c>
      <c r="B15866" t="s">
        <v>164</v>
      </c>
      <c r="C15866">
        <v>236835.93</v>
      </c>
      <c r="D15866" t="s">
        <v>33</v>
      </c>
      <c r="E15866" t="s">
        <v>33</v>
      </c>
      <c r="F15866">
        <v>0</v>
      </c>
    </row>
    <row r="15867" spans="1:6">
      <c r="A15867" s="171">
        <v>44677</v>
      </c>
      <c r="B15867" t="s">
        <v>164</v>
      </c>
      <c r="C15867">
        <v>236835.93</v>
      </c>
      <c r="D15867" t="s">
        <v>34</v>
      </c>
      <c r="E15867" t="s">
        <v>34</v>
      </c>
      <c r="F15867">
        <v>2743993</v>
      </c>
    </row>
    <row r="15868" spans="1:6">
      <c r="A15868" s="171">
        <v>44677</v>
      </c>
      <c r="B15868" t="s">
        <v>164</v>
      </c>
      <c r="C15868">
        <v>236835.93</v>
      </c>
      <c r="D15868" t="s">
        <v>35</v>
      </c>
      <c r="E15868" t="s">
        <v>35</v>
      </c>
      <c r="F15868">
        <v>0</v>
      </c>
    </row>
    <row r="15869" spans="1:6">
      <c r="A15869" s="171">
        <v>44677</v>
      </c>
      <c r="B15869" t="s">
        <v>164</v>
      </c>
      <c r="C15869">
        <v>236835.93</v>
      </c>
      <c r="D15869" t="s">
        <v>36</v>
      </c>
      <c r="E15869" t="s">
        <v>36</v>
      </c>
      <c r="F15869">
        <v>0</v>
      </c>
    </row>
    <row r="15870" spans="1:6">
      <c r="A15870" s="171">
        <v>44677</v>
      </c>
      <c r="B15870" t="s">
        <v>164</v>
      </c>
      <c r="C15870">
        <v>236835.93</v>
      </c>
      <c r="D15870" t="s">
        <v>37</v>
      </c>
      <c r="E15870" t="s">
        <v>37</v>
      </c>
      <c r="F15870">
        <v>0</v>
      </c>
    </row>
    <row r="15871" spans="1:6">
      <c r="A15871" s="171">
        <v>44677</v>
      </c>
      <c r="B15871" t="s">
        <v>164</v>
      </c>
      <c r="C15871">
        <v>236835.93</v>
      </c>
      <c r="D15871" t="s">
        <v>38</v>
      </c>
      <c r="E15871" t="s">
        <v>38</v>
      </c>
      <c r="F15871">
        <v>0</v>
      </c>
    </row>
    <row r="15872" spans="1:6">
      <c r="A15872" s="171">
        <v>44677</v>
      </c>
      <c r="B15872" t="s">
        <v>164</v>
      </c>
      <c r="C15872">
        <v>236835.93</v>
      </c>
      <c r="D15872" t="s">
        <v>39</v>
      </c>
      <c r="E15872" t="s">
        <v>39</v>
      </c>
      <c r="F15872">
        <v>0</v>
      </c>
    </row>
    <row r="15873" spans="1:6">
      <c r="A15873" s="171">
        <v>44677</v>
      </c>
      <c r="B15873" t="s">
        <v>164</v>
      </c>
      <c r="C15873">
        <v>236835.93</v>
      </c>
      <c r="D15873" t="s">
        <v>40</v>
      </c>
      <c r="E15873" t="s">
        <v>40</v>
      </c>
      <c r="F15873">
        <v>0</v>
      </c>
    </row>
    <row r="15874" spans="1:6">
      <c r="A15874" s="171">
        <v>44677</v>
      </c>
      <c r="B15874" t="s">
        <v>164</v>
      </c>
      <c r="C15874">
        <v>236835.93</v>
      </c>
      <c r="D15874" t="s">
        <v>41</v>
      </c>
      <c r="E15874" t="s">
        <v>41</v>
      </c>
      <c r="F15874">
        <v>0</v>
      </c>
    </row>
    <row r="15875" spans="1:6">
      <c r="A15875" s="171">
        <v>44678</v>
      </c>
      <c r="B15875" t="s">
        <v>164</v>
      </c>
      <c r="C15875">
        <v>244449.16</v>
      </c>
      <c r="D15875" t="s">
        <v>9</v>
      </c>
      <c r="E15875" t="s">
        <v>9</v>
      </c>
      <c r="F15875">
        <v>0</v>
      </c>
    </row>
    <row r="15876" spans="1:6">
      <c r="A15876" s="171">
        <v>44678</v>
      </c>
      <c r="B15876" t="s">
        <v>164</v>
      </c>
      <c r="C15876">
        <v>244449.16</v>
      </c>
      <c r="D15876" t="s">
        <v>9</v>
      </c>
      <c r="E15876" t="s">
        <v>10</v>
      </c>
      <c r="F15876">
        <v>0</v>
      </c>
    </row>
    <row r="15877" spans="1:6">
      <c r="A15877" s="171">
        <v>44678</v>
      </c>
      <c r="B15877" t="s">
        <v>164</v>
      </c>
      <c r="C15877">
        <v>244449.16</v>
      </c>
      <c r="D15877" t="s">
        <v>9</v>
      </c>
      <c r="E15877" t="s">
        <v>11</v>
      </c>
      <c r="F15877">
        <v>0</v>
      </c>
    </row>
    <row r="15878" spans="1:6">
      <c r="A15878" s="171">
        <v>44678</v>
      </c>
      <c r="B15878" t="s">
        <v>164</v>
      </c>
      <c r="C15878">
        <v>244449.16</v>
      </c>
      <c r="D15878" t="s">
        <v>9</v>
      </c>
      <c r="E15878" t="s">
        <v>12</v>
      </c>
      <c r="F15878">
        <v>0</v>
      </c>
    </row>
    <row r="15879" spans="1:6">
      <c r="A15879" s="171">
        <v>44678</v>
      </c>
      <c r="B15879" t="s">
        <v>164</v>
      </c>
      <c r="C15879">
        <v>244449.16</v>
      </c>
      <c r="D15879" t="s">
        <v>9</v>
      </c>
      <c r="E15879" t="s">
        <v>13</v>
      </c>
      <c r="F15879">
        <v>0</v>
      </c>
    </row>
    <row r="15880" spans="1:6">
      <c r="A15880" s="171">
        <v>44678</v>
      </c>
      <c r="B15880" t="s">
        <v>164</v>
      </c>
      <c r="C15880">
        <v>244449.16</v>
      </c>
      <c r="D15880" t="s">
        <v>14</v>
      </c>
      <c r="E15880" t="s">
        <v>14</v>
      </c>
      <c r="F15880">
        <v>0</v>
      </c>
    </row>
    <row r="15881" spans="1:6">
      <c r="A15881" s="171">
        <v>44678</v>
      </c>
      <c r="B15881" t="s">
        <v>164</v>
      </c>
      <c r="C15881">
        <v>244449.16</v>
      </c>
      <c r="D15881" t="s">
        <v>14</v>
      </c>
      <c r="E15881" t="s">
        <v>15</v>
      </c>
      <c r="F15881">
        <v>0</v>
      </c>
    </row>
    <row r="15882" spans="1:6">
      <c r="A15882" s="171">
        <v>44678</v>
      </c>
      <c r="B15882" t="s">
        <v>164</v>
      </c>
      <c r="C15882">
        <v>244449.16</v>
      </c>
      <c r="D15882" t="s">
        <v>14</v>
      </c>
      <c r="E15882" t="s">
        <v>16</v>
      </c>
      <c r="F15882">
        <v>0</v>
      </c>
    </row>
    <row r="15883" spans="1:6">
      <c r="A15883" s="171">
        <v>44678</v>
      </c>
      <c r="B15883" t="s">
        <v>164</v>
      </c>
      <c r="C15883">
        <v>244449.16</v>
      </c>
      <c r="D15883" t="s">
        <v>14</v>
      </c>
      <c r="E15883" t="s">
        <v>17</v>
      </c>
      <c r="F15883">
        <v>0</v>
      </c>
    </row>
    <row r="15884" spans="1:6">
      <c r="A15884" s="171">
        <v>44678</v>
      </c>
      <c r="B15884" t="s">
        <v>164</v>
      </c>
      <c r="C15884">
        <v>244449.16</v>
      </c>
      <c r="D15884" t="s">
        <v>14</v>
      </c>
      <c r="E15884" t="s">
        <v>18</v>
      </c>
      <c r="F15884">
        <v>0</v>
      </c>
    </row>
    <row r="15885" spans="1:6">
      <c r="A15885" s="171">
        <v>44678</v>
      </c>
      <c r="B15885" t="s">
        <v>164</v>
      </c>
      <c r="C15885">
        <v>244449.16</v>
      </c>
      <c r="D15885" t="s">
        <v>19</v>
      </c>
      <c r="E15885" t="s">
        <v>19</v>
      </c>
      <c r="F15885">
        <v>549762</v>
      </c>
    </row>
    <row r="15886" spans="1:6">
      <c r="A15886" s="171">
        <v>44678</v>
      </c>
      <c r="B15886" t="s">
        <v>164</v>
      </c>
      <c r="C15886">
        <v>244449.16</v>
      </c>
      <c r="D15886" t="s">
        <v>19</v>
      </c>
      <c r="E15886" t="s">
        <v>20</v>
      </c>
      <c r="F15886">
        <v>549762</v>
      </c>
    </row>
    <row r="15887" spans="1:6">
      <c r="A15887" s="171">
        <v>44678</v>
      </c>
      <c r="B15887" t="s">
        <v>164</v>
      </c>
      <c r="C15887">
        <v>244449.16</v>
      </c>
      <c r="D15887" t="s">
        <v>19</v>
      </c>
      <c r="E15887" t="s">
        <v>21</v>
      </c>
      <c r="F15887">
        <v>0</v>
      </c>
    </row>
    <row r="15888" spans="1:6">
      <c r="A15888" s="171">
        <v>44678</v>
      </c>
      <c r="B15888" t="s">
        <v>164</v>
      </c>
      <c r="C15888">
        <v>244449.16</v>
      </c>
      <c r="D15888" t="s">
        <v>19</v>
      </c>
      <c r="E15888" t="s">
        <v>22</v>
      </c>
      <c r="F15888">
        <v>0</v>
      </c>
    </row>
    <row r="15889" spans="1:6">
      <c r="A15889" s="171">
        <v>44678</v>
      </c>
      <c r="B15889" t="s">
        <v>164</v>
      </c>
      <c r="C15889">
        <v>244449.16</v>
      </c>
      <c r="D15889" t="s">
        <v>23</v>
      </c>
      <c r="E15889" t="s">
        <v>23</v>
      </c>
      <c r="F15889">
        <v>822445</v>
      </c>
    </row>
    <row r="15890" spans="1:6">
      <c r="A15890" s="171">
        <v>44678</v>
      </c>
      <c r="B15890" t="s">
        <v>164</v>
      </c>
      <c r="C15890">
        <v>244449.16</v>
      </c>
      <c r="D15890" t="s">
        <v>24</v>
      </c>
      <c r="E15890" t="s">
        <v>24</v>
      </c>
      <c r="F15890">
        <v>2585604</v>
      </c>
    </row>
    <row r="15891" spans="1:6">
      <c r="A15891" s="171">
        <v>44678</v>
      </c>
      <c r="B15891" t="s">
        <v>164</v>
      </c>
      <c r="C15891">
        <v>244449.16</v>
      </c>
      <c r="D15891" t="s">
        <v>25</v>
      </c>
      <c r="E15891" t="s">
        <v>25</v>
      </c>
      <c r="F15891">
        <v>2496500</v>
      </c>
    </row>
    <row r="15892" spans="1:6">
      <c r="A15892" s="171">
        <v>44678</v>
      </c>
      <c r="B15892" t="s">
        <v>164</v>
      </c>
      <c r="C15892">
        <v>244449.16</v>
      </c>
      <c r="D15892" t="s">
        <v>26</v>
      </c>
      <c r="E15892" t="s">
        <v>26</v>
      </c>
      <c r="F15892">
        <v>550696</v>
      </c>
    </row>
    <row r="15893" spans="1:6">
      <c r="A15893" s="171">
        <v>44678</v>
      </c>
      <c r="B15893" t="s">
        <v>164</v>
      </c>
      <c r="C15893">
        <v>244449.16</v>
      </c>
      <c r="D15893" t="s">
        <v>27</v>
      </c>
      <c r="E15893" t="s">
        <v>27</v>
      </c>
      <c r="F15893">
        <v>134213</v>
      </c>
    </row>
    <row r="15894" spans="1:6">
      <c r="A15894" s="171">
        <v>44678</v>
      </c>
      <c r="B15894" t="s">
        <v>164</v>
      </c>
      <c r="C15894">
        <v>244449.16</v>
      </c>
      <c r="D15894" t="s">
        <v>28</v>
      </c>
      <c r="E15894" t="s">
        <v>28</v>
      </c>
      <c r="F15894">
        <v>0</v>
      </c>
    </row>
    <row r="15895" spans="1:6">
      <c r="A15895" s="171">
        <v>44678</v>
      </c>
      <c r="B15895" t="s">
        <v>164</v>
      </c>
      <c r="C15895">
        <v>244449.16</v>
      </c>
      <c r="D15895" t="s">
        <v>29</v>
      </c>
      <c r="E15895" t="s">
        <v>29</v>
      </c>
      <c r="F15895">
        <v>1080145</v>
      </c>
    </row>
    <row r="15896" spans="1:6">
      <c r="A15896" s="171">
        <v>44678</v>
      </c>
      <c r="B15896" t="s">
        <v>164</v>
      </c>
      <c r="C15896">
        <v>244449.16</v>
      </c>
      <c r="D15896" t="s">
        <v>30</v>
      </c>
      <c r="E15896" t="s">
        <v>30</v>
      </c>
      <c r="F15896">
        <v>44705740</v>
      </c>
    </row>
    <row r="15897" spans="1:6">
      <c r="A15897" s="171">
        <v>44678</v>
      </c>
      <c r="B15897" t="s">
        <v>164</v>
      </c>
      <c r="C15897">
        <v>244449.16</v>
      </c>
      <c r="D15897" t="s">
        <v>31</v>
      </c>
      <c r="E15897" t="s">
        <v>31</v>
      </c>
      <c r="F15897">
        <v>470359</v>
      </c>
    </row>
    <row r="15898" spans="1:6">
      <c r="A15898" s="171">
        <v>44678</v>
      </c>
      <c r="B15898" t="s">
        <v>164</v>
      </c>
      <c r="C15898">
        <v>244449.16</v>
      </c>
      <c r="D15898" t="s">
        <v>32</v>
      </c>
      <c r="E15898" t="s">
        <v>32</v>
      </c>
      <c r="F15898">
        <v>142091</v>
      </c>
    </row>
    <row r="15899" spans="1:6">
      <c r="A15899" s="171">
        <v>44678</v>
      </c>
      <c r="B15899" t="s">
        <v>164</v>
      </c>
      <c r="C15899">
        <v>244449.16</v>
      </c>
      <c r="D15899" t="s">
        <v>33</v>
      </c>
      <c r="E15899" t="s">
        <v>33</v>
      </c>
      <c r="F15899">
        <v>0</v>
      </c>
    </row>
    <row r="15900" spans="1:6">
      <c r="A15900" s="171">
        <v>44678</v>
      </c>
      <c r="B15900" t="s">
        <v>164</v>
      </c>
      <c r="C15900">
        <v>244449.16</v>
      </c>
      <c r="D15900" t="s">
        <v>34</v>
      </c>
      <c r="E15900" t="s">
        <v>34</v>
      </c>
      <c r="F15900">
        <v>3216405</v>
      </c>
    </row>
    <row r="15901" spans="1:6">
      <c r="A15901" s="171">
        <v>44678</v>
      </c>
      <c r="B15901" t="s">
        <v>164</v>
      </c>
      <c r="C15901">
        <v>244449.16</v>
      </c>
      <c r="D15901" t="s">
        <v>35</v>
      </c>
      <c r="E15901" t="s">
        <v>35</v>
      </c>
      <c r="F15901">
        <v>0</v>
      </c>
    </row>
    <row r="15902" spans="1:6">
      <c r="A15902" s="171">
        <v>44678</v>
      </c>
      <c r="B15902" t="s">
        <v>164</v>
      </c>
      <c r="C15902">
        <v>244449.16</v>
      </c>
      <c r="D15902" t="s">
        <v>36</v>
      </c>
      <c r="E15902" t="s">
        <v>36</v>
      </c>
      <c r="F15902">
        <v>0</v>
      </c>
    </row>
    <row r="15903" spans="1:6">
      <c r="A15903" s="171">
        <v>44678</v>
      </c>
      <c r="B15903" t="s">
        <v>164</v>
      </c>
      <c r="C15903">
        <v>244449.16</v>
      </c>
      <c r="D15903" t="s">
        <v>37</v>
      </c>
      <c r="E15903" t="s">
        <v>37</v>
      </c>
      <c r="F15903">
        <v>0</v>
      </c>
    </row>
    <row r="15904" spans="1:6">
      <c r="A15904" s="171">
        <v>44678</v>
      </c>
      <c r="B15904" t="s">
        <v>164</v>
      </c>
      <c r="C15904">
        <v>244449.16</v>
      </c>
      <c r="D15904" t="s">
        <v>38</v>
      </c>
      <c r="E15904" t="s">
        <v>38</v>
      </c>
      <c r="F15904">
        <v>0</v>
      </c>
    </row>
    <row r="15905" spans="1:6">
      <c r="A15905" s="171">
        <v>44678</v>
      </c>
      <c r="B15905" t="s">
        <v>164</v>
      </c>
      <c r="C15905">
        <v>244449.16</v>
      </c>
      <c r="D15905" t="s">
        <v>39</v>
      </c>
      <c r="E15905" t="s">
        <v>39</v>
      </c>
      <c r="F15905">
        <v>0</v>
      </c>
    </row>
    <row r="15906" spans="1:6">
      <c r="A15906" s="171">
        <v>44678</v>
      </c>
      <c r="B15906" t="s">
        <v>164</v>
      </c>
      <c r="C15906">
        <v>244449.16</v>
      </c>
      <c r="D15906" t="s">
        <v>40</v>
      </c>
      <c r="E15906" t="s">
        <v>40</v>
      </c>
      <c r="F15906">
        <v>0</v>
      </c>
    </row>
    <row r="15907" spans="1:6">
      <c r="A15907" s="171">
        <v>44678</v>
      </c>
      <c r="B15907" t="s">
        <v>164</v>
      </c>
      <c r="C15907">
        <v>244449.16</v>
      </c>
      <c r="D15907" t="s">
        <v>41</v>
      </c>
      <c r="E15907" t="s">
        <v>41</v>
      </c>
      <c r="F15907">
        <v>0</v>
      </c>
    </row>
    <row r="15908" spans="1:6">
      <c r="A15908" s="171">
        <v>44679</v>
      </c>
      <c r="B15908" t="s">
        <v>164</v>
      </c>
      <c r="C15908">
        <v>232421.85</v>
      </c>
      <c r="D15908" t="s">
        <v>9</v>
      </c>
      <c r="E15908" t="s">
        <v>9</v>
      </c>
      <c r="F15908">
        <v>43859</v>
      </c>
    </row>
    <row r="15909" spans="1:6">
      <c r="A15909" s="171">
        <v>44679</v>
      </c>
      <c r="B15909" t="s">
        <v>164</v>
      </c>
      <c r="C15909">
        <v>232421.85</v>
      </c>
      <c r="D15909" t="s">
        <v>9</v>
      </c>
      <c r="E15909" t="s">
        <v>10</v>
      </c>
      <c r="F15909">
        <v>32393</v>
      </c>
    </row>
    <row r="15910" spans="1:6">
      <c r="A15910" s="171">
        <v>44679</v>
      </c>
      <c r="B15910" t="s">
        <v>164</v>
      </c>
      <c r="C15910">
        <v>232421.85</v>
      </c>
      <c r="D15910" t="s">
        <v>9</v>
      </c>
      <c r="E15910" t="s">
        <v>11</v>
      </c>
      <c r="F15910">
        <v>11466</v>
      </c>
    </row>
    <row r="15911" spans="1:6">
      <c r="A15911" s="171">
        <v>44679</v>
      </c>
      <c r="B15911" t="s">
        <v>164</v>
      </c>
      <c r="C15911">
        <v>232421.85</v>
      </c>
      <c r="D15911" t="s">
        <v>9</v>
      </c>
      <c r="E15911" t="s">
        <v>12</v>
      </c>
      <c r="F15911">
        <v>0</v>
      </c>
    </row>
    <row r="15912" spans="1:6">
      <c r="A15912" s="171">
        <v>44679</v>
      </c>
      <c r="B15912" t="s">
        <v>164</v>
      </c>
      <c r="C15912">
        <v>232421.85</v>
      </c>
      <c r="D15912" t="s">
        <v>9</v>
      </c>
      <c r="E15912" t="s">
        <v>13</v>
      </c>
      <c r="F15912">
        <v>0</v>
      </c>
    </row>
    <row r="15913" spans="1:6">
      <c r="A15913" s="171">
        <v>44679</v>
      </c>
      <c r="B15913" t="s">
        <v>164</v>
      </c>
      <c r="C15913">
        <v>232421.85</v>
      </c>
      <c r="D15913" t="s">
        <v>14</v>
      </c>
      <c r="E15913" t="s">
        <v>14</v>
      </c>
      <c r="F15913">
        <v>1274</v>
      </c>
    </row>
    <row r="15914" spans="1:6">
      <c r="A15914" s="171">
        <v>44679</v>
      </c>
      <c r="B15914" t="s">
        <v>164</v>
      </c>
      <c r="C15914">
        <v>232421.85</v>
      </c>
      <c r="D15914" t="s">
        <v>14</v>
      </c>
      <c r="E15914" t="s">
        <v>15</v>
      </c>
      <c r="F15914">
        <v>1274</v>
      </c>
    </row>
    <row r="15915" spans="1:6">
      <c r="A15915" s="171">
        <v>44679</v>
      </c>
      <c r="B15915" t="s">
        <v>164</v>
      </c>
      <c r="C15915">
        <v>232421.85</v>
      </c>
      <c r="D15915" t="s">
        <v>14</v>
      </c>
      <c r="E15915" t="s">
        <v>16</v>
      </c>
      <c r="F15915">
        <v>0</v>
      </c>
    </row>
    <row r="15916" spans="1:6">
      <c r="A15916" s="171">
        <v>44679</v>
      </c>
      <c r="B15916" t="s">
        <v>164</v>
      </c>
      <c r="C15916">
        <v>232421.85</v>
      </c>
      <c r="D15916" t="s">
        <v>14</v>
      </c>
      <c r="E15916" t="s">
        <v>17</v>
      </c>
      <c r="F15916">
        <v>0</v>
      </c>
    </row>
    <row r="15917" spans="1:6">
      <c r="A15917" s="171">
        <v>44679</v>
      </c>
      <c r="B15917" t="s">
        <v>164</v>
      </c>
      <c r="C15917">
        <v>232421.85</v>
      </c>
      <c r="D15917" t="s">
        <v>14</v>
      </c>
      <c r="E15917" t="s">
        <v>18</v>
      </c>
      <c r="F15917">
        <v>0</v>
      </c>
    </row>
    <row r="15918" spans="1:6">
      <c r="A15918" s="171">
        <v>44679</v>
      </c>
      <c r="B15918" t="s">
        <v>164</v>
      </c>
      <c r="C15918">
        <v>232421.85</v>
      </c>
      <c r="D15918" t="s">
        <v>19</v>
      </c>
      <c r="E15918" t="s">
        <v>19</v>
      </c>
      <c r="F15918">
        <v>380669</v>
      </c>
    </row>
    <row r="15919" spans="1:6">
      <c r="A15919" s="171">
        <v>44679</v>
      </c>
      <c r="B15919" t="s">
        <v>164</v>
      </c>
      <c r="C15919">
        <v>232421.85</v>
      </c>
      <c r="D15919" t="s">
        <v>19</v>
      </c>
      <c r="E15919" t="s">
        <v>20</v>
      </c>
      <c r="F15919">
        <v>380669</v>
      </c>
    </row>
    <row r="15920" spans="1:6">
      <c r="A15920" s="171">
        <v>44679</v>
      </c>
      <c r="B15920" t="s">
        <v>164</v>
      </c>
      <c r="C15920">
        <v>232421.85</v>
      </c>
      <c r="D15920" t="s">
        <v>19</v>
      </c>
      <c r="E15920" t="s">
        <v>21</v>
      </c>
      <c r="F15920">
        <v>0</v>
      </c>
    </row>
    <row r="15921" spans="1:6">
      <c r="A15921" s="171">
        <v>44679</v>
      </c>
      <c r="B15921" t="s">
        <v>164</v>
      </c>
      <c r="C15921">
        <v>232421.85</v>
      </c>
      <c r="D15921" t="s">
        <v>19</v>
      </c>
      <c r="E15921" t="s">
        <v>22</v>
      </c>
      <c r="F15921">
        <v>0</v>
      </c>
    </row>
    <row r="15922" spans="1:6">
      <c r="A15922" s="171">
        <v>44679</v>
      </c>
      <c r="B15922" t="s">
        <v>164</v>
      </c>
      <c r="C15922">
        <v>232421.85</v>
      </c>
      <c r="D15922" t="s">
        <v>23</v>
      </c>
      <c r="E15922" t="s">
        <v>23</v>
      </c>
      <c r="F15922">
        <v>136554</v>
      </c>
    </row>
    <row r="15923" spans="1:6">
      <c r="A15923" s="171">
        <v>44679</v>
      </c>
      <c r="B15923" t="s">
        <v>164</v>
      </c>
      <c r="C15923">
        <v>232421.85</v>
      </c>
      <c r="D15923" t="s">
        <v>24</v>
      </c>
      <c r="E15923" t="s">
        <v>24</v>
      </c>
      <c r="F15923">
        <v>2359260</v>
      </c>
    </row>
    <row r="15924" spans="1:6">
      <c r="A15924" s="171">
        <v>44679</v>
      </c>
      <c r="B15924" t="s">
        <v>164</v>
      </c>
      <c r="C15924">
        <v>232421.85</v>
      </c>
      <c r="D15924" t="s">
        <v>25</v>
      </c>
      <c r="E15924" t="s">
        <v>25</v>
      </c>
      <c r="F15924">
        <v>2562953</v>
      </c>
    </row>
    <row r="15925" spans="1:6">
      <c r="A15925" s="171">
        <v>44679</v>
      </c>
      <c r="B15925" t="s">
        <v>164</v>
      </c>
      <c r="C15925">
        <v>232421.85</v>
      </c>
      <c r="D15925" t="s">
        <v>26</v>
      </c>
      <c r="E15925" t="s">
        <v>26</v>
      </c>
      <c r="F15925">
        <v>381779</v>
      </c>
    </row>
    <row r="15926" spans="1:6">
      <c r="A15926" s="171">
        <v>44679</v>
      </c>
      <c r="B15926" t="s">
        <v>164</v>
      </c>
      <c r="C15926">
        <v>232421.85</v>
      </c>
      <c r="D15926" t="s">
        <v>27</v>
      </c>
      <c r="E15926" t="s">
        <v>27</v>
      </c>
      <c r="F15926">
        <v>146863</v>
      </c>
    </row>
    <row r="15927" spans="1:6">
      <c r="A15927" s="171">
        <v>44679</v>
      </c>
      <c r="B15927" t="s">
        <v>164</v>
      </c>
      <c r="C15927">
        <v>232421.85</v>
      </c>
      <c r="D15927" t="s">
        <v>28</v>
      </c>
      <c r="E15927" t="s">
        <v>28</v>
      </c>
      <c r="F15927">
        <v>0</v>
      </c>
    </row>
    <row r="15928" spans="1:6">
      <c r="A15928" s="171">
        <v>44679</v>
      </c>
      <c r="B15928" t="s">
        <v>164</v>
      </c>
      <c r="C15928">
        <v>232421.85</v>
      </c>
      <c r="D15928" t="s">
        <v>29</v>
      </c>
      <c r="E15928" t="s">
        <v>29</v>
      </c>
      <c r="F15928">
        <v>842753</v>
      </c>
    </row>
    <row r="15929" spans="1:6">
      <c r="A15929" s="171">
        <v>44679</v>
      </c>
      <c r="B15929" t="s">
        <v>164</v>
      </c>
      <c r="C15929">
        <v>232421.85</v>
      </c>
      <c r="D15929" t="s">
        <v>30</v>
      </c>
      <c r="E15929" t="s">
        <v>30</v>
      </c>
      <c r="F15929">
        <v>42641943</v>
      </c>
    </row>
    <row r="15930" spans="1:6">
      <c r="A15930" s="171">
        <v>44679</v>
      </c>
      <c r="B15930" t="s">
        <v>164</v>
      </c>
      <c r="C15930">
        <v>232421.85</v>
      </c>
      <c r="D15930" t="s">
        <v>31</v>
      </c>
      <c r="E15930" t="s">
        <v>31</v>
      </c>
      <c r="F15930">
        <v>799378</v>
      </c>
    </row>
    <row r="15931" spans="1:6">
      <c r="A15931" s="171">
        <v>44679</v>
      </c>
      <c r="B15931" t="s">
        <v>164</v>
      </c>
      <c r="C15931">
        <v>232421.85</v>
      </c>
      <c r="D15931" t="s">
        <v>32</v>
      </c>
      <c r="E15931" t="s">
        <v>32</v>
      </c>
      <c r="F15931">
        <v>323729</v>
      </c>
    </row>
    <row r="15932" spans="1:6">
      <c r="A15932" s="171">
        <v>44679</v>
      </c>
      <c r="B15932" t="s">
        <v>164</v>
      </c>
      <c r="C15932">
        <v>232421.85</v>
      </c>
      <c r="D15932" t="s">
        <v>33</v>
      </c>
      <c r="E15932" t="s">
        <v>33</v>
      </c>
      <c r="F15932">
        <v>63472782</v>
      </c>
    </row>
    <row r="15933" spans="1:6">
      <c r="A15933" s="171">
        <v>44679</v>
      </c>
      <c r="B15933" t="s">
        <v>164</v>
      </c>
      <c r="C15933">
        <v>232421.85</v>
      </c>
      <c r="D15933" t="s">
        <v>34</v>
      </c>
      <c r="E15933" t="s">
        <v>34</v>
      </c>
      <c r="F15933">
        <v>2959304</v>
      </c>
    </row>
    <row r="15934" spans="1:6">
      <c r="A15934" s="171">
        <v>44679</v>
      </c>
      <c r="B15934" t="s">
        <v>164</v>
      </c>
      <c r="C15934">
        <v>232421.85</v>
      </c>
      <c r="D15934" t="s">
        <v>35</v>
      </c>
      <c r="E15934" t="s">
        <v>35</v>
      </c>
      <c r="F15934">
        <v>6980102</v>
      </c>
    </row>
    <row r="15935" spans="1:6">
      <c r="A15935" s="171">
        <v>44679</v>
      </c>
      <c r="B15935" t="s">
        <v>164</v>
      </c>
      <c r="C15935">
        <v>232421.85</v>
      </c>
      <c r="D15935" t="s">
        <v>36</v>
      </c>
      <c r="E15935" t="s">
        <v>36</v>
      </c>
      <c r="F15935">
        <v>0</v>
      </c>
    </row>
    <row r="15936" spans="1:6">
      <c r="A15936" s="171">
        <v>44679</v>
      </c>
      <c r="B15936" t="s">
        <v>164</v>
      </c>
      <c r="C15936">
        <v>232421.85</v>
      </c>
      <c r="D15936" t="s">
        <v>37</v>
      </c>
      <c r="E15936" t="s">
        <v>37</v>
      </c>
      <c r="F15936">
        <v>24184</v>
      </c>
    </row>
    <row r="15937" spans="1:6">
      <c r="A15937" s="171">
        <v>44679</v>
      </c>
      <c r="B15937" t="s">
        <v>164</v>
      </c>
      <c r="C15937">
        <v>232421.85</v>
      </c>
      <c r="D15937" t="s">
        <v>38</v>
      </c>
      <c r="E15937" t="s">
        <v>38</v>
      </c>
      <c r="F15937">
        <v>0</v>
      </c>
    </row>
    <row r="15938" spans="1:6">
      <c r="A15938" s="171">
        <v>44679</v>
      </c>
      <c r="B15938" t="s">
        <v>164</v>
      </c>
      <c r="C15938">
        <v>232421.85</v>
      </c>
      <c r="D15938" t="s">
        <v>39</v>
      </c>
      <c r="E15938" t="s">
        <v>39</v>
      </c>
      <c r="F15938">
        <v>0</v>
      </c>
    </row>
    <row r="15939" spans="1:6">
      <c r="A15939" s="171">
        <v>44679</v>
      </c>
      <c r="B15939" t="s">
        <v>164</v>
      </c>
      <c r="C15939">
        <v>232421.85</v>
      </c>
      <c r="D15939" t="s">
        <v>40</v>
      </c>
      <c r="E15939" t="s">
        <v>40</v>
      </c>
      <c r="F15939">
        <v>0</v>
      </c>
    </row>
    <row r="15940" spans="1:6">
      <c r="A15940" s="171">
        <v>44679</v>
      </c>
      <c r="B15940" t="s">
        <v>164</v>
      </c>
      <c r="C15940">
        <v>232421.85</v>
      </c>
      <c r="D15940" t="s">
        <v>41</v>
      </c>
      <c r="E15940" t="s">
        <v>41</v>
      </c>
      <c r="F15940">
        <v>0</v>
      </c>
    </row>
    <row r="15941" spans="1:6">
      <c r="A15941" s="171">
        <v>44680</v>
      </c>
      <c r="B15941" t="s">
        <v>164</v>
      </c>
      <c r="C15941">
        <v>761619.13</v>
      </c>
      <c r="D15941" t="s">
        <v>9</v>
      </c>
      <c r="E15941" t="s">
        <v>9</v>
      </c>
      <c r="F15941">
        <v>1209617</v>
      </c>
    </row>
    <row r="15942" spans="1:6">
      <c r="A15942" s="171">
        <v>44680</v>
      </c>
      <c r="B15942" t="s">
        <v>164</v>
      </c>
      <c r="C15942">
        <v>761619.13</v>
      </c>
      <c r="D15942" t="s">
        <v>9</v>
      </c>
      <c r="E15942" t="s">
        <v>10</v>
      </c>
      <c r="F15942">
        <v>944722</v>
      </c>
    </row>
    <row r="15943" spans="1:6">
      <c r="A15943" s="171">
        <v>44680</v>
      </c>
      <c r="B15943" t="s">
        <v>164</v>
      </c>
      <c r="C15943">
        <v>761619.13</v>
      </c>
      <c r="D15943" t="s">
        <v>9</v>
      </c>
      <c r="E15943" t="s">
        <v>11</v>
      </c>
      <c r="F15943">
        <v>264895</v>
      </c>
    </row>
    <row r="15944" spans="1:6">
      <c r="A15944" s="171">
        <v>44680</v>
      </c>
      <c r="B15944" t="s">
        <v>164</v>
      </c>
      <c r="C15944">
        <v>761619.13</v>
      </c>
      <c r="D15944" t="s">
        <v>9</v>
      </c>
      <c r="E15944" t="s">
        <v>12</v>
      </c>
      <c r="F15944">
        <v>0</v>
      </c>
    </row>
    <row r="15945" spans="1:6">
      <c r="A15945" s="171">
        <v>44680</v>
      </c>
      <c r="B15945" t="s">
        <v>164</v>
      </c>
      <c r="C15945">
        <v>761619.13</v>
      </c>
      <c r="D15945" t="s">
        <v>9</v>
      </c>
      <c r="E15945" t="s">
        <v>13</v>
      </c>
      <c r="F15945">
        <v>0</v>
      </c>
    </row>
    <row r="15946" spans="1:6">
      <c r="A15946" s="171">
        <v>44680</v>
      </c>
      <c r="B15946" t="s">
        <v>164</v>
      </c>
      <c r="C15946">
        <v>761619.13</v>
      </c>
      <c r="D15946" t="s">
        <v>14</v>
      </c>
      <c r="E15946" t="s">
        <v>14</v>
      </c>
      <c r="F15946">
        <v>51832</v>
      </c>
    </row>
    <row r="15947" spans="1:6">
      <c r="A15947" s="171">
        <v>44680</v>
      </c>
      <c r="B15947" t="s">
        <v>164</v>
      </c>
      <c r="C15947">
        <v>761619.13</v>
      </c>
      <c r="D15947" t="s">
        <v>14</v>
      </c>
      <c r="E15947" t="s">
        <v>15</v>
      </c>
      <c r="F15947">
        <v>51832</v>
      </c>
    </row>
    <row r="15948" spans="1:6">
      <c r="A15948" s="171">
        <v>44680</v>
      </c>
      <c r="B15948" t="s">
        <v>164</v>
      </c>
      <c r="C15948">
        <v>761619.13</v>
      </c>
      <c r="D15948" t="s">
        <v>14</v>
      </c>
      <c r="E15948" t="s">
        <v>16</v>
      </c>
      <c r="F15948">
        <v>0</v>
      </c>
    </row>
    <row r="15949" spans="1:6">
      <c r="A15949" s="171">
        <v>44680</v>
      </c>
      <c r="B15949" t="s">
        <v>164</v>
      </c>
      <c r="C15949">
        <v>761619.13</v>
      </c>
      <c r="D15949" t="s">
        <v>14</v>
      </c>
      <c r="E15949" t="s">
        <v>17</v>
      </c>
      <c r="F15949">
        <v>0</v>
      </c>
    </row>
    <row r="15950" spans="1:6">
      <c r="A15950" s="171">
        <v>44680</v>
      </c>
      <c r="B15950" t="s">
        <v>164</v>
      </c>
      <c r="C15950">
        <v>761619.13</v>
      </c>
      <c r="D15950" t="s">
        <v>14</v>
      </c>
      <c r="E15950" t="s">
        <v>18</v>
      </c>
      <c r="F15950">
        <v>0</v>
      </c>
    </row>
    <row r="15951" spans="1:6">
      <c r="A15951" s="171">
        <v>44680</v>
      </c>
      <c r="B15951" t="s">
        <v>164</v>
      </c>
      <c r="C15951">
        <v>761619.13</v>
      </c>
      <c r="D15951" t="s">
        <v>19</v>
      </c>
      <c r="E15951" t="s">
        <v>19</v>
      </c>
      <c r="F15951">
        <v>350506</v>
      </c>
    </row>
    <row r="15952" spans="1:6">
      <c r="A15952" s="171">
        <v>44680</v>
      </c>
      <c r="B15952" t="s">
        <v>164</v>
      </c>
      <c r="C15952">
        <v>761619.13</v>
      </c>
      <c r="D15952" t="s">
        <v>19</v>
      </c>
      <c r="E15952" t="s">
        <v>20</v>
      </c>
      <c r="F15952">
        <v>350506</v>
      </c>
    </row>
    <row r="15953" spans="1:6">
      <c r="A15953" s="171">
        <v>44680</v>
      </c>
      <c r="B15953" t="s">
        <v>164</v>
      </c>
      <c r="C15953">
        <v>761619.13</v>
      </c>
      <c r="D15953" t="s">
        <v>19</v>
      </c>
      <c r="E15953" t="s">
        <v>21</v>
      </c>
      <c r="F15953">
        <v>0</v>
      </c>
    </row>
    <row r="15954" spans="1:6">
      <c r="A15954" s="171">
        <v>44680</v>
      </c>
      <c r="B15954" t="s">
        <v>164</v>
      </c>
      <c r="C15954">
        <v>761619.13</v>
      </c>
      <c r="D15954" t="s">
        <v>19</v>
      </c>
      <c r="E15954" t="s">
        <v>22</v>
      </c>
      <c r="F15954">
        <v>0</v>
      </c>
    </row>
    <row r="15955" spans="1:6">
      <c r="A15955" s="171">
        <v>44680</v>
      </c>
      <c r="B15955" t="s">
        <v>164</v>
      </c>
      <c r="C15955">
        <v>761619.13</v>
      </c>
      <c r="D15955" t="s">
        <v>23</v>
      </c>
      <c r="E15955" t="s">
        <v>23</v>
      </c>
      <c r="F15955">
        <v>262688</v>
      </c>
    </row>
    <row r="15956" spans="1:6">
      <c r="A15956" s="171">
        <v>44680</v>
      </c>
      <c r="B15956" t="s">
        <v>164</v>
      </c>
      <c r="C15956">
        <v>761619.13</v>
      </c>
      <c r="D15956" t="s">
        <v>24</v>
      </c>
      <c r="E15956" t="s">
        <v>24</v>
      </c>
      <c r="F15956">
        <v>2258007</v>
      </c>
    </row>
    <row r="15957" spans="1:6">
      <c r="A15957" s="171">
        <v>44680</v>
      </c>
      <c r="B15957" t="s">
        <v>164</v>
      </c>
      <c r="C15957">
        <v>761619.13</v>
      </c>
      <c r="D15957" t="s">
        <v>25</v>
      </c>
      <c r="E15957" t="s">
        <v>25</v>
      </c>
      <c r="F15957">
        <v>2333104</v>
      </c>
    </row>
    <row r="15958" spans="1:6">
      <c r="A15958" s="171">
        <v>44680</v>
      </c>
      <c r="B15958" t="s">
        <v>164</v>
      </c>
      <c r="C15958">
        <v>761619.13</v>
      </c>
      <c r="D15958" t="s">
        <v>26</v>
      </c>
      <c r="E15958" t="s">
        <v>26</v>
      </c>
      <c r="F15958">
        <v>355249</v>
      </c>
    </row>
    <row r="15959" spans="1:6">
      <c r="A15959" s="171">
        <v>44680</v>
      </c>
      <c r="B15959" t="s">
        <v>164</v>
      </c>
      <c r="C15959">
        <v>761619.13</v>
      </c>
      <c r="D15959" t="s">
        <v>27</v>
      </c>
      <c r="E15959" t="s">
        <v>27</v>
      </c>
      <c r="F15959">
        <v>137421</v>
      </c>
    </row>
    <row r="15960" spans="1:6">
      <c r="A15960" s="171">
        <v>44680</v>
      </c>
      <c r="B15960" t="s">
        <v>164</v>
      </c>
      <c r="C15960">
        <v>761619.13</v>
      </c>
      <c r="D15960" t="s">
        <v>28</v>
      </c>
      <c r="E15960" t="s">
        <v>28</v>
      </c>
      <c r="F15960">
        <v>0</v>
      </c>
    </row>
    <row r="15961" spans="1:6">
      <c r="A15961" s="171">
        <v>44680</v>
      </c>
      <c r="B15961" t="s">
        <v>164</v>
      </c>
      <c r="C15961">
        <v>761619.13</v>
      </c>
      <c r="D15961" t="s">
        <v>29</v>
      </c>
      <c r="E15961" t="s">
        <v>29</v>
      </c>
      <c r="F15961">
        <v>726435</v>
      </c>
    </row>
    <row r="15962" spans="1:6">
      <c r="A15962" s="171">
        <v>44680</v>
      </c>
      <c r="B15962" t="s">
        <v>164</v>
      </c>
      <c r="C15962">
        <v>761619.13</v>
      </c>
      <c r="D15962" t="s">
        <v>30</v>
      </c>
      <c r="E15962" t="s">
        <v>30</v>
      </c>
      <c r="F15962">
        <v>42197362</v>
      </c>
    </row>
    <row r="15963" spans="1:6">
      <c r="A15963" s="171">
        <v>44680</v>
      </c>
      <c r="B15963" t="s">
        <v>164</v>
      </c>
      <c r="C15963">
        <v>761619.13</v>
      </c>
      <c r="D15963" t="s">
        <v>31</v>
      </c>
      <c r="E15963" t="s">
        <v>31</v>
      </c>
      <c r="F15963">
        <v>841579</v>
      </c>
    </row>
    <row r="15964" spans="1:6">
      <c r="A15964" s="171">
        <v>44680</v>
      </c>
      <c r="B15964" t="s">
        <v>164</v>
      </c>
      <c r="C15964">
        <v>761619.13</v>
      </c>
      <c r="D15964" t="s">
        <v>32</v>
      </c>
      <c r="E15964" t="s">
        <v>32</v>
      </c>
      <c r="F15964">
        <v>125074</v>
      </c>
    </row>
    <row r="15965" spans="1:6">
      <c r="A15965" s="171">
        <v>44680</v>
      </c>
      <c r="B15965" t="s">
        <v>164</v>
      </c>
      <c r="C15965">
        <v>761619.13</v>
      </c>
      <c r="D15965" t="s">
        <v>33</v>
      </c>
      <c r="E15965" t="s">
        <v>33</v>
      </c>
      <c r="F15965">
        <v>64041761</v>
      </c>
    </row>
    <row r="15966" spans="1:6">
      <c r="A15966" s="171">
        <v>44680</v>
      </c>
      <c r="B15966" t="s">
        <v>164</v>
      </c>
      <c r="C15966">
        <v>761619.13</v>
      </c>
      <c r="D15966" t="s">
        <v>34</v>
      </c>
      <c r="E15966" t="s">
        <v>34</v>
      </c>
      <c r="F15966">
        <v>4781034</v>
      </c>
    </row>
    <row r="15967" spans="1:6">
      <c r="A15967" s="171">
        <v>44680</v>
      </c>
      <c r="B15967" t="s">
        <v>164</v>
      </c>
      <c r="C15967">
        <v>761619.13</v>
      </c>
      <c r="D15967" t="s">
        <v>35</v>
      </c>
      <c r="E15967" t="s">
        <v>35</v>
      </c>
      <c r="F15967">
        <v>8966243</v>
      </c>
    </row>
    <row r="15968" spans="1:6">
      <c r="A15968" s="171">
        <v>44680</v>
      </c>
      <c r="B15968" t="s">
        <v>164</v>
      </c>
      <c r="C15968">
        <v>761619.13</v>
      </c>
      <c r="D15968" t="s">
        <v>36</v>
      </c>
      <c r="E15968" t="s">
        <v>36</v>
      </c>
      <c r="F15968">
        <v>0</v>
      </c>
    </row>
    <row r="15969" spans="1:6">
      <c r="A15969" s="171">
        <v>44680</v>
      </c>
      <c r="B15969" t="s">
        <v>164</v>
      </c>
      <c r="C15969">
        <v>761619.13</v>
      </c>
      <c r="D15969" t="s">
        <v>37</v>
      </c>
      <c r="E15969" t="s">
        <v>37</v>
      </c>
      <c r="F15969">
        <v>18940</v>
      </c>
    </row>
    <row r="15970" spans="1:6">
      <c r="A15970" s="171">
        <v>44680</v>
      </c>
      <c r="B15970" t="s">
        <v>164</v>
      </c>
      <c r="C15970">
        <v>761619.13</v>
      </c>
      <c r="D15970" t="s">
        <v>38</v>
      </c>
      <c r="E15970" t="s">
        <v>38</v>
      </c>
      <c r="F15970">
        <v>0</v>
      </c>
    </row>
    <row r="15971" spans="1:6">
      <c r="A15971" s="171">
        <v>44680</v>
      </c>
      <c r="B15971" t="s">
        <v>164</v>
      </c>
      <c r="C15971">
        <v>761619.13</v>
      </c>
      <c r="D15971" t="s">
        <v>39</v>
      </c>
      <c r="E15971" t="s">
        <v>39</v>
      </c>
      <c r="F15971">
        <v>0</v>
      </c>
    </row>
    <row r="15972" spans="1:6">
      <c r="A15972" s="171">
        <v>44680</v>
      </c>
      <c r="B15972" t="s">
        <v>164</v>
      </c>
      <c r="C15972">
        <v>761619.13</v>
      </c>
      <c r="D15972" t="s">
        <v>40</v>
      </c>
      <c r="E15972" t="s">
        <v>40</v>
      </c>
      <c r="F15972">
        <v>0</v>
      </c>
    </row>
    <row r="15973" spans="1:6">
      <c r="A15973" s="171">
        <v>44680</v>
      </c>
      <c r="B15973" t="s">
        <v>164</v>
      </c>
      <c r="C15973">
        <v>761619.13</v>
      </c>
      <c r="D15973" t="s">
        <v>41</v>
      </c>
      <c r="E15973" t="s">
        <v>41</v>
      </c>
      <c r="F15973">
        <v>0</v>
      </c>
    </row>
    <row r="15974" spans="1:6">
      <c r="A15974" s="171">
        <v>44681</v>
      </c>
      <c r="B15974" t="s">
        <v>164</v>
      </c>
      <c r="C15974">
        <v>406121.47</v>
      </c>
      <c r="D15974" t="s">
        <v>9</v>
      </c>
      <c r="E15974" t="s">
        <v>9</v>
      </c>
      <c r="F15974">
        <v>1454475</v>
      </c>
    </row>
    <row r="15975" spans="1:6">
      <c r="A15975" s="171">
        <v>44681</v>
      </c>
      <c r="B15975" t="s">
        <v>164</v>
      </c>
      <c r="C15975">
        <v>406121.47</v>
      </c>
      <c r="D15975" t="s">
        <v>9</v>
      </c>
      <c r="E15975" t="s">
        <v>10</v>
      </c>
      <c r="F15975">
        <v>1169765</v>
      </c>
    </row>
    <row r="15976" spans="1:6">
      <c r="A15976" s="171">
        <v>44681</v>
      </c>
      <c r="B15976" t="s">
        <v>164</v>
      </c>
      <c r="C15976">
        <v>406121.47</v>
      </c>
      <c r="D15976" t="s">
        <v>9</v>
      </c>
      <c r="E15976" t="s">
        <v>11</v>
      </c>
      <c r="F15976">
        <v>284710</v>
      </c>
    </row>
    <row r="15977" spans="1:6">
      <c r="A15977" s="171">
        <v>44681</v>
      </c>
      <c r="B15977" t="s">
        <v>164</v>
      </c>
      <c r="C15977">
        <v>406121.47</v>
      </c>
      <c r="D15977" t="s">
        <v>9</v>
      </c>
      <c r="E15977" t="s">
        <v>12</v>
      </c>
      <c r="F15977">
        <v>0</v>
      </c>
    </row>
    <row r="15978" spans="1:6">
      <c r="A15978" s="171">
        <v>44681</v>
      </c>
      <c r="B15978" t="s">
        <v>164</v>
      </c>
      <c r="C15978">
        <v>406121.47</v>
      </c>
      <c r="D15978" t="s">
        <v>9</v>
      </c>
      <c r="E15978" t="s">
        <v>13</v>
      </c>
      <c r="F15978">
        <v>0</v>
      </c>
    </row>
    <row r="15979" spans="1:6">
      <c r="A15979" s="171">
        <v>44681</v>
      </c>
      <c r="B15979" t="s">
        <v>164</v>
      </c>
      <c r="C15979">
        <v>406121.47</v>
      </c>
      <c r="D15979" t="s">
        <v>14</v>
      </c>
      <c r="E15979" t="s">
        <v>14</v>
      </c>
      <c r="F15979">
        <v>33338</v>
      </c>
    </row>
    <row r="15980" spans="1:6">
      <c r="A15980" s="171">
        <v>44681</v>
      </c>
      <c r="B15980" t="s">
        <v>164</v>
      </c>
      <c r="C15980">
        <v>406121.47</v>
      </c>
      <c r="D15980" t="s">
        <v>14</v>
      </c>
      <c r="E15980" t="s">
        <v>15</v>
      </c>
      <c r="F15980">
        <v>33338</v>
      </c>
    </row>
    <row r="15981" spans="1:6">
      <c r="A15981" s="171">
        <v>44681</v>
      </c>
      <c r="B15981" t="s">
        <v>164</v>
      </c>
      <c r="C15981">
        <v>406121.47</v>
      </c>
      <c r="D15981" t="s">
        <v>14</v>
      </c>
      <c r="E15981" t="s">
        <v>16</v>
      </c>
      <c r="F15981">
        <v>0</v>
      </c>
    </row>
    <row r="15982" spans="1:6">
      <c r="A15982" s="171">
        <v>44681</v>
      </c>
      <c r="B15982" t="s">
        <v>164</v>
      </c>
      <c r="C15982">
        <v>406121.47</v>
      </c>
      <c r="D15982" t="s">
        <v>14</v>
      </c>
      <c r="E15982" t="s">
        <v>17</v>
      </c>
      <c r="F15982">
        <v>0</v>
      </c>
    </row>
    <row r="15983" spans="1:6">
      <c r="A15983" s="171">
        <v>44681</v>
      </c>
      <c r="B15983" t="s">
        <v>164</v>
      </c>
      <c r="C15983">
        <v>406121.47</v>
      </c>
      <c r="D15983" t="s">
        <v>14</v>
      </c>
      <c r="E15983" t="s">
        <v>18</v>
      </c>
      <c r="F15983">
        <v>0</v>
      </c>
    </row>
    <row r="15984" spans="1:6">
      <c r="A15984" s="171">
        <v>44681</v>
      </c>
      <c r="B15984" t="s">
        <v>164</v>
      </c>
      <c r="C15984">
        <v>406121.47</v>
      </c>
      <c r="D15984" t="s">
        <v>19</v>
      </c>
      <c r="E15984" t="s">
        <v>19</v>
      </c>
      <c r="F15984">
        <v>1493470</v>
      </c>
    </row>
    <row r="15985" spans="1:6">
      <c r="A15985" s="171">
        <v>44681</v>
      </c>
      <c r="B15985" t="s">
        <v>164</v>
      </c>
      <c r="C15985">
        <v>406121.47</v>
      </c>
      <c r="D15985" t="s">
        <v>19</v>
      </c>
      <c r="E15985" t="s">
        <v>20</v>
      </c>
      <c r="F15985">
        <v>1493470</v>
      </c>
    </row>
    <row r="15986" spans="1:6">
      <c r="A15986" s="171">
        <v>44681</v>
      </c>
      <c r="B15986" t="s">
        <v>164</v>
      </c>
      <c r="C15986">
        <v>406121.47</v>
      </c>
      <c r="D15986" t="s">
        <v>19</v>
      </c>
      <c r="E15986" t="s">
        <v>21</v>
      </c>
      <c r="F15986">
        <v>0</v>
      </c>
    </row>
    <row r="15987" spans="1:6">
      <c r="A15987" s="171">
        <v>44681</v>
      </c>
      <c r="B15987" t="s">
        <v>164</v>
      </c>
      <c r="C15987">
        <v>406121.47</v>
      </c>
      <c r="D15987" t="s">
        <v>19</v>
      </c>
      <c r="E15987" t="s">
        <v>22</v>
      </c>
      <c r="F15987">
        <v>0</v>
      </c>
    </row>
    <row r="15988" spans="1:6">
      <c r="A15988" s="171">
        <v>44681</v>
      </c>
      <c r="B15988" t="s">
        <v>164</v>
      </c>
      <c r="C15988">
        <v>406121.47</v>
      </c>
      <c r="D15988" t="s">
        <v>23</v>
      </c>
      <c r="E15988" t="s">
        <v>23</v>
      </c>
      <c r="F15988">
        <v>208849</v>
      </c>
    </row>
    <row r="15989" spans="1:6">
      <c r="A15989" s="171">
        <v>44681</v>
      </c>
      <c r="B15989" t="s">
        <v>164</v>
      </c>
      <c r="C15989">
        <v>406121.47</v>
      </c>
      <c r="D15989" t="s">
        <v>24</v>
      </c>
      <c r="E15989" t="s">
        <v>24</v>
      </c>
      <c r="F15989">
        <v>2411803</v>
      </c>
    </row>
    <row r="15990" spans="1:6">
      <c r="A15990" s="171">
        <v>44681</v>
      </c>
      <c r="B15990" t="s">
        <v>164</v>
      </c>
      <c r="C15990">
        <v>406121.47</v>
      </c>
      <c r="D15990" t="s">
        <v>25</v>
      </c>
      <c r="E15990" t="s">
        <v>25</v>
      </c>
      <c r="F15990">
        <v>2549962</v>
      </c>
    </row>
    <row r="15991" spans="1:6">
      <c r="A15991" s="171">
        <v>44681</v>
      </c>
      <c r="B15991" t="s">
        <v>164</v>
      </c>
      <c r="C15991">
        <v>406121.47</v>
      </c>
      <c r="D15991" t="s">
        <v>26</v>
      </c>
      <c r="E15991" t="s">
        <v>26</v>
      </c>
      <c r="F15991">
        <v>1495558</v>
      </c>
    </row>
    <row r="15992" spans="1:6">
      <c r="A15992" s="171">
        <v>44681</v>
      </c>
      <c r="B15992" t="s">
        <v>164</v>
      </c>
      <c r="C15992">
        <v>406121.47</v>
      </c>
      <c r="D15992" t="s">
        <v>27</v>
      </c>
      <c r="E15992" t="s">
        <v>27</v>
      </c>
      <c r="F15992">
        <v>123467</v>
      </c>
    </row>
    <row r="15993" spans="1:6">
      <c r="A15993" s="171">
        <v>44681</v>
      </c>
      <c r="B15993" t="s">
        <v>164</v>
      </c>
      <c r="C15993">
        <v>406121.47</v>
      </c>
      <c r="D15993" t="s">
        <v>28</v>
      </c>
      <c r="E15993" t="s">
        <v>28</v>
      </c>
      <c r="F15993">
        <v>0</v>
      </c>
    </row>
    <row r="15994" spans="1:6">
      <c r="A15994" s="171">
        <v>44681</v>
      </c>
      <c r="B15994" t="s">
        <v>164</v>
      </c>
      <c r="C15994">
        <v>406121.47</v>
      </c>
      <c r="D15994" t="s">
        <v>29</v>
      </c>
      <c r="E15994" t="s">
        <v>29</v>
      </c>
      <c r="F15994">
        <v>1094829</v>
      </c>
    </row>
    <row r="15995" spans="1:6">
      <c r="A15995" s="171">
        <v>44681</v>
      </c>
      <c r="B15995" t="s">
        <v>164</v>
      </c>
      <c r="C15995">
        <v>406121.47</v>
      </c>
      <c r="D15995" t="s">
        <v>30</v>
      </c>
      <c r="E15995" t="s">
        <v>30</v>
      </c>
      <c r="F15995">
        <v>52973297</v>
      </c>
    </row>
    <row r="15996" spans="1:6">
      <c r="A15996" s="171">
        <v>44681</v>
      </c>
      <c r="B15996" t="s">
        <v>164</v>
      </c>
      <c r="C15996">
        <v>406121.47</v>
      </c>
      <c r="D15996" t="s">
        <v>31</v>
      </c>
      <c r="E15996" t="s">
        <v>31</v>
      </c>
      <c r="F15996">
        <v>646782</v>
      </c>
    </row>
    <row r="15997" spans="1:6">
      <c r="A15997" s="171">
        <v>44681</v>
      </c>
      <c r="B15997" t="s">
        <v>164</v>
      </c>
      <c r="C15997">
        <v>406121.47</v>
      </c>
      <c r="D15997" t="s">
        <v>32</v>
      </c>
      <c r="E15997" t="s">
        <v>32</v>
      </c>
      <c r="F15997">
        <v>144944</v>
      </c>
    </row>
    <row r="15998" spans="1:6">
      <c r="A15998" s="171">
        <v>44681</v>
      </c>
      <c r="B15998" t="s">
        <v>164</v>
      </c>
      <c r="C15998">
        <v>406121.47</v>
      </c>
      <c r="D15998" t="s">
        <v>33</v>
      </c>
      <c r="E15998" t="s">
        <v>33</v>
      </c>
      <c r="F15998">
        <v>63953356</v>
      </c>
    </row>
    <row r="15999" spans="1:6">
      <c r="A15999" s="171">
        <v>44681</v>
      </c>
      <c r="B15999" t="s">
        <v>164</v>
      </c>
      <c r="C15999">
        <v>406121.47</v>
      </c>
      <c r="D15999" t="s">
        <v>34</v>
      </c>
      <c r="E15999" t="s">
        <v>34</v>
      </c>
      <c r="F15999">
        <v>5160809</v>
      </c>
    </row>
    <row r="16000" spans="1:6">
      <c r="A16000" s="171">
        <v>44681</v>
      </c>
      <c r="B16000" t="s">
        <v>164</v>
      </c>
      <c r="C16000">
        <v>406121.47</v>
      </c>
      <c r="D16000" t="s">
        <v>35</v>
      </c>
      <c r="E16000" t="s">
        <v>35</v>
      </c>
      <c r="F16000">
        <v>10480061</v>
      </c>
    </row>
    <row r="16001" spans="1:6">
      <c r="A16001" s="171">
        <v>44681</v>
      </c>
      <c r="B16001" t="s">
        <v>164</v>
      </c>
      <c r="C16001">
        <v>406121.47</v>
      </c>
      <c r="D16001" t="s">
        <v>36</v>
      </c>
      <c r="E16001" t="s">
        <v>36</v>
      </c>
      <c r="F16001">
        <v>0</v>
      </c>
    </row>
    <row r="16002" spans="1:6">
      <c r="A16002" s="171">
        <v>44681</v>
      </c>
      <c r="B16002" t="s">
        <v>164</v>
      </c>
      <c r="C16002">
        <v>406121.47</v>
      </c>
      <c r="D16002" t="s">
        <v>37</v>
      </c>
      <c r="E16002" t="s">
        <v>37</v>
      </c>
      <c r="F16002">
        <v>19291</v>
      </c>
    </row>
    <row r="16003" spans="1:6">
      <c r="A16003" s="171">
        <v>44681</v>
      </c>
      <c r="B16003" t="s">
        <v>164</v>
      </c>
      <c r="C16003">
        <v>406121.47</v>
      </c>
      <c r="D16003" t="s">
        <v>38</v>
      </c>
      <c r="E16003" t="s">
        <v>38</v>
      </c>
      <c r="F16003">
        <v>0</v>
      </c>
    </row>
    <row r="16004" spans="1:6">
      <c r="A16004" s="171">
        <v>44681</v>
      </c>
      <c r="B16004" t="s">
        <v>164</v>
      </c>
      <c r="C16004">
        <v>406121.47</v>
      </c>
      <c r="D16004" t="s">
        <v>39</v>
      </c>
      <c r="E16004" t="s">
        <v>39</v>
      </c>
      <c r="F16004">
        <v>0</v>
      </c>
    </row>
    <row r="16005" spans="1:6">
      <c r="A16005" s="171">
        <v>44681</v>
      </c>
      <c r="B16005" t="s">
        <v>164</v>
      </c>
      <c r="C16005">
        <v>406121.47</v>
      </c>
      <c r="D16005" t="s">
        <v>40</v>
      </c>
      <c r="E16005" t="s">
        <v>40</v>
      </c>
      <c r="F16005">
        <v>0</v>
      </c>
    </row>
    <row r="16006" spans="1:6">
      <c r="A16006" s="171">
        <v>44681</v>
      </c>
      <c r="B16006" t="s">
        <v>164</v>
      </c>
      <c r="C16006">
        <v>406121.47</v>
      </c>
      <c r="D16006" t="s">
        <v>41</v>
      </c>
      <c r="E16006" t="s">
        <v>41</v>
      </c>
      <c r="F16006">
        <v>0</v>
      </c>
    </row>
    <row r="16007" spans="1:6">
      <c r="A16007" s="171">
        <v>44682</v>
      </c>
      <c r="B16007" t="s">
        <v>164</v>
      </c>
      <c r="C16007">
        <v>352595.99</v>
      </c>
      <c r="D16007" t="s">
        <v>9</v>
      </c>
      <c r="E16007" t="s">
        <v>9</v>
      </c>
      <c r="F16007">
        <v>1481311</v>
      </c>
    </row>
    <row r="16008" spans="1:6">
      <c r="A16008" s="171">
        <v>44682</v>
      </c>
      <c r="B16008" t="s">
        <v>164</v>
      </c>
      <c r="C16008">
        <v>352595.99</v>
      </c>
      <c r="D16008" t="s">
        <v>9</v>
      </c>
      <c r="E16008" t="s">
        <v>10</v>
      </c>
      <c r="F16008">
        <v>1215424</v>
      </c>
    </row>
    <row r="16009" spans="1:6">
      <c r="A16009" s="171">
        <v>44682</v>
      </c>
      <c r="B16009" t="s">
        <v>164</v>
      </c>
      <c r="C16009">
        <v>352595.99</v>
      </c>
      <c r="D16009" t="s">
        <v>9</v>
      </c>
      <c r="E16009" t="s">
        <v>11</v>
      </c>
      <c r="F16009">
        <v>265887</v>
      </c>
    </row>
    <row r="16010" spans="1:6">
      <c r="A16010" s="171">
        <v>44682</v>
      </c>
      <c r="B16010" t="s">
        <v>164</v>
      </c>
      <c r="C16010">
        <v>352595.99</v>
      </c>
      <c r="D16010" t="s">
        <v>9</v>
      </c>
      <c r="E16010" t="s">
        <v>12</v>
      </c>
      <c r="F16010">
        <v>0</v>
      </c>
    </row>
    <row r="16011" spans="1:6">
      <c r="A16011" s="171">
        <v>44682</v>
      </c>
      <c r="B16011" t="s">
        <v>164</v>
      </c>
      <c r="C16011">
        <v>352595.99</v>
      </c>
      <c r="D16011" t="s">
        <v>9</v>
      </c>
      <c r="E16011" t="s">
        <v>13</v>
      </c>
      <c r="F16011">
        <v>0</v>
      </c>
    </row>
    <row r="16012" spans="1:6">
      <c r="A16012" s="171">
        <v>44682</v>
      </c>
      <c r="B16012" t="s">
        <v>164</v>
      </c>
      <c r="C16012">
        <v>352595.99</v>
      </c>
      <c r="D16012" t="s">
        <v>14</v>
      </c>
      <c r="E16012" t="s">
        <v>14</v>
      </c>
      <c r="F16012">
        <v>29423</v>
      </c>
    </row>
    <row r="16013" spans="1:6">
      <c r="A16013" s="171">
        <v>44682</v>
      </c>
      <c r="B16013" t="s">
        <v>164</v>
      </c>
      <c r="C16013">
        <v>352595.99</v>
      </c>
      <c r="D16013" t="s">
        <v>14</v>
      </c>
      <c r="E16013" t="s">
        <v>15</v>
      </c>
      <c r="F16013">
        <v>29423</v>
      </c>
    </row>
    <row r="16014" spans="1:6">
      <c r="A16014" s="171">
        <v>44682</v>
      </c>
      <c r="B16014" t="s">
        <v>164</v>
      </c>
      <c r="C16014">
        <v>352595.99</v>
      </c>
      <c r="D16014" t="s">
        <v>14</v>
      </c>
      <c r="E16014" t="s">
        <v>16</v>
      </c>
      <c r="F16014">
        <v>0</v>
      </c>
    </row>
    <row r="16015" spans="1:6">
      <c r="A16015" s="171">
        <v>44682</v>
      </c>
      <c r="B16015" t="s">
        <v>164</v>
      </c>
      <c r="C16015">
        <v>352595.99</v>
      </c>
      <c r="D16015" t="s">
        <v>14</v>
      </c>
      <c r="E16015" t="s">
        <v>17</v>
      </c>
      <c r="F16015">
        <v>0</v>
      </c>
    </row>
    <row r="16016" spans="1:6">
      <c r="A16016" s="171">
        <v>44682</v>
      </c>
      <c r="B16016" t="s">
        <v>164</v>
      </c>
      <c r="C16016">
        <v>352595.99</v>
      </c>
      <c r="D16016" t="s">
        <v>14</v>
      </c>
      <c r="E16016" t="s">
        <v>18</v>
      </c>
      <c r="F16016">
        <v>0</v>
      </c>
    </row>
    <row r="16017" spans="1:6">
      <c r="A16017" s="171">
        <v>44682</v>
      </c>
      <c r="B16017" t="s">
        <v>164</v>
      </c>
      <c r="C16017">
        <v>352595.99</v>
      </c>
      <c r="D16017" t="s">
        <v>19</v>
      </c>
      <c r="E16017" t="s">
        <v>19</v>
      </c>
      <c r="F16017">
        <v>1072646</v>
      </c>
    </row>
    <row r="16018" spans="1:6">
      <c r="A16018" s="171">
        <v>44682</v>
      </c>
      <c r="B16018" t="s">
        <v>164</v>
      </c>
      <c r="C16018">
        <v>352595.99</v>
      </c>
      <c r="D16018" t="s">
        <v>19</v>
      </c>
      <c r="E16018" t="s">
        <v>20</v>
      </c>
      <c r="F16018">
        <v>1072646</v>
      </c>
    </row>
    <row r="16019" spans="1:6">
      <c r="A16019" s="171">
        <v>44682</v>
      </c>
      <c r="B16019" t="s">
        <v>164</v>
      </c>
      <c r="C16019">
        <v>352595.99</v>
      </c>
      <c r="D16019" t="s">
        <v>19</v>
      </c>
      <c r="E16019" t="s">
        <v>21</v>
      </c>
      <c r="F16019">
        <v>0</v>
      </c>
    </row>
    <row r="16020" spans="1:6">
      <c r="A16020" s="171">
        <v>44682</v>
      </c>
      <c r="B16020" t="s">
        <v>164</v>
      </c>
      <c r="C16020">
        <v>352595.99</v>
      </c>
      <c r="D16020" t="s">
        <v>19</v>
      </c>
      <c r="E16020" t="s">
        <v>22</v>
      </c>
      <c r="F16020">
        <v>0</v>
      </c>
    </row>
    <row r="16021" spans="1:6">
      <c r="A16021" s="171">
        <v>44682</v>
      </c>
      <c r="B16021" t="s">
        <v>164</v>
      </c>
      <c r="C16021">
        <v>352595.99</v>
      </c>
      <c r="D16021" t="s">
        <v>23</v>
      </c>
      <c r="E16021" t="s">
        <v>23</v>
      </c>
      <c r="F16021">
        <v>215782</v>
      </c>
    </row>
    <row r="16022" spans="1:6">
      <c r="A16022" s="171">
        <v>44682</v>
      </c>
      <c r="B16022" t="s">
        <v>164</v>
      </c>
      <c r="C16022">
        <v>352595.99</v>
      </c>
      <c r="D16022" t="s">
        <v>24</v>
      </c>
      <c r="E16022" t="s">
        <v>24</v>
      </c>
      <c r="F16022">
        <v>1231712</v>
      </c>
    </row>
    <row r="16023" spans="1:6">
      <c r="A16023" s="171">
        <v>44682</v>
      </c>
      <c r="B16023" t="s">
        <v>164</v>
      </c>
      <c r="C16023">
        <v>352595.99</v>
      </c>
      <c r="D16023" t="s">
        <v>25</v>
      </c>
      <c r="E16023" t="s">
        <v>25</v>
      </c>
      <c r="F16023">
        <v>3111582</v>
      </c>
    </row>
    <row r="16024" spans="1:6">
      <c r="A16024" s="171">
        <v>44682</v>
      </c>
      <c r="B16024" t="s">
        <v>164</v>
      </c>
      <c r="C16024">
        <v>352595.99</v>
      </c>
      <c r="D16024" t="s">
        <v>26</v>
      </c>
      <c r="E16024" t="s">
        <v>26</v>
      </c>
      <c r="F16024">
        <v>1074919</v>
      </c>
    </row>
    <row r="16025" spans="1:6">
      <c r="A16025" s="171">
        <v>44682</v>
      </c>
      <c r="B16025" t="s">
        <v>164</v>
      </c>
      <c r="C16025">
        <v>352595.99</v>
      </c>
      <c r="D16025" t="s">
        <v>27</v>
      </c>
      <c r="E16025" t="s">
        <v>27</v>
      </c>
      <c r="F16025">
        <v>123093</v>
      </c>
    </row>
    <row r="16026" spans="1:6">
      <c r="A16026" s="171">
        <v>44682</v>
      </c>
      <c r="B16026" t="s">
        <v>164</v>
      </c>
      <c r="C16026">
        <v>352595.99</v>
      </c>
      <c r="D16026" t="s">
        <v>28</v>
      </c>
      <c r="E16026" t="s">
        <v>28</v>
      </c>
      <c r="F16026">
        <v>0</v>
      </c>
    </row>
    <row r="16027" spans="1:6">
      <c r="A16027" s="171">
        <v>44682</v>
      </c>
      <c r="B16027" t="s">
        <v>164</v>
      </c>
      <c r="C16027">
        <v>352595.99</v>
      </c>
      <c r="D16027" t="s">
        <v>29</v>
      </c>
      <c r="E16027" t="s">
        <v>29</v>
      </c>
      <c r="F16027">
        <v>1499153</v>
      </c>
    </row>
    <row r="16028" spans="1:6">
      <c r="A16028" s="171">
        <v>44682</v>
      </c>
      <c r="B16028" t="s">
        <v>164</v>
      </c>
      <c r="C16028">
        <v>352595.99</v>
      </c>
      <c r="D16028" t="s">
        <v>30</v>
      </c>
      <c r="E16028" t="s">
        <v>30</v>
      </c>
      <c r="F16028">
        <v>60018252</v>
      </c>
    </row>
    <row r="16029" spans="1:6">
      <c r="A16029" s="171">
        <v>44682</v>
      </c>
      <c r="B16029" t="s">
        <v>164</v>
      </c>
      <c r="C16029">
        <v>352595.99</v>
      </c>
      <c r="D16029" t="s">
        <v>31</v>
      </c>
      <c r="E16029" t="s">
        <v>31</v>
      </c>
      <c r="F16029">
        <v>788514</v>
      </c>
    </row>
    <row r="16030" spans="1:6">
      <c r="A16030" s="171">
        <v>44682</v>
      </c>
      <c r="B16030" t="s">
        <v>164</v>
      </c>
      <c r="C16030">
        <v>352595.99</v>
      </c>
      <c r="D16030" t="s">
        <v>32</v>
      </c>
      <c r="E16030" t="s">
        <v>32</v>
      </c>
      <c r="F16030">
        <v>192136</v>
      </c>
    </row>
    <row r="16031" spans="1:6">
      <c r="A16031" s="171">
        <v>44682</v>
      </c>
      <c r="B16031" t="s">
        <v>164</v>
      </c>
      <c r="C16031">
        <v>352595.99</v>
      </c>
      <c r="D16031" t="s">
        <v>33</v>
      </c>
      <c r="E16031" t="s">
        <v>33</v>
      </c>
      <c r="F16031">
        <v>88578537</v>
      </c>
    </row>
    <row r="16032" spans="1:6">
      <c r="A16032" s="171">
        <v>44682</v>
      </c>
      <c r="B16032" t="s">
        <v>164</v>
      </c>
      <c r="C16032">
        <v>352595.99</v>
      </c>
      <c r="D16032" t="s">
        <v>34</v>
      </c>
      <c r="E16032" t="s">
        <v>34</v>
      </c>
      <c r="F16032">
        <v>3297233</v>
      </c>
    </row>
    <row r="16033" spans="1:6">
      <c r="A16033" s="171">
        <v>44682</v>
      </c>
      <c r="B16033" t="s">
        <v>164</v>
      </c>
      <c r="C16033">
        <v>352595.99</v>
      </c>
      <c r="D16033" t="s">
        <v>35</v>
      </c>
      <c r="E16033" t="s">
        <v>35</v>
      </c>
      <c r="F16033">
        <v>13180472</v>
      </c>
    </row>
    <row r="16034" spans="1:6">
      <c r="A16034" s="171">
        <v>44682</v>
      </c>
      <c r="B16034" t="s">
        <v>164</v>
      </c>
      <c r="C16034">
        <v>352595.99</v>
      </c>
      <c r="D16034" t="s">
        <v>36</v>
      </c>
      <c r="E16034" t="s">
        <v>36</v>
      </c>
      <c r="F16034">
        <v>0</v>
      </c>
    </row>
    <row r="16035" spans="1:6">
      <c r="A16035" s="171">
        <v>44682</v>
      </c>
      <c r="B16035" t="s">
        <v>164</v>
      </c>
      <c r="C16035">
        <v>352595.99</v>
      </c>
      <c r="D16035" t="s">
        <v>37</v>
      </c>
      <c r="E16035" t="s">
        <v>37</v>
      </c>
      <c r="F16035">
        <v>19789</v>
      </c>
    </row>
    <row r="16036" spans="1:6">
      <c r="A16036" s="171">
        <v>44682</v>
      </c>
      <c r="B16036" t="s">
        <v>164</v>
      </c>
      <c r="C16036">
        <v>352595.99</v>
      </c>
      <c r="D16036" t="s">
        <v>38</v>
      </c>
      <c r="E16036" t="s">
        <v>38</v>
      </c>
      <c r="F16036">
        <v>0</v>
      </c>
    </row>
    <row r="16037" spans="1:6">
      <c r="A16037" s="171">
        <v>44682</v>
      </c>
      <c r="B16037" t="s">
        <v>164</v>
      </c>
      <c r="C16037">
        <v>352595.99</v>
      </c>
      <c r="D16037" t="s">
        <v>39</v>
      </c>
      <c r="E16037" t="s">
        <v>39</v>
      </c>
      <c r="F16037">
        <v>0</v>
      </c>
    </row>
    <row r="16038" spans="1:6">
      <c r="A16038" s="171">
        <v>44682</v>
      </c>
      <c r="B16038" t="s">
        <v>164</v>
      </c>
      <c r="C16038">
        <v>352595.99</v>
      </c>
      <c r="D16038" t="s">
        <v>40</v>
      </c>
      <c r="E16038" t="s">
        <v>40</v>
      </c>
      <c r="F16038">
        <v>0</v>
      </c>
    </row>
    <row r="16039" spans="1:6">
      <c r="A16039" s="171">
        <v>44682</v>
      </c>
      <c r="B16039" t="s">
        <v>164</v>
      </c>
      <c r="C16039">
        <v>352595.99</v>
      </c>
      <c r="D16039" t="s">
        <v>41</v>
      </c>
      <c r="E16039" t="s">
        <v>41</v>
      </c>
      <c r="F16039">
        <v>0</v>
      </c>
    </row>
    <row r="16040" spans="1:6">
      <c r="A16040" s="171">
        <v>44683</v>
      </c>
      <c r="B16040" t="s">
        <v>164</v>
      </c>
      <c r="C16040">
        <v>268576.32</v>
      </c>
      <c r="D16040" t="s">
        <v>9</v>
      </c>
      <c r="E16040" t="s">
        <v>9</v>
      </c>
      <c r="F16040">
        <v>1454807</v>
      </c>
    </row>
    <row r="16041" spans="1:6">
      <c r="A16041" s="171">
        <v>44683</v>
      </c>
      <c r="B16041" t="s">
        <v>164</v>
      </c>
      <c r="C16041">
        <v>268576.32</v>
      </c>
      <c r="D16041" t="s">
        <v>9</v>
      </c>
      <c r="E16041" t="s">
        <v>10</v>
      </c>
      <c r="F16041">
        <v>1227629</v>
      </c>
    </row>
    <row r="16042" spans="1:6">
      <c r="A16042" s="171">
        <v>44683</v>
      </c>
      <c r="B16042" t="s">
        <v>164</v>
      </c>
      <c r="C16042">
        <v>268576.32</v>
      </c>
      <c r="D16042" t="s">
        <v>9</v>
      </c>
      <c r="E16042" t="s">
        <v>11</v>
      </c>
      <c r="F16042">
        <v>227178</v>
      </c>
    </row>
    <row r="16043" spans="1:6">
      <c r="A16043" s="171">
        <v>44683</v>
      </c>
      <c r="B16043" t="s">
        <v>164</v>
      </c>
      <c r="C16043">
        <v>268576.32</v>
      </c>
      <c r="D16043" t="s">
        <v>9</v>
      </c>
      <c r="E16043" t="s">
        <v>12</v>
      </c>
      <c r="F16043">
        <v>0</v>
      </c>
    </row>
    <row r="16044" spans="1:6">
      <c r="A16044" s="171">
        <v>44683</v>
      </c>
      <c r="B16044" t="s">
        <v>164</v>
      </c>
      <c r="C16044">
        <v>268576.32</v>
      </c>
      <c r="D16044" t="s">
        <v>9</v>
      </c>
      <c r="E16044" t="s">
        <v>13</v>
      </c>
      <c r="F16044">
        <v>0</v>
      </c>
    </row>
    <row r="16045" spans="1:6">
      <c r="A16045" s="171">
        <v>44683</v>
      </c>
      <c r="B16045" t="s">
        <v>164</v>
      </c>
      <c r="C16045">
        <v>268576.32</v>
      </c>
      <c r="D16045" t="s">
        <v>14</v>
      </c>
      <c r="E16045" t="s">
        <v>14</v>
      </c>
      <c r="F16045">
        <v>31325</v>
      </c>
    </row>
    <row r="16046" spans="1:6">
      <c r="A16046" s="171">
        <v>44683</v>
      </c>
      <c r="B16046" t="s">
        <v>164</v>
      </c>
      <c r="C16046">
        <v>268576.32</v>
      </c>
      <c r="D16046" t="s">
        <v>14</v>
      </c>
      <c r="E16046" t="s">
        <v>15</v>
      </c>
      <c r="F16046">
        <v>31325</v>
      </c>
    </row>
    <row r="16047" spans="1:6">
      <c r="A16047" s="171">
        <v>44683</v>
      </c>
      <c r="B16047" t="s">
        <v>164</v>
      </c>
      <c r="C16047">
        <v>268576.32</v>
      </c>
      <c r="D16047" t="s">
        <v>14</v>
      </c>
      <c r="E16047" t="s">
        <v>16</v>
      </c>
      <c r="F16047">
        <v>0</v>
      </c>
    </row>
    <row r="16048" spans="1:6">
      <c r="A16048" s="171">
        <v>44683</v>
      </c>
      <c r="B16048" t="s">
        <v>164</v>
      </c>
      <c r="C16048">
        <v>268576.32</v>
      </c>
      <c r="D16048" t="s">
        <v>14</v>
      </c>
      <c r="E16048" t="s">
        <v>17</v>
      </c>
      <c r="F16048">
        <v>0</v>
      </c>
    </row>
    <row r="16049" spans="1:6">
      <c r="A16049" s="171">
        <v>44683</v>
      </c>
      <c r="B16049" t="s">
        <v>164</v>
      </c>
      <c r="C16049">
        <v>268576.32</v>
      </c>
      <c r="D16049" t="s">
        <v>14</v>
      </c>
      <c r="E16049" t="s">
        <v>18</v>
      </c>
      <c r="F16049">
        <v>0</v>
      </c>
    </row>
    <row r="16050" spans="1:6">
      <c r="A16050" s="171">
        <v>44683</v>
      </c>
      <c r="B16050" t="s">
        <v>164</v>
      </c>
      <c r="C16050">
        <v>268576.32</v>
      </c>
      <c r="D16050" t="s">
        <v>19</v>
      </c>
      <c r="E16050" t="s">
        <v>19</v>
      </c>
      <c r="F16050">
        <v>185434</v>
      </c>
    </row>
    <row r="16051" spans="1:6">
      <c r="A16051" s="171">
        <v>44683</v>
      </c>
      <c r="B16051" t="s">
        <v>164</v>
      </c>
      <c r="C16051">
        <v>268576.32</v>
      </c>
      <c r="D16051" t="s">
        <v>19</v>
      </c>
      <c r="E16051" t="s">
        <v>20</v>
      </c>
      <c r="F16051">
        <v>185434</v>
      </c>
    </row>
    <row r="16052" spans="1:6">
      <c r="A16052" s="171">
        <v>44683</v>
      </c>
      <c r="B16052" t="s">
        <v>164</v>
      </c>
      <c r="C16052">
        <v>268576.32</v>
      </c>
      <c r="D16052" t="s">
        <v>19</v>
      </c>
      <c r="E16052" t="s">
        <v>21</v>
      </c>
      <c r="F16052">
        <v>0</v>
      </c>
    </row>
    <row r="16053" spans="1:6">
      <c r="A16053" s="171">
        <v>44683</v>
      </c>
      <c r="B16053" t="s">
        <v>164</v>
      </c>
      <c r="C16053">
        <v>268576.32</v>
      </c>
      <c r="D16053" t="s">
        <v>19</v>
      </c>
      <c r="E16053" t="s">
        <v>22</v>
      </c>
      <c r="F16053">
        <v>0</v>
      </c>
    </row>
    <row r="16054" spans="1:6">
      <c r="A16054" s="171">
        <v>44683</v>
      </c>
      <c r="B16054" t="s">
        <v>164</v>
      </c>
      <c r="C16054">
        <v>268576.32</v>
      </c>
      <c r="D16054" t="s">
        <v>23</v>
      </c>
      <c r="E16054" t="s">
        <v>23</v>
      </c>
      <c r="F16054">
        <v>489155</v>
      </c>
    </row>
    <row r="16055" spans="1:6">
      <c r="A16055" s="171">
        <v>44683</v>
      </c>
      <c r="B16055" t="s">
        <v>164</v>
      </c>
      <c r="C16055">
        <v>268576.32</v>
      </c>
      <c r="D16055" t="s">
        <v>24</v>
      </c>
      <c r="E16055" t="s">
        <v>24</v>
      </c>
      <c r="F16055">
        <v>995322</v>
      </c>
    </row>
    <row r="16056" spans="1:6">
      <c r="A16056" s="171">
        <v>44683</v>
      </c>
      <c r="B16056" t="s">
        <v>164</v>
      </c>
      <c r="C16056">
        <v>268576.32</v>
      </c>
      <c r="D16056" t="s">
        <v>25</v>
      </c>
      <c r="E16056" t="s">
        <v>25</v>
      </c>
      <c r="F16056">
        <v>3518650</v>
      </c>
    </row>
    <row r="16057" spans="1:6">
      <c r="A16057" s="171">
        <v>44683</v>
      </c>
      <c r="B16057" t="s">
        <v>164</v>
      </c>
      <c r="C16057">
        <v>268576.32</v>
      </c>
      <c r="D16057" t="s">
        <v>26</v>
      </c>
      <c r="E16057" t="s">
        <v>26</v>
      </c>
      <c r="F16057">
        <v>187468</v>
      </c>
    </row>
    <row r="16058" spans="1:6">
      <c r="A16058" s="171">
        <v>44683</v>
      </c>
      <c r="B16058" t="s">
        <v>164</v>
      </c>
      <c r="C16058">
        <v>268576.32</v>
      </c>
      <c r="D16058" t="s">
        <v>27</v>
      </c>
      <c r="E16058" t="s">
        <v>27</v>
      </c>
      <c r="F16058">
        <v>122058</v>
      </c>
    </row>
    <row r="16059" spans="1:6">
      <c r="A16059" s="171">
        <v>44683</v>
      </c>
      <c r="B16059" t="s">
        <v>164</v>
      </c>
      <c r="C16059">
        <v>268576.32</v>
      </c>
      <c r="D16059" t="s">
        <v>28</v>
      </c>
      <c r="E16059" t="s">
        <v>28</v>
      </c>
      <c r="F16059">
        <v>0</v>
      </c>
    </row>
    <row r="16060" spans="1:6">
      <c r="A16060" s="171">
        <v>44683</v>
      </c>
      <c r="B16060" t="s">
        <v>164</v>
      </c>
      <c r="C16060">
        <v>268576.32</v>
      </c>
      <c r="D16060" t="s">
        <v>29</v>
      </c>
      <c r="E16060" t="s">
        <v>29</v>
      </c>
      <c r="F16060">
        <v>1407533</v>
      </c>
    </row>
    <row r="16061" spans="1:6">
      <c r="A16061" s="171">
        <v>44683</v>
      </c>
      <c r="B16061" t="s">
        <v>164</v>
      </c>
      <c r="C16061">
        <v>268576.32</v>
      </c>
      <c r="D16061" t="s">
        <v>30</v>
      </c>
      <c r="E16061" t="s">
        <v>30</v>
      </c>
      <c r="F16061">
        <v>45536209</v>
      </c>
    </row>
    <row r="16062" spans="1:6">
      <c r="A16062" s="171">
        <v>44683</v>
      </c>
      <c r="B16062" t="s">
        <v>164</v>
      </c>
      <c r="C16062">
        <v>268576.32</v>
      </c>
      <c r="D16062" t="s">
        <v>31</v>
      </c>
      <c r="E16062" t="s">
        <v>31</v>
      </c>
      <c r="F16062">
        <v>815487</v>
      </c>
    </row>
    <row r="16063" spans="1:6">
      <c r="A16063" s="171">
        <v>44683</v>
      </c>
      <c r="B16063" t="s">
        <v>164</v>
      </c>
      <c r="C16063">
        <v>268576.32</v>
      </c>
      <c r="D16063" t="s">
        <v>32</v>
      </c>
      <c r="E16063" t="s">
        <v>32</v>
      </c>
      <c r="F16063">
        <v>160992</v>
      </c>
    </row>
    <row r="16064" spans="1:6">
      <c r="A16064" s="171">
        <v>44683</v>
      </c>
      <c r="B16064" t="s">
        <v>164</v>
      </c>
      <c r="C16064">
        <v>268576.32</v>
      </c>
      <c r="D16064" t="s">
        <v>33</v>
      </c>
      <c r="E16064" t="s">
        <v>33</v>
      </c>
      <c r="F16064">
        <v>101898649</v>
      </c>
    </row>
    <row r="16065" spans="1:6">
      <c r="A16065" s="171">
        <v>44683</v>
      </c>
      <c r="B16065" t="s">
        <v>164</v>
      </c>
      <c r="C16065">
        <v>268576.32</v>
      </c>
      <c r="D16065" t="s">
        <v>34</v>
      </c>
      <c r="E16065" t="s">
        <v>34</v>
      </c>
      <c r="F16065">
        <v>2958102</v>
      </c>
    </row>
    <row r="16066" spans="1:6">
      <c r="A16066" s="171">
        <v>44683</v>
      </c>
      <c r="B16066" t="s">
        <v>164</v>
      </c>
      <c r="C16066">
        <v>268576.32</v>
      </c>
      <c r="D16066" t="s">
        <v>35</v>
      </c>
      <c r="E16066" t="s">
        <v>35</v>
      </c>
      <c r="F16066">
        <v>12991212</v>
      </c>
    </row>
    <row r="16067" spans="1:6">
      <c r="A16067" s="171">
        <v>44683</v>
      </c>
      <c r="B16067" t="s">
        <v>164</v>
      </c>
      <c r="C16067">
        <v>268576.32</v>
      </c>
      <c r="D16067" t="s">
        <v>36</v>
      </c>
      <c r="E16067" t="s">
        <v>36</v>
      </c>
      <c r="F16067">
        <v>0</v>
      </c>
    </row>
    <row r="16068" spans="1:6">
      <c r="A16068" s="171">
        <v>44683</v>
      </c>
      <c r="B16068" t="s">
        <v>164</v>
      </c>
      <c r="C16068">
        <v>268576.32</v>
      </c>
      <c r="D16068" t="s">
        <v>37</v>
      </c>
      <c r="E16068" t="s">
        <v>37</v>
      </c>
      <c r="F16068">
        <v>20193</v>
      </c>
    </row>
    <row r="16069" spans="1:6">
      <c r="A16069" s="171">
        <v>44683</v>
      </c>
      <c r="B16069" t="s">
        <v>164</v>
      </c>
      <c r="C16069">
        <v>268576.32</v>
      </c>
      <c r="D16069" t="s">
        <v>38</v>
      </c>
      <c r="E16069" t="s">
        <v>38</v>
      </c>
      <c r="F16069">
        <v>0</v>
      </c>
    </row>
    <row r="16070" spans="1:6">
      <c r="A16070" s="171">
        <v>44683</v>
      </c>
      <c r="B16070" t="s">
        <v>164</v>
      </c>
      <c r="C16070">
        <v>268576.32</v>
      </c>
      <c r="D16070" t="s">
        <v>39</v>
      </c>
      <c r="E16070" t="s">
        <v>39</v>
      </c>
      <c r="F16070">
        <v>0</v>
      </c>
    </row>
    <row r="16071" spans="1:6">
      <c r="A16071" s="171">
        <v>44683</v>
      </c>
      <c r="B16071" t="s">
        <v>164</v>
      </c>
      <c r="C16071">
        <v>268576.32</v>
      </c>
      <c r="D16071" t="s">
        <v>40</v>
      </c>
      <c r="E16071" t="s">
        <v>40</v>
      </c>
      <c r="F16071">
        <v>0</v>
      </c>
    </row>
    <row r="16072" spans="1:6">
      <c r="A16072" s="171">
        <v>44683</v>
      </c>
      <c r="B16072" t="s">
        <v>164</v>
      </c>
      <c r="C16072">
        <v>268576.32</v>
      </c>
      <c r="D16072" t="s">
        <v>41</v>
      </c>
      <c r="E16072" t="s">
        <v>41</v>
      </c>
      <c r="F16072">
        <v>0</v>
      </c>
    </row>
    <row r="16073" spans="1:6">
      <c r="A16073" s="171">
        <v>44684</v>
      </c>
      <c r="B16073" t="s">
        <v>164</v>
      </c>
      <c r="C16073">
        <v>289722.01</v>
      </c>
      <c r="D16073" t="s">
        <v>9</v>
      </c>
      <c r="E16073" t="s">
        <v>9</v>
      </c>
      <c r="F16073">
        <v>1257981</v>
      </c>
    </row>
    <row r="16074" spans="1:6">
      <c r="A16074" s="171">
        <v>44684</v>
      </c>
      <c r="B16074" t="s">
        <v>164</v>
      </c>
      <c r="C16074">
        <v>289722.01</v>
      </c>
      <c r="D16074" t="s">
        <v>9</v>
      </c>
      <c r="E16074" t="s">
        <v>10</v>
      </c>
      <c r="F16074">
        <v>1118465</v>
      </c>
    </row>
    <row r="16075" spans="1:6">
      <c r="A16075" s="171">
        <v>44684</v>
      </c>
      <c r="B16075" t="s">
        <v>164</v>
      </c>
      <c r="C16075">
        <v>289722.01</v>
      </c>
      <c r="D16075" t="s">
        <v>9</v>
      </c>
      <c r="E16075" t="s">
        <v>11</v>
      </c>
      <c r="F16075">
        <v>139516</v>
      </c>
    </row>
    <row r="16076" spans="1:6">
      <c r="A16076" s="171">
        <v>44684</v>
      </c>
      <c r="B16076" t="s">
        <v>164</v>
      </c>
      <c r="C16076">
        <v>289722.01</v>
      </c>
      <c r="D16076" t="s">
        <v>9</v>
      </c>
      <c r="E16076" t="s">
        <v>12</v>
      </c>
      <c r="F16076">
        <v>0</v>
      </c>
    </row>
    <row r="16077" spans="1:6">
      <c r="A16077" s="171">
        <v>44684</v>
      </c>
      <c r="B16077" t="s">
        <v>164</v>
      </c>
      <c r="C16077">
        <v>289722.01</v>
      </c>
      <c r="D16077" t="s">
        <v>9</v>
      </c>
      <c r="E16077" t="s">
        <v>13</v>
      </c>
      <c r="F16077">
        <v>0</v>
      </c>
    </row>
    <row r="16078" spans="1:6">
      <c r="A16078" s="171">
        <v>44684</v>
      </c>
      <c r="B16078" t="s">
        <v>164</v>
      </c>
      <c r="C16078">
        <v>289722.01</v>
      </c>
      <c r="D16078" t="s">
        <v>14</v>
      </c>
      <c r="E16078" t="s">
        <v>14</v>
      </c>
      <c r="F16078">
        <v>22052</v>
      </c>
    </row>
    <row r="16079" spans="1:6">
      <c r="A16079" s="171">
        <v>44684</v>
      </c>
      <c r="B16079" t="s">
        <v>164</v>
      </c>
      <c r="C16079">
        <v>289722.01</v>
      </c>
      <c r="D16079" t="s">
        <v>14</v>
      </c>
      <c r="E16079" t="s">
        <v>15</v>
      </c>
      <c r="F16079">
        <v>22052</v>
      </c>
    </row>
    <row r="16080" spans="1:6">
      <c r="A16080" s="171">
        <v>44684</v>
      </c>
      <c r="B16080" t="s">
        <v>164</v>
      </c>
      <c r="C16080">
        <v>289722.01</v>
      </c>
      <c r="D16080" t="s">
        <v>14</v>
      </c>
      <c r="E16080" t="s">
        <v>16</v>
      </c>
      <c r="F16080">
        <v>0</v>
      </c>
    </row>
    <row r="16081" spans="1:6">
      <c r="A16081" s="171">
        <v>44684</v>
      </c>
      <c r="B16081" t="s">
        <v>164</v>
      </c>
      <c r="C16081">
        <v>289722.01</v>
      </c>
      <c r="D16081" t="s">
        <v>14</v>
      </c>
      <c r="E16081" t="s">
        <v>17</v>
      </c>
      <c r="F16081">
        <v>0</v>
      </c>
    </row>
    <row r="16082" spans="1:6">
      <c r="A16082" s="171">
        <v>44684</v>
      </c>
      <c r="B16082" t="s">
        <v>164</v>
      </c>
      <c r="C16082">
        <v>289722.01</v>
      </c>
      <c r="D16082" t="s">
        <v>14</v>
      </c>
      <c r="E16082" t="s">
        <v>18</v>
      </c>
      <c r="F16082">
        <v>0</v>
      </c>
    </row>
    <row r="16083" spans="1:6">
      <c r="A16083" s="171">
        <v>44684</v>
      </c>
      <c r="B16083" t="s">
        <v>164</v>
      </c>
      <c r="C16083">
        <v>289722.01</v>
      </c>
      <c r="D16083" t="s">
        <v>19</v>
      </c>
      <c r="E16083" t="s">
        <v>19</v>
      </c>
      <c r="F16083">
        <v>198256</v>
      </c>
    </row>
    <row r="16084" spans="1:6">
      <c r="A16084" s="171">
        <v>44684</v>
      </c>
      <c r="B16084" t="s">
        <v>164</v>
      </c>
      <c r="C16084">
        <v>289722.01</v>
      </c>
      <c r="D16084" t="s">
        <v>19</v>
      </c>
      <c r="E16084" t="s">
        <v>20</v>
      </c>
      <c r="F16084">
        <v>198256</v>
      </c>
    </row>
    <row r="16085" spans="1:6">
      <c r="A16085" s="171">
        <v>44684</v>
      </c>
      <c r="B16085" t="s">
        <v>164</v>
      </c>
      <c r="C16085">
        <v>289722.01</v>
      </c>
      <c r="D16085" t="s">
        <v>19</v>
      </c>
      <c r="E16085" t="s">
        <v>21</v>
      </c>
      <c r="F16085">
        <v>0</v>
      </c>
    </row>
    <row r="16086" spans="1:6">
      <c r="A16086" s="171">
        <v>44684</v>
      </c>
      <c r="B16086" t="s">
        <v>164</v>
      </c>
      <c r="C16086">
        <v>289722.01</v>
      </c>
      <c r="D16086" t="s">
        <v>19</v>
      </c>
      <c r="E16086" t="s">
        <v>22</v>
      </c>
      <c r="F16086">
        <v>0</v>
      </c>
    </row>
    <row r="16087" spans="1:6">
      <c r="A16087" s="171">
        <v>44684</v>
      </c>
      <c r="B16087" t="s">
        <v>164</v>
      </c>
      <c r="C16087">
        <v>289722.01</v>
      </c>
      <c r="D16087" t="s">
        <v>23</v>
      </c>
      <c r="E16087" t="s">
        <v>23</v>
      </c>
      <c r="F16087">
        <v>391438</v>
      </c>
    </row>
    <row r="16088" spans="1:6">
      <c r="A16088" s="171">
        <v>44684</v>
      </c>
      <c r="B16088" t="s">
        <v>164</v>
      </c>
      <c r="C16088">
        <v>289722.01</v>
      </c>
      <c r="D16088" t="s">
        <v>24</v>
      </c>
      <c r="E16088" t="s">
        <v>24</v>
      </c>
      <c r="F16088">
        <v>973205</v>
      </c>
    </row>
    <row r="16089" spans="1:6">
      <c r="A16089" s="171">
        <v>44684</v>
      </c>
      <c r="B16089" t="s">
        <v>164</v>
      </c>
      <c r="C16089">
        <v>289722.01</v>
      </c>
      <c r="D16089" t="s">
        <v>25</v>
      </c>
      <c r="E16089" t="s">
        <v>25</v>
      </c>
      <c r="F16089">
        <v>3762826</v>
      </c>
    </row>
    <row r="16090" spans="1:6">
      <c r="A16090" s="171">
        <v>44684</v>
      </c>
      <c r="B16090" t="s">
        <v>164</v>
      </c>
      <c r="C16090">
        <v>289722.01</v>
      </c>
      <c r="D16090" t="s">
        <v>26</v>
      </c>
      <c r="E16090" t="s">
        <v>26</v>
      </c>
      <c r="F16090">
        <v>200593</v>
      </c>
    </row>
    <row r="16091" spans="1:6">
      <c r="A16091" s="171">
        <v>44684</v>
      </c>
      <c r="B16091" t="s">
        <v>164</v>
      </c>
      <c r="C16091">
        <v>289722.01</v>
      </c>
      <c r="D16091" t="s">
        <v>27</v>
      </c>
      <c r="E16091" t="s">
        <v>27</v>
      </c>
      <c r="F16091">
        <v>121100</v>
      </c>
    </row>
    <row r="16092" spans="1:6">
      <c r="A16092" s="171">
        <v>44684</v>
      </c>
      <c r="B16092" t="s">
        <v>164</v>
      </c>
      <c r="C16092">
        <v>289722.01</v>
      </c>
      <c r="D16092" t="s">
        <v>28</v>
      </c>
      <c r="E16092" t="s">
        <v>28</v>
      </c>
      <c r="F16092">
        <v>0</v>
      </c>
    </row>
    <row r="16093" spans="1:6">
      <c r="A16093" s="171">
        <v>44684</v>
      </c>
      <c r="B16093" t="s">
        <v>164</v>
      </c>
      <c r="C16093">
        <v>289722.01</v>
      </c>
      <c r="D16093" t="s">
        <v>29</v>
      </c>
      <c r="E16093" t="s">
        <v>29</v>
      </c>
      <c r="F16093">
        <v>1438363</v>
      </c>
    </row>
    <row r="16094" spans="1:6">
      <c r="A16094" s="171">
        <v>44684</v>
      </c>
      <c r="B16094" t="s">
        <v>164</v>
      </c>
      <c r="C16094">
        <v>289722.01</v>
      </c>
      <c r="D16094" t="s">
        <v>30</v>
      </c>
      <c r="E16094" t="s">
        <v>30</v>
      </c>
      <c r="F16094">
        <v>47400343</v>
      </c>
    </row>
    <row r="16095" spans="1:6">
      <c r="A16095" s="171">
        <v>44684</v>
      </c>
      <c r="B16095" t="s">
        <v>164</v>
      </c>
      <c r="C16095">
        <v>289722.01</v>
      </c>
      <c r="D16095" t="s">
        <v>31</v>
      </c>
      <c r="E16095" t="s">
        <v>31</v>
      </c>
      <c r="F16095">
        <v>636299</v>
      </c>
    </row>
    <row r="16096" spans="1:6">
      <c r="A16096" s="171">
        <v>44684</v>
      </c>
      <c r="B16096" t="s">
        <v>164</v>
      </c>
      <c r="C16096">
        <v>289722.01</v>
      </c>
      <c r="D16096" t="s">
        <v>32</v>
      </c>
      <c r="E16096" t="s">
        <v>32</v>
      </c>
      <c r="F16096">
        <v>124814</v>
      </c>
    </row>
    <row r="16097" spans="1:6">
      <c r="A16097" s="171">
        <v>44684</v>
      </c>
      <c r="B16097" t="s">
        <v>164</v>
      </c>
      <c r="C16097">
        <v>289722.01</v>
      </c>
      <c r="D16097" t="s">
        <v>33</v>
      </c>
      <c r="E16097" t="s">
        <v>33</v>
      </c>
      <c r="F16097">
        <v>98279498</v>
      </c>
    </row>
    <row r="16098" spans="1:6">
      <c r="A16098" s="171">
        <v>44684</v>
      </c>
      <c r="B16098" t="s">
        <v>164</v>
      </c>
      <c r="C16098">
        <v>289722.01</v>
      </c>
      <c r="D16098" t="s">
        <v>34</v>
      </c>
      <c r="E16098" t="s">
        <v>34</v>
      </c>
      <c r="F16098">
        <v>2915997</v>
      </c>
    </row>
    <row r="16099" spans="1:6">
      <c r="A16099" s="171">
        <v>44684</v>
      </c>
      <c r="B16099" t="s">
        <v>164</v>
      </c>
      <c r="C16099">
        <v>289722.01</v>
      </c>
      <c r="D16099" t="s">
        <v>35</v>
      </c>
      <c r="E16099" t="s">
        <v>35</v>
      </c>
      <c r="F16099">
        <v>9910095</v>
      </c>
    </row>
    <row r="16100" spans="1:6">
      <c r="A16100" s="171">
        <v>44684</v>
      </c>
      <c r="B16100" t="s">
        <v>164</v>
      </c>
      <c r="C16100">
        <v>289722.01</v>
      </c>
      <c r="D16100" t="s">
        <v>36</v>
      </c>
      <c r="E16100" t="s">
        <v>36</v>
      </c>
      <c r="F16100">
        <v>0</v>
      </c>
    </row>
    <row r="16101" spans="1:6">
      <c r="A16101" s="171">
        <v>44684</v>
      </c>
      <c r="B16101" t="s">
        <v>164</v>
      </c>
      <c r="C16101">
        <v>289722.01</v>
      </c>
      <c r="D16101" t="s">
        <v>37</v>
      </c>
      <c r="E16101" t="s">
        <v>37</v>
      </c>
      <c r="F16101">
        <v>22104</v>
      </c>
    </row>
    <row r="16102" spans="1:6">
      <c r="A16102" s="171">
        <v>44684</v>
      </c>
      <c r="B16102" t="s">
        <v>164</v>
      </c>
      <c r="C16102">
        <v>289722.01</v>
      </c>
      <c r="D16102" t="s">
        <v>38</v>
      </c>
      <c r="E16102" t="s">
        <v>38</v>
      </c>
      <c r="F16102">
        <v>0</v>
      </c>
    </row>
    <row r="16103" spans="1:6">
      <c r="A16103" s="171">
        <v>44684</v>
      </c>
      <c r="B16103" t="s">
        <v>164</v>
      </c>
      <c r="C16103">
        <v>289722.01</v>
      </c>
      <c r="D16103" t="s">
        <v>39</v>
      </c>
      <c r="E16103" t="s">
        <v>39</v>
      </c>
      <c r="F16103">
        <v>0</v>
      </c>
    </row>
    <row r="16104" spans="1:6">
      <c r="A16104" s="171">
        <v>44684</v>
      </c>
      <c r="B16104" t="s">
        <v>164</v>
      </c>
      <c r="C16104">
        <v>289722.01</v>
      </c>
      <c r="D16104" t="s">
        <v>40</v>
      </c>
      <c r="E16104" t="s">
        <v>40</v>
      </c>
      <c r="F16104">
        <v>0</v>
      </c>
    </row>
    <row r="16105" spans="1:6">
      <c r="A16105" s="171">
        <v>44684</v>
      </c>
      <c r="B16105" t="s">
        <v>164</v>
      </c>
      <c r="C16105">
        <v>289722.01</v>
      </c>
      <c r="D16105" t="s">
        <v>41</v>
      </c>
      <c r="E16105" t="s">
        <v>41</v>
      </c>
      <c r="F16105">
        <v>0</v>
      </c>
    </row>
    <row r="16106" spans="1:6">
      <c r="A16106" s="171">
        <v>44685</v>
      </c>
      <c r="B16106" t="s">
        <v>164</v>
      </c>
      <c r="C16106">
        <v>237845.92</v>
      </c>
      <c r="D16106" t="s">
        <v>9</v>
      </c>
      <c r="E16106" t="s">
        <v>9</v>
      </c>
      <c r="F16106">
        <v>1297463</v>
      </c>
    </row>
    <row r="16107" spans="1:6">
      <c r="A16107" s="171">
        <v>44685</v>
      </c>
      <c r="B16107" t="s">
        <v>164</v>
      </c>
      <c r="C16107">
        <v>237845.92</v>
      </c>
      <c r="D16107" t="s">
        <v>9</v>
      </c>
      <c r="E16107" t="s">
        <v>10</v>
      </c>
      <c r="F16107">
        <v>1150868</v>
      </c>
    </row>
    <row r="16108" spans="1:6">
      <c r="A16108" s="171">
        <v>44685</v>
      </c>
      <c r="B16108" t="s">
        <v>164</v>
      </c>
      <c r="C16108">
        <v>237845.92</v>
      </c>
      <c r="D16108" t="s">
        <v>9</v>
      </c>
      <c r="E16108" t="s">
        <v>11</v>
      </c>
      <c r="F16108">
        <v>146595</v>
      </c>
    </row>
    <row r="16109" spans="1:6">
      <c r="A16109" s="171">
        <v>44685</v>
      </c>
      <c r="B16109" t="s">
        <v>164</v>
      </c>
      <c r="C16109">
        <v>237845.92</v>
      </c>
      <c r="D16109" t="s">
        <v>9</v>
      </c>
      <c r="E16109" t="s">
        <v>12</v>
      </c>
      <c r="F16109">
        <v>0</v>
      </c>
    </row>
    <row r="16110" spans="1:6">
      <c r="A16110" s="171">
        <v>44685</v>
      </c>
      <c r="B16110" t="s">
        <v>164</v>
      </c>
      <c r="C16110">
        <v>237845.92</v>
      </c>
      <c r="D16110" t="s">
        <v>9</v>
      </c>
      <c r="E16110" t="s">
        <v>13</v>
      </c>
      <c r="F16110">
        <v>0</v>
      </c>
    </row>
    <row r="16111" spans="1:6">
      <c r="A16111" s="171">
        <v>44685</v>
      </c>
      <c r="B16111" t="s">
        <v>164</v>
      </c>
      <c r="C16111">
        <v>237845.92</v>
      </c>
      <c r="D16111" t="s">
        <v>14</v>
      </c>
      <c r="E16111" t="s">
        <v>14</v>
      </c>
      <c r="F16111">
        <v>25343</v>
      </c>
    </row>
    <row r="16112" spans="1:6">
      <c r="A16112" s="171">
        <v>44685</v>
      </c>
      <c r="B16112" t="s">
        <v>164</v>
      </c>
      <c r="C16112">
        <v>237845.92</v>
      </c>
      <c r="D16112" t="s">
        <v>14</v>
      </c>
      <c r="E16112" t="s">
        <v>15</v>
      </c>
      <c r="F16112">
        <v>25343</v>
      </c>
    </row>
    <row r="16113" spans="1:6">
      <c r="A16113" s="171">
        <v>44685</v>
      </c>
      <c r="B16113" t="s">
        <v>164</v>
      </c>
      <c r="C16113">
        <v>237845.92</v>
      </c>
      <c r="D16113" t="s">
        <v>14</v>
      </c>
      <c r="E16113" t="s">
        <v>16</v>
      </c>
      <c r="F16113">
        <v>0</v>
      </c>
    </row>
    <row r="16114" spans="1:6">
      <c r="A16114" s="171">
        <v>44685</v>
      </c>
      <c r="B16114" t="s">
        <v>164</v>
      </c>
      <c r="C16114">
        <v>237845.92</v>
      </c>
      <c r="D16114" t="s">
        <v>14</v>
      </c>
      <c r="E16114" t="s">
        <v>17</v>
      </c>
      <c r="F16114">
        <v>0</v>
      </c>
    </row>
    <row r="16115" spans="1:6">
      <c r="A16115" s="171">
        <v>44685</v>
      </c>
      <c r="B16115" t="s">
        <v>164</v>
      </c>
      <c r="C16115">
        <v>237845.92</v>
      </c>
      <c r="D16115" t="s">
        <v>14</v>
      </c>
      <c r="E16115" t="s">
        <v>18</v>
      </c>
      <c r="F16115">
        <v>0</v>
      </c>
    </row>
    <row r="16116" spans="1:6">
      <c r="A16116" s="171">
        <v>44685</v>
      </c>
      <c r="B16116" t="s">
        <v>164</v>
      </c>
      <c r="C16116">
        <v>237845.92</v>
      </c>
      <c r="D16116" t="s">
        <v>19</v>
      </c>
      <c r="E16116" t="s">
        <v>19</v>
      </c>
      <c r="F16116">
        <v>117624</v>
      </c>
    </row>
    <row r="16117" spans="1:6">
      <c r="A16117" s="171">
        <v>44685</v>
      </c>
      <c r="B16117" t="s">
        <v>164</v>
      </c>
      <c r="C16117">
        <v>237845.92</v>
      </c>
      <c r="D16117" t="s">
        <v>19</v>
      </c>
      <c r="E16117" t="s">
        <v>20</v>
      </c>
      <c r="F16117">
        <v>117624</v>
      </c>
    </row>
    <row r="16118" spans="1:6">
      <c r="A16118" s="171">
        <v>44685</v>
      </c>
      <c r="B16118" t="s">
        <v>164</v>
      </c>
      <c r="C16118">
        <v>237845.92</v>
      </c>
      <c r="D16118" t="s">
        <v>19</v>
      </c>
      <c r="E16118" t="s">
        <v>21</v>
      </c>
      <c r="F16118">
        <v>0</v>
      </c>
    </row>
    <row r="16119" spans="1:6">
      <c r="A16119" s="171">
        <v>44685</v>
      </c>
      <c r="B16119" t="s">
        <v>164</v>
      </c>
      <c r="C16119">
        <v>237845.92</v>
      </c>
      <c r="D16119" t="s">
        <v>19</v>
      </c>
      <c r="E16119" t="s">
        <v>22</v>
      </c>
      <c r="F16119">
        <v>0</v>
      </c>
    </row>
    <row r="16120" spans="1:6">
      <c r="A16120" s="171">
        <v>44685</v>
      </c>
      <c r="B16120" t="s">
        <v>164</v>
      </c>
      <c r="C16120">
        <v>237845.92</v>
      </c>
      <c r="D16120" t="s">
        <v>23</v>
      </c>
      <c r="E16120" t="s">
        <v>23</v>
      </c>
      <c r="F16120">
        <v>589263</v>
      </c>
    </row>
    <row r="16121" spans="1:6">
      <c r="A16121" s="171">
        <v>44685</v>
      </c>
      <c r="B16121" t="s">
        <v>164</v>
      </c>
      <c r="C16121">
        <v>237845.92</v>
      </c>
      <c r="D16121" t="s">
        <v>24</v>
      </c>
      <c r="E16121" t="s">
        <v>24</v>
      </c>
      <c r="F16121">
        <v>2248195</v>
      </c>
    </row>
    <row r="16122" spans="1:6">
      <c r="A16122" s="171">
        <v>44685</v>
      </c>
      <c r="B16122" t="s">
        <v>164</v>
      </c>
      <c r="C16122">
        <v>237845.92</v>
      </c>
      <c r="D16122" t="s">
        <v>25</v>
      </c>
      <c r="E16122" t="s">
        <v>25</v>
      </c>
      <c r="F16122">
        <v>3469671</v>
      </c>
    </row>
    <row r="16123" spans="1:6">
      <c r="A16123" s="171">
        <v>44685</v>
      </c>
      <c r="B16123" t="s">
        <v>164</v>
      </c>
      <c r="C16123">
        <v>237845.92</v>
      </c>
      <c r="D16123" t="s">
        <v>26</v>
      </c>
      <c r="E16123" t="s">
        <v>26</v>
      </c>
      <c r="F16123">
        <v>119622</v>
      </c>
    </row>
    <row r="16124" spans="1:6">
      <c r="A16124" s="171">
        <v>44685</v>
      </c>
      <c r="B16124" t="s">
        <v>164</v>
      </c>
      <c r="C16124">
        <v>237845.92</v>
      </c>
      <c r="D16124" t="s">
        <v>27</v>
      </c>
      <c r="E16124" t="s">
        <v>27</v>
      </c>
      <c r="F16124">
        <v>139012</v>
      </c>
    </row>
    <row r="16125" spans="1:6">
      <c r="A16125" s="171">
        <v>44685</v>
      </c>
      <c r="B16125" t="s">
        <v>164</v>
      </c>
      <c r="C16125">
        <v>237845.92</v>
      </c>
      <c r="D16125" t="s">
        <v>28</v>
      </c>
      <c r="E16125" t="s">
        <v>28</v>
      </c>
      <c r="F16125">
        <v>0</v>
      </c>
    </row>
    <row r="16126" spans="1:6">
      <c r="A16126" s="171">
        <v>44685</v>
      </c>
      <c r="B16126" t="s">
        <v>164</v>
      </c>
      <c r="C16126">
        <v>237845.92</v>
      </c>
      <c r="D16126" t="s">
        <v>29</v>
      </c>
      <c r="E16126" t="s">
        <v>29</v>
      </c>
      <c r="F16126">
        <v>2446133</v>
      </c>
    </row>
    <row r="16127" spans="1:6">
      <c r="A16127" s="171">
        <v>44685</v>
      </c>
      <c r="B16127" t="s">
        <v>164</v>
      </c>
      <c r="C16127">
        <v>237845.92</v>
      </c>
      <c r="D16127" t="s">
        <v>30</v>
      </c>
      <c r="E16127" t="s">
        <v>30</v>
      </c>
      <c r="F16127">
        <v>39189554</v>
      </c>
    </row>
    <row r="16128" spans="1:6">
      <c r="A16128" s="171">
        <v>44685</v>
      </c>
      <c r="B16128" t="s">
        <v>164</v>
      </c>
      <c r="C16128">
        <v>237845.92</v>
      </c>
      <c r="D16128" t="s">
        <v>31</v>
      </c>
      <c r="E16128" t="s">
        <v>31</v>
      </c>
      <c r="F16128">
        <v>617127</v>
      </c>
    </row>
    <row r="16129" spans="1:6">
      <c r="A16129" s="171">
        <v>44685</v>
      </c>
      <c r="B16129" t="s">
        <v>164</v>
      </c>
      <c r="C16129">
        <v>237845.92</v>
      </c>
      <c r="D16129" t="s">
        <v>32</v>
      </c>
      <c r="E16129" t="s">
        <v>32</v>
      </c>
      <c r="F16129">
        <v>137985</v>
      </c>
    </row>
    <row r="16130" spans="1:6">
      <c r="A16130" s="171">
        <v>44685</v>
      </c>
      <c r="B16130" t="s">
        <v>164</v>
      </c>
      <c r="C16130">
        <v>237845.92</v>
      </c>
      <c r="D16130" t="s">
        <v>33</v>
      </c>
      <c r="E16130" t="s">
        <v>33</v>
      </c>
      <c r="F16130">
        <v>95703092</v>
      </c>
    </row>
    <row r="16131" spans="1:6">
      <c r="A16131" s="171">
        <v>44685</v>
      </c>
      <c r="B16131" t="s">
        <v>164</v>
      </c>
      <c r="C16131">
        <v>237845.92</v>
      </c>
      <c r="D16131" t="s">
        <v>34</v>
      </c>
      <c r="E16131" t="s">
        <v>34</v>
      </c>
      <c r="F16131">
        <v>2011332</v>
      </c>
    </row>
    <row r="16132" spans="1:6">
      <c r="A16132" s="171">
        <v>44685</v>
      </c>
      <c r="B16132" t="s">
        <v>164</v>
      </c>
      <c r="C16132">
        <v>237845.92</v>
      </c>
      <c r="D16132" t="s">
        <v>35</v>
      </c>
      <c r="E16132" t="s">
        <v>35</v>
      </c>
      <c r="F16132">
        <v>9670468</v>
      </c>
    </row>
    <row r="16133" spans="1:6">
      <c r="A16133" s="171">
        <v>44685</v>
      </c>
      <c r="B16133" t="s">
        <v>164</v>
      </c>
      <c r="C16133">
        <v>237845.92</v>
      </c>
      <c r="D16133" t="s">
        <v>36</v>
      </c>
      <c r="E16133" t="s">
        <v>36</v>
      </c>
      <c r="F16133">
        <v>0</v>
      </c>
    </row>
    <row r="16134" spans="1:6">
      <c r="A16134" s="171">
        <v>44685</v>
      </c>
      <c r="B16134" t="s">
        <v>164</v>
      </c>
      <c r="C16134">
        <v>237845.92</v>
      </c>
      <c r="D16134" t="s">
        <v>37</v>
      </c>
      <c r="E16134" t="s">
        <v>37</v>
      </c>
      <c r="F16134">
        <v>42048</v>
      </c>
    </row>
    <row r="16135" spans="1:6">
      <c r="A16135" s="171">
        <v>44685</v>
      </c>
      <c r="B16135" t="s">
        <v>164</v>
      </c>
      <c r="C16135">
        <v>237845.92</v>
      </c>
      <c r="D16135" t="s">
        <v>38</v>
      </c>
      <c r="E16135" t="s">
        <v>38</v>
      </c>
      <c r="F16135">
        <v>0</v>
      </c>
    </row>
    <row r="16136" spans="1:6">
      <c r="A16136" s="171">
        <v>44685</v>
      </c>
      <c r="B16136" t="s">
        <v>164</v>
      </c>
      <c r="C16136">
        <v>237845.92</v>
      </c>
      <c r="D16136" t="s">
        <v>39</v>
      </c>
      <c r="E16136" t="s">
        <v>39</v>
      </c>
      <c r="F16136">
        <v>0</v>
      </c>
    </row>
    <row r="16137" spans="1:6">
      <c r="A16137" s="171">
        <v>44685</v>
      </c>
      <c r="B16137" t="s">
        <v>164</v>
      </c>
      <c r="C16137">
        <v>237845.92</v>
      </c>
      <c r="D16137" t="s">
        <v>40</v>
      </c>
      <c r="E16137" t="s">
        <v>40</v>
      </c>
      <c r="F16137">
        <v>0</v>
      </c>
    </row>
    <row r="16138" spans="1:6">
      <c r="A16138" s="171">
        <v>44685</v>
      </c>
      <c r="B16138" t="s">
        <v>164</v>
      </c>
      <c r="C16138">
        <v>237845.92</v>
      </c>
      <c r="D16138" t="s">
        <v>41</v>
      </c>
      <c r="E16138" t="s">
        <v>41</v>
      </c>
      <c r="F16138">
        <v>0</v>
      </c>
    </row>
    <row r="16139" spans="1:6">
      <c r="A16139" s="171">
        <v>44686</v>
      </c>
      <c r="B16139" t="s">
        <v>164</v>
      </c>
      <c r="C16139">
        <v>225068.47</v>
      </c>
      <c r="D16139" t="s">
        <v>9</v>
      </c>
      <c r="E16139" t="s">
        <v>9</v>
      </c>
      <c r="F16139">
        <v>1305861</v>
      </c>
    </row>
    <row r="16140" spans="1:6">
      <c r="A16140" s="171">
        <v>44686</v>
      </c>
      <c r="B16140" t="s">
        <v>164</v>
      </c>
      <c r="C16140">
        <v>225068.47</v>
      </c>
      <c r="D16140" t="s">
        <v>9</v>
      </c>
      <c r="E16140" t="s">
        <v>10</v>
      </c>
      <c r="F16140">
        <v>1175592</v>
      </c>
    </row>
    <row r="16141" spans="1:6">
      <c r="A16141" s="171">
        <v>44686</v>
      </c>
      <c r="B16141" t="s">
        <v>164</v>
      </c>
      <c r="C16141">
        <v>225068.47</v>
      </c>
      <c r="D16141" t="s">
        <v>9</v>
      </c>
      <c r="E16141" t="s">
        <v>11</v>
      </c>
      <c r="F16141">
        <v>130269</v>
      </c>
    </row>
    <row r="16142" spans="1:6">
      <c r="A16142" s="171">
        <v>44686</v>
      </c>
      <c r="B16142" t="s">
        <v>164</v>
      </c>
      <c r="C16142">
        <v>225068.47</v>
      </c>
      <c r="D16142" t="s">
        <v>9</v>
      </c>
      <c r="E16142" t="s">
        <v>12</v>
      </c>
      <c r="F16142">
        <v>0</v>
      </c>
    </row>
    <row r="16143" spans="1:6">
      <c r="A16143" s="171">
        <v>44686</v>
      </c>
      <c r="B16143" t="s">
        <v>164</v>
      </c>
      <c r="C16143">
        <v>225068.47</v>
      </c>
      <c r="D16143" t="s">
        <v>9</v>
      </c>
      <c r="E16143" t="s">
        <v>13</v>
      </c>
      <c r="F16143">
        <v>0</v>
      </c>
    </row>
    <row r="16144" spans="1:6">
      <c r="A16144" s="171">
        <v>44686</v>
      </c>
      <c r="B16144" t="s">
        <v>164</v>
      </c>
      <c r="C16144">
        <v>225068.47</v>
      </c>
      <c r="D16144" t="s">
        <v>14</v>
      </c>
      <c r="E16144" t="s">
        <v>14</v>
      </c>
      <c r="F16144">
        <v>23344</v>
      </c>
    </row>
    <row r="16145" spans="1:6">
      <c r="A16145" s="171">
        <v>44686</v>
      </c>
      <c r="B16145" t="s">
        <v>164</v>
      </c>
      <c r="C16145">
        <v>225068.47</v>
      </c>
      <c r="D16145" t="s">
        <v>14</v>
      </c>
      <c r="E16145" t="s">
        <v>15</v>
      </c>
      <c r="F16145">
        <v>23344</v>
      </c>
    </row>
    <row r="16146" spans="1:6">
      <c r="A16146" s="171">
        <v>44686</v>
      </c>
      <c r="B16146" t="s">
        <v>164</v>
      </c>
      <c r="C16146">
        <v>225068.47</v>
      </c>
      <c r="D16146" t="s">
        <v>14</v>
      </c>
      <c r="E16146" t="s">
        <v>16</v>
      </c>
      <c r="F16146">
        <v>0</v>
      </c>
    </row>
    <row r="16147" spans="1:6">
      <c r="A16147" s="171">
        <v>44686</v>
      </c>
      <c r="B16147" t="s">
        <v>164</v>
      </c>
      <c r="C16147">
        <v>225068.47</v>
      </c>
      <c r="D16147" t="s">
        <v>14</v>
      </c>
      <c r="E16147" t="s">
        <v>17</v>
      </c>
      <c r="F16147">
        <v>0</v>
      </c>
    </row>
    <row r="16148" spans="1:6">
      <c r="A16148" s="171">
        <v>44686</v>
      </c>
      <c r="B16148" t="s">
        <v>164</v>
      </c>
      <c r="C16148">
        <v>225068.47</v>
      </c>
      <c r="D16148" t="s">
        <v>14</v>
      </c>
      <c r="E16148" t="s">
        <v>18</v>
      </c>
      <c r="F16148">
        <v>0</v>
      </c>
    </row>
    <row r="16149" spans="1:6">
      <c r="A16149" s="171">
        <v>44686</v>
      </c>
      <c r="B16149" t="s">
        <v>164</v>
      </c>
      <c r="C16149">
        <v>225068.47</v>
      </c>
      <c r="D16149" t="s">
        <v>19</v>
      </c>
      <c r="E16149" t="s">
        <v>19</v>
      </c>
      <c r="F16149">
        <v>91819</v>
      </c>
    </row>
    <row r="16150" spans="1:6">
      <c r="A16150" s="171">
        <v>44686</v>
      </c>
      <c r="B16150" t="s">
        <v>164</v>
      </c>
      <c r="C16150">
        <v>225068.47</v>
      </c>
      <c r="D16150" t="s">
        <v>19</v>
      </c>
      <c r="E16150" t="s">
        <v>20</v>
      </c>
      <c r="F16150">
        <v>91819</v>
      </c>
    </row>
    <row r="16151" spans="1:6">
      <c r="A16151" s="171">
        <v>44686</v>
      </c>
      <c r="B16151" t="s">
        <v>164</v>
      </c>
      <c r="C16151">
        <v>225068.47</v>
      </c>
      <c r="D16151" t="s">
        <v>19</v>
      </c>
      <c r="E16151" t="s">
        <v>21</v>
      </c>
      <c r="F16151">
        <v>0</v>
      </c>
    </row>
    <row r="16152" spans="1:6">
      <c r="A16152" s="171">
        <v>44686</v>
      </c>
      <c r="B16152" t="s">
        <v>164</v>
      </c>
      <c r="C16152">
        <v>225068.47</v>
      </c>
      <c r="D16152" t="s">
        <v>19</v>
      </c>
      <c r="E16152" t="s">
        <v>22</v>
      </c>
      <c r="F16152">
        <v>0</v>
      </c>
    </row>
    <row r="16153" spans="1:6">
      <c r="A16153" s="171">
        <v>44686</v>
      </c>
      <c r="B16153" t="s">
        <v>164</v>
      </c>
      <c r="C16153">
        <v>225068.47</v>
      </c>
      <c r="D16153" t="s">
        <v>23</v>
      </c>
      <c r="E16153" t="s">
        <v>23</v>
      </c>
      <c r="F16153">
        <v>586607</v>
      </c>
    </row>
    <row r="16154" spans="1:6">
      <c r="A16154" s="171">
        <v>44686</v>
      </c>
      <c r="B16154" t="s">
        <v>164</v>
      </c>
      <c r="C16154">
        <v>225068.47</v>
      </c>
      <c r="D16154" t="s">
        <v>24</v>
      </c>
      <c r="E16154" t="s">
        <v>24</v>
      </c>
      <c r="F16154">
        <v>2270864</v>
      </c>
    </row>
    <row r="16155" spans="1:6">
      <c r="A16155" s="171">
        <v>44686</v>
      </c>
      <c r="B16155" t="s">
        <v>164</v>
      </c>
      <c r="C16155">
        <v>225068.47</v>
      </c>
      <c r="D16155" t="s">
        <v>25</v>
      </c>
      <c r="E16155" t="s">
        <v>25</v>
      </c>
      <c r="F16155">
        <v>3095263</v>
      </c>
    </row>
    <row r="16156" spans="1:6">
      <c r="A16156" s="171">
        <v>44686</v>
      </c>
      <c r="B16156" t="s">
        <v>164</v>
      </c>
      <c r="C16156">
        <v>225068.47</v>
      </c>
      <c r="D16156" t="s">
        <v>26</v>
      </c>
      <c r="E16156" t="s">
        <v>26</v>
      </c>
      <c r="F16156">
        <v>93920</v>
      </c>
    </row>
    <row r="16157" spans="1:6">
      <c r="A16157" s="171">
        <v>44686</v>
      </c>
      <c r="B16157" t="s">
        <v>164</v>
      </c>
      <c r="C16157">
        <v>225068.47</v>
      </c>
      <c r="D16157" t="s">
        <v>27</v>
      </c>
      <c r="E16157" t="s">
        <v>27</v>
      </c>
      <c r="F16157">
        <v>129150</v>
      </c>
    </row>
    <row r="16158" spans="1:6">
      <c r="A16158" s="171">
        <v>44686</v>
      </c>
      <c r="B16158" t="s">
        <v>164</v>
      </c>
      <c r="C16158">
        <v>225068.47</v>
      </c>
      <c r="D16158" t="s">
        <v>28</v>
      </c>
      <c r="E16158" t="s">
        <v>28</v>
      </c>
      <c r="F16158">
        <v>0</v>
      </c>
    </row>
    <row r="16159" spans="1:6">
      <c r="A16159" s="171">
        <v>44686</v>
      </c>
      <c r="B16159" t="s">
        <v>164</v>
      </c>
      <c r="C16159">
        <v>225068.47</v>
      </c>
      <c r="D16159" t="s">
        <v>29</v>
      </c>
      <c r="E16159" t="s">
        <v>29</v>
      </c>
      <c r="F16159">
        <v>2686275</v>
      </c>
    </row>
    <row r="16160" spans="1:6">
      <c r="A16160" s="171">
        <v>44686</v>
      </c>
      <c r="B16160" t="s">
        <v>164</v>
      </c>
      <c r="C16160">
        <v>225068.47</v>
      </c>
      <c r="D16160" t="s">
        <v>30</v>
      </c>
      <c r="E16160" t="s">
        <v>30</v>
      </c>
      <c r="F16160">
        <v>32076154</v>
      </c>
    </row>
    <row r="16161" spans="1:6">
      <c r="A16161" s="171">
        <v>44686</v>
      </c>
      <c r="B16161" t="s">
        <v>164</v>
      </c>
      <c r="C16161">
        <v>225068.47</v>
      </c>
      <c r="D16161" t="s">
        <v>31</v>
      </c>
      <c r="E16161" t="s">
        <v>31</v>
      </c>
      <c r="F16161">
        <v>690868</v>
      </c>
    </row>
    <row r="16162" spans="1:6">
      <c r="A16162" s="171">
        <v>44686</v>
      </c>
      <c r="B16162" t="s">
        <v>164</v>
      </c>
      <c r="C16162">
        <v>225068.47</v>
      </c>
      <c r="D16162" t="s">
        <v>32</v>
      </c>
      <c r="E16162" t="s">
        <v>32</v>
      </c>
      <c r="F16162">
        <v>303838</v>
      </c>
    </row>
    <row r="16163" spans="1:6">
      <c r="A16163" s="171">
        <v>44686</v>
      </c>
      <c r="B16163" t="s">
        <v>164</v>
      </c>
      <c r="C16163">
        <v>225068.47</v>
      </c>
      <c r="D16163" t="s">
        <v>33</v>
      </c>
      <c r="E16163" t="s">
        <v>33</v>
      </c>
      <c r="F16163">
        <v>102056909</v>
      </c>
    </row>
    <row r="16164" spans="1:6">
      <c r="A16164" s="171">
        <v>44686</v>
      </c>
      <c r="B16164" t="s">
        <v>164</v>
      </c>
      <c r="C16164">
        <v>225068.47</v>
      </c>
      <c r="D16164" t="s">
        <v>34</v>
      </c>
      <c r="E16164" t="s">
        <v>34</v>
      </c>
      <c r="F16164">
        <v>2442651</v>
      </c>
    </row>
    <row r="16165" spans="1:6">
      <c r="A16165" s="171">
        <v>44686</v>
      </c>
      <c r="B16165" t="s">
        <v>164</v>
      </c>
      <c r="C16165">
        <v>225068.47</v>
      </c>
      <c r="D16165" t="s">
        <v>35</v>
      </c>
      <c r="E16165" t="s">
        <v>35</v>
      </c>
      <c r="F16165">
        <v>8494483</v>
      </c>
    </row>
    <row r="16166" spans="1:6">
      <c r="A16166" s="171">
        <v>44686</v>
      </c>
      <c r="B16166" t="s">
        <v>164</v>
      </c>
      <c r="C16166">
        <v>225068.47</v>
      </c>
      <c r="D16166" t="s">
        <v>36</v>
      </c>
      <c r="E16166" t="s">
        <v>36</v>
      </c>
      <c r="F16166">
        <v>0</v>
      </c>
    </row>
    <row r="16167" spans="1:6">
      <c r="A16167" s="171">
        <v>44686</v>
      </c>
      <c r="B16167" t="s">
        <v>164</v>
      </c>
      <c r="C16167">
        <v>225068.47</v>
      </c>
      <c r="D16167" t="s">
        <v>37</v>
      </c>
      <c r="E16167" t="s">
        <v>37</v>
      </c>
      <c r="F16167">
        <v>73575</v>
      </c>
    </row>
    <row r="16168" spans="1:6">
      <c r="A16168" s="171">
        <v>44686</v>
      </c>
      <c r="B16168" t="s">
        <v>164</v>
      </c>
      <c r="C16168">
        <v>225068.47</v>
      </c>
      <c r="D16168" t="s">
        <v>38</v>
      </c>
      <c r="E16168" t="s">
        <v>38</v>
      </c>
      <c r="F16168">
        <v>0</v>
      </c>
    </row>
    <row r="16169" spans="1:6">
      <c r="A16169" s="171">
        <v>44686</v>
      </c>
      <c r="B16169" t="s">
        <v>164</v>
      </c>
      <c r="C16169">
        <v>225068.47</v>
      </c>
      <c r="D16169" t="s">
        <v>39</v>
      </c>
      <c r="E16169" t="s">
        <v>39</v>
      </c>
      <c r="F16169">
        <v>0</v>
      </c>
    </row>
    <row r="16170" spans="1:6">
      <c r="A16170" s="171">
        <v>44686</v>
      </c>
      <c r="B16170" t="s">
        <v>164</v>
      </c>
      <c r="C16170">
        <v>225068.47</v>
      </c>
      <c r="D16170" t="s">
        <v>40</v>
      </c>
      <c r="E16170" t="s">
        <v>40</v>
      </c>
      <c r="F16170">
        <v>0</v>
      </c>
    </row>
    <row r="16171" spans="1:6">
      <c r="A16171" s="171">
        <v>44686</v>
      </c>
      <c r="B16171" t="s">
        <v>164</v>
      </c>
      <c r="C16171">
        <v>225068.47</v>
      </c>
      <c r="D16171" t="s">
        <v>41</v>
      </c>
      <c r="E16171" t="s">
        <v>41</v>
      </c>
      <c r="F16171">
        <v>0</v>
      </c>
    </row>
    <row r="16172" spans="1:6">
      <c r="A16172" s="171">
        <v>44687</v>
      </c>
      <c r="B16172" t="s">
        <v>164</v>
      </c>
      <c r="C16172">
        <v>620889.97</v>
      </c>
      <c r="D16172" t="s">
        <v>9</v>
      </c>
      <c r="E16172" t="s">
        <v>9</v>
      </c>
      <c r="F16172">
        <v>1349107</v>
      </c>
    </row>
    <row r="16173" spans="1:6">
      <c r="A16173" s="171">
        <v>44687</v>
      </c>
      <c r="B16173" t="s">
        <v>164</v>
      </c>
      <c r="C16173">
        <v>620889.97</v>
      </c>
      <c r="D16173" t="s">
        <v>9</v>
      </c>
      <c r="E16173" t="s">
        <v>10</v>
      </c>
      <c r="F16173">
        <v>1225456</v>
      </c>
    </row>
    <row r="16174" spans="1:6">
      <c r="A16174" s="171">
        <v>44687</v>
      </c>
      <c r="B16174" t="s">
        <v>164</v>
      </c>
      <c r="C16174">
        <v>620889.97</v>
      </c>
      <c r="D16174" t="s">
        <v>9</v>
      </c>
      <c r="E16174" t="s">
        <v>11</v>
      </c>
      <c r="F16174">
        <v>123651</v>
      </c>
    </row>
    <row r="16175" spans="1:6">
      <c r="A16175" s="171">
        <v>44687</v>
      </c>
      <c r="B16175" t="s">
        <v>164</v>
      </c>
      <c r="C16175">
        <v>620889.97</v>
      </c>
      <c r="D16175" t="s">
        <v>9</v>
      </c>
      <c r="E16175" t="s">
        <v>12</v>
      </c>
      <c r="F16175">
        <v>0</v>
      </c>
    </row>
    <row r="16176" spans="1:6">
      <c r="A16176" s="171">
        <v>44687</v>
      </c>
      <c r="B16176" t="s">
        <v>164</v>
      </c>
      <c r="C16176">
        <v>620889.97</v>
      </c>
      <c r="D16176" t="s">
        <v>9</v>
      </c>
      <c r="E16176" t="s">
        <v>13</v>
      </c>
      <c r="F16176">
        <v>0</v>
      </c>
    </row>
    <row r="16177" spans="1:6">
      <c r="A16177" s="171">
        <v>44687</v>
      </c>
      <c r="B16177" t="s">
        <v>164</v>
      </c>
      <c r="C16177">
        <v>620889.97</v>
      </c>
      <c r="D16177" t="s">
        <v>14</v>
      </c>
      <c r="E16177" t="s">
        <v>14</v>
      </c>
      <c r="F16177">
        <v>24426</v>
      </c>
    </row>
    <row r="16178" spans="1:6">
      <c r="A16178" s="171">
        <v>44687</v>
      </c>
      <c r="B16178" t="s">
        <v>164</v>
      </c>
      <c r="C16178">
        <v>620889.97</v>
      </c>
      <c r="D16178" t="s">
        <v>14</v>
      </c>
      <c r="E16178" t="s">
        <v>15</v>
      </c>
      <c r="F16178">
        <v>24426</v>
      </c>
    </row>
    <row r="16179" spans="1:6">
      <c r="A16179" s="171">
        <v>44687</v>
      </c>
      <c r="B16179" t="s">
        <v>164</v>
      </c>
      <c r="C16179">
        <v>620889.97</v>
      </c>
      <c r="D16179" t="s">
        <v>14</v>
      </c>
      <c r="E16179" t="s">
        <v>16</v>
      </c>
      <c r="F16179">
        <v>0</v>
      </c>
    </row>
    <row r="16180" spans="1:6">
      <c r="A16180" s="171">
        <v>44687</v>
      </c>
      <c r="B16180" t="s">
        <v>164</v>
      </c>
      <c r="C16180">
        <v>620889.97</v>
      </c>
      <c r="D16180" t="s">
        <v>14</v>
      </c>
      <c r="E16180" t="s">
        <v>17</v>
      </c>
      <c r="F16180">
        <v>0</v>
      </c>
    </row>
    <row r="16181" spans="1:6">
      <c r="A16181" s="171">
        <v>44687</v>
      </c>
      <c r="B16181" t="s">
        <v>164</v>
      </c>
      <c r="C16181">
        <v>620889.97</v>
      </c>
      <c r="D16181" t="s">
        <v>14</v>
      </c>
      <c r="E16181" t="s">
        <v>18</v>
      </c>
      <c r="F16181">
        <v>0</v>
      </c>
    </row>
    <row r="16182" spans="1:6">
      <c r="A16182" s="171">
        <v>44687</v>
      </c>
      <c r="B16182" t="s">
        <v>164</v>
      </c>
      <c r="C16182">
        <v>620889.97</v>
      </c>
      <c r="D16182" t="s">
        <v>19</v>
      </c>
      <c r="E16182" t="s">
        <v>19</v>
      </c>
      <c r="F16182">
        <v>222983</v>
      </c>
    </row>
    <row r="16183" spans="1:6">
      <c r="A16183" s="171">
        <v>44687</v>
      </c>
      <c r="B16183" t="s">
        <v>164</v>
      </c>
      <c r="C16183">
        <v>620889.97</v>
      </c>
      <c r="D16183" t="s">
        <v>19</v>
      </c>
      <c r="E16183" t="s">
        <v>20</v>
      </c>
      <c r="F16183">
        <v>222983</v>
      </c>
    </row>
    <row r="16184" spans="1:6">
      <c r="A16184" s="171">
        <v>44687</v>
      </c>
      <c r="B16184" t="s">
        <v>164</v>
      </c>
      <c r="C16184">
        <v>620889.97</v>
      </c>
      <c r="D16184" t="s">
        <v>19</v>
      </c>
      <c r="E16184" t="s">
        <v>21</v>
      </c>
      <c r="F16184">
        <v>0</v>
      </c>
    </row>
    <row r="16185" spans="1:6">
      <c r="A16185" s="171">
        <v>44687</v>
      </c>
      <c r="B16185" t="s">
        <v>164</v>
      </c>
      <c r="C16185">
        <v>620889.97</v>
      </c>
      <c r="D16185" t="s">
        <v>19</v>
      </c>
      <c r="E16185" t="s">
        <v>22</v>
      </c>
      <c r="F16185">
        <v>0</v>
      </c>
    </row>
    <row r="16186" spans="1:6">
      <c r="A16186" s="171">
        <v>44687</v>
      </c>
      <c r="B16186" t="s">
        <v>164</v>
      </c>
      <c r="C16186">
        <v>620889.97</v>
      </c>
      <c r="D16186" t="s">
        <v>23</v>
      </c>
      <c r="E16186" t="s">
        <v>23</v>
      </c>
      <c r="F16186">
        <v>210855</v>
      </c>
    </row>
    <row r="16187" spans="1:6">
      <c r="A16187" s="171">
        <v>44687</v>
      </c>
      <c r="B16187" t="s">
        <v>164</v>
      </c>
      <c r="C16187">
        <v>620889.97</v>
      </c>
      <c r="D16187" t="s">
        <v>24</v>
      </c>
      <c r="E16187" t="s">
        <v>24</v>
      </c>
      <c r="F16187">
        <v>2138180</v>
      </c>
    </row>
    <row r="16188" spans="1:6">
      <c r="A16188" s="171">
        <v>44687</v>
      </c>
      <c r="B16188" t="s">
        <v>164</v>
      </c>
      <c r="C16188">
        <v>620889.97</v>
      </c>
      <c r="D16188" t="s">
        <v>25</v>
      </c>
      <c r="E16188" t="s">
        <v>25</v>
      </c>
      <c r="F16188">
        <v>3031583</v>
      </c>
    </row>
    <row r="16189" spans="1:6">
      <c r="A16189" s="171">
        <v>44687</v>
      </c>
      <c r="B16189" t="s">
        <v>164</v>
      </c>
      <c r="C16189">
        <v>620889.97</v>
      </c>
      <c r="D16189" t="s">
        <v>26</v>
      </c>
      <c r="E16189" t="s">
        <v>26</v>
      </c>
      <c r="F16189">
        <v>225898</v>
      </c>
    </row>
    <row r="16190" spans="1:6">
      <c r="A16190" s="171">
        <v>44687</v>
      </c>
      <c r="B16190" t="s">
        <v>164</v>
      </c>
      <c r="C16190">
        <v>620889.97</v>
      </c>
      <c r="D16190" t="s">
        <v>27</v>
      </c>
      <c r="E16190" t="s">
        <v>27</v>
      </c>
      <c r="F16190">
        <v>122736</v>
      </c>
    </row>
    <row r="16191" spans="1:6">
      <c r="A16191" s="171">
        <v>44687</v>
      </c>
      <c r="B16191" t="s">
        <v>164</v>
      </c>
      <c r="C16191">
        <v>620889.97</v>
      </c>
      <c r="D16191" t="s">
        <v>28</v>
      </c>
      <c r="E16191" t="s">
        <v>28</v>
      </c>
      <c r="F16191">
        <v>0</v>
      </c>
    </row>
    <row r="16192" spans="1:6">
      <c r="A16192" s="171">
        <v>44687</v>
      </c>
      <c r="B16192" t="s">
        <v>164</v>
      </c>
      <c r="C16192">
        <v>620889.97</v>
      </c>
      <c r="D16192" t="s">
        <v>29</v>
      </c>
      <c r="E16192" t="s">
        <v>29</v>
      </c>
      <c r="F16192">
        <v>2915567</v>
      </c>
    </row>
    <row r="16193" spans="1:6">
      <c r="A16193" s="171">
        <v>44687</v>
      </c>
      <c r="B16193" t="s">
        <v>164</v>
      </c>
      <c r="C16193">
        <v>620889.97</v>
      </c>
      <c r="D16193" t="s">
        <v>30</v>
      </c>
      <c r="E16193" t="s">
        <v>30</v>
      </c>
      <c r="F16193">
        <v>29237330</v>
      </c>
    </row>
    <row r="16194" spans="1:6">
      <c r="A16194" s="171">
        <v>44687</v>
      </c>
      <c r="B16194" t="s">
        <v>164</v>
      </c>
      <c r="C16194">
        <v>620889.97</v>
      </c>
      <c r="D16194" t="s">
        <v>31</v>
      </c>
      <c r="E16194" t="s">
        <v>31</v>
      </c>
      <c r="F16194">
        <v>707817</v>
      </c>
    </row>
    <row r="16195" spans="1:6">
      <c r="A16195" s="171">
        <v>44687</v>
      </c>
      <c r="B16195" t="s">
        <v>164</v>
      </c>
      <c r="C16195">
        <v>620889.97</v>
      </c>
      <c r="D16195" t="s">
        <v>32</v>
      </c>
      <c r="E16195" t="s">
        <v>32</v>
      </c>
      <c r="F16195">
        <v>143799</v>
      </c>
    </row>
    <row r="16196" spans="1:6">
      <c r="A16196" s="171">
        <v>44687</v>
      </c>
      <c r="B16196" t="s">
        <v>164</v>
      </c>
      <c r="C16196">
        <v>620889.97</v>
      </c>
      <c r="D16196" t="s">
        <v>33</v>
      </c>
      <c r="E16196" t="s">
        <v>33</v>
      </c>
      <c r="F16196">
        <v>94346256</v>
      </c>
    </row>
    <row r="16197" spans="1:6">
      <c r="A16197" s="171">
        <v>44687</v>
      </c>
      <c r="B16197" t="s">
        <v>164</v>
      </c>
      <c r="C16197">
        <v>620889.97</v>
      </c>
      <c r="D16197" t="s">
        <v>34</v>
      </c>
      <c r="E16197" t="s">
        <v>34</v>
      </c>
      <c r="F16197">
        <v>2048947</v>
      </c>
    </row>
    <row r="16198" spans="1:6">
      <c r="A16198" s="171">
        <v>44687</v>
      </c>
      <c r="B16198" t="s">
        <v>164</v>
      </c>
      <c r="C16198">
        <v>620889.97</v>
      </c>
      <c r="D16198" t="s">
        <v>35</v>
      </c>
      <c r="E16198" t="s">
        <v>35</v>
      </c>
      <c r="F16198">
        <v>3891036</v>
      </c>
    </row>
    <row r="16199" spans="1:6">
      <c r="A16199" s="171">
        <v>44687</v>
      </c>
      <c r="B16199" t="s">
        <v>164</v>
      </c>
      <c r="C16199">
        <v>620889.97</v>
      </c>
      <c r="D16199" t="s">
        <v>36</v>
      </c>
      <c r="E16199" t="s">
        <v>36</v>
      </c>
      <c r="F16199">
        <v>0</v>
      </c>
    </row>
    <row r="16200" spans="1:6">
      <c r="A16200" s="171">
        <v>44687</v>
      </c>
      <c r="B16200" t="s">
        <v>164</v>
      </c>
      <c r="C16200">
        <v>620889.97</v>
      </c>
      <c r="D16200" t="s">
        <v>37</v>
      </c>
      <c r="E16200" t="s">
        <v>37</v>
      </c>
      <c r="F16200">
        <v>37643</v>
      </c>
    </row>
    <row r="16201" spans="1:6">
      <c r="A16201" s="171">
        <v>44687</v>
      </c>
      <c r="B16201" t="s">
        <v>164</v>
      </c>
      <c r="C16201">
        <v>620889.97</v>
      </c>
      <c r="D16201" t="s">
        <v>38</v>
      </c>
      <c r="E16201" t="s">
        <v>38</v>
      </c>
      <c r="F16201">
        <v>0</v>
      </c>
    </row>
    <row r="16202" spans="1:6">
      <c r="A16202" s="171">
        <v>44687</v>
      </c>
      <c r="B16202" t="s">
        <v>164</v>
      </c>
      <c r="C16202">
        <v>620889.97</v>
      </c>
      <c r="D16202" t="s">
        <v>39</v>
      </c>
      <c r="E16202" t="s">
        <v>39</v>
      </c>
      <c r="F16202">
        <v>0</v>
      </c>
    </row>
    <row r="16203" spans="1:6">
      <c r="A16203" s="171">
        <v>44687</v>
      </c>
      <c r="B16203" t="s">
        <v>164</v>
      </c>
      <c r="C16203">
        <v>620889.97</v>
      </c>
      <c r="D16203" t="s">
        <v>40</v>
      </c>
      <c r="E16203" t="s">
        <v>40</v>
      </c>
      <c r="F16203">
        <v>0</v>
      </c>
    </row>
    <row r="16204" spans="1:6">
      <c r="A16204" s="171">
        <v>44687</v>
      </c>
      <c r="B16204" t="s">
        <v>164</v>
      </c>
      <c r="C16204">
        <v>620889.97</v>
      </c>
      <c r="D16204" t="s">
        <v>41</v>
      </c>
      <c r="E16204" t="s">
        <v>41</v>
      </c>
      <c r="F16204">
        <v>0</v>
      </c>
    </row>
    <row r="16205" spans="1:6">
      <c r="A16205" s="171">
        <v>44688</v>
      </c>
      <c r="B16205" t="s">
        <v>164</v>
      </c>
      <c r="C16205">
        <v>378300.36</v>
      </c>
      <c r="D16205" t="s">
        <v>9</v>
      </c>
      <c r="E16205" t="s">
        <v>9</v>
      </c>
      <c r="F16205">
        <v>1530818</v>
      </c>
    </row>
    <row r="16206" spans="1:6">
      <c r="A16206" s="171">
        <v>44688</v>
      </c>
      <c r="B16206" t="s">
        <v>164</v>
      </c>
      <c r="C16206">
        <v>378300.36</v>
      </c>
      <c r="D16206" t="s">
        <v>9</v>
      </c>
      <c r="E16206" t="s">
        <v>10</v>
      </c>
      <c r="F16206">
        <v>1396632</v>
      </c>
    </row>
    <row r="16207" spans="1:6">
      <c r="A16207" s="171">
        <v>44688</v>
      </c>
      <c r="B16207" t="s">
        <v>164</v>
      </c>
      <c r="C16207">
        <v>378300.36</v>
      </c>
      <c r="D16207" t="s">
        <v>9</v>
      </c>
      <c r="E16207" t="s">
        <v>11</v>
      </c>
      <c r="F16207">
        <v>134186</v>
      </c>
    </row>
    <row r="16208" spans="1:6">
      <c r="A16208" s="171">
        <v>44688</v>
      </c>
      <c r="B16208" t="s">
        <v>164</v>
      </c>
      <c r="C16208">
        <v>378300.36</v>
      </c>
      <c r="D16208" t="s">
        <v>9</v>
      </c>
      <c r="E16208" t="s">
        <v>12</v>
      </c>
      <c r="F16208">
        <v>0</v>
      </c>
    </row>
    <row r="16209" spans="1:6">
      <c r="A16209" s="171">
        <v>44688</v>
      </c>
      <c r="B16209" t="s">
        <v>164</v>
      </c>
      <c r="C16209">
        <v>378300.36</v>
      </c>
      <c r="D16209" t="s">
        <v>9</v>
      </c>
      <c r="E16209" t="s">
        <v>13</v>
      </c>
      <c r="F16209">
        <v>0</v>
      </c>
    </row>
    <row r="16210" spans="1:6">
      <c r="A16210" s="171">
        <v>44688</v>
      </c>
      <c r="B16210" t="s">
        <v>164</v>
      </c>
      <c r="C16210">
        <v>378300.36</v>
      </c>
      <c r="D16210" t="s">
        <v>14</v>
      </c>
      <c r="E16210" t="s">
        <v>14</v>
      </c>
      <c r="F16210">
        <v>69129</v>
      </c>
    </row>
    <row r="16211" spans="1:6">
      <c r="A16211" s="171">
        <v>44688</v>
      </c>
      <c r="B16211" t="s">
        <v>164</v>
      </c>
      <c r="C16211">
        <v>378300.36</v>
      </c>
      <c r="D16211" t="s">
        <v>14</v>
      </c>
      <c r="E16211" t="s">
        <v>15</v>
      </c>
      <c r="F16211">
        <v>69129</v>
      </c>
    </row>
    <row r="16212" spans="1:6">
      <c r="A16212" s="171">
        <v>44688</v>
      </c>
      <c r="B16212" t="s">
        <v>164</v>
      </c>
      <c r="C16212">
        <v>378300.36</v>
      </c>
      <c r="D16212" t="s">
        <v>14</v>
      </c>
      <c r="E16212" t="s">
        <v>16</v>
      </c>
      <c r="F16212">
        <v>0</v>
      </c>
    </row>
    <row r="16213" spans="1:6">
      <c r="A16213" s="171">
        <v>44688</v>
      </c>
      <c r="B16213" t="s">
        <v>164</v>
      </c>
      <c r="C16213">
        <v>378300.36</v>
      </c>
      <c r="D16213" t="s">
        <v>14</v>
      </c>
      <c r="E16213" t="s">
        <v>17</v>
      </c>
      <c r="F16213">
        <v>0</v>
      </c>
    </row>
    <row r="16214" spans="1:6">
      <c r="A16214" s="171">
        <v>44688</v>
      </c>
      <c r="B16214" t="s">
        <v>164</v>
      </c>
      <c r="C16214">
        <v>378300.36</v>
      </c>
      <c r="D16214" t="s">
        <v>14</v>
      </c>
      <c r="E16214" t="s">
        <v>18</v>
      </c>
      <c r="F16214">
        <v>0</v>
      </c>
    </row>
    <row r="16215" spans="1:6">
      <c r="A16215" s="171">
        <v>44688</v>
      </c>
      <c r="B16215" t="s">
        <v>164</v>
      </c>
      <c r="C16215">
        <v>378300.36</v>
      </c>
      <c r="D16215" t="s">
        <v>19</v>
      </c>
      <c r="E16215" t="s">
        <v>19</v>
      </c>
      <c r="F16215">
        <v>1032922</v>
      </c>
    </row>
    <row r="16216" spans="1:6">
      <c r="A16216" s="171">
        <v>44688</v>
      </c>
      <c r="B16216" t="s">
        <v>164</v>
      </c>
      <c r="C16216">
        <v>378300.36</v>
      </c>
      <c r="D16216" t="s">
        <v>19</v>
      </c>
      <c r="E16216" t="s">
        <v>20</v>
      </c>
      <c r="F16216">
        <v>1032922</v>
      </c>
    </row>
    <row r="16217" spans="1:6">
      <c r="A16217" s="171">
        <v>44688</v>
      </c>
      <c r="B16217" t="s">
        <v>164</v>
      </c>
      <c r="C16217">
        <v>378300.36</v>
      </c>
      <c r="D16217" t="s">
        <v>19</v>
      </c>
      <c r="E16217" t="s">
        <v>21</v>
      </c>
      <c r="F16217">
        <v>0</v>
      </c>
    </row>
    <row r="16218" spans="1:6">
      <c r="A16218" s="171">
        <v>44688</v>
      </c>
      <c r="B16218" t="s">
        <v>164</v>
      </c>
      <c r="C16218">
        <v>378300.36</v>
      </c>
      <c r="D16218" t="s">
        <v>19</v>
      </c>
      <c r="E16218" t="s">
        <v>22</v>
      </c>
      <c r="F16218">
        <v>0</v>
      </c>
    </row>
    <row r="16219" spans="1:6">
      <c r="A16219" s="171">
        <v>44688</v>
      </c>
      <c r="B16219" t="s">
        <v>164</v>
      </c>
      <c r="C16219">
        <v>378300.36</v>
      </c>
      <c r="D16219" t="s">
        <v>23</v>
      </c>
      <c r="E16219" t="s">
        <v>23</v>
      </c>
      <c r="F16219">
        <v>214949</v>
      </c>
    </row>
    <row r="16220" spans="1:6">
      <c r="A16220" s="171">
        <v>44688</v>
      </c>
      <c r="B16220" t="s">
        <v>164</v>
      </c>
      <c r="C16220">
        <v>378300.36</v>
      </c>
      <c r="D16220" t="s">
        <v>24</v>
      </c>
      <c r="E16220" t="s">
        <v>24</v>
      </c>
      <c r="F16220">
        <v>2514734</v>
      </c>
    </row>
    <row r="16221" spans="1:6">
      <c r="A16221" s="171">
        <v>44688</v>
      </c>
      <c r="B16221" t="s">
        <v>164</v>
      </c>
      <c r="C16221">
        <v>378300.36</v>
      </c>
      <c r="D16221" t="s">
        <v>25</v>
      </c>
      <c r="E16221" t="s">
        <v>25</v>
      </c>
      <c r="F16221">
        <v>2933681</v>
      </c>
    </row>
    <row r="16222" spans="1:6">
      <c r="A16222" s="171">
        <v>44688</v>
      </c>
      <c r="B16222" t="s">
        <v>164</v>
      </c>
      <c r="C16222">
        <v>378300.36</v>
      </c>
      <c r="D16222" t="s">
        <v>26</v>
      </c>
      <c r="E16222" t="s">
        <v>26</v>
      </c>
      <c r="F16222">
        <v>1039495</v>
      </c>
    </row>
    <row r="16223" spans="1:6">
      <c r="A16223" s="171">
        <v>44688</v>
      </c>
      <c r="B16223" t="s">
        <v>164</v>
      </c>
      <c r="C16223">
        <v>378300.36</v>
      </c>
      <c r="D16223" t="s">
        <v>27</v>
      </c>
      <c r="E16223" t="s">
        <v>27</v>
      </c>
      <c r="F16223">
        <v>139473</v>
      </c>
    </row>
    <row r="16224" spans="1:6">
      <c r="A16224" s="171">
        <v>44688</v>
      </c>
      <c r="B16224" t="s">
        <v>164</v>
      </c>
      <c r="C16224">
        <v>378300.36</v>
      </c>
      <c r="D16224" t="s">
        <v>28</v>
      </c>
      <c r="E16224" t="s">
        <v>28</v>
      </c>
      <c r="F16224">
        <v>0</v>
      </c>
    </row>
    <row r="16225" spans="1:6">
      <c r="A16225" s="171">
        <v>44688</v>
      </c>
      <c r="B16225" t="s">
        <v>164</v>
      </c>
      <c r="C16225">
        <v>378300.36</v>
      </c>
      <c r="D16225" t="s">
        <v>29</v>
      </c>
      <c r="E16225" t="s">
        <v>29</v>
      </c>
      <c r="F16225">
        <v>3687619</v>
      </c>
    </row>
    <row r="16226" spans="1:6">
      <c r="A16226" s="171">
        <v>44688</v>
      </c>
      <c r="B16226" t="s">
        <v>164</v>
      </c>
      <c r="C16226">
        <v>378300.36</v>
      </c>
      <c r="D16226" t="s">
        <v>30</v>
      </c>
      <c r="E16226" t="s">
        <v>30</v>
      </c>
      <c r="F16226">
        <v>41926622</v>
      </c>
    </row>
    <row r="16227" spans="1:6">
      <c r="A16227" s="171">
        <v>44688</v>
      </c>
      <c r="B16227" t="s">
        <v>164</v>
      </c>
      <c r="C16227">
        <v>378300.36</v>
      </c>
      <c r="D16227" t="s">
        <v>31</v>
      </c>
      <c r="E16227" t="s">
        <v>31</v>
      </c>
      <c r="F16227">
        <v>538798</v>
      </c>
    </row>
    <row r="16228" spans="1:6">
      <c r="A16228" s="171">
        <v>44688</v>
      </c>
      <c r="B16228" t="s">
        <v>164</v>
      </c>
      <c r="C16228">
        <v>378300.36</v>
      </c>
      <c r="D16228" t="s">
        <v>32</v>
      </c>
      <c r="E16228" t="s">
        <v>32</v>
      </c>
      <c r="F16228">
        <v>225231</v>
      </c>
    </row>
    <row r="16229" spans="1:6">
      <c r="A16229" s="171">
        <v>44688</v>
      </c>
      <c r="B16229" t="s">
        <v>164</v>
      </c>
      <c r="C16229">
        <v>378300.36</v>
      </c>
      <c r="D16229" t="s">
        <v>33</v>
      </c>
      <c r="E16229" t="s">
        <v>33</v>
      </c>
      <c r="F16229">
        <v>98912873</v>
      </c>
    </row>
    <row r="16230" spans="1:6">
      <c r="A16230" s="171">
        <v>44688</v>
      </c>
      <c r="B16230" t="s">
        <v>164</v>
      </c>
      <c r="C16230">
        <v>378300.36</v>
      </c>
      <c r="D16230" t="s">
        <v>34</v>
      </c>
      <c r="E16230" t="s">
        <v>34</v>
      </c>
      <c r="F16230">
        <v>847226</v>
      </c>
    </row>
    <row r="16231" spans="1:6">
      <c r="A16231" s="171">
        <v>44688</v>
      </c>
      <c r="B16231" t="s">
        <v>164</v>
      </c>
      <c r="C16231">
        <v>378300.36</v>
      </c>
      <c r="D16231" t="s">
        <v>35</v>
      </c>
      <c r="E16231" t="s">
        <v>35</v>
      </c>
      <c r="F16231">
        <v>3460162</v>
      </c>
    </row>
    <row r="16232" spans="1:6">
      <c r="A16232" s="171">
        <v>44688</v>
      </c>
      <c r="B16232" t="s">
        <v>164</v>
      </c>
      <c r="C16232">
        <v>378300.36</v>
      </c>
      <c r="D16232" t="s">
        <v>36</v>
      </c>
      <c r="E16232" t="s">
        <v>36</v>
      </c>
      <c r="F16232">
        <v>0</v>
      </c>
    </row>
    <row r="16233" spans="1:6">
      <c r="A16233" s="171">
        <v>44688</v>
      </c>
      <c r="B16233" t="s">
        <v>164</v>
      </c>
      <c r="C16233">
        <v>378300.36</v>
      </c>
      <c r="D16233" t="s">
        <v>37</v>
      </c>
      <c r="E16233" t="s">
        <v>37</v>
      </c>
      <c r="F16233">
        <v>28905</v>
      </c>
    </row>
    <row r="16234" spans="1:6">
      <c r="A16234" s="171">
        <v>44688</v>
      </c>
      <c r="B16234" t="s">
        <v>164</v>
      </c>
      <c r="C16234">
        <v>378300.36</v>
      </c>
      <c r="D16234" t="s">
        <v>38</v>
      </c>
      <c r="E16234" t="s">
        <v>38</v>
      </c>
      <c r="F16234">
        <v>0</v>
      </c>
    </row>
    <row r="16235" spans="1:6">
      <c r="A16235" s="171">
        <v>44688</v>
      </c>
      <c r="B16235" t="s">
        <v>164</v>
      </c>
      <c r="C16235">
        <v>378300.36</v>
      </c>
      <c r="D16235" t="s">
        <v>39</v>
      </c>
      <c r="E16235" t="s">
        <v>39</v>
      </c>
      <c r="F16235">
        <v>0</v>
      </c>
    </row>
    <row r="16236" spans="1:6">
      <c r="A16236" s="171">
        <v>44688</v>
      </c>
      <c r="B16236" t="s">
        <v>164</v>
      </c>
      <c r="C16236">
        <v>378300.36</v>
      </c>
      <c r="D16236" t="s">
        <v>40</v>
      </c>
      <c r="E16236" t="s">
        <v>40</v>
      </c>
      <c r="F16236">
        <v>0</v>
      </c>
    </row>
    <row r="16237" spans="1:6">
      <c r="A16237" s="171">
        <v>44688</v>
      </c>
      <c r="B16237" t="s">
        <v>164</v>
      </c>
      <c r="C16237">
        <v>378300.36</v>
      </c>
      <c r="D16237" t="s">
        <v>41</v>
      </c>
      <c r="E16237" t="s">
        <v>41</v>
      </c>
      <c r="F16237">
        <v>0</v>
      </c>
    </row>
    <row r="16238" spans="1:6">
      <c r="A16238" s="171">
        <v>44689</v>
      </c>
      <c r="B16238" t="s">
        <v>164</v>
      </c>
      <c r="C16238">
        <v>301893.75</v>
      </c>
      <c r="D16238" t="s">
        <v>9</v>
      </c>
      <c r="E16238" t="s">
        <v>9</v>
      </c>
      <c r="F16238">
        <v>1740479</v>
      </c>
    </row>
    <row r="16239" spans="1:6">
      <c r="A16239" s="171">
        <v>44689</v>
      </c>
      <c r="B16239" t="s">
        <v>164</v>
      </c>
      <c r="C16239">
        <v>301893.75</v>
      </c>
      <c r="D16239" t="s">
        <v>9</v>
      </c>
      <c r="E16239" t="s">
        <v>10</v>
      </c>
      <c r="F16239">
        <v>1533344</v>
      </c>
    </row>
    <row r="16240" spans="1:6">
      <c r="A16240" s="171">
        <v>44689</v>
      </c>
      <c r="B16240" t="s">
        <v>164</v>
      </c>
      <c r="C16240">
        <v>301893.75</v>
      </c>
      <c r="D16240" t="s">
        <v>9</v>
      </c>
      <c r="E16240" t="s">
        <v>11</v>
      </c>
      <c r="F16240">
        <v>207135</v>
      </c>
    </row>
    <row r="16241" spans="1:6">
      <c r="A16241" s="171">
        <v>44689</v>
      </c>
      <c r="B16241" t="s">
        <v>164</v>
      </c>
      <c r="C16241">
        <v>301893.75</v>
      </c>
      <c r="D16241" t="s">
        <v>9</v>
      </c>
      <c r="E16241" t="s">
        <v>12</v>
      </c>
      <c r="F16241">
        <v>0</v>
      </c>
    </row>
    <row r="16242" spans="1:6">
      <c r="A16242" s="171">
        <v>44689</v>
      </c>
      <c r="B16242" t="s">
        <v>164</v>
      </c>
      <c r="C16242">
        <v>301893.75</v>
      </c>
      <c r="D16242" t="s">
        <v>9</v>
      </c>
      <c r="E16242" t="s">
        <v>13</v>
      </c>
      <c r="F16242">
        <v>0</v>
      </c>
    </row>
    <row r="16243" spans="1:6">
      <c r="A16243" s="171">
        <v>44689</v>
      </c>
      <c r="B16243" t="s">
        <v>164</v>
      </c>
      <c r="C16243">
        <v>301893.75</v>
      </c>
      <c r="D16243" t="s">
        <v>14</v>
      </c>
      <c r="E16243" t="s">
        <v>14</v>
      </c>
      <c r="F16243">
        <v>87496</v>
      </c>
    </row>
    <row r="16244" spans="1:6">
      <c r="A16244" s="171">
        <v>44689</v>
      </c>
      <c r="B16244" t="s">
        <v>164</v>
      </c>
      <c r="C16244">
        <v>301893.75</v>
      </c>
      <c r="D16244" t="s">
        <v>14</v>
      </c>
      <c r="E16244" t="s">
        <v>15</v>
      </c>
      <c r="F16244">
        <v>87496</v>
      </c>
    </row>
    <row r="16245" spans="1:6">
      <c r="A16245" s="171">
        <v>44689</v>
      </c>
      <c r="B16245" t="s">
        <v>164</v>
      </c>
      <c r="C16245">
        <v>301893.75</v>
      </c>
      <c r="D16245" t="s">
        <v>14</v>
      </c>
      <c r="E16245" t="s">
        <v>16</v>
      </c>
      <c r="F16245">
        <v>0</v>
      </c>
    </row>
    <row r="16246" spans="1:6">
      <c r="A16246" s="171">
        <v>44689</v>
      </c>
      <c r="B16246" t="s">
        <v>164</v>
      </c>
      <c r="C16246">
        <v>301893.75</v>
      </c>
      <c r="D16246" t="s">
        <v>14</v>
      </c>
      <c r="E16246" t="s">
        <v>17</v>
      </c>
      <c r="F16246">
        <v>0</v>
      </c>
    </row>
    <row r="16247" spans="1:6">
      <c r="A16247" s="171">
        <v>44689</v>
      </c>
      <c r="B16247" t="s">
        <v>164</v>
      </c>
      <c r="C16247">
        <v>301893.75</v>
      </c>
      <c r="D16247" t="s">
        <v>14</v>
      </c>
      <c r="E16247" t="s">
        <v>18</v>
      </c>
      <c r="F16247">
        <v>0</v>
      </c>
    </row>
    <row r="16248" spans="1:6">
      <c r="A16248" s="171">
        <v>44689</v>
      </c>
      <c r="B16248" t="s">
        <v>164</v>
      </c>
      <c r="C16248">
        <v>301893.75</v>
      </c>
      <c r="D16248" t="s">
        <v>19</v>
      </c>
      <c r="E16248" t="s">
        <v>19</v>
      </c>
      <c r="F16248">
        <v>1413451</v>
      </c>
    </row>
    <row r="16249" spans="1:6">
      <c r="A16249" s="171">
        <v>44689</v>
      </c>
      <c r="B16249" t="s">
        <v>164</v>
      </c>
      <c r="C16249">
        <v>301893.75</v>
      </c>
      <c r="D16249" t="s">
        <v>19</v>
      </c>
      <c r="E16249" t="s">
        <v>20</v>
      </c>
      <c r="F16249">
        <v>1413451</v>
      </c>
    </row>
    <row r="16250" spans="1:6">
      <c r="A16250" s="171">
        <v>44689</v>
      </c>
      <c r="B16250" t="s">
        <v>164</v>
      </c>
      <c r="C16250">
        <v>301893.75</v>
      </c>
      <c r="D16250" t="s">
        <v>19</v>
      </c>
      <c r="E16250" t="s">
        <v>21</v>
      </c>
      <c r="F16250">
        <v>0</v>
      </c>
    </row>
    <row r="16251" spans="1:6">
      <c r="A16251" s="171">
        <v>44689</v>
      </c>
      <c r="B16251" t="s">
        <v>164</v>
      </c>
      <c r="C16251">
        <v>301893.75</v>
      </c>
      <c r="D16251" t="s">
        <v>19</v>
      </c>
      <c r="E16251" t="s">
        <v>22</v>
      </c>
      <c r="F16251">
        <v>0</v>
      </c>
    </row>
    <row r="16252" spans="1:6">
      <c r="A16252" s="171">
        <v>44689</v>
      </c>
      <c r="B16252" t="s">
        <v>164</v>
      </c>
      <c r="C16252">
        <v>301893.75</v>
      </c>
      <c r="D16252" t="s">
        <v>23</v>
      </c>
      <c r="E16252" t="s">
        <v>23</v>
      </c>
      <c r="F16252">
        <v>186364</v>
      </c>
    </row>
    <row r="16253" spans="1:6">
      <c r="A16253" s="171">
        <v>44689</v>
      </c>
      <c r="B16253" t="s">
        <v>164</v>
      </c>
      <c r="C16253">
        <v>301893.75</v>
      </c>
      <c r="D16253" t="s">
        <v>24</v>
      </c>
      <c r="E16253" t="s">
        <v>24</v>
      </c>
      <c r="F16253">
        <v>2654391</v>
      </c>
    </row>
    <row r="16254" spans="1:6">
      <c r="A16254" s="171">
        <v>44689</v>
      </c>
      <c r="B16254" t="s">
        <v>164</v>
      </c>
      <c r="C16254">
        <v>301893.75</v>
      </c>
      <c r="D16254" t="s">
        <v>25</v>
      </c>
      <c r="E16254" t="s">
        <v>25</v>
      </c>
      <c r="F16254">
        <v>3273057</v>
      </c>
    </row>
    <row r="16255" spans="1:6">
      <c r="A16255" s="171">
        <v>44689</v>
      </c>
      <c r="B16255" t="s">
        <v>164</v>
      </c>
      <c r="C16255">
        <v>301893.75</v>
      </c>
      <c r="D16255" t="s">
        <v>26</v>
      </c>
      <c r="E16255" t="s">
        <v>26</v>
      </c>
      <c r="F16255">
        <v>1419400</v>
      </c>
    </row>
    <row r="16256" spans="1:6">
      <c r="A16256" s="171">
        <v>44689</v>
      </c>
      <c r="B16256" t="s">
        <v>164</v>
      </c>
      <c r="C16256">
        <v>301893.75</v>
      </c>
      <c r="D16256" t="s">
        <v>27</v>
      </c>
      <c r="E16256" t="s">
        <v>27</v>
      </c>
      <c r="F16256">
        <v>132998</v>
      </c>
    </row>
    <row r="16257" spans="1:6">
      <c r="A16257" s="171">
        <v>44689</v>
      </c>
      <c r="B16257" t="s">
        <v>164</v>
      </c>
      <c r="C16257">
        <v>301893.75</v>
      </c>
      <c r="D16257" t="s">
        <v>28</v>
      </c>
      <c r="E16257" t="s">
        <v>28</v>
      </c>
      <c r="F16257">
        <v>0</v>
      </c>
    </row>
    <row r="16258" spans="1:6">
      <c r="A16258" s="171">
        <v>44689</v>
      </c>
      <c r="B16258" t="s">
        <v>164</v>
      </c>
      <c r="C16258">
        <v>301893.75</v>
      </c>
      <c r="D16258" t="s">
        <v>29</v>
      </c>
      <c r="E16258" t="s">
        <v>29</v>
      </c>
      <c r="F16258">
        <v>4022303</v>
      </c>
    </row>
    <row r="16259" spans="1:6">
      <c r="A16259" s="171">
        <v>44689</v>
      </c>
      <c r="B16259" t="s">
        <v>164</v>
      </c>
      <c r="C16259">
        <v>301893.75</v>
      </c>
      <c r="D16259" t="s">
        <v>30</v>
      </c>
      <c r="E16259" t="s">
        <v>30</v>
      </c>
      <c r="F16259">
        <v>44723432</v>
      </c>
    </row>
    <row r="16260" spans="1:6">
      <c r="A16260" s="171">
        <v>44689</v>
      </c>
      <c r="B16260" t="s">
        <v>164</v>
      </c>
      <c r="C16260">
        <v>301893.75</v>
      </c>
      <c r="D16260" t="s">
        <v>31</v>
      </c>
      <c r="E16260" t="s">
        <v>31</v>
      </c>
      <c r="F16260">
        <v>497153</v>
      </c>
    </row>
    <row r="16261" spans="1:6">
      <c r="A16261" s="171">
        <v>44689</v>
      </c>
      <c r="B16261" t="s">
        <v>164</v>
      </c>
      <c r="C16261">
        <v>301893.75</v>
      </c>
      <c r="D16261" t="s">
        <v>32</v>
      </c>
      <c r="E16261" t="s">
        <v>32</v>
      </c>
      <c r="F16261">
        <v>230257</v>
      </c>
    </row>
    <row r="16262" spans="1:6">
      <c r="A16262" s="171">
        <v>44689</v>
      </c>
      <c r="B16262" t="s">
        <v>164</v>
      </c>
      <c r="C16262">
        <v>301893.75</v>
      </c>
      <c r="D16262" t="s">
        <v>33</v>
      </c>
      <c r="E16262" t="s">
        <v>33</v>
      </c>
      <c r="F16262">
        <v>97451494</v>
      </c>
    </row>
    <row r="16263" spans="1:6">
      <c r="A16263" s="171">
        <v>44689</v>
      </c>
      <c r="B16263" t="s">
        <v>164</v>
      </c>
      <c r="C16263">
        <v>301893.75</v>
      </c>
      <c r="D16263" t="s">
        <v>34</v>
      </c>
      <c r="E16263" t="s">
        <v>34</v>
      </c>
      <c r="F16263">
        <v>822679</v>
      </c>
    </row>
    <row r="16264" spans="1:6">
      <c r="A16264" s="171">
        <v>44689</v>
      </c>
      <c r="B16264" t="s">
        <v>164</v>
      </c>
      <c r="C16264">
        <v>301893.75</v>
      </c>
      <c r="D16264" t="s">
        <v>35</v>
      </c>
      <c r="E16264" t="s">
        <v>35</v>
      </c>
      <c r="F16264">
        <v>5001816</v>
      </c>
    </row>
    <row r="16265" spans="1:6">
      <c r="A16265" s="171">
        <v>44689</v>
      </c>
      <c r="B16265" t="s">
        <v>164</v>
      </c>
      <c r="C16265">
        <v>301893.75</v>
      </c>
      <c r="D16265" t="s">
        <v>36</v>
      </c>
      <c r="E16265" t="s">
        <v>36</v>
      </c>
      <c r="F16265">
        <v>0</v>
      </c>
    </row>
    <row r="16266" spans="1:6">
      <c r="A16266" s="171">
        <v>44689</v>
      </c>
      <c r="B16266" t="s">
        <v>164</v>
      </c>
      <c r="C16266">
        <v>301893.75</v>
      </c>
      <c r="D16266" t="s">
        <v>37</v>
      </c>
      <c r="E16266" t="s">
        <v>37</v>
      </c>
      <c r="F16266">
        <v>29248</v>
      </c>
    </row>
    <row r="16267" spans="1:6">
      <c r="A16267" s="171">
        <v>44689</v>
      </c>
      <c r="B16267" t="s">
        <v>164</v>
      </c>
      <c r="C16267">
        <v>301893.75</v>
      </c>
      <c r="D16267" t="s">
        <v>38</v>
      </c>
      <c r="E16267" t="s">
        <v>38</v>
      </c>
      <c r="F16267">
        <v>0</v>
      </c>
    </row>
    <row r="16268" spans="1:6">
      <c r="A16268" s="171">
        <v>44689</v>
      </c>
      <c r="B16268" t="s">
        <v>164</v>
      </c>
      <c r="C16268">
        <v>301893.75</v>
      </c>
      <c r="D16268" t="s">
        <v>39</v>
      </c>
      <c r="E16268" t="s">
        <v>39</v>
      </c>
      <c r="F16268">
        <v>0</v>
      </c>
    </row>
    <row r="16269" spans="1:6">
      <c r="A16269" s="171">
        <v>44689</v>
      </c>
      <c r="B16269" t="s">
        <v>164</v>
      </c>
      <c r="C16269">
        <v>301893.75</v>
      </c>
      <c r="D16269" t="s">
        <v>40</v>
      </c>
      <c r="E16269" t="s">
        <v>40</v>
      </c>
      <c r="F16269">
        <v>0</v>
      </c>
    </row>
    <row r="16270" spans="1:6">
      <c r="A16270" s="171">
        <v>44689</v>
      </c>
      <c r="B16270" t="s">
        <v>164</v>
      </c>
      <c r="C16270">
        <v>301893.75</v>
      </c>
      <c r="D16270" t="s">
        <v>41</v>
      </c>
      <c r="E16270" t="s">
        <v>41</v>
      </c>
      <c r="F16270">
        <v>0</v>
      </c>
    </row>
    <row r="16271" spans="1:6">
      <c r="A16271" s="171">
        <v>44690</v>
      </c>
      <c r="B16271" t="s">
        <v>164</v>
      </c>
      <c r="C16271">
        <v>212914.92</v>
      </c>
      <c r="D16271" t="s">
        <v>9</v>
      </c>
      <c r="E16271" t="s">
        <v>9</v>
      </c>
      <c r="F16271">
        <v>737908</v>
      </c>
    </row>
    <row r="16272" spans="1:6">
      <c r="A16272" s="171">
        <v>44690</v>
      </c>
      <c r="B16272" t="s">
        <v>164</v>
      </c>
      <c r="C16272">
        <v>212914.92</v>
      </c>
      <c r="D16272" t="s">
        <v>9</v>
      </c>
      <c r="E16272" t="s">
        <v>10</v>
      </c>
      <c r="F16272">
        <v>648726</v>
      </c>
    </row>
    <row r="16273" spans="1:6">
      <c r="A16273" s="171">
        <v>44690</v>
      </c>
      <c r="B16273" t="s">
        <v>164</v>
      </c>
      <c r="C16273">
        <v>212914.92</v>
      </c>
      <c r="D16273" t="s">
        <v>9</v>
      </c>
      <c r="E16273" t="s">
        <v>11</v>
      </c>
      <c r="F16273">
        <v>89182</v>
      </c>
    </row>
    <row r="16274" spans="1:6">
      <c r="A16274" s="171">
        <v>44690</v>
      </c>
      <c r="B16274" t="s">
        <v>164</v>
      </c>
      <c r="C16274">
        <v>212914.92</v>
      </c>
      <c r="D16274" t="s">
        <v>9</v>
      </c>
      <c r="E16274" t="s">
        <v>12</v>
      </c>
      <c r="F16274">
        <v>0</v>
      </c>
    </row>
    <row r="16275" spans="1:6">
      <c r="A16275" s="171">
        <v>44690</v>
      </c>
      <c r="B16275" t="s">
        <v>164</v>
      </c>
      <c r="C16275">
        <v>212914.92</v>
      </c>
      <c r="D16275" t="s">
        <v>9</v>
      </c>
      <c r="E16275" t="s">
        <v>13</v>
      </c>
      <c r="F16275">
        <v>0</v>
      </c>
    </row>
    <row r="16276" spans="1:6">
      <c r="A16276" s="171">
        <v>44690</v>
      </c>
      <c r="B16276" t="s">
        <v>164</v>
      </c>
      <c r="C16276">
        <v>212914.92</v>
      </c>
      <c r="D16276" t="s">
        <v>14</v>
      </c>
      <c r="E16276" t="s">
        <v>14</v>
      </c>
      <c r="F16276">
        <v>1679</v>
      </c>
    </row>
    <row r="16277" spans="1:6">
      <c r="A16277" s="171">
        <v>44690</v>
      </c>
      <c r="B16277" t="s">
        <v>164</v>
      </c>
      <c r="C16277">
        <v>212914.92</v>
      </c>
      <c r="D16277" t="s">
        <v>14</v>
      </c>
      <c r="E16277" t="s">
        <v>15</v>
      </c>
      <c r="F16277">
        <v>1679</v>
      </c>
    </row>
    <row r="16278" spans="1:6">
      <c r="A16278" s="171">
        <v>44690</v>
      </c>
      <c r="B16278" t="s">
        <v>164</v>
      </c>
      <c r="C16278">
        <v>212914.92</v>
      </c>
      <c r="D16278" t="s">
        <v>14</v>
      </c>
      <c r="E16278" t="s">
        <v>16</v>
      </c>
      <c r="F16278">
        <v>0</v>
      </c>
    </row>
    <row r="16279" spans="1:6">
      <c r="A16279" s="171">
        <v>44690</v>
      </c>
      <c r="B16279" t="s">
        <v>164</v>
      </c>
      <c r="C16279">
        <v>212914.92</v>
      </c>
      <c r="D16279" t="s">
        <v>14</v>
      </c>
      <c r="E16279" t="s">
        <v>17</v>
      </c>
      <c r="F16279">
        <v>0</v>
      </c>
    </row>
    <row r="16280" spans="1:6">
      <c r="A16280" s="171">
        <v>44690</v>
      </c>
      <c r="B16280" t="s">
        <v>164</v>
      </c>
      <c r="C16280">
        <v>212914.92</v>
      </c>
      <c r="D16280" t="s">
        <v>14</v>
      </c>
      <c r="E16280" t="s">
        <v>18</v>
      </c>
      <c r="F16280">
        <v>0</v>
      </c>
    </row>
    <row r="16281" spans="1:6">
      <c r="A16281" s="171">
        <v>44690</v>
      </c>
      <c r="B16281" t="s">
        <v>164</v>
      </c>
      <c r="C16281">
        <v>212914.92</v>
      </c>
      <c r="D16281" t="s">
        <v>19</v>
      </c>
      <c r="E16281" t="s">
        <v>19</v>
      </c>
      <c r="F16281">
        <v>2194376</v>
      </c>
    </row>
    <row r="16282" spans="1:6">
      <c r="A16282" s="171">
        <v>44690</v>
      </c>
      <c r="B16282" t="s">
        <v>164</v>
      </c>
      <c r="C16282">
        <v>212914.92</v>
      </c>
      <c r="D16282" t="s">
        <v>19</v>
      </c>
      <c r="E16282" t="s">
        <v>20</v>
      </c>
      <c r="F16282">
        <v>2194376</v>
      </c>
    </row>
    <row r="16283" spans="1:6">
      <c r="A16283" s="171">
        <v>44690</v>
      </c>
      <c r="B16283" t="s">
        <v>164</v>
      </c>
      <c r="C16283">
        <v>212914.92</v>
      </c>
      <c r="D16283" t="s">
        <v>19</v>
      </c>
      <c r="E16283" t="s">
        <v>21</v>
      </c>
      <c r="F16283">
        <v>0</v>
      </c>
    </row>
    <row r="16284" spans="1:6">
      <c r="A16284" s="171">
        <v>44690</v>
      </c>
      <c r="B16284" t="s">
        <v>164</v>
      </c>
      <c r="C16284">
        <v>212914.92</v>
      </c>
      <c r="D16284" t="s">
        <v>19</v>
      </c>
      <c r="E16284" t="s">
        <v>22</v>
      </c>
      <c r="F16284">
        <v>0</v>
      </c>
    </row>
    <row r="16285" spans="1:6">
      <c r="A16285" s="171">
        <v>44690</v>
      </c>
      <c r="B16285" t="s">
        <v>164</v>
      </c>
      <c r="C16285">
        <v>212914.92</v>
      </c>
      <c r="D16285" t="s">
        <v>23</v>
      </c>
      <c r="E16285" t="s">
        <v>23</v>
      </c>
      <c r="F16285">
        <v>178893</v>
      </c>
    </row>
    <row r="16286" spans="1:6">
      <c r="A16286" s="171">
        <v>44690</v>
      </c>
      <c r="B16286" t="s">
        <v>164</v>
      </c>
      <c r="C16286">
        <v>212914.92</v>
      </c>
      <c r="D16286" t="s">
        <v>24</v>
      </c>
      <c r="E16286" t="s">
        <v>24</v>
      </c>
      <c r="F16286">
        <v>2312349</v>
      </c>
    </row>
    <row r="16287" spans="1:6">
      <c r="A16287" s="171">
        <v>44690</v>
      </c>
      <c r="B16287" t="s">
        <v>164</v>
      </c>
      <c r="C16287">
        <v>212914.92</v>
      </c>
      <c r="D16287" t="s">
        <v>25</v>
      </c>
      <c r="E16287" t="s">
        <v>25</v>
      </c>
      <c r="F16287">
        <v>3440653</v>
      </c>
    </row>
    <row r="16288" spans="1:6">
      <c r="A16288" s="171">
        <v>44690</v>
      </c>
      <c r="B16288" t="s">
        <v>164</v>
      </c>
      <c r="C16288">
        <v>212914.92</v>
      </c>
      <c r="D16288" t="s">
        <v>26</v>
      </c>
      <c r="E16288" t="s">
        <v>26</v>
      </c>
      <c r="F16288">
        <v>2199816</v>
      </c>
    </row>
    <row r="16289" spans="1:6">
      <c r="A16289" s="171">
        <v>44690</v>
      </c>
      <c r="B16289" t="s">
        <v>164</v>
      </c>
      <c r="C16289">
        <v>212914.92</v>
      </c>
      <c r="D16289" t="s">
        <v>27</v>
      </c>
      <c r="E16289" t="s">
        <v>27</v>
      </c>
      <c r="F16289">
        <v>119359</v>
      </c>
    </row>
    <row r="16290" spans="1:6">
      <c r="A16290" s="171">
        <v>44690</v>
      </c>
      <c r="B16290" t="s">
        <v>164</v>
      </c>
      <c r="C16290">
        <v>212914.92</v>
      </c>
      <c r="D16290" t="s">
        <v>28</v>
      </c>
      <c r="E16290" t="s">
        <v>28</v>
      </c>
      <c r="F16290">
        <v>0</v>
      </c>
    </row>
    <row r="16291" spans="1:6">
      <c r="A16291" s="171">
        <v>44690</v>
      </c>
      <c r="B16291" t="s">
        <v>164</v>
      </c>
      <c r="C16291">
        <v>212914.92</v>
      </c>
      <c r="D16291" t="s">
        <v>29</v>
      </c>
      <c r="E16291" t="s">
        <v>29</v>
      </c>
      <c r="F16291">
        <v>4294427</v>
      </c>
    </row>
    <row r="16292" spans="1:6">
      <c r="A16292" s="171">
        <v>44690</v>
      </c>
      <c r="B16292" t="s">
        <v>164</v>
      </c>
      <c r="C16292">
        <v>212914.92</v>
      </c>
      <c r="D16292" t="s">
        <v>30</v>
      </c>
      <c r="E16292" t="s">
        <v>30</v>
      </c>
      <c r="F16292">
        <v>51942456</v>
      </c>
    </row>
    <row r="16293" spans="1:6">
      <c r="A16293" s="171">
        <v>44690</v>
      </c>
      <c r="B16293" t="s">
        <v>164</v>
      </c>
      <c r="C16293">
        <v>212914.92</v>
      </c>
      <c r="D16293" t="s">
        <v>31</v>
      </c>
      <c r="E16293" t="s">
        <v>31</v>
      </c>
      <c r="F16293">
        <v>387804</v>
      </c>
    </row>
    <row r="16294" spans="1:6">
      <c r="A16294" s="171">
        <v>44690</v>
      </c>
      <c r="B16294" t="s">
        <v>164</v>
      </c>
      <c r="C16294">
        <v>212914.92</v>
      </c>
      <c r="D16294" t="s">
        <v>32</v>
      </c>
      <c r="E16294" t="s">
        <v>32</v>
      </c>
      <c r="F16294">
        <v>145205</v>
      </c>
    </row>
    <row r="16295" spans="1:6">
      <c r="A16295" s="171">
        <v>44690</v>
      </c>
      <c r="B16295" t="s">
        <v>164</v>
      </c>
      <c r="C16295">
        <v>212914.92</v>
      </c>
      <c r="D16295" t="s">
        <v>33</v>
      </c>
      <c r="E16295" t="s">
        <v>33</v>
      </c>
      <c r="F16295">
        <v>135185079</v>
      </c>
    </row>
    <row r="16296" spans="1:6">
      <c r="A16296" s="171">
        <v>44690</v>
      </c>
      <c r="B16296" t="s">
        <v>164</v>
      </c>
      <c r="C16296">
        <v>212914.92</v>
      </c>
      <c r="D16296" t="s">
        <v>34</v>
      </c>
      <c r="E16296" t="s">
        <v>34</v>
      </c>
      <c r="F16296">
        <v>539726</v>
      </c>
    </row>
    <row r="16297" spans="1:6">
      <c r="A16297" s="171">
        <v>44690</v>
      </c>
      <c r="B16297" t="s">
        <v>164</v>
      </c>
      <c r="C16297">
        <v>212914.92</v>
      </c>
      <c r="D16297" t="s">
        <v>35</v>
      </c>
      <c r="E16297" t="s">
        <v>35</v>
      </c>
      <c r="F16297">
        <v>7949770</v>
      </c>
    </row>
    <row r="16298" spans="1:6">
      <c r="A16298" s="171">
        <v>44690</v>
      </c>
      <c r="B16298" t="s">
        <v>164</v>
      </c>
      <c r="C16298">
        <v>212914.92</v>
      </c>
      <c r="D16298" t="s">
        <v>36</v>
      </c>
      <c r="E16298" t="s">
        <v>36</v>
      </c>
      <c r="F16298">
        <v>0</v>
      </c>
    </row>
    <row r="16299" spans="1:6">
      <c r="A16299" s="171">
        <v>44690</v>
      </c>
      <c r="B16299" t="s">
        <v>164</v>
      </c>
      <c r="C16299">
        <v>212914.92</v>
      </c>
      <c r="D16299" t="s">
        <v>37</v>
      </c>
      <c r="E16299" t="s">
        <v>37</v>
      </c>
      <c r="F16299">
        <v>36264</v>
      </c>
    </row>
    <row r="16300" spans="1:6">
      <c r="A16300" s="171">
        <v>44690</v>
      </c>
      <c r="B16300" t="s">
        <v>164</v>
      </c>
      <c r="C16300">
        <v>212914.92</v>
      </c>
      <c r="D16300" t="s">
        <v>38</v>
      </c>
      <c r="E16300" t="s">
        <v>38</v>
      </c>
      <c r="F16300">
        <v>0</v>
      </c>
    </row>
    <row r="16301" spans="1:6">
      <c r="A16301" s="171">
        <v>44690</v>
      </c>
      <c r="B16301" t="s">
        <v>164</v>
      </c>
      <c r="C16301">
        <v>212914.92</v>
      </c>
      <c r="D16301" t="s">
        <v>39</v>
      </c>
      <c r="E16301" t="s">
        <v>39</v>
      </c>
      <c r="F16301">
        <v>0</v>
      </c>
    </row>
    <row r="16302" spans="1:6">
      <c r="A16302" s="171">
        <v>44690</v>
      </c>
      <c r="B16302" t="s">
        <v>164</v>
      </c>
      <c r="C16302">
        <v>212914.92</v>
      </c>
      <c r="D16302" t="s">
        <v>40</v>
      </c>
      <c r="E16302" t="s">
        <v>40</v>
      </c>
      <c r="F16302">
        <v>0</v>
      </c>
    </row>
    <row r="16303" spans="1:6">
      <c r="A16303" s="171">
        <v>44690</v>
      </c>
      <c r="B16303" t="s">
        <v>164</v>
      </c>
      <c r="C16303">
        <v>212914.92</v>
      </c>
      <c r="D16303" t="s">
        <v>41</v>
      </c>
      <c r="E16303" t="s">
        <v>41</v>
      </c>
      <c r="F16303">
        <v>0</v>
      </c>
    </row>
    <row r="16304" spans="1:6">
      <c r="A16304" s="171">
        <v>44691</v>
      </c>
      <c r="B16304" t="s">
        <v>164</v>
      </c>
      <c r="C16304">
        <v>213656.54</v>
      </c>
      <c r="D16304" t="s">
        <v>9</v>
      </c>
      <c r="E16304" t="s">
        <v>9</v>
      </c>
      <c r="F16304">
        <v>662620</v>
      </c>
    </row>
    <row r="16305" spans="1:6">
      <c r="A16305" s="171">
        <v>44691</v>
      </c>
      <c r="B16305" t="s">
        <v>164</v>
      </c>
      <c r="C16305">
        <v>213656.54</v>
      </c>
      <c r="D16305" t="s">
        <v>9</v>
      </c>
      <c r="E16305" t="s">
        <v>10</v>
      </c>
      <c r="F16305">
        <v>562875</v>
      </c>
    </row>
    <row r="16306" spans="1:6">
      <c r="A16306" s="171">
        <v>44691</v>
      </c>
      <c r="B16306" t="s">
        <v>164</v>
      </c>
      <c r="C16306">
        <v>213656.54</v>
      </c>
      <c r="D16306" t="s">
        <v>9</v>
      </c>
      <c r="E16306" t="s">
        <v>11</v>
      </c>
      <c r="F16306">
        <v>99745</v>
      </c>
    </row>
    <row r="16307" spans="1:6">
      <c r="A16307" s="171">
        <v>44691</v>
      </c>
      <c r="B16307" t="s">
        <v>164</v>
      </c>
      <c r="C16307">
        <v>213656.54</v>
      </c>
      <c r="D16307" t="s">
        <v>9</v>
      </c>
      <c r="E16307" t="s">
        <v>12</v>
      </c>
      <c r="F16307">
        <v>0</v>
      </c>
    </row>
    <row r="16308" spans="1:6">
      <c r="A16308" s="171">
        <v>44691</v>
      </c>
      <c r="B16308" t="s">
        <v>164</v>
      </c>
      <c r="C16308">
        <v>213656.54</v>
      </c>
      <c r="D16308" t="s">
        <v>9</v>
      </c>
      <c r="E16308" t="s">
        <v>13</v>
      </c>
      <c r="F16308">
        <v>0</v>
      </c>
    </row>
    <row r="16309" spans="1:6">
      <c r="A16309" s="171">
        <v>44691</v>
      </c>
      <c r="B16309" t="s">
        <v>164</v>
      </c>
      <c r="C16309">
        <v>213656.54</v>
      </c>
      <c r="D16309" t="s">
        <v>14</v>
      </c>
      <c r="E16309" t="s">
        <v>14</v>
      </c>
      <c r="F16309">
        <v>0</v>
      </c>
    </row>
    <row r="16310" spans="1:6">
      <c r="A16310" s="171">
        <v>44691</v>
      </c>
      <c r="B16310" t="s">
        <v>164</v>
      </c>
      <c r="C16310">
        <v>213656.54</v>
      </c>
      <c r="D16310" t="s">
        <v>14</v>
      </c>
      <c r="E16310" t="s">
        <v>15</v>
      </c>
      <c r="F16310">
        <v>0</v>
      </c>
    </row>
    <row r="16311" spans="1:6">
      <c r="A16311" s="171">
        <v>44691</v>
      </c>
      <c r="B16311" t="s">
        <v>164</v>
      </c>
      <c r="C16311">
        <v>213656.54</v>
      </c>
      <c r="D16311" t="s">
        <v>14</v>
      </c>
      <c r="E16311" t="s">
        <v>16</v>
      </c>
      <c r="F16311">
        <v>0</v>
      </c>
    </row>
    <row r="16312" spans="1:6">
      <c r="A16312" s="171">
        <v>44691</v>
      </c>
      <c r="B16312" t="s">
        <v>164</v>
      </c>
      <c r="C16312">
        <v>213656.54</v>
      </c>
      <c r="D16312" t="s">
        <v>14</v>
      </c>
      <c r="E16312" t="s">
        <v>17</v>
      </c>
      <c r="F16312">
        <v>0</v>
      </c>
    </row>
    <row r="16313" spans="1:6">
      <c r="A16313" s="171">
        <v>44691</v>
      </c>
      <c r="B16313" t="s">
        <v>164</v>
      </c>
      <c r="C16313">
        <v>213656.54</v>
      </c>
      <c r="D16313" t="s">
        <v>14</v>
      </c>
      <c r="E16313" t="s">
        <v>18</v>
      </c>
      <c r="F16313">
        <v>0</v>
      </c>
    </row>
    <row r="16314" spans="1:6">
      <c r="A16314" s="171">
        <v>44691</v>
      </c>
      <c r="B16314" t="s">
        <v>164</v>
      </c>
      <c r="C16314">
        <v>213656.54</v>
      </c>
      <c r="D16314" t="s">
        <v>19</v>
      </c>
      <c r="E16314" t="s">
        <v>19</v>
      </c>
      <c r="F16314">
        <v>1727569</v>
      </c>
    </row>
    <row r="16315" spans="1:6">
      <c r="A16315" s="171">
        <v>44691</v>
      </c>
      <c r="B16315" t="s">
        <v>164</v>
      </c>
      <c r="C16315">
        <v>213656.54</v>
      </c>
      <c r="D16315" t="s">
        <v>19</v>
      </c>
      <c r="E16315" t="s">
        <v>20</v>
      </c>
      <c r="F16315">
        <v>1727569</v>
      </c>
    </row>
    <row r="16316" spans="1:6">
      <c r="A16316" s="171">
        <v>44691</v>
      </c>
      <c r="B16316" t="s">
        <v>164</v>
      </c>
      <c r="C16316">
        <v>213656.54</v>
      </c>
      <c r="D16316" t="s">
        <v>19</v>
      </c>
      <c r="E16316" t="s">
        <v>21</v>
      </c>
      <c r="F16316">
        <v>0</v>
      </c>
    </row>
    <row r="16317" spans="1:6">
      <c r="A16317" s="171">
        <v>44691</v>
      </c>
      <c r="B16317" t="s">
        <v>164</v>
      </c>
      <c r="C16317">
        <v>213656.54</v>
      </c>
      <c r="D16317" t="s">
        <v>19</v>
      </c>
      <c r="E16317" t="s">
        <v>22</v>
      </c>
      <c r="F16317">
        <v>0</v>
      </c>
    </row>
    <row r="16318" spans="1:6">
      <c r="A16318" s="171">
        <v>44691</v>
      </c>
      <c r="B16318" t="s">
        <v>164</v>
      </c>
      <c r="C16318">
        <v>213656.54</v>
      </c>
      <c r="D16318" t="s">
        <v>23</v>
      </c>
      <c r="E16318" t="s">
        <v>23</v>
      </c>
      <c r="F16318">
        <v>375320</v>
      </c>
    </row>
    <row r="16319" spans="1:6">
      <c r="A16319" s="171">
        <v>44691</v>
      </c>
      <c r="B16319" t="s">
        <v>164</v>
      </c>
      <c r="C16319">
        <v>213656.54</v>
      </c>
      <c r="D16319" t="s">
        <v>24</v>
      </c>
      <c r="E16319" t="s">
        <v>24</v>
      </c>
      <c r="F16319">
        <v>2133918</v>
      </c>
    </row>
    <row r="16320" spans="1:6">
      <c r="A16320" s="171">
        <v>44691</v>
      </c>
      <c r="B16320" t="s">
        <v>164</v>
      </c>
      <c r="C16320">
        <v>213656.54</v>
      </c>
      <c r="D16320" t="s">
        <v>25</v>
      </c>
      <c r="E16320" t="s">
        <v>25</v>
      </c>
      <c r="F16320">
        <v>3141037</v>
      </c>
    </row>
    <row r="16321" spans="1:6">
      <c r="A16321" s="171">
        <v>44691</v>
      </c>
      <c r="B16321" t="s">
        <v>164</v>
      </c>
      <c r="C16321">
        <v>213656.54</v>
      </c>
      <c r="D16321" t="s">
        <v>26</v>
      </c>
      <c r="E16321" t="s">
        <v>26</v>
      </c>
      <c r="F16321">
        <v>1733590</v>
      </c>
    </row>
    <row r="16322" spans="1:6">
      <c r="A16322" s="171">
        <v>44691</v>
      </c>
      <c r="B16322" t="s">
        <v>164</v>
      </c>
      <c r="C16322">
        <v>213656.54</v>
      </c>
      <c r="D16322" t="s">
        <v>27</v>
      </c>
      <c r="E16322" t="s">
        <v>27</v>
      </c>
      <c r="F16322">
        <v>123965</v>
      </c>
    </row>
    <row r="16323" spans="1:6">
      <c r="A16323" s="171">
        <v>44691</v>
      </c>
      <c r="B16323" t="s">
        <v>164</v>
      </c>
      <c r="C16323">
        <v>213656.54</v>
      </c>
      <c r="D16323" t="s">
        <v>28</v>
      </c>
      <c r="E16323" t="s">
        <v>28</v>
      </c>
      <c r="F16323">
        <v>0</v>
      </c>
    </row>
    <row r="16324" spans="1:6">
      <c r="A16324" s="171">
        <v>44691</v>
      </c>
      <c r="B16324" t="s">
        <v>164</v>
      </c>
      <c r="C16324">
        <v>213656.54</v>
      </c>
      <c r="D16324" t="s">
        <v>29</v>
      </c>
      <c r="E16324" t="s">
        <v>29</v>
      </c>
      <c r="F16324">
        <v>4363784</v>
      </c>
    </row>
    <row r="16325" spans="1:6">
      <c r="A16325" s="171">
        <v>44691</v>
      </c>
      <c r="B16325" t="s">
        <v>164</v>
      </c>
      <c r="C16325">
        <v>213656.54</v>
      </c>
      <c r="D16325" t="s">
        <v>30</v>
      </c>
      <c r="E16325" t="s">
        <v>30</v>
      </c>
      <c r="F16325">
        <v>55213357</v>
      </c>
    </row>
    <row r="16326" spans="1:6">
      <c r="A16326" s="171">
        <v>44691</v>
      </c>
      <c r="B16326" t="s">
        <v>164</v>
      </c>
      <c r="C16326">
        <v>213656.54</v>
      </c>
      <c r="D16326" t="s">
        <v>31</v>
      </c>
      <c r="E16326" t="s">
        <v>31</v>
      </c>
      <c r="F16326">
        <v>496867</v>
      </c>
    </row>
    <row r="16327" spans="1:6">
      <c r="A16327" s="171">
        <v>44691</v>
      </c>
      <c r="B16327" t="s">
        <v>164</v>
      </c>
      <c r="C16327">
        <v>213656.54</v>
      </c>
      <c r="D16327" t="s">
        <v>32</v>
      </c>
      <c r="E16327" t="s">
        <v>32</v>
      </c>
      <c r="F16327">
        <v>138223</v>
      </c>
    </row>
    <row r="16328" spans="1:6">
      <c r="A16328" s="171">
        <v>44691</v>
      </c>
      <c r="B16328" t="s">
        <v>164</v>
      </c>
      <c r="C16328">
        <v>213656.54</v>
      </c>
      <c r="D16328" t="s">
        <v>33</v>
      </c>
      <c r="E16328" t="s">
        <v>33</v>
      </c>
      <c r="F16328">
        <v>186248657</v>
      </c>
    </row>
    <row r="16329" spans="1:6">
      <c r="A16329" s="171">
        <v>44691</v>
      </c>
      <c r="B16329" t="s">
        <v>164</v>
      </c>
      <c r="C16329">
        <v>213656.54</v>
      </c>
      <c r="D16329" t="s">
        <v>34</v>
      </c>
      <c r="E16329" t="s">
        <v>34</v>
      </c>
      <c r="F16329">
        <v>719235</v>
      </c>
    </row>
    <row r="16330" spans="1:6">
      <c r="A16330" s="171">
        <v>44691</v>
      </c>
      <c r="B16330" t="s">
        <v>164</v>
      </c>
      <c r="C16330">
        <v>213656.54</v>
      </c>
      <c r="D16330" t="s">
        <v>35</v>
      </c>
      <c r="E16330" t="s">
        <v>35</v>
      </c>
      <c r="F16330">
        <v>8324164</v>
      </c>
    </row>
    <row r="16331" spans="1:6">
      <c r="A16331" s="171">
        <v>44691</v>
      </c>
      <c r="B16331" t="s">
        <v>164</v>
      </c>
      <c r="C16331">
        <v>213656.54</v>
      </c>
      <c r="D16331" t="s">
        <v>36</v>
      </c>
      <c r="E16331" t="s">
        <v>36</v>
      </c>
      <c r="F16331">
        <v>0</v>
      </c>
    </row>
    <row r="16332" spans="1:6">
      <c r="A16332" s="171">
        <v>44691</v>
      </c>
      <c r="B16332" t="s">
        <v>164</v>
      </c>
      <c r="C16332">
        <v>213656.54</v>
      </c>
      <c r="D16332" t="s">
        <v>37</v>
      </c>
      <c r="E16332" t="s">
        <v>37</v>
      </c>
      <c r="F16332">
        <v>29679</v>
      </c>
    </row>
    <row r="16333" spans="1:6">
      <c r="A16333" s="171">
        <v>44691</v>
      </c>
      <c r="B16333" t="s">
        <v>164</v>
      </c>
      <c r="C16333">
        <v>213656.54</v>
      </c>
      <c r="D16333" t="s">
        <v>38</v>
      </c>
      <c r="E16333" t="s">
        <v>38</v>
      </c>
      <c r="F16333">
        <v>0</v>
      </c>
    </row>
    <row r="16334" spans="1:6">
      <c r="A16334" s="171">
        <v>44691</v>
      </c>
      <c r="B16334" t="s">
        <v>164</v>
      </c>
      <c r="C16334">
        <v>213656.54</v>
      </c>
      <c r="D16334" t="s">
        <v>39</v>
      </c>
      <c r="E16334" t="s">
        <v>39</v>
      </c>
      <c r="F16334">
        <v>0</v>
      </c>
    </row>
    <row r="16335" spans="1:6">
      <c r="A16335" s="171">
        <v>44691</v>
      </c>
      <c r="B16335" t="s">
        <v>164</v>
      </c>
      <c r="C16335">
        <v>213656.54</v>
      </c>
      <c r="D16335" t="s">
        <v>40</v>
      </c>
      <c r="E16335" t="s">
        <v>40</v>
      </c>
      <c r="F16335">
        <v>0</v>
      </c>
    </row>
    <row r="16336" spans="1:6">
      <c r="A16336" s="171">
        <v>44691</v>
      </c>
      <c r="B16336" t="s">
        <v>164</v>
      </c>
      <c r="C16336">
        <v>213656.54</v>
      </c>
      <c r="D16336" t="s">
        <v>41</v>
      </c>
      <c r="E16336" t="s">
        <v>41</v>
      </c>
      <c r="F16336">
        <v>0</v>
      </c>
    </row>
    <row r="16337" spans="1:6">
      <c r="A16337" s="171">
        <v>44692</v>
      </c>
      <c r="B16337" t="s">
        <v>164</v>
      </c>
      <c r="C16337">
        <v>223398.24</v>
      </c>
      <c r="D16337" t="s">
        <v>9</v>
      </c>
      <c r="E16337" t="s">
        <v>9</v>
      </c>
      <c r="F16337">
        <v>617199</v>
      </c>
    </row>
    <row r="16338" spans="1:6">
      <c r="A16338" s="171">
        <v>44692</v>
      </c>
      <c r="B16338" t="s">
        <v>164</v>
      </c>
      <c r="C16338">
        <v>223398.24</v>
      </c>
      <c r="D16338" t="s">
        <v>9</v>
      </c>
      <c r="E16338" t="s">
        <v>10</v>
      </c>
      <c r="F16338">
        <v>517817</v>
      </c>
    </row>
    <row r="16339" spans="1:6">
      <c r="A16339" s="171">
        <v>44692</v>
      </c>
      <c r="B16339" t="s">
        <v>164</v>
      </c>
      <c r="C16339">
        <v>223398.24</v>
      </c>
      <c r="D16339" t="s">
        <v>9</v>
      </c>
      <c r="E16339" t="s">
        <v>11</v>
      </c>
      <c r="F16339">
        <v>99382</v>
      </c>
    </row>
    <row r="16340" spans="1:6">
      <c r="A16340" s="171">
        <v>44692</v>
      </c>
      <c r="B16340" t="s">
        <v>164</v>
      </c>
      <c r="C16340">
        <v>223398.24</v>
      </c>
      <c r="D16340" t="s">
        <v>9</v>
      </c>
      <c r="E16340" t="s">
        <v>12</v>
      </c>
      <c r="F16340">
        <v>0</v>
      </c>
    </row>
    <row r="16341" spans="1:6">
      <c r="A16341" s="171">
        <v>44692</v>
      </c>
      <c r="B16341" t="s">
        <v>164</v>
      </c>
      <c r="C16341">
        <v>223398.24</v>
      </c>
      <c r="D16341" t="s">
        <v>9</v>
      </c>
      <c r="E16341" t="s">
        <v>13</v>
      </c>
      <c r="F16341">
        <v>0</v>
      </c>
    </row>
    <row r="16342" spans="1:6">
      <c r="A16342" s="171">
        <v>44692</v>
      </c>
      <c r="B16342" t="s">
        <v>164</v>
      </c>
      <c r="C16342">
        <v>223398.24</v>
      </c>
      <c r="D16342" t="s">
        <v>14</v>
      </c>
      <c r="E16342" t="s">
        <v>14</v>
      </c>
      <c r="F16342">
        <v>0</v>
      </c>
    </row>
    <row r="16343" spans="1:6">
      <c r="A16343" s="171">
        <v>44692</v>
      </c>
      <c r="B16343" t="s">
        <v>164</v>
      </c>
      <c r="C16343">
        <v>223398.24</v>
      </c>
      <c r="D16343" t="s">
        <v>14</v>
      </c>
      <c r="E16343" t="s">
        <v>15</v>
      </c>
      <c r="F16343">
        <v>0</v>
      </c>
    </row>
    <row r="16344" spans="1:6">
      <c r="A16344" s="171">
        <v>44692</v>
      </c>
      <c r="B16344" t="s">
        <v>164</v>
      </c>
      <c r="C16344">
        <v>223398.24</v>
      </c>
      <c r="D16344" t="s">
        <v>14</v>
      </c>
      <c r="E16344" t="s">
        <v>16</v>
      </c>
      <c r="F16344">
        <v>0</v>
      </c>
    </row>
    <row r="16345" spans="1:6">
      <c r="A16345" s="171">
        <v>44692</v>
      </c>
      <c r="B16345" t="s">
        <v>164</v>
      </c>
      <c r="C16345">
        <v>223398.24</v>
      </c>
      <c r="D16345" t="s">
        <v>14</v>
      </c>
      <c r="E16345" t="s">
        <v>17</v>
      </c>
      <c r="F16345">
        <v>0</v>
      </c>
    </row>
    <row r="16346" spans="1:6">
      <c r="A16346" s="171">
        <v>44692</v>
      </c>
      <c r="B16346" t="s">
        <v>164</v>
      </c>
      <c r="C16346">
        <v>223398.24</v>
      </c>
      <c r="D16346" t="s">
        <v>14</v>
      </c>
      <c r="E16346" t="s">
        <v>18</v>
      </c>
      <c r="F16346">
        <v>0</v>
      </c>
    </row>
    <row r="16347" spans="1:6">
      <c r="A16347" s="171">
        <v>44692</v>
      </c>
      <c r="B16347" t="s">
        <v>164</v>
      </c>
      <c r="C16347">
        <v>223398.24</v>
      </c>
      <c r="D16347" t="s">
        <v>19</v>
      </c>
      <c r="E16347" t="s">
        <v>19</v>
      </c>
      <c r="F16347">
        <v>1913518</v>
      </c>
    </row>
    <row r="16348" spans="1:6">
      <c r="A16348" s="171">
        <v>44692</v>
      </c>
      <c r="B16348" t="s">
        <v>164</v>
      </c>
      <c r="C16348">
        <v>223398.24</v>
      </c>
      <c r="D16348" t="s">
        <v>19</v>
      </c>
      <c r="E16348" t="s">
        <v>20</v>
      </c>
      <c r="F16348">
        <v>1913518</v>
      </c>
    </row>
    <row r="16349" spans="1:6">
      <c r="A16349" s="171">
        <v>44692</v>
      </c>
      <c r="B16349" t="s">
        <v>164</v>
      </c>
      <c r="C16349">
        <v>223398.24</v>
      </c>
      <c r="D16349" t="s">
        <v>19</v>
      </c>
      <c r="E16349" t="s">
        <v>21</v>
      </c>
      <c r="F16349">
        <v>0</v>
      </c>
    </row>
    <row r="16350" spans="1:6">
      <c r="A16350" s="171">
        <v>44692</v>
      </c>
      <c r="B16350" t="s">
        <v>164</v>
      </c>
      <c r="C16350">
        <v>223398.24</v>
      </c>
      <c r="D16350" t="s">
        <v>19</v>
      </c>
      <c r="E16350" t="s">
        <v>22</v>
      </c>
      <c r="F16350">
        <v>0</v>
      </c>
    </row>
    <row r="16351" spans="1:6">
      <c r="A16351" s="171">
        <v>44692</v>
      </c>
      <c r="B16351" t="s">
        <v>164</v>
      </c>
      <c r="C16351">
        <v>223398.24</v>
      </c>
      <c r="D16351" t="s">
        <v>23</v>
      </c>
      <c r="E16351" t="s">
        <v>23</v>
      </c>
      <c r="F16351">
        <v>301492</v>
      </c>
    </row>
    <row r="16352" spans="1:6">
      <c r="A16352" s="171">
        <v>44692</v>
      </c>
      <c r="B16352" t="s">
        <v>164</v>
      </c>
      <c r="C16352">
        <v>223398.24</v>
      </c>
      <c r="D16352" t="s">
        <v>24</v>
      </c>
      <c r="E16352" t="s">
        <v>24</v>
      </c>
      <c r="F16352">
        <v>2108177</v>
      </c>
    </row>
    <row r="16353" spans="1:6">
      <c r="A16353" s="171">
        <v>44692</v>
      </c>
      <c r="B16353" t="s">
        <v>164</v>
      </c>
      <c r="C16353">
        <v>223398.24</v>
      </c>
      <c r="D16353" t="s">
        <v>25</v>
      </c>
      <c r="E16353" t="s">
        <v>25</v>
      </c>
      <c r="F16353">
        <v>3286484</v>
      </c>
    </row>
    <row r="16354" spans="1:6">
      <c r="A16354" s="171">
        <v>44692</v>
      </c>
      <c r="B16354" t="s">
        <v>164</v>
      </c>
      <c r="C16354">
        <v>223398.24</v>
      </c>
      <c r="D16354" t="s">
        <v>26</v>
      </c>
      <c r="E16354" t="s">
        <v>26</v>
      </c>
      <c r="F16354">
        <v>1919373</v>
      </c>
    </row>
    <row r="16355" spans="1:6">
      <c r="A16355" s="171">
        <v>44692</v>
      </c>
      <c r="B16355" t="s">
        <v>164</v>
      </c>
      <c r="C16355">
        <v>223398.24</v>
      </c>
      <c r="D16355" t="s">
        <v>27</v>
      </c>
      <c r="E16355" t="s">
        <v>27</v>
      </c>
      <c r="F16355">
        <v>124578</v>
      </c>
    </row>
    <row r="16356" spans="1:6">
      <c r="A16356" s="171">
        <v>44692</v>
      </c>
      <c r="B16356" t="s">
        <v>164</v>
      </c>
      <c r="C16356">
        <v>223398.24</v>
      </c>
      <c r="D16356" t="s">
        <v>28</v>
      </c>
      <c r="E16356" t="s">
        <v>28</v>
      </c>
      <c r="F16356">
        <v>0</v>
      </c>
    </row>
    <row r="16357" spans="1:6">
      <c r="A16357" s="171">
        <v>44692</v>
      </c>
      <c r="B16357" t="s">
        <v>164</v>
      </c>
      <c r="C16357">
        <v>223398.24</v>
      </c>
      <c r="D16357" t="s">
        <v>29</v>
      </c>
      <c r="E16357" t="s">
        <v>29</v>
      </c>
      <c r="F16357">
        <v>3970616</v>
      </c>
    </row>
    <row r="16358" spans="1:6">
      <c r="A16358" s="171">
        <v>44692</v>
      </c>
      <c r="B16358" t="s">
        <v>164</v>
      </c>
      <c r="C16358">
        <v>223398.24</v>
      </c>
      <c r="D16358" t="s">
        <v>30</v>
      </c>
      <c r="E16358" t="s">
        <v>30</v>
      </c>
      <c r="F16358">
        <v>52518487</v>
      </c>
    </row>
    <row r="16359" spans="1:6">
      <c r="A16359" s="171">
        <v>44692</v>
      </c>
      <c r="B16359" t="s">
        <v>164</v>
      </c>
      <c r="C16359">
        <v>223398.24</v>
      </c>
      <c r="D16359" t="s">
        <v>31</v>
      </c>
      <c r="E16359" t="s">
        <v>31</v>
      </c>
      <c r="F16359">
        <v>755724</v>
      </c>
    </row>
    <row r="16360" spans="1:6">
      <c r="A16360" s="171">
        <v>44692</v>
      </c>
      <c r="B16360" t="s">
        <v>164</v>
      </c>
      <c r="C16360">
        <v>223398.24</v>
      </c>
      <c r="D16360" t="s">
        <v>32</v>
      </c>
      <c r="E16360" t="s">
        <v>32</v>
      </c>
      <c r="F16360">
        <v>210240</v>
      </c>
    </row>
    <row r="16361" spans="1:6">
      <c r="A16361" s="171">
        <v>44692</v>
      </c>
      <c r="B16361" t="s">
        <v>164</v>
      </c>
      <c r="C16361">
        <v>223398.24</v>
      </c>
      <c r="D16361" t="s">
        <v>33</v>
      </c>
      <c r="E16361" t="s">
        <v>33</v>
      </c>
      <c r="F16361">
        <v>110747121</v>
      </c>
    </row>
    <row r="16362" spans="1:6">
      <c r="A16362" s="171">
        <v>44692</v>
      </c>
      <c r="B16362" t="s">
        <v>164</v>
      </c>
      <c r="C16362">
        <v>223398.24</v>
      </c>
      <c r="D16362" t="s">
        <v>34</v>
      </c>
      <c r="E16362" t="s">
        <v>34</v>
      </c>
      <c r="F16362">
        <v>628909</v>
      </c>
    </row>
    <row r="16363" spans="1:6">
      <c r="A16363" s="171">
        <v>44692</v>
      </c>
      <c r="B16363" t="s">
        <v>164</v>
      </c>
      <c r="C16363">
        <v>223398.24</v>
      </c>
      <c r="D16363" t="s">
        <v>35</v>
      </c>
      <c r="E16363" t="s">
        <v>35</v>
      </c>
      <c r="F16363">
        <v>8893657</v>
      </c>
    </row>
    <row r="16364" spans="1:6">
      <c r="A16364" s="171">
        <v>44692</v>
      </c>
      <c r="B16364" t="s">
        <v>164</v>
      </c>
      <c r="C16364">
        <v>223398.24</v>
      </c>
      <c r="D16364" t="s">
        <v>36</v>
      </c>
      <c r="E16364" t="s">
        <v>36</v>
      </c>
      <c r="F16364">
        <v>0</v>
      </c>
    </row>
    <row r="16365" spans="1:6">
      <c r="A16365" s="171">
        <v>44692</v>
      </c>
      <c r="B16365" t="s">
        <v>164</v>
      </c>
      <c r="C16365">
        <v>223398.24</v>
      </c>
      <c r="D16365" t="s">
        <v>37</v>
      </c>
      <c r="E16365" t="s">
        <v>37</v>
      </c>
      <c r="F16365">
        <v>24817</v>
      </c>
    </row>
    <row r="16366" spans="1:6">
      <c r="A16366" s="171">
        <v>44692</v>
      </c>
      <c r="B16366" t="s">
        <v>164</v>
      </c>
      <c r="C16366">
        <v>223398.24</v>
      </c>
      <c r="D16366" t="s">
        <v>38</v>
      </c>
      <c r="E16366" t="s">
        <v>38</v>
      </c>
      <c r="F16366">
        <v>0</v>
      </c>
    </row>
    <row r="16367" spans="1:6">
      <c r="A16367" s="171">
        <v>44692</v>
      </c>
      <c r="B16367" t="s">
        <v>164</v>
      </c>
      <c r="C16367">
        <v>223398.24</v>
      </c>
      <c r="D16367" t="s">
        <v>39</v>
      </c>
      <c r="E16367" t="s">
        <v>39</v>
      </c>
      <c r="F16367">
        <v>0</v>
      </c>
    </row>
    <row r="16368" spans="1:6">
      <c r="A16368" s="171">
        <v>44692</v>
      </c>
      <c r="B16368" t="s">
        <v>164</v>
      </c>
      <c r="C16368">
        <v>223398.24</v>
      </c>
      <c r="D16368" t="s">
        <v>40</v>
      </c>
      <c r="E16368" t="s">
        <v>40</v>
      </c>
      <c r="F16368">
        <v>0</v>
      </c>
    </row>
    <row r="16369" spans="1:6">
      <c r="A16369" s="171">
        <v>44692</v>
      </c>
      <c r="B16369" t="s">
        <v>164</v>
      </c>
      <c r="C16369">
        <v>223398.24</v>
      </c>
      <c r="D16369" t="s">
        <v>41</v>
      </c>
      <c r="E16369" t="s">
        <v>41</v>
      </c>
      <c r="F16369">
        <v>0</v>
      </c>
    </row>
    <row r="16370" spans="1:6">
      <c r="A16370" s="171">
        <v>44693</v>
      </c>
      <c r="B16370" t="s">
        <v>164</v>
      </c>
      <c r="C16370">
        <v>222704.19</v>
      </c>
      <c r="D16370" t="s">
        <v>9</v>
      </c>
      <c r="E16370" t="s">
        <v>9</v>
      </c>
      <c r="F16370">
        <v>570216</v>
      </c>
    </row>
    <row r="16371" spans="1:6">
      <c r="A16371" s="171">
        <v>44693</v>
      </c>
      <c r="B16371" t="s">
        <v>164</v>
      </c>
      <c r="C16371">
        <v>222704.19</v>
      </c>
      <c r="D16371" t="s">
        <v>9</v>
      </c>
      <c r="E16371" t="s">
        <v>10</v>
      </c>
      <c r="F16371">
        <v>439875</v>
      </c>
    </row>
    <row r="16372" spans="1:6">
      <c r="A16372" s="171">
        <v>44693</v>
      </c>
      <c r="B16372" t="s">
        <v>164</v>
      </c>
      <c r="C16372">
        <v>222704.19</v>
      </c>
      <c r="D16372" t="s">
        <v>9</v>
      </c>
      <c r="E16372" t="s">
        <v>11</v>
      </c>
      <c r="F16372">
        <v>130341</v>
      </c>
    </row>
    <row r="16373" spans="1:6">
      <c r="A16373" s="171">
        <v>44693</v>
      </c>
      <c r="B16373" t="s">
        <v>164</v>
      </c>
      <c r="C16373">
        <v>222704.19</v>
      </c>
      <c r="D16373" t="s">
        <v>9</v>
      </c>
      <c r="E16373" t="s">
        <v>12</v>
      </c>
      <c r="F16373">
        <v>0</v>
      </c>
    </row>
    <row r="16374" spans="1:6">
      <c r="A16374" s="171">
        <v>44693</v>
      </c>
      <c r="B16374" t="s">
        <v>164</v>
      </c>
      <c r="C16374">
        <v>222704.19</v>
      </c>
      <c r="D16374" t="s">
        <v>9</v>
      </c>
      <c r="E16374" t="s">
        <v>13</v>
      </c>
      <c r="F16374">
        <v>0</v>
      </c>
    </row>
    <row r="16375" spans="1:6">
      <c r="A16375" s="171">
        <v>44693</v>
      </c>
      <c r="B16375" t="s">
        <v>164</v>
      </c>
      <c r="C16375">
        <v>222704.19</v>
      </c>
      <c r="D16375" t="s">
        <v>14</v>
      </c>
      <c r="E16375" t="s">
        <v>14</v>
      </c>
      <c r="F16375">
        <v>0</v>
      </c>
    </row>
    <row r="16376" spans="1:6">
      <c r="A16376" s="171">
        <v>44693</v>
      </c>
      <c r="B16376" t="s">
        <v>164</v>
      </c>
      <c r="C16376">
        <v>222704.19</v>
      </c>
      <c r="D16376" t="s">
        <v>14</v>
      </c>
      <c r="E16376" t="s">
        <v>15</v>
      </c>
      <c r="F16376">
        <v>0</v>
      </c>
    </row>
    <row r="16377" spans="1:6">
      <c r="A16377" s="171">
        <v>44693</v>
      </c>
      <c r="B16377" t="s">
        <v>164</v>
      </c>
      <c r="C16377">
        <v>222704.19</v>
      </c>
      <c r="D16377" t="s">
        <v>14</v>
      </c>
      <c r="E16377" t="s">
        <v>16</v>
      </c>
      <c r="F16377">
        <v>0</v>
      </c>
    </row>
    <row r="16378" spans="1:6">
      <c r="A16378" s="171">
        <v>44693</v>
      </c>
      <c r="B16378" t="s">
        <v>164</v>
      </c>
      <c r="C16378">
        <v>222704.19</v>
      </c>
      <c r="D16378" t="s">
        <v>14</v>
      </c>
      <c r="E16378" t="s">
        <v>17</v>
      </c>
      <c r="F16378">
        <v>0</v>
      </c>
    </row>
    <row r="16379" spans="1:6">
      <c r="A16379" s="171">
        <v>44693</v>
      </c>
      <c r="B16379" t="s">
        <v>164</v>
      </c>
      <c r="C16379">
        <v>222704.19</v>
      </c>
      <c r="D16379" t="s">
        <v>14</v>
      </c>
      <c r="E16379" t="s">
        <v>18</v>
      </c>
      <c r="F16379">
        <v>0</v>
      </c>
    </row>
    <row r="16380" spans="1:6">
      <c r="A16380" s="171">
        <v>44693</v>
      </c>
      <c r="B16380" t="s">
        <v>164</v>
      </c>
      <c r="C16380">
        <v>222704.19</v>
      </c>
      <c r="D16380" t="s">
        <v>19</v>
      </c>
      <c r="E16380" t="s">
        <v>19</v>
      </c>
      <c r="F16380">
        <v>2923613</v>
      </c>
    </row>
    <row r="16381" spans="1:6">
      <c r="A16381" s="171">
        <v>44693</v>
      </c>
      <c r="B16381" t="s">
        <v>164</v>
      </c>
      <c r="C16381">
        <v>222704.19</v>
      </c>
      <c r="D16381" t="s">
        <v>19</v>
      </c>
      <c r="E16381" t="s">
        <v>20</v>
      </c>
      <c r="F16381">
        <v>2923613</v>
      </c>
    </row>
    <row r="16382" spans="1:6">
      <c r="A16382" s="171">
        <v>44693</v>
      </c>
      <c r="B16382" t="s">
        <v>164</v>
      </c>
      <c r="C16382">
        <v>222704.19</v>
      </c>
      <c r="D16382" t="s">
        <v>19</v>
      </c>
      <c r="E16382" t="s">
        <v>21</v>
      </c>
      <c r="F16382">
        <v>0</v>
      </c>
    </row>
    <row r="16383" spans="1:6">
      <c r="A16383" s="171">
        <v>44693</v>
      </c>
      <c r="B16383" t="s">
        <v>164</v>
      </c>
      <c r="C16383">
        <v>222704.19</v>
      </c>
      <c r="D16383" t="s">
        <v>19</v>
      </c>
      <c r="E16383" t="s">
        <v>22</v>
      </c>
      <c r="F16383">
        <v>0</v>
      </c>
    </row>
    <row r="16384" spans="1:6">
      <c r="A16384" s="171">
        <v>44693</v>
      </c>
      <c r="B16384" t="s">
        <v>164</v>
      </c>
      <c r="C16384">
        <v>222704.19</v>
      </c>
      <c r="D16384" t="s">
        <v>23</v>
      </c>
      <c r="E16384" t="s">
        <v>23</v>
      </c>
      <c r="F16384">
        <v>323397</v>
      </c>
    </row>
    <row r="16385" spans="1:6">
      <c r="A16385" s="171">
        <v>44693</v>
      </c>
      <c r="B16385" t="s">
        <v>164</v>
      </c>
      <c r="C16385">
        <v>222704.19</v>
      </c>
      <c r="D16385" t="s">
        <v>24</v>
      </c>
      <c r="E16385" t="s">
        <v>24</v>
      </c>
      <c r="F16385">
        <v>1392787</v>
      </c>
    </row>
    <row r="16386" spans="1:6">
      <c r="A16386" s="171">
        <v>44693</v>
      </c>
      <c r="B16386" t="s">
        <v>164</v>
      </c>
      <c r="C16386">
        <v>222704.19</v>
      </c>
      <c r="D16386" t="s">
        <v>25</v>
      </c>
      <c r="E16386" t="s">
        <v>25</v>
      </c>
      <c r="F16386">
        <v>3027259</v>
      </c>
    </row>
    <row r="16387" spans="1:6">
      <c r="A16387" s="171">
        <v>44693</v>
      </c>
      <c r="B16387" t="s">
        <v>164</v>
      </c>
      <c r="C16387">
        <v>222704.19</v>
      </c>
      <c r="D16387" t="s">
        <v>26</v>
      </c>
      <c r="E16387" t="s">
        <v>26</v>
      </c>
      <c r="F16387">
        <v>2929208</v>
      </c>
    </row>
    <row r="16388" spans="1:6">
      <c r="A16388" s="171">
        <v>44693</v>
      </c>
      <c r="B16388" t="s">
        <v>164</v>
      </c>
      <c r="C16388">
        <v>222704.19</v>
      </c>
      <c r="D16388" t="s">
        <v>27</v>
      </c>
      <c r="E16388" t="s">
        <v>27</v>
      </c>
      <c r="F16388">
        <v>100117</v>
      </c>
    </row>
    <row r="16389" spans="1:6">
      <c r="A16389" s="171">
        <v>44693</v>
      </c>
      <c r="B16389" t="s">
        <v>164</v>
      </c>
      <c r="C16389">
        <v>222704.19</v>
      </c>
      <c r="D16389" t="s">
        <v>28</v>
      </c>
      <c r="E16389" t="s">
        <v>28</v>
      </c>
      <c r="F16389">
        <v>0</v>
      </c>
    </row>
    <row r="16390" spans="1:6">
      <c r="A16390" s="171">
        <v>44693</v>
      </c>
      <c r="B16390" t="s">
        <v>164</v>
      </c>
      <c r="C16390">
        <v>222704.19</v>
      </c>
      <c r="D16390" t="s">
        <v>29</v>
      </c>
      <c r="E16390" t="s">
        <v>29</v>
      </c>
      <c r="F16390">
        <v>3626759</v>
      </c>
    </row>
    <row r="16391" spans="1:6">
      <c r="A16391" s="171">
        <v>44693</v>
      </c>
      <c r="B16391" t="s">
        <v>164</v>
      </c>
      <c r="C16391">
        <v>222704.19</v>
      </c>
      <c r="D16391" t="s">
        <v>30</v>
      </c>
      <c r="E16391" t="s">
        <v>30</v>
      </c>
      <c r="F16391">
        <v>40207354</v>
      </c>
    </row>
    <row r="16392" spans="1:6">
      <c r="A16392" s="171">
        <v>44693</v>
      </c>
      <c r="B16392" t="s">
        <v>164</v>
      </c>
      <c r="C16392">
        <v>222704.19</v>
      </c>
      <c r="D16392" t="s">
        <v>31</v>
      </c>
      <c r="E16392" t="s">
        <v>31</v>
      </c>
      <c r="F16392">
        <v>501629</v>
      </c>
    </row>
    <row r="16393" spans="1:6">
      <c r="A16393" s="171">
        <v>44693</v>
      </c>
      <c r="B16393" t="s">
        <v>164</v>
      </c>
      <c r="C16393">
        <v>222704.19</v>
      </c>
      <c r="D16393" t="s">
        <v>32</v>
      </c>
      <c r="E16393" t="s">
        <v>32</v>
      </c>
      <c r="F16393">
        <v>330442</v>
      </c>
    </row>
    <row r="16394" spans="1:6">
      <c r="A16394" s="171">
        <v>44693</v>
      </c>
      <c r="B16394" t="s">
        <v>164</v>
      </c>
      <c r="C16394">
        <v>222704.19</v>
      </c>
      <c r="D16394" t="s">
        <v>33</v>
      </c>
      <c r="E16394" t="s">
        <v>33</v>
      </c>
      <c r="F16394">
        <v>188572403</v>
      </c>
    </row>
    <row r="16395" spans="1:6">
      <c r="A16395" s="171">
        <v>44693</v>
      </c>
      <c r="B16395" t="s">
        <v>164</v>
      </c>
      <c r="C16395">
        <v>222704.19</v>
      </c>
      <c r="D16395" t="s">
        <v>34</v>
      </c>
      <c r="E16395" t="s">
        <v>34</v>
      </c>
      <c r="F16395">
        <v>642707</v>
      </c>
    </row>
    <row r="16396" spans="1:6">
      <c r="A16396" s="171">
        <v>44693</v>
      </c>
      <c r="B16396" t="s">
        <v>164</v>
      </c>
      <c r="C16396">
        <v>222704.19</v>
      </c>
      <c r="D16396" t="s">
        <v>35</v>
      </c>
      <c r="E16396" t="s">
        <v>35</v>
      </c>
      <c r="F16396">
        <v>10726592</v>
      </c>
    </row>
    <row r="16397" spans="1:6">
      <c r="A16397" s="171">
        <v>44693</v>
      </c>
      <c r="B16397" t="s">
        <v>164</v>
      </c>
      <c r="C16397">
        <v>222704.19</v>
      </c>
      <c r="D16397" t="s">
        <v>36</v>
      </c>
      <c r="E16397" t="s">
        <v>36</v>
      </c>
      <c r="F16397">
        <v>0</v>
      </c>
    </row>
    <row r="16398" spans="1:6">
      <c r="A16398" s="171">
        <v>44693</v>
      </c>
      <c r="B16398" t="s">
        <v>164</v>
      </c>
      <c r="C16398">
        <v>222704.19</v>
      </c>
      <c r="D16398" t="s">
        <v>37</v>
      </c>
      <c r="E16398" t="s">
        <v>37</v>
      </c>
      <c r="F16398">
        <v>22269</v>
      </c>
    </row>
    <row r="16399" spans="1:6">
      <c r="A16399" s="171">
        <v>44693</v>
      </c>
      <c r="B16399" t="s">
        <v>164</v>
      </c>
      <c r="C16399">
        <v>222704.19</v>
      </c>
      <c r="D16399" t="s">
        <v>38</v>
      </c>
      <c r="E16399" t="s">
        <v>38</v>
      </c>
      <c r="F16399">
        <v>0</v>
      </c>
    </row>
    <row r="16400" spans="1:6">
      <c r="A16400" s="171">
        <v>44693</v>
      </c>
      <c r="B16400" t="s">
        <v>164</v>
      </c>
      <c r="C16400">
        <v>222704.19</v>
      </c>
      <c r="D16400" t="s">
        <v>39</v>
      </c>
      <c r="E16400" t="s">
        <v>39</v>
      </c>
      <c r="F16400">
        <v>0</v>
      </c>
    </row>
    <row r="16401" spans="1:6">
      <c r="A16401" s="171">
        <v>44693</v>
      </c>
      <c r="B16401" t="s">
        <v>164</v>
      </c>
      <c r="C16401">
        <v>222704.19</v>
      </c>
      <c r="D16401" t="s">
        <v>40</v>
      </c>
      <c r="E16401" t="s">
        <v>40</v>
      </c>
      <c r="F16401">
        <v>0</v>
      </c>
    </row>
    <row r="16402" spans="1:6">
      <c r="A16402" s="171">
        <v>44693</v>
      </c>
      <c r="B16402" t="s">
        <v>164</v>
      </c>
      <c r="C16402">
        <v>222704.19</v>
      </c>
      <c r="D16402" t="s">
        <v>41</v>
      </c>
      <c r="E16402" t="s">
        <v>41</v>
      </c>
      <c r="F16402">
        <v>0</v>
      </c>
    </row>
    <row r="16403" spans="1:6">
      <c r="A16403" s="171">
        <v>44694</v>
      </c>
      <c r="B16403" t="s">
        <v>164</v>
      </c>
      <c r="C16403">
        <v>738213.52</v>
      </c>
      <c r="D16403" t="s">
        <v>9</v>
      </c>
      <c r="E16403" t="s">
        <v>9</v>
      </c>
      <c r="F16403">
        <v>767947</v>
      </c>
    </row>
    <row r="16404" spans="1:6">
      <c r="A16404" s="171">
        <v>44694</v>
      </c>
      <c r="B16404" t="s">
        <v>164</v>
      </c>
      <c r="C16404">
        <v>738213.52</v>
      </c>
      <c r="D16404" t="s">
        <v>9</v>
      </c>
      <c r="E16404" t="s">
        <v>10</v>
      </c>
      <c r="F16404">
        <v>640114</v>
      </c>
    </row>
    <row r="16405" spans="1:6">
      <c r="A16405" s="171">
        <v>44694</v>
      </c>
      <c r="B16405" t="s">
        <v>164</v>
      </c>
      <c r="C16405">
        <v>738213.52</v>
      </c>
      <c r="D16405" t="s">
        <v>9</v>
      </c>
      <c r="E16405" t="s">
        <v>11</v>
      </c>
      <c r="F16405">
        <v>127833</v>
      </c>
    </row>
    <row r="16406" spans="1:6">
      <c r="A16406" s="171">
        <v>44694</v>
      </c>
      <c r="B16406" t="s">
        <v>164</v>
      </c>
      <c r="C16406">
        <v>738213.52</v>
      </c>
      <c r="D16406" t="s">
        <v>9</v>
      </c>
      <c r="E16406" t="s">
        <v>12</v>
      </c>
      <c r="F16406">
        <v>0</v>
      </c>
    </row>
    <row r="16407" spans="1:6">
      <c r="A16407" s="171">
        <v>44694</v>
      </c>
      <c r="B16407" t="s">
        <v>164</v>
      </c>
      <c r="C16407">
        <v>738213.52</v>
      </c>
      <c r="D16407" t="s">
        <v>9</v>
      </c>
      <c r="E16407" t="s">
        <v>13</v>
      </c>
      <c r="F16407">
        <v>0</v>
      </c>
    </row>
    <row r="16408" spans="1:6">
      <c r="A16408" s="171">
        <v>44694</v>
      </c>
      <c r="B16408" t="s">
        <v>164</v>
      </c>
      <c r="C16408">
        <v>738213.52</v>
      </c>
      <c r="D16408" t="s">
        <v>14</v>
      </c>
      <c r="E16408" t="s">
        <v>14</v>
      </c>
      <c r="F16408">
        <v>0</v>
      </c>
    </row>
    <row r="16409" spans="1:6">
      <c r="A16409" s="171">
        <v>44694</v>
      </c>
      <c r="B16409" t="s">
        <v>164</v>
      </c>
      <c r="C16409">
        <v>738213.52</v>
      </c>
      <c r="D16409" t="s">
        <v>14</v>
      </c>
      <c r="E16409" t="s">
        <v>15</v>
      </c>
      <c r="F16409">
        <v>0</v>
      </c>
    </row>
    <row r="16410" spans="1:6">
      <c r="A16410" s="171">
        <v>44694</v>
      </c>
      <c r="B16410" t="s">
        <v>164</v>
      </c>
      <c r="C16410">
        <v>738213.52</v>
      </c>
      <c r="D16410" t="s">
        <v>14</v>
      </c>
      <c r="E16410" t="s">
        <v>16</v>
      </c>
      <c r="F16410">
        <v>0</v>
      </c>
    </row>
    <row r="16411" spans="1:6">
      <c r="A16411" s="171">
        <v>44694</v>
      </c>
      <c r="B16411" t="s">
        <v>164</v>
      </c>
      <c r="C16411">
        <v>738213.52</v>
      </c>
      <c r="D16411" t="s">
        <v>14</v>
      </c>
      <c r="E16411" t="s">
        <v>17</v>
      </c>
      <c r="F16411">
        <v>0</v>
      </c>
    </row>
    <row r="16412" spans="1:6">
      <c r="A16412" s="171">
        <v>44694</v>
      </c>
      <c r="B16412" t="s">
        <v>164</v>
      </c>
      <c r="C16412">
        <v>738213.52</v>
      </c>
      <c r="D16412" t="s">
        <v>14</v>
      </c>
      <c r="E16412" t="s">
        <v>18</v>
      </c>
      <c r="F16412">
        <v>0</v>
      </c>
    </row>
    <row r="16413" spans="1:6">
      <c r="A16413" s="171">
        <v>44694</v>
      </c>
      <c r="B16413" t="s">
        <v>164</v>
      </c>
      <c r="C16413">
        <v>738213.52</v>
      </c>
      <c r="D16413" t="s">
        <v>19</v>
      </c>
      <c r="E16413" t="s">
        <v>19</v>
      </c>
      <c r="F16413">
        <v>1447317</v>
      </c>
    </row>
    <row r="16414" spans="1:6">
      <c r="A16414" s="171">
        <v>44694</v>
      </c>
      <c r="B16414" t="s">
        <v>164</v>
      </c>
      <c r="C16414">
        <v>738213.52</v>
      </c>
      <c r="D16414" t="s">
        <v>19</v>
      </c>
      <c r="E16414" t="s">
        <v>20</v>
      </c>
      <c r="F16414">
        <v>1447317</v>
      </c>
    </row>
    <row r="16415" spans="1:6">
      <c r="A16415" s="171">
        <v>44694</v>
      </c>
      <c r="B16415" t="s">
        <v>164</v>
      </c>
      <c r="C16415">
        <v>738213.52</v>
      </c>
      <c r="D16415" t="s">
        <v>19</v>
      </c>
      <c r="E16415" t="s">
        <v>21</v>
      </c>
      <c r="F16415">
        <v>0</v>
      </c>
    </row>
    <row r="16416" spans="1:6">
      <c r="A16416" s="171">
        <v>44694</v>
      </c>
      <c r="B16416" t="s">
        <v>164</v>
      </c>
      <c r="C16416">
        <v>738213.52</v>
      </c>
      <c r="D16416" t="s">
        <v>19</v>
      </c>
      <c r="E16416" t="s">
        <v>22</v>
      </c>
      <c r="F16416">
        <v>0</v>
      </c>
    </row>
    <row r="16417" spans="1:6">
      <c r="A16417" s="171">
        <v>44694</v>
      </c>
      <c r="B16417" t="s">
        <v>164</v>
      </c>
      <c r="C16417">
        <v>738213.52</v>
      </c>
      <c r="D16417" t="s">
        <v>23</v>
      </c>
      <c r="E16417" t="s">
        <v>23</v>
      </c>
      <c r="F16417">
        <v>305190</v>
      </c>
    </row>
    <row r="16418" spans="1:6">
      <c r="A16418" s="171">
        <v>44694</v>
      </c>
      <c r="B16418" t="s">
        <v>164</v>
      </c>
      <c r="C16418">
        <v>738213.52</v>
      </c>
      <c r="D16418" t="s">
        <v>24</v>
      </c>
      <c r="E16418" t="s">
        <v>24</v>
      </c>
      <c r="F16418">
        <v>1352249</v>
      </c>
    </row>
    <row r="16419" spans="1:6">
      <c r="A16419" s="171">
        <v>44694</v>
      </c>
      <c r="B16419" t="s">
        <v>164</v>
      </c>
      <c r="C16419">
        <v>738213.52</v>
      </c>
      <c r="D16419" t="s">
        <v>25</v>
      </c>
      <c r="E16419" t="s">
        <v>25</v>
      </c>
      <c r="F16419">
        <v>2728652</v>
      </c>
    </row>
    <row r="16420" spans="1:6">
      <c r="A16420" s="171">
        <v>44694</v>
      </c>
      <c r="B16420" t="s">
        <v>164</v>
      </c>
      <c r="C16420">
        <v>738213.52</v>
      </c>
      <c r="D16420" t="s">
        <v>26</v>
      </c>
      <c r="E16420" t="s">
        <v>26</v>
      </c>
      <c r="F16420">
        <v>1451834</v>
      </c>
    </row>
    <row r="16421" spans="1:6">
      <c r="A16421" s="171">
        <v>44694</v>
      </c>
      <c r="B16421" t="s">
        <v>164</v>
      </c>
      <c r="C16421">
        <v>738213.52</v>
      </c>
      <c r="D16421" t="s">
        <v>27</v>
      </c>
      <c r="E16421" t="s">
        <v>27</v>
      </c>
      <c r="F16421">
        <v>102752</v>
      </c>
    </row>
    <row r="16422" spans="1:6">
      <c r="A16422" s="171">
        <v>44694</v>
      </c>
      <c r="B16422" t="s">
        <v>164</v>
      </c>
      <c r="C16422">
        <v>738213.52</v>
      </c>
      <c r="D16422" t="s">
        <v>28</v>
      </c>
      <c r="E16422" t="s">
        <v>28</v>
      </c>
      <c r="F16422">
        <v>0</v>
      </c>
    </row>
    <row r="16423" spans="1:6">
      <c r="A16423" s="171">
        <v>44694</v>
      </c>
      <c r="B16423" t="s">
        <v>164</v>
      </c>
      <c r="C16423">
        <v>738213.52</v>
      </c>
      <c r="D16423" t="s">
        <v>29</v>
      </c>
      <c r="E16423" t="s">
        <v>29</v>
      </c>
      <c r="F16423">
        <v>3935562</v>
      </c>
    </row>
    <row r="16424" spans="1:6">
      <c r="A16424" s="171">
        <v>44694</v>
      </c>
      <c r="B16424" t="s">
        <v>164</v>
      </c>
      <c r="C16424">
        <v>738213.52</v>
      </c>
      <c r="D16424" t="s">
        <v>30</v>
      </c>
      <c r="E16424" t="s">
        <v>30</v>
      </c>
      <c r="F16424">
        <v>40922536</v>
      </c>
    </row>
    <row r="16425" spans="1:6">
      <c r="A16425" s="171">
        <v>44694</v>
      </c>
      <c r="B16425" t="s">
        <v>164</v>
      </c>
      <c r="C16425">
        <v>738213.52</v>
      </c>
      <c r="D16425" t="s">
        <v>31</v>
      </c>
      <c r="E16425" t="s">
        <v>31</v>
      </c>
      <c r="F16425">
        <v>515017</v>
      </c>
    </row>
    <row r="16426" spans="1:6">
      <c r="A16426" s="171">
        <v>44694</v>
      </c>
      <c r="B16426" t="s">
        <v>164</v>
      </c>
      <c r="C16426">
        <v>738213.52</v>
      </c>
      <c r="D16426" t="s">
        <v>32</v>
      </c>
      <c r="E16426" t="s">
        <v>32</v>
      </c>
      <c r="F16426">
        <v>113699</v>
      </c>
    </row>
    <row r="16427" spans="1:6">
      <c r="A16427" s="171">
        <v>44694</v>
      </c>
      <c r="B16427" t="s">
        <v>164</v>
      </c>
      <c r="C16427">
        <v>738213.52</v>
      </c>
      <c r="D16427" t="s">
        <v>33</v>
      </c>
      <c r="E16427" t="s">
        <v>33</v>
      </c>
      <c r="F16427">
        <v>204727695</v>
      </c>
    </row>
    <row r="16428" spans="1:6">
      <c r="A16428" s="171">
        <v>44694</v>
      </c>
      <c r="B16428" t="s">
        <v>164</v>
      </c>
      <c r="C16428">
        <v>738213.52</v>
      </c>
      <c r="D16428" t="s">
        <v>34</v>
      </c>
      <c r="E16428" t="s">
        <v>34</v>
      </c>
      <c r="F16428">
        <v>909339</v>
      </c>
    </row>
    <row r="16429" spans="1:6">
      <c r="A16429" s="171">
        <v>44694</v>
      </c>
      <c r="B16429" t="s">
        <v>164</v>
      </c>
      <c r="C16429">
        <v>738213.52</v>
      </c>
      <c r="D16429" t="s">
        <v>35</v>
      </c>
      <c r="E16429" t="s">
        <v>35</v>
      </c>
      <c r="F16429">
        <v>11580521</v>
      </c>
    </row>
    <row r="16430" spans="1:6">
      <c r="A16430" s="171">
        <v>44694</v>
      </c>
      <c r="B16430" t="s">
        <v>164</v>
      </c>
      <c r="C16430">
        <v>738213.52</v>
      </c>
      <c r="D16430" t="s">
        <v>36</v>
      </c>
      <c r="E16430" t="s">
        <v>36</v>
      </c>
      <c r="F16430">
        <v>0</v>
      </c>
    </row>
    <row r="16431" spans="1:6">
      <c r="A16431" s="171">
        <v>44694</v>
      </c>
      <c r="B16431" t="s">
        <v>164</v>
      </c>
      <c r="C16431">
        <v>738213.52</v>
      </c>
      <c r="D16431" t="s">
        <v>37</v>
      </c>
      <c r="E16431" t="s">
        <v>37</v>
      </c>
      <c r="F16431">
        <v>27479</v>
      </c>
    </row>
    <row r="16432" spans="1:6">
      <c r="A16432" s="171">
        <v>44694</v>
      </c>
      <c r="B16432" t="s">
        <v>164</v>
      </c>
      <c r="C16432">
        <v>738213.52</v>
      </c>
      <c r="D16432" t="s">
        <v>38</v>
      </c>
      <c r="E16432" t="s">
        <v>38</v>
      </c>
      <c r="F16432">
        <v>0</v>
      </c>
    </row>
    <row r="16433" spans="1:6">
      <c r="A16433" s="171">
        <v>44694</v>
      </c>
      <c r="B16433" t="s">
        <v>164</v>
      </c>
      <c r="C16433">
        <v>738213.52</v>
      </c>
      <c r="D16433" t="s">
        <v>39</v>
      </c>
      <c r="E16433" t="s">
        <v>39</v>
      </c>
      <c r="F16433">
        <v>0</v>
      </c>
    </row>
    <row r="16434" spans="1:6">
      <c r="A16434" s="171">
        <v>44694</v>
      </c>
      <c r="B16434" t="s">
        <v>164</v>
      </c>
      <c r="C16434">
        <v>738213.52</v>
      </c>
      <c r="D16434" t="s">
        <v>40</v>
      </c>
      <c r="E16434" t="s">
        <v>40</v>
      </c>
      <c r="F16434">
        <v>0</v>
      </c>
    </row>
    <row r="16435" spans="1:6">
      <c r="A16435" s="171">
        <v>44694</v>
      </c>
      <c r="B16435" t="s">
        <v>164</v>
      </c>
      <c r="C16435">
        <v>738213.52</v>
      </c>
      <c r="D16435" t="s">
        <v>41</v>
      </c>
      <c r="E16435" t="s">
        <v>41</v>
      </c>
      <c r="F16435">
        <v>0</v>
      </c>
    </row>
    <row r="16436" spans="1:6">
      <c r="A16436" s="171">
        <v>44695</v>
      </c>
      <c r="B16436" t="s">
        <v>164</v>
      </c>
      <c r="C16436">
        <v>388659.14</v>
      </c>
      <c r="D16436" t="s">
        <v>9</v>
      </c>
      <c r="E16436" t="s">
        <v>9</v>
      </c>
      <c r="F16436">
        <v>944979</v>
      </c>
    </row>
    <row r="16437" spans="1:6">
      <c r="A16437" s="171">
        <v>44695</v>
      </c>
      <c r="B16437" t="s">
        <v>164</v>
      </c>
      <c r="C16437">
        <v>388659.14</v>
      </c>
      <c r="D16437" t="s">
        <v>9</v>
      </c>
      <c r="E16437" t="s">
        <v>10</v>
      </c>
      <c r="F16437">
        <v>814002</v>
      </c>
    </row>
    <row r="16438" spans="1:6">
      <c r="A16438" s="171">
        <v>44695</v>
      </c>
      <c r="B16438" t="s">
        <v>164</v>
      </c>
      <c r="C16438">
        <v>388659.14</v>
      </c>
      <c r="D16438" t="s">
        <v>9</v>
      </c>
      <c r="E16438" t="s">
        <v>11</v>
      </c>
      <c r="F16438">
        <v>130977</v>
      </c>
    </row>
    <row r="16439" spans="1:6">
      <c r="A16439" s="171">
        <v>44695</v>
      </c>
      <c r="B16439" t="s">
        <v>164</v>
      </c>
      <c r="C16439">
        <v>388659.14</v>
      </c>
      <c r="D16439" t="s">
        <v>9</v>
      </c>
      <c r="E16439" t="s">
        <v>12</v>
      </c>
      <c r="F16439">
        <v>0</v>
      </c>
    </row>
    <row r="16440" spans="1:6">
      <c r="A16440" s="171">
        <v>44695</v>
      </c>
      <c r="B16440" t="s">
        <v>164</v>
      </c>
      <c r="C16440">
        <v>388659.14</v>
      </c>
      <c r="D16440" t="s">
        <v>9</v>
      </c>
      <c r="E16440" t="s">
        <v>13</v>
      </c>
      <c r="F16440">
        <v>0</v>
      </c>
    </row>
    <row r="16441" spans="1:6">
      <c r="A16441" s="171">
        <v>44695</v>
      </c>
      <c r="B16441" t="s">
        <v>164</v>
      </c>
      <c r="C16441">
        <v>388659.14</v>
      </c>
      <c r="D16441" t="s">
        <v>14</v>
      </c>
      <c r="E16441" t="s">
        <v>14</v>
      </c>
      <c r="F16441">
        <v>0</v>
      </c>
    </row>
    <row r="16442" spans="1:6">
      <c r="A16442" s="171">
        <v>44695</v>
      </c>
      <c r="B16442" t="s">
        <v>164</v>
      </c>
      <c r="C16442">
        <v>388659.14</v>
      </c>
      <c r="D16442" t="s">
        <v>14</v>
      </c>
      <c r="E16442" t="s">
        <v>15</v>
      </c>
      <c r="F16442">
        <v>0</v>
      </c>
    </row>
    <row r="16443" spans="1:6">
      <c r="A16443" s="171">
        <v>44695</v>
      </c>
      <c r="B16443" t="s">
        <v>164</v>
      </c>
      <c r="C16443">
        <v>388659.14</v>
      </c>
      <c r="D16443" t="s">
        <v>14</v>
      </c>
      <c r="E16443" t="s">
        <v>16</v>
      </c>
      <c r="F16443">
        <v>0</v>
      </c>
    </row>
    <row r="16444" spans="1:6">
      <c r="A16444" s="171">
        <v>44695</v>
      </c>
      <c r="B16444" t="s">
        <v>164</v>
      </c>
      <c r="C16444">
        <v>388659.14</v>
      </c>
      <c r="D16444" t="s">
        <v>14</v>
      </c>
      <c r="E16444" t="s">
        <v>17</v>
      </c>
      <c r="F16444">
        <v>0</v>
      </c>
    </row>
    <row r="16445" spans="1:6">
      <c r="A16445" s="171">
        <v>44695</v>
      </c>
      <c r="B16445" t="s">
        <v>164</v>
      </c>
      <c r="C16445">
        <v>388659.14</v>
      </c>
      <c r="D16445" t="s">
        <v>14</v>
      </c>
      <c r="E16445" t="s">
        <v>18</v>
      </c>
      <c r="F16445">
        <v>0</v>
      </c>
    </row>
    <row r="16446" spans="1:6">
      <c r="A16446" s="171">
        <v>44695</v>
      </c>
      <c r="B16446" t="s">
        <v>164</v>
      </c>
      <c r="C16446">
        <v>388659.14</v>
      </c>
      <c r="D16446" t="s">
        <v>19</v>
      </c>
      <c r="E16446" t="s">
        <v>19</v>
      </c>
      <c r="F16446">
        <v>471027</v>
      </c>
    </row>
    <row r="16447" spans="1:6">
      <c r="A16447" s="171">
        <v>44695</v>
      </c>
      <c r="B16447" t="s">
        <v>164</v>
      </c>
      <c r="C16447">
        <v>388659.14</v>
      </c>
      <c r="D16447" t="s">
        <v>19</v>
      </c>
      <c r="E16447" t="s">
        <v>20</v>
      </c>
      <c r="F16447">
        <v>471027</v>
      </c>
    </row>
    <row r="16448" spans="1:6">
      <c r="A16448" s="171">
        <v>44695</v>
      </c>
      <c r="B16448" t="s">
        <v>164</v>
      </c>
      <c r="C16448">
        <v>388659.14</v>
      </c>
      <c r="D16448" t="s">
        <v>19</v>
      </c>
      <c r="E16448" t="s">
        <v>21</v>
      </c>
      <c r="F16448">
        <v>0</v>
      </c>
    </row>
    <row r="16449" spans="1:6">
      <c r="A16449" s="171">
        <v>44695</v>
      </c>
      <c r="B16449" t="s">
        <v>164</v>
      </c>
      <c r="C16449">
        <v>388659.14</v>
      </c>
      <c r="D16449" t="s">
        <v>19</v>
      </c>
      <c r="E16449" t="s">
        <v>22</v>
      </c>
      <c r="F16449">
        <v>0</v>
      </c>
    </row>
    <row r="16450" spans="1:6">
      <c r="A16450" s="171">
        <v>44695</v>
      </c>
      <c r="B16450" t="s">
        <v>164</v>
      </c>
      <c r="C16450">
        <v>388659.14</v>
      </c>
      <c r="D16450" t="s">
        <v>23</v>
      </c>
      <c r="E16450" t="s">
        <v>23</v>
      </c>
      <c r="F16450">
        <v>323141</v>
      </c>
    </row>
    <row r="16451" spans="1:6">
      <c r="A16451" s="171">
        <v>44695</v>
      </c>
      <c r="B16451" t="s">
        <v>164</v>
      </c>
      <c r="C16451">
        <v>388659.14</v>
      </c>
      <c r="D16451" t="s">
        <v>24</v>
      </c>
      <c r="E16451" t="s">
        <v>24</v>
      </c>
      <c r="F16451">
        <v>2436611</v>
      </c>
    </row>
    <row r="16452" spans="1:6">
      <c r="A16452" s="171">
        <v>44695</v>
      </c>
      <c r="B16452" t="s">
        <v>164</v>
      </c>
      <c r="C16452">
        <v>388659.14</v>
      </c>
      <c r="D16452" t="s">
        <v>25</v>
      </c>
      <c r="E16452" t="s">
        <v>25</v>
      </c>
      <c r="F16452">
        <v>2704635</v>
      </c>
    </row>
    <row r="16453" spans="1:6">
      <c r="A16453" s="171">
        <v>44695</v>
      </c>
      <c r="B16453" t="s">
        <v>164</v>
      </c>
      <c r="C16453">
        <v>388659.14</v>
      </c>
      <c r="D16453" t="s">
        <v>26</v>
      </c>
      <c r="E16453" t="s">
        <v>26</v>
      </c>
      <c r="F16453">
        <v>473913</v>
      </c>
    </row>
    <row r="16454" spans="1:6">
      <c r="A16454" s="171">
        <v>44695</v>
      </c>
      <c r="B16454" t="s">
        <v>164</v>
      </c>
      <c r="C16454">
        <v>388659.14</v>
      </c>
      <c r="D16454" t="s">
        <v>27</v>
      </c>
      <c r="E16454" t="s">
        <v>27</v>
      </c>
      <c r="F16454">
        <v>71276</v>
      </c>
    </row>
    <row r="16455" spans="1:6">
      <c r="A16455" s="171">
        <v>44695</v>
      </c>
      <c r="B16455" t="s">
        <v>164</v>
      </c>
      <c r="C16455">
        <v>388659.14</v>
      </c>
      <c r="D16455" t="s">
        <v>28</v>
      </c>
      <c r="E16455" t="s">
        <v>28</v>
      </c>
      <c r="F16455">
        <v>0</v>
      </c>
    </row>
    <row r="16456" spans="1:6">
      <c r="A16456" s="171">
        <v>44695</v>
      </c>
      <c r="B16456" t="s">
        <v>164</v>
      </c>
      <c r="C16456">
        <v>388659.14</v>
      </c>
      <c r="D16456" t="s">
        <v>29</v>
      </c>
      <c r="E16456" t="s">
        <v>29</v>
      </c>
      <c r="F16456">
        <v>3631298</v>
      </c>
    </row>
    <row r="16457" spans="1:6">
      <c r="A16457" s="171">
        <v>44695</v>
      </c>
      <c r="B16457" t="s">
        <v>164</v>
      </c>
      <c r="C16457">
        <v>388659.14</v>
      </c>
      <c r="D16457" t="s">
        <v>30</v>
      </c>
      <c r="E16457" t="s">
        <v>30</v>
      </c>
      <c r="F16457">
        <v>44424178</v>
      </c>
    </row>
    <row r="16458" spans="1:6">
      <c r="A16458" s="171">
        <v>44695</v>
      </c>
      <c r="B16458" t="s">
        <v>164</v>
      </c>
      <c r="C16458">
        <v>388659.14</v>
      </c>
      <c r="D16458" t="s">
        <v>31</v>
      </c>
      <c r="E16458" t="s">
        <v>31</v>
      </c>
      <c r="F16458">
        <v>699436</v>
      </c>
    </row>
    <row r="16459" spans="1:6">
      <c r="A16459" s="171">
        <v>44695</v>
      </c>
      <c r="B16459" t="s">
        <v>164</v>
      </c>
      <c r="C16459">
        <v>388659.14</v>
      </c>
      <c r="D16459" t="s">
        <v>32</v>
      </c>
      <c r="E16459" t="s">
        <v>32</v>
      </c>
      <c r="F16459">
        <v>178680</v>
      </c>
    </row>
    <row r="16460" spans="1:6">
      <c r="A16460" s="171">
        <v>44695</v>
      </c>
      <c r="B16460" t="s">
        <v>164</v>
      </c>
      <c r="C16460">
        <v>388659.14</v>
      </c>
      <c r="D16460" t="s">
        <v>33</v>
      </c>
      <c r="E16460" t="s">
        <v>33</v>
      </c>
      <c r="F16460">
        <v>237146750</v>
      </c>
    </row>
    <row r="16461" spans="1:6">
      <c r="A16461" s="171">
        <v>44695</v>
      </c>
      <c r="B16461" t="s">
        <v>164</v>
      </c>
      <c r="C16461">
        <v>388659.14</v>
      </c>
      <c r="D16461" t="s">
        <v>34</v>
      </c>
      <c r="E16461" t="s">
        <v>34</v>
      </c>
      <c r="F16461">
        <v>840415</v>
      </c>
    </row>
    <row r="16462" spans="1:6">
      <c r="A16462" s="171">
        <v>44695</v>
      </c>
      <c r="B16462" t="s">
        <v>164</v>
      </c>
      <c r="C16462">
        <v>388659.14</v>
      </c>
      <c r="D16462" t="s">
        <v>35</v>
      </c>
      <c r="E16462" t="s">
        <v>35</v>
      </c>
      <c r="F16462">
        <v>13689287</v>
      </c>
    </row>
    <row r="16463" spans="1:6">
      <c r="A16463" s="171">
        <v>44695</v>
      </c>
      <c r="B16463" t="s">
        <v>164</v>
      </c>
      <c r="C16463">
        <v>388659.14</v>
      </c>
      <c r="D16463" t="s">
        <v>36</v>
      </c>
      <c r="E16463" t="s">
        <v>36</v>
      </c>
      <c r="F16463">
        <v>0</v>
      </c>
    </row>
    <row r="16464" spans="1:6">
      <c r="A16464" s="171">
        <v>44695</v>
      </c>
      <c r="B16464" t="s">
        <v>164</v>
      </c>
      <c r="C16464">
        <v>388659.14</v>
      </c>
      <c r="D16464" t="s">
        <v>37</v>
      </c>
      <c r="E16464" t="s">
        <v>37</v>
      </c>
      <c r="F16464">
        <v>25122</v>
      </c>
    </row>
    <row r="16465" spans="1:6">
      <c r="A16465" s="171">
        <v>44695</v>
      </c>
      <c r="B16465" t="s">
        <v>164</v>
      </c>
      <c r="C16465">
        <v>388659.14</v>
      </c>
      <c r="D16465" t="s">
        <v>38</v>
      </c>
      <c r="E16465" t="s">
        <v>38</v>
      </c>
      <c r="F16465">
        <v>0</v>
      </c>
    </row>
    <row r="16466" spans="1:6">
      <c r="A16466" s="171">
        <v>44695</v>
      </c>
      <c r="B16466" t="s">
        <v>164</v>
      </c>
      <c r="C16466">
        <v>388659.14</v>
      </c>
      <c r="D16466" t="s">
        <v>39</v>
      </c>
      <c r="E16466" t="s">
        <v>39</v>
      </c>
      <c r="F16466">
        <v>0</v>
      </c>
    </row>
    <row r="16467" spans="1:6">
      <c r="A16467" s="171">
        <v>44695</v>
      </c>
      <c r="B16467" t="s">
        <v>164</v>
      </c>
      <c r="C16467">
        <v>388659.14</v>
      </c>
      <c r="D16467" t="s">
        <v>40</v>
      </c>
      <c r="E16467" t="s">
        <v>40</v>
      </c>
      <c r="F16467">
        <v>0</v>
      </c>
    </row>
    <row r="16468" spans="1:6">
      <c r="A16468" s="171">
        <v>44695</v>
      </c>
      <c r="B16468" t="s">
        <v>164</v>
      </c>
      <c r="C16468">
        <v>388659.14</v>
      </c>
      <c r="D16468" t="s">
        <v>41</v>
      </c>
      <c r="E16468" t="s">
        <v>41</v>
      </c>
      <c r="F16468">
        <v>0</v>
      </c>
    </row>
    <row r="16469" spans="1:6">
      <c r="A16469" s="171">
        <v>44696</v>
      </c>
      <c r="B16469" t="s">
        <v>164</v>
      </c>
      <c r="C16469">
        <v>328063.92</v>
      </c>
      <c r="D16469" t="s">
        <v>9</v>
      </c>
      <c r="E16469" t="s">
        <v>9</v>
      </c>
      <c r="F16469">
        <v>1243086</v>
      </c>
    </row>
    <row r="16470" spans="1:6">
      <c r="A16470" s="171">
        <v>44696</v>
      </c>
      <c r="B16470" t="s">
        <v>164</v>
      </c>
      <c r="C16470">
        <v>328063.92</v>
      </c>
      <c r="D16470" t="s">
        <v>9</v>
      </c>
      <c r="E16470" t="s">
        <v>10</v>
      </c>
      <c r="F16470">
        <v>1111752</v>
      </c>
    </row>
    <row r="16471" spans="1:6">
      <c r="A16471" s="171">
        <v>44696</v>
      </c>
      <c r="B16471" t="s">
        <v>164</v>
      </c>
      <c r="C16471">
        <v>328063.92</v>
      </c>
      <c r="D16471" t="s">
        <v>9</v>
      </c>
      <c r="E16471" t="s">
        <v>11</v>
      </c>
      <c r="F16471">
        <v>131334</v>
      </c>
    </row>
    <row r="16472" spans="1:6">
      <c r="A16472" s="171">
        <v>44696</v>
      </c>
      <c r="B16472" t="s">
        <v>164</v>
      </c>
      <c r="C16472">
        <v>328063.92</v>
      </c>
      <c r="D16472" t="s">
        <v>9</v>
      </c>
      <c r="E16472" t="s">
        <v>12</v>
      </c>
      <c r="F16472">
        <v>0</v>
      </c>
    </row>
    <row r="16473" spans="1:6">
      <c r="A16473" s="171">
        <v>44696</v>
      </c>
      <c r="B16473" t="s">
        <v>164</v>
      </c>
      <c r="C16473">
        <v>328063.92</v>
      </c>
      <c r="D16473" t="s">
        <v>9</v>
      </c>
      <c r="E16473" t="s">
        <v>13</v>
      </c>
      <c r="F16473">
        <v>0</v>
      </c>
    </row>
    <row r="16474" spans="1:6">
      <c r="A16474" s="171">
        <v>44696</v>
      </c>
      <c r="B16474" t="s">
        <v>164</v>
      </c>
      <c r="C16474">
        <v>328063.92</v>
      </c>
      <c r="D16474" t="s">
        <v>14</v>
      </c>
      <c r="E16474" t="s">
        <v>14</v>
      </c>
      <c r="F16474">
        <v>0</v>
      </c>
    </row>
    <row r="16475" spans="1:6">
      <c r="A16475" s="171">
        <v>44696</v>
      </c>
      <c r="B16475" t="s">
        <v>164</v>
      </c>
      <c r="C16475">
        <v>328063.92</v>
      </c>
      <c r="D16475" t="s">
        <v>14</v>
      </c>
      <c r="E16475" t="s">
        <v>15</v>
      </c>
      <c r="F16475">
        <v>0</v>
      </c>
    </row>
    <row r="16476" spans="1:6">
      <c r="A16476" s="171">
        <v>44696</v>
      </c>
      <c r="B16476" t="s">
        <v>164</v>
      </c>
      <c r="C16476">
        <v>328063.92</v>
      </c>
      <c r="D16476" t="s">
        <v>14</v>
      </c>
      <c r="E16476" t="s">
        <v>16</v>
      </c>
      <c r="F16476">
        <v>0</v>
      </c>
    </row>
    <row r="16477" spans="1:6">
      <c r="A16477" s="171">
        <v>44696</v>
      </c>
      <c r="B16477" t="s">
        <v>164</v>
      </c>
      <c r="C16477">
        <v>328063.92</v>
      </c>
      <c r="D16477" t="s">
        <v>14</v>
      </c>
      <c r="E16477" t="s">
        <v>17</v>
      </c>
      <c r="F16477">
        <v>0</v>
      </c>
    </row>
    <row r="16478" spans="1:6">
      <c r="A16478" s="171">
        <v>44696</v>
      </c>
      <c r="B16478" t="s">
        <v>164</v>
      </c>
      <c r="C16478">
        <v>328063.92</v>
      </c>
      <c r="D16478" t="s">
        <v>14</v>
      </c>
      <c r="E16478" t="s">
        <v>18</v>
      </c>
      <c r="F16478">
        <v>0</v>
      </c>
    </row>
    <row r="16479" spans="1:6">
      <c r="A16479" s="171">
        <v>44696</v>
      </c>
      <c r="B16479" t="s">
        <v>164</v>
      </c>
      <c r="C16479">
        <v>328063.92</v>
      </c>
      <c r="D16479" t="s">
        <v>19</v>
      </c>
      <c r="E16479" t="s">
        <v>19</v>
      </c>
      <c r="F16479">
        <v>306111</v>
      </c>
    </row>
    <row r="16480" spans="1:6">
      <c r="A16480" s="171">
        <v>44696</v>
      </c>
      <c r="B16480" t="s">
        <v>164</v>
      </c>
      <c r="C16480">
        <v>328063.92</v>
      </c>
      <c r="D16480" t="s">
        <v>19</v>
      </c>
      <c r="E16480" t="s">
        <v>20</v>
      </c>
      <c r="F16480">
        <v>306111</v>
      </c>
    </row>
    <row r="16481" spans="1:6">
      <c r="A16481" s="171">
        <v>44696</v>
      </c>
      <c r="B16481" t="s">
        <v>164</v>
      </c>
      <c r="C16481">
        <v>328063.92</v>
      </c>
      <c r="D16481" t="s">
        <v>19</v>
      </c>
      <c r="E16481" t="s">
        <v>21</v>
      </c>
      <c r="F16481">
        <v>0</v>
      </c>
    </row>
    <row r="16482" spans="1:6">
      <c r="A16482" s="171">
        <v>44696</v>
      </c>
      <c r="B16482" t="s">
        <v>164</v>
      </c>
      <c r="C16482">
        <v>328063.92</v>
      </c>
      <c r="D16482" t="s">
        <v>19</v>
      </c>
      <c r="E16482" t="s">
        <v>22</v>
      </c>
      <c r="F16482">
        <v>0</v>
      </c>
    </row>
    <row r="16483" spans="1:6">
      <c r="A16483" s="171">
        <v>44696</v>
      </c>
      <c r="B16483" t="s">
        <v>164</v>
      </c>
      <c r="C16483">
        <v>328063.92</v>
      </c>
      <c r="D16483" t="s">
        <v>23</v>
      </c>
      <c r="E16483" t="s">
        <v>23</v>
      </c>
      <c r="F16483">
        <v>340556</v>
      </c>
    </row>
    <row r="16484" spans="1:6">
      <c r="A16484" s="171">
        <v>44696</v>
      </c>
      <c r="B16484" t="s">
        <v>164</v>
      </c>
      <c r="C16484">
        <v>328063.92</v>
      </c>
      <c r="D16484" t="s">
        <v>24</v>
      </c>
      <c r="E16484" t="s">
        <v>24</v>
      </c>
      <c r="F16484">
        <v>2122931</v>
      </c>
    </row>
    <row r="16485" spans="1:6">
      <c r="A16485" s="171">
        <v>44696</v>
      </c>
      <c r="B16485" t="s">
        <v>164</v>
      </c>
      <c r="C16485">
        <v>328063.92</v>
      </c>
      <c r="D16485" t="s">
        <v>25</v>
      </c>
      <c r="E16485" t="s">
        <v>25</v>
      </c>
      <c r="F16485">
        <v>3073681</v>
      </c>
    </row>
    <row r="16486" spans="1:6">
      <c r="A16486" s="171">
        <v>44696</v>
      </c>
      <c r="B16486" t="s">
        <v>164</v>
      </c>
      <c r="C16486">
        <v>328063.92</v>
      </c>
      <c r="D16486" t="s">
        <v>26</v>
      </c>
      <c r="E16486" t="s">
        <v>26</v>
      </c>
      <c r="F16486">
        <v>309181</v>
      </c>
    </row>
    <row r="16487" spans="1:6">
      <c r="A16487" s="171">
        <v>44696</v>
      </c>
      <c r="B16487" t="s">
        <v>164</v>
      </c>
      <c r="C16487">
        <v>328063.92</v>
      </c>
      <c r="D16487" t="s">
        <v>27</v>
      </c>
      <c r="E16487" t="s">
        <v>27</v>
      </c>
      <c r="F16487">
        <v>71294</v>
      </c>
    </row>
    <row r="16488" spans="1:6">
      <c r="A16488" s="171">
        <v>44696</v>
      </c>
      <c r="B16488" t="s">
        <v>164</v>
      </c>
      <c r="C16488">
        <v>328063.92</v>
      </c>
      <c r="D16488" t="s">
        <v>28</v>
      </c>
      <c r="E16488" t="s">
        <v>28</v>
      </c>
      <c r="F16488">
        <v>0</v>
      </c>
    </row>
    <row r="16489" spans="1:6">
      <c r="A16489" s="171">
        <v>44696</v>
      </c>
      <c r="B16489" t="s">
        <v>164</v>
      </c>
      <c r="C16489">
        <v>328063.92</v>
      </c>
      <c r="D16489" t="s">
        <v>29</v>
      </c>
      <c r="E16489" t="s">
        <v>29</v>
      </c>
      <c r="F16489">
        <v>2944107</v>
      </c>
    </row>
    <row r="16490" spans="1:6">
      <c r="A16490" s="171">
        <v>44696</v>
      </c>
      <c r="B16490" t="s">
        <v>164</v>
      </c>
      <c r="C16490">
        <v>328063.92</v>
      </c>
      <c r="D16490" t="s">
        <v>30</v>
      </c>
      <c r="E16490" t="s">
        <v>30</v>
      </c>
      <c r="F16490">
        <v>46698723</v>
      </c>
    </row>
    <row r="16491" spans="1:6">
      <c r="A16491" s="171">
        <v>44696</v>
      </c>
      <c r="B16491" t="s">
        <v>164</v>
      </c>
      <c r="C16491">
        <v>328063.92</v>
      </c>
      <c r="D16491" t="s">
        <v>31</v>
      </c>
      <c r="E16491" t="s">
        <v>31</v>
      </c>
      <c r="F16491">
        <v>611186</v>
      </c>
    </row>
    <row r="16492" spans="1:6">
      <c r="A16492" s="171">
        <v>44696</v>
      </c>
      <c r="B16492" t="s">
        <v>164</v>
      </c>
      <c r="C16492">
        <v>328063.92</v>
      </c>
      <c r="D16492" t="s">
        <v>32</v>
      </c>
      <c r="E16492" t="s">
        <v>32</v>
      </c>
      <c r="F16492">
        <v>211670</v>
      </c>
    </row>
    <row r="16493" spans="1:6">
      <c r="A16493" s="171">
        <v>44696</v>
      </c>
      <c r="B16493" t="s">
        <v>164</v>
      </c>
      <c r="C16493">
        <v>328063.92</v>
      </c>
      <c r="D16493" t="s">
        <v>33</v>
      </c>
      <c r="E16493" t="s">
        <v>33</v>
      </c>
      <c r="F16493">
        <v>238771483</v>
      </c>
    </row>
    <row r="16494" spans="1:6">
      <c r="A16494" s="171">
        <v>44696</v>
      </c>
      <c r="B16494" t="s">
        <v>164</v>
      </c>
      <c r="C16494">
        <v>328063.92</v>
      </c>
      <c r="D16494" t="s">
        <v>34</v>
      </c>
      <c r="E16494" t="s">
        <v>34</v>
      </c>
      <c r="F16494">
        <v>1343416</v>
      </c>
    </row>
    <row r="16495" spans="1:6">
      <c r="A16495" s="171">
        <v>44696</v>
      </c>
      <c r="B16495" t="s">
        <v>164</v>
      </c>
      <c r="C16495">
        <v>328063.92</v>
      </c>
      <c r="D16495" t="s">
        <v>35</v>
      </c>
      <c r="E16495" t="s">
        <v>35</v>
      </c>
      <c r="F16495">
        <v>11409129</v>
      </c>
    </row>
    <row r="16496" spans="1:6">
      <c r="A16496" s="171">
        <v>44696</v>
      </c>
      <c r="B16496" t="s">
        <v>164</v>
      </c>
      <c r="C16496">
        <v>328063.92</v>
      </c>
      <c r="D16496" t="s">
        <v>36</v>
      </c>
      <c r="E16496" t="s">
        <v>36</v>
      </c>
      <c r="F16496">
        <v>0</v>
      </c>
    </row>
    <row r="16497" spans="1:6">
      <c r="A16497" s="171">
        <v>44696</v>
      </c>
      <c r="B16497" t="s">
        <v>164</v>
      </c>
      <c r="C16497">
        <v>328063.92</v>
      </c>
      <c r="D16497" t="s">
        <v>37</v>
      </c>
      <c r="E16497" t="s">
        <v>37</v>
      </c>
      <c r="F16497">
        <v>25909</v>
      </c>
    </row>
    <row r="16498" spans="1:6">
      <c r="A16498" s="171">
        <v>44696</v>
      </c>
      <c r="B16498" t="s">
        <v>164</v>
      </c>
      <c r="C16498">
        <v>328063.92</v>
      </c>
      <c r="D16498" t="s">
        <v>38</v>
      </c>
      <c r="E16498" t="s">
        <v>38</v>
      </c>
      <c r="F16498">
        <v>0</v>
      </c>
    </row>
    <row r="16499" spans="1:6">
      <c r="A16499" s="171">
        <v>44696</v>
      </c>
      <c r="B16499" t="s">
        <v>164</v>
      </c>
      <c r="C16499">
        <v>328063.92</v>
      </c>
      <c r="D16499" t="s">
        <v>39</v>
      </c>
      <c r="E16499" t="s">
        <v>39</v>
      </c>
      <c r="F16499">
        <v>0</v>
      </c>
    </row>
    <row r="16500" spans="1:6">
      <c r="A16500" s="171">
        <v>44696</v>
      </c>
      <c r="B16500" t="s">
        <v>164</v>
      </c>
      <c r="C16500">
        <v>328063.92</v>
      </c>
      <c r="D16500" t="s">
        <v>40</v>
      </c>
      <c r="E16500" t="s">
        <v>40</v>
      </c>
      <c r="F16500">
        <v>0</v>
      </c>
    </row>
    <row r="16501" spans="1:6">
      <c r="A16501" s="171">
        <v>44696</v>
      </c>
      <c r="B16501" t="s">
        <v>164</v>
      </c>
      <c r="C16501">
        <v>328063.92</v>
      </c>
      <c r="D16501" t="s">
        <v>41</v>
      </c>
      <c r="E16501" t="s">
        <v>41</v>
      </c>
      <c r="F16501">
        <v>0</v>
      </c>
    </row>
    <row r="16502" spans="1:6">
      <c r="A16502" s="171">
        <v>44697</v>
      </c>
      <c r="B16502" t="s">
        <v>164</v>
      </c>
      <c r="C16502">
        <v>256921.62</v>
      </c>
      <c r="D16502" t="s">
        <v>9</v>
      </c>
      <c r="E16502" t="s">
        <v>9</v>
      </c>
      <c r="F16502">
        <v>1152015</v>
      </c>
    </row>
    <row r="16503" spans="1:6">
      <c r="A16503" s="171">
        <v>44697</v>
      </c>
      <c r="B16503" t="s">
        <v>164</v>
      </c>
      <c r="C16503">
        <v>256921.62</v>
      </c>
      <c r="D16503" t="s">
        <v>9</v>
      </c>
      <c r="E16503" t="s">
        <v>10</v>
      </c>
      <c r="F16503">
        <v>978668</v>
      </c>
    </row>
    <row r="16504" spans="1:6">
      <c r="A16504" s="171">
        <v>44697</v>
      </c>
      <c r="B16504" t="s">
        <v>164</v>
      </c>
      <c r="C16504">
        <v>256921.62</v>
      </c>
      <c r="D16504" t="s">
        <v>9</v>
      </c>
      <c r="E16504" t="s">
        <v>11</v>
      </c>
      <c r="F16504">
        <v>173347</v>
      </c>
    </row>
    <row r="16505" spans="1:6">
      <c r="A16505" s="171">
        <v>44697</v>
      </c>
      <c r="B16505" t="s">
        <v>164</v>
      </c>
      <c r="C16505">
        <v>256921.62</v>
      </c>
      <c r="D16505" t="s">
        <v>9</v>
      </c>
      <c r="E16505" t="s">
        <v>12</v>
      </c>
      <c r="F16505">
        <v>0</v>
      </c>
    </row>
    <row r="16506" spans="1:6">
      <c r="A16506" s="171">
        <v>44697</v>
      </c>
      <c r="B16506" t="s">
        <v>164</v>
      </c>
      <c r="C16506">
        <v>256921.62</v>
      </c>
      <c r="D16506" t="s">
        <v>9</v>
      </c>
      <c r="E16506" t="s">
        <v>13</v>
      </c>
      <c r="F16506">
        <v>0</v>
      </c>
    </row>
    <row r="16507" spans="1:6">
      <c r="A16507" s="171">
        <v>44697</v>
      </c>
      <c r="B16507" t="s">
        <v>164</v>
      </c>
      <c r="C16507">
        <v>256921.62</v>
      </c>
      <c r="D16507" t="s">
        <v>14</v>
      </c>
      <c r="E16507" t="s">
        <v>14</v>
      </c>
      <c r="F16507">
        <v>0</v>
      </c>
    </row>
    <row r="16508" spans="1:6">
      <c r="A16508" s="171">
        <v>44697</v>
      </c>
      <c r="B16508" t="s">
        <v>164</v>
      </c>
      <c r="C16508">
        <v>256921.62</v>
      </c>
      <c r="D16508" t="s">
        <v>14</v>
      </c>
      <c r="E16508" t="s">
        <v>15</v>
      </c>
      <c r="F16508">
        <v>0</v>
      </c>
    </row>
    <row r="16509" spans="1:6">
      <c r="A16509" s="171">
        <v>44697</v>
      </c>
      <c r="B16509" t="s">
        <v>164</v>
      </c>
      <c r="C16509">
        <v>256921.62</v>
      </c>
      <c r="D16509" t="s">
        <v>14</v>
      </c>
      <c r="E16509" t="s">
        <v>16</v>
      </c>
      <c r="F16509">
        <v>0</v>
      </c>
    </row>
    <row r="16510" spans="1:6">
      <c r="A16510" s="171">
        <v>44697</v>
      </c>
      <c r="B16510" t="s">
        <v>164</v>
      </c>
      <c r="C16510">
        <v>256921.62</v>
      </c>
      <c r="D16510" t="s">
        <v>14</v>
      </c>
      <c r="E16510" t="s">
        <v>17</v>
      </c>
      <c r="F16510">
        <v>0</v>
      </c>
    </row>
    <row r="16511" spans="1:6">
      <c r="A16511" s="171">
        <v>44697</v>
      </c>
      <c r="B16511" t="s">
        <v>164</v>
      </c>
      <c r="C16511">
        <v>256921.62</v>
      </c>
      <c r="D16511" t="s">
        <v>14</v>
      </c>
      <c r="E16511" t="s">
        <v>18</v>
      </c>
      <c r="F16511">
        <v>0</v>
      </c>
    </row>
    <row r="16512" spans="1:6">
      <c r="A16512" s="171">
        <v>44697</v>
      </c>
      <c r="B16512" t="s">
        <v>164</v>
      </c>
      <c r="C16512">
        <v>256921.62</v>
      </c>
      <c r="D16512" t="s">
        <v>19</v>
      </c>
      <c r="E16512" t="s">
        <v>19</v>
      </c>
      <c r="F16512">
        <v>110424</v>
      </c>
    </row>
    <row r="16513" spans="1:6">
      <c r="A16513" s="171">
        <v>44697</v>
      </c>
      <c r="B16513" t="s">
        <v>164</v>
      </c>
      <c r="C16513">
        <v>256921.62</v>
      </c>
      <c r="D16513" t="s">
        <v>19</v>
      </c>
      <c r="E16513" t="s">
        <v>20</v>
      </c>
      <c r="F16513">
        <v>110424</v>
      </c>
    </row>
    <row r="16514" spans="1:6">
      <c r="A16514" s="171">
        <v>44697</v>
      </c>
      <c r="B16514" t="s">
        <v>164</v>
      </c>
      <c r="C16514">
        <v>256921.62</v>
      </c>
      <c r="D16514" t="s">
        <v>19</v>
      </c>
      <c r="E16514" t="s">
        <v>21</v>
      </c>
      <c r="F16514">
        <v>0</v>
      </c>
    </row>
    <row r="16515" spans="1:6">
      <c r="A16515" s="171">
        <v>44697</v>
      </c>
      <c r="B16515" t="s">
        <v>164</v>
      </c>
      <c r="C16515">
        <v>256921.62</v>
      </c>
      <c r="D16515" t="s">
        <v>19</v>
      </c>
      <c r="E16515" t="s">
        <v>22</v>
      </c>
      <c r="F16515">
        <v>0</v>
      </c>
    </row>
    <row r="16516" spans="1:6">
      <c r="A16516" s="171">
        <v>44697</v>
      </c>
      <c r="B16516" t="s">
        <v>164</v>
      </c>
      <c r="C16516">
        <v>256921.62</v>
      </c>
      <c r="D16516" t="s">
        <v>23</v>
      </c>
      <c r="E16516" t="s">
        <v>23</v>
      </c>
      <c r="F16516">
        <v>314733</v>
      </c>
    </row>
    <row r="16517" spans="1:6">
      <c r="A16517" s="171">
        <v>44697</v>
      </c>
      <c r="B16517" t="s">
        <v>164</v>
      </c>
      <c r="C16517">
        <v>256921.62</v>
      </c>
      <c r="D16517" t="s">
        <v>24</v>
      </c>
      <c r="E16517" t="s">
        <v>24</v>
      </c>
      <c r="F16517">
        <v>973970</v>
      </c>
    </row>
    <row r="16518" spans="1:6">
      <c r="A16518" s="171">
        <v>44697</v>
      </c>
      <c r="B16518" t="s">
        <v>164</v>
      </c>
      <c r="C16518">
        <v>256921.62</v>
      </c>
      <c r="D16518" t="s">
        <v>25</v>
      </c>
      <c r="E16518" t="s">
        <v>25</v>
      </c>
      <c r="F16518">
        <v>2968259</v>
      </c>
    </row>
    <row r="16519" spans="1:6">
      <c r="A16519" s="171">
        <v>44697</v>
      </c>
      <c r="B16519" t="s">
        <v>164</v>
      </c>
      <c r="C16519">
        <v>256921.62</v>
      </c>
      <c r="D16519" t="s">
        <v>26</v>
      </c>
      <c r="E16519" t="s">
        <v>26</v>
      </c>
      <c r="F16519">
        <v>113368</v>
      </c>
    </row>
    <row r="16520" spans="1:6">
      <c r="A16520" s="171">
        <v>44697</v>
      </c>
      <c r="B16520" t="s">
        <v>164</v>
      </c>
      <c r="C16520">
        <v>256921.62</v>
      </c>
      <c r="D16520" t="s">
        <v>27</v>
      </c>
      <c r="E16520" t="s">
        <v>27</v>
      </c>
      <c r="F16520">
        <v>69337</v>
      </c>
    </row>
    <row r="16521" spans="1:6">
      <c r="A16521" s="171">
        <v>44697</v>
      </c>
      <c r="B16521" t="s">
        <v>164</v>
      </c>
      <c r="C16521">
        <v>256921.62</v>
      </c>
      <c r="D16521" t="s">
        <v>28</v>
      </c>
      <c r="E16521" t="s">
        <v>28</v>
      </c>
      <c r="F16521">
        <v>0</v>
      </c>
    </row>
    <row r="16522" spans="1:6">
      <c r="A16522" s="171">
        <v>44697</v>
      </c>
      <c r="B16522" t="s">
        <v>164</v>
      </c>
      <c r="C16522">
        <v>256921.62</v>
      </c>
      <c r="D16522" t="s">
        <v>29</v>
      </c>
      <c r="E16522" t="s">
        <v>29</v>
      </c>
      <c r="F16522">
        <v>2564906</v>
      </c>
    </row>
    <row r="16523" spans="1:6">
      <c r="A16523" s="171">
        <v>44697</v>
      </c>
      <c r="B16523" t="s">
        <v>164</v>
      </c>
      <c r="C16523">
        <v>256921.62</v>
      </c>
      <c r="D16523" t="s">
        <v>30</v>
      </c>
      <c r="E16523" t="s">
        <v>30</v>
      </c>
      <c r="F16523">
        <v>41223404</v>
      </c>
    </row>
    <row r="16524" spans="1:6">
      <c r="A16524" s="171">
        <v>44697</v>
      </c>
      <c r="B16524" t="s">
        <v>164</v>
      </c>
      <c r="C16524">
        <v>256921.62</v>
      </c>
      <c r="D16524" t="s">
        <v>31</v>
      </c>
      <c r="E16524" t="s">
        <v>31</v>
      </c>
      <c r="F16524">
        <v>482901</v>
      </c>
    </row>
    <row r="16525" spans="1:6">
      <c r="A16525" s="171">
        <v>44697</v>
      </c>
      <c r="B16525" t="s">
        <v>164</v>
      </c>
      <c r="C16525">
        <v>256921.62</v>
      </c>
      <c r="D16525" t="s">
        <v>32</v>
      </c>
      <c r="E16525" t="s">
        <v>32</v>
      </c>
      <c r="F16525">
        <v>128012</v>
      </c>
    </row>
    <row r="16526" spans="1:6">
      <c r="A16526" s="171">
        <v>44697</v>
      </c>
      <c r="B16526" t="s">
        <v>164</v>
      </c>
      <c r="C16526">
        <v>256921.62</v>
      </c>
      <c r="D16526" t="s">
        <v>33</v>
      </c>
      <c r="E16526" t="s">
        <v>33</v>
      </c>
      <c r="F16526">
        <v>317445573</v>
      </c>
    </row>
    <row r="16527" spans="1:6">
      <c r="A16527" s="171">
        <v>44697</v>
      </c>
      <c r="B16527" t="s">
        <v>164</v>
      </c>
      <c r="C16527">
        <v>256921.62</v>
      </c>
      <c r="D16527" t="s">
        <v>34</v>
      </c>
      <c r="E16527" t="s">
        <v>34</v>
      </c>
      <c r="F16527">
        <v>762</v>
      </c>
    </row>
    <row r="16528" spans="1:6">
      <c r="A16528" s="171">
        <v>44697</v>
      </c>
      <c r="B16528" t="s">
        <v>164</v>
      </c>
      <c r="C16528">
        <v>256921.62</v>
      </c>
      <c r="D16528" t="s">
        <v>35</v>
      </c>
      <c r="E16528" t="s">
        <v>35</v>
      </c>
      <c r="F16528">
        <v>8448118</v>
      </c>
    </row>
    <row r="16529" spans="1:6">
      <c r="A16529" s="171">
        <v>44697</v>
      </c>
      <c r="B16529" t="s">
        <v>164</v>
      </c>
      <c r="C16529">
        <v>256921.62</v>
      </c>
      <c r="D16529" t="s">
        <v>36</v>
      </c>
      <c r="E16529" t="s">
        <v>36</v>
      </c>
      <c r="F16529">
        <v>0</v>
      </c>
    </row>
    <row r="16530" spans="1:6">
      <c r="A16530" s="171">
        <v>44697</v>
      </c>
      <c r="B16530" t="s">
        <v>164</v>
      </c>
      <c r="C16530">
        <v>256921.62</v>
      </c>
      <c r="D16530" t="s">
        <v>37</v>
      </c>
      <c r="E16530" t="s">
        <v>37</v>
      </c>
      <c r="F16530">
        <v>26755</v>
      </c>
    </row>
    <row r="16531" spans="1:6">
      <c r="A16531" s="171">
        <v>44697</v>
      </c>
      <c r="B16531" t="s">
        <v>164</v>
      </c>
      <c r="C16531">
        <v>256921.62</v>
      </c>
      <c r="D16531" t="s">
        <v>38</v>
      </c>
      <c r="E16531" t="s">
        <v>38</v>
      </c>
      <c r="F16531">
        <v>0</v>
      </c>
    </row>
    <row r="16532" spans="1:6">
      <c r="A16532" s="171">
        <v>44697</v>
      </c>
      <c r="B16532" t="s">
        <v>164</v>
      </c>
      <c r="C16532">
        <v>256921.62</v>
      </c>
      <c r="D16532" t="s">
        <v>39</v>
      </c>
      <c r="E16532" t="s">
        <v>39</v>
      </c>
      <c r="F16532">
        <v>0</v>
      </c>
    </row>
    <row r="16533" spans="1:6">
      <c r="A16533" s="171">
        <v>44697</v>
      </c>
      <c r="B16533" t="s">
        <v>164</v>
      </c>
      <c r="C16533">
        <v>256921.62</v>
      </c>
      <c r="D16533" t="s">
        <v>40</v>
      </c>
      <c r="E16533" t="s">
        <v>40</v>
      </c>
      <c r="F16533">
        <v>0</v>
      </c>
    </row>
    <row r="16534" spans="1:6">
      <c r="A16534" s="171">
        <v>44697</v>
      </c>
      <c r="B16534" t="s">
        <v>164</v>
      </c>
      <c r="C16534">
        <v>256921.62</v>
      </c>
      <c r="D16534" t="s">
        <v>41</v>
      </c>
      <c r="E16534" t="s">
        <v>41</v>
      </c>
      <c r="F16534">
        <v>0</v>
      </c>
    </row>
    <row r="16535" spans="1:6">
      <c r="A16535" s="171">
        <v>44698</v>
      </c>
      <c r="B16535" t="s">
        <v>164</v>
      </c>
      <c r="C16535">
        <v>274763.89</v>
      </c>
      <c r="D16535" t="s">
        <v>9</v>
      </c>
      <c r="E16535" t="s">
        <v>9</v>
      </c>
      <c r="F16535">
        <v>1007756</v>
      </c>
    </row>
    <row r="16536" spans="1:6">
      <c r="A16536" s="171">
        <v>44698</v>
      </c>
      <c r="B16536" t="s">
        <v>164</v>
      </c>
      <c r="C16536">
        <v>274763.89</v>
      </c>
      <c r="D16536" t="s">
        <v>9</v>
      </c>
      <c r="E16536" t="s">
        <v>10</v>
      </c>
      <c r="F16536">
        <v>836050</v>
      </c>
    </row>
    <row r="16537" spans="1:6">
      <c r="A16537" s="171">
        <v>44698</v>
      </c>
      <c r="B16537" t="s">
        <v>164</v>
      </c>
      <c r="C16537">
        <v>274763.89</v>
      </c>
      <c r="D16537" t="s">
        <v>9</v>
      </c>
      <c r="E16537" t="s">
        <v>11</v>
      </c>
      <c r="F16537">
        <v>171706</v>
      </c>
    </row>
    <row r="16538" spans="1:6">
      <c r="A16538" s="171">
        <v>44698</v>
      </c>
      <c r="B16538" t="s">
        <v>164</v>
      </c>
      <c r="C16538">
        <v>274763.89</v>
      </c>
      <c r="D16538" t="s">
        <v>9</v>
      </c>
      <c r="E16538" t="s">
        <v>12</v>
      </c>
      <c r="F16538">
        <v>0</v>
      </c>
    </row>
    <row r="16539" spans="1:6">
      <c r="A16539" s="171">
        <v>44698</v>
      </c>
      <c r="B16539" t="s">
        <v>164</v>
      </c>
      <c r="C16539">
        <v>274763.89</v>
      </c>
      <c r="D16539" t="s">
        <v>9</v>
      </c>
      <c r="E16539" t="s">
        <v>13</v>
      </c>
      <c r="F16539">
        <v>0</v>
      </c>
    </row>
    <row r="16540" spans="1:6">
      <c r="A16540" s="171">
        <v>44698</v>
      </c>
      <c r="B16540" t="s">
        <v>164</v>
      </c>
      <c r="C16540">
        <v>274763.89</v>
      </c>
      <c r="D16540" t="s">
        <v>14</v>
      </c>
      <c r="E16540" t="s">
        <v>14</v>
      </c>
      <c r="F16540">
        <v>0</v>
      </c>
    </row>
    <row r="16541" spans="1:6">
      <c r="A16541" s="171">
        <v>44698</v>
      </c>
      <c r="B16541" t="s">
        <v>164</v>
      </c>
      <c r="C16541">
        <v>274763.89</v>
      </c>
      <c r="D16541" t="s">
        <v>14</v>
      </c>
      <c r="E16541" t="s">
        <v>15</v>
      </c>
      <c r="F16541">
        <v>0</v>
      </c>
    </row>
    <row r="16542" spans="1:6">
      <c r="A16542" s="171">
        <v>44698</v>
      </c>
      <c r="B16542" t="s">
        <v>164</v>
      </c>
      <c r="C16542">
        <v>274763.89</v>
      </c>
      <c r="D16542" t="s">
        <v>14</v>
      </c>
      <c r="E16542" t="s">
        <v>16</v>
      </c>
      <c r="F16542">
        <v>0</v>
      </c>
    </row>
    <row r="16543" spans="1:6">
      <c r="A16543" s="171">
        <v>44698</v>
      </c>
      <c r="B16543" t="s">
        <v>164</v>
      </c>
      <c r="C16543">
        <v>274763.89</v>
      </c>
      <c r="D16543" t="s">
        <v>14</v>
      </c>
      <c r="E16543" t="s">
        <v>17</v>
      </c>
      <c r="F16543">
        <v>0</v>
      </c>
    </row>
    <row r="16544" spans="1:6">
      <c r="A16544" s="171">
        <v>44698</v>
      </c>
      <c r="B16544" t="s">
        <v>164</v>
      </c>
      <c r="C16544">
        <v>274763.89</v>
      </c>
      <c r="D16544" t="s">
        <v>14</v>
      </c>
      <c r="E16544" t="s">
        <v>18</v>
      </c>
      <c r="F16544">
        <v>0</v>
      </c>
    </row>
    <row r="16545" spans="1:6">
      <c r="A16545" s="171">
        <v>44698</v>
      </c>
      <c r="B16545" t="s">
        <v>164</v>
      </c>
      <c r="C16545">
        <v>274763.89</v>
      </c>
      <c r="D16545" t="s">
        <v>19</v>
      </c>
      <c r="E16545" t="s">
        <v>19</v>
      </c>
      <c r="F16545">
        <v>1415085</v>
      </c>
    </row>
    <row r="16546" spans="1:6">
      <c r="A16546" s="171">
        <v>44698</v>
      </c>
      <c r="B16546" t="s">
        <v>164</v>
      </c>
      <c r="C16546">
        <v>274763.89</v>
      </c>
      <c r="D16546" t="s">
        <v>19</v>
      </c>
      <c r="E16546" t="s">
        <v>20</v>
      </c>
      <c r="F16546">
        <v>767986</v>
      </c>
    </row>
    <row r="16547" spans="1:6">
      <c r="A16547" s="171">
        <v>44698</v>
      </c>
      <c r="B16547" t="s">
        <v>164</v>
      </c>
      <c r="C16547">
        <v>274763.89</v>
      </c>
      <c r="D16547" t="s">
        <v>19</v>
      </c>
      <c r="E16547" t="s">
        <v>21</v>
      </c>
      <c r="F16547">
        <v>647099</v>
      </c>
    </row>
    <row r="16548" spans="1:6">
      <c r="A16548" s="171">
        <v>44698</v>
      </c>
      <c r="B16548" t="s">
        <v>164</v>
      </c>
      <c r="C16548">
        <v>274763.89</v>
      </c>
      <c r="D16548" t="s">
        <v>19</v>
      </c>
      <c r="E16548" t="s">
        <v>22</v>
      </c>
      <c r="F16548">
        <v>0</v>
      </c>
    </row>
    <row r="16549" spans="1:6">
      <c r="A16549" s="171">
        <v>44698</v>
      </c>
      <c r="B16549" t="s">
        <v>164</v>
      </c>
      <c r="C16549">
        <v>274763.89</v>
      </c>
      <c r="D16549" t="s">
        <v>23</v>
      </c>
      <c r="E16549" t="s">
        <v>23</v>
      </c>
      <c r="F16549">
        <v>317740</v>
      </c>
    </row>
    <row r="16550" spans="1:6">
      <c r="A16550" s="171">
        <v>44698</v>
      </c>
      <c r="B16550" t="s">
        <v>164</v>
      </c>
      <c r="C16550">
        <v>274763.89</v>
      </c>
      <c r="D16550" t="s">
        <v>24</v>
      </c>
      <c r="E16550" t="s">
        <v>24</v>
      </c>
      <c r="F16550">
        <v>936177</v>
      </c>
    </row>
    <row r="16551" spans="1:6">
      <c r="A16551" s="171">
        <v>44698</v>
      </c>
      <c r="B16551" t="s">
        <v>164</v>
      </c>
      <c r="C16551">
        <v>274763.89</v>
      </c>
      <c r="D16551" t="s">
        <v>25</v>
      </c>
      <c r="E16551" t="s">
        <v>25</v>
      </c>
      <c r="F16551">
        <v>2680907</v>
      </c>
    </row>
    <row r="16552" spans="1:6">
      <c r="A16552" s="171">
        <v>44698</v>
      </c>
      <c r="B16552" t="s">
        <v>164</v>
      </c>
      <c r="C16552">
        <v>274763.89</v>
      </c>
      <c r="D16552" t="s">
        <v>26</v>
      </c>
      <c r="E16552" t="s">
        <v>26</v>
      </c>
      <c r="F16552">
        <v>1637620</v>
      </c>
    </row>
    <row r="16553" spans="1:6">
      <c r="A16553" s="171">
        <v>44698</v>
      </c>
      <c r="B16553" t="s">
        <v>164</v>
      </c>
      <c r="C16553">
        <v>274763.89</v>
      </c>
      <c r="D16553" t="s">
        <v>27</v>
      </c>
      <c r="E16553" t="s">
        <v>27</v>
      </c>
      <c r="F16553">
        <v>68299</v>
      </c>
    </row>
    <row r="16554" spans="1:6">
      <c r="A16554" s="171">
        <v>44698</v>
      </c>
      <c r="B16554" t="s">
        <v>164</v>
      </c>
      <c r="C16554">
        <v>274763.89</v>
      </c>
      <c r="D16554" t="s">
        <v>28</v>
      </c>
      <c r="E16554" t="s">
        <v>28</v>
      </c>
      <c r="F16554">
        <v>0</v>
      </c>
    </row>
    <row r="16555" spans="1:6">
      <c r="A16555" s="171">
        <v>44698</v>
      </c>
      <c r="B16555" t="s">
        <v>164</v>
      </c>
      <c r="C16555">
        <v>274763.89</v>
      </c>
      <c r="D16555" t="s">
        <v>29</v>
      </c>
      <c r="E16555" t="s">
        <v>29</v>
      </c>
      <c r="F16555">
        <v>2529405</v>
      </c>
    </row>
    <row r="16556" spans="1:6">
      <c r="A16556" s="171">
        <v>44698</v>
      </c>
      <c r="B16556" t="s">
        <v>164</v>
      </c>
      <c r="C16556">
        <v>274763.89</v>
      </c>
      <c r="D16556" t="s">
        <v>30</v>
      </c>
      <c r="E16556" t="s">
        <v>30</v>
      </c>
      <c r="F16556">
        <v>37605061</v>
      </c>
    </row>
    <row r="16557" spans="1:6">
      <c r="A16557" s="171">
        <v>44698</v>
      </c>
      <c r="B16557" t="s">
        <v>164</v>
      </c>
      <c r="C16557">
        <v>274763.89</v>
      </c>
      <c r="D16557" t="s">
        <v>31</v>
      </c>
      <c r="E16557" t="s">
        <v>31</v>
      </c>
      <c r="F16557">
        <v>618074</v>
      </c>
    </row>
    <row r="16558" spans="1:6">
      <c r="A16558" s="171">
        <v>44698</v>
      </c>
      <c r="B16558" t="s">
        <v>164</v>
      </c>
      <c r="C16558">
        <v>274763.89</v>
      </c>
      <c r="D16558" t="s">
        <v>32</v>
      </c>
      <c r="E16558" t="s">
        <v>32</v>
      </c>
      <c r="F16558">
        <v>125387</v>
      </c>
    </row>
    <row r="16559" spans="1:6">
      <c r="A16559" s="171">
        <v>44698</v>
      </c>
      <c r="B16559" t="s">
        <v>164</v>
      </c>
      <c r="C16559">
        <v>274763.89</v>
      </c>
      <c r="D16559" t="s">
        <v>33</v>
      </c>
      <c r="E16559" t="s">
        <v>33</v>
      </c>
      <c r="F16559">
        <v>362258777</v>
      </c>
    </row>
    <row r="16560" spans="1:6">
      <c r="A16560" s="171">
        <v>44698</v>
      </c>
      <c r="B16560" t="s">
        <v>164</v>
      </c>
      <c r="C16560">
        <v>274763.89</v>
      </c>
      <c r="D16560" t="s">
        <v>34</v>
      </c>
      <c r="E16560" t="s">
        <v>34</v>
      </c>
      <c r="F16560">
        <v>0</v>
      </c>
    </row>
    <row r="16561" spans="1:6">
      <c r="A16561" s="171">
        <v>44698</v>
      </c>
      <c r="B16561" t="s">
        <v>164</v>
      </c>
      <c r="C16561">
        <v>274763.89</v>
      </c>
      <c r="D16561" t="s">
        <v>35</v>
      </c>
      <c r="E16561" t="s">
        <v>35</v>
      </c>
      <c r="F16561">
        <v>8095197</v>
      </c>
    </row>
    <row r="16562" spans="1:6">
      <c r="A16562" s="171">
        <v>44698</v>
      </c>
      <c r="B16562" t="s">
        <v>164</v>
      </c>
      <c r="C16562">
        <v>274763.89</v>
      </c>
      <c r="D16562" t="s">
        <v>36</v>
      </c>
      <c r="E16562" t="s">
        <v>36</v>
      </c>
      <c r="F16562">
        <v>0</v>
      </c>
    </row>
    <row r="16563" spans="1:6">
      <c r="A16563" s="171">
        <v>44698</v>
      </c>
      <c r="B16563" t="s">
        <v>164</v>
      </c>
      <c r="C16563">
        <v>274763.89</v>
      </c>
      <c r="D16563" t="s">
        <v>37</v>
      </c>
      <c r="E16563" t="s">
        <v>37</v>
      </c>
      <c r="F16563">
        <v>25918</v>
      </c>
    </row>
    <row r="16564" spans="1:6">
      <c r="A16564" s="171">
        <v>44698</v>
      </c>
      <c r="B16564" t="s">
        <v>164</v>
      </c>
      <c r="C16564">
        <v>274763.89</v>
      </c>
      <c r="D16564" t="s">
        <v>38</v>
      </c>
      <c r="E16564" t="s">
        <v>38</v>
      </c>
      <c r="F16564">
        <v>0</v>
      </c>
    </row>
    <row r="16565" spans="1:6">
      <c r="A16565" s="171">
        <v>44698</v>
      </c>
      <c r="B16565" t="s">
        <v>164</v>
      </c>
      <c r="C16565">
        <v>274763.89</v>
      </c>
      <c r="D16565" t="s">
        <v>39</v>
      </c>
      <c r="E16565" t="s">
        <v>39</v>
      </c>
      <c r="F16565">
        <v>0</v>
      </c>
    </row>
    <row r="16566" spans="1:6">
      <c r="A16566" s="171">
        <v>44698</v>
      </c>
      <c r="B16566" t="s">
        <v>164</v>
      </c>
      <c r="C16566">
        <v>274763.89</v>
      </c>
      <c r="D16566" t="s">
        <v>40</v>
      </c>
      <c r="E16566" t="s">
        <v>40</v>
      </c>
      <c r="F16566">
        <v>0</v>
      </c>
    </row>
    <row r="16567" spans="1:6">
      <c r="A16567" s="171">
        <v>44698</v>
      </c>
      <c r="B16567" t="s">
        <v>164</v>
      </c>
      <c r="C16567">
        <v>274763.89</v>
      </c>
      <c r="D16567" t="s">
        <v>41</v>
      </c>
      <c r="E16567" t="s">
        <v>41</v>
      </c>
      <c r="F16567">
        <v>0</v>
      </c>
    </row>
    <row r="16568" spans="1:6">
      <c r="A16568" s="171">
        <v>44699</v>
      </c>
      <c r="B16568" t="s">
        <v>164</v>
      </c>
      <c r="C16568">
        <v>284755.13</v>
      </c>
      <c r="D16568" t="s">
        <v>9</v>
      </c>
      <c r="E16568" t="s">
        <v>9</v>
      </c>
      <c r="F16568">
        <v>1086771</v>
      </c>
    </row>
    <row r="16569" spans="1:6">
      <c r="A16569" s="171">
        <v>44699</v>
      </c>
      <c r="B16569" t="s">
        <v>164</v>
      </c>
      <c r="C16569">
        <v>284755.13</v>
      </c>
      <c r="D16569" t="s">
        <v>9</v>
      </c>
      <c r="E16569" t="s">
        <v>10</v>
      </c>
      <c r="F16569">
        <v>893801</v>
      </c>
    </row>
    <row r="16570" spans="1:6">
      <c r="A16570" s="171">
        <v>44699</v>
      </c>
      <c r="B16570" t="s">
        <v>164</v>
      </c>
      <c r="C16570">
        <v>284755.13</v>
      </c>
      <c r="D16570" t="s">
        <v>9</v>
      </c>
      <c r="E16570" t="s">
        <v>11</v>
      </c>
      <c r="F16570">
        <v>192970</v>
      </c>
    </row>
    <row r="16571" spans="1:6">
      <c r="A16571" s="171">
        <v>44699</v>
      </c>
      <c r="B16571" t="s">
        <v>164</v>
      </c>
      <c r="C16571">
        <v>284755.13</v>
      </c>
      <c r="D16571" t="s">
        <v>9</v>
      </c>
      <c r="E16571" t="s">
        <v>12</v>
      </c>
      <c r="F16571">
        <v>0</v>
      </c>
    </row>
    <row r="16572" spans="1:6">
      <c r="A16572" s="171">
        <v>44699</v>
      </c>
      <c r="B16572" t="s">
        <v>164</v>
      </c>
      <c r="C16572">
        <v>284755.13</v>
      </c>
      <c r="D16572" t="s">
        <v>9</v>
      </c>
      <c r="E16572" t="s">
        <v>13</v>
      </c>
      <c r="F16572">
        <v>0</v>
      </c>
    </row>
    <row r="16573" spans="1:6">
      <c r="A16573" s="171">
        <v>44699</v>
      </c>
      <c r="B16573" t="s">
        <v>164</v>
      </c>
      <c r="C16573">
        <v>284755.13</v>
      </c>
      <c r="D16573" t="s">
        <v>14</v>
      </c>
      <c r="E16573" t="s">
        <v>14</v>
      </c>
      <c r="F16573">
        <v>0</v>
      </c>
    </row>
    <row r="16574" spans="1:6">
      <c r="A16574" s="171">
        <v>44699</v>
      </c>
      <c r="B16574" t="s">
        <v>164</v>
      </c>
      <c r="C16574">
        <v>284755.13</v>
      </c>
      <c r="D16574" t="s">
        <v>14</v>
      </c>
      <c r="E16574" t="s">
        <v>15</v>
      </c>
      <c r="F16574">
        <v>0</v>
      </c>
    </row>
    <row r="16575" spans="1:6">
      <c r="A16575" s="171">
        <v>44699</v>
      </c>
      <c r="B16575" t="s">
        <v>164</v>
      </c>
      <c r="C16575">
        <v>284755.13</v>
      </c>
      <c r="D16575" t="s">
        <v>14</v>
      </c>
      <c r="E16575" t="s">
        <v>16</v>
      </c>
      <c r="F16575">
        <v>0</v>
      </c>
    </row>
    <row r="16576" spans="1:6">
      <c r="A16576" s="171">
        <v>44699</v>
      </c>
      <c r="B16576" t="s">
        <v>164</v>
      </c>
      <c r="C16576">
        <v>284755.13</v>
      </c>
      <c r="D16576" t="s">
        <v>14</v>
      </c>
      <c r="E16576" t="s">
        <v>17</v>
      </c>
      <c r="F16576">
        <v>0</v>
      </c>
    </row>
    <row r="16577" spans="1:6">
      <c r="A16577" s="171">
        <v>44699</v>
      </c>
      <c r="B16577" t="s">
        <v>164</v>
      </c>
      <c r="C16577">
        <v>284755.13</v>
      </c>
      <c r="D16577" t="s">
        <v>14</v>
      </c>
      <c r="E16577" t="s">
        <v>18</v>
      </c>
      <c r="F16577">
        <v>0</v>
      </c>
    </row>
    <row r="16578" spans="1:6">
      <c r="A16578" s="171">
        <v>44699</v>
      </c>
      <c r="B16578" t="s">
        <v>164</v>
      </c>
      <c r="C16578">
        <v>284755.13</v>
      </c>
      <c r="D16578" t="s">
        <v>19</v>
      </c>
      <c r="E16578" t="s">
        <v>19</v>
      </c>
      <c r="F16578">
        <v>2765856</v>
      </c>
    </row>
    <row r="16579" spans="1:6">
      <c r="A16579" s="171">
        <v>44699</v>
      </c>
      <c r="B16579" t="s">
        <v>164</v>
      </c>
      <c r="C16579">
        <v>284755.13</v>
      </c>
      <c r="D16579" t="s">
        <v>19</v>
      </c>
      <c r="E16579" t="s">
        <v>20</v>
      </c>
      <c r="F16579">
        <v>753615</v>
      </c>
    </row>
    <row r="16580" spans="1:6">
      <c r="A16580" s="171">
        <v>44699</v>
      </c>
      <c r="B16580" t="s">
        <v>164</v>
      </c>
      <c r="C16580">
        <v>284755.13</v>
      </c>
      <c r="D16580" t="s">
        <v>19</v>
      </c>
      <c r="E16580" t="s">
        <v>21</v>
      </c>
      <c r="F16580">
        <v>2012241</v>
      </c>
    </row>
    <row r="16581" spans="1:6">
      <c r="A16581" s="171">
        <v>44699</v>
      </c>
      <c r="B16581" t="s">
        <v>164</v>
      </c>
      <c r="C16581">
        <v>284755.13</v>
      </c>
      <c r="D16581" t="s">
        <v>19</v>
      </c>
      <c r="E16581" t="s">
        <v>22</v>
      </c>
      <c r="F16581">
        <v>0</v>
      </c>
    </row>
    <row r="16582" spans="1:6">
      <c r="A16582" s="171">
        <v>44699</v>
      </c>
      <c r="B16582" t="s">
        <v>164</v>
      </c>
      <c r="C16582">
        <v>284755.13</v>
      </c>
      <c r="D16582" t="s">
        <v>23</v>
      </c>
      <c r="E16582" t="s">
        <v>23</v>
      </c>
      <c r="F16582">
        <v>412639</v>
      </c>
    </row>
    <row r="16583" spans="1:6">
      <c r="A16583" s="171">
        <v>44699</v>
      </c>
      <c r="B16583" t="s">
        <v>164</v>
      </c>
      <c r="C16583">
        <v>284755.13</v>
      </c>
      <c r="D16583" t="s">
        <v>24</v>
      </c>
      <c r="E16583" t="s">
        <v>24</v>
      </c>
      <c r="F16583">
        <v>928069</v>
      </c>
    </row>
    <row r="16584" spans="1:6">
      <c r="A16584" s="171">
        <v>44699</v>
      </c>
      <c r="B16584" t="s">
        <v>164</v>
      </c>
      <c r="C16584">
        <v>284755.13</v>
      </c>
      <c r="D16584" t="s">
        <v>25</v>
      </c>
      <c r="E16584" t="s">
        <v>25</v>
      </c>
      <c r="F16584">
        <v>2293432</v>
      </c>
    </row>
    <row r="16585" spans="1:6">
      <c r="A16585" s="171">
        <v>44699</v>
      </c>
      <c r="B16585" t="s">
        <v>164</v>
      </c>
      <c r="C16585">
        <v>284755.13</v>
      </c>
      <c r="D16585" t="s">
        <v>26</v>
      </c>
      <c r="E16585" t="s">
        <v>26</v>
      </c>
      <c r="F16585">
        <v>3060773</v>
      </c>
    </row>
    <row r="16586" spans="1:6">
      <c r="A16586" s="171">
        <v>44699</v>
      </c>
      <c r="B16586" t="s">
        <v>164</v>
      </c>
      <c r="C16586">
        <v>284755.13</v>
      </c>
      <c r="D16586" t="s">
        <v>27</v>
      </c>
      <c r="E16586" t="s">
        <v>27</v>
      </c>
      <c r="F16586">
        <v>63954</v>
      </c>
    </row>
    <row r="16587" spans="1:6">
      <c r="A16587" s="171">
        <v>44699</v>
      </c>
      <c r="B16587" t="s">
        <v>164</v>
      </c>
      <c r="C16587">
        <v>284755.13</v>
      </c>
      <c r="D16587" t="s">
        <v>28</v>
      </c>
      <c r="E16587" t="s">
        <v>28</v>
      </c>
      <c r="F16587">
        <v>0</v>
      </c>
    </row>
    <row r="16588" spans="1:6">
      <c r="A16588" s="171">
        <v>44699</v>
      </c>
      <c r="B16588" t="s">
        <v>164</v>
      </c>
      <c r="C16588">
        <v>284755.13</v>
      </c>
      <c r="D16588" t="s">
        <v>29</v>
      </c>
      <c r="E16588" t="s">
        <v>29</v>
      </c>
      <c r="F16588">
        <v>2265339</v>
      </c>
    </row>
    <row r="16589" spans="1:6">
      <c r="A16589" s="171">
        <v>44699</v>
      </c>
      <c r="B16589" t="s">
        <v>164</v>
      </c>
      <c r="C16589">
        <v>284755.13</v>
      </c>
      <c r="D16589" t="s">
        <v>30</v>
      </c>
      <c r="E16589" t="s">
        <v>30</v>
      </c>
      <c r="F16589">
        <v>32822253</v>
      </c>
    </row>
    <row r="16590" spans="1:6">
      <c r="A16590" s="171">
        <v>44699</v>
      </c>
      <c r="B16590" t="s">
        <v>164</v>
      </c>
      <c r="C16590">
        <v>284755.13</v>
      </c>
      <c r="D16590" t="s">
        <v>31</v>
      </c>
      <c r="E16590" t="s">
        <v>31</v>
      </c>
      <c r="F16590">
        <v>779203</v>
      </c>
    </row>
    <row r="16591" spans="1:6">
      <c r="A16591" s="171">
        <v>44699</v>
      </c>
      <c r="B16591" t="s">
        <v>164</v>
      </c>
      <c r="C16591">
        <v>284755.13</v>
      </c>
      <c r="D16591" t="s">
        <v>32</v>
      </c>
      <c r="E16591" t="s">
        <v>32</v>
      </c>
      <c r="F16591">
        <v>185931</v>
      </c>
    </row>
    <row r="16592" spans="1:6">
      <c r="A16592" s="171">
        <v>44699</v>
      </c>
      <c r="B16592" t="s">
        <v>164</v>
      </c>
      <c r="C16592">
        <v>284755.13</v>
      </c>
      <c r="D16592" t="s">
        <v>33</v>
      </c>
      <c r="E16592" t="s">
        <v>33</v>
      </c>
      <c r="F16592">
        <v>489333831</v>
      </c>
    </row>
    <row r="16593" spans="1:6">
      <c r="A16593" s="171">
        <v>44699</v>
      </c>
      <c r="B16593" t="s">
        <v>164</v>
      </c>
      <c r="C16593">
        <v>284755.13</v>
      </c>
      <c r="D16593" t="s">
        <v>34</v>
      </c>
      <c r="E16593" t="s">
        <v>34</v>
      </c>
      <c r="F16593">
        <v>0</v>
      </c>
    </row>
    <row r="16594" spans="1:6">
      <c r="A16594" s="171">
        <v>44699</v>
      </c>
      <c r="B16594" t="s">
        <v>164</v>
      </c>
      <c r="C16594">
        <v>284755.13</v>
      </c>
      <c r="D16594" t="s">
        <v>35</v>
      </c>
      <c r="E16594" t="s">
        <v>35</v>
      </c>
      <c r="F16594">
        <v>7778493</v>
      </c>
    </row>
    <row r="16595" spans="1:6">
      <c r="A16595" s="171">
        <v>44699</v>
      </c>
      <c r="B16595" t="s">
        <v>164</v>
      </c>
      <c r="C16595">
        <v>284755.13</v>
      </c>
      <c r="D16595" t="s">
        <v>36</v>
      </c>
      <c r="E16595" t="s">
        <v>36</v>
      </c>
      <c r="F16595">
        <v>0</v>
      </c>
    </row>
    <row r="16596" spans="1:6">
      <c r="A16596" s="171">
        <v>44699</v>
      </c>
      <c r="B16596" t="s">
        <v>164</v>
      </c>
      <c r="C16596">
        <v>284755.13</v>
      </c>
      <c r="D16596" t="s">
        <v>37</v>
      </c>
      <c r="E16596" t="s">
        <v>37</v>
      </c>
      <c r="F16596">
        <v>26204</v>
      </c>
    </row>
    <row r="16597" spans="1:6">
      <c r="A16597" s="171">
        <v>44699</v>
      </c>
      <c r="B16597" t="s">
        <v>164</v>
      </c>
      <c r="C16597">
        <v>284755.13</v>
      </c>
      <c r="D16597" t="s">
        <v>38</v>
      </c>
      <c r="E16597" t="s">
        <v>38</v>
      </c>
      <c r="F16597">
        <v>0</v>
      </c>
    </row>
    <row r="16598" spans="1:6">
      <c r="A16598" s="171">
        <v>44699</v>
      </c>
      <c r="B16598" t="s">
        <v>164</v>
      </c>
      <c r="C16598">
        <v>284755.13</v>
      </c>
      <c r="D16598" t="s">
        <v>39</v>
      </c>
      <c r="E16598" t="s">
        <v>39</v>
      </c>
      <c r="F16598">
        <v>0</v>
      </c>
    </row>
    <row r="16599" spans="1:6">
      <c r="A16599" s="171">
        <v>44699</v>
      </c>
      <c r="B16599" t="s">
        <v>164</v>
      </c>
      <c r="C16599">
        <v>284755.13</v>
      </c>
      <c r="D16599" t="s">
        <v>40</v>
      </c>
      <c r="E16599" t="s">
        <v>40</v>
      </c>
      <c r="F16599">
        <v>0</v>
      </c>
    </row>
    <row r="16600" spans="1:6">
      <c r="A16600" s="171">
        <v>44699</v>
      </c>
      <c r="B16600" t="s">
        <v>164</v>
      </c>
      <c r="C16600">
        <v>284755.13</v>
      </c>
      <c r="D16600" t="s">
        <v>41</v>
      </c>
      <c r="E16600" t="s">
        <v>41</v>
      </c>
      <c r="F16600">
        <v>0</v>
      </c>
    </row>
    <row r="16601" spans="1:6">
      <c r="A16601" s="171">
        <v>44700</v>
      </c>
      <c r="B16601" t="s">
        <v>164</v>
      </c>
      <c r="C16601">
        <v>231855.22</v>
      </c>
      <c r="D16601" t="s">
        <v>9</v>
      </c>
      <c r="E16601" t="s">
        <v>9</v>
      </c>
      <c r="F16601">
        <v>835031</v>
      </c>
    </row>
    <row r="16602" spans="1:6">
      <c r="A16602" s="171">
        <v>44700</v>
      </c>
      <c r="B16602" t="s">
        <v>164</v>
      </c>
      <c r="C16602">
        <v>231855.22</v>
      </c>
      <c r="D16602" t="s">
        <v>9</v>
      </c>
      <c r="E16602" t="s">
        <v>10</v>
      </c>
      <c r="F16602">
        <v>821197</v>
      </c>
    </row>
    <row r="16603" spans="1:6">
      <c r="A16603" s="171">
        <v>44700</v>
      </c>
      <c r="B16603" t="s">
        <v>164</v>
      </c>
      <c r="C16603">
        <v>231855.22</v>
      </c>
      <c r="D16603" t="s">
        <v>9</v>
      </c>
      <c r="E16603" t="s">
        <v>11</v>
      </c>
      <c r="F16603">
        <v>13834</v>
      </c>
    </row>
    <row r="16604" spans="1:6">
      <c r="A16604" s="171">
        <v>44700</v>
      </c>
      <c r="B16604" t="s">
        <v>164</v>
      </c>
      <c r="C16604">
        <v>231855.22</v>
      </c>
      <c r="D16604" t="s">
        <v>9</v>
      </c>
      <c r="E16604" t="s">
        <v>12</v>
      </c>
      <c r="F16604">
        <v>0</v>
      </c>
    </row>
    <row r="16605" spans="1:6">
      <c r="A16605" s="171">
        <v>44700</v>
      </c>
      <c r="B16605" t="s">
        <v>164</v>
      </c>
      <c r="C16605">
        <v>231855.22</v>
      </c>
      <c r="D16605" t="s">
        <v>9</v>
      </c>
      <c r="E16605" t="s">
        <v>13</v>
      </c>
      <c r="F16605">
        <v>0</v>
      </c>
    </row>
    <row r="16606" spans="1:6">
      <c r="A16606" s="171">
        <v>44700</v>
      </c>
      <c r="B16606" t="s">
        <v>164</v>
      </c>
      <c r="C16606">
        <v>231855.22</v>
      </c>
      <c r="D16606" t="s">
        <v>14</v>
      </c>
      <c r="E16606" t="s">
        <v>14</v>
      </c>
      <c r="F16606">
        <v>0</v>
      </c>
    </row>
    <row r="16607" spans="1:6">
      <c r="A16607" s="171">
        <v>44700</v>
      </c>
      <c r="B16607" t="s">
        <v>164</v>
      </c>
      <c r="C16607">
        <v>231855.22</v>
      </c>
      <c r="D16607" t="s">
        <v>14</v>
      </c>
      <c r="E16607" t="s">
        <v>15</v>
      </c>
      <c r="F16607">
        <v>0</v>
      </c>
    </row>
    <row r="16608" spans="1:6">
      <c r="A16608" s="171">
        <v>44700</v>
      </c>
      <c r="B16608" t="s">
        <v>164</v>
      </c>
      <c r="C16608">
        <v>231855.22</v>
      </c>
      <c r="D16608" t="s">
        <v>14</v>
      </c>
      <c r="E16608" t="s">
        <v>16</v>
      </c>
      <c r="F16608">
        <v>0</v>
      </c>
    </row>
    <row r="16609" spans="1:6">
      <c r="A16609" s="171">
        <v>44700</v>
      </c>
      <c r="B16609" t="s">
        <v>164</v>
      </c>
      <c r="C16609">
        <v>231855.22</v>
      </c>
      <c r="D16609" t="s">
        <v>14</v>
      </c>
      <c r="E16609" t="s">
        <v>17</v>
      </c>
      <c r="F16609">
        <v>0</v>
      </c>
    </row>
    <row r="16610" spans="1:6">
      <c r="A16610" s="171">
        <v>44700</v>
      </c>
      <c r="B16610" t="s">
        <v>164</v>
      </c>
      <c r="C16610">
        <v>231855.22</v>
      </c>
      <c r="D16610" t="s">
        <v>14</v>
      </c>
      <c r="E16610" t="s">
        <v>18</v>
      </c>
      <c r="F16610">
        <v>0</v>
      </c>
    </row>
    <row r="16611" spans="1:6">
      <c r="A16611" s="171">
        <v>44700</v>
      </c>
      <c r="B16611" t="s">
        <v>164</v>
      </c>
      <c r="C16611">
        <v>231855.22</v>
      </c>
      <c r="D16611" t="s">
        <v>19</v>
      </c>
      <c r="E16611" t="s">
        <v>19</v>
      </c>
      <c r="F16611">
        <v>3459978</v>
      </c>
    </row>
    <row r="16612" spans="1:6">
      <c r="A16612" s="171">
        <v>44700</v>
      </c>
      <c r="B16612" t="s">
        <v>164</v>
      </c>
      <c r="C16612">
        <v>231855.22</v>
      </c>
      <c r="D16612" t="s">
        <v>19</v>
      </c>
      <c r="E16612" t="s">
        <v>20</v>
      </c>
      <c r="F16612">
        <v>749342</v>
      </c>
    </row>
    <row r="16613" spans="1:6">
      <c r="A16613" s="171">
        <v>44700</v>
      </c>
      <c r="B16613" t="s">
        <v>164</v>
      </c>
      <c r="C16613">
        <v>231855.22</v>
      </c>
      <c r="D16613" t="s">
        <v>19</v>
      </c>
      <c r="E16613" t="s">
        <v>21</v>
      </c>
      <c r="F16613">
        <v>2710636</v>
      </c>
    </row>
    <row r="16614" spans="1:6">
      <c r="A16614" s="171">
        <v>44700</v>
      </c>
      <c r="B16614" t="s">
        <v>164</v>
      </c>
      <c r="C16614">
        <v>231855.22</v>
      </c>
      <c r="D16614" t="s">
        <v>19</v>
      </c>
      <c r="E16614" t="s">
        <v>22</v>
      </c>
      <c r="F16614">
        <v>0</v>
      </c>
    </row>
    <row r="16615" spans="1:6">
      <c r="A16615" s="171">
        <v>44700</v>
      </c>
      <c r="B16615" t="s">
        <v>164</v>
      </c>
      <c r="C16615">
        <v>231855.22</v>
      </c>
      <c r="D16615" t="s">
        <v>23</v>
      </c>
      <c r="E16615" t="s">
        <v>23</v>
      </c>
      <c r="F16615">
        <v>378671</v>
      </c>
    </row>
    <row r="16616" spans="1:6">
      <c r="A16616" s="171">
        <v>44700</v>
      </c>
      <c r="B16616" t="s">
        <v>164</v>
      </c>
      <c r="C16616">
        <v>231855.22</v>
      </c>
      <c r="D16616" t="s">
        <v>24</v>
      </c>
      <c r="E16616" t="s">
        <v>24</v>
      </c>
      <c r="F16616">
        <v>991505</v>
      </c>
    </row>
    <row r="16617" spans="1:6">
      <c r="A16617" s="171">
        <v>44700</v>
      </c>
      <c r="B16617" t="s">
        <v>164</v>
      </c>
      <c r="C16617">
        <v>231855.22</v>
      </c>
      <c r="D16617" t="s">
        <v>25</v>
      </c>
      <c r="E16617" t="s">
        <v>25</v>
      </c>
      <c r="F16617">
        <v>2099743</v>
      </c>
    </row>
    <row r="16618" spans="1:6">
      <c r="A16618" s="171">
        <v>44700</v>
      </c>
      <c r="B16618" t="s">
        <v>164</v>
      </c>
      <c r="C16618">
        <v>231855.22</v>
      </c>
      <c r="D16618" t="s">
        <v>26</v>
      </c>
      <c r="E16618" t="s">
        <v>26</v>
      </c>
      <c r="F16618">
        <v>3780071</v>
      </c>
    </row>
    <row r="16619" spans="1:6">
      <c r="A16619" s="171">
        <v>44700</v>
      </c>
      <c r="B16619" t="s">
        <v>164</v>
      </c>
      <c r="C16619">
        <v>231855.22</v>
      </c>
      <c r="D16619" t="s">
        <v>27</v>
      </c>
      <c r="E16619" t="s">
        <v>27</v>
      </c>
      <c r="F16619">
        <v>66633</v>
      </c>
    </row>
    <row r="16620" spans="1:6">
      <c r="A16620" s="171">
        <v>44700</v>
      </c>
      <c r="B16620" t="s">
        <v>164</v>
      </c>
      <c r="C16620">
        <v>231855.22</v>
      </c>
      <c r="D16620" t="s">
        <v>28</v>
      </c>
      <c r="E16620" t="s">
        <v>28</v>
      </c>
      <c r="F16620">
        <v>0</v>
      </c>
    </row>
    <row r="16621" spans="1:6">
      <c r="A16621" s="171">
        <v>44700</v>
      </c>
      <c r="B16621" t="s">
        <v>164</v>
      </c>
      <c r="C16621">
        <v>231855.22</v>
      </c>
      <c r="D16621" t="s">
        <v>29</v>
      </c>
      <c r="E16621" t="s">
        <v>29</v>
      </c>
      <c r="F16621">
        <v>2622970</v>
      </c>
    </row>
    <row r="16622" spans="1:6">
      <c r="A16622" s="171">
        <v>44700</v>
      </c>
      <c r="B16622" t="s">
        <v>164</v>
      </c>
      <c r="C16622">
        <v>231855.22</v>
      </c>
      <c r="D16622" t="s">
        <v>30</v>
      </c>
      <c r="E16622" t="s">
        <v>30</v>
      </c>
      <c r="F16622">
        <v>36737097</v>
      </c>
    </row>
    <row r="16623" spans="1:6">
      <c r="A16623" s="171">
        <v>44700</v>
      </c>
      <c r="B16623" t="s">
        <v>164</v>
      </c>
      <c r="C16623">
        <v>231855.22</v>
      </c>
      <c r="D16623" t="s">
        <v>31</v>
      </c>
      <c r="E16623" t="s">
        <v>31</v>
      </c>
      <c r="F16623">
        <v>605442</v>
      </c>
    </row>
    <row r="16624" spans="1:6">
      <c r="A16624" s="171">
        <v>44700</v>
      </c>
      <c r="B16624" t="s">
        <v>164</v>
      </c>
      <c r="C16624">
        <v>231855.22</v>
      </c>
      <c r="D16624" t="s">
        <v>32</v>
      </c>
      <c r="E16624" t="s">
        <v>32</v>
      </c>
      <c r="F16624">
        <v>255546</v>
      </c>
    </row>
    <row r="16625" spans="1:6">
      <c r="A16625" s="171">
        <v>44700</v>
      </c>
      <c r="B16625" t="s">
        <v>164</v>
      </c>
      <c r="C16625">
        <v>231855.22</v>
      </c>
      <c r="D16625" t="s">
        <v>33</v>
      </c>
      <c r="E16625" t="s">
        <v>33</v>
      </c>
      <c r="F16625">
        <v>347051139</v>
      </c>
    </row>
    <row r="16626" spans="1:6">
      <c r="A16626" s="171">
        <v>44700</v>
      </c>
      <c r="B16626" t="s">
        <v>164</v>
      </c>
      <c r="C16626">
        <v>231855.22</v>
      </c>
      <c r="D16626" t="s">
        <v>34</v>
      </c>
      <c r="E16626" t="s">
        <v>34</v>
      </c>
      <c r="F16626">
        <v>0</v>
      </c>
    </row>
    <row r="16627" spans="1:6">
      <c r="A16627" s="171">
        <v>44700</v>
      </c>
      <c r="B16627" t="s">
        <v>164</v>
      </c>
      <c r="C16627">
        <v>231855.22</v>
      </c>
      <c r="D16627" t="s">
        <v>35</v>
      </c>
      <c r="E16627" t="s">
        <v>35</v>
      </c>
      <c r="F16627">
        <v>7516255</v>
      </c>
    </row>
    <row r="16628" spans="1:6">
      <c r="A16628" s="171">
        <v>44700</v>
      </c>
      <c r="B16628" t="s">
        <v>164</v>
      </c>
      <c r="C16628">
        <v>231855.22</v>
      </c>
      <c r="D16628" t="s">
        <v>36</v>
      </c>
      <c r="E16628" t="s">
        <v>36</v>
      </c>
      <c r="F16628">
        <v>0</v>
      </c>
    </row>
    <row r="16629" spans="1:6">
      <c r="A16629" s="171">
        <v>44700</v>
      </c>
      <c r="B16629" t="s">
        <v>164</v>
      </c>
      <c r="C16629">
        <v>231855.22</v>
      </c>
      <c r="D16629" t="s">
        <v>37</v>
      </c>
      <c r="E16629" t="s">
        <v>37</v>
      </c>
      <c r="F16629">
        <v>25039</v>
      </c>
    </row>
    <row r="16630" spans="1:6">
      <c r="A16630" s="171">
        <v>44700</v>
      </c>
      <c r="B16630" t="s">
        <v>164</v>
      </c>
      <c r="C16630">
        <v>231855.22</v>
      </c>
      <c r="D16630" t="s">
        <v>38</v>
      </c>
      <c r="E16630" t="s">
        <v>38</v>
      </c>
      <c r="F16630">
        <v>0</v>
      </c>
    </row>
    <row r="16631" spans="1:6">
      <c r="A16631" s="171">
        <v>44700</v>
      </c>
      <c r="B16631" t="s">
        <v>164</v>
      </c>
      <c r="C16631">
        <v>231855.22</v>
      </c>
      <c r="D16631" t="s">
        <v>39</v>
      </c>
      <c r="E16631" t="s">
        <v>39</v>
      </c>
      <c r="F16631">
        <v>0</v>
      </c>
    </row>
    <row r="16632" spans="1:6">
      <c r="A16632" s="171">
        <v>44700</v>
      </c>
      <c r="B16632" t="s">
        <v>164</v>
      </c>
      <c r="C16632">
        <v>231855.22</v>
      </c>
      <c r="D16632" t="s">
        <v>40</v>
      </c>
      <c r="E16632" t="s">
        <v>40</v>
      </c>
      <c r="F16632">
        <v>0</v>
      </c>
    </row>
    <row r="16633" spans="1:6">
      <c r="A16633" s="171">
        <v>44700</v>
      </c>
      <c r="B16633" t="s">
        <v>164</v>
      </c>
      <c r="C16633">
        <v>231855.22</v>
      </c>
      <c r="D16633" t="s">
        <v>41</v>
      </c>
      <c r="E16633" t="s">
        <v>41</v>
      </c>
      <c r="F16633">
        <v>0</v>
      </c>
    </row>
    <row r="16634" spans="1:6">
      <c r="A16634" s="171">
        <v>44701</v>
      </c>
      <c r="B16634" t="s">
        <v>164</v>
      </c>
      <c r="C16634">
        <v>776836.82</v>
      </c>
      <c r="D16634" t="s">
        <v>9</v>
      </c>
      <c r="E16634" t="s">
        <v>9</v>
      </c>
      <c r="F16634">
        <v>450198</v>
      </c>
    </row>
    <row r="16635" spans="1:6">
      <c r="A16635" s="171">
        <v>44701</v>
      </c>
      <c r="B16635" t="s">
        <v>164</v>
      </c>
      <c r="C16635">
        <v>776836.82</v>
      </c>
      <c r="D16635" t="s">
        <v>9</v>
      </c>
      <c r="E16635" t="s">
        <v>10</v>
      </c>
      <c r="F16635">
        <v>450198</v>
      </c>
    </row>
    <row r="16636" spans="1:6">
      <c r="A16636" s="171">
        <v>44701</v>
      </c>
      <c r="B16636" t="s">
        <v>164</v>
      </c>
      <c r="C16636">
        <v>776836.82</v>
      </c>
      <c r="D16636" t="s">
        <v>9</v>
      </c>
      <c r="E16636" t="s">
        <v>11</v>
      </c>
      <c r="F16636">
        <v>0</v>
      </c>
    </row>
    <row r="16637" spans="1:6">
      <c r="A16637" s="171">
        <v>44701</v>
      </c>
      <c r="B16637" t="s">
        <v>164</v>
      </c>
      <c r="C16637">
        <v>776836.82</v>
      </c>
      <c r="D16637" t="s">
        <v>9</v>
      </c>
      <c r="E16637" t="s">
        <v>12</v>
      </c>
      <c r="F16637">
        <v>0</v>
      </c>
    </row>
    <row r="16638" spans="1:6">
      <c r="A16638" s="171">
        <v>44701</v>
      </c>
      <c r="B16638" t="s">
        <v>164</v>
      </c>
      <c r="C16638">
        <v>776836.82</v>
      </c>
      <c r="D16638" t="s">
        <v>9</v>
      </c>
      <c r="E16638" t="s">
        <v>13</v>
      </c>
      <c r="F16638">
        <v>0</v>
      </c>
    </row>
    <row r="16639" spans="1:6">
      <c r="A16639" s="171">
        <v>44701</v>
      </c>
      <c r="B16639" t="s">
        <v>164</v>
      </c>
      <c r="C16639">
        <v>776836.82</v>
      </c>
      <c r="D16639" t="s">
        <v>14</v>
      </c>
      <c r="E16639" t="s">
        <v>14</v>
      </c>
      <c r="F16639">
        <v>0</v>
      </c>
    </row>
    <row r="16640" spans="1:6">
      <c r="A16640" s="171">
        <v>44701</v>
      </c>
      <c r="B16640" t="s">
        <v>164</v>
      </c>
      <c r="C16640">
        <v>776836.82</v>
      </c>
      <c r="D16640" t="s">
        <v>14</v>
      </c>
      <c r="E16640" t="s">
        <v>15</v>
      </c>
      <c r="F16640">
        <v>0</v>
      </c>
    </row>
    <row r="16641" spans="1:6">
      <c r="A16641" s="171">
        <v>44701</v>
      </c>
      <c r="B16641" t="s">
        <v>164</v>
      </c>
      <c r="C16641">
        <v>776836.82</v>
      </c>
      <c r="D16641" t="s">
        <v>14</v>
      </c>
      <c r="E16641" t="s">
        <v>16</v>
      </c>
      <c r="F16641">
        <v>0</v>
      </c>
    </row>
    <row r="16642" spans="1:6">
      <c r="A16642" s="171">
        <v>44701</v>
      </c>
      <c r="B16642" t="s">
        <v>164</v>
      </c>
      <c r="C16642">
        <v>776836.82</v>
      </c>
      <c r="D16642" t="s">
        <v>14</v>
      </c>
      <c r="E16642" t="s">
        <v>17</v>
      </c>
      <c r="F16642">
        <v>0</v>
      </c>
    </row>
    <row r="16643" spans="1:6">
      <c r="A16643" s="171">
        <v>44701</v>
      </c>
      <c r="B16643" t="s">
        <v>164</v>
      </c>
      <c r="C16643">
        <v>776836.82</v>
      </c>
      <c r="D16643" t="s">
        <v>14</v>
      </c>
      <c r="E16643" t="s">
        <v>18</v>
      </c>
      <c r="F16643">
        <v>0</v>
      </c>
    </row>
    <row r="16644" spans="1:6">
      <c r="A16644" s="171">
        <v>44701</v>
      </c>
      <c r="B16644" t="s">
        <v>164</v>
      </c>
      <c r="C16644">
        <v>776836.82</v>
      </c>
      <c r="D16644" t="s">
        <v>19</v>
      </c>
      <c r="E16644" t="s">
        <v>19</v>
      </c>
      <c r="F16644">
        <v>3741344</v>
      </c>
    </row>
    <row r="16645" spans="1:6">
      <c r="A16645" s="171">
        <v>44701</v>
      </c>
      <c r="B16645" t="s">
        <v>164</v>
      </c>
      <c r="C16645">
        <v>776836.82</v>
      </c>
      <c r="D16645" t="s">
        <v>19</v>
      </c>
      <c r="E16645" t="s">
        <v>20</v>
      </c>
      <c r="F16645">
        <v>560762</v>
      </c>
    </row>
    <row r="16646" spans="1:6">
      <c r="A16646" s="171">
        <v>44701</v>
      </c>
      <c r="B16646" t="s">
        <v>164</v>
      </c>
      <c r="C16646">
        <v>776836.82</v>
      </c>
      <c r="D16646" t="s">
        <v>19</v>
      </c>
      <c r="E16646" t="s">
        <v>21</v>
      </c>
      <c r="F16646">
        <v>3180582</v>
      </c>
    </row>
    <row r="16647" spans="1:6">
      <c r="A16647" s="171">
        <v>44701</v>
      </c>
      <c r="B16647" t="s">
        <v>164</v>
      </c>
      <c r="C16647">
        <v>776836.82</v>
      </c>
      <c r="D16647" t="s">
        <v>19</v>
      </c>
      <c r="E16647" t="s">
        <v>22</v>
      </c>
      <c r="F16647">
        <v>0</v>
      </c>
    </row>
    <row r="16648" spans="1:6">
      <c r="A16648" s="171">
        <v>44701</v>
      </c>
      <c r="B16648" t="s">
        <v>164</v>
      </c>
      <c r="C16648">
        <v>776836.82</v>
      </c>
      <c r="D16648" t="s">
        <v>23</v>
      </c>
      <c r="E16648" t="s">
        <v>23</v>
      </c>
      <c r="F16648">
        <v>629561</v>
      </c>
    </row>
    <row r="16649" spans="1:6">
      <c r="A16649" s="171">
        <v>44701</v>
      </c>
      <c r="B16649" t="s">
        <v>164</v>
      </c>
      <c r="C16649">
        <v>776836.82</v>
      </c>
      <c r="D16649" t="s">
        <v>24</v>
      </c>
      <c r="E16649" t="s">
        <v>24</v>
      </c>
      <c r="F16649">
        <v>863754</v>
      </c>
    </row>
    <row r="16650" spans="1:6">
      <c r="A16650" s="171">
        <v>44701</v>
      </c>
      <c r="B16650" t="s">
        <v>164</v>
      </c>
      <c r="C16650">
        <v>776836.82</v>
      </c>
      <c r="D16650" t="s">
        <v>25</v>
      </c>
      <c r="E16650" t="s">
        <v>25</v>
      </c>
      <c r="F16650">
        <v>2005099</v>
      </c>
    </row>
    <row r="16651" spans="1:6">
      <c r="A16651" s="171">
        <v>44701</v>
      </c>
      <c r="B16651" t="s">
        <v>164</v>
      </c>
      <c r="C16651">
        <v>776836.82</v>
      </c>
      <c r="D16651" t="s">
        <v>26</v>
      </c>
      <c r="E16651" t="s">
        <v>26</v>
      </c>
      <c r="F16651">
        <v>4167424</v>
      </c>
    </row>
    <row r="16652" spans="1:6">
      <c r="A16652" s="171">
        <v>44701</v>
      </c>
      <c r="B16652" t="s">
        <v>164</v>
      </c>
      <c r="C16652">
        <v>776836.82</v>
      </c>
      <c r="D16652" t="s">
        <v>27</v>
      </c>
      <c r="E16652" t="s">
        <v>27</v>
      </c>
      <c r="F16652">
        <v>68548</v>
      </c>
    </row>
    <row r="16653" spans="1:6">
      <c r="A16653" s="171">
        <v>44701</v>
      </c>
      <c r="B16653" t="s">
        <v>164</v>
      </c>
      <c r="C16653">
        <v>776836.82</v>
      </c>
      <c r="D16653" t="s">
        <v>28</v>
      </c>
      <c r="E16653" t="s">
        <v>28</v>
      </c>
      <c r="F16653">
        <v>0</v>
      </c>
    </row>
    <row r="16654" spans="1:6">
      <c r="A16654" s="171">
        <v>44701</v>
      </c>
      <c r="B16654" t="s">
        <v>164</v>
      </c>
      <c r="C16654">
        <v>776836.82</v>
      </c>
      <c r="D16654" t="s">
        <v>29</v>
      </c>
      <c r="E16654" t="s">
        <v>29</v>
      </c>
      <c r="F16654">
        <v>2338278</v>
      </c>
    </row>
    <row r="16655" spans="1:6">
      <c r="A16655" s="171">
        <v>44701</v>
      </c>
      <c r="B16655" t="s">
        <v>164</v>
      </c>
      <c r="C16655">
        <v>776836.82</v>
      </c>
      <c r="D16655" t="s">
        <v>30</v>
      </c>
      <c r="E16655" t="s">
        <v>30</v>
      </c>
      <c r="F16655">
        <v>39392797</v>
      </c>
    </row>
    <row r="16656" spans="1:6">
      <c r="A16656" s="171">
        <v>44701</v>
      </c>
      <c r="B16656" t="s">
        <v>164</v>
      </c>
      <c r="C16656">
        <v>776836.82</v>
      </c>
      <c r="D16656" t="s">
        <v>31</v>
      </c>
      <c r="E16656" t="s">
        <v>31</v>
      </c>
      <c r="F16656">
        <v>521892</v>
      </c>
    </row>
    <row r="16657" spans="1:6">
      <c r="A16657" s="171">
        <v>44701</v>
      </c>
      <c r="B16657" t="s">
        <v>164</v>
      </c>
      <c r="C16657">
        <v>776836.82</v>
      </c>
      <c r="D16657" t="s">
        <v>32</v>
      </c>
      <c r="E16657" t="s">
        <v>32</v>
      </c>
      <c r="F16657">
        <v>121350</v>
      </c>
    </row>
    <row r="16658" spans="1:6">
      <c r="A16658" s="171">
        <v>44701</v>
      </c>
      <c r="B16658" t="s">
        <v>164</v>
      </c>
      <c r="C16658">
        <v>776836.82</v>
      </c>
      <c r="D16658" t="s">
        <v>33</v>
      </c>
      <c r="E16658" t="s">
        <v>33</v>
      </c>
      <c r="F16658">
        <v>313531289</v>
      </c>
    </row>
    <row r="16659" spans="1:6">
      <c r="A16659" s="171">
        <v>44701</v>
      </c>
      <c r="B16659" t="s">
        <v>164</v>
      </c>
      <c r="C16659">
        <v>776836.82</v>
      </c>
      <c r="D16659" t="s">
        <v>34</v>
      </c>
      <c r="E16659" t="s">
        <v>34</v>
      </c>
      <c r="F16659">
        <v>0</v>
      </c>
    </row>
    <row r="16660" spans="1:6">
      <c r="A16660" s="171">
        <v>44701</v>
      </c>
      <c r="B16660" t="s">
        <v>164</v>
      </c>
      <c r="C16660">
        <v>776836.82</v>
      </c>
      <c r="D16660" t="s">
        <v>35</v>
      </c>
      <c r="E16660" t="s">
        <v>35</v>
      </c>
      <c r="F16660">
        <v>7739747</v>
      </c>
    </row>
    <row r="16661" spans="1:6">
      <c r="A16661" s="171">
        <v>44701</v>
      </c>
      <c r="B16661" t="s">
        <v>164</v>
      </c>
      <c r="C16661">
        <v>776836.82</v>
      </c>
      <c r="D16661" t="s">
        <v>36</v>
      </c>
      <c r="E16661" t="s">
        <v>36</v>
      </c>
      <c r="F16661">
        <v>0</v>
      </c>
    </row>
    <row r="16662" spans="1:6">
      <c r="A16662" s="171">
        <v>44701</v>
      </c>
      <c r="B16662" t="s">
        <v>164</v>
      </c>
      <c r="C16662">
        <v>776836.82</v>
      </c>
      <c r="D16662" t="s">
        <v>37</v>
      </c>
      <c r="E16662" t="s">
        <v>37</v>
      </c>
      <c r="F16662">
        <v>23227</v>
      </c>
    </row>
    <row r="16663" spans="1:6">
      <c r="A16663" s="171">
        <v>44701</v>
      </c>
      <c r="B16663" t="s">
        <v>164</v>
      </c>
      <c r="C16663">
        <v>776836.82</v>
      </c>
      <c r="D16663" t="s">
        <v>38</v>
      </c>
      <c r="E16663" t="s">
        <v>38</v>
      </c>
      <c r="F16663">
        <v>0</v>
      </c>
    </row>
    <row r="16664" spans="1:6">
      <c r="A16664" s="171">
        <v>44701</v>
      </c>
      <c r="B16664" t="s">
        <v>164</v>
      </c>
      <c r="C16664">
        <v>776836.82</v>
      </c>
      <c r="D16664" t="s">
        <v>39</v>
      </c>
      <c r="E16664" t="s">
        <v>39</v>
      </c>
      <c r="F16664">
        <v>0</v>
      </c>
    </row>
    <row r="16665" spans="1:6">
      <c r="A16665" s="171">
        <v>44701</v>
      </c>
      <c r="B16665" t="s">
        <v>164</v>
      </c>
      <c r="C16665">
        <v>776836.82</v>
      </c>
      <c r="D16665" t="s">
        <v>40</v>
      </c>
      <c r="E16665" t="s">
        <v>40</v>
      </c>
      <c r="F16665">
        <v>0</v>
      </c>
    </row>
    <row r="16666" spans="1:6">
      <c r="A16666" s="171">
        <v>44701</v>
      </c>
      <c r="B16666" t="s">
        <v>164</v>
      </c>
      <c r="C16666">
        <v>776836.82</v>
      </c>
      <c r="D16666" t="s">
        <v>41</v>
      </c>
      <c r="E16666" t="s">
        <v>41</v>
      </c>
      <c r="F16666">
        <v>0</v>
      </c>
    </row>
    <row r="16667" spans="1:6">
      <c r="A16667" s="171">
        <v>44702</v>
      </c>
      <c r="B16667" t="s">
        <v>164</v>
      </c>
      <c r="C16667">
        <v>433578.31</v>
      </c>
      <c r="D16667" t="s">
        <v>9</v>
      </c>
      <c r="E16667" t="s">
        <v>9</v>
      </c>
      <c r="F16667">
        <v>549630</v>
      </c>
    </row>
    <row r="16668" spans="1:6">
      <c r="A16668" s="171">
        <v>44702</v>
      </c>
      <c r="B16668" t="s">
        <v>164</v>
      </c>
      <c r="C16668">
        <v>433578.31</v>
      </c>
      <c r="D16668" t="s">
        <v>9</v>
      </c>
      <c r="E16668" t="s">
        <v>10</v>
      </c>
      <c r="F16668">
        <v>549630</v>
      </c>
    </row>
    <row r="16669" spans="1:6">
      <c r="A16669" s="171">
        <v>44702</v>
      </c>
      <c r="B16669" t="s">
        <v>164</v>
      </c>
      <c r="C16669">
        <v>433578.31</v>
      </c>
      <c r="D16669" t="s">
        <v>9</v>
      </c>
      <c r="E16669" t="s">
        <v>11</v>
      </c>
      <c r="F16669">
        <v>0</v>
      </c>
    </row>
    <row r="16670" spans="1:6">
      <c r="A16670" s="171">
        <v>44702</v>
      </c>
      <c r="B16670" t="s">
        <v>164</v>
      </c>
      <c r="C16670">
        <v>433578.31</v>
      </c>
      <c r="D16670" t="s">
        <v>9</v>
      </c>
      <c r="E16670" t="s">
        <v>12</v>
      </c>
      <c r="F16670">
        <v>0</v>
      </c>
    </row>
    <row r="16671" spans="1:6">
      <c r="A16671" s="171">
        <v>44702</v>
      </c>
      <c r="B16671" t="s">
        <v>164</v>
      </c>
      <c r="C16671">
        <v>433578.31</v>
      </c>
      <c r="D16671" t="s">
        <v>9</v>
      </c>
      <c r="E16671" t="s">
        <v>13</v>
      </c>
      <c r="F16671">
        <v>0</v>
      </c>
    </row>
    <row r="16672" spans="1:6">
      <c r="A16672" s="171">
        <v>44702</v>
      </c>
      <c r="B16672" t="s">
        <v>164</v>
      </c>
      <c r="C16672">
        <v>433578.31</v>
      </c>
      <c r="D16672" t="s">
        <v>14</v>
      </c>
      <c r="E16672" t="s">
        <v>14</v>
      </c>
      <c r="F16672">
        <v>0</v>
      </c>
    </row>
    <row r="16673" spans="1:6">
      <c r="A16673" s="171">
        <v>44702</v>
      </c>
      <c r="B16673" t="s">
        <v>164</v>
      </c>
      <c r="C16673">
        <v>433578.31</v>
      </c>
      <c r="D16673" t="s">
        <v>14</v>
      </c>
      <c r="E16673" t="s">
        <v>15</v>
      </c>
      <c r="F16673">
        <v>0</v>
      </c>
    </row>
    <row r="16674" spans="1:6">
      <c r="A16674" s="171">
        <v>44702</v>
      </c>
      <c r="B16674" t="s">
        <v>164</v>
      </c>
      <c r="C16674">
        <v>433578.31</v>
      </c>
      <c r="D16674" t="s">
        <v>14</v>
      </c>
      <c r="E16674" t="s">
        <v>16</v>
      </c>
      <c r="F16674">
        <v>0</v>
      </c>
    </row>
    <row r="16675" spans="1:6">
      <c r="A16675" s="171">
        <v>44702</v>
      </c>
      <c r="B16675" t="s">
        <v>164</v>
      </c>
      <c r="C16675">
        <v>433578.31</v>
      </c>
      <c r="D16675" t="s">
        <v>14</v>
      </c>
      <c r="E16675" t="s">
        <v>17</v>
      </c>
      <c r="F16675">
        <v>0</v>
      </c>
    </row>
    <row r="16676" spans="1:6">
      <c r="A16676" s="171">
        <v>44702</v>
      </c>
      <c r="B16676" t="s">
        <v>164</v>
      </c>
      <c r="C16676">
        <v>433578.31</v>
      </c>
      <c r="D16676" t="s">
        <v>14</v>
      </c>
      <c r="E16676" t="s">
        <v>18</v>
      </c>
      <c r="F16676">
        <v>0</v>
      </c>
    </row>
    <row r="16677" spans="1:6">
      <c r="A16677" s="171">
        <v>44702</v>
      </c>
      <c r="B16677" t="s">
        <v>164</v>
      </c>
      <c r="C16677">
        <v>433578.31</v>
      </c>
      <c r="D16677" t="s">
        <v>19</v>
      </c>
      <c r="E16677" t="s">
        <v>19</v>
      </c>
      <c r="F16677">
        <v>4316350</v>
      </c>
    </row>
    <row r="16678" spans="1:6">
      <c r="A16678" s="171">
        <v>44702</v>
      </c>
      <c r="B16678" t="s">
        <v>164</v>
      </c>
      <c r="C16678">
        <v>433578.31</v>
      </c>
      <c r="D16678" t="s">
        <v>19</v>
      </c>
      <c r="E16678" t="s">
        <v>20</v>
      </c>
      <c r="F16678">
        <v>934388</v>
      </c>
    </row>
    <row r="16679" spans="1:6">
      <c r="A16679" s="171">
        <v>44702</v>
      </c>
      <c r="B16679" t="s">
        <v>164</v>
      </c>
      <c r="C16679">
        <v>433578.31</v>
      </c>
      <c r="D16679" t="s">
        <v>19</v>
      </c>
      <c r="E16679" t="s">
        <v>21</v>
      </c>
      <c r="F16679">
        <v>3381962</v>
      </c>
    </row>
    <row r="16680" spans="1:6">
      <c r="A16680" s="171">
        <v>44702</v>
      </c>
      <c r="B16680" t="s">
        <v>164</v>
      </c>
      <c r="C16680">
        <v>433578.31</v>
      </c>
      <c r="D16680" t="s">
        <v>19</v>
      </c>
      <c r="E16680" t="s">
        <v>22</v>
      </c>
      <c r="F16680">
        <v>0</v>
      </c>
    </row>
    <row r="16681" spans="1:6">
      <c r="A16681" s="171">
        <v>44702</v>
      </c>
      <c r="B16681" t="s">
        <v>164</v>
      </c>
      <c r="C16681">
        <v>433578.31</v>
      </c>
      <c r="D16681" t="s">
        <v>23</v>
      </c>
      <c r="E16681" t="s">
        <v>23</v>
      </c>
      <c r="F16681">
        <v>593689</v>
      </c>
    </row>
    <row r="16682" spans="1:6">
      <c r="A16682" s="171">
        <v>44702</v>
      </c>
      <c r="B16682" t="s">
        <v>164</v>
      </c>
      <c r="C16682">
        <v>433578.31</v>
      </c>
      <c r="D16682" t="s">
        <v>24</v>
      </c>
      <c r="E16682" t="s">
        <v>24</v>
      </c>
      <c r="F16682">
        <v>826928</v>
      </c>
    </row>
    <row r="16683" spans="1:6">
      <c r="A16683" s="171">
        <v>44702</v>
      </c>
      <c r="B16683" t="s">
        <v>164</v>
      </c>
      <c r="C16683">
        <v>433578.31</v>
      </c>
      <c r="D16683" t="s">
        <v>25</v>
      </c>
      <c r="E16683" t="s">
        <v>25</v>
      </c>
      <c r="F16683">
        <v>1957311</v>
      </c>
    </row>
    <row r="16684" spans="1:6">
      <c r="A16684" s="171">
        <v>44702</v>
      </c>
      <c r="B16684" t="s">
        <v>164</v>
      </c>
      <c r="C16684">
        <v>433578.31</v>
      </c>
      <c r="D16684" t="s">
        <v>26</v>
      </c>
      <c r="E16684" t="s">
        <v>26</v>
      </c>
      <c r="F16684">
        <v>4479569</v>
      </c>
    </row>
    <row r="16685" spans="1:6">
      <c r="A16685" s="171">
        <v>44702</v>
      </c>
      <c r="B16685" t="s">
        <v>164</v>
      </c>
      <c r="C16685">
        <v>433578.31</v>
      </c>
      <c r="D16685" t="s">
        <v>27</v>
      </c>
      <c r="E16685" t="s">
        <v>27</v>
      </c>
      <c r="F16685">
        <v>61506</v>
      </c>
    </row>
    <row r="16686" spans="1:6">
      <c r="A16686" s="171">
        <v>44702</v>
      </c>
      <c r="B16686" t="s">
        <v>164</v>
      </c>
      <c r="C16686">
        <v>433578.31</v>
      </c>
      <c r="D16686" t="s">
        <v>28</v>
      </c>
      <c r="E16686" t="s">
        <v>28</v>
      </c>
      <c r="F16686">
        <v>0</v>
      </c>
    </row>
    <row r="16687" spans="1:6">
      <c r="A16687" s="171">
        <v>44702</v>
      </c>
      <c r="B16687" t="s">
        <v>164</v>
      </c>
      <c r="C16687">
        <v>433578.31</v>
      </c>
      <c r="D16687" t="s">
        <v>29</v>
      </c>
      <c r="E16687" t="s">
        <v>29</v>
      </c>
      <c r="F16687">
        <v>2590570</v>
      </c>
    </row>
    <row r="16688" spans="1:6">
      <c r="A16688" s="171">
        <v>44702</v>
      </c>
      <c r="B16688" t="s">
        <v>164</v>
      </c>
      <c r="C16688">
        <v>433578.31</v>
      </c>
      <c r="D16688" t="s">
        <v>30</v>
      </c>
      <c r="E16688" t="s">
        <v>30</v>
      </c>
      <c r="F16688">
        <v>36304389</v>
      </c>
    </row>
    <row r="16689" spans="1:6">
      <c r="A16689" s="171">
        <v>44702</v>
      </c>
      <c r="B16689" t="s">
        <v>164</v>
      </c>
      <c r="C16689">
        <v>433578.31</v>
      </c>
      <c r="D16689" t="s">
        <v>31</v>
      </c>
      <c r="E16689" t="s">
        <v>31</v>
      </c>
      <c r="F16689">
        <v>643346</v>
      </c>
    </row>
    <row r="16690" spans="1:6">
      <c r="A16690" s="171">
        <v>44702</v>
      </c>
      <c r="B16690" t="s">
        <v>164</v>
      </c>
      <c r="C16690">
        <v>433578.31</v>
      </c>
      <c r="D16690" t="s">
        <v>32</v>
      </c>
      <c r="E16690" t="s">
        <v>32</v>
      </c>
      <c r="F16690">
        <v>156310</v>
      </c>
    </row>
    <row r="16691" spans="1:6">
      <c r="A16691" s="171">
        <v>44702</v>
      </c>
      <c r="B16691" t="s">
        <v>164</v>
      </c>
      <c r="C16691">
        <v>433578.31</v>
      </c>
      <c r="D16691" t="s">
        <v>33</v>
      </c>
      <c r="E16691" t="s">
        <v>33</v>
      </c>
      <c r="F16691">
        <v>312417936</v>
      </c>
    </row>
    <row r="16692" spans="1:6">
      <c r="A16692" s="171">
        <v>44702</v>
      </c>
      <c r="B16692" t="s">
        <v>164</v>
      </c>
      <c r="C16692">
        <v>433578.31</v>
      </c>
      <c r="D16692" t="s">
        <v>34</v>
      </c>
      <c r="E16692" t="s">
        <v>34</v>
      </c>
      <c r="F16692">
        <v>0</v>
      </c>
    </row>
    <row r="16693" spans="1:6">
      <c r="A16693" s="171">
        <v>44702</v>
      </c>
      <c r="B16693" t="s">
        <v>164</v>
      </c>
      <c r="C16693">
        <v>433578.31</v>
      </c>
      <c r="D16693" t="s">
        <v>35</v>
      </c>
      <c r="E16693" t="s">
        <v>35</v>
      </c>
      <c r="F16693">
        <v>7828681</v>
      </c>
    </row>
    <row r="16694" spans="1:6">
      <c r="A16694" s="171">
        <v>44702</v>
      </c>
      <c r="B16694" t="s">
        <v>164</v>
      </c>
      <c r="C16694">
        <v>433578.31</v>
      </c>
      <c r="D16694" t="s">
        <v>36</v>
      </c>
      <c r="E16694" t="s">
        <v>36</v>
      </c>
      <c r="F16694">
        <v>0</v>
      </c>
    </row>
    <row r="16695" spans="1:6">
      <c r="A16695" s="171">
        <v>44702</v>
      </c>
      <c r="B16695" t="s">
        <v>164</v>
      </c>
      <c r="C16695">
        <v>433578.31</v>
      </c>
      <c r="D16695" t="s">
        <v>37</v>
      </c>
      <c r="E16695" t="s">
        <v>37</v>
      </c>
      <c r="F16695">
        <v>21890</v>
      </c>
    </row>
    <row r="16696" spans="1:6">
      <c r="A16696" s="171">
        <v>44702</v>
      </c>
      <c r="B16696" t="s">
        <v>164</v>
      </c>
      <c r="C16696">
        <v>433578.31</v>
      </c>
      <c r="D16696" t="s">
        <v>38</v>
      </c>
      <c r="E16696" t="s">
        <v>38</v>
      </c>
      <c r="F16696">
        <v>0</v>
      </c>
    </row>
    <row r="16697" spans="1:6">
      <c r="A16697" s="171">
        <v>44702</v>
      </c>
      <c r="B16697" t="s">
        <v>164</v>
      </c>
      <c r="C16697">
        <v>433578.31</v>
      </c>
      <c r="D16697" t="s">
        <v>39</v>
      </c>
      <c r="E16697" t="s">
        <v>39</v>
      </c>
      <c r="F16697">
        <v>0</v>
      </c>
    </row>
    <row r="16698" spans="1:6">
      <c r="A16698" s="171">
        <v>44702</v>
      </c>
      <c r="B16698" t="s">
        <v>164</v>
      </c>
      <c r="C16698">
        <v>433578.31</v>
      </c>
      <c r="D16698" t="s">
        <v>40</v>
      </c>
      <c r="E16698" t="s">
        <v>40</v>
      </c>
      <c r="F16698">
        <v>0</v>
      </c>
    </row>
    <row r="16699" spans="1:6">
      <c r="A16699" s="171">
        <v>44702</v>
      </c>
      <c r="B16699" t="s">
        <v>164</v>
      </c>
      <c r="C16699">
        <v>433578.31</v>
      </c>
      <c r="D16699" t="s">
        <v>41</v>
      </c>
      <c r="E16699" t="s">
        <v>41</v>
      </c>
      <c r="F16699">
        <v>0</v>
      </c>
    </row>
    <row r="16700" spans="1:6">
      <c r="A16700" s="171">
        <v>44703</v>
      </c>
      <c r="B16700" t="s">
        <v>164</v>
      </c>
      <c r="C16700">
        <v>340427.4</v>
      </c>
      <c r="D16700" t="s">
        <v>9</v>
      </c>
      <c r="E16700" t="s">
        <v>9</v>
      </c>
      <c r="F16700">
        <v>1191090</v>
      </c>
    </row>
    <row r="16701" spans="1:6">
      <c r="A16701" s="171">
        <v>44703</v>
      </c>
      <c r="B16701" t="s">
        <v>164</v>
      </c>
      <c r="C16701">
        <v>340427.4</v>
      </c>
      <c r="D16701" t="s">
        <v>9</v>
      </c>
      <c r="E16701" t="s">
        <v>10</v>
      </c>
      <c r="F16701">
        <v>1191090</v>
      </c>
    </row>
    <row r="16702" spans="1:6">
      <c r="A16702" s="171">
        <v>44703</v>
      </c>
      <c r="B16702" t="s">
        <v>164</v>
      </c>
      <c r="C16702">
        <v>340427.4</v>
      </c>
      <c r="D16702" t="s">
        <v>9</v>
      </c>
      <c r="E16702" t="s">
        <v>11</v>
      </c>
      <c r="F16702">
        <v>0</v>
      </c>
    </row>
    <row r="16703" spans="1:6">
      <c r="A16703" s="171">
        <v>44703</v>
      </c>
      <c r="B16703" t="s">
        <v>164</v>
      </c>
      <c r="C16703">
        <v>340427.4</v>
      </c>
      <c r="D16703" t="s">
        <v>9</v>
      </c>
      <c r="E16703" t="s">
        <v>12</v>
      </c>
      <c r="F16703">
        <v>0</v>
      </c>
    </row>
    <row r="16704" spans="1:6">
      <c r="A16704" s="171">
        <v>44703</v>
      </c>
      <c r="B16704" t="s">
        <v>164</v>
      </c>
      <c r="C16704">
        <v>340427.4</v>
      </c>
      <c r="D16704" t="s">
        <v>9</v>
      </c>
      <c r="E16704" t="s">
        <v>13</v>
      </c>
      <c r="F16704">
        <v>0</v>
      </c>
    </row>
    <row r="16705" spans="1:6">
      <c r="A16705" s="171">
        <v>44703</v>
      </c>
      <c r="B16705" t="s">
        <v>164</v>
      </c>
      <c r="C16705">
        <v>340427.4</v>
      </c>
      <c r="D16705" t="s">
        <v>14</v>
      </c>
      <c r="E16705" t="s">
        <v>14</v>
      </c>
      <c r="F16705">
        <v>0</v>
      </c>
    </row>
    <row r="16706" spans="1:6">
      <c r="A16706" s="171">
        <v>44703</v>
      </c>
      <c r="B16706" t="s">
        <v>164</v>
      </c>
      <c r="C16706">
        <v>340427.4</v>
      </c>
      <c r="D16706" t="s">
        <v>14</v>
      </c>
      <c r="E16706" t="s">
        <v>15</v>
      </c>
      <c r="F16706">
        <v>0</v>
      </c>
    </row>
    <row r="16707" spans="1:6">
      <c r="A16707" s="171">
        <v>44703</v>
      </c>
      <c r="B16707" t="s">
        <v>164</v>
      </c>
      <c r="C16707">
        <v>340427.4</v>
      </c>
      <c r="D16707" t="s">
        <v>14</v>
      </c>
      <c r="E16707" t="s">
        <v>16</v>
      </c>
      <c r="F16707">
        <v>0</v>
      </c>
    </row>
    <row r="16708" spans="1:6">
      <c r="A16708" s="171">
        <v>44703</v>
      </c>
      <c r="B16708" t="s">
        <v>164</v>
      </c>
      <c r="C16708">
        <v>340427.4</v>
      </c>
      <c r="D16708" t="s">
        <v>14</v>
      </c>
      <c r="E16708" t="s">
        <v>17</v>
      </c>
      <c r="F16708">
        <v>0</v>
      </c>
    </row>
    <row r="16709" spans="1:6">
      <c r="A16709" s="171">
        <v>44703</v>
      </c>
      <c r="B16709" t="s">
        <v>164</v>
      </c>
      <c r="C16709">
        <v>340427.4</v>
      </c>
      <c r="D16709" t="s">
        <v>14</v>
      </c>
      <c r="E16709" t="s">
        <v>18</v>
      </c>
      <c r="F16709">
        <v>0</v>
      </c>
    </row>
    <row r="16710" spans="1:6">
      <c r="A16710" s="171">
        <v>44703</v>
      </c>
      <c r="B16710" t="s">
        <v>164</v>
      </c>
      <c r="C16710">
        <v>340427.4</v>
      </c>
      <c r="D16710" t="s">
        <v>19</v>
      </c>
      <c r="E16710" t="s">
        <v>19</v>
      </c>
      <c r="F16710">
        <v>1557815</v>
      </c>
    </row>
    <row r="16711" spans="1:6">
      <c r="A16711" s="171">
        <v>44703</v>
      </c>
      <c r="B16711" t="s">
        <v>164</v>
      </c>
      <c r="C16711">
        <v>340427.4</v>
      </c>
      <c r="D16711" t="s">
        <v>19</v>
      </c>
      <c r="E16711" t="s">
        <v>20</v>
      </c>
      <c r="F16711">
        <v>296037</v>
      </c>
    </row>
    <row r="16712" spans="1:6">
      <c r="A16712" s="171">
        <v>44703</v>
      </c>
      <c r="B16712" t="s">
        <v>164</v>
      </c>
      <c r="C16712">
        <v>340427.4</v>
      </c>
      <c r="D16712" t="s">
        <v>19</v>
      </c>
      <c r="E16712" t="s">
        <v>21</v>
      </c>
      <c r="F16712">
        <v>1261778</v>
      </c>
    </row>
    <row r="16713" spans="1:6">
      <c r="A16713" s="171">
        <v>44703</v>
      </c>
      <c r="B16713" t="s">
        <v>164</v>
      </c>
      <c r="C16713">
        <v>340427.4</v>
      </c>
      <c r="D16713" t="s">
        <v>19</v>
      </c>
      <c r="E16713" t="s">
        <v>22</v>
      </c>
      <c r="F16713">
        <v>0</v>
      </c>
    </row>
    <row r="16714" spans="1:6">
      <c r="A16714" s="171">
        <v>44703</v>
      </c>
      <c r="B16714" t="s">
        <v>164</v>
      </c>
      <c r="C16714">
        <v>340427.4</v>
      </c>
      <c r="D16714" t="s">
        <v>23</v>
      </c>
      <c r="E16714" t="s">
        <v>23</v>
      </c>
      <c r="F16714">
        <v>614324</v>
      </c>
    </row>
    <row r="16715" spans="1:6">
      <c r="A16715" s="171">
        <v>44703</v>
      </c>
      <c r="B16715" t="s">
        <v>164</v>
      </c>
      <c r="C16715">
        <v>340427.4</v>
      </c>
      <c r="D16715" t="s">
        <v>24</v>
      </c>
      <c r="E16715" t="s">
        <v>24</v>
      </c>
      <c r="F16715">
        <v>893820</v>
      </c>
    </row>
    <row r="16716" spans="1:6">
      <c r="A16716" s="171">
        <v>44703</v>
      </c>
      <c r="B16716" t="s">
        <v>164</v>
      </c>
      <c r="C16716">
        <v>340427.4</v>
      </c>
      <c r="D16716" t="s">
        <v>25</v>
      </c>
      <c r="E16716" t="s">
        <v>25</v>
      </c>
      <c r="F16716">
        <v>1962861</v>
      </c>
    </row>
    <row r="16717" spans="1:6">
      <c r="A16717" s="171">
        <v>44703</v>
      </c>
      <c r="B16717" t="s">
        <v>164</v>
      </c>
      <c r="C16717">
        <v>340427.4</v>
      </c>
      <c r="D16717" t="s">
        <v>26</v>
      </c>
      <c r="E16717" t="s">
        <v>26</v>
      </c>
      <c r="F16717">
        <v>1626165</v>
      </c>
    </row>
    <row r="16718" spans="1:6">
      <c r="A16718" s="171">
        <v>44703</v>
      </c>
      <c r="B16718" t="s">
        <v>164</v>
      </c>
      <c r="C16718">
        <v>340427.4</v>
      </c>
      <c r="D16718" t="s">
        <v>27</v>
      </c>
      <c r="E16718" t="s">
        <v>27</v>
      </c>
      <c r="F16718">
        <v>61799</v>
      </c>
    </row>
    <row r="16719" spans="1:6">
      <c r="A16719" s="171">
        <v>44703</v>
      </c>
      <c r="B16719" t="s">
        <v>164</v>
      </c>
      <c r="C16719">
        <v>340427.4</v>
      </c>
      <c r="D16719" t="s">
        <v>28</v>
      </c>
      <c r="E16719" t="s">
        <v>28</v>
      </c>
      <c r="F16719">
        <v>0</v>
      </c>
    </row>
    <row r="16720" spans="1:6">
      <c r="A16720" s="171">
        <v>44703</v>
      </c>
      <c r="B16720" t="s">
        <v>164</v>
      </c>
      <c r="C16720">
        <v>340427.4</v>
      </c>
      <c r="D16720" t="s">
        <v>29</v>
      </c>
      <c r="E16720" t="s">
        <v>29</v>
      </c>
      <c r="F16720">
        <v>2409637</v>
      </c>
    </row>
    <row r="16721" spans="1:6">
      <c r="A16721" s="171">
        <v>44703</v>
      </c>
      <c r="B16721" t="s">
        <v>164</v>
      </c>
      <c r="C16721">
        <v>340427.4</v>
      </c>
      <c r="D16721" t="s">
        <v>30</v>
      </c>
      <c r="E16721" t="s">
        <v>30</v>
      </c>
      <c r="F16721">
        <v>31903898</v>
      </c>
    </row>
    <row r="16722" spans="1:6">
      <c r="A16722" s="171">
        <v>44703</v>
      </c>
      <c r="B16722" t="s">
        <v>164</v>
      </c>
      <c r="C16722">
        <v>340427.4</v>
      </c>
      <c r="D16722" t="s">
        <v>31</v>
      </c>
      <c r="E16722" t="s">
        <v>31</v>
      </c>
      <c r="F16722">
        <v>859561</v>
      </c>
    </row>
    <row r="16723" spans="1:6">
      <c r="A16723" s="171">
        <v>44703</v>
      </c>
      <c r="B16723" t="s">
        <v>164</v>
      </c>
      <c r="C16723">
        <v>340427.4</v>
      </c>
      <c r="D16723" t="s">
        <v>32</v>
      </c>
      <c r="E16723" t="s">
        <v>32</v>
      </c>
      <c r="F16723">
        <v>174487</v>
      </c>
    </row>
    <row r="16724" spans="1:6">
      <c r="A16724" s="171">
        <v>44703</v>
      </c>
      <c r="B16724" t="s">
        <v>164</v>
      </c>
      <c r="C16724">
        <v>340427.4</v>
      </c>
      <c r="D16724" t="s">
        <v>33</v>
      </c>
      <c r="E16724" t="s">
        <v>33</v>
      </c>
      <c r="F16724">
        <v>312509703</v>
      </c>
    </row>
    <row r="16725" spans="1:6">
      <c r="A16725" s="171">
        <v>44703</v>
      </c>
      <c r="B16725" t="s">
        <v>164</v>
      </c>
      <c r="C16725">
        <v>340427.4</v>
      </c>
      <c r="D16725" t="s">
        <v>34</v>
      </c>
      <c r="E16725" t="s">
        <v>34</v>
      </c>
      <c r="F16725">
        <v>0</v>
      </c>
    </row>
    <row r="16726" spans="1:6">
      <c r="A16726" s="171">
        <v>44703</v>
      </c>
      <c r="B16726" t="s">
        <v>164</v>
      </c>
      <c r="C16726">
        <v>340427.4</v>
      </c>
      <c r="D16726" t="s">
        <v>35</v>
      </c>
      <c r="E16726" t="s">
        <v>35</v>
      </c>
      <c r="F16726">
        <v>7504722</v>
      </c>
    </row>
    <row r="16727" spans="1:6">
      <c r="A16727" s="171">
        <v>44703</v>
      </c>
      <c r="B16727" t="s">
        <v>164</v>
      </c>
      <c r="C16727">
        <v>340427.4</v>
      </c>
      <c r="D16727" t="s">
        <v>36</v>
      </c>
      <c r="E16727" t="s">
        <v>36</v>
      </c>
      <c r="F16727">
        <v>0</v>
      </c>
    </row>
    <row r="16728" spans="1:6">
      <c r="A16728" s="171">
        <v>44703</v>
      </c>
      <c r="B16728" t="s">
        <v>164</v>
      </c>
      <c r="C16728">
        <v>340427.4</v>
      </c>
      <c r="D16728" t="s">
        <v>37</v>
      </c>
      <c r="E16728" t="s">
        <v>37</v>
      </c>
      <c r="F16728">
        <v>23220</v>
      </c>
    </row>
    <row r="16729" spans="1:6">
      <c r="A16729" s="171">
        <v>44703</v>
      </c>
      <c r="B16729" t="s">
        <v>164</v>
      </c>
      <c r="C16729">
        <v>340427.4</v>
      </c>
      <c r="D16729" t="s">
        <v>38</v>
      </c>
      <c r="E16729" t="s">
        <v>38</v>
      </c>
      <c r="F16729">
        <v>0</v>
      </c>
    </row>
    <row r="16730" spans="1:6">
      <c r="A16730" s="171">
        <v>44703</v>
      </c>
      <c r="B16730" t="s">
        <v>164</v>
      </c>
      <c r="C16730">
        <v>340427.4</v>
      </c>
      <c r="D16730" t="s">
        <v>39</v>
      </c>
      <c r="E16730" t="s">
        <v>39</v>
      </c>
      <c r="F16730">
        <v>0</v>
      </c>
    </row>
    <row r="16731" spans="1:6">
      <c r="A16731" s="171">
        <v>44703</v>
      </c>
      <c r="B16731" t="s">
        <v>164</v>
      </c>
      <c r="C16731">
        <v>340427.4</v>
      </c>
      <c r="D16731" t="s">
        <v>40</v>
      </c>
      <c r="E16731" t="s">
        <v>40</v>
      </c>
      <c r="F16731">
        <v>0</v>
      </c>
    </row>
    <row r="16732" spans="1:6">
      <c r="A16732" s="171">
        <v>44703</v>
      </c>
      <c r="B16732" t="s">
        <v>164</v>
      </c>
      <c r="C16732">
        <v>340427.4</v>
      </c>
      <c r="D16732" t="s">
        <v>41</v>
      </c>
      <c r="E16732" t="s">
        <v>41</v>
      </c>
      <c r="F16732">
        <v>0</v>
      </c>
    </row>
    <row r="16733" spans="1:6">
      <c r="A16733" s="171">
        <v>44704</v>
      </c>
      <c r="B16733" t="s">
        <v>164</v>
      </c>
      <c r="C16733">
        <v>236324</v>
      </c>
      <c r="D16733" t="s">
        <v>9</v>
      </c>
      <c r="E16733" t="s">
        <v>9</v>
      </c>
      <c r="F16733">
        <v>1214691</v>
      </c>
    </row>
    <row r="16734" spans="1:6">
      <c r="A16734" s="171">
        <v>44704</v>
      </c>
      <c r="B16734" t="s">
        <v>164</v>
      </c>
      <c r="C16734">
        <v>236324</v>
      </c>
      <c r="D16734" t="s">
        <v>9</v>
      </c>
      <c r="E16734" t="s">
        <v>10</v>
      </c>
      <c r="F16734">
        <v>1214691</v>
      </c>
    </row>
    <row r="16735" spans="1:6">
      <c r="A16735" s="171">
        <v>44704</v>
      </c>
      <c r="B16735" t="s">
        <v>164</v>
      </c>
      <c r="C16735">
        <v>236324</v>
      </c>
      <c r="D16735" t="s">
        <v>9</v>
      </c>
      <c r="E16735" t="s">
        <v>11</v>
      </c>
      <c r="F16735">
        <v>0</v>
      </c>
    </row>
    <row r="16736" spans="1:6">
      <c r="A16736" s="171">
        <v>44704</v>
      </c>
      <c r="B16736" t="s">
        <v>164</v>
      </c>
      <c r="C16736">
        <v>236324</v>
      </c>
      <c r="D16736" t="s">
        <v>9</v>
      </c>
      <c r="E16736" t="s">
        <v>12</v>
      </c>
      <c r="F16736">
        <v>0</v>
      </c>
    </row>
    <row r="16737" spans="1:6">
      <c r="A16737" s="171">
        <v>44704</v>
      </c>
      <c r="B16737" t="s">
        <v>164</v>
      </c>
      <c r="C16737">
        <v>236324</v>
      </c>
      <c r="D16737" t="s">
        <v>9</v>
      </c>
      <c r="E16737" t="s">
        <v>13</v>
      </c>
      <c r="F16737">
        <v>0</v>
      </c>
    </row>
    <row r="16738" spans="1:6">
      <c r="A16738" s="171">
        <v>44704</v>
      </c>
      <c r="B16738" t="s">
        <v>164</v>
      </c>
      <c r="C16738">
        <v>236324</v>
      </c>
      <c r="D16738" t="s">
        <v>14</v>
      </c>
      <c r="E16738" t="s">
        <v>14</v>
      </c>
      <c r="F16738">
        <v>0</v>
      </c>
    </row>
    <row r="16739" spans="1:6">
      <c r="A16739" s="171">
        <v>44704</v>
      </c>
      <c r="B16739" t="s">
        <v>164</v>
      </c>
      <c r="C16739">
        <v>236324</v>
      </c>
      <c r="D16739" t="s">
        <v>14</v>
      </c>
      <c r="E16739" t="s">
        <v>15</v>
      </c>
      <c r="F16739">
        <v>0</v>
      </c>
    </row>
    <row r="16740" spans="1:6">
      <c r="A16740" s="171">
        <v>44704</v>
      </c>
      <c r="B16740" t="s">
        <v>164</v>
      </c>
      <c r="C16740">
        <v>236324</v>
      </c>
      <c r="D16740" t="s">
        <v>14</v>
      </c>
      <c r="E16740" t="s">
        <v>16</v>
      </c>
      <c r="F16740">
        <v>0</v>
      </c>
    </row>
    <row r="16741" spans="1:6">
      <c r="A16741" s="171">
        <v>44704</v>
      </c>
      <c r="B16741" t="s">
        <v>164</v>
      </c>
      <c r="C16741">
        <v>236324</v>
      </c>
      <c r="D16741" t="s">
        <v>14</v>
      </c>
      <c r="E16741" t="s">
        <v>17</v>
      </c>
      <c r="F16741">
        <v>0</v>
      </c>
    </row>
    <row r="16742" spans="1:6">
      <c r="A16742" s="171">
        <v>44704</v>
      </c>
      <c r="B16742" t="s">
        <v>164</v>
      </c>
      <c r="C16742">
        <v>236324</v>
      </c>
      <c r="D16742" t="s">
        <v>14</v>
      </c>
      <c r="E16742" t="s">
        <v>18</v>
      </c>
      <c r="F16742">
        <v>0</v>
      </c>
    </row>
    <row r="16743" spans="1:6">
      <c r="A16743" s="171">
        <v>44704</v>
      </c>
      <c r="B16743" t="s">
        <v>164</v>
      </c>
      <c r="C16743">
        <v>236324</v>
      </c>
      <c r="D16743" t="s">
        <v>19</v>
      </c>
      <c r="E16743" t="s">
        <v>19</v>
      </c>
      <c r="F16743">
        <v>2566365</v>
      </c>
    </row>
    <row r="16744" spans="1:6">
      <c r="A16744" s="171">
        <v>44704</v>
      </c>
      <c r="B16744" t="s">
        <v>164</v>
      </c>
      <c r="C16744">
        <v>236324</v>
      </c>
      <c r="D16744" t="s">
        <v>19</v>
      </c>
      <c r="E16744" t="s">
        <v>20</v>
      </c>
      <c r="F16744">
        <v>133014</v>
      </c>
    </row>
    <row r="16745" spans="1:6">
      <c r="A16745" s="171">
        <v>44704</v>
      </c>
      <c r="B16745" t="s">
        <v>164</v>
      </c>
      <c r="C16745">
        <v>236324</v>
      </c>
      <c r="D16745" t="s">
        <v>19</v>
      </c>
      <c r="E16745" t="s">
        <v>21</v>
      </c>
      <c r="F16745">
        <v>2433351</v>
      </c>
    </row>
    <row r="16746" spans="1:6">
      <c r="A16746" s="171">
        <v>44704</v>
      </c>
      <c r="B16746" t="s">
        <v>164</v>
      </c>
      <c r="C16746">
        <v>236324</v>
      </c>
      <c r="D16746" t="s">
        <v>19</v>
      </c>
      <c r="E16746" t="s">
        <v>22</v>
      </c>
      <c r="F16746">
        <v>0</v>
      </c>
    </row>
    <row r="16747" spans="1:6">
      <c r="A16747" s="171">
        <v>44704</v>
      </c>
      <c r="B16747" t="s">
        <v>164</v>
      </c>
      <c r="C16747">
        <v>236324</v>
      </c>
      <c r="D16747" t="s">
        <v>23</v>
      </c>
      <c r="E16747" t="s">
        <v>23</v>
      </c>
      <c r="F16747">
        <v>431208</v>
      </c>
    </row>
    <row r="16748" spans="1:6">
      <c r="A16748" s="171">
        <v>44704</v>
      </c>
      <c r="B16748" t="s">
        <v>164</v>
      </c>
      <c r="C16748">
        <v>236324</v>
      </c>
      <c r="D16748" t="s">
        <v>24</v>
      </c>
      <c r="E16748" t="s">
        <v>24</v>
      </c>
      <c r="F16748">
        <v>927838</v>
      </c>
    </row>
    <row r="16749" spans="1:6">
      <c r="A16749" s="171">
        <v>44704</v>
      </c>
      <c r="B16749" t="s">
        <v>164</v>
      </c>
      <c r="C16749">
        <v>236324</v>
      </c>
      <c r="D16749" t="s">
        <v>25</v>
      </c>
      <c r="E16749" t="s">
        <v>25</v>
      </c>
      <c r="F16749">
        <v>2219403</v>
      </c>
    </row>
    <row r="16750" spans="1:6">
      <c r="A16750" s="171">
        <v>44704</v>
      </c>
      <c r="B16750" t="s">
        <v>164</v>
      </c>
      <c r="C16750">
        <v>236324</v>
      </c>
      <c r="D16750" t="s">
        <v>26</v>
      </c>
      <c r="E16750" t="s">
        <v>26</v>
      </c>
      <c r="F16750">
        <v>2715450</v>
      </c>
    </row>
    <row r="16751" spans="1:6">
      <c r="A16751" s="171">
        <v>44704</v>
      </c>
      <c r="B16751" t="s">
        <v>164</v>
      </c>
      <c r="C16751">
        <v>236324</v>
      </c>
      <c r="D16751" t="s">
        <v>27</v>
      </c>
      <c r="E16751" t="s">
        <v>27</v>
      </c>
      <c r="F16751">
        <v>61102</v>
      </c>
    </row>
    <row r="16752" spans="1:6">
      <c r="A16752" s="171">
        <v>44704</v>
      </c>
      <c r="B16752" t="s">
        <v>164</v>
      </c>
      <c r="C16752">
        <v>236324</v>
      </c>
      <c r="D16752" t="s">
        <v>28</v>
      </c>
      <c r="E16752" t="s">
        <v>28</v>
      </c>
      <c r="F16752">
        <v>0</v>
      </c>
    </row>
    <row r="16753" spans="1:6">
      <c r="A16753" s="171">
        <v>44704</v>
      </c>
      <c r="B16753" t="s">
        <v>164</v>
      </c>
      <c r="C16753">
        <v>236324</v>
      </c>
      <c r="D16753" t="s">
        <v>29</v>
      </c>
      <c r="E16753" t="s">
        <v>29</v>
      </c>
      <c r="F16753">
        <v>2680228</v>
      </c>
    </row>
    <row r="16754" spans="1:6">
      <c r="A16754" s="171">
        <v>44704</v>
      </c>
      <c r="B16754" t="s">
        <v>164</v>
      </c>
      <c r="C16754">
        <v>236324</v>
      </c>
      <c r="D16754" t="s">
        <v>30</v>
      </c>
      <c r="E16754" t="s">
        <v>30</v>
      </c>
      <c r="F16754">
        <v>38924988</v>
      </c>
    </row>
    <row r="16755" spans="1:6">
      <c r="A16755" s="171">
        <v>44704</v>
      </c>
      <c r="B16755" t="s">
        <v>164</v>
      </c>
      <c r="C16755">
        <v>236324</v>
      </c>
      <c r="D16755" t="s">
        <v>31</v>
      </c>
      <c r="E16755" t="s">
        <v>31</v>
      </c>
      <c r="F16755">
        <v>654005</v>
      </c>
    </row>
    <row r="16756" spans="1:6">
      <c r="A16756" s="171">
        <v>44704</v>
      </c>
      <c r="B16756" t="s">
        <v>164</v>
      </c>
      <c r="C16756">
        <v>236324</v>
      </c>
      <c r="D16756" t="s">
        <v>32</v>
      </c>
      <c r="E16756" t="s">
        <v>32</v>
      </c>
      <c r="F16756">
        <v>41706</v>
      </c>
    </row>
    <row r="16757" spans="1:6">
      <c r="A16757" s="171">
        <v>44704</v>
      </c>
      <c r="B16757" t="s">
        <v>164</v>
      </c>
      <c r="C16757">
        <v>236324</v>
      </c>
      <c r="D16757" t="s">
        <v>33</v>
      </c>
      <c r="E16757" t="s">
        <v>33</v>
      </c>
      <c r="F16757">
        <v>232589110</v>
      </c>
    </row>
    <row r="16758" spans="1:6">
      <c r="A16758" s="171">
        <v>44704</v>
      </c>
      <c r="B16758" t="s">
        <v>164</v>
      </c>
      <c r="C16758">
        <v>236324</v>
      </c>
      <c r="D16758" t="s">
        <v>34</v>
      </c>
      <c r="E16758" t="s">
        <v>34</v>
      </c>
      <c r="F16758">
        <v>0</v>
      </c>
    </row>
    <row r="16759" spans="1:6">
      <c r="A16759" s="171">
        <v>44704</v>
      </c>
      <c r="B16759" t="s">
        <v>164</v>
      </c>
      <c r="C16759">
        <v>236324</v>
      </c>
      <c r="D16759" t="s">
        <v>35</v>
      </c>
      <c r="E16759" t="s">
        <v>35</v>
      </c>
      <c r="F16759">
        <v>7420576</v>
      </c>
    </row>
    <row r="16760" spans="1:6">
      <c r="A16760" s="171">
        <v>44704</v>
      </c>
      <c r="B16760" t="s">
        <v>164</v>
      </c>
      <c r="C16760">
        <v>236324</v>
      </c>
      <c r="D16760" t="s">
        <v>36</v>
      </c>
      <c r="E16760" t="s">
        <v>36</v>
      </c>
      <c r="F16760">
        <v>0</v>
      </c>
    </row>
    <row r="16761" spans="1:6">
      <c r="A16761" s="171">
        <v>44704</v>
      </c>
      <c r="B16761" t="s">
        <v>164</v>
      </c>
      <c r="C16761">
        <v>236324</v>
      </c>
      <c r="D16761" t="s">
        <v>37</v>
      </c>
      <c r="E16761" t="s">
        <v>37</v>
      </c>
      <c r="F16761">
        <v>24298</v>
      </c>
    </row>
    <row r="16762" spans="1:6">
      <c r="A16762" s="171">
        <v>44704</v>
      </c>
      <c r="B16762" t="s">
        <v>164</v>
      </c>
      <c r="C16762">
        <v>236324</v>
      </c>
      <c r="D16762" t="s">
        <v>38</v>
      </c>
      <c r="E16762" t="s">
        <v>38</v>
      </c>
      <c r="F16762">
        <v>0</v>
      </c>
    </row>
    <row r="16763" spans="1:6">
      <c r="A16763" s="171">
        <v>44704</v>
      </c>
      <c r="B16763" t="s">
        <v>164</v>
      </c>
      <c r="C16763">
        <v>236324</v>
      </c>
      <c r="D16763" t="s">
        <v>39</v>
      </c>
      <c r="E16763" t="s">
        <v>39</v>
      </c>
      <c r="F16763">
        <v>0</v>
      </c>
    </row>
    <row r="16764" spans="1:6">
      <c r="A16764" s="171">
        <v>44704</v>
      </c>
      <c r="B16764" t="s">
        <v>164</v>
      </c>
      <c r="C16764">
        <v>236324</v>
      </c>
      <c r="D16764" t="s">
        <v>40</v>
      </c>
      <c r="E16764" t="s">
        <v>40</v>
      </c>
      <c r="F16764">
        <v>0</v>
      </c>
    </row>
    <row r="16765" spans="1:6">
      <c r="A16765" s="171">
        <v>44704</v>
      </c>
      <c r="B16765" t="s">
        <v>164</v>
      </c>
      <c r="C16765">
        <v>236324</v>
      </c>
      <c r="D16765" t="s">
        <v>41</v>
      </c>
      <c r="E16765" t="s">
        <v>41</v>
      </c>
      <c r="F16765">
        <v>0</v>
      </c>
    </row>
    <row r="16766" spans="1:6">
      <c r="A16766" s="171">
        <v>44705</v>
      </c>
      <c r="B16766" t="s">
        <v>164</v>
      </c>
      <c r="C16766">
        <v>257858.39</v>
      </c>
      <c r="D16766" t="s">
        <v>9</v>
      </c>
      <c r="E16766" t="s">
        <v>9</v>
      </c>
      <c r="F16766">
        <v>966381</v>
      </c>
    </row>
    <row r="16767" spans="1:6">
      <c r="A16767" s="171">
        <v>44705</v>
      </c>
      <c r="B16767" t="s">
        <v>164</v>
      </c>
      <c r="C16767">
        <v>257858.39</v>
      </c>
      <c r="D16767" t="s">
        <v>9</v>
      </c>
      <c r="E16767" t="s">
        <v>10</v>
      </c>
      <c r="F16767">
        <v>966381</v>
      </c>
    </row>
    <row r="16768" spans="1:6">
      <c r="A16768" s="171">
        <v>44705</v>
      </c>
      <c r="B16768" t="s">
        <v>164</v>
      </c>
      <c r="C16768">
        <v>257858.39</v>
      </c>
      <c r="D16768" t="s">
        <v>9</v>
      </c>
      <c r="E16768" t="s">
        <v>11</v>
      </c>
      <c r="F16768">
        <v>0</v>
      </c>
    </row>
    <row r="16769" spans="1:6">
      <c r="A16769" s="171">
        <v>44705</v>
      </c>
      <c r="B16769" t="s">
        <v>164</v>
      </c>
      <c r="C16769">
        <v>257858.39</v>
      </c>
      <c r="D16769" t="s">
        <v>9</v>
      </c>
      <c r="E16769" t="s">
        <v>12</v>
      </c>
      <c r="F16769">
        <v>0</v>
      </c>
    </row>
    <row r="16770" spans="1:6">
      <c r="A16770" s="171">
        <v>44705</v>
      </c>
      <c r="B16770" t="s">
        <v>164</v>
      </c>
      <c r="C16770">
        <v>257858.39</v>
      </c>
      <c r="D16770" t="s">
        <v>9</v>
      </c>
      <c r="E16770" t="s">
        <v>13</v>
      </c>
      <c r="F16770">
        <v>0</v>
      </c>
    </row>
    <row r="16771" spans="1:6">
      <c r="A16771" s="171">
        <v>44705</v>
      </c>
      <c r="B16771" t="s">
        <v>164</v>
      </c>
      <c r="C16771">
        <v>257858.39</v>
      </c>
      <c r="D16771" t="s">
        <v>14</v>
      </c>
      <c r="E16771" t="s">
        <v>14</v>
      </c>
      <c r="F16771">
        <v>0</v>
      </c>
    </row>
    <row r="16772" spans="1:6">
      <c r="A16772" s="171">
        <v>44705</v>
      </c>
      <c r="B16772" t="s">
        <v>164</v>
      </c>
      <c r="C16772">
        <v>257858.39</v>
      </c>
      <c r="D16772" t="s">
        <v>14</v>
      </c>
      <c r="E16772" t="s">
        <v>15</v>
      </c>
      <c r="F16772">
        <v>0</v>
      </c>
    </row>
    <row r="16773" spans="1:6">
      <c r="A16773" s="171">
        <v>44705</v>
      </c>
      <c r="B16773" t="s">
        <v>164</v>
      </c>
      <c r="C16773">
        <v>257858.39</v>
      </c>
      <c r="D16773" t="s">
        <v>14</v>
      </c>
      <c r="E16773" t="s">
        <v>16</v>
      </c>
      <c r="F16773">
        <v>0</v>
      </c>
    </row>
    <row r="16774" spans="1:6">
      <c r="A16774" s="171">
        <v>44705</v>
      </c>
      <c r="B16774" t="s">
        <v>164</v>
      </c>
      <c r="C16774">
        <v>257858.39</v>
      </c>
      <c r="D16774" t="s">
        <v>14</v>
      </c>
      <c r="E16774" t="s">
        <v>17</v>
      </c>
      <c r="F16774">
        <v>0</v>
      </c>
    </row>
    <row r="16775" spans="1:6">
      <c r="A16775" s="171">
        <v>44705</v>
      </c>
      <c r="B16775" t="s">
        <v>164</v>
      </c>
      <c r="C16775">
        <v>257858.39</v>
      </c>
      <c r="D16775" t="s">
        <v>14</v>
      </c>
      <c r="E16775" t="s">
        <v>18</v>
      </c>
      <c r="F16775">
        <v>0</v>
      </c>
    </row>
    <row r="16776" spans="1:6">
      <c r="A16776" s="171">
        <v>44705</v>
      </c>
      <c r="B16776" t="s">
        <v>164</v>
      </c>
      <c r="C16776">
        <v>257858.39</v>
      </c>
      <c r="D16776" t="s">
        <v>19</v>
      </c>
      <c r="E16776" t="s">
        <v>19</v>
      </c>
      <c r="F16776">
        <v>2167681</v>
      </c>
    </row>
    <row r="16777" spans="1:6">
      <c r="A16777" s="171">
        <v>44705</v>
      </c>
      <c r="B16777" t="s">
        <v>164</v>
      </c>
      <c r="C16777">
        <v>257858.39</v>
      </c>
      <c r="D16777" t="s">
        <v>19</v>
      </c>
      <c r="E16777" t="s">
        <v>20</v>
      </c>
      <c r="F16777">
        <v>173047</v>
      </c>
    </row>
    <row r="16778" spans="1:6">
      <c r="A16778" s="171">
        <v>44705</v>
      </c>
      <c r="B16778" t="s">
        <v>164</v>
      </c>
      <c r="C16778">
        <v>257858.39</v>
      </c>
      <c r="D16778" t="s">
        <v>19</v>
      </c>
      <c r="E16778" t="s">
        <v>21</v>
      </c>
      <c r="F16778">
        <v>1994634</v>
      </c>
    </row>
    <row r="16779" spans="1:6">
      <c r="A16779" s="171">
        <v>44705</v>
      </c>
      <c r="B16779" t="s">
        <v>164</v>
      </c>
      <c r="C16779">
        <v>257858.39</v>
      </c>
      <c r="D16779" t="s">
        <v>19</v>
      </c>
      <c r="E16779" t="s">
        <v>22</v>
      </c>
      <c r="F16779">
        <v>0</v>
      </c>
    </row>
    <row r="16780" spans="1:6">
      <c r="A16780" s="171">
        <v>44705</v>
      </c>
      <c r="B16780" t="s">
        <v>164</v>
      </c>
      <c r="C16780">
        <v>257858.39</v>
      </c>
      <c r="D16780" t="s">
        <v>23</v>
      </c>
      <c r="E16780" t="s">
        <v>23</v>
      </c>
      <c r="F16780">
        <v>390902</v>
      </c>
    </row>
    <row r="16781" spans="1:6">
      <c r="A16781" s="171">
        <v>44705</v>
      </c>
      <c r="B16781" t="s">
        <v>164</v>
      </c>
      <c r="C16781">
        <v>257858.39</v>
      </c>
      <c r="D16781" t="s">
        <v>24</v>
      </c>
      <c r="E16781" t="s">
        <v>24</v>
      </c>
      <c r="F16781">
        <v>900567</v>
      </c>
    </row>
    <row r="16782" spans="1:6">
      <c r="A16782" s="171">
        <v>44705</v>
      </c>
      <c r="B16782" t="s">
        <v>164</v>
      </c>
      <c r="C16782">
        <v>257858.39</v>
      </c>
      <c r="D16782" t="s">
        <v>25</v>
      </c>
      <c r="E16782" t="s">
        <v>25</v>
      </c>
      <c r="F16782">
        <v>2844502</v>
      </c>
    </row>
    <row r="16783" spans="1:6">
      <c r="A16783" s="171">
        <v>44705</v>
      </c>
      <c r="B16783" t="s">
        <v>164</v>
      </c>
      <c r="C16783">
        <v>257858.39</v>
      </c>
      <c r="D16783" t="s">
        <v>26</v>
      </c>
      <c r="E16783" t="s">
        <v>26</v>
      </c>
      <c r="F16783">
        <v>2435376</v>
      </c>
    </row>
    <row r="16784" spans="1:6">
      <c r="A16784" s="171">
        <v>44705</v>
      </c>
      <c r="B16784" t="s">
        <v>164</v>
      </c>
      <c r="C16784">
        <v>257858.39</v>
      </c>
      <c r="D16784" t="s">
        <v>27</v>
      </c>
      <c r="E16784" t="s">
        <v>27</v>
      </c>
      <c r="F16784">
        <v>65874</v>
      </c>
    </row>
    <row r="16785" spans="1:6">
      <c r="A16785" s="171">
        <v>44705</v>
      </c>
      <c r="B16785" t="s">
        <v>164</v>
      </c>
      <c r="C16785">
        <v>257858.39</v>
      </c>
      <c r="D16785" t="s">
        <v>28</v>
      </c>
      <c r="E16785" t="s">
        <v>28</v>
      </c>
      <c r="F16785">
        <v>0</v>
      </c>
    </row>
    <row r="16786" spans="1:6">
      <c r="A16786" s="171">
        <v>44705</v>
      </c>
      <c r="B16786" t="s">
        <v>164</v>
      </c>
      <c r="C16786">
        <v>257858.39</v>
      </c>
      <c r="D16786" t="s">
        <v>29</v>
      </c>
      <c r="E16786" t="s">
        <v>29</v>
      </c>
      <c r="F16786">
        <v>2435984</v>
      </c>
    </row>
    <row r="16787" spans="1:6">
      <c r="A16787" s="171">
        <v>44705</v>
      </c>
      <c r="B16787" t="s">
        <v>164</v>
      </c>
      <c r="C16787">
        <v>257858.39</v>
      </c>
      <c r="D16787" t="s">
        <v>30</v>
      </c>
      <c r="E16787" t="s">
        <v>30</v>
      </c>
      <c r="F16787">
        <v>42453857</v>
      </c>
    </row>
    <row r="16788" spans="1:6">
      <c r="A16788" s="171">
        <v>44705</v>
      </c>
      <c r="B16788" t="s">
        <v>164</v>
      </c>
      <c r="C16788">
        <v>257858.39</v>
      </c>
      <c r="D16788" t="s">
        <v>31</v>
      </c>
      <c r="E16788" t="s">
        <v>31</v>
      </c>
      <c r="F16788">
        <v>537489</v>
      </c>
    </row>
    <row r="16789" spans="1:6">
      <c r="A16789" s="171">
        <v>44705</v>
      </c>
      <c r="B16789" t="s">
        <v>164</v>
      </c>
      <c r="C16789">
        <v>257858.39</v>
      </c>
      <c r="D16789" t="s">
        <v>32</v>
      </c>
      <c r="E16789" t="s">
        <v>32</v>
      </c>
      <c r="F16789">
        <v>261041</v>
      </c>
    </row>
    <row r="16790" spans="1:6">
      <c r="A16790" s="171">
        <v>44705</v>
      </c>
      <c r="B16790" t="s">
        <v>164</v>
      </c>
      <c r="C16790">
        <v>257858.39</v>
      </c>
      <c r="D16790" t="s">
        <v>33</v>
      </c>
      <c r="E16790" t="s">
        <v>33</v>
      </c>
      <c r="F16790">
        <v>232046219</v>
      </c>
    </row>
    <row r="16791" spans="1:6">
      <c r="A16791" s="171">
        <v>44705</v>
      </c>
      <c r="B16791" t="s">
        <v>164</v>
      </c>
      <c r="C16791">
        <v>257858.39</v>
      </c>
      <c r="D16791" t="s">
        <v>34</v>
      </c>
      <c r="E16791" t="s">
        <v>34</v>
      </c>
      <c r="F16791">
        <v>0</v>
      </c>
    </row>
    <row r="16792" spans="1:6">
      <c r="A16792" s="171">
        <v>44705</v>
      </c>
      <c r="B16792" t="s">
        <v>164</v>
      </c>
      <c r="C16792">
        <v>257858.39</v>
      </c>
      <c r="D16792" t="s">
        <v>35</v>
      </c>
      <c r="E16792" t="s">
        <v>35</v>
      </c>
      <c r="F16792">
        <v>7442719</v>
      </c>
    </row>
    <row r="16793" spans="1:6">
      <c r="A16793" s="171">
        <v>44705</v>
      </c>
      <c r="B16793" t="s">
        <v>164</v>
      </c>
      <c r="C16793">
        <v>257858.39</v>
      </c>
      <c r="D16793" t="s">
        <v>36</v>
      </c>
      <c r="E16793" t="s">
        <v>36</v>
      </c>
      <c r="F16793">
        <v>0</v>
      </c>
    </row>
    <row r="16794" spans="1:6">
      <c r="A16794" s="171">
        <v>44705</v>
      </c>
      <c r="B16794" t="s">
        <v>164</v>
      </c>
      <c r="C16794">
        <v>257858.39</v>
      </c>
      <c r="D16794" t="s">
        <v>37</v>
      </c>
      <c r="E16794" t="s">
        <v>37</v>
      </c>
      <c r="F16794">
        <v>25073</v>
      </c>
    </row>
    <row r="16795" spans="1:6">
      <c r="A16795" s="171">
        <v>44705</v>
      </c>
      <c r="B16795" t="s">
        <v>164</v>
      </c>
      <c r="C16795">
        <v>257858.39</v>
      </c>
      <c r="D16795" t="s">
        <v>38</v>
      </c>
      <c r="E16795" t="s">
        <v>38</v>
      </c>
      <c r="F16795">
        <v>0</v>
      </c>
    </row>
    <row r="16796" spans="1:6">
      <c r="A16796" s="171">
        <v>44705</v>
      </c>
      <c r="B16796" t="s">
        <v>164</v>
      </c>
      <c r="C16796">
        <v>257858.39</v>
      </c>
      <c r="D16796" t="s">
        <v>39</v>
      </c>
      <c r="E16796" t="s">
        <v>39</v>
      </c>
      <c r="F16796">
        <v>0</v>
      </c>
    </row>
    <row r="16797" spans="1:6">
      <c r="A16797" s="171">
        <v>44705</v>
      </c>
      <c r="B16797" t="s">
        <v>164</v>
      </c>
      <c r="C16797">
        <v>257858.39</v>
      </c>
      <c r="D16797" t="s">
        <v>40</v>
      </c>
      <c r="E16797" t="s">
        <v>40</v>
      </c>
      <c r="F16797">
        <v>0</v>
      </c>
    </row>
    <row r="16798" spans="1:6">
      <c r="A16798" s="171">
        <v>44705</v>
      </c>
      <c r="B16798" t="s">
        <v>164</v>
      </c>
      <c r="C16798">
        <v>257858.39</v>
      </c>
      <c r="D16798" t="s">
        <v>41</v>
      </c>
      <c r="E16798" t="s">
        <v>41</v>
      </c>
      <c r="F16798">
        <v>0</v>
      </c>
    </row>
    <row r="16799" spans="1:6">
      <c r="A16799" s="171">
        <v>44706</v>
      </c>
      <c r="B16799" t="s">
        <v>164</v>
      </c>
      <c r="C16799">
        <v>249448.04</v>
      </c>
      <c r="D16799" t="s">
        <v>9</v>
      </c>
      <c r="E16799" t="s">
        <v>9</v>
      </c>
      <c r="F16799">
        <v>1377460</v>
      </c>
    </row>
    <row r="16800" spans="1:6">
      <c r="A16800" s="171">
        <v>44706</v>
      </c>
      <c r="B16800" t="s">
        <v>164</v>
      </c>
      <c r="C16800">
        <v>249448.04</v>
      </c>
      <c r="D16800" t="s">
        <v>9</v>
      </c>
      <c r="E16800" t="s">
        <v>10</v>
      </c>
      <c r="F16800">
        <v>1377460</v>
      </c>
    </row>
    <row r="16801" spans="1:6">
      <c r="A16801" s="171">
        <v>44706</v>
      </c>
      <c r="B16801" t="s">
        <v>164</v>
      </c>
      <c r="C16801">
        <v>249448.04</v>
      </c>
      <c r="D16801" t="s">
        <v>9</v>
      </c>
      <c r="E16801" t="s">
        <v>11</v>
      </c>
      <c r="F16801">
        <v>0</v>
      </c>
    </row>
    <row r="16802" spans="1:6">
      <c r="A16802" s="171">
        <v>44706</v>
      </c>
      <c r="B16802" t="s">
        <v>164</v>
      </c>
      <c r="C16802">
        <v>249448.04</v>
      </c>
      <c r="D16802" t="s">
        <v>9</v>
      </c>
      <c r="E16802" t="s">
        <v>12</v>
      </c>
      <c r="F16802">
        <v>0</v>
      </c>
    </row>
    <row r="16803" spans="1:6">
      <c r="A16803" s="171">
        <v>44706</v>
      </c>
      <c r="B16803" t="s">
        <v>164</v>
      </c>
      <c r="C16803">
        <v>249448.04</v>
      </c>
      <c r="D16803" t="s">
        <v>9</v>
      </c>
      <c r="E16803" t="s">
        <v>13</v>
      </c>
      <c r="F16803">
        <v>0</v>
      </c>
    </row>
    <row r="16804" spans="1:6">
      <c r="A16804" s="171">
        <v>44706</v>
      </c>
      <c r="B16804" t="s">
        <v>164</v>
      </c>
      <c r="C16804">
        <v>249448.04</v>
      </c>
      <c r="D16804" t="s">
        <v>14</v>
      </c>
      <c r="E16804" t="s">
        <v>14</v>
      </c>
      <c r="F16804">
        <v>0</v>
      </c>
    </row>
    <row r="16805" spans="1:6">
      <c r="A16805" s="171">
        <v>44706</v>
      </c>
      <c r="B16805" t="s">
        <v>164</v>
      </c>
      <c r="C16805">
        <v>249448.04</v>
      </c>
      <c r="D16805" t="s">
        <v>14</v>
      </c>
      <c r="E16805" t="s">
        <v>15</v>
      </c>
      <c r="F16805">
        <v>0</v>
      </c>
    </row>
    <row r="16806" spans="1:6">
      <c r="A16806" s="171">
        <v>44706</v>
      </c>
      <c r="B16806" t="s">
        <v>164</v>
      </c>
      <c r="C16806">
        <v>249448.04</v>
      </c>
      <c r="D16806" t="s">
        <v>14</v>
      </c>
      <c r="E16806" t="s">
        <v>16</v>
      </c>
      <c r="F16806">
        <v>0</v>
      </c>
    </row>
    <row r="16807" spans="1:6">
      <c r="A16807" s="171">
        <v>44706</v>
      </c>
      <c r="B16807" t="s">
        <v>164</v>
      </c>
      <c r="C16807">
        <v>249448.04</v>
      </c>
      <c r="D16807" t="s">
        <v>14</v>
      </c>
      <c r="E16807" t="s">
        <v>17</v>
      </c>
      <c r="F16807">
        <v>0</v>
      </c>
    </row>
    <row r="16808" spans="1:6">
      <c r="A16808" s="171">
        <v>44706</v>
      </c>
      <c r="B16808" t="s">
        <v>164</v>
      </c>
      <c r="C16808">
        <v>249448.04</v>
      </c>
      <c r="D16808" t="s">
        <v>14</v>
      </c>
      <c r="E16808" t="s">
        <v>18</v>
      </c>
      <c r="F16808">
        <v>0</v>
      </c>
    </row>
    <row r="16809" spans="1:6">
      <c r="A16809" s="171">
        <v>44706</v>
      </c>
      <c r="B16809" t="s">
        <v>164</v>
      </c>
      <c r="C16809">
        <v>249448.04</v>
      </c>
      <c r="D16809" t="s">
        <v>19</v>
      </c>
      <c r="E16809" t="s">
        <v>19</v>
      </c>
      <c r="F16809">
        <v>779911</v>
      </c>
    </row>
    <row r="16810" spans="1:6">
      <c r="A16810" s="171">
        <v>44706</v>
      </c>
      <c r="B16810" t="s">
        <v>164</v>
      </c>
      <c r="C16810">
        <v>249448.04</v>
      </c>
      <c r="D16810" t="s">
        <v>19</v>
      </c>
      <c r="E16810" t="s">
        <v>20</v>
      </c>
      <c r="F16810">
        <v>96590</v>
      </c>
    </row>
    <row r="16811" spans="1:6">
      <c r="A16811" s="171">
        <v>44706</v>
      </c>
      <c r="B16811" t="s">
        <v>164</v>
      </c>
      <c r="C16811">
        <v>249448.04</v>
      </c>
      <c r="D16811" t="s">
        <v>19</v>
      </c>
      <c r="E16811" t="s">
        <v>21</v>
      </c>
      <c r="F16811">
        <v>683321</v>
      </c>
    </row>
    <row r="16812" spans="1:6">
      <c r="A16812" s="171">
        <v>44706</v>
      </c>
      <c r="B16812" t="s">
        <v>164</v>
      </c>
      <c r="C16812">
        <v>249448.04</v>
      </c>
      <c r="D16812" t="s">
        <v>19</v>
      </c>
      <c r="E16812" t="s">
        <v>22</v>
      </c>
      <c r="F16812">
        <v>0</v>
      </c>
    </row>
    <row r="16813" spans="1:6">
      <c r="A16813" s="171">
        <v>44706</v>
      </c>
      <c r="B16813" t="s">
        <v>164</v>
      </c>
      <c r="C16813">
        <v>249448.04</v>
      </c>
      <c r="D16813" t="s">
        <v>23</v>
      </c>
      <c r="E16813" t="s">
        <v>23</v>
      </c>
      <c r="F16813">
        <v>332909</v>
      </c>
    </row>
    <row r="16814" spans="1:6">
      <c r="A16814" s="171">
        <v>44706</v>
      </c>
      <c r="B16814" t="s">
        <v>164</v>
      </c>
      <c r="C16814">
        <v>249448.04</v>
      </c>
      <c r="D16814" t="s">
        <v>24</v>
      </c>
      <c r="E16814" t="s">
        <v>24</v>
      </c>
      <c r="F16814">
        <v>1137471</v>
      </c>
    </row>
    <row r="16815" spans="1:6">
      <c r="A16815" s="171">
        <v>44706</v>
      </c>
      <c r="B16815" t="s">
        <v>164</v>
      </c>
      <c r="C16815">
        <v>249448.04</v>
      </c>
      <c r="D16815" t="s">
        <v>25</v>
      </c>
      <c r="E16815" t="s">
        <v>25</v>
      </c>
      <c r="F16815">
        <v>3672193</v>
      </c>
    </row>
    <row r="16816" spans="1:6">
      <c r="A16816" s="171">
        <v>44706</v>
      </c>
      <c r="B16816" t="s">
        <v>164</v>
      </c>
      <c r="C16816">
        <v>249448.04</v>
      </c>
      <c r="D16816" t="s">
        <v>26</v>
      </c>
      <c r="E16816" t="s">
        <v>26</v>
      </c>
      <c r="F16816">
        <v>1035444</v>
      </c>
    </row>
    <row r="16817" spans="1:6">
      <c r="A16817" s="171">
        <v>44706</v>
      </c>
      <c r="B16817" t="s">
        <v>164</v>
      </c>
      <c r="C16817">
        <v>249448.04</v>
      </c>
      <c r="D16817" t="s">
        <v>27</v>
      </c>
      <c r="E16817" t="s">
        <v>27</v>
      </c>
      <c r="F16817">
        <v>67561</v>
      </c>
    </row>
    <row r="16818" spans="1:6">
      <c r="A16818" s="171">
        <v>44706</v>
      </c>
      <c r="B16818" t="s">
        <v>164</v>
      </c>
      <c r="C16818">
        <v>249448.04</v>
      </c>
      <c r="D16818" t="s">
        <v>28</v>
      </c>
      <c r="E16818" t="s">
        <v>28</v>
      </c>
      <c r="F16818">
        <v>0</v>
      </c>
    </row>
    <row r="16819" spans="1:6">
      <c r="A16819" s="171">
        <v>44706</v>
      </c>
      <c r="B16819" t="s">
        <v>164</v>
      </c>
      <c r="C16819">
        <v>249448.04</v>
      </c>
      <c r="D16819" t="s">
        <v>29</v>
      </c>
      <c r="E16819" t="s">
        <v>29</v>
      </c>
      <c r="F16819">
        <v>2167576</v>
      </c>
    </row>
    <row r="16820" spans="1:6">
      <c r="A16820" s="171">
        <v>44706</v>
      </c>
      <c r="B16820" t="s">
        <v>164</v>
      </c>
      <c r="C16820">
        <v>249448.04</v>
      </c>
      <c r="D16820" t="s">
        <v>30</v>
      </c>
      <c r="E16820" t="s">
        <v>30</v>
      </c>
      <c r="F16820">
        <v>39946050</v>
      </c>
    </row>
    <row r="16821" spans="1:6">
      <c r="A16821" s="171">
        <v>44706</v>
      </c>
      <c r="B16821" t="s">
        <v>164</v>
      </c>
      <c r="C16821">
        <v>249448.04</v>
      </c>
      <c r="D16821" t="s">
        <v>31</v>
      </c>
      <c r="E16821" t="s">
        <v>31</v>
      </c>
      <c r="F16821">
        <v>794372</v>
      </c>
    </row>
    <row r="16822" spans="1:6">
      <c r="A16822" s="171">
        <v>44706</v>
      </c>
      <c r="B16822" t="s">
        <v>164</v>
      </c>
      <c r="C16822">
        <v>249448.04</v>
      </c>
      <c r="D16822" t="s">
        <v>32</v>
      </c>
      <c r="E16822" t="s">
        <v>32</v>
      </c>
      <c r="F16822">
        <v>181438</v>
      </c>
    </row>
    <row r="16823" spans="1:6">
      <c r="A16823" s="171">
        <v>44706</v>
      </c>
      <c r="B16823" t="s">
        <v>164</v>
      </c>
      <c r="C16823">
        <v>249448.04</v>
      </c>
      <c r="D16823" t="s">
        <v>33</v>
      </c>
      <c r="E16823" t="s">
        <v>33</v>
      </c>
      <c r="F16823">
        <v>246647915</v>
      </c>
    </row>
    <row r="16824" spans="1:6">
      <c r="A16824" s="171">
        <v>44706</v>
      </c>
      <c r="B16824" t="s">
        <v>164</v>
      </c>
      <c r="C16824">
        <v>249448.04</v>
      </c>
      <c r="D16824" t="s">
        <v>34</v>
      </c>
      <c r="E16824" t="s">
        <v>34</v>
      </c>
      <c r="F16824">
        <v>0</v>
      </c>
    </row>
    <row r="16825" spans="1:6">
      <c r="A16825" s="171">
        <v>44706</v>
      </c>
      <c r="B16825" t="s">
        <v>164</v>
      </c>
      <c r="C16825">
        <v>249448.04</v>
      </c>
      <c r="D16825" t="s">
        <v>35</v>
      </c>
      <c r="E16825" t="s">
        <v>35</v>
      </c>
      <c r="F16825">
        <v>7652559</v>
      </c>
    </row>
    <row r="16826" spans="1:6">
      <c r="A16826" s="171">
        <v>44706</v>
      </c>
      <c r="B16826" t="s">
        <v>164</v>
      </c>
      <c r="C16826">
        <v>249448.04</v>
      </c>
      <c r="D16826" t="s">
        <v>36</v>
      </c>
      <c r="E16826" t="s">
        <v>36</v>
      </c>
      <c r="F16826">
        <v>0</v>
      </c>
    </row>
    <row r="16827" spans="1:6">
      <c r="A16827" s="171">
        <v>44706</v>
      </c>
      <c r="B16827" t="s">
        <v>164</v>
      </c>
      <c r="C16827">
        <v>249448.04</v>
      </c>
      <c r="D16827" t="s">
        <v>37</v>
      </c>
      <c r="E16827" t="s">
        <v>37</v>
      </c>
      <c r="F16827">
        <v>26296</v>
      </c>
    </row>
    <row r="16828" spans="1:6">
      <c r="A16828" s="171">
        <v>44706</v>
      </c>
      <c r="B16828" t="s">
        <v>164</v>
      </c>
      <c r="C16828">
        <v>249448.04</v>
      </c>
      <c r="D16828" t="s">
        <v>38</v>
      </c>
      <c r="E16828" t="s">
        <v>38</v>
      </c>
      <c r="F16828">
        <v>0</v>
      </c>
    </row>
    <row r="16829" spans="1:6">
      <c r="A16829" s="171">
        <v>44706</v>
      </c>
      <c r="B16829" t="s">
        <v>164</v>
      </c>
      <c r="C16829">
        <v>249448.04</v>
      </c>
      <c r="D16829" t="s">
        <v>39</v>
      </c>
      <c r="E16829" t="s">
        <v>39</v>
      </c>
      <c r="F16829">
        <v>0</v>
      </c>
    </row>
    <row r="16830" spans="1:6">
      <c r="A16830" s="171">
        <v>44706</v>
      </c>
      <c r="B16830" t="s">
        <v>164</v>
      </c>
      <c r="C16830">
        <v>249448.04</v>
      </c>
      <c r="D16830" t="s">
        <v>40</v>
      </c>
      <c r="E16830" t="s">
        <v>40</v>
      </c>
      <c r="F16830">
        <v>0</v>
      </c>
    </row>
    <row r="16831" spans="1:6">
      <c r="A16831" s="171">
        <v>44706</v>
      </c>
      <c r="B16831" t="s">
        <v>164</v>
      </c>
      <c r="C16831">
        <v>249448.04</v>
      </c>
      <c r="D16831" t="s">
        <v>41</v>
      </c>
      <c r="E16831" t="s">
        <v>41</v>
      </c>
      <c r="F16831">
        <v>0</v>
      </c>
    </row>
    <row r="16832" spans="1:6">
      <c r="A16832" s="171">
        <v>44707</v>
      </c>
      <c r="B16832" t="s">
        <v>164</v>
      </c>
      <c r="C16832">
        <v>246223.12</v>
      </c>
      <c r="D16832" t="s">
        <v>9</v>
      </c>
      <c r="E16832" t="s">
        <v>9</v>
      </c>
      <c r="F16832">
        <v>1596872</v>
      </c>
    </row>
    <row r="16833" spans="1:6">
      <c r="A16833" s="171">
        <v>44707</v>
      </c>
      <c r="B16833" t="s">
        <v>164</v>
      </c>
      <c r="C16833">
        <v>246223.12</v>
      </c>
      <c r="D16833" t="s">
        <v>9</v>
      </c>
      <c r="E16833" t="s">
        <v>10</v>
      </c>
      <c r="F16833">
        <v>1596872</v>
      </c>
    </row>
    <row r="16834" spans="1:6">
      <c r="A16834" s="171">
        <v>44707</v>
      </c>
      <c r="B16834" t="s">
        <v>164</v>
      </c>
      <c r="C16834">
        <v>246223.12</v>
      </c>
      <c r="D16834" t="s">
        <v>9</v>
      </c>
      <c r="E16834" t="s">
        <v>11</v>
      </c>
      <c r="F16834">
        <v>0</v>
      </c>
    </row>
    <row r="16835" spans="1:6">
      <c r="A16835" s="171">
        <v>44707</v>
      </c>
      <c r="B16835" t="s">
        <v>164</v>
      </c>
      <c r="C16835">
        <v>246223.12</v>
      </c>
      <c r="D16835" t="s">
        <v>9</v>
      </c>
      <c r="E16835" t="s">
        <v>12</v>
      </c>
      <c r="F16835">
        <v>0</v>
      </c>
    </row>
    <row r="16836" spans="1:6">
      <c r="A16836" s="171">
        <v>44707</v>
      </c>
      <c r="B16836" t="s">
        <v>164</v>
      </c>
      <c r="C16836">
        <v>246223.12</v>
      </c>
      <c r="D16836" t="s">
        <v>9</v>
      </c>
      <c r="E16836" t="s">
        <v>13</v>
      </c>
      <c r="F16836">
        <v>0</v>
      </c>
    </row>
    <row r="16837" spans="1:6">
      <c r="A16837" s="171">
        <v>44707</v>
      </c>
      <c r="B16837" t="s">
        <v>164</v>
      </c>
      <c r="C16837">
        <v>246223.12</v>
      </c>
      <c r="D16837" t="s">
        <v>14</v>
      </c>
      <c r="E16837" t="s">
        <v>14</v>
      </c>
      <c r="F16837">
        <v>0</v>
      </c>
    </row>
    <row r="16838" spans="1:6">
      <c r="A16838" s="171">
        <v>44707</v>
      </c>
      <c r="B16838" t="s">
        <v>164</v>
      </c>
      <c r="C16838">
        <v>246223.12</v>
      </c>
      <c r="D16838" t="s">
        <v>14</v>
      </c>
      <c r="E16838" t="s">
        <v>15</v>
      </c>
      <c r="F16838">
        <v>0</v>
      </c>
    </row>
    <row r="16839" spans="1:6">
      <c r="A16839" s="171">
        <v>44707</v>
      </c>
      <c r="B16839" t="s">
        <v>164</v>
      </c>
      <c r="C16839">
        <v>246223.12</v>
      </c>
      <c r="D16839" t="s">
        <v>14</v>
      </c>
      <c r="E16839" t="s">
        <v>16</v>
      </c>
      <c r="F16839">
        <v>0</v>
      </c>
    </row>
    <row r="16840" spans="1:6">
      <c r="A16840" s="171">
        <v>44707</v>
      </c>
      <c r="B16840" t="s">
        <v>164</v>
      </c>
      <c r="C16840">
        <v>246223.12</v>
      </c>
      <c r="D16840" t="s">
        <v>14</v>
      </c>
      <c r="E16840" t="s">
        <v>17</v>
      </c>
      <c r="F16840">
        <v>0</v>
      </c>
    </row>
    <row r="16841" spans="1:6">
      <c r="A16841" s="171">
        <v>44707</v>
      </c>
      <c r="B16841" t="s">
        <v>164</v>
      </c>
      <c r="C16841">
        <v>246223.12</v>
      </c>
      <c r="D16841" t="s">
        <v>14</v>
      </c>
      <c r="E16841" t="s">
        <v>18</v>
      </c>
      <c r="F16841">
        <v>0</v>
      </c>
    </row>
    <row r="16842" spans="1:6">
      <c r="A16842" s="171">
        <v>44707</v>
      </c>
      <c r="B16842" t="s">
        <v>164</v>
      </c>
      <c r="C16842">
        <v>246223.12</v>
      </c>
      <c r="D16842" t="s">
        <v>19</v>
      </c>
      <c r="E16842" t="s">
        <v>19</v>
      </c>
      <c r="F16842">
        <v>1783731</v>
      </c>
    </row>
    <row r="16843" spans="1:6">
      <c r="A16843" s="171">
        <v>44707</v>
      </c>
      <c r="B16843" t="s">
        <v>164</v>
      </c>
      <c r="C16843">
        <v>246223.12</v>
      </c>
      <c r="D16843" t="s">
        <v>19</v>
      </c>
      <c r="E16843" t="s">
        <v>20</v>
      </c>
      <c r="F16843">
        <v>133002</v>
      </c>
    </row>
    <row r="16844" spans="1:6">
      <c r="A16844" s="171">
        <v>44707</v>
      </c>
      <c r="B16844" t="s">
        <v>164</v>
      </c>
      <c r="C16844">
        <v>246223.12</v>
      </c>
      <c r="D16844" t="s">
        <v>19</v>
      </c>
      <c r="E16844" t="s">
        <v>21</v>
      </c>
      <c r="F16844">
        <v>1650729</v>
      </c>
    </row>
    <row r="16845" spans="1:6">
      <c r="A16845" s="171">
        <v>44707</v>
      </c>
      <c r="B16845" t="s">
        <v>164</v>
      </c>
      <c r="C16845">
        <v>246223.12</v>
      </c>
      <c r="D16845" t="s">
        <v>19</v>
      </c>
      <c r="E16845" t="s">
        <v>22</v>
      </c>
      <c r="F16845">
        <v>0</v>
      </c>
    </row>
    <row r="16846" spans="1:6">
      <c r="A16846" s="171">
        <v>44707</v>
      </c>
      <c r="B16846" t="s">
        <v>164</v>
      </c>
      <c r="C16846">
        <v>246223.12</v>
      </c>
      <c r="D16846" t="s">
        <v>23</v>
      </c>
      <c r="E16846" t="s">
        <v>23</v>
      </c>
      <c r="F16846">
        <v>258978</v>
      </c>
    </row>
    <row r="16847" spans="1:6">
      <c r="A16847" s="171">
        <v>44707</v>
      </c>
      <c r="B16847" t="s">
        <v>164</v>
      </c>
      <c r="C16847">
        <v>246223.12</v>
      </c>
      <c r="D16847" t="s">
        <v>24</v>
      </c>
      <c r="E16847" t="s">
        <v>24</v>
      </c>
      <c r="F16847">
        <v>1113325</v>
      </c>
    </row>
    <row r="16848" spans="1:6">
      <c r="A16848" s="171">
        <v>44707</v>
      </c>
      <c r="B16848" t="s">
        <v>164</v>
      </c>
      <c r="C16848">
        <v>246223.12</v>
      </c>
      <c r="D16848" t="s">
        <v>25</v>
      </c>
      <c r="E16848" t="s">
        <v>25</v>
      </c>
      <c r="F16848">
        <v>2971848</v>
      </c>
    </row>
    <row r="16849" spans="1:6">
      <c r="A16849" s="171">
        <v>44707</v>
      </c>
      <c r="B16849" t="s">
        <v>164</v>
      </c>
      <c r="C16849">
        <v>246223.12</v>
      </c>
      <c r="D16849" t="s">
        <v>26</v>
      </c>
      <c r="E16849" t="s">
        <v>26</v>
      </c>
      <c r="F16849">
        <v>2245886</v>
      </c>
    </row>
    <row r="16850" spans="1:6">
      <c r="A16850" s="171">
        <v>44707</v>
      </c>
      <c r="B16850" t="s">
        <v>164</v>
      </c>
      <c r="C16850">
        <v>246223.12</v>
      </c>
      <c r="D16850" t="s">
        <v>27</v>
      </c>
      <c r="E16850" t="s">
        <v>27</v>
      </c>
      <c r="F16850">
        <v>65709</v>
      </c>
    </row>
    <row r="16851" spans="1:6">
      <c r="A16851" s="171">
        <v>44707</v>
      </c>
      <c r="B16851" t="s">
        <v>164</v>
      </c>
      <c r="C16851">
        <v>246223.12</v>
      </c>
      <c r="D16851" t="s">
        <v>28</v>
      </c>
      <c r="E16851" t="s">
        <v>28</v>
      </c>
      <c r="F16851">
        <v>0</v>
      </c>
    </row>
    <row r="16852" spans="1:6">
      <c r="A16852" s="171">
        <v>44707</v>
      </c>
      <c r="B16852" t="s">
        <v>164</v>
      </c>
      <c r="C16852">
        <v>246223.12</v>
      </c>
      <c r="D16852" t="s">
        <v>29</v>
      </c>
      <c r="E16852" t="s">
        <v>29</v>
      </c>
      <c r="F16852">
        <v>2028616</v>
      </c>
    </row>
    <row r="16853" spans="1:6">
      <c r="A16853" s="171">
        <v>44707</v>
      </c>
      <c r="B16853" t="s">
        <v>164</v>
      </c>
      <c r="C16853">
        <v>246223.12</v>
      </c>
      <c r="D16853" t="s">
        <v>30</v>
      </c>
      <c r="E16853" t="s">
        <v>30</v>
      </c>
      <c r="F16853">
        <v>29502408</v>
      </c>
    </row>
    <row r="16854" spans="1:6">
      <c r="A16854" s="171">
        <v>44707</v>
      </c>
      <c r="B16854" t="s">
        <v>164</v>
      </c>
      <c r="C16854">
        <v>246223.12</v>
      </c>
      <c r="D16854" t="s">
        <v>31</v>
      </c>
      <c r="E16854" t="s">
        <v>31</v>
      </c>
      <c r="F16854">
        <v>705040</v>
      </c>
    </row>
    <row r="16855" spans="1:6">
      <c r="A16855" s="171">
        <v>44707</v>
      </c>
      <c r="B16855" t="s">
        <v>164</v>
      </c>
      <c r="C16855">
        <v>246223.12</v>
      </c>
      <c r="D16855" t="s">
        <v>32</v>
      </c>
      <c r="E16855" t="s">
        <v>32</v>
      </c>
      <c r="F16855">
        <v>233960</v>
      </c>
    </row>
    <row r="16856" spans="1:6">
      <c r="A16856" s="171">
        <v>44707</v>
      </c>
      <c r="B16856" t="s">
        <v>164</v>
      </c>
      <c r="C16856">
        <v>246223.12</v>
      </c>
      <c r="D16856" t="s">
        <v>33</v>
      </c>
      <c r="E16856" t="s">
        <v>33</v>
      </c>
      <c r="F16856">
        <v>216965547</v>
      </c>
    </row>
    <row r="16857" spans="1:6">
      <c r="A16857" s="171">
        <v>44707</v>
      </c>
      <c r="B16857" t="s">
        <v>164</v>
      </c>
      <c r="C16857">
        <v>246223.12</v>
      </c>
      <c r="D16857" t="s">
        <v>34</v>
      </c>
      <c r="E16857" t="s">
        <v>34</v>
      </c>
      <c r="F16857">
        <v>102220</v>
      </c>
    </row>
    <row r="16858" spans="1:6">
      <c r="A16858" s="171">
        <v>44707</v>
      </c>
      <c r="B16858" t="s">
        <v>164</v>
      </c>
      <c r="C16858">
        <v>246223.12</v>
      </c>
      <c r="D16858" t="s">
        <v>35</v>
      </c>
      <c r="E16858" t="s">
        <v>35</v>
      </c>
      <c r="F16858">
        <v>7920432</v>
      </c>
    </row>
    <row r="16859" spans="1:6">
      <c r="A16859" s="171">
        <v>44707</v>
      </c>
      <c r="B16859" t="s">
        <v>164</v>
      </c>
      <c r="C16859">
        <v>246223.12</v>
      </c>
      <c r="D16859" t="s">
        <v>36</v>
      </c>
      <c r="E16859" t="s">
        <v>36</v>
      </c>
      <c r="F16859">
        <v>0</v>
      </c>
    </row>
    <row r="16860" spans="1:6">
      <c r="A16860" s="171">
        <v>44707</v>
      </c>
      <c r="B16860" t="s">
        <v>164</v>
      </c>
      <c r="C16860">
        <v>246223.12</v>
      </c>
      <c r="D16860" t="s">
        <v>37</v>
      </c>
      <c r="E16860" t="s">
        <v>37</v>
      </c>
      <c r="F16860">
        <v>25560</v>
      </c>
    </row>
    <row r="16861" spans="1:6">
      <c r="A16861" s="171">
        <v>44707</v>
      </c>
      <c r="B16861" t="s">
        <v>164</v>
      </c>
      <c r="C16861">
        <v>246223.12</v>
      </c>
      <c r="D16861" t="s">
        <v>38</v>
      </c>
      <c r="E16861" t="s">
        <v>38</v>
      </c>
      <c r="F16861">
        <v>0</v>
      </c>
    </row>
    <row r="16862" spans="1:6">
      <c r="A16862" s="171">
        <v>44707</v>
      </c>
      <c r="B16862" t="s">
        <v>164</v>
      </c>
      <c r="C16862">
        <v>246223.12</v>
      </c>
      <c r="D16862" t="s">
        <v>39</v>
      </c>
      <c r="E16862" t="s">
        <v>39</v>
      </c>
      <c r="F16862">
        <v>0</v>
      </c>
    </row>
    <row r="16863" spans="1:6">
      <c r="A16863" s="171">
        <v>44707</v>
      </c>
      <c r="B16863" t="s">
        <v>164</v>
      </c>
      <c r="C16863">
        <v>246223.12</v>
      </c>
      <c r="D16863" t="s">
        <v>40</v>
      </c>
      <c r="E16863" t="s">
        <v>40</v>
      </c>
      <c r="F16863">
        <v>0</v>
      </c>
    </row>
    <row r="16864" spans="1:6">
      <c r="A16864" s="171">
        <v>44707</v>
      </c>
      <c r="B16864" t="s">
        <v>164</v>
      </c>
      <c r="C16864">
        <v>246223.12</v>
      </c>
      <c r="D16864" t="s">
        <v>41</v>
      </c>
      <c r="E16864" t="s">
        <v>41</v>
      </c>
      <c r="F16864">
        <v>0</v>
      </c>
    </row>
    <row r="16865" spans="1:6">
      <c r="A16865" s="171">
        <v>44708</v>
      </c>
      <c r="B16865" t="s">
        <v>164</v>
      </c>
      <c r="C16865">
        <v>888932.68</v>
      </c>
      <c r="D16865" t="s">
        <v>9</v>
      </c>
      <c r="E16865" t="s">
        <v>9</v>
      </c>
      <c r="F16865">
        <v>1430374</v>
      </c>
    </row>
    <row r="16866" spans="1:6">
      <c r="A16866" s="171">
        <v>44708</v>
      </c>
      <c r="B16866" t="s">
        <v>164</v>
      </c>
      <c r="C16866">
        <v>888932.68</v>
      </c>
      <c r="D16866" t="s">
        <v>9</v>
      </c>
      <c r="E16866" t="s">
        <v>10</v>
      </c>
      <c r="F16866">
        <v>1430374</v>
      </c>
    </row>
    <row r="16867" spans="1:6">
      <c r="A16867" s="171">
        <v>44708</v>
      </c>
      <c r="B16867" t="s">
        <v>164</v>
      </c>
      <c r="C16867">
        <v>888932.68</v>
      </c>
      <c r="D16867" t="s">
        <v>9</v>
      </c>
      <c r="E16867" t="s">
        <v>11</v>
      </c>
      <c r="F16867">
        <v>0</v>
      </c>
    </row>
    <row r="16868" spans="1:6">
      <c r="A16868" s="171">
        <v>44708</v>
      </c>
      <c r="B16868" t="s">
        <v>164</v>
      </c>
      <c r="C16868">
        <v>888932.68</v>
      </c>
      <c r="D16868" t="s">
        <v>9</v>
      </c>
      <c r="E16868" t="s">
        <v>12</v>
      </c>
      <c r="F16868">
        <v>0</v>
      </c>
    </row>
    <row r="16869" spans="1:6">
      <c r="A16869" s="171">
        <v>44708</v>
      </c>
      <c r="B16869" t="s">
        <v>164</v>
      </c>
      <c r="C16869">
        <v>888932.68</v>
      </c>
      <c r="D16869" t="s">
        <v>9</v>
      </c>
      <c r="E16869" t="s">
        <v>13</v>
      </c>
      <c r="F16869">
        <v>0</v>
      </c>
    </row>
    <row r="16870" spans="1:6">
      <c r="A16870" s="171">
        <v>44708</v>
      </c>
      <c r="B16870" t="s">
        <v>164</v>
      </c>
      <c r="C16870">
        <v>888932.68</v>
      </c>
      <c r="D16870" t="s">
        <v>14</v>
      </c>
      <c r="E16870" t="s">
        <v>14</v>
      </c>
      <c r="F16870">
        <v>0</v>
      </c>
    </row>
    <row r="16871" spans="1:6">
      <c r="A16871" s="171">
        <v>44708</v>
      </c>
      <c r="B16871" t="s">
        <v>164</v>
      </c>
      <c r="C16871">
        <v>888932.68</v>
      </c>
      <c r="D16871" t="s">
        <v>14</v>
      </c>
      <c r="E16871" t="s">
        <v>15</v>
      </c>
      <c r="F16871">
        <v>0</v>
      </c>
    </row>
    <row r="16872" spans="1:6">
      <c r="A16872" s="171">
        <v>44708</v>
      </c>
      <c r="B16872" t="s">
        <v>164</v>
      </c>
      <c r="C16872">
        <v>888932.68</v>
      </c>
      <c r="D16872" t="s">
        <v>14</v>
      </c>
      <c r="E16872" t="s">
        <v>16</v>
      </c>
      <c r="F16872">
        <v>0</v>
      </c>
    </row>
    <row r="16873" spans="1:6">
      <c r="A16873" s="171">
        <v>44708</v>
      </c>
      <c r="B16873" t="s">
        <v>164</v>
      </c>
      <c r="C16873">
        <v>888932.68</v>
      </c>
      <c r="D16873" t="s">
        <v>14</v>
      </c>
      <c r="E16873" t="s">
        <v>17</v>
      </c>
      <c r="F16873">
        <v>0</v>
      </c>
    </row>
    <row r="16874" spans="1:6">
      <c r="A16874" s="171">
        <v>44708</v>
      </c>
      <c r="B16874" t="s">
        <v>164</v>
      </c>
      <c r="C16874">
        <v>888932.68</v>
      </c>
      <c r="D16874" t="s">
        <v>14</v>
      </c>
      <c r="E16874" t="s">
        <v>18</v>
      </c>
      <c r="F16874">
        <v>0</v>
      </c>
    </row>
    <row r="16875" spans="1:6">
      <c r="A16875" s="171">
        <v>44708</v>
      </c>
      <c r="B16875" t="s">
        <v>164</v>
      </c>
      <c r="C16875">
        <v>888932.68</v>
      </c>
      <c r="D16875" t="s">
        <v>19</v>
      </c>
      <c r="E16875" t="s">
        <v>19</v>
      </c>
      <c r="F16875">
        <v>2781560</v>
      </c>
    </row>
    <row r="16876" spans="1:6">
      <c r="A16876" s="171">
        <v>44708</v>
      </c>
      <c r="B16876" t="s">
        <v>164</v>
      </c>
      <c r="C16876">
        <v>888932.68</v>
      </c>
      <c r="D16876" t="s">
        <v>19</v>
      </c>
      <c r="E16876" t="s">
        <v>20</v>
      </c>
      <c r="F16876">
        <v>390891</v>
      </c>
    </row>
    <row r="16877" spans="1:6">
      <c r="A16877" s="171">
        <v>44708</v>
      </c>
      <c r="B16877" t="s">
        <v>164</v>
      </c>
      <c r="C16877">
        <v>888932.68</v>
      </c>
      <c r="D16877" t="s">
        <v>19</v>
      </c>
      <c r="E16877" t="s">
        <v>21</v>
      </c>
      <c r="F16877">
        <v>2390669</v>
      </c>
    </row>
    <row r="16878" spans="1:6">
      <c r="A16878" s="171">
        <v>44708</v>
      </c>
      <c r="B16878" t="s">
        <v>164</v>
      </c>
      <c r="C16878">
        <v>888932.68</v>
      </c>
      <c r="D16878" t="s">
        <v>19</v>
      </c>
      <c r="E16878" t="s">
        <v>22</v>
      </c>
      <c r="F16878">
        <v>0</v>
      </c>
    </row>
    <row r="16879" spans="1:6">
      <c r="A16879" s="171">
        <v>44708</v>
      </c>
      <c r="B16879" t="s">
        <v>164</v>
      </c>
      <c r="C16879">
        <v>888932.68</v>
      </c>
      <c r="D16879" t="s">
        <v>23</v>
      </c>
      <c r="E16879" t="s">
        <v>23</v>
      </c>
      <c r="F16879">
        <v>201385</v>
      </c>
    </row>
    <row r="16880" spans="1:6">
      <c r="A16880" s="171">
        <v>44708</v>
      </c>
      <c r="B16880" t="s">
        <v>164</v>
      </c>
      <c r="C16880">
        <v>888932.68</v>
      </c>
      <c r="D16880" t="s">
        <v>24</v>
      </c>
      <c r="E16880" t="s">
        <v>24</v>
      </c>
      <c r="F16880">
        <v>909815</v>
      </c>
    </row>
    <row r="16881" spans="1:6">
      <c r="A16881" s="171">
        <v>44708</v>
      </c>
      <c r="B16881" t="s">
        <v>164</v>
      </c>
      <c r="C16881">
        <v>888932.68</v>
      </c>
      <c r="D16881" t="s">
        <v>25</v>
      </c>
      <c r="E16881" t="s">
        <v>25</v>
      </c>
      <c r="F16881">
        <v>2436620</v>
      </c>
    </row>
    <row r="16882" spans="1:6">
      <c r="A16882" s="171">
        <v>44708</v>
      </c>
      <c r="B16882" t="s">
        <v>164</v>
      </c>
      <c r="C16882">
        <v>888932.68</v>
      </c>
      <c r="D16882" t="s">
        <v>26</v>
      </c>
      <c r="E16882" t="s">
        <v>26</v>
      </c>
      <c r="F16882">
        <v>3748337</v>
      </c>
    </row>
    <row r="16883" spans="1:6">
      <c r="A16883" s="171">
        <v>44708</v>
      </c>
      <c r="B16883" t="s">
        <v>164</v>
      </c>
      <c r="C16883">
        <v>888932.68</v>
      </c>
      <c r="D16883" t="s">
        <v>27</v>
      </c>
      <c r="E16883" t="s">
        <v>27</v>
      </c>
      <c r="F16883">
        <v>63575</v>
      </c>
    </row>
    <row r="16884" spans="1:6">
      <c r="A16884" s="171">
        <v>44708</v>
      </c>
      <c r="B16884" t="s">
        <v>164</v>
      </c>
      <c r="C16884">
        <v>888932.68</v>
      </c>
      <c r="D16884" t="s">
        <v>28</v>
      </c>
      <c r="E16884" t="s">
        <v>28</v>
      </c>
      <c r="F16884">
        <v>0</v>
      </c>
    </row>
    <row r="16885" spans="1:6">
      <c r="A16885" s="171">
        <v>44708</v>
      </c>
      <c r="B16885" t="s">
        <v>164</v>
      </c>
      <c r="C16885">
        <v>888932.68</v>
      </c>
      <c r="D16885" t="s">
        <v>29</v>
      </c>
      <c r="E16885" t="s">
        <v>29</v>
      </c>
      <c r="F16885">
        <v>2429102</v>
      </c>
    </row>
    <row r="16886" spans="1:6">
      <c r="A16886" s="171">
        <v>44708</v>
      </c>
      <c r="B16886" t="s">
        <v>164</v>
      </c>
      <c r="C16886">
        <v>888932.68</v>
      </c>
      <c r="D16886" t="s">
        <v>30</v>
      </c>
      <c r="E16886" t="s">
        <v>30</v>
      </c>
      <c r="F16886">
        <v>27037362</v>
      </c>
    </row>
    <row r="16887" spans="1:6">
      <c r="A16887" s="171">
        <v>44708</v>
      </c>
      <c r="B16887" t="s">
        <v>164</v>
      </c>
      <c r="C16887">
        <v>888932.68</v>
      </c>
      <c r="D16887" t="s">
        <v>31</v>
      </c>
      <c r="E16887" t="s">
        <v>31</v>
      </c>
      <c r="F16887">
        <v>639026</v>
      </c>
    </row>
    <row r="16888" spans="1:6">
      <c r="A16888" s="171">
        <v>44708</v>
      </c>
      <c r="B16888" t="s">
        <v>164</v>
      </c>
      <c r="C16888">
        <v>888932.68</v>
      </c>
      <c r="D16888" t="s">
        <v>32</v>
      </c>
      <c r="E16888" t="s">
        <v>32</v>
      </c>
      <c r="F16888">
        <v>128063</v>
      </c>
    </row>
    <row r="16889" spans="1:6">
      <c r="A16889" s="171">
        <v>44708</v>
      </c>
      <c r="B16889" t="s">
        <v>164</v>
      </c>
      <c r="C16889">
        <v>888932.68</v>
      </c>
      <c r="D16889" t="s">
        <v>33</v>
      </c>
      <c r="E16889" t="s">
        <v>33</v>
      </c>
      <c r="F16889">
        <v>220773886</v>
      </c>
    </row>
    <row r="16890" spans="1:6">
      <c r="A16890" s="171">
        <v>44708</v>
      </c>
      <c r="B16890" t="s">
        <v>164</v>
      </c>
      <c r="C16890">
        <v>888932.68</v>
      </c>
      <c r="D16890" t="s">
        <v>34</v>
      </c>
      <c r="E16890" t="s">
        <v>34</v>
      </c>
      <c r="F16890">
        <v>125289</v>
      </c>
    </row>
    <row r="16891" spans="1:6">
      <c r="A16891" s="171">
        <v>44708</v>
      </c>
      <c r="B16891" t="s">
        <v>164</v>
      </c>
      <c r="C16891">
        <v>888932.68</v>
      </c>
      <c r="D16891" t="s">
        <v>35</v>
      </c>
      <c r="E16891" t="s">
        <v>35</v>
      </c>
      <c r="F16891">
        <v>8353978</v>
      </c>
    </row>
    <row r="16892" spans="1:6">
      <c r="A16892" s="171">
        <v>44708</v>
      </c>
      <c r="B16892" t="s">
        <v>164</v>
      </c>
      <c r="C16892">
        <v>888932.68</v>
      </c>
      <c r="D16892" t="s">
        <v>36</v>
      </c>
      <c r="E16892" t="s">
        <v>36</v>
      </c>
      <c r="F16892">
        <v>0</v>
      </c>
    </row>
    <row r="16893" spans="1:6">
      <c r="A16893" s="171">
        <v>44708</v>
      </c>
      <c r="B16893" t="s">
        <v>164</v>
      </c>
      <c r="C16893">
        <v>888932.68</v>
      </c>
      <c r="D16893" t="s">
        <v>37</v>
      </c>
      <c r="E16893" t="s">
        <v>37</v>
      </c>
      <c r="F16893">
        <v>25831</v>
      </c>
    </row>
    <row r="16894" spans="1:6">
      <c r="A16894" s="171">
        <v>44708</v>
      </c>
      <c r="B16894" t="s">
        <v>164</v>
      </c>
      <c r="C16894">
        <v>888932.68</v>
      </c>
      <c r="D16894" t="s">
        <v>38</v>
      </c>
      <c r="E16894" t="s">
        <v>38</v>
      </c>
      <c r="F16894">
        <v>0</v>
      </c>
    </row>
    <row r="16895" spans="1:6">
      <c r="A16895" s="171">
        <v>44708</v>
      </c>
      <c r="B16895" t="s">
        <v>164</v>
      </c>
      <c r="C16895">
        <v>888932.68</v>
      </c>
      <c r="D16895" t="s">
        <v>39</v>
      </c>
      <c r="E16895" t="s">
        <v>39</v>
      </c>
      <c r="F16895">
        <v>0</v>
      </c>
    </row>
    <row r="16896" spans="1:6">
      <c r="A16896" s="171">
        <v>44708</v>
      </c>
      <c r="B16896" t="s">
        <v>164</v>
      </c>
      <c r="C16896">
        <v>888932.68</v>
      </c>
      <c r="D16896" t="s">
        <v>40</v>
      </c>
      <c r="E16896" t="s">
        <v>40</v>
      </c>
      <c r="F16896">
        <v>0</v>
      </c>
    </row>
    <row r="16897" spans="1:6">
      <c r="A16897" s="171">
        <v>44708</v>
      </c>
      <c r="B16897" t="s">
        <v>164</v>
      </c>
      <c r="C16897">
        <v>888932.68</v>
      </c>
      <c r="D16897" t="s">
        <v>41</v>
      </c>
      <c r="E16897" t="s">
        <v>41</v>
      </c>
      <c r="F16897">
        <v>0</v>
      </c>
    </row>
    <row r="16898" spans="1:6">
      <c r="A16898" s="171">
        <v>44709</v>
      </c>
      <c r="B16898" t="s">
        <v>164</v>
      </c>
      <c r="C16898">
        <v>488412.06</v>
      </c>
      <c r="D16898" t="s">
        <v>9</v>
      </c>
      <c r="E16898" t="s">
        <v>9</v>
      </c>
      <c r="F16898">
        <v>1545054</v>
      </c>
    </row>
    <row r="16899" spans="1:6">
      <c r="A16899" s="171">
        <v>44709</v>
      </c>
      <c r="B16899" t="s">
        <v>164</v>
      </c>
      <c r="C16899">
        <v>488412.06</v>
      </c>
      <c r="D16899" t="s">
        <v>9</v>
      </c>
      <c r="E16899" t="s">
        <v>10</v>
      </c>
      <c r="F16899">
        <v>1545054</v>
      </c>
    </row>
    <row r="16900" spans="1:6">
      <c r="A16900" s="171">
        <v>44709</v>
      </c>
      <c r="B16900" t="s">
        <v>164</v>
      </c>
      <c r="C16900">
        <v>488412.06</v>
      </c>
      <c r="D16900" t="s">
        <v>9</v>
      </c>
      <c r="E16900" t="s">
        <v>11</v>
      </c>
      <c r="F16900">
        <v>0</v>
      </c>
    </row>
    <row r="16901" spans="1:6">
      <c r="A16901" s="171">
        <v>44709</v>
      </c>
      <c r="B16901" t="s">
        <v>164</v>
      </c>
      <c r="C16901">
        <v>488412.06</v>
      </c>
      <c r="D16901" t="s">
        <v>9</v>
      </c>
      <c r="E16901" t="s">
        <v>12</v>
      </c>
      <c r="F16901">
        <v>0</v>
      </c>
    </row>
    <row r="16902" spans="1:6">
      <c r="A16902" s="171">
        <v>44709</v>
      </c>
      <c r="B16902" t="s">
        <v>164</v>
      </c>
      <c r="C16902">
        <v>488412.06</v>
      </c>
      <c r="D16902" t="s">
        <v>9</v>
      </c>
      <c r="E16902" t="s">
        <v>13</v>
      </c>
      <c r="F16902">
        <v>0</v>
      </c>
    </row>
    <row r="16903" spans="1:6">
      <c r="A16903" s="171">
        <v>44709</v>
      </c>
      <c r="B16903" t="s">
        <v>164</v>
      </c>
      <c r="C16903">
        <v>488412.06</v>
      </c>
      <c r="D16903" t="s">
        <v>14</v>
      </c>
      <c r="E16903" t="s">
        <v>14</v>
      </c>
      <c r="F16903">
        <v>0</v>
      </c>
    </row>
    <row r="16904" spans="1:6">
      <c r="A16904" s="171">
        <v>44709</v>
      </c>
      <c r="B16904" t="s">
        <v>164</v>
      </c>
      <c r="C16904">
        <v>488412.06</v>
      </c>
      <c r="D16904" t="s">
        <v>14</v>
      </c>
      <c r="E16904" t="s">
        <v>15</v>
      </c>
      <c r="F16904">
        <v>0</v>
      </c>
    </row>
    <row r="16905" spans="1:6">
      <c r="A16905" s="171">
        <v>44709</v>
      </c>
      <c r="B16905" t="s">
        <v>164</v>
      </c>
      <c r="C16905">
        <v>488412.06</v>
      </c>
      <c r="D16905" t="s">
        <v>14</v>
      </c>
      <c r="E16905" t="s">
        <v>16</v>
      </c>
      <c r="F16905">
        <v>0</v>
      </c>
    </row>
    <row r="16906" spans="1:6">
      <c r="A16906" s="171">
        <v>44709</v>
      </c>
      <c r="B16906" t="s">
        <v>164</v>
      </c>
      <c r="C16906">
        <v>488412.06</v>
      </c>
      <c r="D16906" t="s">
        <v>14</v>
      </c>
      <c r="E16906" t="s">
        <v>17</v>
      </c>
      <c r="F16906">
        <v>0</v>
      </c>
    </row>
    <row r="16907" spans="1:6">
      <c r="A16907" s="171">
        <v>44709</v>
      </c>
      <c r="B16907" t="s">
        <v>164</v>
      </c>
      <c r="C16907">
        <v>488412.06</v>
      </c>
      <c r="D16907" t="s">
        <v>14</v>
      </c>
      <c r="E16907" t="s">
        <v>18</v>
      </c>
      <c r="F16907">
        <v>0</v>
      </c>
    </row>
    <row r="16908" spans="1:6">
      <c r="A16908" s="171">
        <v>44709</v>
      </c>
      <c r="B16908" t="s">
        <v>164</v>
      </c>
      <c r="C16908">
        <v>488412.06</v>
      </c>
      <c r="D16908" t="s">
        <v>19</v>
      </c>
      <c r="E16908" t="s">
        <v>19</v>
      </c>
      <c r="F16908">
        <v>2034407</v>
      </c>
    </row>
    <row r="16909" spans="1:6">
      <c r="A16909" s="171">
        <v>44709</v>
      </c>
      <c r="B16909" t="s">
        <v>164</v>
      </c>
      <c r="C16909">
        <v>488412.06</v>
      </c>
      <c r="D16909" t="s">
        <v>19</v>
      </c>
      <c r="E16909" t="s">
        <v>20</v>
      </c>
      <c r="F16909">
        <v>577132</v>
      </c>
    </row>
    <row r="16910" spans="1:6">
      <c r="A16910" s="171">
        <v>44709</v>
      </c>
      <c r="B16910" t="s">
        <v>164</v>
      </c>
      <c r="C16910">
        <v>488412.06</v>
      </c>
      <c r="D16910" t="s">
        <v>19</v>
      </c>
      <c r="E16910" t="s">
        <v>21</v>
      </c>
      <c r="F16910">
        <v>1457275</v>
      </c>
    </row>
    <row r="16911" spans="1:6">
      <c r="A16911" s="171">
        <v>44709</v>
      </c>
      <c r="B16911" t="s">
        <v>164</v>
      </c>
      <c r="C16911">
        <v>488412.06</v>
      </c>
      <c r="D16911" t="s">
        <v>19</v>
      </c>
      <c r="E16911" t="s">
        <v>22</v>
      </c>
      <c r="F16911">
        <v>0</v>
      </c>
    </row>
    <row r="16912" spans="1:6">
      <c r="A16912" s="171">
        <v>44709</v>
      </c>
      <c r="B16912" t="s">
        <v>164</v>
      </c>
      <c r="C16912">
        <v>488412.06</v>
      </c>
      <c r="D16912" t="s">
        <v>23</v>
      </c>
      <c r="E16912" t="s">
        <v>23</v>
      </c>
      <c r="F16912">
        <v>353216</v>
      </c>
    </row>
    <row r="16913" spans="1:6">
      <c r="A16913" s="171">
        <v>44709</v>
      </c>
      <c r="B16913" t="s">
        <v>164</v>
      </c>
      <c r="C16913">
        <v>488412.06</v>
      </c>
      <c r="D16913" t="s">
        <v>24</v>
      </c>
      <c r="E16913" t="s">
        <v>24</v>
      </c>
      <c r="F16913">
        <v>505704</v>
      </c>
    </row>
    <row r="16914" spans="1:6">
      <c r="A16914" s="171">
        <v>44709</v>
      </c>
      <c r="B16914" t="s">
        <v>164</v>
      </c>
      <c r="C16914">
        <v>488412.06</v>
      </c>
      <c r="D16914" t="s">
        <v>25</v>
      </c>
      <c r="E16914" t="s">
        <v>25</v>
      </c>
      <c r="F16914">
        <v>2445579</v>
      </c>
    </row>
    <row r="16915" spans="1:6">
      <c r="A16915" s="171">
        <v>44709</v>
      </c>
      <c r="B16915" t="s">
        <v>164</v>
      </c>
      <c r="C16915">
        <v>488412.06</v>
      </c>
      <c r="D16915" t="s">
        <v>26</v>
      </c>
      <c r="E16915" t="s">
        <v>26</v>
      </c>
      <c r="F16915">
        <v>2912779</v>
      </c>
    </row>
    <row r="16916" spans="1:6">
      <c r="A16916" s="171">
        <v>44709</v>
      </c>
      <c r="B16916" t="s">
        <v>164</v>
      </c>
      <c r="C16916">
        <v>488412.06</v>
      </c>
      <c r="D16916" t="s">
        <v>27</v>
      </c>
      <c r="E16916" t="s">
        <v>27</v>
      </c>
      <c r="F16916">
        <v>62677</v>
      </c>
    </row>
    <row r="16917" spans="1:6">
      <c r="A16917" s="171">
        <v>44709</v>
      </c>
      <c r="B16917" t="s">
        <v>164</v>
      </c>
      <c r="C16917">
        <v>488412.06</v>
      </c>
      <c r="D16917" t="s">
        <v>28</v>
      </c>
      <c r="E16917" t="s">
        <v>28</v>
      </c>
      <c r="F16917">
        <v>0</v>
      </c>
    </row>
    <row r="16918" spans="1:6">
      <c r="A16918" s="171">
        <v>44709</v>
      </c>
      <c r="B16918" t="s">
        <v>164</v>
      </c>
      <c r="C16918">
        <v>488412.06</v>
      </c>
      <c r="D16918" t="s">
        <v>29</v>
      </c>
      <c r="E16918" t="s">
        <v>29</v>
      </c>
      <c r="F16918">
        <v>2355582</v>
      </c>
    </row>
    <row r="16919" spans="1:6">
      <c r="A16919" s="171">
        <v>44709</v>
      </c>
      <c r="B16919" t="s">
        <v>164</v>
      </c>
      <c r="C16919">
        <v>488412.06</v>
      </c>
      <c r="D16919" t="s">
        <v>30</v>
      </c>
      <c r="E16919" t="s">
        <v>30</v>
      </c>
      <c r="F16919">
        <v>26845953</v>
      </c>
    </row>
    <row r="16920" spans="1:6">
      <c r="A16920" s="171">
        <v>44709</v>
      </c>
      <c r="B16920" t="s">
        <v>164</v>
      </c>
      <c r="C16920">
        <v>488412.06</v>
      </c>
      <c r="D16920" t="s">
        <v>31</v>
      </c>
      <c r="E16920" t="s">
        <v>31</v>
      </c>
      <c r="F16920">
        <v>864144</v>
      </c>
    </row>
    <row r="16921" spans="1:6">
      <c r="A16921" s="171">
        <v>44709</v>
      </c>
      <c r="B16921" t="s">
        <v>164</v>
      </c>
      <c r="C16921">
        <v>488412.06</v>
      </c>
      <c r="D16921" t="s">
        <v>32</v>
      </c>
      <c r="E16921" t="s">
        <v>32</v>
      </c>
      <c r="F16921">
        <v>132415</v>
      </c>
    </row>
    <row r="16922" spans="1:6">
      <c r="A16922" s="171">
        <v>44709</v>
      </c>
      <c r="B16922" t="s">
        <v>164</v>
      </c>
      <c r="C16922">
        <v>488412.06</v>
      </c>
      <c r="D16922" t="s">
        <v>33</v>
      </c>
      <c r="E16922" t="s">
        <v>33</v>
      </c>
      <c r="F16922">
        <v>225892208</v>
      </c>
    </row>
    <row r="16923" spans="1:6">
      <c r="A16923" s="171">
        <v>44709</v>
      </c>
      <c r="B16923" t="s">
        <v>164</v>
      </c>
      <c r="C16923">
        <v>488412.06</v>
      </c>
      <c r="D16923" t="s">
        <v>34</v>
      </c>
      <c r="E16923" t="s">
        <v>34</v>
      </c>
      <c r="F16923">
        <v>189429</v>
      </c>
    </row>
    <row r="16924" spans="1:6">
      <c r="A16924" s="171">
        <v>44709</v>
      </c>
      <c r="B16924" t="s">
        <v>164</v>
      </c>
      <c r="C16924">
        <v>488412.06</v>
      </c>
      <c r="D16924" t="s">
        <v>35</v>
      </c>
      <c r="E16924" t="s">
        <v>35</v>
      </c>
      <c r="F16924">
        <v>8204282</v>
      </c>
    </row>
    <row r="16925" spans="1:6">
      <c r="A16925" s="171">
        <v>44709</v>
      </c>
      <c r="B16925" t="s">
        <v>164</v>
      </c>
      <c r="C16925">
        <v>488412.06</v>
      </c>
      <c r="D16925" t="s">
        <v>36</v>
      </c>
      <c r="E16925" t="s">
        <v>36</v>
      </c>
      <c r="F16925">
        <v>0</v>
      </c>
    </row>
    <row r="16926" spans="1:6">
      <c r="A16926" s="171">
        <v>44709</v>
      </c>
      <c r="B16926" t="s">
        <v>164</v>
      </c>
      <c r="C16926">
        <v>488412.06</v>
      </c>
      <c r="D16926" t="s">
        <v>37</v>
      </c>
      <c r="E16926" t="s">
        <v>37</v>
      </c>
      <c r="F16926">
        <v>25238</v>
      </c>
    </row>
    <row r="16927" spans="1:6">
      <c r="A16927" s="171">
        <v>44709</v>
      </c>
      <c r="B16927" t="s">
        <v>164</v>
      </c>
      <c r="C16927">
        <v>488412.06</v>
      </c>
      <c r="D16927" t="s">
        <v>38</v>
      </c>
      <c r="E16927" t="s">
        <v>38</v>
      </c>
      <c r="F16927">
        <v>0</v>
      </c>
    </row>
    <row r="16928" spans="1:6">
      <c r="A16928" s="171">
        <v>44709</v>
      </c>
      <c r="B16928" t="s">
        <v>164</v>
      </c>
      <c r="C16928">
        <v>488412.06</v>
      </c>
      <c r="D16928" t="s">
        <v>39</v>
      </c>
      <c r="E16928" t="s">
        <v>39</v>
      </c>
      <c r="F16928">
        <v>0</v>
      </c>
    </row>
    <row r="16929" spans="1:6">
      <c r="A16929" s="171">
        <v>44709</v>
      </c>
      <c r="B16929" t="s">
        <v>164</v>
      </c>
      <c r="C16929">
        <v>488412.06</v>
      </c>
      <c r="D16929" t="s">
        <v>40</v>
      </c>
      <c r="E16929" t="s">
        <v>40</v>
      </c>
      <c r="F16929">
        <v>0</v>
      </c>
    </row>
    <row r="16930" spans="1:6">
      <c r="A16930" s="171">
        <v>44709</v>
      </c>
      <c r="B16930" t="s">
        <v>164</v>
      </c>
      <c r="C16930">
        <v>488412.06</v>
      </c>
      <c r="D16930" t="s">
        <v>41</v>
      </c>
      <c r="E16930" t="s">
        <v>41</v>
      </c>
      <c r="F16930">
        <v>0</v>
      </c>
    </row>
    <row r="16931" spans="1:6">
      <c r="A16931" s="171">
        <v>44710</v>
      </c>
      <c r="B16931" t="s">
        <v>164</v>
      </c>
      <c r="C16931">
        <v>481873.01</v>
      </c>
      <c r="D16931" t="s">
        <v>9</v>
      </c>
      <c r="E16931" t="s">
        <v>9</v>
      </c>
      <c r="F16931">
        <v>1234486</v>
      </c>
    </row>
    <row r="16932" spans="1:6">
      <c r="A16932" s="171">
        <v>44710</v>
      </c>
      <c r="B16932" t="s">
        <v>164</v>
      </c>
      <c r="C16932">
        <v>481873.01</v>
      </c>
      <c r="D16932" t="s">
        <v>9</v>
      </c>
      <c r="E16932" t="s">
        <v>10</v>
      </c>
      <c r="F16932">
        <v>1234486</v>
      </c>
    </row>
    <row r="16933" spans="1:6">
      <c r="A16933" s="171">
        <v>44710</v>
      </c>
      <c r="B16933" t="s">
        <v>164</v>
      </c>
      <c r="C16933">
        <v>481873.01</v>
      </c>
      <c r="D16933" t="s">
        <v>9</v>
      </c>
      <c r="E16933" t="s">
        <v>11</v>
      </c>
      <c r="F16933">
        <v>0</v>
      </c>
    </row>
    <row r="16934" spans="1:6">
      <c r="A16934" s="171">
        <v>44710</v>
      </c>
      <c r="B16934" t="s">
        <v>164</v>
      </c>
      <c r="C16934">
        <v>481873.01</v>
      </c>
      <c r="D16934" t="s">
        <v>9</v>
      </c>
      <c r="E16934" t="s">
        <v>12</v>
      </c>
      <c r="F16934">
        <v>0</v>
      </c>
    </row>
    <row r="16935" spans="1:6">
      <c r="A16935" s="171">
        <v>44710</v>
      </c>
      <c r="B16935" t="s">
        <v>164</v>
      </c>
      <c r="C16935">
        <v>481873.01</v>
      </c>
      <c r="D16935" t="s">
        <v>9</v>
      </c>
      <c r="E16935" t="s">
        <v>13</v>
      </c>
      <c r="F16935">
        <v>0</v>
      </c>
    </row>
    <row r="16936" spans="1:6">
      <c r="A16936" s="171">
        <v>44710</v>
      </c>
      <c r="B16936" t="s">
        <v>164</v>
      </c>
      <c r="C16936">
        <v>481873.01</v>
      </c>
      <c r="D16936" t="s">
        <v>14</v>
      </c>
      <c r="E16936" t="s">
        <v>14</v>
      </c>
      <c r="F16936">
        <v>0</v>
      </c>
    </row>
    <row r="16937" spans="1:6">
      <c r="A16937" s="171">
        <v>44710</v>
      </c>
      <c r="B16937" t="s">
        <v>164</v>
      </c>
      <c r="C16937">
        <v>481873.01</v>
      </c>
      <c r="D16937" t="s">
        <v>14</v>
      </c>
      <c r="E16937" t="s">
        <v>15</v>
      </c>
      <c r="F16937">
        <v>0</v>
      </c>
    </row>
    <row r="16938" spans="1:6">
      <c r="A16938" s="171">
        <v>44710</v>
      </c>
      <c r="B16938" t="s">
        <v>164</v>
      </c>
      <c r="C16938">
        <v>481873.01</v>
      </c>
      <c r="D16938" t="s">
        <v>14</v>
      </c>
      <c r="E16938" t="s">
        <v>16</v>
      </c>
      <c r="F16938">
        <v>0</v>
      </c>
    </row>
    <row r="16939" spans="1:6">
      <c r="A16939" s="171">
        <v>44710</v>
      </c>
      <c r="B16939" t="s">
        <v>164</v>
      </c>
      <c r="C16939">
        <v>481873.01</v>
      </c>
      <c r="D16939" t="s">
        <v>14</v>
      </c>
      <c r="E16939" t="s">
        <v>17</v>
      </c>
      <c r="F16939">
        <v>0</v>
      </c>
    </row>
    <row r="16940" spans="1:6">
      <c r="A16940" s="171">
        <v>44710</v>
      </c>
      <c r="B16940" t="s">
        <v>164</v>
      </c>
      <c r="C16940">
        <v>481873.01</v>
      </c>
      <c r="D16940" t="s">
        <v>14</v>
      </c>
      <c r="E16940" t="s">
        <v>18</v>
      </c>
      <c r="F16940">
        <v>0</v>
      </c>
    </row>
    <row r="16941" spans="1:6">
      <c r="A16941" s="171">
        <v>44710</v>
      </c>
      <c r="B16941" t="s">
        <v>164</v>
      </c>
      <c r="C16941">
        <v>481873.01</v>
      </c>
      <c r="D16941" t="s">
        <v>19</v>
      </c>
      <c r="E16941" t="s">
        <v>19</v>
      </c>
      <c r="F16941">
        <v>1878911</v>
      </c>
    </row>
    <row r="16942" spans="1:6">
      <c r="A16942" s="171">
        <v>44710</v>
      </c>
      <c r="B16942" t="s">
        <v>164</v>
      </c>
      <c r="C16942">
        <v>481873.01</v>
      </c>
      <c r="D16942" t="s">
        <v>19</v>
      </c>
      <c r="E16942" t="s">
        <v>20</v>
      </c>
      <c r="F16942">
        <v>761430</v>
      </c>
    </row>
    <row r="16943" spans="1:6">
      <c r="A16943" s="171">
        <v>44710</v>
      </c>
      <c r="B16943" t="s">
        <v>164</v>
      </c>
      <c r="C16943">
        <v>481873.01</v>
      </c>
      <c r="D16943" t="s">
        <v>19</v>
      </c>
      <c r="E16943" t="s">
        <v>21</v>
      </c>
      <c r="F16943">
        <v>1117481</v>
      </c>
    </row>
    <row r="16944" spans="1:6">
      <c r="A16944" s="171">
        <v>44710</v>
      </c>
      <c r="B16944" t="s">
        <v>164</v>
      </c>
      <c r="C16944">
        <v>481873.01</v>
      </c>
      <c r="D16944" t="s">
        <v>19</v>
      </c>
      <c r="E16944" t="s">
        <v>22</v>
      </c>
      <c r="F16944">
        <v>0</v>
      </c>
    </row>
    <row r="16945" spans="1:6">
      <c r="A16945" s="171">
        <v>44710</v>
      </c>
      <c r="B16945" t="s">
        <v>164</v>
      </c>
      <c r="C16945">
        <v>481873.01</v>
      </c>
      <c r="D16945" t="s">
        <v>23</v>
      </c>
      <c r="E16945" t="s">
        <v>23</v>
      </c>
      <c r="F16945">
        <v>452766</v>
      </c>
    </row>
    <row r="16946" spans="1:6">
      <c r="A16946" s="171">
        <v>44710</v>
      </c>
      <c r="B16946" t="s">
        <v>164</v>
      </c>
      <c r="C16946">
        <v>481873.01</v>
      </c>
      <c r="D16946" t="s">
        <v>24</v>
      </c>
      <c r="E16946" t="s">
        <v>24</v>
      </c>
      <c r="F16946">
        <v>697388</v>
      </c>
    </row>
    <row r="16947" spans="1:6">
      <c r="A16947" s="171">
        <v>44710</v>
      </c>
      <c r="B16947" t="s">
        <v>164</v>
      </c>
      <c r="C16947">
        <v>481873.01</v>
      </c>
      <c r="D16947" t="s">
        <v>25</v>
      </c>
      <c r="E16947" t="s">
        <v>25</v>
      </c>
      <c r="F16947">
        <v>2650938</v>
      </c>
    </row>
    <row r="16948" spans="1:6">
      <c r="A16948" s="171">
        <v>44710</v>
      </c>
      <c r="B16948" t="s">
        <v>164</v>
      </c>
      <c r="C16948">
        <v>481873.01</v>
      </c>
      <c r="D16948" t="s">
        <v>26</v>
      </c>
      <c r="E16948" t="s">
        <v>26</v>
      </c>
      <c r="F16948">
        <v>2964830</v>
      </c>
    </row>
    <row r="16949" spans="1:6">
      <c r="A16949" s="171">
        <v>44710</v>
      </c>
      <c r="B16949" t="s">
        <v>164</v>
      </c>
      <c r="C16949">
        <v>481873.01</v>
      </c>
      <c r="D16949" t="s">
        <v>27</v>
      </c>
      <c r="E16949" t="s">
        <v>27</v>
      </c>
      <c r="F16949">
        <v>62584</v>
      </c>
    </row>
    <row r="16950" spans="1:6">
      <c r="A16950" s="171">
        <v>44710</v>
      </c>
      <c r="B16950" t="s">
        <v>164</v>
      </c>
      <c r="C16950">
        <v>481873.01</v>
      </c>
      <c r="D16950" t="s">
        <v>28</v>
      </c>
      <c r="E16950" t="s">
        <v>28</v>
      </c>
      <c r="F16950">
        <v>0</v>
      </c>
    </row>
    <row r="16951" spans="1:6">
      <c r="A16951" s="171">
        <v>44710</v>
      </c>
      <c r="B16951" t="s">
        <v>164</v>
      </c>
      <c r="C16951">
        <v>481873.01</v>
      </c>
      <c r="D16951" t="s">
        <v>29</v>
      </c>
      <c r="E16951" t="s">
        <v>29</v>
      </c>
      <c r="F16951">
        <v>2371728</v>
      </c>
    </row>
    <row r="16952" spans="1:6">
      <c r="A16952" s="171">
        <v>44710</v>
      </c>
      <c r="B16952" t="s">
        <v>164</v>
      </c>
      <c r="C16952">
        <v>481873.01</v>
      </c>
      <c r="D16952" t="s">
        <v>30</v>
      </c>
      <c r="E16952" t="s">
        <v>30</v>
      </c>
      <c r="F16952">
        <v>27209739</v>
      </c>
    </row>
    <row r="16953" spans="1:6">
      <c r="A16953" s="171">
        <v>44710</v>
      </c>
      <c r="B16953" t="s">
        <v>164</v>
      </c>
      <c r="C16953">
        <v>481873.01</v>
      </c>
      <c r="D16953" t="s">
        <v>31</v>
      </c>
      <c r="E16953" t="s">
        <v>31</v>
      </c>
      <c r="F16953">
        <v>772593</v>
      </c>
    </row>
    <row r="16954" spans="1:6">
      <c r="A16954" s="171">
        <v>44710</v>
      </c>
      <c r="B16954" t="s">
        <v>164</v>
      </c>
      <c r="C16954">
        <v>481873.01</v>
      </c>
      <c r="D16954" t="s">
        <v>32</v>
      </c>
      <c r="E16954" t="s">
        <v>32</v>
      </c>
      <c r="F16954">
        <v>161991</v>
      </c>
    </row>
    <row r="16955" spans="1:6">
      <c r="A16955" s="171">
        <v>44710</v>
      </c>
      <c r="B16955" t="s">
        <v>164</v>
      </c>
      <c r="C16955">
        <v>481873.01</v>
      </c>
      <c r="D16955" t="s">
        <v>33</v>
      </c>
      <c r="E16955" t="s">
        <v>33</v>
      </c>
      <c r="F16955">
        <v>237555753</v>
      </c>
    </row>
    <row r="16956" spans="1:6">
      <c r="A16956" s="171">
        <v>44710</v>
      </c>
      <c r="B16956" t="s">
        <v>164</v>
      </c>
      <c r="C16956">
        <v>481873.01</v>
      </c>
      <c r="D16956" t="s">
        <v>34</v>
      </c>
      <c r="E16956" t="s">
        <v>34</v>
      </c>
      <c r="F16956">
        <v>127195</v>
      </c>
    </row>
    <row r="16957" spans="1:6">
      <c r="A16957" s="171">
        <v>44710</v>
      </c>
      <c r="B16957" t="s">
        <v>164</v>
      </c>
      <c r="C16957">
        <v>481873.01</v>
      </c>
      <c r="D16957" t="s">
        <v>35</v>
      </c>
      <c r="E16957" t="s">
        <v>35</v>
      </c>
      <c r="F16957">
        <v>8102678</v>
      </c>
    </row>
    <row r="16958" spans="1:6">
      <c r="A16958" s="171">
        <v>44710</v>
      </c>
      <c r="B16958" t="s">
        <v>164</v>
      </c>
      <c r="C16958">
        <v>481873.01</v>
      </c>
      <c r="D16958" t="s">
        <v>36</v>
      </c>
      <c r="E16958" t="s">
        <v>36</v>
      </c>
      <c r="F16958">
        <v>0</v>
      </c>
    </row>
    <row r="16959" spans="1:6">
      <c r="A16959" s="171">
        <v>44710</v>
      </c>
      <c r="B16959" t="s">
        <v>164</v>
      </c>
      <c r="C16959">
        <v>481873.01</v>
      </c>
      <c r="D16959" t="s">
        <v>37</v>
      </c>
      <c r="E16959" t="s">
        <v>37</v>
      </c>
      <c r="F16959">
        <v>26953</v>
      </c>
    </row>
    <row r="16960" spans="1:6">
      <c r="A16960" s="171">
        <v>44710</v>
      </c>
      <c r="B16960" t="s">
        <v>164</v>
      </c>
      <c r="C16960">
        <v>481873.01</v>
      </c>
      <c r="D16960" t="s">
        <v>38</v>
      </c>
      <c r="E16960" t="s">
        <v>38</v>
      </c>
      <c r="F16960">
        <v>0</v>
      </c>
    </row>
    <row r="16961" spans="1:6">
      <c r="A16961" s="171">
        <v>44710</v>
      </c>
      <c r="B16961" t="s">
        <v>164</v>
      </c>
      <c r="C16961">
        <v>481873.01</v>
      </c>
      <c r="D16961" t="s">
        <v>39</v>
      </c>
      <c r="E16961" t="s">
        <v>39</v>
      </c>
      <c r="F16961">
        <v>0</v>
      </c>
    </row>
    <row r="16962" spans="1:6">
      <c r="A16962" s="171">
        <v>44710</v>
      </c>
      <c r="B16962" t="s">
        <v>164</v>
      </c>
      <c r="C16962">
        <v>481873.01</v>
      </c>
      <c r="D16962" t="s">
        <v>40</v>
      </c>
      <c r="E16962" t="s">
        <v>40</v>
      </c>
      <c r="F16962">
        <v>0</v>
      </c>
    </row>
    <row r="16963" spans="1:6">
      <c r="A16963" s="171">
        <v>44710</v>
      </c>
      <c r="B16963" t="s">
        <v>164</v>
      </c>
      <c r="C16963">
        <v>481873.01</v>
      </c>
      <c r="D16963" t="s">
        <v>41</v>
      </c>
      <c r="E16963" t="s">
        <v>41</v>
      </c>
      <c r="F16963">
        <v>0</v>
      </c>
    </row>
    <row r="16964" spans="1:6">
      <c r="A16964" s="171">
        <v>44711</v>
      </c>
      <c r="B16964" t="s">
        <v>164</v>
      </c>
      <c r="C16964">
        <v>287635.44</v>
      </c>
      <c r="D16964" t="s">
        <v>9</v>
      </c>
      <c r="E16964" t="s">
        <v>9</v>
      </c>
      <c r="F16964">
        <v>1147237</v>
      </c>
    </row>
    <row r="16965" spans="1:6">
      <c r="A16965" s="171">
        <v>44711</v>
      </c>
      <c r="B16965" t="s">
        <v>164</v>
      </c>
      <c r="C16965">
        <v>287635.44</v>
      </c>
      <c r="D16965" t="s">
        <v>9</v>
      </c>
      <c r="E16965" t="s">
        <v>10</v>
      </c>
      <c r="F16965">
        <v>1147237</v>
      </c>
    </row>
    <row r="16966" spans="1:6">
      <c r="A16966" s="171">
        <v>44711</v>
      </c>
      <c r="B16966" t="s">
        <v>164</v>
      </c>
      <c r="C16966">
        <v>287635.44</v>
      </c>
      <c r="D16966" t="s">
        <v>9</v>
      </c>
      <c r="E16966" t="s">
        <v>11</v>
      </c>
      <c r="F16966">
        <v>0</v>
      </c>
    </row>
    <row r="16967" spans="1:6">
      <c r="A16967" s="171">
        <v>44711</v>
      </c>
      <c r="B16967" t="s">
        <v>164</v>
      </c>
      <c r="C16967">
        <v>287635.44</v>
      </c>
      <c r="D16967" t="s">
        <v>9</v>
      </c>
      <c r="E16967" t="s">
        <v>12</v>
      </c>
      <c r="F16967">
        <v>0</v>
      </c>
    </row>
    <row r="16968" spans="1:6">
      <c r="A16968" s="171">
        <v>44711</v>
      </c>
      <c r="B16968" t="s">
        <v>164</v>
      </c>
      <c r="C16968">
        <v>287635.44</v>
      </c>
      <c r="D16968" t="s">
        <v>9</v>
      </c>
      <c r="E16968" t="s">
        <v>13</v>
      </c>
      <c r="F16968">
        <v>0</v>
      </c>
    </row>
    <row r="16969" spans="1:6">
      <c r="A16969" s="171">
        <v>44711</v>
      </c>
      <c r="B16969" t="s">
        <v>164</v>
      </c>
      <c r="C16969">
        <v>287635.44</v>
      </c>
      <c r="D16969" t="s">
        <v>14</v>
      </c>
      <c r="E16969" t="s">
        <v>14</v>
      </c>
      <c r="F16969">
        <v>0</v>
      </c>
    </row>
    <row r="16970" spans="1:6">
      <c r="A16970" s="171">
        <v>44711</v>
      </c>
      <c r="B16970" t="s">
        <v>164</v>
      </c>
      <c r="C16970">
        <v>287635.44</v>
      </c>
      <c r="D16970" t="s">
        <v>14</v>
      </c>
      <c r="E16970" t="s">
        <v>15</v>
      </c>
      <c r="F16970">
        <v>0</v>
      </c>
    </row>
    <row r="16971" spans="1:6">
      <c r="A16971" s="171">
        <v>44711</v>
      </c>
      <c r="B16971" t="s">
        <v>164</v>
      </c>
      <c r="C16971">
        <v>287635.44</v>
      </c>
      <c r="D16971" t="s">
        <v>14</v>
      </c>
      <c r="E16971" t="s">
        <v>16</v>
      </c>
      <c r="F16971">
        <v>0</v>
      </c>
    </row>
    <row r="16972" spans="1:6">
      <c r="A16972" s="171">
        <v>44711</v>
      </c>
      <c r="B16972" t="s">
        <v>164</v>
      </c>
      <c r="C16972">
        <v>287635.44</v>
      </c>
      <c r="D16972" t="s">
        <v>14</v>
      </c>
      <c r="E16972" t="s">
        <v>17</v>
      </c>
      <c r="F16972">
        <v>0</v>
      </c>
    </row>
    <row r="16973" spans="1:6">
      <c r="A16973" s="171">
        <v>44711</v>
      </c>
      <c r="B16973" t="s">
        <v>164</v>
      </c>
      <c r="C16973">
        <v>287635.44</v>
      </c>
      <c r="D16973" t="s">
        <v>14</v>
      </c>
      <c r="E16973" t="s">
        <v>18</v>
      </c>
      <c r="F16973">
        <v>0</v>
      </c>
    </row>
    <row r="16974" spans="1:6">
      <c r="A16974" s="171">
        <v>44711</v>
      </c>
      <c r="B16974" t="s">
        <v>164</v>
      </c>
      <c r="C16974">
        <v>287635.44</v>
      </c>
      <c r="D16974" t="s">
        <v>19</v>
      </c>
      <c r="E16974" t="s">
        <v>19</v>
      </c>
      <c r="F16974">
        <v>1700389</v>
      </c>
    </row>
    <row r="16975" spans="1:6">
      <c r="A16975" s="171">
        <v>44711</v>
      </c>
      <c r="B16975" t="s">
        <v>164</v>
      </c>
      <c r="C16975">
        <v>287635.44</v>
      </c>
      <c r="D16975" t="s">
        <v>19</v>
      </c>
      <c r="E16975" t="s">
        <v>20</v>
      </c>
      <c r="F16975">
        <v>498672</v>
      </c>
    </row>
    <row r="16976" spans="1:6">
      <c r="A16976" s="171">
        <v>44711</v>
      </c>
      <c r="B16976" t="s">
        <v>164</v>
      </c>
      <c r="C16976">
        <v>287635.44</v>
      </c>
      <c r="D16976" t="s">
        <v>19</v>
      </c>
      <c r="E16976" t="s">
        <v>21</v>
      </c>
      <c r="F16976">
        <v>1201717</v>
      </c>
    </row>
    <row r="16977" spans="1:6">
      <c r="A16977" s="171">
        <v>44711</v>
      </c>
      <c r="B16977" t="s">
        <v>164</v>
      </c>
      <c r="C16977">
        <v>287635.44</v>
      </c>
      <c r="D16977" t="s">
        <v>19</v>
      </c>
      <c r="E16977" t="s">
        <v>22</v>
      </c>
      <c r="F16977">
        <v>0</v>
      </c>
    </row>
    <row r="16978" spans="1:6">
      <c r="A16978" s="171">
        <v>44711</v>
      </c>
      <c r="B16978" t="s">
        <v>164</v>
      </c>
      <c r="C16978">
        <v>287635.44</v>
      </c>
      <c r="D16978" t="s">
        <v>23</v>
      </c>
      <c r="E16978" t="s">
        <v>23</v>
      </c>
      <c r="F16978">
        <v>350784</v>
      </c>
    </row>
    <row r="16979" spans="1:6">
      <c r="A16979" s="171">
        <v>44711</v>
      </c>
      <c r="B16979" t="s">
        <v>164</v>
      </c>
      <c r="C16979">
        <v>287635.44</v>
      </c>
      <c r="D16979" t="s">
        <v>24</v>
      </c>
      <c r="E16979" t="s">
        <v>24</v>
      </c>
      <c r="F16979">
        <v>945786</v>
      </c>
    </row>
    <row r="16980" spans="1:6">
      <c r="A16980" s="171">
        <v>44711</v>
      </c>
      <c r="B16980" t="s">
        <v>164</v>
      </c>
      <c r="C16980">
        <v>287635.44</v>
      </c>
      <c r="D16980" t="s">
        <v>25</v>
      </c>
      <c r="E16980" t="s">
        <v>25</v>
      </c>
      <c r="F16980">
        <v>3118334</v>
      </c>
    </row>
    <row r="16981" spans="1:6">
      <c r="A16981" s="171">
        <v>44711</v>
      </c>
      <c r="B16981" t="s">
        <v>164</v>
      </c>
      <c r="C16981">
        <v>287635.44</v>
      </c>
      <c r="D16981" t="s">
        <v>26</v>
      </c>
      <c r="E16981" t="s">
        <v>26</v>
      </c>
      <c r="F16981">
        <v>4696644</v>
      </c>
    </row>
    <row r="16982" spans="1:6">
      <c r="A16982" s="171">
        <v>44711</v>
      </c>
      <c r="B16982" t="s">
        <v>164</v>
      </c>
      <c r="C16982">
        <v>287635.44</v>
      </c>
      <c r="D16982" t="s">
        <v>27</v>
      </c>
      <c r="E16982" t="s">
        <v>27</v>
      </c>
      <c r="F16982">
        <v>65599</v>
      </c>
    </row>
    <row r="16983" spans="1:6">
      <c r="A16983" s="171">
        <v>44711</v>
      </c>
      <c r="B16983" t="s">
        <v>164</v>
      </c>
      <c r="C16983">
        <v>287635.44</v>
      </c>
      <c r="D16983" t="s">
        <v>28</v>
      </c>
      <c r="E16983" t="s">
        <v>28</v>
      </c>
      <c r="F16983">
        <v>0</v>
      </c>
    </row>
    <row r="16984" spans="1:6">
      <c r="A16984" s="171">
        <v>44711</v>
      </c>
      <c r="B16984" t="s">
        <v>164</v>
      </c>
      <c r="C16984">
        <v>287635.44</v>
      </c>
      <c r="D16984" t="s">
        <v>29</v>
      </c>
      <c r="E16984" t="s">
        <v>29</v>
      </c>
      <c r="F16984">
        <v>2403788</v>
      </c>
    </row>
    <row r="16985" spans="1:6">
      <c r="A16985" s="171">
        <v>44711</v>
      </c>
      <c r="B16985" t="s">
        <v>164</v>
      </c>
      <c r="C16985">
        <v>287635.44</v>
      </c>
      <c r="D16985" t="s">
        <v>30</v>
      </c>
      <c r="E16985" t="s">
        <v>30</v>
      </c>
      <c r="F16985">
        <v>35164392</v>
      </c>
    </row>
    <row r="16986" spans="1:6">
      <c r="A16986" s="171">
        <v>44711</v>
      </c>
      <c r="B16986" t="s">
        <v>164</v>
      </c>
      <c r="C16986">
        <v>287635.44</v>
      </c>
      <c r="D16986" t="s">
        <v>31</v>
      </c>
      <c r="E16986" t="s">
        <v>31</v>
      </c>
      <c r="F16986">
        <v>792502</v>
      </c>
    </row>
    <row r="16987" spans="1:6">
      <c r="A16987" s="171">
        <v>44711</v>
      </c>
      <c r="B16987" t="s">
        <v>164</v>
      </c>
      <c r="C16987">
        <v>287635.44</v>
      </c>
      <c r="D16987" t="s">
        <v>32</v>
      </c>
      <c r="E16987" t="s">
        <v>32</v>
      </c>
      <c r="F16987">
        <v>133783</v>
      </c>
    </row>
    <row r="16988" spans="1:6">
      <c r="A16988" s="171">
        <v>44711</v>
      </c>
      <c r="B16988" t="s">
        <v>164</v>
      </c>
      <c r="C16988">
        <v>287635.44</v>
      </c>
      <c r="D16988" t="s">
        <v>33</v>
      </c>
      <c r="E16988" t="s">
        <v>33</v>
      </c>
      <c r="F16988">
        <v>238067811</v>
      </c>
    </row>
    <row r="16989" spans="1:6">
      <c r="A16989" s="171">
        <v>44711</v>
      </c>
      <c r="B16989" t="s">
        <v>164</v>
      </c>
      <c r="C16989">
        <v>287635.44</v>
      </c>
      <c r="D16989" t="s">
        <v>34</v>
      </c>
      <c r="E16989" t="s">
        <v>34</v>
      </c>
      <c r="F16989">
        <v>83250</v>
      </c>
    </row>
    <row r="16990" spans="1:6">
      <c r="A16990" s="171">
        <v>44711</v>
      </c>
      <c r="B16990" t="s">
        <v>164</v>
      </c>
      <c r="C16990">
        <v>287635.44</v>
      </c>
      <c r="D16990" t="s">
        <v>35</v>
      </c>
      <c r="E16990" t="s">
        <v>35</v>
      </c>
      <c r="F16990">
        <v>7546391</v>
      </c>
    </row>
    <row r="16991" spans="1:6">
      <c r="A16991" s="171">
        <v>44711</v>
      </c>
      <c r="B16991" t="s">
        <v>164</v>
      </c>
      <c r="C16991">
        <v>287635.44</v>
      </c>
      <c r="D16991" t="s">
        <v>36</v>
      </c>
      <c r="E16991" t="s">
        <v>36</v>
      </c>
      <c r="F16991">
        <v>0</v>
      </c>
    </row>
    <row r="16992" spans="1:6">
      <c r="A16992" s="171">
        <v>44711</v>
      </c>
      <c r="B16992" t="s">
        <v>164</v>
      </c>
      <c r="C16992">
        <v>287635.44</v>
      </c>
      <c r="D16992" t="s">
        <v>37</v>
      </c>
      <c r="E16992" t="s">
        <v>37</v>
      </c>
      <c r="F16992">
        <v>25352</v>
      </c>
    </row>
    <row r="16993" spans="1:6">
      <c r="A16993" s="171">
        <v>44711</v>
      </c>
      <c r="B16993" t="s">
        <v>164</v>
      </c>
      <c r="C16993">
        <v>287635.44</v>
      </c>
      <c r="D16993" t="s">
        <v>38</v>
      </c>
      <c r="E16993" t="s">
        <v>38</v>
      </c>
      <c r="F16993">
        <v>0</v>
      </c>
    </row>
    <row r="16994" spans="1:6">
      <c r="A16994" s="171">
        <v>44711</v>
      </c>
      <c r="B16994" t="s">
        <v>164</v>
      </c>
      <c r="C16994">
        <v>287635.44</v>
      </c>
      <c r="D16994" t="s">
        <v>39</v>
      </c>
      <c r="E16994" t="s">
        <v>39</v>
      </c>
      <c r="F16994">
        <v>0</v>
      </c>
    </row>
    <row r="16995" spans="1:6">
      <c r="A16995" s="171">
        <v>44711</v>
      </c>
      <c r="B16995" t="s">
        <v>164</v>
      </c>
      <c r="C16995">
        <v>287635.44</v>
      </c>
      <c r="D16995" t="s">
        <v>40</v>
      </c>
      <c r="E16995" t="s">
        <v>40</v>
      </c>
      <c r="F16995">
        <v>0</v>
      </c>
    </row>
    <row r="16996" spans="1:6">
      <c r="A16996" s="171">
        <v>44711</v>
      </c>
      <c r="B16996" t="s">
        <v>164</v>
      </c>
      <c r="C16996">
        <v>287635.44</v>
      </c>
      <c r="D16996" t="s">
        <v>41</v>
      </c>
      <c r="E16996" t="s">
        <v>41</v>
      </c>
      <c r="F16996">
        <v>0</v>
      </c>
    </row>
    <row r="16997" spans="1:6">
      <c r="A16997" s="171">
        <v>44712</v>
      </c>
      <c r="B16997" t="s">
        <v>164</v>
      </c>
      <c r="C16997">
        <v>223042.99</v>
      </c>
      <c r="D16997" t="s">
        <v>9</v>
      </c>
      <c r="E16997" t="s">
        <v>9</v>
      </c>
      <c r="F16997">
        <v>1036794</v>
      </c>
    </row>
    <row r="16998" spans="1:6">
      <c r="A16998" s="171">
        <v>44712</v>
      </c>
      <c r="B16998" t="s">
        <v>164</v>
      </c>
      <c r="C16998">
        <v>223042.99</v>
      </c>
      <c r="D16998" t="s">
        <v>9</v>
      </c>
      <c r="E16998" t="s">
        <v>10</v>
      </c>
      <c r="F16998">
        <v>1036794</v>
      </c>
    </row>
    <row r="16999" spans="1:6">
      <c r="A16999" s="171">
        <v>44712</v>
      </c>
      <c r="B16999" t="s">
        <v>164</v>
      </c>
      <c r="C16999">
        <v>223042.99</v>
      </c>
      <c r="D16999" t="s">
        <v>9</v>
      </c>
      <c r="E16999" t="s">
        <v>11</v>
      </c>
      <c r="F16999">
        <v>0</v>
      </c>
    </row>
    <row r="17000" spans="1:6">
      <c r="A17000" s="171">
        <v>44712</v>
      </c>
      <c r="B17000" t="s">
        <v>164</v>
      </c>
      <c r="C17000">
        <v>223042.99</v>
      </c>
      <c r="D17000" t="s">
        <v>9</v>
      </c>
      <c r="E17000" t="s">
        <v>12</v>
      </c>
      <c r="F17000">
        <v>0</v>
      </c>
    </row>
    <row r="17001" spans="1:6">
      <c r="A17001" s="171">
        <v>44712</v>
      </c>
      <c r="B17001" t="s">
        <v>164</v>
      </c>
      <c r="C17001">
        <v>223042.99</v>
      </c>
      <c r="D17001" t="s">
        <v>9</v>
      </c>
      <c r="E17001" t="s">
        <v>13</v>
      </c>
      <c r="F17001">
        <v>0</v>
      </c>
    </row>
    <row r="17002" spans="1:6">
      <c r="A17002" s="171">
        <v>44712</v>
      </c>
      <c r="B17002" t="s">
        <v>164</v>
      </c>
      <c r="C17002">
        <v>223042.99</v>
      </c>
      <c r="D17002" t="s">
        <v>14</v>
      </c>
      <c r="E17002" t="s">
        <v>14</v>
      </c>
      <c r="F17002">
        <v>0</v>
      </c>
    </row>
    <row r="17003" spans="1:6">
      <c r="A17003" s="171">
        <v>44712</v>
      </c>
      <c r="B17003" t="s">
        <v>164</v>
      </c>
      <c r="C17003">
        <v>223042.99</v>
      </c>
      <c r="D17003" t="s">
        <v>14</v>
      </c>
      <c r="E17003" t="s">
        <v>15</v>
      </c>
      <c r="F17003">
        <v>0</v>
      </c>
    </row>
    <row r="17004" spans="1:6">
      <c r="A17004" s="171">
        <v>44712</v>
      </c>
      <c r="B17004" t="s">
        <v>164</v>
      </c>
      <c r="C17004">
        <v>223042.99</v>
      </c>
      <c r="D17004" t="s">
        <v>14</v>
      </c>
      <c r="E17004" t="s">
        <v>16</v>
      </c>
      <c r="F17004">
        <v>0</v>
      </c>
    </row>
    <row r="17005" spans="1:6">
      <c r="A17005" s="171">
        <v>44712</v>
      </c>
      <c r="B17005" t="s">
        <v>164</v>
      </c>
      <c r="C17005">
        <v>223042.99</v>
      </c>
      <c r="D17005" t="s">
        <v>14</v>
      </c>
      <c r="E17005" t="s">
        <v>17</v>
      </c>
      <c r="F17005">
        <v>0</v>
      </c>
    </row>
    <row r="17006" spans="1:6">
      <c r="A17006" s="171">
        <v>44712</v>
      </c>
      <c r="B17006" t="s">
        <v>164</v>
      </c>
      <c r="C17006">
        <v>223042.99</v>
      </c>
      <c r="D17006" t="s">
        <v>14</v>
      </c>
      <c r="E17006" t="s">
        <v>18</v>
      </c>
      <c r="F17006">
        <v>0</v>
      </c>
    </row>
    <row r="17007" spans="1:6">
      <c r="A17007" s="171">
        <v>44712</v>
      </c>
      <c r="B17007" t="s">
        <v>164</v>
      </c>
      <c r="C17007">
        <v>223042.99</v>
      </c>
      <c r="D17007" t="s">
        <v>19</v>
      </c>
      <c r="E17007" t="s">
        <v>19</v>
      </c>
      <c r="F17007">
        <v>1241477</v>
      </c>
    </row>
    <row r="17008" spans="1:6">
      <c r="A17008" s="171">
        <v>44712</v>
      </c>
      <c r="B17008" t="s">
        <v>164</v>
      </c>
      <c r="C17008">
        <v>223042.99</v>
      </c>
      <c r="D17008" t="s">
        <v>19</v>
      </c>
      <c r="E17008" t="s">
        <v>20</v>
      </c>
      <c r="F17008">
        <v>536347</v>
      </c>
    </row>
    <row r="17009" spans="1:6">
      <c r="A17009" s="171">
        <v>44712</v>
      </c>
      <c r="B17009" t="s">
        <v>164</v>
      </c>
      <c r="C17009">
        <v>223042.99</v>
      </c>
      <c r="D17009" t="s">
        <v>19</v>
      </c>
      <c r="E17009" t="s">
        <v>21</v>
      </c>
      <c r="F17009">
        <v>705130</v>
      </c>
    </row>
    <row r="17010" spans="1:6">
      <c r="A17010" s="171">
        <v>44712</v>
      </c>
      <c r="B17010" t="s">
        <v>164</v>
      </c>
      <c r="C17010">
        <v>223042.99</v>
      </c>
      <c r="D17010" t="s">
        <v>19</v>
      </c>
      <c r="E17010" t="s">
        <v>22</v>
      </c>
      <c r="F17010">
        <v>0</v>
      </c>
    </row>
    <row r="17011" spans="1:6">
      <c r="A17011" s="171">
        <v>44712</v>
      </c>
      <c r="B17011" t="s">
        <v>164</v>
      </c>
      <c r="C17011">
        <v>223042.99</v>
      </c>
      <c r="D17011" t="s">
        <v>23</v>
      </c>
      <c r="E17011" t="s">
        <v>23</v>
      </c>
      <c r="F17011">
        <v>175474</v>
      </c>
    </row>
    <row r="17012" spans="1:6">
      <c r="A17012" s="171">
        <v>44712</v>
      </c>
      <c r="B17012" t="s">
        <v>164</v>
      </c>
      <c r="C17012">
        <v>223042.99</v>
      </c>
      <c r="D17012" t="s">
        <v>24</v>
      </c>
      <c r="E17012" t="s">
        <v>24</v>
      </c>
      <c r="F17012">
        <v>754056</v>
      </c>
    </row>
    <row r="17013" spans="1:6">
      <c r="A17013" s="171">
        <v>44712</v>
      </c>
      <c r="B17013" t="s">
        <v>164</v>
      </c>
      <c r="C17013">
        <v>223042.99</v>
      </c>
      <c r="D17013" t="s">
        <v>25</v>
      </c>
      <c r="E17013" t="s">
        <v>25</v>
      </c>
      <c r="F17013">
        <v>2424786</v>
      </c>
    </row>
    <row r="17014" spans="1:6">
      <c r="A17014" s="171">
        <v>44712</v>
      </c>
      <c r="B17014" t="s">
        <v>164</v>
      </c>
      <c r="C17014">
        <v>223042.99</v>
      </c>
      <c r="D17014" t="s">
        <v>26</v>
      </c>
      <c r="E17014" t="s">
        <v>26</v>
      </c>
      <c r="F17014">
        <v>4086790</v>
      </c>
    </row>
    <row r="17015" spans="1:6">
      <c r="A17015" s="171">
        <v>44712</v>
      </c>
      <c r="B17015" t="s">
        <v>164</v>
      </c>
      <c r="C17015">
        <v>223042.99</v>
      </c>
      <c r="D17015" t="s">
        <v>27</v>
      </c>
      <c r="E17015" t="s">
        <v>27</v>
      </c>
      <c r="F17015">
        <v>64131</v>
      </c>
    </row>
    <row r="17016" spans="1:6">
      <c r="A17016" s="171">
        <v>44712</v>
      </c>
      <c r="B17016" t="s">
        <v>164</v>
      </c>
      <c r="C17016">
        <v>223042.99</v>
      </c>
      <c r="D17016" t="s">
        <v>28</v>
      </c>
      <c r="E17016" t="s">
        <v>28</v>
      </c>
      <c r="F17016">
        <v>0</v>
      </c>
    </row>
    <row r="17017" spans="1:6">
      <c r="A17017" s="171">
        <v>44712</v>
      </c>
      <c r="B17017" t="s">
        <v>164</v>
      </c>
      <c r="C17017">
        <v>223042.99</v>
      </c>
      <c r="D17017" t="s">
        <v>29</v>
      </c>
      <c r="E17017" t="s">
        <v>29</v>
      </c>
      <c r="F17017">
        <v>2625455</v>
      </c>
    </row>
    <row r="17018" spans="1:6">
      <c r="A17018" s="171">
        <v>44712</v>
      </c>
      <c r="B17018" t="s">
        <v>164</v>
      </c>
      <c r="C17018">
        <v>223042.99</v>
      </c>
      <c r="D17018" t="s">
        <v>30</v>
      </c>
      <c r="E17018" t="s">
        <v>30</v>
      </c>
      <c r="F17018">
        <v>40039868</v>
      </c>
    </row>
    <row r="17019" spans="1:6">
      <c r="A17019" s="171">
        <v>44712</v>
      </c>
      <c r="B17019" t="s">
        <v>164</v>
      </c>
      <c r="C17019">
        <v>223042.99</v>
      </c>
      <c r="D17019" t="s">
        <v>31</v>
      </c>
      <c r="E17019" t="s">
        <v>31</v>
      </c>
      <c r="F17019">
        <v>514413</v>
      </c>
    </row>
    <row r="17020" spans="1:6">
      <c r="A17020" s="171">
        <v>44712</v>
      </c>
      <c r="B17020" t="s">
        <v>164</v>
      </c>
      <c r="C17020">
        <v>223042.99</v>
      </c>
      <c r="D17020" t="s">
        <v>32</v>
      </c>
      <c r="E17020" t="s">
        <v>32</v>
      </c>
      <c r="F17020">
        <v>206855</v>
      </c>
    </row>
    <row r="17021" spans="1:6">
      <c r="A17021" s="171">
        <v>44712</v>
      </c>
      <c r="B17021" t="s">
        <v>164</v>
      </c>
      <c r="C17021">
        <v>223042.99</v>
      </c>
      <c r="D17021" t="s">
        <v>33</v>
      </c>
      <c r="E17021" t="s">
        <v>33</v>
      </c>
      <c r="F17021">
        <v>231918436</v>
      </c>
    </row>
    <row r="17022" spans="1:6">
      <c r="A17022" s="171">
        <v>44712</v>
      </c>
      <c r="B17022" t="s">
        <v>164</v>
      </c>
      <c r="C17022">
        <v>223042.99</v>
      </c>
      <c r="D17022" t="s">
        <v>34</v>
      </c>
      <c r="E17022" t="s">
        <v>34</v>
      </c>
      <c r="F17022">
        <v>83979</v>
      </c>
    </row>
    <row r="17023" spans="1:6">
      <c r="A17023" s="171">
        <v>44712</v>
      </c>
      <c r="B17023" t="s">
        <v>164</v>
      </c>
      <c r="C17023">
        <v>223042.99</v>
      </c>
      <c r="D17023" t="s">
        <v>35</v>
      </c>
      <c r="E17023" t="s">
        <v>35</v>
      </c>
      <c r="F17023">
        <v>9457871</v>
      </c>
    </row>
    <row r="17024" spans="1:6">
      <c r="A17024" s="171">
        <v>44712</v>
      </c>
      <c r="B17024" t="s">
        <v>164</v>
      </c>
      <c r="C17024">
        <v>223042.99</v>
      </c>
      <c r="D17024" t="s">
        <v>36</v>
      </c>
      <c r="E17024" t="s">
        <v>36</v>
      </c>
      <c r="F17024">
        <v>0</v>
      </c>
    </row>
    <row r="17025" spans="1:6">
      <c r="A17025" s="171">
        <v>44712</v>
      </c>
      <c r="B17025" t="s">
        <v>164</v>
      </c>
      <c r="C17025">
        <v>223042.99</v>
      </c>
      <c r="D17025" t="s">
        <v>37</v>
      </c>
      <c r="E17025" t="s">
        <v>37</v>
      </c>
      <c r="F17025">
        <v>728</v>
      </c>
    </row>
    <row r="17026" spans="1:6">
      <c r="A17026" s="171">
        <v>44712</v>
      </c>
      <c r="B17026" t="s">
        <v>164</v>
      </c>
      <c r="C17026">
        <v>223042.99</v>
      </c>
      <c r="D17026" t="s">
        <v>38</v>
      </c>
      <c r="E17026" t="s">
        <v>38</v>
      </c>
      <c r="F17026">
        <v>0</v>
      </c>
    </row>
    <row r="17027" spans="1:6">
      <c r="A17027" s="171">
        <v>44712</v>
      </c>
      <c r="B17027" t="s">
        <v>164</v>
      </c>
      <c r="C17027">
        <v>223042.99</v>
      </c>
      <c r="D17027" t="s">
        <v>39</v>
      </c>
      <c r="E17027" t="s">
        <v>39</v>
      </c>
      <c r="F17027">
        <v>0</v>
      </c>
    </row>
    <row r="17028" spans="1:6">
      <c r="A17028" s="171">
        <v>44712</v>
      </c>
      <c r="B17028" t="s">
        <v>164</v>
      </c>
      <c r="C17028">
        <v>223042.99</v>
      </c>
      <c r="D17028" t="s">
        <v>40</v>
      </c>
      <c r="E17028" t="s">
        <v>40</v>
      </c>
      <c r="F17028">
        <v>0</v>
      </c>
    </row>
    <row r="17029" spans="1:6">
      <c r="A17029" s="171">
        <v>44712</v>
      </c>
      <c r="B17029" t="s">
        <v>164</v>
      </c>
      <c r="C17029">
        <v>223042.99</v>
      </c>
      <c r="D17029" t="s">
        <v>41</v>
      </c>
      <c r="E17029" t="s">
        <v>41</v>
      </c>
      <c r="F17029">
        <v>0</v>
      </c>
    </row>
    <row r="17030" spans="1:6">
      <c r="A17030" s="171">
        <v>44713</v>
      </c>
      <c r="B17030" t="s">
        <v>164</v>
      </c>
      <c r="C17030">
        <v>354530.42</v>
      </c>
      <c r="D17030" t="s">
        <v>9</v>
      </c>
      <c r="E17030" t="s">
        <v>9</v>
      </c>
      <c r="F17030">
        <v>1042377</v>
      </c>
    </row>
    <row r="17031" spans="1:6">
      <c r="A17031" s="171">
        <v>44713</v>
      </c>
      <c r="B17031" t="s">
        <v>164</v>
      </c>
      <c r="C17031">
        <v>354530.42</v>
      </c>
      <c r="D17031" t="s">
        <v>9</v>
      </c>
      <c r="E17031" t="s">
        <v>10</v>
      </c>
      <c r="F17031">
        <v>1042377</v>
      </c>
    </row>
    <row r="17032" spans="1:6">
      <c r="A17032" s="171">
        <v>44713</v>
      </c>
      <c r="B17032" t="s">
        <v>164</v>
      </c>
      <c r="C17032">
        <v>354530.42</v>
      </c>
      <c r="D17032" t="s">
        <v>9</v>
      </c>
      <c r="E17032" t="s">
        <v>11</v>
      </c>
      <c r="F17032">
        <v>0</v>
      </c>
    </row>
    <row r="17033" spans="1:6">
      <c r="A17033" s="171">
        <v>44713</v>
      </c>
      <c r="B17033" t="s">
        <v>164</v>
      </c>
      <c r="C17033">
        <v>354530.42</v>
      </c>
      <c r="D17033" t="s">
        <v>9</v>
      </c>
      <c r="E17033" t="s">
        <v>12</v>
      </c>
      <c r="F17033">
        <v>0</v>
      </c>
    </row>
    <row r="17034" spans="1:6">
      <c r="A17034" s="171">
        <v>44713</v>
      </c>
      <c r="B17034" t="s">
        <v>164</v>
      </c>
      <c r="C17034">
        <v>354530.42</v>
      </c>
      <c r="D17034" t="s">
        <v>9</v>
      </c>
      <c r="E17034" t="s">
        <v>13</v>
      </c>
      <c r="F17034">
        <v>0</v>
      </c>
    </row>
    <row r="17035" spans="1:6">
      <c r="A17035" s="171">
        <v>44713</v>
      </c>
      <c r="B17035" t="s">
        <v>164</v>
      </c>
      <c r="C17035">
        <v>354530.42</v>
      </c>
      <c r="D17035" t="s">
        <v>14</v>
      </c>
      <c r="E17035" t="s">
        <v>14</v>
      </c>
      <c r="F17035">
        <v>0</v>
      </c>
    </row>
    <row r="17036" spans="1:6">
      <c r="A17036" s="171">
        <v>44713</v>
      </c>
      <c r="B17036" t="s">
        <v>164</v>
      </c>
      <c r="C17036">
        <v>354530.42</v>
      </c>
      <c r="D17036" t="s">
        <v>14</v>
      </c>
      <c r="E17036" t="s">
        <v>15</v>
      </c>
      <c r="F17036">
        <v>0</v>
      </c>
    </row>
    <row r="17037" spans="1:6">
      <c r="A17037" s="171">
        <v>44713</v>
      </c>
      <c r="B17037" t="s">
        <v>164</v>
      </c>
      <c r="C17037">
        <v>354530.42</v>
      </c>
      <c r="D17037" t="s">
        <v>14</v>
      </c>
      <c r="E17037" t="s">
        <v>16</v>
      </c>
      <c r="F17037">
        <v>0</v>
      </c>
    </row>
    <row r="17038" spans="1:6">
      <c r="A17038" s="171">
        <v>44713</v>
      </c>
      <c r="B17038" t="s">
        <v>164</v>
      </c>
      <c r="C17038">
        <v>354530.42</v>
      </c>
      <c r="D17038" t="s">
        <v>14</v>
      </c>
      <c r="E17038" t="s">
        <v>17</v>
      </c>
      <c r="F17038">
        <v>0</v>
      </c>
    </row>
    <row r="17039" spans="1:6">
      <c r="A17039" s="171">
        <v>44713</v>
      </c>
      <c r="B17039" t="s">
        <v>164</v>
      </c>
      <c r="C17039">
        <v>354530.42</v>
      </c>
      <c r="D17039" t="s">
        <v>14</v>
      </c>
      <c r="E17039" t="s">
        <v>18</v>
      </c>
      <c r="F17039">
        <v>0</v>
      </c>
    </row>
    <row r="17040" spans="1:6">
      <c r="A17040" s="171">
        <v>44713</v>
      </c>
      <c r="B17040" t="s">
        <v>164</v>
      </c>
      <c r="C17040">
        <v>354530.42</v>
      </c>
      <c r="D17040" t="s">
        <v>19</v>
      </c>
      <c r="E17040" t="s">
        <v>19</v>
      </c>
      <c r="F17040">
        <v>1105931</v>
      </c>
    </row>
    <row r="17041" spans="1:6">
      <c r="A17041" s="171">
        <v>44713</v>
      </c>
      <c r="B17041" t="s">
        <v>164</v>
      </c>
      <c r="C17041">
        <v>354530.42</v>
      </c>
      <c r="D17041" t="s">
        <v>19</v>
      </c>
      <c r="E17041" t="s">
        <v>20</v>
      </c>
      <c r="F17041">
        <v>649578</v>
      </c>
    </row>
    <row r="17042" spans="1:6">
      <c r="A17042" s="171">
        <v>44713</v>
      </c>
      <c r="B17042" t="s">
        <v>164</v>
      </c>
      <c r="C17042">
        <v>354530.42</v>
      </c>
      <c r="D17042" t="s">
        <v>19</v>
      </c>
      <c r="E17042" t="s">
        <v>21</v>
      </c>
      <c r="F17042">
        <v>456353</v>
      </c>
    </row>
    <row r="17043" spans="1:6">
      <c r="A17043" s="171">
        <v>44713</v>
      </c>
      <c r="B17043" t="s">
        <v>164</v>
      </c>
      <c r="C17043">
        <v>354530.42</v>
      </c>
      <c r="D17043" t="s">
        <v>19</v>
      </c>
      <c r="E17043" t="s">
        <v>22</v>
      </c>
      <c r="F17043">
        <v>0</v>
      </c>
    </row>
    <row r="17044" spans="1:6">
      <c r="A17044" s="171">
        <v>44713</v>
      </c>
      <c r="B17044" t="s">
        <v>164</v>
      </c>
      <c r="C17044">
        <v>354530.42</v>
      </c>
      <c r="D17044" t="s">
        <v>23</v>
      </c>
      <c r="E17044" t="s">
        <v>23</v>
      </c>
      <c r="F17044">
        <v>155178</v>
      </c>
    </row>
    <row r="17045" spans="1:6">
      <c r="A17045" s="171">
        <v>44713</v>
      </c>
      <c r="B17045" t="s">
        <v>164</v>
      </c>
      <c r="C17045">
        <v>354530.42</v>
      </c>
      <c r="D17045" t="s">
        <v>24</v>
      </c>
      <c r="E17045" t="s">
        <v>24</v>
      </c>
      <c r="F17045">
        <v>986716</v>
      </c>
    </row>
    <row r="17046" spans="1:6">
      <c r="A17046" s="171">
        <v>44713</v>
      </c>
      <c r="B17046" t="s">
        <v>164</v>
      </c>
      <c r="C17046">
        <v>354530.42</v>
      </c>
      <c r="D17046" t="s">
        <v>25</v>
      </c>
      <c r="E17046" t="s">
        <v>25</v>
      </c>
      <c r="F17046">
        <v>2987922</v>
      </c>
    </row>
    <row r="17047" spans="1:6">
      <c r="A17047" s="171">
        <v>44713</v>
      </c>
      <c r="B17047" t="s">
        <v>164</v>
      </c>
      <c r="C17047">
        <v>354530.42</v>
      </c>
      <c r="D17047" t="s">
        <v>26</v>
      </c>
      <c r="E17047" t="s">
        <v>26</v>
      </c>
      <c r="F17047">
        <v>3308083</v>
      </c>
    </row>
    <row r="17048" spans="1:6">
      <c r="A17048" s="171">
        <v>44713</v>
      </c>
      <c r="B17048" t="s">
        <v>164</v>
      </c>
      <c r="C17048">
        <v>354530.42</v>
      </c>
      <c r="D17048" t="s">
        <v>27</v>
      </c>
      <c r="E17048" t="s">
        <v>27</v>
      </c>
      <c r="F17048">
        <v>68825</v>
      </c>
    </row>
    <row r="17049" spans="1:6">
      <c r="A17049" s="171">
        <v>44713</v>
      </c>
      <c r="B17049" t="s">
        <v>164</v>
      </c>
      <c r="C17049">
        <v>354530.42</v>
      </c>
      <c r="D17049" t="s">
        <v>28</v>
      </c>
      <c r="E17049" t="s">
        <v>28</v>
      </c>
      <c r="F17049">
        <v>0</v>
      </c>
    </row>
    <row r="17050" spans="1:6">
      <c r="A17050" s="171">
        <v>44713</v>
      </c>
      <c r="B17050" t="s">
        <v>164</v>
      </c>
      <c r="C17050">
        <v>354530.42</v>
      </c>
      <c r="D17050" t="s">
        <v>29</v>
      </c>
      <c r="E17050" t="s">
        <v>29</v>
      </c>
      <c r="F17050">
        <v>2473638</v>
      </c>
    </row>
    <row r="17051" spans="1:6">
      <c r="A17051" s="171">
        <v>44713</v>
      </c>
      <c r="B17051" t="s">
        <v>164</v>
      </c>
      <c r="C17051">
        <v>354530.42</v>
      </c>
      <c r="D17051" t="s">
        <v>30</v>
      </c>
      <c r="E17051" t="s">
        <v>30</v>
      </c>
      <c r="F17051">
        <v>34939683</v>
      </c>
    </row>
    <row r="17052" spans="1:6">
      <c r="A17052" s="171">
        <v>44713</v>
      </c>
      <c r="B17052" t="s">
        <v>164</v>
      </c>
      <c r="C17052">
        <v>354530.42</v>
      </c>
      <c r="D17052" t="s">
        <v>31</v>
      </c>
      <c r="E17052" t="s">
        <v>31</v>
      </c>
      <c r="F17052">
        <v>604727</v>
      </c>
    </row>
    <row r="17053" spans="1:6">
      <c r="A17053" s="171">
        <v>44713</v>
      </c>
      <c r="B17053" t="s">
        <v>164</v>
      </c>
      <c r="C17053">
        <v>354530.42</v>
      </c>
      <c r="D17053" t="s">
        <v>32</v>
      </c>
      <c r="E17053" t="s">
        <v>32</v>
      </c>
      <c r="F17053">
        <v>195958</v>
      </c>
    </row>
    <row r="17054" spans="1:6">
      <c r="A17054" s="171">
        <v>44713</v>
      </c>
      <c r="B17054" t="s">
        <v>164</v>
      </c>
      <c r="C17054">
        <v>354530.42</v>
      </c>
      <c r="D17054" t="s">
        <v>33</v>
      </c>
      <c r="E17054" t="s">
        <v>33</v>
      </c>
      <c r="F17054">
        <v>238596299</v>
      </c>
    </row>
    <row r="17055" spans="1:6">
      <c r="A17055" s="171">
        <v>44713</v>
      </c>
      <c r="B17055" t="s">
        <v>164</v>
      </c>
      <c r="C17055">
        <v>354530.42</v>
      </c>
      <c r="D17055" t="s">
        <v>34</v>
      </c>
      <c r="E17055" t="s">
        <v>34</v>
      </c>
      <c r="F17055">
        <v>101749</v>
      </c>
    </row>
    <row r="17056" spans="1:6">
      <c r="A17056" s="171">
        <v>44713</v>
      </c>
      <c r="B17056" t="s">
        <v>164</v>
      </c>
      <c r="C17056">
        <v>354530.42</v>
      </c>
      <c r="D17056" t="s">
        <v>35</v>
      </c>
      <c r="E17056" t="s">
        <v>35</v>
      </c>
      <c r="F17056">
        <v>9527395</v>
      </c>
    </row>
    <row r="17057" spans="1:6">
      <c r="A17057" s="171">
        <v>44713</v>
      </c>
      <c r="B17057" t="s">
        <v>164</v>
      </c>
      <c r="C17057">
        <v>354530.42</v>
      </c>
      <c r="D17057" t="s">
        <v>36</v>
      </c>
      <c r="E17057" t="s">
        <v>36</v>
      </c>
      <c r="F17057">
        <v>0</v>
      </c>
    </row>
    <row r="17058" spans="1:6">
      <c r="A17058" s="171">
        <v>44713</v>
      </c>
      <c r="B17058" t="s">
        <v>164</v>
      </c>
      <c r="C17058">
        <v>354530.42</v>
      </c>
      <c r="D17058" t="s">
        <v>37</v>
      </c>
      <c r="E17058" t="s">
        <v>37</v>
      </c>
      <c r="F17058">
        <v>0</v>
      </c>
    </row>
    <row r="17059" spans="1:6">
      <c r="A17059" s="171">
        <v>44713</v>
      </c>
      <c r="B17059" t="s">
        <v>164</v>
      </c>
      <c r="C17059">
        <v>354530.42</v>
      </c>
      <c r="D17059" t="s">
        <v>38</v>
      </c>
      <c r="E17059" t="s">
        <v>38</v>
      </c>
      <c r="F17059">
        <v>0</v>
      </c>
    </row>
    <row r="17060" spans="1:6">
      <c r="A17060" s="171">
        <v>44713</v>
      </c>
      <c r="B17060" t="s">
        <v>164</v>
      </c>
      <c r="C17060">
        <v>354530.42</v>
      </c>
      <c r="D17060" t="s">
        <v>39</v>
      </c>
      <c r="E17060" t="s">
        <v>39</v>
      </c>
      <c r="F17060">
        <v>0</v>
      </c>
    </row>
    <row r="17061" spans="1:6">
      <c r="A17061" s="171">
        <v>44713</v>
      </c>
      <c r="B17061" t="s">
        <v>164</v>
      </c>
      <c r="C17061">
        <v>354530.42</v>
      </c>
      <c r="D17061" t="s">
        <v>40</v>
      </c>
      <c r="E17061" t="s">
        <v>40</v>
      </c>
      <c r="F17061">
        <v>0</v>
      </c>
    </row>
    <row r="17062" spans="1:6">
      <c r="A17062" s="171">
        <v>44713</v>
      </c>
      <c r="B17062" t="s">
        <v>164</v>
      </c>
      <c r="C17062">
        <v>354530.42</v>
      </c>
      <c r="D17062" t="s">
        <v>41</v>
      </c>
      <c r="E17062" t="s">
        <v>41</v>
      </c>
      <c r="F17062">
        <v>0</v>
      </c>
    </row>
    <row r="17063" spans="1:6">
      <c r="A17063" s="171">
        <v>44714</v>
      </c>
      <c r="B17063" t="s">
        <v>164</v>
      </c>
      <c r="C17063">
        <v>237867.98</v>
      </c>
      <c r="D17063" t="s">
        <v>9</v>
      </c>
      <c r="E17063" t="s">
        <v>9</v>
      </c>
      <c r="F17063">
        <v>854305</v>
      </c>
    </row>
    <row r="17064" spans="1:6">
      <c r="A17064" s="171">
        <v>44714</v>
      </c>
      <c r="B17064" t="s">
        <v>164</v>
      </c>
      <c r="C17064">
        <v>237867.98</v>
      </c>
      <c r="D17064" t="s">
        <v>9</v>
      </c>
      <c r="E17064" t="s">
        <v>10</v>
      </c>
      <c r="F17064">
        <v>854305</v>
      </c>
    </row>
    <row r="17065" spans="1:6">
      <c r="A17065" s="171">
        <v>44714</v>
      </c>
      <c r="B17065" t="s">
        <v>164</v>
      </c>
      <c r="C17065">
        <v>237867.98</v>
      </c>
      <c r="D17065" t="s">
        <v>9</v>
      </c>
      <c r="E17065" t="s">
        <v>11</v>
      </c>
      <c r="F17065">
        <v>0</v>
      </c>
    </row>
    <row r="17066" spans="1:6">
      <c r="A17066" s="171">
        <v>44714</v>
      </c>
      <c r="B17066" t="s">
        <v>164</v>
      </c>
      <c r="C17066">
        <v>237867.98</v>
      </c>
      <c r="D17066" t="s">
        <v>9</v>
      </c>
      <c r="E17066" t="s">
        <v>12</v>
      </c>
      <c r="F17066">
        <v>0</v>
      </c>
    </row>
    <row r="17067" spans="1:6">
      <c r="A17067" s="171">
        <v>44714</v>
      </c>
      <c r="B17067" t="s">
        <v>164</v>
      </c>
      <c r="C17067">
        <v>237867.98</v>
      </c>
      <c r="D17067" t="s">
        <v>9</v>
      </c>
      <c r="E17067" t="s">
        <v>13</v>
      </c>
      <c r="F17067">
        <v>0</v>
      </c>
    </row>
    <row r="17068" spans="1:6">
      <c r="A17068" s="171">
        <v>44714</v>
      </c>
      <c r="B17068" t="s">
        <v>164</v>
      </c>
      <c r="C17068">
        <v>237867.98</v>
      </c>
      <c r="D17068" t="s">
        <v>14</v>
      </c>
      <c r="E17068" t="s">
        <v>14</v>
      </c>
      <c r="F17068">
        <v>0</v>
      </c>
    </row>
    <row r="17069" spans="1:6">
      <c r="A17069" s="171">
        <v>44714</v>
      </c>
      <c r="B17069" t="s">
        <v>164</v>
      </c>
      <c r="C17069">
        <v>237867.98</v>
      </c>
      <c r="D17069" t="s">
        <v>14</v>
      </c>
      <c r="E17069" t="s">
        <v>15</v>
      </c>
      <c r="F17069">
        <v>0</v>
      </c>
    </row>
    <row r="17070" spans="1:6">
      <c r="A17070" s="171">
        <v>44714</v>
      </c>
      <c r="B17070" t="s">
        <v>164</v>
      </c>
      <c r="C17070">
        <v>237867.98</v>
      </c>
      <c r="D17070" t="s">
        <v>14</v>
      </c>
      <c r="E17070" t="s">
        <v>16</v>
      </c>
      <c r="F17070">
        <v>0</v>
      </c>
    </row>
    <row r="17071" spans="1:6">
      <c r="A17071" s="171">
        <v>44714</v>
      </c>
      <c r="B17071" t="s">
        <v>164</v>
      </c>
      <c r="C17071">
        <v>237867.98</v>
      </c>
      <c r="D17071" t="s">
        <v>14</v>
      </c>
      <c r="E17071" t="s">
        <v>17</v>
      </c>
      <c r="F17071">
        <v>0</v>
      </c>
    </row>
    <row r="17072" spans="1:6">
      <c r="A17072" s="171">
        <v>44714</v>
      </c>
      <c r="B17072" t="s">
        <v>164</v>
      </c>
      <c r="C17072">
        <v>237867.98</v>
      </c>
      <c r="D17072" t="s">
        <v>14</v>
      </c>
      <c r="E17072" t="s">
        <v>18</v>
      </c>
      <c r="F17072">
        <v>0</v>
      </c>
    </row>
    <row r="17073" spans="1:6">
      <c r="A17073" s="171">
        <v>44714</v>
      </c>
      <c r="B17073" t="s">
        <v>164</v>
      </c>
      <c r="C17073">
        <v>237867.98</v>
      </c>
      <c r="D17073" t="s">
        <v>19</v>
      </c>
      <c r="E17073" t="s">
        <v>19</v>
      </c>
      <c r="F17073">
        <v>418729</v>
      </c>
    </row>
    <row r="17074" spans="1:6">
      <c r="A17074" s="171">
        <v>44714</v>
      </c>
      <c r="B17074" t="s">
        <v>164</v>
      </c>
      <c r="C17074">
        <v>237867.98</v>
      </c>
      <c r="D17074" t="s">
        <v>19</v>
      </c>
      <c r="E17074" t="s">
        <v>20</v>
      </c>
      <c r="F17074">
        <v>16589</v>
      </c>
    </row>
    <row r="17075" spans="1:6">
      <c r="A17075" s="171">
        <v>44714</v>
      </c>
      <c r="B17075" t="s">
        <v>164</v>
      </c>
      <c r="C17075">
        <v>237867.98</v>
      </c>
      <c r="D17075" t="s">
        <v>19</v>
      </c>
      <c r="E17075" t="s">
        <v>21</v>
      </c>
      <c r="F17075">
        <v>402140</v>
      </c>
    </row>
    <row r="17076" spans="1:6">
      <c r="A17076" s="171">
        <v>44714</v>
      </c>
      <c r="B17076" t="s">
        <v>164</v>
      </c>
      <c r="C17076">
        <v>237867.98</v>
      </c>
      <c r="D17076" t="s">
        <v>19</v>
      </c>
      <c r="E17076" t="s">
        <v>22</v>
      </c>
      <c r="F17076">
        <v>0</v>
      </c>
    </row>
    <row r="17077" spans="1:6">
      <c r="A17077" s="171">
        <v>44714</v>
      </c>
      <c r="B17077" t="s">
        <v>164</v>
      </c>
      <c r="C17077">
        <v>237867.98</v>
      </c>
      <c r="D17077" t="s">
        <v>23</v>
      </c>
      <c r="E17077" t="s">
        <v>23</v>
      </c>
      <c r="F17077">
        <v>134067</v>
      </c>
    </row>
    <row r="17078" spans="1:6">
      <c r="A17078" s="171">
        <v>44714</v>
      </c>
      <c r="B17078" t="s">
        <v>164</v>
      </c>
      <c r="C17078">
        <v>237867.98</v>
      </c>
      <c r="D17078" t="s">
        <v>24</v>
      </c>
      <c r="E17078" t="s">
        <v>24</v>
      </c>
      <c r="F17078">
        <v>1189582</v>
      </c>
    </row>
    <row r="17079" spans="1:6">
      <c r="A17079" s="171">
        <v>44714</v>
      </c>
      <c r="B17079" t="s">
        <v>164</v>
      </c>
      <c r="C17079">
        <v>237867.98</v>
      </c>
      <c r="D17079" t="s">
        <v>25</v>
      </c>
      <c r="E17079" t="s">
        <v>25</v>
      </c>
      <c r="F17079">
        <v>2888076</v>
      </c>
    </row>
    <row r="17080" spans="1:6">
      <c r="A17080" s="171">
        <v>44714</v>
      </c>
      <c r="B17080" t="s">
        <v>164</v>
      </c>
      <c r="C17080">
        <v>237867.98</v>
      </c>
      <c r="D17080" t="s">
        <v>26</v>
      </c>
      <c r="E17080" t="s">
        <v>26</v>
      </c>
      <c r="F17080">
        <v>1570983</v>
      </c>
    </row>
    <row r="17081" spans="1:6">
      <c r="A17081" s="171">
        <v>44714</v>
      </c>
      <c r="B17081" t="s">
        <v>164</v>
      </c>
      <c r="C17081">
        <v>237867.98</v>
      </c>
      <c r="D17081" t="s">
        <v>27</v>
      </c>
      <c r="E17081" t="s">
        <v>27</v>
      </c>
      <c r="F17081">
        <v>65663</v>
      </c>
    </row>
    <row r="17082" spans="1:6">
      <c r="A17082" s="171">
        <v>44714</v>
      </c>
      <c r="B17082" t="s">
        <v>164</v>
      </c>
      <c r="C17082">
        <v>237867.98</v>
      </c>
      <c r="D17082" t="s">
        <v>28</v>
      </c>
      <c r="E17082" t="s">
        <v>28</v>
      </c>
      <c r="F17082">
        <v>0</v>
      </c>
    </row>
    <row r="17083" spans="1:6">
      <c r="A17083" s="171">
        <v>44714</v>
      </c>
      <c r="B17083" t="s">
        <v>164</v>
      </c>
      <c r="C17083">
        <v>237867.98</v>
      </c>
      <c r="D17083" t="s">
        <v>29</v>
      </c>
      <c r="E17083" t="s">
        <v>29</v>
      </c>
      <c r="F17083">
        <v>2133019</v>
      </c>
    </row>
    <row r="17084" spans="1:6">
      <c r="A17084" s="171">
        <v>44714</v>
      </c>
      <c r="B17084" t="s">
        <v>164</v>
      </c>
      <c r="C17084">
        <v>237867.98</v>
      </c>
      <c r="D17084" t="s">
        <v>30</v>
      </c>
      <c r="E17084" t="s">
        <v>30</v>
      </c>
      <c r="F17084">
        <v>34909330</v>
      </c>
    </row>
    <row r="17085" spans="1:6">
      <c r="A17085" s="171">
        <v>44714</v>
      </c>
      <c r="B17085" t="s">
        <v>164</v>
      </c>
      <c r="C17085">
        <v>237867.98</v>
      </c>
      <c r="D17085" t="s">
        <v>31</v>
      </c>
      <c r="E17085" t="s">
        <v>31</v>
      </c>
      <c r="F17085">
        <v>706276</v>
      </c>
    </row>
    <row r="17086" spans="1:6">
      <c r="A17086" s="171">
        <v>44714</v>
      </c>
      <c r="B17086" t="s">
        <v>164</v>
      </c>
      <c r="C17086">
        <v>237867.98</v>
      </c>
      <c r="D17086" t="s">
        <v>32</v>
      </c>
      <c r="E17086" t="s">
        <v>32</v>
      </c>
      <c r="F17086">
        <v>208187</v>
      </c>
    </row>
    <row r="17087" spans="1:6">
      <c r="A17087" s="171">
        <v>44714</v>
      </c>
      <c r="B17087" t="s">
        <v>164</v>
      </c>
      <c r="C17087">
        <v>237867.98</v>
      </c>
      <c r="D17087" t="s">
        <v>33</v>
      </c>
      <c r="E17087" t="s">
        <v>33</v>
      </c>
      <c r="F17087">
        <v>254618062</v>
      </c>
    </row>
    <row r="17088" spans="1:6">
      <c r="A17088" s="171">
        <v>44714</v>
      </c>
      <c r="B17088" t="s">
        <v>164</v>
      </c>
      <c r="C17088">
        <v>237867.98</v>
      </c>
      <c r="D17088" t="s">
        <v>34</v>
      </c>
      <c r="E17088" t="s">
        <v>34</v>
      </c>
      <c r="F17088">
        <v>885918</v>
      </c>
    </row>
    <row r="17089" spans="1:6">
      <c r="A17089" s="171">
        <v>44714</v>
      </c>
      <c r="B17089" t="s">
        <v>164</v>
      </c>
      <c r="C17089">
        <v>237867.98</v>
      </c>
      <c r="D17089" t="s">
        <v>35</v>
      </c>
      <c r="E17089" t="s">
        <v>35</v>
      </c>
      <c r="F17089">
        <v>9312710</v>
      </c>
    </row>
    <row r="17090" spans="1:6">
      <c r="A17090" s="171">
        <v>44714</v>
      </c>
      <c r="B17090" t="s">
        <v>164</v>
      </c>
      <c r="C17090">
        <v>237867.98</v>
      </c>
      <c r="D17090" t="s">
        <v>36</v>
      </c>
      <c r="E17090" t="s">
        <v>36</v>
      </c>
      <c r="F17090">
        <v>0</v>
      </c>
    </row>
    <row r="17091" spans="1:6">
      <c r="A17091" s="171">
        <v>44714</v>
      </c>
      <c r="B17091" t="s">
        <v>164</v>
      </c>
      <c r="C17091">
        <v>237867.98</v>
      </c>
      <c r="D17091" t="s">
        <v>37</v>
      </c>
      <c r="E17091" t="s">
        <v>37</v>
      </c>
      <c r="F17091">
        <v>0</v>
      </c>
    </row>
    <row r="17092" spans="1:6">
      <c r="A17092" s="171">
        <v>44714</v>
      </c>
      <c r="B17092" t="s">
        <v>164</v>
      </c>
      <c r="C17092">
        <v>237867.98</v>
      </c>
      <c r="D17092" t="s">
        <v>38</v>
      </c>
      <c r="E17092" t="s">
        <v>38</v>
      </c>
      <c r="F17092">
        <v>0</v>
      </c>
    </row>
    <row r="17093" spans="1:6">
      <c r="A17093" s="171">
        <v>44714</v>
      </c>
      <c r="B17093" t="s">
        <v>164</v>
      </c>
      <c r="C17093">
        <v>237867.98</v>
      </c>
      <c r="D17093" t="s">
        <v>39</v>
      </c>
      <c r="E17093" t="s">
        <v>39</v>
      </c>
      <c r="F17093">
        <v>0</v>
      </c>
    </row>
    <row r="17094" spans="1:6">
      <c r="A17094" s="171">
        <v>44714</v>
      </c>
      <c r="B17094" t="s">
        <v>164</v>
      </c>
      <c r="C17094">
        <v>237867.98</v>
      </c>
      <c r="D17094" t="s">
        <v>40</v>
      </c>
      <c r="E17094" t="s">
        <v>40</v>
      </c>
      <c r="F17094">
        <v>0</v>
      </c>
    </row>
    <row r="17095" spans="1:6">
      <c r="A17095" s="171">
        <v>44714</v>
      </c>
      <c r="B17095" t="s">
        <v>164</v>
      </c>
      <c r="C17095">
        <v>237867.98</v>
      </c>
      <c r="D17095" t="s">
        <v>41</v>
      </c>
      <c r="E17095" t="s">
        <v>41</v>
      </c>
      <c r="F17095">
        <v>0</v>
      </c>
    </row>
    <row r="17096" spans="1:6">
      <c r="A17096" s="171">
        <v>44715</v>
      </c>
      <c r="B17096" t="s">
        <v>164</v>
      </c>
      <c r="C17096">
        <v>657835.31999999995</v>
      </c>
      <c r="D17096" t="s">
        <v>9</v>
      </c>
      <c r="E17096" t="s">
        <v>9</v>
      </c>
      <c r="F17096">
        <v>818404</v>
      </c>
    </row>
    <row r="17097" spans="1:6">
      <c r="A17097" s="171">
        <v>44715</v>
      </c>
      <c r="B17097" t="s">
        <v>164</v>
      </c>
      <c r="C17097">
        <v>657835.31999999995</v>
      </c>
      <c r="D17097" t="s">
        <v>9</v>
      </c>
      <c r="E17097" t="s">
        <v>10</v>
      </c>
      <c r="F17097">
        <v>818404</v>
      </c>
    </row>
    <row r="17098" spans="1:6">
      <c r="A17098" s="171">
        <v>44715</v>
      </c>
      <c r="B17098" t="s">
        <v>164</v>
      </c>
      <c r="C17098">
        <v>657835.31999999995</v>
      </c>
      <c r="D17098" t="s">
        <v>9</v>
      </c>
      <c r="E17098" t="s">
        <v>11</v>
      </c>
      <c r="F17098">
        <v>0</v>
      </c>
    </row>
    <row r="17099" spans="1:6">
      <c r="A17099" s="171">
        <v>44715</v>
      </c>
      <c r="B17099" t="s">
        <v>164</v>
      </c>
      <c r="C17099">
        <v>657835.31999999995</v>
      </c>
      <c r="D17099" t="s">
        <v>9</v>
      </c>
      <c r="E17099" t="s">
        <v>12</v>
      </c>
      <c r="F17099">
        <v>0</v>
      </c>
    </row>
    <row r="17100" spans="1:6">
      <c r="A17100" s="171">
        <v>44715</v>
      </c>
      <c r="B17100" t="s">
        <v>164</v>
      </c>
      <c r="C17100">
        <v>657835.31999999995</v>
      </c>
      <c r="D17100" t="s">
        <v>9</v>
      </c>
      <c r="E17100" t="s">
        <v>13</v>
      </c>
      <c r="F17100">
        <v>0</v>
      </c>
    </row>
    <row r="17101" spans="1:6">
      <c r="A17101" s="171">
        <v>44715</v>
      </c>
      <c r="B17101" t="s">
        <v>164</v>
      </c>
      <c r="C17101">
        <v>657835.31999999995</v>
      </c>
      <c r="D17101" t="s">
        <v>14</v>
      </c>
      <c r="E17101" t="s">
        <v>14</v>
      </c>
      <c r="F17101">
        <v>0</v>
      </c>
    </row>
    <row r="17102" spans="1:6">
      <c r="A17102" s="171">
        <v>44715</v>
      </c>
      <c r="B17102" t="s">
        <v>164</v>
      </c>
      <c r="C17102">
        <v>657835.31999999995</v>
      </c>
      <c r="D17102" t="s">
        <v>14</v>
      </c>
      <c r="E17102" t="s">
        <v>15</v>
      </c>
      <c r="F17102">
        <v>0</v>
      </c>
    </row>
    <row r="17103" spans="1:6">
      <c r="A17103" s="171">
        <v>44715</v>
      </c>
      <c r="B17103" t="s">
        <v>164</v>
      </c>
      <c r="C17103">
        <v>657835.31999999995</v>
      </c>
      <c r="D17103" t="s">
        <v>14</v>
      </c>
      <c r="E17103" t="s">
        <v>16</v>
      </c>
      <c r="F17103">
        <v>0</v>
      </c>
    </row>
    <row r="17104" spans="1:6">
      <c r="A17104" s="171">
        <v>44715</v>
      </c>
      <c r="B17104" t="s">
        <v>164</v>
      </c>
      <c r="C17104">
        <v>657835.31999999995</v>
      </c>
      <c r="D17104" t="s">
        <v>14</v>
      </c>
      <c r="E17104" t="s">
        <v>17</v>
      </c>
      <c r="F17104">
        <v>0</v>
      </c>
    </row>
    <row r="17105" spans="1:6">
      <c r="A17105" s="171">
        <v>44715</v>
      </c>
      <c r="B17105" t="s">
        <v>164</v>
      </c>
      <c r="C17105">
        <v>657835.31999999995</v>
      </c>
      <c r="D17105" t="s">
        <v>14</v>
      </c>
      <c r="E17105" t="s">
        <v>18</v>
      </c>
      <c r="F17105">
        <v>0</v>
      </c>
    </row>
    <row r="17106" spans="1:6">
      <c r="A17106" s="171">
        <v>44715</v>
      </c>
      <c r="B17106" t="s">
        <v>164</v>
      </c>
      <c r="C17106">
        <v>657835.31999999995</v>
      </c>
      <c r="D17106" t="s">
        <v>19</v>
      </c>
      <c r="E17106" t="s">
        <v>19</v>
      </c>
      <c r="F17106">
        <v>217774</v>
      </c>
    </row>
    <row r="17107" spans="1:6">
      <c r="A17107" s="171">
        <v>44715</v>
      </c>
      <c r="B17107" t="s">
        <v>164</v>
      </c>
      <c r="C17107">
        <v>657835.31999999995</v>
      </c>
      <c r="D17107" t="s">
        <v>19</v>
      </c>
      <c r="E17107" t="s">
        <v>20</v>
      </c>
      <c r="F17107">
        <v>0</v>
      </c>
    </row>
    <row r="17108" spans="1:6">
      <c r="A17108" s="171">
        <v>44715</v>
      </c>
      <c r="B17108" t="s">
        <v>164</v>
      </c>
      <c r="C17108">
        <v>657835.31999999995</v>
      </c>
      <c r="D17108" t="s">
        <v>19</v>
      </c>
      <c r="E17108" t="s">
        <v>21</v>
      </c>
      <c r="F17108">
        <v>217774</v>
      </c>
    </row>
    <row r="17109" spans="1:6">
      <c r="A17109" s="171">
        <v>44715</v>
      </c>
      <c r="B17109" t="s">
        <v>164</v>
      </c>
      <c r="C17109">
        <v>657835.31999999995</v>
      </c>
      <c r="D17109" t="s">
        <v>19</v>
      </c>
      <c r="E17109" t="s">
        <v>22</v>
      </c>
      <c r="F17109">
        <v>0</v>
      </c>
    </row>
    <row r="17110" spans="1:6">
      <c r="A17110" s="171">
        <v>44715</v>
      </c>
      <c r="B17110" t="s">
        <v>164</v>
      </c>
      <c r="C17110">
        <v>657835.31999999995</v>
      </c>
      <c r="D17110" t="s">
        <v>23</v>
      </c>
      <c r="E17110" t="s">
        <v>23</v>
      </c>
      <c r="F17110">
        <v>154263</v>
      </c>
    </row>
    <row r="17111" spans="1:6">
      <c r="A17111" s="171">
        <v>44715</v>
      </c>
      <c r="B17111" t="s">
        <v>164</v>
      </c>
      <c r="C17111">
        <v>657835.31999999995</v>
      </c>
      <c r="D17111" t="s">
        <v>24</v>
      </c>
      <c r="E17111" t="s">
        <v>24</v>
      </c>
      <c r="F17111">
        <v>1089512</v>
      </c>
    </row>
    <row r="17112" spans="1:6">
      <c r="A17112" s="171">
        <v>44715</v>
      </c>
      <c r="B17112" t="s">
        <v>164</v>
      </c>
      <c r="C17112">
        <v>657835.31999999995</v>
      </c>
      <c r="D17112" t="s">
        <v>25</v>
      </c>
      <c r="E17112" t="s">
        <v>25</v>
      </c>
      <c r="F17112">
        <v>2663763</v>
      </c>
    </row>
    <row r="17113" spans="1:6">
      <c r="A17113" s="171">
        <v>44715</v>
      </c>
      <c r="B17113" t="s">
        <v>164</v>
      </c>
      <c r="C17113">
        <v>657835.31999999995</v>
      </c>
      <c r="D17113" t="s">
        <v>26</v>
      </c>
      <c r="E17113" t="s">
        <v>26</v>
      </c>
      <c r="F17113">
        <v>676271</v>
      </c>
    </row>
    <row r="17114" spans="1:6">
      <c r="A17114" s="171">
        <v>44715</v>
      </c>
      <c r="B17114" t="s">
        <v>164</v>
      </c>
      <c r="C17114">
        <v>657835.31999999995</v>
      </c>
      <c r="D17114" t="s">
        <v>27</v>
      </c>
      <c r="E17114" t="s">
        <v>27</v>
      </c>
      <c r="F17114">
        <v>70846</v>
      </c>
    </row>
    <row r="17115" spans="1:6">
      <c r="A17115" s="171">
        <v>44715</v>
      </c>
      <c r="B17115" t="s">
        <v>164</v>
      </c>
      <c r="C17115">
        <v>657835.31999999995</v>
      </c>
      <c r="D17115" t="s">
        <v>28</v>
      </c>
      <c r="E17115" t="s">
        <v>28</v>
      </c>
      <c r="F17115">
        <v>0</v>
      </c>
    </row>
    <row r="17116" spans="1:6">
      <c r="A17116" s="171">
        <v>44715</v>
      </c>
      <c r="B17116" t="s">
        <v>164</v>
      </c>
      <c r="C17116">
        <v>657835.31999999995</v>
      </c>
      <c r="D17116" t="s">
        <v>29</v>
      </c>
      <c r="E17116" t="s">
        <v>29</v>
      </c>
      <c r="F17116">
        <v>2063710</v>
      </c>
    </row>
    <row r="17117" spans="1:6">
      <c r="A17117" s="171">
        <v>44715</v>
      </c>
      <c r="B17117" t="s">
        <v>164</v>
      </c>
      <c r="C17117">
        <v>657835.31999999995</v>
      </c>
      <c r="D17117" t="s">
        <v>30</v>
      </c>
      <c r="E17117" t="s">
        <v>30</v>
      </c>
      <c r="F17117">
        <v>34859944</v>
      </c>
    </row>
    <row r="17118" spans="1:6">
      <c r="A17118" s="171">
        <v>44715</v>
      </c>
      <c r="B17118" t="s">
        <v>164</v>
      </c>
      <c r="C17118">
        <v>657835.31999999995</v>
      </c>
      <c r="D17118" t="s">
        <v>31</v>
      </c>
      <c r="E17118" t="s">
        <v>31</v>
      </c>
      <c r="F17118">
        <v>684602</v>
      </c>
    </row>
    <row r="17119" spans="1:6">
      <c r="A17119" s="171">
        <v>44715</v>
      </c>
      <c r="B17119" t="s">
        <v>164</v>
      </c>
      <c r="C17119">
        <v>657835.31999999995</v>
      </c>
      <c r="D17119" t="s">
        <v>32</v>
      </c>
      <c r="E17119" t="s">
        <v>32</v>
      </c>
      <c r="F17119">
        <v>90205</v>
      </c>
    </row>
    <row r="17120" spans="1:6">
      <c r="A17120" s="171">
        <v>44715</v>
      </c>
      <c r="B17120" t="s">
        <v>164</v>
      </c>
      <c r="C17120">
        <v>657835.31999999995</v>
      </c>
      <c r="D17120" t="s">
        <v>33</v>
      </c>
      <c r="E17120" t="s">
        <v>33</v>
      </c>
      <c r="F17120">
        <v>254760601</v>
      </c>
    </row>
    <row r="17121" spans="1:6">
      <c r="A17121" s="171">
        <v>44715</v>
      </c>
      <c r="B17121" t="s">
        <v>164</v>
      </c>
      <c r="C17121">
        <v>657835.31999999995</v>
      </c>
      <c r="D17121" t="s">
        <v>34</v>
      </c>
      <c r="E17121" t="s">
        <v>34</v>
      </c>
      <c r="F17121">
        <v>1572500</v>
      </c>
    </row>
    <row r="17122" spans="1:6">
      <c r="A17122" s="171">
        <v>44715</v>
      </c>
      <c r="B17122" t="s">
        <v>164</v>
      </c>
      <c r="C17122">
        <v>657835.31999999995</v>
      </c>
      <c r="D17122" t="s">
        <v>35</v>
      </c>
      <c r="E17122" t="s">
        <v>35</v>
      </c>
      <c r="F17122">
        <v>9259206</v>
      </c>
    </row>
    <row r="17123" spans="1:6">
      <c r="A17123" s="171">
        <v>44715</v>
      </c>
      <c r="B17123" t="s">
        <v>164</v>
      </c>
      <c r="C17123">
        <v>657835.31999999995</v>
      </c>
      <c r="D17123" t="s">
        <v>36</v>
      </c>
      <c r="E17123" t="s">
        <v>36</v>
      </c>
      <c r="F17123">
        <v>0</v>
      </c>
    </row>
    <row r="17124" spans="1:6">
      <c r="A17124" s="171">
        <v>44715</v>
      </c>
      <c r="B17124" t="s">
        <v>164</v>
      </c>
      <c r="C17124">
        <v>657835.31999999995</v>
      </c>
      <c r="D17124" t="s">
        <v>37</v>
      </c>
      <c r="E17124" t="s">
        <v>37</v>
      </c>
      <c r="F17124">
        <v>0</v>
      </c>
    </row>
    <row r="17125" spans="1:6">
      <c r="A17125" s="171">
        <v>44715</v>
      </c>
      <c r="B17125" t="s">
        <v>164</v>
      </c>
      <c r="C17125">
        <v>657835.31999999995</v>
      </c>
      <c r="D17125" t="s">
        <v>38</v>
      </c>
      <c r="E17125" t="s">
        <v>38</v>
      </c>
      <c r="F17125">
        <v>0</v>
      </c>
    </row>
    <row r="17126" spans="1:6">
      <c r="A17126" s="171">
        <v>44715</v>
      </c>
      <c r="B17126" t="s">
        <v>164</v>
      </c>
      <c r="C17126">
        <v>657835.31999999995</v>
      </c>
      <c r="D17126" t="s">
        <v>39</v>
      </c>
      <c r="E17126" t="s">
        <v>39</v>
      </c>
      <c r="F17126">
        <v>0</v>
      </c>
    </row>
    <row r="17127" spans="1:6">
      <c r="A17127" s="171">
        <v>44715</v>
      </c>
      <c r="B17127" t="s">
        <v>164</v>
      </c>
      <c r="C17127">
        <v>657835.31999999995</v>
      </c>
      <c r="D17127" t="s">
        <v>40</v>
      </c>
      <c r="E17127" t="s">
        <v>40</v>
      </c>
      <c r="F17127">
        <v>0</v>
      </c>
    </row>
    <row r="17128" spans="1:6">
      <c r="A17128" s="171">
        <v>44715</v>
      </c>
      <c r="B17128" t="s">
        <v>164</v>
      </c>
      <c r="C17128">
        <v>657835.31999999995</v>
      </c>
      <c r="D17128" t="s">
        <v>41</v>
      </c>
      <c r="E17128" t="s">
        <v>41</v>
      </c>
      <c r="F17128">
        <v>0</v>
      </c>
    </row>
    <row r="17129" spans="1:6">
      <c r="A17129" s="171">
        <v>44716</v>
      </c>
      <c r="B17129" t="s">
        <v>164</v>
      </c>
      <c r="C17129">
        <v>372474.37</v>
      </c>
      <c r="D17129" t="s">
        <v>9</v>
      </c>
      <c r="E17129" t="s">
        <v>9</v>
      </c>
      <c r="F17129">
        <v>723206</v>
      </c>
    </row>
    <row r="17130" spans="1:6">
      <c r="A17130" s="171">
        <v>44716</v>
      </c>
      <c r="B17130" t="s">
        <v>164</v>
      </c>
      <c r="C17130">
        <v>372474.37</v>
      </c>
      <c r="D17130" t="s">
        <v>9</v>
      </c>
      <c r="E17130" t="s">
        <v>10</v>
      </c>
      <c r="F17130">
        <v>723206</v>
      </c>
    </row>
    <row r="17131" spans="1:6">
      <c r="A17131" s="171">
        <v>44716</v>
      </c>
      <c r="B17131" t="s">
        <v>164</v>
      </c>
      <c r="C17131">
        <v>372474.37</v>
      </c>
      <c r="D17131" t="s">
        <v>9</v>
      </c>
      <c r="E17131" t="s">
        <v>11</v>
      </c>
      <c r="F17131">
        <v>0</v>
      </c>
    </row>
    <row r="17132" spans="1:6">
      <c r="A17132" s="171">
        <v>44716</v>
      </c>
      <c r="B17132" t="s">
        <v>164</v>
      </c>
      <c r="C17132">
        <v>372474.37</v>
      </c>
      <c r="D17132" t="s">
        <v>9</v>
      </c>
      <c r="E17132" t="s">
        <v>12</v>
      </c>
      <c r="F17132">
        <v>0</v>
      </c>
    </row>
    <row r="17133" spans="1:6">
      <c r="A17133" s="171">
        <v>44716</v>
      </c>
      <c r="B17133" t="s">
        <v>164</v>
      </c>
      <c r="C17133">
        <v>372474.37</v>
      </c>
      <c r="D17133" t="s">
        <v>9</v>
      </c>
      <c r="E17133" t="s">
        <v>13</v>
      </c>
      <c r="F17133">
        <v>0</v>
      </c>
    </row>
    <row r="17134" spans="1:6">
      <c r="A17134" s="171">
        <v>44716</v>
      </c>
      <c r="B17134" t="s">
        <v>164</v>
      </c>
      <c r="C17134">
        <v>372474.37</v>
      </c>
      <c r="D17134" t="s">
        <v>14</v>
      </c>
      <c r="E17134" t="s">
        <v>14</v>
      </c>
      <c r="F17134">
        <v>0</v>
      </c>
    </row>
    <row r="17135" spans="1:6">
      <c r="A17135" s="171">
        <v>44716</v>
      </c>
      <c r="B17135" t="s">
        <v>164</v>
      </c>
      <c r="C17135">
        <v>372474.37</v>
      </c>
      <c r="D17135" t="s">
        <v>14</v>
      </c>
      <c r="E17135" t="s">
        <v>15</v>
      </c>
      <c r="F17135">
        <v>0</v>
      </c>
    </row>
    <row r="17136" spans="1:6">
      <c r="A17136" s="171">
        <v>44716</v>
      </c>
      <c r="B17136" t="s">
        <v>164</v>
      </c>
      <c r="C17136">
        <v>372474.37</v>
      </c>
      <c r="D17136" t="s">
        <v>14</v>
      </c>
      <c r="E17136" t="s">
        <v>16</v>
      </c>
      <c r="F17136">
        <v>0</v>
      </c>
    </row>
    <row r="17137" spans="1:6">
      <c r="A17137" s="171">
        <v>44716</v>
      </c>
      <c r="B17137" t="s">
        <v>164</v>
      </c>
      <c r="C17137">
        <v>372474.37</v>
      </c>
      <c r="D17137" t="s">
        <v>14</v>
      </c>
      <c r="E17137" t="s">
        <v>17</v>
      </c>
      <c r="F17137">
        <v>0</v>
      </c>
    </row>
    <row r="17138" spans="1:6">
      <c r="A17138" s="171">
        <v>44716</v>
      </c>
      <c r="B17138" t="s">
        <v>164</v>
      </c>
      <c r="C17138">
        <v>372474.37</v>
      </c>
      <c r="D17138" t="s">
        <v>14</v>
      </c>
      <c r="E17138" t="s">
        <v>18</v>
      </c>
      <c r="F17138">
        <v>0</v>
      </c>
    </row>
    <row r="17139" spans="1:6">
      <c r="A17139" s="171">
        <v>44716</v>
      </c>
      <c r="B17139" t="s">
        <v>164</v>
      </c>
      <c r="C17139">
        <v>372474.37</v>
      </c>
      <c r="D17139" t="s">
        <v>19</v>
      </c>
      <c r="E17139" t="s">
        <v>19</v>
      </c>
      <c r="F17139">
        <v>99629</v>
      </c>
    </row>
    <row r="17140" spans="1:6">
      <c r="A17140" s="171">
        <v>44716</v>
      </c>
      <c r="B17140" t="s">
        <v>164</v>
      </c>
      <c r="C17140">
        <v>372474.37</v>
      </c>
      <c r="D17140" t="s">
        <v>19</v>
      </c>
      <c r="E17140" t="s">
        <v>20</v>
      </c>
      <c r="F17140">
        <v>0</v>
      </c>
    </row>
    <row r="17141" spans="1:6">
      <c r="A17141" s="171">
        <v>44716</v>
      </c>
      <c r="B17141" t="s">
        <v>164</v>
      </c>
      <c r="C17141">
        <v>372474.37</v>
      </c>
      <c r="D17141" t="s">
        <v>19</v>
      </c>
      <c r="E17141" t="s">
        <v>21</v>
      </c>
      <c r="F17141">
        <v>99629</v>
      </c>
    </row>
    <row r="17142" spans="1:6">
      <c r="A17142" s="171">
        <v>44716</v>
      </c>
      <c r="B17142" t="s">
        <v>164</v>
      </c>
      <c r="C17142">
        <v>372474.37</v>
      </c>
      <c r="D17142" t="s">
        <v>19</v>
      </c>
      <c r="E17142" t="s">
        <v>22</v>
      </c>
      <c r="F17142">
        <v>0</v>
      </c>
    </row>
    <row r="17143" spans="1:6">
      <c r="A17143" s="171">
        <v>44716</v>
      </c>
      <c r="B17143" t="s">
        <v>164</v>
      </c>
      <c r="C17143">
        <v>372474.37</v>
      </c>
      <c r="D17143" t="s">
        <v>23</v>
      </c>
      <c r="E17143" t="s">
        <v>23</v>
      </c>
      <c r="F17143">
        <v>159443</v>
      </c>
    </row>
    <row r="17144" spans="1:6">
      <c r="A17144" s="171">
        <v>44716</v>
      </c>
      <c r="B17144" t="s">
        <v>164</v>
      </c>
      <c r="C17144">
        <v>372474.37</v>
      </c>
      <c r="D17144" t="s">
        <v>24</v>
      </c>
      <c r="E17144" t="s">
        <v>24</v>
      </c>
      <c r="F17144">
        <v>1037082</v>
      </c>
    </row>
    <row r="17145" spans="1:6">
      <c r="A17145" s="171">
        <v>44716</v>
      </c>
      <c r="B17145" t="s">
        <v>164</v>
      </c>
      <c r="C17145">
        <v>372474.37</v>
      </c>
      <c r="D17145" t="s">
        <v>25</v>
      </c>
      <c r="E17145" t="s">
        <v>25</v>
      </c>
      <c r="F17145">
        <v>2543051</v>
      </c>
    </row>
    <row r="17146" spans="1:6">
      <c r="A17146" s="171">
        <v>44716</v>
      </c>
      <c r="B17146" t="s">
        <v>164</v>
      </c>
      <c r="C17146">
        <v>372474.37</v>
      </c>
      <c r="D17146" t="s">
        <v>26</v>
      </c>
      <c r="E17146" t="s">
        <v>26</v>
      </c>
      <c r="F17146">
        <v>370755</v>
      </c>
    </row>
    <row r="17147" spans="1:6">
      <c r="A17147" s="171">
        <v>44716</v>
      </c>
      <c r="B17147" t="s">
        <v>164</v>
      </c>
      <c r="C17147">
        <v>372474.37</v>
      </c>
      <c r="D17147" t="s">
        <v>27</v>
      </c>
      <c r="E17147" t="s">
        <v>27</v>
      </c>
      <c r="F17147">
        <v>68172</v>
      </c>
    </row>
    <row r="17148" spans="1:6">
      <c r="A17148" s="171">
        <v>44716</v>
      </c>
      <c r="B17148" t="s">
        <v>164</v>
      </c>
      <c r="C17148">
        <v>372474.37</v>
      </c>
      <c r="D17148" t="s">
        <v>28</v>
      </c>
      <c r="E17148" t="s">
        <v>28</v>
      </c>
      <c r="F17148">
        <v>0</v>
      </c>
    </row>
    <row r="17149" spans="1:6">
      <c r="A17149" s="171">
        <v>44716</v>
      </c>
      <c r="B17149" t="s">
        <v>164</v>
      </c>
      <c r="C17149">
        <v>372474.37</v>
      </c>
      <c r="D17149" t="s">
        <v>29</v>
      </c>
      <c r="E17149" t="s">
        <v>29</v>
      </c>
      <c r="F17149">
        <v>2110459</v>
      </c>
    </row>
    <row r="17150" spans="1:6">
      <c r="A17150" s="171">
        <v>44716</v>
      </c>
      <c r="B17150" t="s">
        <v>164</v>
      </c>
      <c r="C17150">
        <v>372474.37</v>
      </c>
      <c r="D17150" t="s">
        <v>30</v>
      </c>
      <c r="E17150" t="s">
        <v>30</v>
      </c>
      <c r="F17150">
        <v>38399160</v>
      </c>
    </row>
    <row r="17151" spans="1:6">
      <c r="A17151" s="171">
        <v>44716</v>
      </c>
      <c r="B17151" t="s">
        <v>164</v>
      </c>
      <c r="C17151">
        <v>372474.37</v>
      </c>
      <c r="D17151" t="s">
        <v>31</v>
      </c>
      <c r="E17151" t="s">
        <v>31</v>
      </c>
      <c r="F17151">
        <v>629327</v>
      </c>
    </row>
    <row r="17152" spans="1:6">
      <c r="A17152" s="171">
        <v>44716</v>
      </c>
      <c r="B17152" t="s">
        <v>164</v>
      </c>
      <c r="C17152">
        <v>372474.37</v>
      </c>
      <c r="D17152" t="s">
        <v>32</v>
      </c>
      <c r="E17152" t="s">
        <v>32</v>
      </c>
      <c r="F17152">
        <v>49970</v>
      </c>
    </row>
    <row r="17153" spans="1:6">
      <c r="A17153" s="171">
        <v>44716</v>
      </c>
      <c r="B17153" t="s">
        <v>164</v>
      </c>
      <c r="C17153">
        <v>372474.37</v>
      </c>
      <c r="D17153" t="s">
        <v>33</v>
      </c>
      <c r="E17153" t="s">
        <v>33</v>
      </c>
      <c r="F17153">
        <v>255224642</v>
      </c>
    </row>
    <row r="17154" spans="1:6">
      <c r="A17154" s="171">
        <v>44716</v>
      </c>
      <c r="B17154" t="s">
        <v>164</v>
      </c>
      <c r="C17154">
        <v>372474.37</v>
      </c>
      <c r="D17154" t="s">
        <v>34</v>
      </c>
      <c r="E17154" t="s">
        <v>34</v>
      </c>
      <c r="F17154">
        <v>772790</v>
      </c>
    </row>
    <row r="17155" spans="1:6">
      <c r="A17155" s="171">
        <v>44716</v>
      </c>
      <c r="B17155" t="s">
        <v>164</v>
      </c>
      <c r="C17155">
        <v>372474.37</v>
      </c>
      <c r="D17155" t="s">
        <v>35</v>
      </c>
      <c r="E17155" t="s">
        <v>35</v>
      </c>
      <c r="F17155">
        <v>8459650</v>
      </c>
    </row>
    <row r="17156" spans="1:6">
      <c r="A17156" s="171">
        <v>44716</v>
      </c>
      <c r="B17156" t="s">
        <v>164</v>
      </c>
      <c r="C17156">
        <v>372474.37</v>
      </c>
      <c r="D17156" t="s">
        <v>36</v>
      </c>
      <c r="E17156" t="s">
        <v>36</v>
      </c>
      <c r="F17156">
        <v>0</v>
      </c>
    </row>
    <row r="17157" spans="1:6">
      <c r="A17157" s="171">
        <v>44716</v>
      </c>
      <c r="B17157" t="s">
        <v>164</v>
      </c>
      <c r="C17157">
        <v>372474.37</v>
      </c>
      <c r="D17157" t="s">
        <v>37</v>
      </c>
      <c r="E17157" t="s">
        <v>37</v>
      </c>
      <c r="F17157">
        <v>0</v>
      </c>
    </row>
    <row r="17158" spans="1:6">
      <c r="A17158" s="171">
        <v>44716</v>
      </c>
      <c r="B17158" t="s">
        <v>164</v>
      </c>
      <c r="C17158">
        <v>372474.37</v>
      </c>
      <c r="D17158" t="s">
        <v>38</v>
      </c>
      <c r="E17158" t="s">
        <v>38</v>
      </c>
      <c r="F17158">
        <v>0</v>
      </c>
    </row>
    <row r="17159" spans="1:6">
      <c r="A17159" s="171">
        <v>44716</v>
      </c>
      <c r="B17159" t="s">
        <v>164</v>
      </c>
      <c r="C17159">
        <v>372474.37</v>
      </c>
      <c r="D17159" t="s">
        <v>39</v>
      </c>
      <c r="E17159" t="s">
        <v>39</v>
      </c>
      <c r="F17159">
        <v>0</v>
      </c>
    </row>
    <row r="17160" spans="1:6">
      <c r="A17160" s="171">
        <v>44716</v>
      </c>
      <c r="B17160" t="s">
        <v>164</v>
      </c>
      <c r="C17160">
        <v>372474.37</v>
      </c>
      <c r="D17160" t="s">
        <v>40</v>
      </c>
      <c r="E17160" t="s">
        <v>40</v>
      </c>
      <c r="F17160">
        <v>0</v>
      </c>
    </row>
    <row r="17161" spans="1:6">
      <c r="A17161" s="171">
        <v>44716</v>
      </c>
      <c r="B17161" t="s">
        <v>164</v>
      </c>
      <c r="C17161">
        <v>372474.37</v>
      </c>
      <c r="D17161" t="s">
        <v>41</v>
      </c>
      <c r="E17161" t="s">
        <v>41</v>
      </c>
      <c r="F17161">
        <v>0</v>
      </c>
    </row>
    <row r="17162" spans="1:6">
      <c r="A17162" s="171">
        <v>44717</v>
      </c>
      <c r="B17162" t="s">
        <v>164</v>
      </c>
      <c r="C17162">
        <v>276084.02</v>
      </c>
      <c r="D17162" t="s">
        <v>9</v>
      </c>
      <c r="E17162" t="s">
        <v>9</v>
      </c>
      <c r="F17162">
        <v>608846</v>
      </c>
    </row>
    <row r="17163" spans="1:6">
      <c r="A17163" s="171">
        <v>44717</v>
      </c>
      <c r="B17163" t="s">
        <v>164</v>
      </c>
      <c r="C17163">
        <v>276084.02</v>
      </c>
      <c r="D17163" t="s">
        <v>9</v>
      </c>
      <c r="E17163" t="s">
        <v>10</v>
      </c>
      <c r="F17163">
        <v>608846</v>
      </c>
    </row>
    <row r="17164" spans="1:6">
      <c r="A17164" s="171">
        <v>44717</v>
      </c>
      <c r="B17164" t="s">
        <v>164</v>
      </c>
      <c r="C17164">
        <v>276084.02</v>
      </c>
      <c r="D17164" t="s">
        <v>9</v>
      </c>
      <c r="E17164" t="s">
        <v>11</v>
      </c>
      <c r="F17164">
        <v>0</v>
      </c>
    </row>
    <row r="17165" spans="1:6">
      <c r="A17165" s="171">
        <v>44717</v>
      </c>
      <c r="B17165" t="s">
        <v>164</v>
      </c>
      <c r="C17165">
        <v>276084.02</v>
      </c>
      <c r="D17165" t="s">
        <v>9</v>
      </c>
      <c r="E17165" t="s">
        <v>12</v>
      </c>
      <c r="F17165">
        <v>0</v>
      </c>
    </row>
    <row r="17166" spans="1:6">
      <c r="A17166" s="171">
        <v>44717</v>
      </c>
      <c r="B17166" t="s">
        <v>164</v>
      </c>
      <c r="C17166">
        <v>276084.02</v>
      </c>
      <c r="D17166" t="s">
        <v>9</v>
      </c>
      <c r="E17166" t="s">
        <v>13</v>
      </c>
      <c r="F17166">
        <v>0</v>
      </c>
    </row>
    <row r="17167" spans="1:6">
      <c r="A17167" s="171">
        <v>44717</v>
      </c>
      <c r="B17167" t="s">
        <v>164</v>
      </c>
      <c r="C17167">
        <v>276084.02</v>
      </c>
      <c r="D17167" t="s">
        <v>14</v>
      </c>
      <c r="E17167" t="s">
        <v>14</v>
      </c>
      <c r="F17167">
        <v>0</v>
      </c>
    </row>
    <row r="17168" spans="1:6">
      <c r="A17168" s="171">
        <v>44717</v>
      </c>
      <c r="B17168" t="s">
        <v>164</v>
      </c>
      <c r="C17168">
        <v>276084.02</v>
      </c>
      <c r="D17168" t="s">
        <v>14</v>
      </c>
      <c r="E17168" t="s">
        <v>15</v>
      </c>
      <c r="F17168">
        <v>0</v>
      </c>
    </row>
    <row r="17169" spans="1:6">
      <c r="A17169" s="171">
        <v>44717</v>
      </c>
      <c r="B17169" t="s">
        <v>164</v>
      </c>
      <c r="C17169">
        <v>276084.02</v>
      </c>
      <c r="D17169" t="s">
        <v>14</v>
      </c>
      <c r="E17169" t="s">
        <v>16</v>
      </c>
      <c r="F17169">
        <v>0</v>
      </c>
    </row>
    <row r="17170" spans="1:6">
      <c r="A17170" s="171">
        <v>44717</v>
      </c>
      <c r="B17170" t="s">
        <v>164</v>
      </c>
      <c r="C17170">
        <v>276084.02</v>
      </c>
      <c r="D17170" t="s">
        <v>14</v>
      </c>
      <c r="E17170" t="s">
        <v>17</v>
      </c>
      <c r="F17170">
        <v>0</v>
      </c>
    </row>
    <row r="17171" spans="1:6">
      <c r="A17171" s="171">
        <v>44717</v>
      </c>
      <c r="B17171" t="s">
        <v>164</v>
      </c>
      <c r="C17171">
        <v>276084.02</v>
      </c>
      <c r="D17171" t="s">
        <v>14</v>
      </c>
      <c r="E17171" t="s">
        <v>18</v>
      </c>
      <c r="F17171">
        <v>0</v>
      </c>
    </row>
    <row r="17172" spans="1:6">
      <c r="A17172" s="171">
        <v>44717</v>
      </c>
      <c r="B17172" t="s">
        <v>164</v>
      </c>
      <c r="C17172">
        <v>276084.02</v>
      </c>
      <c r="D17172" t="s">
        <v>19</v>
      </c>
      <c r="E17172" t="s">
        <v>19</v>
      </c>
      <c r="F17172">
        <v>73112</v>
      </c>
    </row>
    <row r="17173" spans="1:6">
      <c r="A17173" s="171">
        <v>44717</v>
      </c>
      <c r="B17173" t="s">
        <v>164</v>
      </c>
      <c r="C17173">
        <v>276084.02</v>
      </c>
      <c r="D17173" t="s">
        <v>19</v>
      </c>
      <c r="E17173" t="s">
        <v>20</v>
      </c>
      <c r="F17173">
        <v>0</v>
      </c>
    </row>
    <row r="17174" spans="1:6">
      <c r="A17174" s="171">
        <v>44717</v>
      </c>
      <c r="B17174" t="s">
        <v>164</v>
      </c>
      <c r="C17174">
        <v>276084.02</v>
      </c>
      <c r="D17174" t="s">
        <v>19</v>
      </c>
      <c r="E17174" t="s">
        <v>21</v>
      </c>
      <c r="F17174">
        <v>73112</v>
      </c>
    </row>
    <row r="17175" spans="1:6">
      <c r="A17175" s="171">
        <v>44717</v>
      </c>
      <c r="B17175" t="s">
        <v>164</v>
      </c>
      <c r="C17175">
        <v>276084.02</v>
      </c>
      <c r="D17175" t="s">
        <v>19</v>
      </c>
      <c r="E17175" t="s">
        <v>22</v>
      </c>
      <c r="F17175">
        <v>0</v>
      </c>
    </row>
    <row r="17176" spans="1:6">
      <c r="A17176" s="171">
        <v>44717</v>
      </c>
      <c r="B17176" t="s">
        <v>164</v>
      </c>
      <c r="C17176">
        <v>276084.02</v>
      </c>
      <c r="D17176" t="s">
        <v>23</v>
      </c>
      <c r="E17176" t="s">
        <v>23</v>
      </c>
      <c r="F17176">
        <v>157150</v>
      </c>
    </row>
    <row r="17177" spans="1:6">
      <c r="A17177" s="171">
        <v>44717</v>
      </c>
      <c r="B17177" t="s">
        <v>164</v>
      </c>
      <c r="C17177">
        <v>276084.02</v>
      </c>
      <c r="D17177" t="s">
        <v>24</v>
      </c>
      <c r="E17177" t="s">
        <v>24</v>
      </c>
      <c r="F17177">
        <v>1189612</v>
      </c>
    </row>
    <row r="17178" spans="1:6">
      <c r="A17178" s="171">
        <v>44717</v>
      </c>
      <c r="B17178" t="s">
        <v>164</v>
      </c>
      <c r="C17178">
        <v>276084.02</v>
      </c>
      <c r="D17178" t="s">
        <v>25</v>
      </c>
      <c r="E17178" t="s">
        <v>25</v>
      </c>
      <c r="F17178">
        <v>2830046</v>
      </c>
    </row>
    <row r="17179" spans="1:6">
      <c r="A17179" s="171">
        <v>44717</v>
      </c>
      <c r="B17179" t="s">
        <v>164</v>
      </c>
      <c r="C17179">
        <v>276084.02</v>
      </c>
      <c r="D17179" t="s">
        <v>26</v>
      </c>
      <c r="E17179" t="s">
        <v>26</v>
      </c>
      <c r="F17179">
        <v>309113</v>
      </c>
    </row>
    <row r="17180" spans="1:6">
      <c r="A17180" s="171">
        <v>44717</v>
      </c>
      <c r="B17180" t="s">
        <v>164</v>
      </c>
      <c r="C17180">
        <v>276084.02</v>
      </c>
      <c r="D17180" t="s">
        <v>27</v>
      </c>
      <c r="E17180" t="s">
        <v>27</v>
      </c>
      <c r="F17180">
        <v>74573</v>
      </c>
    </row>
    <row r="17181" spans="1:6">
      <c r="A17181" s="171">
        <v>44717</v>
      </c>
      <c r="B17181" t="s">
        <v>164</v>
      </c>
      <c r="C17181">
        <v>276084.02</v>
      </c>
      <c r="D17181" t="s">
        <v>28</v>
      </c>
      <c r="E17181" t="s">
        <v>28</v>
      </c>
      <c r="F17181">
        <v>0</v>
      </c>
    </row>
    <row r="17182" spans="1:6">
      <c r="A17182" s="171">
        <v>44717</v>
      </c>
      <c r="B17182" t="s">
        <v>164</v>
      </c>
      <c r="C17182">
        <v>276084.02</v>
      </c>
      <c r="D17182" t="s">
        <v>29</v>
      </c>
      <c r="E17182" t="s">
        <v>29</v>
      </c>
      <c r="F17182">
        <v>2242127</v>
      </c>
    </row>
    <row r="17183" spans="1:6">
      <c r="A17183" s="171">
        <v>44717</v>
      </c>
      <c r="B17183" t="s">
        <v>164</v>
      </c>
      <c r="C17183">
        <v>276084.02</v>
      </c>
      <c r="D17183" t="s">
        <v>30</v>
      </c>
      <c r="E17183" t="s">
        <v>30</v>
      </c>
      <c r="F17183">
        <v>37568946</v>
      </c>
    </row>
    <row r="17184" spans="1:6">
      <c r="A17184" s="171">
        <v>44717</v>
      </c>
      <c r="B17184" t="s">
        <v>164</v>
      </c>
      <c r="C17184">
        <v>276084.02</v>
      </c>
      <c r="D17184" t="s">
        <v>31</v>
      </c>
      <c r="E17184" t="s">
        <v>31</v>
      </c>
      <c r="F17184">
        <v>694460</v>
      </c>
    </row>
    <row r="17185" spans="1:6">
      <c r="A17185" s="171">
        <v>44717</v>
      </c>
      <c r="B17185" t="s">
        <v>164</v>
      </c>
      <c r="C17185">
        <v>276084.02</v>
      </c>
      <c r="D17185" t="s">
        <v>32</v>
      </c>
      <c r="E17185" t="s">
        <v>32</v>
      </c>
      <c r="F17185">
        <v>88912</v>
      </c>
    </row>
    <row r="17186" spans="1:6">
      <c r="A17186" s="171">
        <v>44717</v>
      </c>
      <c r="B17186" t="s">
        <v>164</v>
      </c>
      <c r="C17186">
        <v>276084.02</v>
      </c>
      <c r="D17186" t="s">
        <v>33</v>
      </c>
      <c r="E17186" t="s">
        <v>33</v>
      </c>
      <c r="F17186">
        <v>256588033</v>
      </c>
    </row>
    <row r="17187" spans="1:6">
      <c r="A17187" s="171">
        <v>44717</v>
      </c>
      <c r="B17187" t="s">
        <v>164</v>
      </c>
      <c r="C17187">
        <v>276084.02</v>
      </c>
      <c r="D17187" t="s">
        <v>34</v>
      </c>
      <c r="E17187" t="s">
        <v>34</v>
      </c>
      <c r="F17187">
        <v>797273</v>
      </c>
    </row>
    <row r="17188" spans="1:6">
      <c r="A17188" s="171">
        <v>44717</v>
      </c>
      <c r="B17188" t="s">
        <v>164</v>
      </c>
      <c r="C17188">
        <v>276084.02</v>
      </c>
      <c r="D17188" t="s">
        <v>35</v>
      </c>
      <c r="E17188" t="s">
        <v>35</v>
      </c>
      <c r="F17188">
        <v>9399374</v>
      </c>
    </row>
    <row r="17189" spans="1:6">
      <c r="A17189" s="171">
        <v>44717</v>
      </c>
      <c r="B17189" t="s">
        <v>164</v>
      </c>
      <c r="C17189">
        <v>276084.02</v>
      </c>
      <c r="D17189" t="s">
        <v>36</v>
      </c>
      <c r="E17189" t="s">
        <v>36</v>
      </c>
      <c r="F17189">
        <v>0</v>
      </c>
    </row>
    <row r="17190" spans="1:6">
      <c r="A17190" s="171">
        <v>44717</v>
      </c>
      <c r="B17190" t="s">
        <v>164</v>
      </c>
      <c r="C17190">
        <v>276084.02</v>
      </c>
      <c r="D17190" t="s">
        <v>37</v>
      </c>
      <c r="E17190" t="s">
        <v>37</v>
      </c>
      <c r="F17190">
        <v>0</v>
      </c>
    </row>
    <row r="17191" spans="1:6">
      <c r="A17191" s="171">
        <v>44717</v>
      </c>
      <c r="B17191" t="s">
        <v>164</v>
      </c>
      <c r="C17191">
        <v>276084.02</v>
      </c>
      <c r="D17191" t="s">
        <v>38</v>
      </c>
      <c r="E17191" t="s">
        <v>38</v>
      </c>
      <c r="F17191">
        <v>0</v>
      </c>
    </row>
    <row r="17192" spans="1:6">
      <c r="A17192" s="171">
        <v>44717</v>
      </c>
      <c r="B17192" t="s">
        <v>164</v>
      </c>
      <c r="C17192">
        <v>276084.02</v>
      </c>
      <c r="D17192" t="s">
        <v>39</v>
      </c>
      <c r="E17192" t="s">
        <v>39</v>
      </c>
      <c r="F17192">
        <v>0</v>
      </c>
    </row>
    <row r="17193" spans="1:6">
      <c r="A17193" s="171">
        <v>44717</v>
      </c>
      <c r="B17193" t="s">
        <v>164</v>
      </c>
      <c r="C17193">
        <v>276084.02</v>
      </c>
      <c r="D17193" t="s">
        <v>40</v>
      </c>
      <c r="E17193" t="s">
        <v>40</v>
      </c>
      <c r="F17193">
        <v>0</v>
      </c>
    </row>
    <row r="17194" spans="1:6">
      <c r="A17194" s="171">
        <v>44717</v>
      </c>
      <c r="B17194" t="s">
        <v>164</v>
      </c>
      <c r="C17194">
        <v>276084.02</v>
      </c>
      <c r="D17194" t="s">
        <v>41</v>
      </c>
      <c r="E17194" t="s">
        <v>41</v>
      </c>
      <c r="F17194">
        <v>0</v>
      </c>
    </row>
    <row r="17195" spans="1:6">
      <c r="A17195" s="171">
        <v>44718</v>
      </c>
      <c r="B17195" t="s">
        <v>164</v>
      </c>
      <c r="C17195">
        <v>208848.55</v>
      </c>
      <c r="D17195" t="s">
        <v>9</v>
      </c>
      <c r="E17195" t="s">
        <v>9</v>
      </c>
      <c r="F17195">
        <v>717076</v>
      </c>
    </row>
    <row r="17196" spans="1:6">
      <c r="A17196" s="171">
        <v>44718</v>
      </c>
      <c r="B17196" t="s">
        <v>164</v>
      </c>
      <c r="C17196">
        <v>208848.55</v>
      </c>
      <c r="D17196" t="s">
        <v>9</v>
      </c>
      <c r="E17196" t="s">
        <v>10</v>
      </c>
      <c r="F17196">
        <v>717076</v>
      </c>
    </row>
    <row r="17197" spans="1:6">
      <c r="A17197" s="171">
        <v>44718</v>
      </c>
      <c r="B17197" t="s">
        <v>164</v>
      </c>
      <c r="C17197">
        <v>208848.55</v>
      </c>
      <c r="D17197" t="s">
        <v>9</v>
      </c>
      <c r="E17197" t="s">
        <v>11</v>
      </c>
      <c r="F17197">
        <v>0</v>
      </c>
    </row>
    <row r="17198" spans="1:6">
      <c r="A17198" s="171">
        <v>44718</v>
      </c>
      <c r="B17198" t="s">
        <v>164</v>
      </c>
      <c r="C17198">
        <v>208848.55</v>
      </c>
      <c r="D17198" t="s">
        <v>9</v>
      </c>
      <c r="E17198" t="s">
        <v>12</v>
      </c>
      <c r="F17198">
        <v>0</v>
      </c>
    </row>
    <row r="17199" spans="1:6">
      <c r="A17199" s="171">
        <v>44718</v>
      </c>
      <c r="B17199" t="s">
        <v>164</v>
      </c>
      <c r="C17199">
        <v>208848.55</v>
      </c>
      <c r="D17199" t="s">
        <v>9</v>
      </c>
      <c r="E17199" t="s">
        <v>13</v>
      </c>
      <c r="F17199">
        <v>0</v>
      </c>
    </row>
    <row r="17200" spans="1:6">
      <c r="A17200" s="171">
        <v>44718</v>
      </c>
      <c r="B17200" t="s">
        <v>164</v>
      </c>
      <c r="C17200">
        <v>208848.55</v>
      </c>
      <c r="D17200" t="s">
        <v>14</v>
      </c>
      <c r="E17200" t="s">
        <v>14</v>
      </c>
      <c r="F17200">
        <v>0</v>
      </c>
    </row>
    <row r="17201" spans="1:6">
      <c r="A17201" s="171">
        <v>44718</v>
      </c>
      <c r="B17201" t="s">
        <v>164</v>
      </c>
      <c r="C17201">
        <v>208848.55</v>
      </c>
      <c r="D17201" t="s">
        <v>14</v>
      </c>
      <c r="E17201" t="s">
        <v>15</v>
      </c>
      <c r="F17201">
        <v>0</v>
      </c>
    </row>
    <row r="17202" spans="1:6">
      <c r="A17202" s="171">
        <v>44718</v>
      </c>
      <c r="B17202" t="s">
        <v>164</v>
      </c>
      <c r="C17202">
        <v>208848.55</v>
      </c>
      <c r="D17202" t="s">
        <v>14</v>
      </c>
      <c r="E17202" t="s">
        <v>16</v>
      </c>
      <c r="F17202">
        <v>0</v>
      </c>
    </row>
    <row r="17203" spans="1:6">
      <c r="A17203" s="171">
        <v>44718</v>
      </c>
      <c r="B17203" t="s">
        <v>164</v>
      </c>
      <c r="C17203">
        <v>208848.55</v>
      </c>
      <c r="D17203" t="s">
        <v>14</v>
      </c>
      <c r="E17203" t="s">
        <v>17</v>
      </c>
      <c r="F17203">
        <v>0</v>
      </c>
    </row>
    <row r="17204" spans="1:6">
      <c r="A17204" s="171">
        <v>44718</v>
      </c>
      <c r="B17204" t="s">
        <v>164</v>
      </c>
      <c r="C17204">
        <v>208848.55</v>
      </c>
      <c r="D17204" t="s">
        <v>14</v>
      </c>
      <c r="E17204" t="s">
        <v>18</v>
      </c>
      <c r="F17204">
        <v>0</v>
      </c>
    </row>
    <row r="17205" spans="1:6">
      <c r="A17205" s="171">
        <v>44718</v>
      </c>
      <c r="B17205" t="s">
        <v>164</v>
      </c>
      <c r="C17205">
        <v>208848.55</v>
      </c>
      <c r="D17205" t="s">
        <v>19</v>
      </c>
      <c r="E17205" t="s">
        <v>19</v>
      </c>
      <c r="F17205">
        <v>66854</v>
      </c>
    </row>
    <row r="17206" spans="1:6">
      <c r="A17206" s="171">
        <v>44718</v>
      </c>
      <c r="B17206" t="s">
        <v>164</v>
      </c>
      <c r="C17206">
        <v>208848.55</v>
      </c>
      <c r="D17206" t="s">
        <v>19</v>
      </c>
      <c r="E17206" t="s">
        <v>20</v>
      </c>
      <c r="F17206">
        <v>0</v>
      </c>
    </row>
    <row r="17207" spans="1:6">
      <c r="A17207" s="171">
        <v>44718</v>
      </c>
      <c r="B17207" t="s">
        <v>164</v>
      </c>
      <c r="C17207">
        <v>208848.55</v>
      </c>
      <c r="D17207" t="s">
        <v>19</v>
      </c>
      <c r="E17207" t="s">
        <v>21</v>
      </c>
      <c r="F17207">
        <v>66854</v>
      </c>
    </row>
    <row r="17208" spans="1:6">
      <c r="A17208" s="171">
        <v>44718</v>
      </c>
      <c r="B17208" t="s">
        <v>164</v>
      </c>
      <c r="C17208">
        <v>208848.55</v>
      </c>
      <c r="D17208" t="s">
        <v>19</v>
      </c>
      <c r="E17208" t="s">
        <v>22</v>
      </c>
      <c r="F17208">
        <v>0</v>
      </c>
    </row>
    <row r="17209" spans="1:6">
      <c r="A17209" s="171">
        <v>44718</v>
      </c>
      <c r="B17209" t="s">
        <v>164</v>
      </c>
      <c r="C17209">
        <v>208848.55</v>
      </c>
      <c r="D17209" t="s">
        <v>23</v>
      </c>
      <c r="E17209" t="s">
        <v>23</v>
      </c>
      <c r="F17209">
        <v>167596</v>
      </c>
    </row>
    <row r="17210" spans="1:6">
      <c r="A17210" s="171">
        <v>44718</v>
      </c>
      <c r="B17210" t="s">
        <v>164</v>
      </c>
      <c r="C17210">
        <v>208848.55</v>
      </c>
      <c r="D17210" t="s">
        <v>24</v>
      </c>
      <c r="E17210" t="s">
        <v>24</v>
      </c>
      <c r="F17210">
        <v>1249398</v>
      </c>
    </row>
    <row r="17211" spans="1:6">
      <c r="A17211" s="171">
        <v>44718</v>
      </c>
      <c r="B17211" t="s">
        <v>164</v>
      </c>
      <c r="C17211">
        <v>208848.55</v>
      </c>
      <c r="D17211" t="s">
        <v>25</v>
      </c>
      <c r="E17211" t="s">
        <v>25</v>
      </c>
      <c r="F17211">
        <v>2743368</v>
      </c>
    </row>
    <row r="17212" spans="1:6">
      <c r="A17212" s="171">
        <v>44718</v>
      </c>
      <c r="B17212" t="s">
        <v>164</v>
      </c>
      <c r="C17212">
        <v>208848.55</v>
      </c>
      <c r="D17212" t="s">
        <v>26</v>
      </c>
      <c r="E17212" t="s">
        <v>26</v>
      </c>
      <c r="F17212">
        <v>195588</v>
      </c>
    </row>
    <row r="17213" spans="1:6">
      <c r="A17213" s="171">
        <v>44718</v>
      </c>
      <c r="B17213" t="s">
        <v>164</v>
      </c>
      <c r="C17213">
        <v>208848.55</v>
      </c>
      <c r="D17213" t="s">
        <v>27</v>
      </c>
      <c r="E17213" t="s">
        <v>27</v>
      </c>
      <c r="F17213">
        <v>67899</v>
      </c>
    </row>
    <row r="17214" spans="1:6">
      <c r="A17214" s="171">
        <v>44718</v>
      </c>
      <c r="B17214" t="s">
        <v>164</v>
      </c>
      <c r="C17214">
        <v>208848.55</v>
      </c>
      <c r="D17214" t="s">
        <v>28</v>
      </c>
      <c r="E17214" t="s">
        <v>28</v>
      </c>
      <c r="F17214">
        <v>0</v>
      </c>
    </row>
    <row r="17215" spans="1:6">
      <c r="A17215" s="171">
        <v>44718</v>
      </c>
      <c r="B17215" t="s">
        <v>164</v>
      </c>
      <c r="C17215">
        <v>208848.55</v>
      </c>
      <c r="D17215" t="s">
        <v>29</v>
      </c>
      <c r="E17215" t="s">
        <v>29</v>
      </c>
      <c r="F17215">
        <v>2055781</v>
      </c>
    </row>
    <row r="17216" spans="1:6">
      <c r="A17216" s="171">
        <v>44718</v>
      </c>
      <c r="B17216" t="s">
        <v>164</v>
      </c>
      <c r="C17216">
        <v>208848.55</v>
      </c>
      <c r="D17216" t="s">
        <v>30</v>
      </c>
      <c r="E17216" t="s">
        <v>30</v>
      </c>
      <c r="F17216">
        <v>39244327</v>
      </c>
    </row>
    <row r="17217" spans="1:6">
      <c r="A17217" s="171">
        <v>44718</v>
      </c>
      <c r="B17217" t="s">
        <v>164</v>
      </c>
      <c r="C17217">
        <v>208848.55</v>
      </c>
      <c r="D17217" t="s">
        <v>31</v>
      </c>
      <c r="E17217" t="s">
        <v>31</v>
      </c>
      <c r="F17217">
        <v>596562</v>
      </c>
    </row>
    <row r="17218" spans="1:6">
      <c r="A17218" s="171">
        <v>44718</v>
      </c>
      <c r="B17218" t="s">
        <v>164</v>
      </c>
      <c r="C17218">
        <v>208848.55</v>
      </c>
      <c r="D17218" t="s">
        <v>32</v>
      </c>
      <c r="E17218" t="s">
        <v>32</v>
      </c>
      <c r="F17218">
        <v>64489</v>
      </c>
    </row>
    <row r="17219" spans="1:6">
      <c r="A17219" s="171">
        <v>44718</v>
      </c>
      <c r="B17219" t="s">
        <v>164</v>
      </c>
      <c r="C17219">
        <v>208848.55</v>
      </c>
      <c r="D17219" t="s">
        <v>33</v>
      </c>
      <c r="E17219" t="s">
        <v>33</v>
      </c>
      <c r="F17219">
        <v>201671555</v>
      </c>
    </row>
    <row r="17220" spans="1:6">
      <c r="A17220" s="171">
        <v>44718</v>
      </c>
      <c r="B17220" t="s">
        <v>164</v>
      </c>
      <c r="C17220">
        <v>208848.55</v>
      </c>
      <c r="D17220" t="s">
        <v>34</v>
      </c>
      <c r="E17220" t="s">
        <v>34</v>
      </c>
      <c r="F17220">
        <v>1076961</v>
      </c>
    </row>
    <row r="17221" spans="1:6">
      <c r="A17221" s="171">
        <v>44718</v>
      </c>
      <c r="B17221" t="s">
        <v>164</v>
      </c>
      <c r="C17221">
        <v>208848.55</v>
      </c>
      <c r="D17221" t="s">
        <v>35</v>
      </c>
      <c r="E17221" t="s">
        <v>35</v>
      </c>
      <c r="F17221">
        <v>8707951</v>
      </c>
    </row>
    <row r="17222" spans="1:6">
      <c r="A17222" s="171">
        <v>44718</v>
      </c>
      <c r="B17222" t="s">
        <v>164</v>
      </c>
      <c r="C17222">
        <v>208848.55</v>
      </c>
      <c r="D17222" t="s">
        <v>36</v>
      </c>
      <c r="E17222" t="s">
        <v>36</v>
      </c>
      <c r="F17222">
        <v>0</v>
      </c>
    </row>
    <row r="17223" spans="1:6">
      <c r="A17223" s="171">
        <v>44718</v>
      </c>
      <c r="B17223" t="s">
        <v>164</v>
      </c>
      <c r="C17223">
        <v>208848.55</v>
      </c>
      <c r="D17223" t="s">
        <v>37</v>
      </c>
      <c r="E17223" t="s">
        <v>37</v>
      </c>
      <c r="F17223">
        <v>0</v>
      </c>
    </row>
    <row r="17224" spans="1:6">
      <c r="A17224" s="171">
        <v>44718</v>
      </c>
      <c r="B17224" t="s">
        <v>164</v>
      </c>
      <c r="C17224">
        <v>208848.55</v>
      </c>
      <c r="D17224" t="s">
        <v>38</v>
      </c>
      <c r="E17224" t="s">
        <v>38</v>
      </c>
      <c r="F17224">
        <v>0</v>
      </c>
    </row>
    <row r="17225" spans="1:6">
      <c r="A17225" s="171">
        <v>44718</v>
      </c>
      <c r="B17225" t="s">
        <v>164</v>
      </c>
      <c r="C17225">
        <v>208848.55</v>
      </c>
      <c r="D17225" t="s">
        <v>39</v>
      </c>
      <c r="E17225" t="s">
        <v>39</v>
      </c>
      <c r="F17225">
        <v>0</v>
      </c>
    </row>
    <row r="17226" spans="1:6">
      <c r="A17226" s="171">
        <v>44718</v>
      </c>
      <c r="B17226" t="s">
        <v>164</v>
      </c>
      <c r="C17226">
        <v>208848.55</v>
      </c>
      <c r="D17226" t="s">
        <v>40</v>
      </c>
      <c r="E17226" t="s">
        <v>40</v>
      </c>
      <c r="F17226">
        <v>0</v>
      </c>
    </row>
    <row r="17227" spans="1:6">
      <c r="A17227" s="171">
        <v>44718</v>
      </c>
      <c r="B17227" t="s">
        <v>164</v>
      </c>
      <c r="C17227">
        <v>208848.55</v>
      </c>
      <c r="D17227" t="s">
        <v>41</v>
      </c>
      <c r="E17227" t="s">
        <v>41</v>
      </c>
      <c r="F17227">
        <v>0</v>
      </c>
    </row>
    <row r="17228" spans="1:6">
      <c r="A17228" s="171">
        <v>44719</v>
      </c>
      <c r="B17228" t="s">
        <v>164</v>
      </c>
      <c r="C17228">
        <v>214817.94</v>
      </c>
      <c r="D17228" t="s">
        <v>9</v>
      </c>
      <c r="E17228" t="s">
        <v>9</v>
      </c>
      <c r="F17228">
        <v>635401</v>
      </c>
    </row>
    <row r="17229" spans="1:6">
      <c r="A17229" s="171">
        <v>44719</v>
      </c>
      <c r="B17229" t="s">
        <v>164</v>
      </c>
      <c r="C17229">
        <v>214817.94</v>
      </c>
      <c r="D17229" t="s">
        <v>9</v>
      </c>
      <c r="E17229" t="s">
        <v>10</v>
      </c>
      <c r="F17229">
        <v>635401</v>
      </c>
    </row>
    <row r="17230" spans="1:6">
      <c r="A17230" s="171">
        <v>44719</v>
      </c>
      <c r="B17230" t="s">
        <v>164</v>
      </c>
      <c r="C17230">
        <v>214817.94</v>
      </c>
      <c r="D17230" t="s">
        <v>9</v>
      </c>
      <c r="E17230" t="s">
        <v>11</v>
      </c>
      <c r="F17230">
        <v>0</v>
      </c>
    </row>
    <row r="17231" spans="1:6">
      <c r="A17231" s="171">
        <v>44719</v>
      </c>
      <c r="B17231" t="s">
        <v>164</v>
      </c>
      <c r="C17231">
        <v>214817.94</v>
      </c>
      <c r="D17231" t="s">
        <v>9</v>
      </c>
      <c r="E17231" t="s">
        <v>12</v>
      </c>
      <c r="F17231">
        <v>0</v>
      </c>
    </row>
    <row r="17232" spans="1:6">
      <c r="A17232" s="171">
        <v>44719</v>
      </c>
      <c r="B17232" t="s">
        <v>164</v>
      </c>
      <c r="C17232">
        <v>214817.94</v>
      </c>
      <c r="D17232" t="s">
        <v>9</v>
      </c>
      <c r="E17232" t="s">
        <v>13</v>
      </c>
      <c r="F17232">
        <v>0</v>
      </c>
    </row>
    <row r="17233" spans="1:6">
      <c r="A17233" s="171">
        <v>44719</v>
      </c>
      <c r="B17233" t="s">
        <v>164</v>
      </c>
      <c r="C17233">
        <v>214817.94</v>
      </c>
      <c r="D17233" t="s">
        <v>14</v>
      </c>
      <c r="E17233" t="s">
        <v>14</v>
      </c>
      <c r="F17233">
        <v>0</v>
      </c>
    </row>
    <row r="17234" spans="1:6">
      <c r="A17234" s="171">
        <v>44719</v>
      </c>
      <c r="B17234" t="s">
        <v>164</v>
      </c>
      <c r="C17234">
        <v>214817.94</v>
      </c>
      <c r="D17234" t="s">
        <v>14</v>
      </c>
      <c r="E17234" t="s">
        <v>15</v>
      </c>
      <c r="F17234">
        <v>0</v>
      </c>
    </row>
    <row r="17235" spans="1:6">
      <c r="A17235" s="171">
        <v>44719</v>
      </c>
      <c r="B17235" t="s">
        <v>164</v>
      </c>
      <c r="C17235">
        <v>214817.94</v>
      </c>
      <c r="D17235" t="s">
        <v>14</v>
      </c>
      <c r="E17235" t="s">
        <v>16</v>
      </c>
      <c r="F17235">
        <v>0</v>
      </c>
    </row>
    <row r="17236" spans="1:6">
      <c r="A17236" s="171">
        <v>44719</v>
      </c>
      <c r="B17236" t="s">
        <v>164</v>
      </c>
      <c r="C17236">
        <v>214817.94</v>
      </c>
      <c r="D17236" t="s">
        <v>14</v>
      </c>
      <c r="E17236" t="s">
        <v>17</v>
      </c>
      <c r="F17236">
        <v>0</v>
      </c>
    </row>
    <row r="17237" spans="1:6">
      <c r="A17237" s="171">
        <v>44719</v>
      </c>
      <c r="B17237" t="s">
        <v>164</v>
      </c>
      <c r="C17237">
        <v>214817.94</v>
      </c>
      <c r="D17237" t="s">
        <v>14</v>
      </c>
      <c r="E17237" t="s">
        <v>18</v>
      </c>
      <c r="F17237">
        <v>0</v>
      </c>
    </row>
    <row r="17238" spans="1:6">
      <c r="A17238" s="171">
        <v>44719</v>
      </c>
      <c r="B17238" t="s">
        <v>164</v>
      </c>
      <c r="C17238">
        <v>214817.94</v>
      </c>
      <c r="D17238" t="s">
        <v>19</v>
      </c>
      <c r="E17238" t="s">
        <v>19</v>
      </c>
      <c r="F17238">
        <v>128297</v>
      </c>
    </row>
    <row r="17239" spans="1:6">
      <c r="A17239" s="171">
        <v>44719</v>
      </c>
      <c r="B17239" t="s">
        <v>164</v>
      </c>
      <c r="C17239">
        <v>214817.94</v>
      </c>
      <c r="D17239" t="s">
        <v>19</v>
      </c>
      <c r="E17239" t="s">
        <v>20</v>
      </c>
      <c r="F17239">
        <v>0</v>
      </c>
    </row>
    <row r="17240" spans="1:6">
      <c r="A17240" s="171">
        <v>44719</v>
      </c>
      <c r="B17240" t="s">
        <v>164</v>
      </c>
      <c r="C17240">
        <v>214817.94</v>
      </c>
      <c r="D17240" t="s">
        <v>19</v>
      </c>
      <c r="E17240" t="s">
        <v>21</v>
      </c>
      <c r="F17240">
        <v>128297</v>
      </c>
    </row>
    <row r="17241" spans="1:6">
      <c r="A17241" s="171">
        <v>44719</v>
      </c>
      <c r="B17241" t="s">
        <v>164</v>
      </c>
      <c r="C17241">
        <v>214817.94</v>
      </c>
      <c r="D17241" t="s">
        <v>19</v>
      </c>
      <c r="E17241" t="s">
        <v>22</v>
      </c>
      <c r="F17241">
        <v>0</v>
      </c>
    </row>
    <row r="17242" spans="1:6">
      <c r="A17242" s="171">
        <v>44719</v>
      </c>
      <c r="B17242" t="s">
        <v>164</v>
      </c>
      <c r="C17242">
        <v>214817.94</v>
      </c>
      <c r="D17242" t="s">
        <v>23</v>
      </c>
      <c r="E17242" t="s">
        <v>23</v>
      </c>
      <c r="F17242">
        <v>165016</v>
      </c>
    </row>
    <row r="17243" spans="1:6">
      <c r="A17243" s="171">
        <v>44719</v>
      </c>
      <c r="B17243" t="s">
        <v>164</v>
      </c>
      <c r="C17243">
        <v>214817.94</v>
      </c>
      <c r="D17243" t="s">
        <v>24</v>
      </c>
      <c r="E17243" t="s">
        <v>24</v>
      </c>
      <c r="F17243">
        <v>1068276</v>
      </c>
    </row>
    <row r="17244" spans="1:6">
      <c r="A17244" s="171">
        <v>44719</v>
      </c>
      <c r="B17244" t="s">
        <v>164</v>
      </c>
      <c r="C17244">
        <v>214817.94</v>
      </c>
      <c r="D17244" t="s">
        <v>25</v>
      </c>
      <c r="E17244" t="s">
        <v>25</v>
      </c>
      <c r="F17244">
        <v>2618576</v>
      </c>
    </row>
    <row r="17245" spans="1:6">
      <c r="A17245" s="171">
        <v>44719</v>
      </c>
      <c r="B17245" t="s">
        <v>164</v>
      </c>
      <c r="C17245">
        <v>214817.94</v>
      </c>
      <c r="D17245" t="s">
        <v>26</v>
      </c>
      <c r="E17245" t="s">
        <v>26</v>
      </c>
      <c r="F17245">
        <v>254146</v>
      </c>
    </row>
    <row r="17246" spans="1:6">
      <c r="A17246" s="171">
        <v>44719</v>
      </c>
      <c r="B17246" t="s">
        <v>164</v>
      </c>
      <c r="C17246">
        <v>214817.94</v>
      </c>
      <c r="D17246" t="s">
        <v>27</v>
      </c>
      <c r="E17246" t="s">
        <v>27</v>
      </c>
      <c r="F17246">
        <v>66284</v>
      </c>
    </row>
    <row r="17247" spans="1:6">
      <c r="A17247" s="171">
        <v>44719</v>
      </c>
      <c r="B17247" t="s">
        <v>164</v>
      </c>
      <c r="C17247">
        <v>214817.94</v>
      </c>
      <c r="D17247" t="s">
        <v>28</v>
      </c>
      <c r="E17247" t="s">
        <v>28</v>
      </c>
      <c r="F17247">
        <v>0</v>
      </c>
    </row>
    <row r="17248" spans="1:6">
      <c r="A17248" s="171">
        <v>44719</v>
      </c>
      <c r="B17248" t="s">
        <v>164</v>
      </c>
      <c r="C17248">
        <v>214817.94</v>
      </c>
      <c r="D17248" t="s">
        <v>29</v>
      </c>
      <c r="E17248" t="s">
        <v>29</v>
      </c>
      <c r="F17248">
        <v>2072992</v>
      </c>
    </row>
    <row r="17249" spans="1:6">
      <c r="A17249" s="171">
        <v>44719</v>
      </c>
      <c r="B17249" t="s">
        <v>164</v>
      </c>
      <c r="C17249">
        <v>214817.94</v>
      </c>
      <c r="D17249" t="s">
        <v>30</v>
      </c>
      <c r="E17249" t="s">
        <v>30</v>
      </c>
      <c r="F17249">
        <v>41572712</v>
      </c>
    </row>
    <row r="17250" spans="1:6">
      <c r="A17250" s="171">
        <v>44719</v>
      </c>
      <c r="B17250" t="s">
        <v>164</v>
      </c>
      <c r="C17250">
        <v>214817.94</v>
      </c>
      <c r="D17250" t="s">
        <v>31</v>
      </c>
      <c r="E17250" t="s">
        <v>31</v>
      </c>
      <c r="F17250">
        <v>560134</v>
      </c>
    </row>
    <row r="17251" spans="1:6">
      <c r="A17251" s="171">
        <v>44719</v>
      </c>
      <c r="B17251" t="s">
        <v>164</v>
      </c>
      <c r="C17251">
        <v>214817.94</v>
      </c>
      <c r="D17251" t="s">
        <v>32</v>
      </c>
      <c r="E17251" t="s">
        <v>32</v>
      </c>
      <c r="F17251">
        <v>91437</v>
      </c>
    </row>
    <row r="17252" spans="1:6">
      <c r="A17252" s="171">
        <v>44719</v>
      </c>
      <c r="B17252" t="s">
        <v>164</v>
      </c>
      <c r="C17252">
        <v>214817.94</v>
      </c>
      <c r="D17252" t="s">
        <v>33</v>
      </c>
      <c r="E17252" t="s">
        <v>33</v>
      </c>
      <c r="F17252">
        <v>190463822</v>
      </c>
    </row>
    <row r="17253" spans="1:6">
      <c r="A17253" s="171">
        <v>44719</v>
      </c>
      <c r="B17253" t="s">
        <v>164</v>
      </c>
      <c r="C17253">
        <v>214817.94</v>
      </c>
      <c r="D17253" t="s">
        <v>34</v>
      </c>
      <c r="E17253" t="s">
        <v>34</v>
      </c>
      <c r="F17253">
        <v>2177090</v>
      </c>
    </row>
    <row r="17254" spans="1:6">
      <c r="A17254" s="171">
        <v>44719</v>
      </c>
      <c r="B17254" t="s">
        <v>164</v>
      </c>
      <c r="C17254">
        <v>214817.94</v>
      </c>
      <c r="D17254" t="s">
        <v>35</v>
      </c>
      <c r="E17254" t="s">
        <v>35</v>
      </c>
      <c r="F17254">
        <v>8816422</v>
      </c>
    </row>
    <row r="17255" spans="1:6">
      <c r="A17255" s="171">
        <v>44719</v>
      </c>
      <c r="B17255" t="s">
        <v>164</v>
      </c>
      <c r="C17255">
        <v>214817.94</v>
      </c>
      <c r="D17255" t="s">
        <v>36</v>
      </c>
      <c r="E17255" t="s">
        <v>36</v>
      </c>
      <c r="F17255">
        <v>0</v>
      </c>
    </row>
    <row r="17256" spans="1:6">
      <c r="A17256" s="171">
        <v>44719</v>
      </c>
      <c r="B17256" t="s">
        <v>164</v>
      </c>
      <c r="C17256">
        <v>214817.94</v>
      </c>
      <c r="D17256" t="s">
        <v>37</v>
      </c>
      <c r="E17256" t="s">
        <v>37</v>
      </c>
      <c r="F17256">
        <v>0</v>
      </c>
    </row>
    <row r="17257" spans="1:6">
      <c r="A17257" s="171">
        <v>44719</v>
      </c>
      <c r="B17257" t="s">
        <v>164</v>
      </c>
      <c r="C17257">
        <v>214817.94</v>
      </c>
      <c r="D17257" t="s">
        <v>38</v>
      </c>
      <c r="E17257" t="s">
        <v>38</v>
      </c>
      <c r="F17257">
        <v>0</v>
      </c>
    </row>
    <row r="17258" spans="1:6">
      <c r="A17258" s="171">
        <v>44719</v>
      </c>
      <c r="B17258" t="s">
        <v>164</v>
      </c>
      <c r="C17258">
        <v>214817.94</v>
      </c>
      <c r="D17258" t="s">
        <v>39</v>
      </c>
      <c r="E17258" t="s">
        <v>39</v>
      </c>
      <c r="F17258">
        <v>0</v>
      </c>
    </row>
    <row r="17259" spans="1:6">
      <c r="A17259" s="171">
        <v>44719</v>
      </c>
      <c r="B17259" t="s">
        <v>164</v>
      </c>
      <c r="C17259">
        <v>214817.94</v>
      </c>
      <c r="D17259" t="s">
        <v>40</v>
      </c>
      <c r="E17259" t="s">
        <v>40</v>
      </c>
      <c r="F17259">
        <v>0</v>
      </c>
    </row>
    <row r="17260" spans="1:6">
      <c r="A17260" s="171">
        <v>44719</v>
      </c>
      <c r="B17260" t="s">
        <v>164</v>
      </c>
      <c r="C17260">
        <v>214817.94</v>
      </c>
      <c r="D17260" t="s">
        <v>41</v>
      </c>
      <c r="E17260" t="s">
        <v>41</v>
      </c>
      <c r="F17260">
        <v>0</v>
      </c>
    </row>
    <row r="17261" spans="1:6">
      <c r="A17261" s="171">
        <v>44720</v>
      </c>
      <c r="B17261" t="s">
        <v>164</v>
      </c>
      <c r="C17261">
        <v>238034.6</v>
      </c>
      <c r="D17261" t="s">
        <v>9</v>
      </c>
      <c r="E17261" t="s">
        <v>9</v>
      </c>
      <c r="F17261">
        <v>439200</v>
      </c>
    </row>
    <row r="17262" spans="1:6">
      <c r="A17262" s="171">
        <v>44720</v>
      </c>
      <c r="B17262" t="s">
        <v>164</v>
      </c>
      <c r="C17262">
        <v>238034.6</v>
      </c>
      <c r="D17262" t="s">
        <v>9</v>
      </c>
      <c r="E17262" t="s">
        <v>10</v>
      </c>
      <c r="F17262">
        <v>439200</v>
      </c>
    </row>
    <row r="17263" spans="1:6">
      <c r="A17263" s="171">
        <v>44720</v>
      </c>
      <c r="B17263" t="s">
        <v>164</v>
      </c>
      <c r="C17263">
        <v>238034.6</v>
      </c>
      <c r="D17263" t="s">
        <v>9</v>
      </c>
      <c r="E17263" t="s">
        <v>11</v>
      </c>
      <c r="F17263">
        <v>0</v>
      </c>
    </row>
    <row r="17264" spans="1:6">
      <c r="A17264" s="171">
        <v>44720</v>
      </c>
      <c r="B17264" t="s">
        <v>164</v>
      </c>
      <c r="C17264">
        <v>238034.6</v>
      </c>
      <c r="D17264" t="s">
        <v>9</v>
      </c>
      <c r="E17264" t="s">
        <v>12</v>
      </c>
      <c r="F17264">
        <v>0</v>
      </c>
    </row>
    <row r="17265" spans="1:6">
      <c r="A17265" s="171">
        <v>44720</v>
      </c>
      <c r="B17265" t="s">
        <v>164</v>
      </c>
      <c r="C17265">
        <v>238034.6</v>
      </c>
      <c r="D17265" t="s">
        <v>9</v>
      </c>
      <c r="E17265" t="s">
        <v>13</v>
      </c>
      <c r="F17265">
        <v>0</v>
      </c>
    </row>
    <row r="17266" spans="1:6">
      <c r="A17266" s="171">
        <v>44720</v>
      </c>
      <c r="B17266" t="s">
        <v>164</v>
      </c>
      <c r="C17266">
        <v>238034.6</v>
      </c>
      <c r="D17266" t="s">
        <v>14</v>
      </c>
      <c r="E17266" t="s">
        <v>14</v>
      </c>
      <c r="F17266">
        <v>0</v>
      </c>
    </row>
    <row r="17267" spans="1:6">
      <c r="A17267" s="171">
        <v>44720</v>
      </c>
      <c r="B17267" t="s">
        <v>164</v>
      </c>
      <c r="C17267">
        <v>238034.6</v>
      </c>
      <c r="D17267" t="s">
        <v>14</v>
      </c>
      <c r="E17267" t="s">
        <v>15</v>
      </c>
      <c r="F17267">
        <v>0</v>
      </c>
    </row>
    <row r="17268" spans="1:6">
      <c r="A17268" s="171">
        <v>44720</v>
      </c>
      <c r="B17268" t="s">
        <v>164</v>
      </c>
      <c r="C17268">
        <v>238034.6</v>
      </c>
      <c r="D17268" t="s">
        <v>14</v>
      </c>
      <c r="E17268" t="s">
        <v>16</v>
      </c>
      <c r="F17268">
        <v>0</v>
      </c>
    </row>
    <row r="17269" spans="1:6">
      <c r="A17269" s="171">
        <v>44720</v>
      </c>
      <c r="B17269" t="s">
        <v>164</v>
      </c>
      <c r="C17269">
        <v>238034.6</v>
      </c>
      <c r="D17269" t="s">
        <v>14</v>
      </c>
      <c r="E17269" t="s">
        <v>17</v>
      </c>
      <c r="F17269">
        <v>0</v>
      </c>
    </row>
    <row r="17270" spans="1:6">
      <c r="A17270" s="171">
        <v>44720</v>
      </c>
      <c r="B17270" t="s">
        <v>164</v>
      </c>
      <c r="C17270">
        <v>238034.6</v>
      </c>
      <c r="D17270" t="s">
        <v>14</v>
      </c>
      <c r="E17270" t="s">
        <v>18</v>
      </c>
      <c r="F17270">
        <v>0</v>
      </c>
    </row>
    <row r="17271" spans="1:6">
      <c r="A17271" s="171">
        <v>44720</v>
      </c>
      <c r="B17271" t="s">
        <v>164</v>
      </c>
      <c r="C17271">
        <v>238034.6</v>
      </c>
      <c r="D17271" t="s">
        <v>19</v>
      </c>
      <c r="E17271" t="s">
        <v>19</v>
      </c>
      <c r="F17271">
        <v>77610</v>
      </c>
    </row>
    <row r="17272" spans="1:6">
      <c r="A17272" s="171">
        <v>44720</v>
      </c>
      <c r="B17272" t="s">
        <v>164</v>
      </c>
      <c r="C17272">
        <v>238034.6</v>
      </c>
      <c r="D17272" t="s">
        <v>19</v>
      </c>
      <c r="E17272" t="s">
        <v>20</v>
      </c>
      <c r="F17272">
        <v>0</v>
      </c>
    </row>
    <row r="17273" spans="1:6">
      <c r="A17273" s="171">
        <v>44720</v>
      </c>
      <c r="B17273" t="s">
        <v>164</v>
      </c>
      <c r="C17273">
        <v>238034.6</v>
      </c>
      <c r="D17273" t="s">
        <v>19</v>
      </c>
      <c r="E17273" t="s">
        <v>21</v>
      </c>
      <c r="F17273">
        <v>77610</v>
      </c>
    </row>
    <row r="17274" spans="1:6">
      <c r="A17274" s="171">
        <v>44720</v>
      </c>
      <c r="B17274" t="s">
        <v>164</v>
      </c>
      <c r="C17274">
        <v>238034.6</v>
      </c>
      <c r="D17274" t="s">
        <v>19</v>
      </c>
      <c r="E17274" t="s">
        <v>22</v>
      </c>
      <c r="F17274">
        <v>0</v>
      </c>
    </row>
    <row r="17275" spans="1:6">
      <c r="A17275" s="171">
        <v>44720</v>
      </c>
      <c r="B17275" t="s">
        <v>164</v>
      </c>
      <c r="C17275">
        <v>238034.6</v>
      </c>
      <c r="D17275" t="s">
        <v>23</v>
      </c>
      <c r="E17275" t="s">
        <v>23</v>
      </c>
      <c r="F17275">
        <v>124865</v>
      </c>
    </row>
    <row r="17276" spans="1:6">
      <c r="A17276" s="171">
        <v>44720</v>
      </c>
      <c r="B17276" t="s">
        <v>164</v>
      </c>
      <c r="C17276">
        <v>238034.6</v>
      </c>
      <c r="D17276" t="s">
        <v>24</v>
      </c>
      <c r="E17276" t="s">
        <v>24</v>
      </c>
      <c r="F17276">
        <v>1143367</v>
      </c>
    </row>
    <row r="17277" spans="1:6">
      <c r="A17277" s="171">
        <v>44720</v>
      </c>
      <c r="B17277" t="s">
        <v>164</v>
      </c>
      <c r="C17277">
        <v>238034.6</v>
      </c>
      <c r="D17277" t="s">
        <v>25</v>
      </c>
      <c r="E17277" t="s">
        <v>25</v>
      </c>
      <c r="F17277">
        <v>2349409</v>
      </c>
    </row>
    <row r="17278" spans="1:6">
      <c r="A17278" s="171">
        <v>44720</v>
      </c>
      <c r="B17278" t="s">
        <v>164</v>
      </c>
      <c r="C17278">
        <v>238034.6</v>
      </c>
      <c r="D17278" t="s">
        <v>26</v>
      </c>
      <c r="E17278" t="s">
        <v>26</v>
      </c>
      <c r="F17278">
        <v>252143</v>
      </c>
    </row>
    <row r="17279" spans="1:6">
      <c r="A17279" s="171">
        <v>44720</v>
      </c>
      <c r="B17279" t="s">
        <v>164</v>
      </c>
      <c r="C17279">
        <v>238034.6</v>
      </c>
      <c r="D17279" t="s">
        <v>27</v>
      </c>
      <c r="E17279" t="s">
        <v>27</v>
      </c>
      <c r="F17279">
        <v>65474</v>
      </c>
    </row>
    <row r="17280" spans="1:6">
      <c r="A17280" s="171">
        <v>44720</v>
      </c>
      <c r="B17280" t="s">
        <v>164</v>
      </c>
      <c r="C17280">
        <v>238034.6</v>
      </c>
      <c r="D17280" t="s">
        <v>28</v>
      </c>
      <c r="E17280" t="s">
        <v>28</v>
      </c>
      <c r="F17280">
        <v>0</v>
      </c>
    </row>
    <row r="17281" spans="1:6">
      <c r="A17281" s="171">
        <v>44720</v>
      </c>
      <c r="B17281" t="s">
        <v>164</v>
      </c>
      <c r="C17281">
        <v>238034.6</v>
      </c>
      <c r="D17281" t="s">
        <v>29</v>
      </c>
      <c r="E17281" t="s">
        <v>29</v>
      </c>
      <c r="F17281">
        <v>1988011</v>
      </c>
    </row>
    <row r="17282" spans="1:6">
      <c r="A17282" s="171">
        <v>44720</v>
      </c>
      <c r="B17282" t="s">
        <v>164</v>
      </c>
      <c r="C17282">
        <v>238034.6</v>
      </c>
      <c r="D17282" t="s">
        <v>30</v>
      </c>
      <c r="E17282" t="s">
        <v>30</v>
      </c>
      <c r="F17282">
        <v>36281170</v>
      </c>
    </row>
    <row r="17283" spans="1:6">
      <c r="A17283" s="171">
        <v>44720</v>
      </c>
      <c r="B17283" t="s">
        <v>164</v>
      </c>
      <c r="C17283">
        <v>238034.6</v>
      </c>
      <c r="D17283" t="s">
        <v>31</v>
      </c>
      <c r="E17283" t="s">
        <v>31</v>
      </c>
      <c r="F17283">
        <v>545490</v>
      </c>
    </row>
    <row r="17284" spans="1:6">
      <c r="A17284" s="171">
        <v>44720</v>
      </c>
      <c r="B17284" t="s">
        <v>164</v>
      </c>
      <c r="C17284">
        <v>238034.6</v>
      </c>
      <c r="D17284" t="s">
        <v>32</v>
      </c>
      <c r="E17284" t="s">
        <v>32</v>
      </c>
      <c r="F17284">
        <v>45539</v>
      </c>
    </row>
    <row r="17285" spans="1:6">
      <c r="A17285" s="171">
        <v>44720</v>
      </c>
      <c r="B17285" t="s">
        <v>164</v>
      </c>
      <c r="C17285">
        <v>238034.6</v>
      </c>
      <c r="D17285" t="s">
        <v>33</v>
      </c>
      <c r="E17285" t="s">
        <v>33</v>
      </c>
      <c r="F17285">
        <v>193616646</v>
      </c>
    </row>
    <row r="17286" spans="1:6">
      <c r="A17286" s="171">
        <v>44720</v>
      </c>
      <c r="B17286" t="s">
        <v>164</v>
      </c>
      <c r="C17286">
        <v>238034.6</v>
      </c>
      <c r="D17286" t="s">
        <v>34</v>
      </c>
      <c r="E17286" t="s">
        <v>34</v>
      </c>
      <c r="F17286">
        <v>3227508</v>
      </c>
    </row>
    <row r="17287" spans="1:6">
      <c r="A17287" s="171">
        <v>44720</v>
      </c>
      <c r="B17287" t="s">
        <v>164</v>
      </c>
      <c r="C17287">
        <v>238034.6</v>
      </c>
      <c r="D17287" t="s">
        <v>35</v>
      </c>
      <c r="E17287" t="s">
        <v>35</v>
      </c>
      <c r="F17287">
        <v>8366911</v>
      </c>
    </row>
    <row r="17288" spans="1:6">
      <c r="A17288" s="171">
        <v>44720</v>
      </c>
      <c r="B17288" t="s">
        <v>164</v>
      </c>
      <c r="C17288">
        <v>238034.6</v>
      </c>
      <c r="D17288" t="s">
        <v>36</v>
      </c>
      <c r="E17288" t="s">
        <v>36</v>
      </c>
      <c r="F17288">
        <v>0</v>
      </c>
    </row>
    <row r="17289" spans="1:6">
      <c r="A17289" s="171">
        <v>44720</v>
      </c>
      <c r="B17289" t="s">
        <v>164</v>
      </c>
      <c r="C17289">
        <v>238034.6</v>
      </c>
      <c r="D17289" t="s">
        <v>37</v>
      </c>
      <c r="E17289" t="s">
        <v>37</v>
      </c>
      <c r="F17289">
        <v>0</v>
      </c>
    </row>
    <row r="17290" spans="1:6">
      <c r="A17290" s="171">
        <v>44720</v>
      </c>
      <c r="B17290" t="s">
        <v>164</v>
      </c>
      <c r="C17290">
        <v>238034.6</v>
      </c>
      <c r="D17290" t="s">
        <v>38</v>
      </c>
      <c r="E17290" t="s">
        <v>38</v>
      </c>
      <c r="F17290">
        <v>0</v>
      </c>
    </row>
    <row r="17291" spans="1:6">
      <c r="A17291" s="171">
        <v>44720</v>
      </c>
      <c r="B17291" t="s">
        <v>164</v>
      </c>
      <c r="C17291">
        <v>238034.6</v>
      </c>
      <c r="D17291" t="s">
        <v>39</v>
      </c>
      <c r="E17291" t="s">
        <v>39</v>
      </c>
      <c r="F17291">
        <v>0</v>
      </c>
    </row>
    <row r="17292" spans="1:6">
      <c r="A17292" s="171">
        <v>44720</v>
      </c>
      <c r="B17292" t="s">
        <v>164</v>
      </c>
      <c r="C17292">
        <v>238034.6</v>
      </c>
      <c r="D17292" t="s">
        <v>40</v>
      </c>
      <c r="E17292" t="s">
        <v>40</v>
      </c>
      <c r="F17292">
        <v>0</v>
      </c>
    </row>
    <row r="17293" spans="1:6">
      <c r="A17293" s="171">
        <v>44720</v>
      </c>
      <c r="B17293" t="s">
        <v>164</v>
      </c>
      <c r="C17293">
        <v>238034.6</v>
      </c>
      <c r="D17293" t="s">
        <v>41</v>
      </c>
      <c r="E17293" t="s">
        <v>41</v>
      </c>
      <c r="F17293">
        <v>0</v>
      </c>
    </row>
    <row r="17294" spans="1:6">
      <c r="A17294" s="171">
        <v>44721</v>
      </c>
      <c r="B17294" t="s">
        <v>164</v>
      </c>
      <c r="C17294">
        <v>219719.5</v>
      </c>
      <c r="D17294" t="s">
        <v>9</v>
      </c>
      <c r="E17294" t="s">
        <v>9</v>
      </c>
      <c r="F17294">
        <v>553228</v>
      </c>
    </row>
    <row r="17295" spans="1:6">
      <c r="A17295" s="171">
        <v>44721</v>
      </c>
      <c r="B17295" t="s">
        <v>164</v>
      </c>
      <c r="C17295">
        <v>219719.5</v>
      </c>
      <c r="D17295" t="s">
        <v>9</v>
      </c>
      <c r="E17295" t="s">
        <v>10</v>
      </c>
      <c r="F17295">
        <v>553228</v>
      </c>
    </row>
    <row r="17296" spans="1:6">
      <c r="A17296" s="171">
        <v>44721</v>
      </c>
      <c r="B17296" t="s">
        <v>164</v>
      </c>
      <c r="C17296">
        <v>219719.5</v>
      </c>
      <c r="D17296" t="s">
        <v>9</v>
      </c>
      <c r="E17296" t="s">
        <v>11</v>
      </c>
      <c r="F17296">
        <v>0</v>
      </c>
    </row>
    <row r="17297" spans="1:6">
      <c r="A17297" s="171">
        <v>44721</v>
      </c>
      <c r="B17297" t="s">
        <v>164</v>
      </c>
      <c r="C17297">
        <v>219719.5</v>
      </c>
      <c r="D17297" t="s">
        <v>9</v>
      </c>
      <c r="E17297" t="s">
        <v>12</v>
      </c>
      <c r="F17297">
        <v>0</v>
      </c>
    </row>
    <row r="17298" spans="1:6">
      <c r="A17298" s="171">
        <v>44721</v>
      </c>
      <c r="B17298" t="s">
        <v>164</v>
      </c>
      <c r="C17298">
        <v>219719.5</v>
      </c>
      <c r="D17298" t="s">
        <v>9</v>
      </c>
      <c r="E17298" t="s">
        <v>13</v>
      </c>
      <c r="F17298">
        <v>0</v>
      </c>
    </row>
    <row r="17299" spans="1:6">
      <c r="A17299" s="171">
        <v>44721</v>
      </c>
      <c r="B17299" t="s">
        <v>164</v>
      </c>
      <c r="C17299">
        <v>219719.5</v>
      </c>
      <c r="D17299" t="s">
        <v>14</v>
      </c>
      <c r="E17299" t="s">
        <v>14</v>
      </c>
      <c r="F17299">
        <v>0</v>
      </c>
    </row>
    <row r="17300" spans="1:6">
      <c r="A17300" s="171">
        <v>44721</v>
      </c>
      <c r="B17300" t="s">
        <v>164</v>
      </c>
      <c r="C17300">
        <v>219719.5</v>
      </c>
      <c r="D17300" t="s">
        <v>14</v>
      </c>
      <c r="E17300" t="s">
        <v>15</v>
      </c>
      <c r="F17300">
        <v>0</v>
      </c>
    </row>
    <row r="17301" spans="1:6">
      <c r="A17301" s="171">
        <v>44721</v>
      </c>
      <c r="B17301" t="s">
        <v>164</v>
      </c>
      <c r="C17301">
        <v>219719.5</v>
      </c>
      <c r="D17301" t="s">
        <v>14</v>
      </c>
      <c r="E17301" t="s">
        <v>16</v>
      </c>
      <c r="F17301">
        <v>0</v>
      </c>
    </row>
    <row r="17302" spans="1:6">
      <c r="A17302" s="171">
        <v>44721</v>
      </c>
      <c r="B17302" t="s">
        <v>164</v>
      </c>
      <c r="C17302">
        <v>219719.5</v>
      </c>
      <c r="D17302" t="s">
        <v>14</v>
      </c>
      <c r="E17302" t="s">
        <v>17</v>
      </c>
      <c r="F17302">
        <v>0</v>
      </c>
    </row>
    <row r="17303" spans="1:6">
      <c r="A17303" s="171">
        <v>44721</v>
      </c>
      <c r="B17303" t="s">
        <v>164</v>
      </c>
      <c r="C17303">
        <v>219719.5</v>
      </c>
      <c r="D17303" t="s">
        <v>14</v>
      </c>
      <c r="E17303" t="s">
        <v>18</v>
      </c>
      <c r="F17303">
        <v>0</v>
      </c>
    </row>
    <row r="17304" spans="1:6">
      <c r="A17304" s="171">
        <v>44721</v>
      </c>
      <c r="B17304" t="s">
        <v>164</v>
      </c>
      <c r="C17304">
        <v>219719.5</v>
      </c>
      <c r="D17304" t="s">
        <v>19</v>
      </c>
      <c r="E17304" t="s">
        <v>19</v>
      </c>
      <c r="F17304">
        <v>21370</v>
      </c>
    </row>
    <row r="17305" spans="1:6">
      <c r="A17305" s="171">
        <v>44721</v>
      </c>
      <c r="B17305" t="s">
        <v>164</v>
      </c>
      <c r="C17305">
        <v>219719.5</v>
      </c>
      <c r="D17305" t="s">
        <v>19</v>
      </c>
      <c r="E17305" t="s">
        <v>20</v>
      </c>
      <c r="F17305">
        <v>0</v>
      </c>
    </row>
    <row r="17306" spans="1:6">
      <c r="A17306" s="171">
        <v>44721</v>
      </c>
      <c r="B17306" t="s">
        <v>164</v>
      </c>
      <c r="C17306">
        <v>219719.5</v>
      </c>
      <c r="D17306" t="s">
        <v>19</v>
      </c>
      <c r="E17306" t="s">
        <v>21</v>
      </c>
      <c r="F17306">
        <v>21370</v>
      </c>
    </row>
    <row r="17307" spans="1:6">
      <c r="A17307" s="171">
        <v>44721</v>
      </c>
      <c r="B17307" t="s">
        <v>164</v>
      </c>
      <c r="C17307">
        <v>219719.5</v>
      </c>
      <c r="D17307" t="s">
        <v>19</v>
      </c>
      <c r="E17307" t="s">
        <v>22</v>
      </c>
      <c r="F17307">
        <v>0</v>
      </c>
    </row>
    <row r="17308" spans="1:6">
      <c r="A17308" s="171">
        <v>44721</v>
      </c>
      <c r="B17308" t="s">
        <v>164</v>
      </c>
      <c r="C17308">
        <v>219719.5</v>
      </c>
      <c r="D17308" t="s">
        <v>23</v>
      </c>
      <c r="E17308" t="s">
        <v>23</v>
      </c>
      <c r="F17308">
        <v>151540</v>
      </c>
    </row>
    <row r="17309" spans="1:6">
      <c r="A17309" s="171">
        <v>44721</v>
      </c>
      <c r="B17309" t="s">
        <v>164</v>
      </c>
      <c r="C17309">
        <v>219719.5</v>
      </c>
      <c r="D17309" t="s">
        <v>24</v>
      </c>
      <c r="E17309" t="s">
        <v>24</v>
      </c>
      <c r="F17309">
        <v>848627</v>
      </c>
    </row>
    <row r="17310" spans="1:6">
      <c r="A17310" s="171">
        <v>44721</v>
      </c>
      <c r="B17310" t="s">
        <v>164</v>
      </c>
      <c r="C17310">
        <v>219719.5</v>
      </c>
      <c r="D17310" t="s">
        <v>25</v>
      </c>
      <c r="E17310" t="s">
        <v>25</v>
      </c>
      <c r="F17310">
        <v>2536763</v>
      </c>
    </row>
    <row r="17311" spans="1:6">
      <c r="A17311" s="171">
        <v>44721</v>
      </c>
      <c r="B17311" t="s">
        <v>164</v>
      </c>
      <c r="C17311">
        <v>219719.5</v>
      </c>
      <c r="D17311" t="s">
        <v>26</v>
      </c>
      <c r="E17311" t="s">
        <v>26</v>
      </c>
      <c r="F17311">
        <v>151465</v>
      </c>
    </row>
    <row r="17312" spans="1:6">
      <c r="A17312" s="171">
        <v>44721</v>
      </c>
      <c r="B17312" t="s">
        <v>164</v>
      </c>
      <c r="C17312">
        <v>219719.5</v>
      </c>
      <c r="D17312" t="s">
        <v>27</v>
      </c>
      <c r="E17312" t="s">
        <v>27</v>
      </c>
      <c r="F17312">
        <v>67282</v>
      </c>
    </row>
    <row r="17313" spans="1:6">
      <c r="A17313" s="171">
        <v>44721</v>
      </c>
      <c r="B17313" t="s">
        <v>164</v>
      </c>
      <c r="C17313">
        <v>219719.5</v>
      </c>
      <c r="D17313" t="s">
        <v>28</v>
      </c>
      <c r="E17313" t="s">
        <v>28</v>
      </c>
      <c r="F17313">
        <v>0</v>
      </c>
    </row>
    <row r="17314" spans="1:6">
      <c r="A17314" s="171">
        <v>44721</v>
      </c>
      <c r="B17314" t="s">
        <v>164</v>
      </c>
      <c r="C17314">
        <v>219719.5</v>
      </c>
      <c r="D17314" t="s">
        <v>29</v>
      </c>
      <c r="E17314" t="s">
        <v>29</v>
      </c>
      <c r="F17314">
        <v>1688546</v>
      </c>
    </row>
    <row r="17315" spans="1:6">
      <c r="A17315" s="171">
        <v>44721</v>
      </c>
      <c r="B17315" t="s">
        <v>164</v>
      </c>
      <c r="C17315">
        <v>219719.5</v>
      </c>
      <c r="D17315" t="s">
        <v>30</v>
      </c>
      <c r="E17315" t="s">
        <v>30</v>
      </c>
      <c r="F17315">
        <v>31413553</v>
      </c>
    </row>
    <row r="17316" spans="1:6">
      <c r="A17316" s="171">
        <v>44721</v>
      </c>
      <c r="B17316" t="s">
        <v>164</v>
      </c>
      <c r="C17316">
        <v>219719.5</v>
      </c>
      <c r="D17316" t="s">
        <v>31</v>
      </c>
      <c r="E17316" t="s">
        <v>31</v>
      </c>
      <c r="F17316">
        <v>592975</v>
      </c>
    </row>
    <row r="17317" spans="1:6">
      <c r="A17317" s="171">
        <v>44721</v>
      </c>
      <c r="B17317" t="s">
        <v>164</v>
      </c>
      <c r="C17317">
        <v>219719.5</v>
      </c>
      <c r="D17317" t="s">
        <v>32</v>
      </c>
      <c r="E17317" t="s">
        <v>32</v>
      </c>
      <c r="F17317">
        <v>100812</v>
      </c>
    </row>
    <row r="17318" spans="1:6">
      <c r="A17318" s="171">
        <v>44721</v>
      </c>
      <c r="B17318" t="s">
        <v>164</v>
      </c>
      <c r="C17318">
        <v>219719.5</v>
      </c>
      <c r="D17318" t="s">
        <v>33</v>
      </c>
      <c r="E17318" t="s">
        <v>33</v>
      </c>
      <c r="F17318">
        <v>145237737</v>
      </c>
    </row>
    <row r="17319" spans="1:6">
      <c r="A17319" s="171">
        <v>44721</v>
      </c>
      <c r="B17319" t="s">
        <v>164</v>
      </c>
      <c r="C17319">
        <v>219719.5</v>
      </c>
      <c r="D17319" t="s">
        <v>34</v>
      </c>
      <c r="E17319" t="s">
        <v>34</v>
      </c>
      <c r="F17319">
        <v>5171296</v>
      </c>
    </row>
    <row r="17320" spans="1:6">
      <c r="A17320" s="171">
        <v>44721</v>
      </c>
      <c r="B17320" t="s">
        <v>164</v>
      </c>
      <c r="C17320">
        <v>219719.5</v>
      </c>
      <c r="D17320" t="s">
        <v>35</v>
      </c>
      <c r="E17320" t="s">
        <v>35</v>
      </c>
      <c r="F17320">
        <v>8511632</v>
      </c>
    </row>
    <row r="17321" spans="1:6">
      <c r="A17321" s="171">
        <v>44721</v>
      </c>
      <c r="B17321" t="s">
        <v>164</v>
      </c>
      <c r="C17321">
        <v>219719.5</v>
      </c>
      <c r="D17321" t="s">
        <v>36</v>
      </c>
      <c r="E17321" t="s">
        <v>36</v>
      </c>
      <c r="F17321">
        <v>0</v>
      </c>
    </row>
    <row r="17322" spans="1:6">
      <c r="A17322" s="171">
        <v>44721</v>
      </c>
      <c r="B17322" t="s">
        <v>164</v>
      </c>
      <c r="C17322">
        <v>219719.5</v>
      </c>
      <c r="D17322" t="s">
        <v>37</v>
      </c>
      <c r="E17322" t="s">
        <v>37</v>
      </c>
      <c r="F17322">
        <v>0</v>
      </c>
    </row>
    <row r="17323" spans="1:6">
      <c r="A17323" s="171">
        <v>44721</v>
      </c>
      <c r="B17323" t="s">
        <v>164</v>
      </c>
      <c r="C17323">
        <v>219719.5</v>
      </c>
      <c r="D17323" t="s">
        <v>38</v>
      </c>
      <c r="E17323" t="s">
        <v>38</v>
      </c>
      <c r="F17323">
        <v>0</v>
      </c>
    </row>
    <row r="17324" spans="1:6">
      <c r="A17324" s="171">
        <v>44721</v>
      </c>
      <c r="B17324" t="s">
        <v>164</v>
      </c>
      <c r="C17324">
        <v>219719.5</v>
      </c>
      <c r="D17324" t="s">
        <v>39</v>
      </c>
      <c r="E17324" t="s">
        <v>39</v>
      </c>
      <c r="F17324">
        <v>0</v>
      </c>
    </row>
    <row r="17325" spans="1:6">
      <c r="A17325" s="171">
        <v>44721</v>
      </c>
      <c r="B17325" t="s">
        <v>164</v>
      </c>
      <c r="C17325">
        <v>219719.5</v>
      </c>
      <c r="D17325" t="s">
        <v>40</v>
      </c>
      <c r="E17325" t="s">
        <v>40</v>
      </c>
      <c r="F17325">
        <v>0</v>
      </c>
    </row>
    <row r="17326" spans="1:6">
      <c r="A17326" s="171">
        <v>44721</v>
      </c>
      <c r="B17326" t="s">
        <v>164</v>
      </c>
      <c r="C17326">
        <v>219719.5</v>
      </c>
      <c r="D17326" t="s">
        <v>41</v>
      </c>
      <c r="E17326" t="s">
        <v>41</v>
      </c>
      <c r="F17326">
        <v>0</v>
      </c>
    </row>
    <row r="17327" spans="1:6">
      <c r="A17327" s="171">
        <v>44722</v>
      </c>
      <c r="B17327" t="s">
        <v>164</v>
      </c>
      <c r="C17327">
        <v>734831.57</v>
      </c>
      <c r="D17327" t="s">
        <v>9</v>
      </c>
      <c r="E17327" t="s">
        <v>9</v>
      </c>
      <c r="F17327">
        <v>300949</v>
      </c>
    </row>
    <row r="17328" spans="1:6">
      <c r="A17328" s="171">
        <v>44722</v>
      </c>
      <c r="B17328" t="s">
        <v>164</v>
      </c>
      <c r="C17328">
        <v>734831.57</v>
      </c>
      <c r="D17328" t="s">
        <v>9</v>
      </c>
      <c r="E17328" t="s">
        <v>10</v>
      </c>
      <c r="F17328">
        <v>300949</v>
      </c>
    </row>
    <row r="17329" spans="1:6">
      <c r="A17329" s="171">
        <v>44722</v>
      </c>
      <c r="B17329" t="s">
        <v>164</v>
      </c>
      <c r="C17329">
        <v>734831.57</v>
      </c>
      <c r="D17329" t="s">
        <v>9</v>
      </c>
      <c r="E17329" t="s">
        <v>11</v>
      </c>
      <c r="F17329">
        <v>0</v>
      </c>
    </row>
    <row r="17330" spans="1:6">
      <c r="A17330" s="171">
        <v>44722</v>
      </c>
      <c r="B17330" t="s">
        <v>164</v>
      </c>
      <c r="C17330">
        <v>734831.57</v>
      </c>
      <c r="D17330" t="s">
        <v>9</v>
      </c>
      <c r="E17330" t="s">
        <v>12</v>
      </c>
      <c r="F17330">
        <v>0</v>
      </c>
    </row>
    <row r="17331" spans="1:6">
      <c r="A17331" s="171">
        <v>44722</v>
      </c>
      <c r="B17331" t="s">
        <v>164</v>
      </c>
      <c r="C17331">
        <v>734831.57</v>
      </c>
      <c r="D17331" t="s">
        <v>9</v>
      </c>
      <c r="E17331" t="s">
        <v>13</v>
      </c>
      <c r="F17331">
        <v>0</v>
      </c>
    </row>
    <row r="17332" spans="1:6">
      <c r="A17332" s="171">
        <v>44722</v>
      </c>
      <c r="B17332" t="s">
        <v>164</v>
      </c>
      <c r="C17332">
        <v>734831.57</v>
      </c>
      <c r="D17332" t="s">
        <v>14</v>
      </c>
      <c r="E17332" t="s">
        <v>14</v>
      </c>
      <c r="F17332">
        <v>0</v>
      </c>
    </row>
    <row r="17333" spans="1:6">
      <c r="A17333" s="171">
        <v>44722</v>
      </c>
      <c r="B17333" t="s">
        <v>164</v>
      </c>
      <c r="C17333">
        <v>734831.57</v>
      </c>
      <c r="D17333" t="s">
        <v>14</v>
      </c>
      <c r="E17333" t="s">
        <v>15</v>
      </c>
      <c r="F17333">
        <v>0</v>
      </c>
    </row>
    <row r="17334" spans="1:6">
      <c r="A17334" s="171">
        <v>44722</v>
      </c>
      <c r="B17334" t="s">
        <v>164</v>
      </c>
      <c r="C17334">
        <v>734831.57</v>
      </c>
      <c r="D17334" t="s">
        <v>14</v>
      </c>
      <c r="E17334" t="s">
        <v>16</v>
      </c>
      <c r="F17334">
        <v>0</v>
      </c>
    </row>
    <row r="17335" spans="1:6">
      <c r="A17335" s="171">
        <v>44722</v>
      </c>
      <c r="B17335" t="s">
        <v>164</v>
      </c>
      <c r="C17335">
        <v>734831.57</v>
      </c>
      <c r="D17335" t="s">
        <v>14</v>
      </c>
      <c r="E17335" t="s">
        <v>17</v>
      </c>
      <c r="F17335">
        <v>0</v>
      </c>
    </row>
    <row r="17336" spans="1:6">
      <c r="A17336" s="171">
        <v>44722</v>
      </c>
      <c r="B17336" t="s">
        <v>164</v>
      </c>
      <c r="C17336">
        <v>734831.57</v>
      </c>
      <c r="D17336" t="s">
        <v>14</v>
      </c>
      <c r="E17336" t="s">
        <v>18</v>
      </c>
      <c r="F17336">
        <v>0</v>
      </c>
    </row>
    <row r="17337" spans="1:6">
      <c r="A17337" s="171">
        <v>44722</v>
      </c>
      <c r="B17337" t="s">
        <v>164</v>
      </c>
      <c r="C17337">
        <v>734831.57</v>
      </c>
      <c r="D17337" t="s">
        <v>19</v>
      </c>
      <c r="E17337" t="s">
        <v>19</v>
      </c>
      <c r="F17337">
        <v>15047</v>
      </c>
    </row>
    <row r="17338" spans="1:6">
      <c r="A17338" s="171">
        <v>44722</v>
      </c>
      <c r="B17338" t="s">
        <v>164</v>
      </c>
      <c r="C17338">
        <v>734831.57</v>
      </c>
      <c r="D17338" t="s">
        <v>19</v>
      </c>
      <c r="E17338" t="s">
        <v>20</v>
      </c>
      <c r="F17338">
        <v>0</v>
      </c>
    </row>
    <row r="17339" spans="1:6">
      <c r="A17339" s="171">
        <v>44722</v>
      </c>
      <c r="B17339" t="s">
        <v>164</v>
      </c>
      <c r="C17339">
        <v>734831.57</v>
      </c>
      <c r="D17339" t="s">
        <v>19</v>
      </c>
      <c r="E17339" t="s">
        <v>21</v>
      </c>
      <c r="F17339">
        <v>15047</v>
      </c>
    </row>
    <row r="17340" spans="1:6">
      <c r="A17340" s="171">
        <v>44722</v>
      </c>
      <c r="B17340" t="s">
        <v>164</v>
      </c>
      <c r="C17340">
        <v>734831.57</v>
      </c>
      <c r="D17340" t="s">
        <v>19</v>
      </c>
      <c r="E17340" t="s">
        <v>22</v>
      </c>
      <c r="F17340">
        <v>0</v>
      </c>
    </row>
    <row r="17341" spans="1:6">
      <c r="A17341" s="171">
        <v>44722</v>
      </c>
      <c r="B17341" t="s">
        <v>164</v>
      </c>
      <c r="C17341">
        <v>734831.57</v>
      </c>
      <c r="D17341" t="s">
        <v>23</v>
      </c>
      <c r="E17341" t="s">
        <v>23</v>
      </c>
      <c r="F17341">
        <v>159167</v>
      </c>
    </row>
    <row r="17342" spans="1:6">
      <c r="A17342" s="171">
        <v>44722</v>
      </c>
      <c r="B17342" t="s">
        <v>164</v>
      </c>
      <c r="C17342">
        <v>734831.57</v>
      </c>
      <c r="D17342" t="s">
        <v>24</v>
      </c>
      <c r="E17342" t="s">
        <v>24</v>
      </c>
      <c r="F17342">
        <v>747759</v>
      </c>
    </row>
    <row r="17343" spans="1:6">
      <c r="A17343" s="171">
        <v>44722</v>
      </c>
      <c r="B17343" t="s">
        <v>164</v>
      </c>
      <c r="C17343">
        <v>734831.57</v>
      </c>
      <c r="D17343" t="s">
        <v>25</v>
      </c>
      <c r="E17343" t="s">
        <v>25</v>
      </c>
      <c r="F17343">
        <v>2703985</v>
      </c>
    </row>
    <row r="17344" spans="1:6">
      <c r="A17344" s="171">
        <v>44722</v>
      </c>
      <c r="B17344" t="s">
        <v>164</v>
      </c>
      <c r="C17344">
        <v>734831.57</v>
      </c>
      <c r="D17344" t="s">
        <v>26</v>
      </c>
      <c r="E17344" t="s">
        <v>26</v>
      </c>
      <c r="F17344">
        <v>129015</v>
      </c>
    </row>
    <row r="17345" spans="1:6">
      <c r="A17345" s="171">
        <v>44722</v>
      </c>
      <c r="B17345" t="s">
        <v>164</v>
      </c>
      <c r="C17345">
        <v>734831.57</v>
      </c>
      <c r="D17345" t="s">
        <v>27</v>
      </c>
      <c r="E17345" t="s">
        <v>27</v>
      </c>
      <c r="F17345">
        <v>70185</v>
      </c>
    </row>
    <row r="17346" spans="1:6">
      <c r="A17346" s="171">
        <v>44722</v>
      </c>
      <c r="B17346" t="s">
        <v>164</v>
      </c>
      <c r="C17346">
        <v>734831.57</v>
      </c>
      <c r="D17346" t="s">
        <v>28</v>
      </c>
      <c r="E17346" t="s">
        <v>28</v>
      </c>
      <c r="F17346">
        <v>0</v>
      </c>
    </row>
    <row r="17347" spans="1:6">
      <c r="A17347" s="171">
        <v>44722</v>
      </c>
      <c r="B17347" t="s">
        <v>164</v>
      </c>
      <c r="C17347">
        <v>734831.57</v>
      </c>
      <c r="D17347" t="s">
        <v>29</v>
      </c>
      <c r="E17347" t="s">
        <v>29</v>
      </c>
      <c r="F17347">
        <v>1839583</v>
      </c>
    </row>
    <row r="17348" spans="1:6">
      <c r="A17348" s="171">
        <v>44722</v>
      </c>
      <c r="B17348" t="s">
        <v>164</v>
      </c>
      <c r="C17348">
        <v>734831.57</v>
      </c>
      <c r="D17348" t="s">
        <v>30</v>
      </c>
      <c r="E17348" t="s">
        <v>30</v>
      </c>
      <c r="F17348">
        <v>28424084</v>
      </c>
    </row>
    <row r="17349" spans="1:6">
      <c r="A17349" s="171">
        <v>44722</v>
      </c>
      <c r="B17349" t="s">
        <v>164</v>
      </c>
      <c r="C17349">
        <v>734831.57</v>
      </c>
      <c r="D17349" t="s">
        <v>31</v>
      </c>
      <c r="E17349" t="s">
        <v>31</v>
      </c>
      <c r="F17349">
        <v>817943</v>
      </c>
    </row>
    <row r="17350" spans="1:6">
      <c r="A17350" s="171">
        <v>44722</v>
      </c>
      <c r="B17350" t="s">
        <v>164</v>
      </c>
      <c r="C17350">
        <v>734831.57</v>
      </c>
      <c r="D17350" t="s">
        <v>32</v>
      </c>
      <c r="E17350" t="s">
        <v>32</v>
      </c>
      <c r="F17350">
        <v>37827</v>
      </c>
    </row>
    <row r="17351" spans="1:6">
      <c r="A17351" s="171">
        <v>44722</v>
      </c>
      <c r="B17351" t="s">
        <v>164</v>
      </c>
      <c r="C17351">
        <v>734831.57</v>
      </c>
      <c r="D17351" t="s">
        <v>33</v>
      </c>
      <c r="E17351" t="s">
        <v>33</v>
      </c>
      <c r="F17351">
        <v>174804546</v>
      </c>
    </row>
    <row r="17352" spans="1:6">
      <c r="A17352" s="171">
        <v>44722</v>
      </c>
      <c r="B17352" t="s">
        <v>164</v>
      </c>
      <c r="C17352">
        <v>734831.57</v>
      </c>
      <c r="D17352" t="s">
        <v>34</v>
      </c>
      <c r="E17352" t="s">
        <v>34</v>
      </c>
      <c r="F17352">
        <v>4247135</v>
      </c>
    </row>
    <row r="17353" spans="1:6">
      <c r="A17353" s="171">
        <v>44722</v>
      </c>
      <c r="B17353" t="s">
        <v>164</v>
      </c>
      <c r="C17353">
        <v>734831.57</v>
      </c>
      <c r="D17353" t="s">
        <v>35</v>
      </c>
      <c r="E17353" t="s">
        <v>35</v>
      </c>
      <c r="F17353">
        <v>8550896</v>
      </c>
    </row>
    <row r="17354" spans="1:6">
      <c r="A17354" s="171">
        <v>44722</v>
      </c>
      <c r="B17354" t="s">
        <v>164</v>
      </c>
      <c r="C17354">
        <v>734831.57</v>
      </c>
      <c r="D17354" t="s">
        <v>36</v>
      </c>
      <c r="E17354" t="s">
        <v>36</v>
      </c>
      <c r="F17354">
        <v>0</v>
      </c>
    </row>
    <row r="17355" spans="1:6">
      <c r="A17355" s="171">
        <v>44722</v>
      </c>
      <c r="B17355" t="s">
        <v>164</v>
      </c>
      <c r="C17355">
        <v>734831.57</v>
      </c>
      <c r="D17355" t="s">
        <v>37</v>
      </c>
      <c r="E17355" t="s">
        <v>37</v>
      </c>
      <c r="F17355">
        <v>0</v>
      </c>
    </row>
    <row r="17356" spans="1:6">
      <c r="A17356" s="171">
        <v>44722</v>
      </c>
      <c r="B17356" t="s">
        <v>164</v>
      </c>
      <c r="C17356">
        <v>734831.57</v>
      </c>
      <c r="D17356" t="s">
        <v>38</v>
      </c>
      <c r="E17356" t="s">
        <v>38</v>
      </c>
      <c r="F17356">
        <v>0</v>
      </c>
    </row>
    <row r="17357" spans="1:6">
      <c r="A17357" s="171">
        <v>44722</v>
      </c>
      <c r="B17357" t="s">
        <v>164</v>
      </c>
      <c r="C17357">
        <v>734831.57</v>
      </c>
      <c r="D17357" t="s">
        <v>39</v>
      </c>
      <c r="E17357" t="s">
        <v>39</v>
      </c>
      <c r="F17357">
        <v>0</v>
      </c>
    </row>
    <row r="17358" spans="1:6">
      <c r="A17358" s="171">
        <v>44722</v>
      </c>
      <c r="B17358" t="s">
        <v>164</v>
      </c>
      <c r="C17358">
        <v>734831.57</v>
      </c>
      <c r="D17358" t="s">
        <v>40</v>
      </c>
      <c r="E17358" t="s">
        <v>40</v>
      </c>
      <c r="F17358">
        <v>0</v>
      </c>
    </row>
    <row r="17359" spans="1:6">
      <c r="A17359" s="171">
        <v>44722</v>
      </c>
      <c r="B17359" t="s">
        <v>164</v>
      </c>
      <c r="C17359">
        <v>734831.57</v>
      </c>
      <c r="D17359" t="s">
        <v>41</v>
      </c>
      <c r="E17359" t="s">
        <v>41</v>
      </c>
      <c r="F17359">
        <v>0</v>
      </c>
    </row>
    <row r="17360" spans="1:6">
      <c r="A17360" s="171">
        <v>44723</v>
      </c>
      <c r="B17360" t="s">
        <v>164</v>
      </c>
      <c r="C17360">
        <v>419093.34</v>
      </c>
      <c r="D17360" t="s">
        <v>9</v>
      </c>
      <c r="E17360" t="s">
        <v>9</v>
      </c>
      <c r="F17360">
        <v>140873</v>
      </c>
    </row>
    <row r="17361" spans="1:6">
      <c r="A17361" s="171">
        <v>44723</v>
      </c>
      <c r="B17361" t="s">
        <v>164</v>
      </c>
      <c r="C17361">
        <v>419093.34</v>
      </c>
      <c r="D17361" t="s">
        <v>9</v>
      </c>
      <c r="E17361" t="s">
        <v>10</v>
      </c>
      <c r="F17361">
        <v>140873</v>
      </c>
    </row>
    <row r="17362" spans="1:6">
      <c r="A17362" s="171">
        <v>44723</v>
      </c>
      <c r="B17362" t="s">
        <v>164</v>
      </c>
      <c r="C17362">
        <v>419093.34</v>
      </c>
      <c r="D17362" t="s">
        <v>9</v>
      </c>
      <c r="E17362" t="s">
        <v>11</v>
      </c>
      <c r="F17362">
        <v>0</v>
      </c>
    </row>
    <row r="17363" spans="1:6">
      <c r="A17363" s="171">
        <v>44723</v>
      </c>
      <c r="B17363" t="s">
        <v>164</v>
      </c>
      <c r="C17363">
        <v>419093.34</v>
      </c>
      <c r="D17363" t="s">
        <v>9</v>
      </c>
      <c r="E17363" t="s">
        <v>12</v>
      </c>
      <c r="F17363">
        <v>0</v>
      </c>
    </row>
    <row r="17364" spans="1:6">
      <c r="A17364" s="171">
        <v>44723</v>
      </c>
      <c r="B17364" t="s">
        <v>164</v>
      </c>
      <c r="C17364">
        <v>419093.34</v>
      </c>
      <c r="D17364" t="s">
        <v>9</v>
      </c>
      <c r="E17364" t="s">
        <v>13</v>
      </c>
      <c r="F17364">
        <v>0</v>
      </c>
    </row>
    <row r="17365" spans="1:6">
      <c r="A17365" s="171">
        <v>44723</v>
      </c>
      <c r="B17365" t="s">
        <v>164</v>
      </c>
      <c r="C17365">
        <v>419093.34</v>
      </c>
      <c r="D17365" t="s">
        <v>14</v>
      </c>
      <c r="E17365" t="s">
        <v>14</v>
      </c>
      <c r="F17365">
        <v>0</v>
      </c>
    </row>
    <row r="17366" spans="1:6">
      <c r="A17366" s="171">
        <v>44723</v>
      </c>
      <c r="B17366" t="s">
        <v>164</v>
      </c>
      <c r="C17366">
        <v>419093.34</v>
      </c>
      <c r="D17366" t="s">
        <v>14</v>
      </c>
      <c r="E17366" t="s">
        <v>15</v>
      </c>
      <c r="F17366">
        <v>0</v>
      </c>
    </row>
    <row r="17367" spans="1:6">
      <c r="A17367" s="171">
        <v>44723</v>
      </c>
      <c r="B17367" t="s">
        <v>164</v>
      </c>
      <c r="C17367">
        <v>419093.34</v>
      </c>
      <c r="D17367" t="s">
        <v>14</v>
      </c>
      <c r="E17367" t="s">
        <v>16</v>
      </c>
      <c r="F17367">
        <v>0</v>
      </c>
    </row>
    <row r="17368" spans="1:6">
      <c r="A17368" s="171">
        <v>44723</v>
      </c>
      <c r="B17368" t="s">
        <v>164</v>
      </c>
      <c r="C17368">
        <v>419093.34</v>
      </c>
      <c r="D17368" t="s">
        <v>14</v>
      </c>
      <c r="E17368" t="s">
        <v>17</v>
      </c>
      <c r="F17368">
        <v>0</v>
      </c>
    </row>
    <row r="17369" spans="1:6">
      <c r="A17369" s="171">
        <v>44723</v>
      </c>
      <c r="B17369" t="s">
        <v>164</v>
      </c>
      <c r="C17369">
        <v>419093.34</v>
      </c>
      <c r="D17369" t="s">
        <v>14</v>
      </c>
      <c r="E17369" t="s">
        <v>18</v>
      </c>
      <c r="F17369">
        <v>0</v>
      </c>
    </row>
    <row r="17370" spans="1:6">
      <c r="A17370" s="171">
        <v>44723</v>
      </c>
      <c r="B17370" t="s">
        <v>164</v>
      </c>
      <c r="C17370">
        <v>419093.34</v>
      </c>
      <c r="D17370" t="s">
        <v>19</v>
      </c>
      <c r="E17370" t="s">
        <v>19</v>
      </c>
      <c r="F17370">
        <v>17901</v>
      </c>
    </row>
    <row r="17371" spans="1:6">
      <c r="A17371" s="171">
        <v>44723</v>
      </c>
      <c r="B17371" t="s">
        <v>164</v>
      </c>
      <c r="C17371">
        <v>419093.34</v>
      </c>
      <c r="D17371" t="s">
        <v>19</v>
      </c>
      <c r="E17371" t="s">
        <v>20</v>
      </c>
      <c r="F17371">
        <v>0</v>
      </c>
    </row>
    <row r="17372" spans="1:6">
      <c r="A17372" s="171">
        <v>44723</v>
      </c>
      <c r="B17372" t="s">
        <v>164</v>
      </c>
      <c r="C17372">
        <v>419093.34</v>
      </c>
      <c r="D17372" t="s">
        <v>19</v>
      </c>
      <c r="E17372" t="s">
        <v>21</v>
      </c>
      <c r="F17372">
        <v>17901</v>
      </c>
    </row>
    <row r="17373" spans="1:6">
      <c r="A17373" s="171">
        <v>44723</v>
      </c>
      <c r="B17373" t="s">
        <v>164</v>
      </c>
      <c r="C17373">
        <v>419093.34</v>
      </c>
      <c r="D17373" t="s">
        <v>19</v>
      </c>
      <c r="E17373" t="s">
        <v>22</v>
      </c>
      <c r="F17373">
        <v>0</v>
      </c>
    </row>
    <row r="17374" spans="1:6">
      <c r="A17374" s="171">
        <v>44723</v>
      </c>
      <c r="B17374" t="s">
        <v>164</v>
      </c>
      <c r="C17374">
        <v>419093.34</v>
      </c>
      <c r="D17374" t="s">
        <v>23</v>
      </c>
      <c r="E17374" t="s">
        <v>23</v>
      </c>
      <c r="F17374">
        <v>185369</v>
      </c>
    </row>
    <row r="17375" spans="1:6">
      <c r="A17375" s="171">
        <v>44723</v>
      </c>
      <c r="B17375" t="s">
        <v>164</v>
      </c>
      <c r="C17375">
        <v>419093.34</v>
      </c>
      <c r="D17375" t="s">
        <v>24</v>
      </c>
      <c r="E17375" t="s">
        <v>24</v>
      </c>
      <c r="F17375">
        <v>858407</v>
      </c>
    </row>
    <row r="17376" spans="1:6">
      <c r="A17376" s="171">
        <v>44723</v>
      </c>
      <c r="B17376" t="s">
        <v>164</v>
      </c>
      <c r="C17376">
        <v>419093.34</v>
      </c>
      <c r="D17376" t="s">
        <v>25</v>
      </c>
      <c r="E17376" t="s">
        <v>25</v>
      </c>
      <c r="F17376">
        <v>2438926</v>
      </c>
    </row>
    <row r="17377" spans="1:6">
      <c r="A17377" s="171">
        <v>44723</v>
      </c>
      <c r="B17377" t="s">
        <v>164</v>
      </c>
      <c r="C17377">
        <v>419093.34</v>
      </c>
      <c r="D17377" t="s">
        <v>26</v>
      </c>
      <c r="E17377" t="s">
        <v>26</v>
      </c>
      <c r="F17377">
        <v>133245</v>
      </c>
    </row>
    <row r="17378" spans="1:6">
      <c r="A17378" s="171">
        <v>44723</v>
      </c>
      <c r="B17378" t="s">
        <v>164</v>
      </c>
      <c r="C17378">
        <v>419093.34</v>
      </c>
      <c r="D17378" t="s">
        <v>27</v>
      </c>
      <c r="E17378" t="s">
        <v>27</v>
      </c>
      <c r="F17378">
        <v>61659</v>
      </c>
    </row>
    <row r="17379" spans="1:6">
      <c r="A17379" s="171">
        <v>44723</v>
      </c>
      <c r="B17379" t="s">
        <v>164</v>
      </c>
      <c r="C17379">
        <v>419093.34</v>
      </c>
      <c r="D17379" t="s">
        <v>28</v>
      </c>
      <c r="E17379" t="s">
        <v>28</v>
      </c>
      <c r="F17379">
        <v>0</v>
      </c>
    </row>
    <row r="17380" spans="1:6">
      <c r="A17380" s="171">
        <v>44723</v>
      </c>
      <c r="B17380" t="s">
        <v>164</v>
      </c>
      <c r="C17380">
        <v>419093.34</v>
      </c>
      <c r="D17380" t="s">
        <v>29</v>
      </c>
      <c r="E17380" t="s">
        <v>29</v>
      </c>
      <c r="F17380">
        <v>2487544</v>
      </c>
    </row>
    <row r="17381" spans="1:6">
      <c r="A17381" s="171">
        <v>44723</v>
      </c>
      <c r="B17381" t="s">
        <v>164</v>
      </c>
      <c r="C17381">
        <v>419093.34</v>
      </c>
      <c r="D17381" t="s">
        <v>30</v>
      </c>
      <c r="E17381" t="s">
        <v>30</v>
      </c>
      <c r="F17381">
        <v>31299816</v>
      </c>
    </row>
    <row r="17382" spans="1:6">
      <c r="A17382" s="171">
        <v>44723</v>
      </c>
      <c r="B17382" t="s">
        <v>164</v>
      </c>
      <c r="C17382">
        <v>419093.34</v>
      </c>
      <c r="D17382" t="s">
        <v>31</v>
      </c>
      <c r="E17382" t="s">
        <v>31</v>
      </c>
      <c r="F17382">
        <v>904924</v>
      </c>
    </row>
    <row r="17383" spans="1:6">
      <c r="A17383" s="171">
        <v>44723</v>
      </c>
      <c r="B17383" t="s">
        <v>164</v>
      </c>
      <c r="C17383">
        <v>419093.34</v>
      </c>
      <c r="D17383" t="s">
        <v>32</v>
      </c>
      <c r="E17383" t="s">
        <v>32</v>
      </c>
      <c r="F17383">
        <v>44517</v>
      </c>
    </row>
    <row r="17384" spans="1:6">
      <c r="A17384" s="171">
        <v>44723</v>
      </c>
      <c r="B17384" t="s">
        <v>164</v>
      </c>
      <c r="C17384">
        <v>419093.34</v>
      </c>
      <c r="D17384" t="s">
        <v>33</v>
      </c>
      <c r="E17384" t="s">
        <v>33</v>
      </c>
      <c r="F17384">
        <v>174018620</v>
      </c>
    </row>
    <row r="17385" spans="1:6">
      <c r="A17385" s="171">
        <v>44723</v>
      </c>
      <c r="B17385" t="s">
        <v>164</v>
      </c>
      <c r="C17385">
        <v>419093.34</v>
      </c>
      <c r="D17385" t="s">
        <v>34</v>
      </c>
      <c r="E17385" t="s">
        <v>34</v>
      </c>
      <c r="F17385">
        <v>3089731</v>
      </c>
    </row>
    <row r="17386" spans="1:6">
      <c r="A17386" s="171">
        <v>44723</v>
      </c>
      <c r="B17386" t="s">
        <v>164</v>
      </c>
      <c r="C17386">
        <v>419093.34</v>
      </c>
      <c r="D17386" t="s">
        <v>35</v>
      </c>
      <c r="E17386" t="s">
        <v>35</v>
      </c>
      <c r="F17386">
        <v>8345757</v>
      </c>
    </row>
    <row r="17387" spans="1:6">
      <c r="A17387" s="171">
        <v>44723</v>
      </c>
      <c r="B17387" t="s">
        <v>164</v>
      </c>
      <c r="C17387">
        <v>419093.34</v>
      </c>
      <c r="D17387" t="s">
        <v>36</v>
      </c>
      <c r="E17387" t="s">
        <v>36</v>
      </c>
      <c r="F17387">
        <v>0</v>
      </c>
    </row>
    <row r="17388" spans="1:6">
      <c r="A17388" s="171">
        <v>44723</v>
      </c>
      <c r="B17388" t="s">
        <v>164</v>
      </c>
      <c r="C17388">
        <v>419093.34</v>
      </c>
      <c r="D17388" t="s">
        <v>37</v>
      </c>
      <c r="E17388" t="s">
        <v>37</v>
      </c>
      <c r="F17388">
        <v>0</v>
      </c>
    </row>
    <row r="17389" spans="1:6">
      <c r="A17389" s="171">
        <v>44723</v>
      </c>
      <c r="B17389" t="s">
        <v>164</v>
      </c>
      <c r="C17389">
        <v>419093.34</v>
      </c>
      <c r="D17389" t="s">
        <v>38</v>
      </c>
      <c r="E17389" t="s">
        <v>38</v>
      </c>
      <c r="F17389">
        <v>0</v>
      </c>
    </row>
    <row r="17390" spans="1:6">
      <c r="A17390" s="171">
        <v>44723</v>
      </c>
      <c r="B17390" t="s">
        <v>164</v>
      </c>
      <c r="C17390">
        <v>419093.34</v>
      </c>
      <c r="D17390" t="s">
        <v>39</v>
      </c>
      <c r="E17390" t="s">
        <v>39</v>
      </c>
      <c r="F17390">
        <v>0</v>
      </c>
    </row>
    <row r="17391" spans="1:6">
      <c r="A17391" s="171">
        <v>44723</v>
      </c>
      <c r="B17391" t="s">
        <v>164</v>
      </c>
      <c r="C17391">
        <v>419093.34</v>
      </c>
      <c r="D17391" t="s">
        <v>40</v>
      </c>
      <c r="E17391" t="s">
        <v>40</v>
      </c>
      <c r="F17391">
        <v>0</v>
      </c>
    </row>
    <row r="17392" spans="1:6">
      <c r="A17392" s="171">
        <v>44723</v>
      </c>
      <c r="B17392" t="s">
        <v>164</v>
      </c>
      <c r="C17392">
        <v>419093.34</v>
      </c>
      <c r="D17392" t="s">
        <v>41</v>
      </c>
      <c r="E17392" t="s">
        <v>41</v>
      </c>
      <c r="F17392">
        <v>0</v>
      </c>
    </row>
    <row r="17393" spans="1:6">
      <c r="A17393" s="171">
        <v>44724</v>
      </c>
      <c r="B17393" t="s">
        <v>164</v>
      </c>
      <c r="C17393">
        <v>375650.79</v>
      </c>
      <c r="D17393" t="s">
        <v>9</v>
      </c>
      <c r="E17393" t="s">
        <v>9</v>
      </c>
      <c r="F17393">
        <v>129249</v>
      </c>
    </row>
    <row r="17394" spans="1:6">
      <c r="A17394" s="171">
        <v>44724</v>
      </c>
      <c r="B17394" t="s">
        <v>164</v>
      </c>
      <c r="C17394">
        <v>375650.79</v>
      </c>
      <c r="D17394" t="s">
        <v>9</v>
      </c>
      <c r="E17394" t="s">
        <v>10</v>
      </c>
      <c r="F17394">
        <v>129249</v>
      </c>
    </row>
    <row r="17395" spans="1:6">
      <c r="A17395" s="171">
        <v>44724</v>
      </c>
      <c r="B17395" t="s">
        <v>164</v>
      </c>
      <c r="C17395">
        <v>375650.79</v>
      </c>
      <c r="D17395" t="s">
        <v>9</v>
      </c>
      <c r="E17395" t="s">
        <v>11</v>
      </c>
      <c r="F17395">
        <v>0</v>
      </c>
    </row>
    <row r="17396" spans="1:6">
      <c r="A17396" s="171">
        <v>44724</v>
      </c>
      <c r="B17396" t="s">
        <v>164</v>
      </c>
      <c r="C17396">
        <v>375650.79</v>
      </c>
      <c r="D17396" t="s">
        <v>9</v>
      </c>
      <c r="E17396" t="s">
        <v>12</v>
      </c>
      <c r="F17396">
        <v>0</v>
      </c>
    </row>
    <row r="17397" spans="1:6">
      <c r="A17397" s="171">
        <v>44724</v>
      </c>
      <c r="B17397" t="s">
        <v>164</v>
      </c>
      <c r="C17397">
        <v>375650.79</v>
      </c>
      <c r="D17397" t="s">
        <v>9</v>
      </c>
      <c r="E17397" t="s">
        <v>13</v>
      </c>
      <c r="F17397">
        <v>0</v>
      </c>
    </row>
    <row r="17398" spans="1:6">
      <c r="A17398" s="171">
        <v>44724</v>
      </c>
      <c r="B17398" t="s">
        <v>164</v>
      </c>
      <c r="C17398">
        <v>375650.79</v>
      </c>
      <c r="D17398" t="s">
        <v>14</v>
      </c>
      <c r="E17398" t="s">
        <v>14</v>
      </c>
      <c r="F17398">
        <v>0</v>
      </c>
    </row>
    <row r="17399" spans="1:6">
      <c r="A17399" s="171">
        <v>44724</v>
      </c>
      <c r="B17399" t="s">
        <v>164</v>
      </c>
      <c r="C17399">
        <v>375650.79</v>
      </c>
      <c r="D17399" t="s">
        <v>14</v>
      </c>
      <c r="E17399" t="s">
        <v>15</v>
      </c>
      <c r="F17399">
        <v>0</v>
      </c>
    </row>
    <row r="17400" spans="1:6">
      <c r="A17400" s="171">
        <v>44724</v>
      </c>
      <c r="B17400" t="s">
        <v>164</v>
      </c>
      <c r="C17400">
        <v>375650.79</v>
      </c>
      <c r="D17400" t="s">
        <v>14</v>
      </c>
      <c r="E17400" t="s">
        <v>16</v>
      </c>
      <c r="F17400">
        <v>0</v>
      </c>
    </row>
    <row r="17401" spans="1:6">
      <c r="A17401" s="171">
        <v>44724</v>
      </c>
      <c r="B17401" t="s">
        <v>164</v>
      </c>
      <c r="C17401">
        <v>375650.79</v>
      </c>
      <c r="D17401" t="s">
        <v>14</v>
      </c>
      <c r="E17401" t="s">
        <v>17</v>
      </c>
      <c r="F17401">
        <v>0</v>
      </c>
    </row>
    <row r="17402" spans="1:6">
      <c r="A17402" s="171">
        <v>44724</v>
      </c>
      <c r="B17402" t="s">
        <v>164</v>
      </c>
      <c r="C17402">
        <v>375650.79</v>
      </c>
      <c r="D17402" t="s">
        <v>14</v>
      </c>
      <c r="E17402" t="s">
        <v>18</v>
      </c>
      <c r="F17402">
        <v>0</v>
      </c>
    </row>
    <row r="17403" spans="1:6">
      <c r="A17403" s="171">
        <v>44724</v>
      </c>
      <c r="B17403" t="s">
        <v>164</v>
      </c>
      <c r="C17403">
        <v>375650.79</v>
      </c>
      <c r="D17403" t="s">
        <v>19</v>
      </c>
      <c r="E17403" t="s">
        <v>19</v>
      </c>
      <c r="F17403">
        <v>212088</v>
      </c>
    </row>
    <row r="17404" spans="1:6">
      <c r="A17404" s="171">
        <v>44724</v>
      </c>
      <c r="B17404" t="s">
        <v>164</v>
      </c>
      <c r="C17404">
        <v>375650.79</v>
      </c>
      <c r="D17404" t="s">
        <v>19</v>
      </c>
      <c r="E17404" t="s">
        <v>20</v>
      </c>
      <c r="F17404">
        <v>0</v>
      </c>
    </row>
    <row r="17405" spans="1:6">
      <c r="A17405" s="171">
        <v>44724</v>
      </c>
      <c r="B17405" t="s">
        <v>164</v>
      </c>
      <c r="C17405">
        <v>375650.79</v>
      </c>
      <c r="D17405" t="s">
        <v>19</v>
      </c>
      <c r="E17405" t="s">
        <v>21</v>
      </c>
      <c r="F17405">
        <v>212088</v>
      </c>
    </row>
    <row r="17406" spans="1:6">
      <c r="A17406" s="171">
        <v>44724</v>
      </c>
      <c r="B17406" t="s">
        <v>164</v>
      </c>
      <c r="C17406">
        <v>375650.79</v>
      </c>
      <c r="D17406" t="s">
        <v>19</v>
      </c>
      <c r="E17406" t="s">
        <v>22</v>
      </c>
      <c r="F17406">
        <v>0</v>
      </c>
    </row>
    <row r="17407" spans="1:6">
      <c r="A17407" s="171">
        <v>44724</v>
      </c>
      <c r="B17407" t="s">
        <v>164</v>
      </c>
      <c r="C17407">
        <v>375650.79</v>
      </c>
      <c r="D17407" t="s">
        <v>23</v>
      </c>
      <c r="E17407" t="s">
        <v>23</v>
      </c>
      <c r="F17407">
        <v>193649</v>
      </c>
    </row>
    <row r="17408" spans="1:6">
      <c r="A17408" s="171">
        <v>44724</v>
      </c>
      <c r="B17408" t="s">
        <v>164</v>
      </c>
      <c r="C17408">
        <v>375650.79</v>
      </c>
      <c r="D17408" t="s">
        <v>24</v>
      </c>
      <c r="E17408" t="s">
        <v>24</v>
      </c>
      <c r="F17408">
        <v>1041593</v>
      </c>
    </row>
    <row r="17409" spans="1:6">
      <c r="A17409" s="171">
        <v>44724</v>
      </c>
      <c r="B17409" t="s">
        <v>164</v>
      </c>
      <c r="C17409">
        <v>375650.79</v>
      </c>
      <c r="D17409" t="s">
        <v>25</v>
      </c>
      <c r="E17409" t="s">
        <v>25</v>
      </c>
      <c r="F17409">
        <v>2719329</v>
      </c>
    </row>
    <row r="17410" spans="1:6">
      <c r="A17410" s="171">
        <v>44724</v>
      </c>
      <c r="B17410" t="s">
        <v>164</v>
      </c>
      <c r="C17410">
        <v>375650.79</v>
      </c>
      <c r="D17410" t="s">
        <v>26</v>
      </c>
      <c r="E17410" t="s">
        <v>26</v>
      </c>
      <c r="F17410">
        <v>410121</v>
      </c>
    </row>
    <row r="17411" spans="1:6">
      <c r="A17411" s="171">
        <v>44724</v>
      </c>
      <c r="B17411" t="s">
        <v>164</v>
      </c>
      <c r="C17411">
        <v>375650.79</v>
      </c>
      <c r="D17411" t="s">
        <v>27</v>
      </c>
      <c r="E17411" t="s">
        <v>27</v>
      </c>
      <c r="F17411">
        <v>59599</v>
      </c>
    </row>
    <row r="17412" spans="1:6">
      <c r="A17412" s="171">
        <v>44724</v>
      </c>
      <c r="B17412" t="s">
        <v>164</v>
      </c>
      <c r="C17412">
        <v>375650.79</v>
      </c>
      <c r="D17412" t="s">
        <v>28</v>
      </c>
      <c r="E17412" t="s">
        <v>28</v>
      </c>
      <c r="F17412">
        <v>0</v>
      </c>
    </row>
    <row r="17413" spans="1:6">
      <c r="A17413" s="171">
        <v>44724</v>
      </c>
      <c r="B17413" t="s">
        <v>164</v>
      </c>
      <c r="C17413">
        <v>375650.79</v>
      </c>
      <c r="D17413" t="s">
        <v>29</v>
      </c>
      <c r="E17413" t="s">
        <v>29</v>
      </c>
      <c r="F17413">
        <v>2162291</v>
      </c>
    </row>
    <row r="17414" spans="1:6">
      <c r="A17414" s="171">
        <v>44724</v>
      </c>
      <c r="B17414" t="s">
        <v>164</v>
      </c>
      <c r="C17414">
        <v>375650.79</v>
      </c>
      <c r="D17414" t="s">
        <v>30</v>
      </c>
      <c r="E17414" t="s">
        <v>30</v>
      </c>
      <c r="F17414">
        <v>30676991</v>
      </c>
    </row>
    <row r="17415" spans="1:6">
      <c r="A17415" s="171">
        <v>44724</v>
      </c>
      <c r="B17415" t="s">
        <v>164</v>
      </c>
      <c r="C17415">
        <v>375650.79</v>
      </c>
      <c r="D17415" t="s">
        <v>31</v>
      </c>
      <c r="E17415" t="s">
        <v>31</v>
      </c>
      <c r="F17415">
        <v>776858</v>
      </c>
    </row>
    <row r="17416" spans="1:6">
      <c r="A17416" s="171">
        <v>44724</v>
      </c>
      <c r="B17416" t="s">
        <v>164</v>
      </c>
      <c r="C17416">
        <v>375650.79</v>
      </c>
      <c r="D17416" t="s">
        <v>32</v>
      </c>
      <c r="E17416" t="s">
        <v>32</v>
      </c>
      <c r="F17416">
        <v>59832</v>
      </c>
    </row>
    <row r="17417" spans="1:6">
      <c r="A17417" s="171">
        <v>44724</v>
      </c>
      <c r="B17417" t="s">
        <v>164</v>
      </c>
      <c r="C17417">
        <v>375650.79</v>
      </c>
      <c r="D17417" t="s">
        <v>33</v>
      </c>
      <c r="E17417" t="s">
        <v>33</v>
      </c>
      <c r="F17417">
        <v>225619664</v>
      </c>
    </row>
    <row r="17418" spans="1:6">
      <c r="A17418" s="171">
        <v>44724</v>
      </c>
      <c r="B17418" t="s">
        <v>164</v>
      </c>
      <c r="C17418">
        <v>375650.79</v>
      </c>
      <c r="D17418" t="s">
        <v>34</v>
      </c>
      <c r="E17418" t="s">
        <v>34</v>
      </c>
      <c r="F17418">
        <v>2280720</v>
      </c>
    </row>
    <row r="17419" spans="1:6">
      <c r="A17419" s="171">
        <v>44724</v>
      </c>
      <c r="B17419" t="s">
        <v>164</v>
      </c>
      <c r="C17419">
        <v>375650.79</v>
      </c>
      <c r="D17419" t="s">
        <v>35</v>
      </c>
      <c r="E17419" t="s">
        <v>35</v>
      </c>
      <c r="F17419">
        <v>8152008</v>
      </c>
    </row>
    <row r="17420" spans="1:6">
      <c r="A17420" s="171">
        <v>44724</v>
      </c>
      <c r="B17420" t="s">
        <v>164</v>
      </c>
      <c r="C17420">
        <v>375650.79</v>
      </c>
      <c r="D17420" t="s">
        <v>36</v>
      </c>
      <c r="E17420" t="s">
        <v>36</v>
      </c>
      <c r="F17420">
        <v>0</v>
      </c>
    </row>
    <row r="17421" spans="1:6">
      <c r="A17421" s="171">
        <v>44724</v>
      </c>
      <c r="B17421" t="s">
        <v>164</v>
      </c>
      <c r="C17421">
        <v>375650.79</v>
      </c>
      <c r="D17421" t="s">
        <v>37</v>
      </c>
      <c r="E17421" t="s">
        <v>37</v>
      </c>
      <c r="F17421">
        <v>0</v>
      </c>
    </row>
    <row r="17422" spans="1:6">
      <c r="A17422" s="171">
        <v>44724</v>
      </c>
      <c r="B17422" t="s">
        <v>164</v>
      </c>
      <c r="C17422">
        <v>375650.79</v>
      </c>
      <c r="D17422" t="s">
        <v>38</v>
      </c>
      <c r="E17422" t="s">
        <v>38</v>
      </c>
      <c r="F17422">
        <v>0</v>
      </c>
    </row>
    <row r="17423" spans="1:6">
      <c r="A17423" s="171">
        <v>44724</v>
      </c>
      <c r="B17423" t="s">
        <v>164</v>
      </c>
      <c r="C17423">
        <v>375650.79</v>
      </c>
      <c r="D17423" t="s">
        <v>39</v>
      </c>
      <c r="E17423" t="s">
        <v>39</v>
      </c>
      <c r="F17423">
        <v>0</v>
      </c>
    </row>
    <row r="17424" spans="1:6">
      <c r="A17424" s="171">
        <v>44724</v>
      </c>
      <c r="B17424" t="s">
        <v>164</v>
      </c>
      <c r="C17424">
        <v>375650.79</v>
      </c>
      <c r="D17424" t="s">
        <v>40</v>
      </c>
      <c r="E17424" t="s">
        <v>40</v>
      </c>
      <c r="F17424">
        <v>0</v>
      </c>
    </row>
    <row r="17425" spans="1:6">
      <c r="A17425" s="171">
        <v>44724</v>
      </c>
      <c r="B17425" t="s">
        <v>164</v>
      </c>
      <c r="C17425">
        <v>375650.79</v>
      </c>
      <c r="D17425" t="s">
        <v>41</v>
      </c>
      <c r="E17425" t="s">
        <v>41</v>
      </c>
      <c r="F17425">
        <v>0</v>
      </c>
    </row>
    <row r="17426" spans="1:6">
      <c r="A17426" s="171">
        <v>44725</v>
      </c>
      <c r="B17426" t="s">
        <v>164</v>
      </c>
      <c r="C17426">
        <v>388178.35</v>
      </c>
      <c r="D17426" t="s">
        <v>9</v>
      </c>
      <c r="E17426" t="s">
        <v>9</v>
      </c>
      <c r="F17426">
        <v>80767</v>
      </c>
    </row>
    <row r="17427" spans="1:6">
      <c r="A17427" s="171">
        <v>44725</v>
      </c>
      <c r="B17427" t="s">
        <v>164</v>
      </c>
      <c r="C17427">
        <v>388178.35</v>
      </c>
      <c r="D17427" t="s">
        <v>9</v>
      </c>
      <c r="E17427" t="s">
        <v>10</v>
      </c>
      <c r="F17427">
        <v>80767</v>
      </c>
    </row>
    <row r="17428" spans="1:6">
      <c r="A17428" s="171">
        <v>44725</v>
      </c>
      <c r="B17428" t="s">
        <v>164</v>
      </c>
      <c r="C17428">
        <v>388178.35</v>
      </c>
      <c r="D17428" t="s">
        <v>9</v>
      </c>
      <c r="E17428" t="s">
        <v>11</v>
      </c>
      <c r="F17428">
        <v>0</v>
      </c>
    </row>
    <row r="17429" spans="1:6">
      <c r="A17429" s="171">
        <v>44725</v>
      </c>
      <c r="B17429" t="s">
        <v>164</v>
      </c>
      <c r="C17429">
        <v>388178.35</v>
      </c>
      <c r="D17429" t="s">
        <v>9</v>
      </c>
      <c r="E17429" t="s">
        <v>12</v>
      </c>
      <c r="F17429">
        <v>0</v>
      </c>
    </row>
    <row r="17430" spans="1:6">
      <c r="A17430" s="171">
        <v>44725</v>
      </c>
      <c r="B17430" t="s">
        <v>164</v>
      </c>
      <c r="C17430">
        <v>388178.35</v>
      </c>
      <c r="D17430" t="s">
        <v>9</v>
      </c>
      <c r="E17430" t="s">
        <v>13</v>
      </c>
      <c r="F17430">
        <v>0</v>
      </c>
    </row>
    <row r="17431" spans="1:6">
      <c r="A17431" s="171">
        <v>44725</v>
      </c>
      <c r="B17431" t="s">
        <v>164</v>
      </c>
      <c r="C17431">
        <v>388178.35</v>
      </c>
      <c r="D17431" t="s">
        <v>14</v>
      </c>
      <c r="E17431" t="s">
        <v>14</v>
      </c>
      <c r="F17431">
        <v>0</v>
      </c>
    </row>
    <row r="17432" spans="1:6">
      <c r="A17432" s="171">
        <v>44725</v>
      </c>
      <c r="B17432" t="s">
        <v>164</v>
      </c>
      <c r="C17432">
        <v>388178.35</v>
      </c>
      <c r="D17432" t="s">
        <v>14</v>
      </c>
      <c r="E17432" t="s">
        <v>15</v>
      </c>
      <c r="F17432">
        <v>0</v>
      </c>
    </row>
    <row r="17433" spans="1:6">
      <c r="A17433" s="171">
        <v>44725</v>
      </c>
      <c r="B17433" t="s">
        <v>164</v>
      </c>
      <c r="C17433">
        <v>388178.35</v>
      </c>
      <c r="D17433" t="s">
        <v>14</v>
      </c>
      <c r="E17433" t="s">
        <v>16</v>
      </c>
      <c r="F17433">
        <v>0</v>
      </c>
    </row>
    <row r="17434" spans="1:6">
      <c r="A17434" s="171">
        <v>44725</v>
      </c>
      <c r="B17434" t="s">
        <v>164</v>
      </c>
      <c r="C17434">
        <v>388178.35</v>
      </c>
      <c r="D17434" t="s">
        <v>14</v>
      </c>
      <c r="E17434" t="s">
        <v>17</v>
      </c>
      <c r="F17434">
        <v>0</v>
      </c>
    </row>
    <row r="17435" spans="1:6">
      <c r="A17435" s="171">
        <v>44725</v>
      </c>
      <c r="B17435" t="s">
        <v>164</v>
      </c>
      <c r="C17435">
        <v>388178.35</v>
      </c>
      <c r="D17435" t="s">
        <v>14</v>
      </c>
      <c r="E17435" t="s">
        <v>18</v>
      </c>
      <c r="F17435">
        <v>0</v>
      </c>
    </row>
    <row r="17436" spans="1:6">
      <c r="A17436" s="171">
        <v>44725</v>
      </c>
      <c r="B17436" t="s">
        <v>164</v>
      </c>
      <c r="C17436">
        <v>388178.35</v>
      </c>
      <c r="D17436" t="s">
        <v>19</v>
      </c>
      <c r="E17436" t="s">
        <v>19</v>
      </c>
      <c r="F17436">
        <v>141380</v>
      </c>
    </row>
    <row r="17437" spans="1:6">
      <c r="A17437" s="171">
        <v>44725</v>
      </c>
      <c r="B17437" t="s">
        <v>164</v>
      </c>
      <c r="C17437">
        <v>388178.35</v>
      </c>
      <c r="D17437" t="s">
        <v>19</v>
      </c>
      <c r="E17437" t="s">
        <v>20</v>
      </c>
      <c r="F17437">
        <v>0</v>
      </c>
    </row>
    <row r="17438" spans="1:6">
      <c r="A17438" s="171">
        <v>44725</v>
      </c>
      <c r="B17438" t="s">
        <v>164</v>
      </c>
      <c r="C17438">
        <v>388178.35</v>
      </c>
      <c r="D17438" t="s">
        <v>19</v>
      </c>
      <c r="E17438" t="s">
        <v>21</v>
      </c>
      <c r="F17438">
        <v>141380</v>
      </c>
    </row>
    <row r="17439" spans="1:6">
      <c r="A17439" s="171">
        <v>44725</v>
      </c>
      <c r="B17439" t="s">
        <v>164</v>
      </c>
      <c r="C17439">
        <v>388178.35</v>
      </c>
      <c r="D17439" t="s">
        <v>19</v>
      </c>
      <c r="E17439" t="s">
        <v>22</v>
      </c>
      <c r="F17439">
        <v>0</v>
      </c>
    </row>
    <row r="17440" spans="1:6">
      <c r="A17440" s="171">
        <v>44725</v>
      </c>
      <c r="B17440" t="s">
        <v>164</v>
      </c>
      <c r="C17440">
        <v>388178.35</v>
      </c>
      <c r="D17440" t="s">
        <v>23</v>
      </c>
      <c r="E17440" t="s">
        <v>23</v>
      </c>
      <c r="F17440">
        <v>191708</v>
      </c>
    </row>
    <row r="17441" spans="1:6">
      <c r="A17441" s="171">
        <v>44725</v>
      </c>
      <c r="B17441" t="s">
        <v>164</v>
      </c>
      <c r="C17441">
        <v>388178.35</v>
      </c>
      <c r="D17441" t="s">
        <v>24</v>
      </c>
      <c r="E17441" t="s">
        <v>24</v>
      </c>
      <c r="F17441">
        <v>961528</v>
      </c>
    </row>
    <row r="17442" spans="1:6">
      <c r="A17442" s="171">
        <v>44725</v>
      </c>
      <c r="B17442" t="s">
        <v>164</v>
      </c>
      <c r="C17442">
        <v>388178.35</v>
      </c>
      <c r="D17442" t="s">
        <v>25</v>
      </c>
      <c r="E17442" t="s">
        <v>25</v>
      </c>
      <c r="F17442">
        <v>2615633</v>
      </c>
    </row>
    <row r="17443" spans="1:6">
      <c r="A17443" s="171">
        <v>44725</v>
      </c>
      <c r="B17443" t="s">
        <v>164</v>
      </c>
      <c r="C17443">
        <v>388178.35</v>
      </c>
      <c r="D17443" t="s">
        <v>26</v>
      </c>
      <c r="E17443" t="s">
        <v>26</v>
      </c>
      <c r="F17443">
        <v>264739</v>
      </c>
    </row>
    <row r="17444" spans="1:6">
      <c r="A17444" s="171">
        <v>44725</v>
      </c>
      <c r="B17444" t="s">
        <v>164</v>
      </c>
      <c r="C17444">
        <v>388178.35</v>
      </c>
      <c r="D17444" t="s">
        <v>27</v>
      </c>
      <c r="E17444" t="s">
        <v>27</v>
      </c>
      <c r="F17444">
        <v>63839</v>
      </c>
    </row>
    <row r="17445" spans="1:6">
      <c r="A17445" s="171">
        <v>44725</v>
      </c>
      <c r="B17445" t="s">
        <v>164</v>
      </c>
      <c r="C17445">
        <v>388178.35</v>
      </c>
      <c r="D17445" t="s">
        <v>28</v>
      </c>
      <c r="E17445" t="s">
        <v>28</v>
      </c>
      <c r="F17445">
        <v>0</v>
      </c>
    </row>
    <row r="17446" spans="1:6">
      <c r="A17446" s="171">
        <v>44725</v>
      </c>
      <c r="B17446" t="s">
        <v>164</v>
      </c>
      <c r="C17446">
        <v>388178.35</v>
      </c>
      <c r="D17446" t="s">
        <v>29</v>
      </c>
      <c r="E17446" t="s">
        <v>29</v>
      </c>
      <c r="F17446">
        <v>1629617</v>
      </c>
    </row>
    <row r="17447" spans="1:6">
      <c r="A17447" s="171">
        <v>44725</v>
      </c>
      <c r="B17447" t="s">
        <v>164</v>
      </c>
      <c r="C17447">
        <v>388178.35</v>
      </c>
      <c r="D17447" t="s">
        <v>30</v>
      </c>
      <c r="E17447" t="s">
        <v>30</v>
      </c>
      <c r="F17447">
        <v>35726032</v>
      </c>
    </row>
    <row r="17448" spans="1:6">
      <c r="A17448" s="171">
        <v>44725</v>
      </c>
      <c r="B17448" t="s">
        <v>164</v>
      </c>
      <c r="C17448">
        <v>388178.35</v>
      </c>
      <c r="D17448" t="s">
        <v>31</v>
      </c>
      <c r="E17448" t="s">
        <v>31</v>
      </c>
      <c r="F17448">
        <v>649421</v>
      </c>
    </row>
    <row r="17449" spans="1:6">
      <c r="A17449" s="171">
        <v>44725</v>
      </c>
      <c r="B17449" t="s">
        <v>164</v>
      </c>
      <c r="C17449">
        <v>388178.35</v>
      </c>
      <c r="D17449" t="s">
        <v>32</v>
      </c>
      <c r="E17449" t="s">
        <v>32</v>
      </c>
      <c r="F17449">
        <v>46335</v>
      </c>
    </row>
    <row r="17450" spans="1:6">
      <c r="A17450" s="171">
        <v>44725</v>
      </c>
      <c r="B17450" t="s">
        <v>164</v>
      </c>
      <c r="C17450">
        <v>388178.35</v>
      </c>
      <c r="D17450" t="s">
        <v>33</v>
      </c>
      <c r="E17450" t="s">
        <v>33</v>
      </c>
      <c r="F17450">
        <v>245233311</v>
      </c>
    </row>
    <row r="17451" spans="1:6">
      <c r="A17451" s="171">
        <v>44725</v>
      </c>
      <c r="B17451" t="s">
        <v>164</v>
      </c>
      <c r="C17451">
        <v>388178.35</v>
      </c>
      <c r="D17451" t="s">
        <v>34</v>
      </c>
      <c r="E17451" t="s">
        <v>34</v>
      </c>
      <c r="F17451">
        <v>1884474</v>
      </c>
    </row>
    <row r="17452" spans="1:6">
      <c r="A17452" s="171">
        <v>44725</v>
      </c>
      <c r="B17452" t="s">
        <v>164</v>
      </c>
      <c r="C17452">
        <v>388178.35</v>
      </c>
      <c r="D17452" t="s">
        <v>35</v>
      </c>
      <c r="E17452" t="s">
        <v>35</v>
      </c>
      <c r="F17452">
        <v>7427171</v>
      </c>
    </row>
    <row r="17453" spans="1:6">
      <c r="A17453" s="171">
        <v>44725</v>
      </c>
      <c r="B17453" t="s">
        <v>164</v>
      </c>
      <c r="C17453">
        <v>388178.35</v>
      </c>
      <c r="D17453" t="s">
        <v>36</v>
      </c>
      <c r="E17453" t="s">
        <v>36</v>
      </c>
      <c r="F17453">
        <v>0</v>
      </c>
    </row>
    <row r="17454" spans="1:6">
      <c r="A17454" s="171">
        <v>44725</v>
      </c>
      <c r="B17454" t="s">
        <v>164</v>
      </c>
      <c r="C17454">
        <v>388178.35</v>
      </c>
      <c r="D17454" t="s">
        <v>37</v>
      </c>
      <c r="E17454" t="s">
        <v>37</v>
      </c>
      <c r="F17454">
        <v>0</v>
      </c>
    </row>
    <row r="17455" spans="1:6">
      <c r="A17455" s="171">
        <v>44725</v>
      </c>
      <c r="B17455" t="s">
        <v>164</v>
      </c>
      <c r="C17455">
        <v>388178.35</v>
      </c>
      <c r="D17455" t="s">
        <v>38</v>
      </c>
      <c r="E17455" t="s">
        <v>38</v>
      </c>
      <c r="F17455">
        <v>0</v>
      </c>
    </row>
    <row r="17456" spans="1:6">
      <c r="A17456" s="171">
        <v>44725</v>
      </c>
      <c r="B17456" t="s">
        <v>164</v>
      </c>
      <c r="C17456">
        <v>388178.35</v>
      </c>
      <c r="D17456" t="s">
        <v>39</v>
      </c>
      <c r="E17456" t="s">
        <v>39</v>
      </c>
      <c r="F17456">
        <v>0</v>
      </c>
    </row>
    <row r="17457" spans="1:6">
      <c r="A17457" s="171">
        <v>44725</v>
      </c>
      <c r="B17457" t="s">
        <v>164</v>
      </c>
      <c r="C17457">
        <v>388178.35</v>
      </c>
      <c r="D17457" t="s">
        <v>40</v>
      </c>
      <c r="E17457" t="s">
        <v>40</v>
      </c>
      <c r="F17457">
        <v>0</v>
      </c>
    </row>
    <row r="17458" spans="1:6">
      <c r="A17458" s="171">
        <v>44725</v>
      </c>
      <c r="B17458" t="s">
        <v>164</v>
      </c>
      <c r="C17458">
        <v>388178.35</v>
      </c>
      <c r="D17458" t="s">
        <v>41</v>
      </c>
      <c r="E17458" t="s">
        <v>41</v>
      </c>
      <c r="F17458">
        <v>0</v>
      </c>
    </row>
    <row r="17459" spans="1:6">
      <c r="A17459" s="171">
        <v>44726</v>
      </c>
      <c r="B17459" t="s">
        <v>164</v>
      </c>
      <c r="C17459">
        <v>248533.56</v>
      </c>
      <c r="D17459" t="s">
        <v>9</v>
      </c>
      <c r="E17459" t="s">
        <v>9</v>
      </c>
      <c r="F17459">
        <v>80145</v>
      </c>
    </row>
    <row r="17460" spans="1:6">
      <c r="A17460" s="171">
        <v>44726</v>
      </c>
      <c r="B17460" t="s">
        <v>164</v>
      </c>
      <c r="C17460">
        <v>248533.56</v>
      </c>
      <c r="D17460" t="s">
        <v>9</v>
      </c>
      <c r="E17460" t="s">
        <v>10</v>
      </c>
      <c r="F17460">
        <v>80145</v>
      </c>
    </row>
    <row r="17461" spans="1:6">
      <c r="A17461" s="171">
        <v>44726</v>
      </c>
      <c r="B17461" t="s">
        <v>164</v>
      </c>
      <c r="C17461">
        <v>248533.56</v>
      </c>
      <c r="D17461" t="s">
        <v>9</v>
      </c>
      <c r="E17461" t="s">
        <v>11</v>
      </c>
      <c r="F17461">
        <v>0</v>
      </c>
    </row>
    <row r="17462" spans="1:6">
      <c r="A17462" s="171">
        <v>44726</v>
      </c>
      <c r="B17462" t="s">
        <v>164</v>
      </c>
      <c r="C17462">
        <v>248533.56</v>
      </c>
      <c r="D17462" t="s">
        <v>9</v>
      </c>
      <c r="E17462" t="s">
        <v>12</v>
      </c>
      <c r="F17462">
        <v>0</v>
      </c>
    </row>
    <row r="17463" spans="1:6">
      <c r="A17463" s="171">
        <v>44726</v>
      </c>
      <c r="B17463" t="s">
        <v>164</v>
      </c>
      <c r="C17463">
        <v>248533.56</v>
      </c>
      <c r="D17463" t="s">
        <v>9</v>
      </c>
      <c r="E17463" t="s">
        <v>13</v>
      </c>
      <c r="F17463">
        <v>0</v>
      </c>
    </row>
    <row r="17464" spans="1:6">
      <c r="A17464" s="171">
        <v>44726</v>
      </c>
      <c r="B17464" t="s">
        <v>164</v>
      </c>
      <c r="C17464">
        <v>248533.56</v>
      </c>
      <c r="D17464" t="s">
        <v>14</v>
      </c>
      <c r="E17464" t="s">
        <v>14</v>
      </c>
      <c r="F17464">
        <v>0</v>
      </c>
    </row>
    <row r="17465" spans="1:6">
      <c r="A17465" s="171">
        <v>44726</v>
      </c>
      <c r="B17465" t="s">
        <v>164</v>
      </c>
      <c r="C17465">
        <v>248533.56</v>
      </c>
      <c r="D17465" t="s">
        <v>14</v>
      </c>
      <c r="E17465" t="s">
        <v>15</v>
      </c>
      <c r="F17465">
        <v>0</v>
      </c>
    </row>
    <row r="17466" spans="1:6">
      <c r="A17466" s="171">
        <v>44726</v>
      </c>
      <c r="B17466" t="s">
        <v>164</v>
      </c>
      <c r="C17466">
        <v>248533.56</v>
      </c>
      <c r="D17466" t="s">
        <v>14</v>
      </c>
      <c r="E17466" t="s">
        <v>16</v>
      </c>
      <c r="F17466">
        <v>0</v>
      </c>
    </row>
    <row r="17467" spans="1:6">
      <c r="A17467" s="171">
        <v>44726</v>
      </c>
      <c r="B17467" t="s">
        <v>164</v>
      </c>
      <c r="C17467">
        <v>248533.56</v>
      </c>
      <c r="D17467" t="s">
        <v>14</v>
      </c>
      <c r="E17467" t="s">
        <v>17</v>
      </c>
      <c r="F17467">
        <v>0</v>
      </c>
    </row>
    <row r="17468" spans="1:6">
      <c r="A17468" s="171">
        <v>44726</v>
      </c>
      <c r="B17468" t="s">
        <v>164</v>
      </c>
      <c r="C17468">
        <v>248533.56</v>
      </c>
      <c r="D17468" t="s">
        <v>14</v>
      </c>
      <c r="E17468" t="s">
        <v>18</v>
      </c>
      <c r="F17468">
        <v>0</v>
      </c>
    </row>
    <row r="17469" spans="1:6">
      <c r="A17469" s="171">
        <v>44726</v>
      </c>
      <c r="B17469" t="s">
        <v>164</v>
      </c>
      <c r="C17469">
        <v>248533.56</v>
      </c>
      <c r="D17469" t="s">
        <v>19</v>
      </c>
      <c r="E17469" t="s">
        <v>19</v>
      </c>
      <c r="F17469">
        <v>324187</v>
      </c>
    </row>
    <row r="17470" spans="1:6">
      <c r="A17470" s="171">
        <v>44726</v>
      </c>
      <c r="B17470" t="s">
        <v>164</v>
      </c>
      <c r="C17470">
        <v>248533.56</v>
      </c>
      <c r="D17470" t="s">
        <v>19</v>
      </c>
      <c r="E17470" t="s">
        <v>20</v>
      </c>
      <c r="F17470">
        <v>0</v>
      </c>
    </row>
    <row r="17471" spans="1:6">
      <c r="A17471" s="171">
        <v>44726</v>
      </c>
      <c r="B17471" t="s">
        <v>164</v>
      </c>
      <c r="C17471">
        <v>248533.56</v>
      </c>
      <c r="D17471" t="s">
        <v>19</v>
      </c>
      <c r="E17471" t="s">
        <v>21</v>
      </c>
      <c r="F17471">
        <v>324187</v>
      </c>
    </row>
    <row r="17472" spans="1:6">
      <c r="A17472" s="171">
        <v>44726</v>
      </c>
      <c r="B17472" t="s">
        <v>164</v>
      </c>
      <c r="C17472">
        <v>248533.56</v>
      </c>
      <c r="D17472" t="s">
        <v>19</v>
      </c>
      <c r="E17472" t="s">
        <v>22</v>
      </c>
      <c r="F17472">
        <v>0</v>
      </c>
    </row>
    <row r="17473" spans="1:6">
      <c r="A17473" s="171">
        <v>44726</v>
      </c>
      <c r="B17473" t="s">
        <v>164</v>
      </c>
      <c r="C17473">
        <v>248533.56</v>
      </c>
      <c r="D17473" t="s">
        <v>23</v>
      </c>
      <c r="E17473" t="s">
        <v>23</v>
      </c>
      <c r="F17473">
        <v>863571</v>
      </c>
    </row>
    <row r="17474" spans="1:6">
      <c r="A17474" s="171">
        <v>44726</v>
      </c>
      <c r="B17474" t="s">
        <v>164</v>
      </c>
      <c r="C17474">
        <v>248533.56</v>
      </c>
      <c r="D17474" t="s">
        <v>24</v>
      </c>
      <c r="E17474" t="s">
        <v>24</v>
      </c>
      <c r="F17474">
        <v>992716</v>
      </c>
    </row>
    <row r="17475" spans="1:6">
      <c r="A17475" s="171">
        <v>44726</v>
      </c>
      <c r="B17475" t="s">
        <v>164</v>
      </c>
      <c r="C17475">
        <v>248533.56</v>
      </c>
      <c r="D17475" t="s">
        <v>25</v>
      </c>
      <c r="E17475" t="s">
        <v>25</v>
      </c>
      <c r="F17475">
        <v>2303600</v>
      </c>
    </row>
    <row r="17476" spans="1:6">
      <c r="A17476" s="171">
        <v>44726</v>
      </c>
      <c r="B17476" t="s">
        <v>164</v>
      </c>
      <c r="C17476">
        <v>248533.56</v>
      </c>
      <c r="D17476" t="s">
        <v>26</v>
      </c>
      <c r="E17476" t="s">
        <v>26</v>
      </c>
      <c r="F17476">
        <v>413759</v>
      </c>
    </row>
    <row r="17477" spans="1:6">
      <c r="A17477" s="171">
        <v>44726</v>
      </c>
      <c r="B17477" t="s">
        <v>164</v>
      </c>
      <c r="C17477">
        <v>248533.56</v>
      </c>
      <c r="D17477" t="s">
        <v>27</v>
      </c>
      <c r="E17477" t="s">
        <v>27</v>
      </c>
      <c r="F17477">
        <v>65594</v>
      </c>
    </row>
    <row r="17478" spans="1:6">
      <c r="A17478" s="171">
        <v>44726</v>
      </c>
      <c r="B17478" t="s">
        <v>164</v>
      </c>
      <c r="C17478">
        <v>248533.56</v>
      </c>
      <c r="D17478" t="s">
        <v>28</v>
      </c>
      <c r="E17478" t="s">
        <v>28</v>
      </c>
      <c r="F17478">
        <v>0</v>
      </c>
    </row>
    <row r="17479" spans="1:6">
      <c r="A17479" s="171">
        <v>44726</v>
      </c>
      <c r="B17479" t="s">
        <v>164</v>
      </c>
      <c r="C17479">
        <v>248533.56</v>
      </c>
      <c r="D17479" t="s">
        <v>29</v>
      </c>
      <c r="E17479" t="s">
        <v>29</v>
      </c>
      <c r="F17479">
        <v>1647707</v>
      </c>
    </row>
    <row r="17480" spans="1:6">
      <c r="A17480" s="171">
        <v>44726</v>
      </c>
      <c r="B17480" t="s">
        <v>164</v>
      </c>
      <c r="C17480">
        <v>248533.56</v>
      </c>
      <c r="D17480" t="s">
        <v>30</v>
      </c>
      <c r="E17480" t="s">
        <v>30</v>
      </c>
      <c r="F17480">
        <v>35064822</v>
      </c>
    </row>
    <row r="17481" spans="1:6">
      <c r="A17481" s="171">
        <v>44726</v>
      </c>
      <c r="B17481" t="s">
        <v>164</v>
      </c>
      <c r="C17481">
        <v>248533.56</v>
      </c>
      <c r="D17481" t="s">
        <v>31</v>
      </c>
      <c r="E17481" t="s">
        <v>31</v>
      </c>
      <c r="F17481">
        <v>428743</v>
      </c>
    </row>
    <row r="17482" spans="1:6">
      <c r="A17482" s="171">
        <v>44726</v>
      </c>
      <c r="B17482" t="s">
        <v>164</v>
      </c>
      <c r="C17482">
        <v>248533.56</v>
      </c>
      <c r="D17482" t="s">
        <v>32</v>
      </c>
      <c r="E17482" t="s">
        <v>32</v>
      </c>
      <c r="F17482">
        <v>115175</v>
      </c>
    </row>
    <row r="17483" spans="1:6">
      <c r="A17483" s="171">
        <v>44726</v>
      </c>
      <c r="B17483" t="s">
        <v>164</v>
      </c>
      <c r="C17483">
        <v>248533.56</v>
      </c>
      <c r="D17483" t="s">
        <v>33</v>
      </c>
      <c r="E17483" t="s">
        <v>33</v>
      </c>
      <c r="F17483">
        <v>185138002</v>
      </c>
    </row>
    <row r="17484" spans="1:6">
      <c r="A17484" s="171">
        <v>44726</v>
      </c>
      <c r="B17484" t="s">
        <v>164</v>
      </c>
      <c r="C17484">
        <v>248533.56</v>
      </c>
      <c r="D17484" t="s">
        <v>34</v>
      </c>
      <c r="E17484" t="s">
        <v>34</v>
      </c>
      <c r="F17484">
        <v>1312554</v>
      </c>
    </row>
    <row r="17485" spans="1:6">
      <c r="A17485" s="171">
        <v>44726</v>
      </c>
      <c r="B17485" t="s">
        <v>164</v>
      </c>
      <c r="C17485">
        <v>248533.56</v>
      </c>
      <c r="D17485" t="s">
        <v>35</v>
      </c>
      <c r="E17485" t="s">
        <v>35</v>
      </c>
      <c r="F17485">
        <v>6940033</v>
      </c>
    </row>
    <row r="17486" spans="1:6">
      <c r="A17486" s="171">
        <v>44726</v>
      </c>
      <c r="B17486" t="s">
        <v>164</v>
      </c>
      <c r="C17486">
        <v>248533.56</v>
      </c>
      <c r="D17486" t="s">
        <v>36</v>
      </c>
      <c r="E17486" t="s">
        <v>36</v>
      </c>
      <c r="F17486">
        <v>0</v>
      </c>
    </row>
    <row r="17487" spans="1:6">
      <c r="A17487" s="171">
        <v>44726</v>
      </c>
      <c r="B17487" t="s">
        <v>164</v>
      </c>
      <c r="C17487">
        <v>248533.56</v>
      </c>
      <c r="D17487" t="s">
        <v>37</v>
      </c>
      <c r="E17487" t="s">
        <v>37</v>
      </c>
      <c r="F17487">
        <v>0</v>
      </c>
    </row>
    <row r="17488" spans="1:6">
      <c r="A17488" s="171">
        <v>44726</v>
      </c>
      <c r="B17488" t="s">
        <v>164</v>
      </c>
      <c r="C17488">
        <v>248533.56</v>
      </c>
      <c r="D17488" t="s">
        <v>38</v>
      </c>
      <c r="E17488" t="s">
        <v>38</v>
      </c>
      <c r="F17488">
        <v>0</v>
      </c>
    </row>
    <row r="17489" spans="1:6">
      <c r="A17489" s="171">
        <v>44726</v>
      </c>
      <c r="B17489" t="s">
        <v>164</v>
      </c>
      <c r="C17489">
        <v>248533.56</v>
      </c>
      <c r="D17489" t="s">
        <v>39</v>
      </c>
      <c r="E17489" t="s">
        <v>39</v>
      </c>
      <c r="F17489">
        <v>0</v>
      </c>
    </row>
    <row r="17490" spans="1:6">
      <c r="A17490" s="171">
        <v>44726</v>
      </c>
      <c r="B17490" t="s">
        <v>164</v>
      </c>
      <c r="C17490">
        <v>248533.56</v>
      </c>
      <c r="D17490" t="s">
        <v>40</v>
      </c>
      <c r="E17490" t="s">
        <v>40</v>
      </c>
      <c r="F17490">
        <v>0</v>
      </c>
    </row>
    <row r="17491" spans="1:6">
      <c r="A17491" s="171">
        <v>44726</v>
      </c>
      <c r="B17491" t="s">
        <v>164</v>
      </c>
      <c r="C17491">
        <v>248533.56</v>
      </c>
      <c r="D17491" t="s">
        <v>41</v>
      </c>
      <c r="E17491" t="s">
        <v>41</v>
      </c>
      <c r="F17491">
        <v>0</v>
      </c>
    </row>
    <row r="17492" spans="1:6">
      <c r="A17492" s="171">
        <v>44727</v>
      </c>
      <c r="B17492" t="s">
        <v>164</v>
      </c>
      <c r="C17492">
        <v>259600.33</v>
      </c>
      <c r="D17492" t="s">
        <v>9</v>
      </c>
      <c r="E17492" t="s">
        <v>9</v>
      </c>
      <c r="F17492">
        <v>97756</v>
      </c>
    </row>
    <row r="17493" spans="1:6">
      <c r="A17493" s="171">
        <v>44727</v>
      </c>
      <c r="B17493" t="s">
        <v>164</v>
      </c>
      <c r="C17493">
        <v>259600.33</v>
      </c>
      <c r="D17493" t="s">
        <v>9</v>
      </c>
      <c r="E17493" t="s">
        <v>10</v>
      </c>
      <c r="F17493">
        <v>97756</v>
      </c>
    </row>
    <row r="17494" spans="1:6">
      <c r="A17494" s="171">
        <v>44727</v>
      </c>
      <c r="B17494" t="s">
        <v>164</v>
      </c>
      <c r="C17494">
        <v>259600.33</v>
      </c>
      <c r="D17494" t="s">
        <v>9</v>
      </c>
      <c r="E17494" t="s">
        <v>11</v>
      </c>
      <c r="F17494">
        <v>0</v>
      </c>
    </row>
    <row r="17495" spans="1:6">
      <c r="A17495" s="171">
        <v>44727</v>
      </c>
      <c r="B17495" t="s">
        <v>164</v>
      </c>
      <c r="C17495">
        <v>259600.33</v>
      </c>
      <c r="D17495" t="s">
        <v>9</v>
      </c>
      <c r="E17495" t="s">
        <v>12</v>
      </c>
      <c r="F17495">
        <v>0</v>
      </c>
    </row>
    <row r="17496" spans="1:6">
      <c r="A17496" s="171">
        <v>44727</v>
      </c>
      <c r="B17496" t="s">
        <v>164</v>
      </c>
      <c r="C17496">
        <v>259600.33</v>
      </c>
      <c r="D17496" t="s">
        <v>9</v>
      </c>
      <c r="E17496" t="s">
        <v>13</v>
      </c>
      <c r="F17496">
        <v>0</v>
      </c>
    </row>
    <row r="17497" spans="1:6">
      <c r="A17497" s="171">
        <v>44727</v>
      </c>
      <c r="B17497" t="s">
        <v>164</v>
      </c>
      <c r="C17497">
        <v>259600.33</v>
      </c>
      <c r="D17497" t="s">
        <v>14</v>
      </c>
      <c r="E17497" t="s">
        <v>14</v>
      </c>
      <c r="F17497">
        <v>0</v>
      </c>
    </row>
    <row r="17498" spans="1:6">
      <c r="A17498" s="171">
        <v>44727</v>
      </c>
      <c r="B17498" t="s">
        <v>164</v>
      </c>
      <c r="C17498">
        <v>259600.33</v>
      </c>
      <c r="D17498" t="s">
        <v>14</v>
      </c>
      <c r="E17498" t="s">
        <v>15</v>
      </c>
      <c r="F17498">
        <v>0</v>
      </c>
    </row>
    <row r="17499" spans="1:6">
      <c r="A17499" s="171">
        <v>44727</v>
      </c>
      <c r="B17499" t="s">
        <v>164</v>
      </c>
      <c r="C17499">
        <v>259600.33</v>
      </c>
      <c r="D17499" t="s">
        <v>14</v>
      </c>
      <c r="E17499" t="s">
        <v>16</v>
      </c>
      <c r="F17499">
        <v>0</v>
      </c>
    </row>
    <row r="17500" spans="1:6">
      <c r="A17500" s="171">
        <v>44727</v>
      </c>
      <c r="B17500" t="s">
        <v>164</v>
      </c>
      <c r="C17500">
        <v>259600.33</v>
      </c>
      <c r="D17500" t="s">
        <v>14</v>
      </c>
      <c r="E17500" t="s">
        <v>17</v>
      </c>
      <c r="F17500">
        <v>0</v>
      </c>
    </row>
    <row r="17501" spans="1:6">
      <c r="A17501" s="171">
        <v>44727</v>
      </c>
      <c r="B17501" t="s">
        <v>164</v>
      </c>
      <c r="C17501">
        <v>259600.33</v>
      </c>
      <c r="D17501" t="s">
        <v>14</v>
      </c>
      <c r="E17501" t="s">
        <v>18</v>
      </c>
      <c r="F17501">
        <v>0</v>
      </c>
    </row>
    <row r="17502" spans="1:6">
      <c r="A17502" s="171">
        <v>44727</v>
      </c>
      <c r="B17502" t="s">
        <v>164</v>
      </c>
      <c r="C17502">
        <v>259600.33</v>
      </c>
      <c r="D17502" t="s">
        <v>19</v>
      </c>
      <c r="E17502" t="s">
        <v>19</v>
      </c>
      <c r="F17502">
        <v>282874</v>
      </c>
    </row>
    <row r="17503" spans="1:6">
      <c r="A17503" s="171">
        <v>44727</v>
      </c>
      <c r="B17503" t="s">
        <v>164</v>
      </c>
      <c r="C17503">
        <v>259600.33</v>
      </c>
      <c r="D17503" t="s">
        <v>19</v>
      </c>
      <c r="E17503" t="s">
        <v>20</v>
      </c>
      <c r="F17503">
        <v>0</v>
      </c>
    </row>
    <row r="17504" spans="1:6">
      <c r="A17504" s="171">
        <v>44727</v>
      </c>
      <c r="B17504" t="s">
        <v>164</v>
      </c>
      <c r="C17504">
        <v>259600.33</v>
      </c>
      <c r="D17504" t="s">
        <v>19</v>
      </c>
      <c r="E17504" t="s">
        <v>21</v>
      </c>
      <c r="F17504">
        <v>282874</v>
      </c>
    </row>
    <row r="17505" spans="1:6">
      <c r="A17505" s="171">
        <v>44727</v>
      </c>
      <c r="B17505" t="s">
        <v>164</v>
      </c>
      <c r="C17505">
        <v>259600.33</v>
      </c>
      <c r="D17505" t="s">
        <v>19</v>
      </c>
      <c r="E17505" t="s">
        <v>22</v>
      </c>
      <c r="F17505">
        <v>0</v>
      </c>
    </row>
    <row r="17506" spans="1:6">
      <c r="A17506" s="171">
        <v>44727</v>
      </c>
      <c r="B17506" t="s">
        <v>164</v>
      </c>
      <c r="C17506">
        <v>259600.33</v>
      </c>
      <c r="D17506" t="s">
        <v>23</v>
      </c>
      <c r="E17506" t="s">
        <v>23</v>
      </c>
      <c r="F17506">
        <v>704869</v>
      </c>
    </row>
    <row r="17507" spans="1:6">
      <c r="A17507" s="171">
        <v>44727</v>
      </c>
      <c r="B17507" t="s">
        <v>164</v>
      </c>
      <c r="C17507">
        <v>259600.33</v>
      </c>
      <c r="D17507" t="s">
        <v>24</v>
      </c>
      <c r="E17507" t="s">
        <v>24</v>
      </c>
      <c r="F17507">
        <v>901238</v>
      </c>
    </row>
    <row r="17508" spans="1:6">
      <c r="A17508" s="171">
        <v>44727</v>
      </c>
      <c r="B17508" t="s">
        <v>164</v>
      </c>
      <c r="C17508">
        <v>259600.33</v>
      </c>
      <c r="D17508" t="s">
        <v>25</v>
      </c>
      <c r="E17508" t="s">
        <v>25</v>
      </c>
      <c r="F17508">
        <v>2327639</v>
      </c>
    </row>
    <row r="17509" spans="1:6">
      <c r="A17509" s="171">
        <v>44727</v>
      </c>
      <c r="B17509" t="s">
        <v>164</v>
      </c>
      <c r="C17509">
        <v>259600.33</v>
      </c>
      <c r="D17509" t="s">
        <v>26</v>
      </c>
      <c r="E17509" t="s">
        <v>26</v>
      </c>
      <c r="F17509">
        <v>307669</v>
      </c>
    </row>
    <row r="17510" spans="1:6">
      <c r="A17510" s="171">
        <v>44727</v>
      </c>
      <c r="B17510" t="s">
        <v>164</v>
      </c>
      <c r="C17510">
        <v>259600.33</v>
      </c>
      <c r="D17510" t="s">
        <v>27</v>
      </c>
      <c r="E17510" t="s">
        <v>27</v>
      </c>
      <c r="F17510">
        <v>68453</v>
      </c>
    </row>
    <row r="17511" spans="1:6">
      <c r="A17511" s="171">
        <v>44727</v>
      </c>
      <c r="B17511" t="s">
        <v>164</v>
      </c>
      <c r="C17511">
        <v>259600.33</v>
      </c>
      <c r="D17511" t="s">
        <v>28</v>
      </c>
      <c r="E17511" t="s">
        <v>28</v>
      </c>
      <c r="F17511">
        <v>0</v>
      </c>
    </row>
    <row r="17512" spans="1:6">
      <c r="A17512" s="171">
        <v>44727</v>
      </c>
      <c r="B17512" t="s">
        <v>164</v>
      </c>
      <c r="C17512">
        <v>259600.33</v>
      </c>
      <c r="D17512" t="s">
        <v>29</v>
      </c>
      <c r="E17512" t="s">
        <v>29</v>
      </c>
      <c r="F17512">
        <v>1788437</v>
      </c>
    </row>
    <row r="17513" spans="1:6">
      <c r="A17513" s="171">
        <v>44727</v>
      </c>
      <c r="B17513" t="s">
        <v>164</v>
      </c>
      <c r="C17513">
        <v>259600.33</v>
      </c>
      <c r="D17513" t="s">
        <v>30</v>
      </c>
      <c r="E17513" t="s">
        <v>30</v>
      </c>
      <c r="F17513">
        <v>38972946</v>
      </c>
    </row>
    <row r="17514" spans="1:6">
      <c r="A17514" s="171">
        <v>44727</v>
      </c>
      <c r="B17514" t="s">
        <v>164</v>
      </c>
      <c r="C17514">
        <v>259600.33</v>
      </c>
      <c r="D17514" t="s">
        <v>31</v>
      </c>
      <c r="E17514" t="s">
        <v>31</v>
      </c>
      <c r="F17514">
        <v>460949</v>
      </c>
    </row>
    <row r="17515" spans="1:6">
      <c r="A17515" s="171">
        <v>44727</v>
      </c>
      <c r="B17515" t="s">
        <v>164</v>
      </c>
      <c r="C17515">
        <v>259600.33</v>
      </c>
      <c r="D17515" t="s">
        <v>32</v>
      </c>
      <c r="E17515" t="s">
        <v>32</v>
      </c>
      <c r="F17515">
        <v>70140</v>
      </c>
    </row>
    <row r="17516" spans="1:6">
      <c r="A17516" s="171">
        <v>44727</v>
      </c>
      <c r="B17516" t="s">
        <v>164</v>
      </c>
      <c r="C17516">
        <v>259600.33</v>
      </c>
      <c r="D17516" t="s">
        <v>33</v>
      </c>
      <c r="E17516" t="s">
        <v>33</v>
      </c>
      <c r="F17516">
        <v>256750373</v>
      </c>
    </row>
    <row r="17517" spans="1:6">
      <c r="A17517" s="171">
        <v>44727</v>
      </c>
      <c r="B17517" t="s">
        <v>164</v>
      </c>
      <c r="C17517">
        <v>259600.33</v>
      </c>
      <c r="D17517" t="s">
        <v>34</v>
      </c>
      <c r="E17517" t="s">
        <v>34</v>
      </c>
      <c r="F17517">
        <v>2367015</v>
      </c>
    </row>
    <row r="17518" spans="1:6">
      <c r="A17518" s="171">
        <v>44727</v>
      </c>
      <c r="B17518" t="s">
        <v>164</v>
      </c>
      <c r="C17518">
        <v>259600.33</v>
      </c>
      <c r="D17518" t="s">
        <v>35</v>
      </c>
      <c r="E17518" t="s">
        <v>35</v>
      </c>
      <c r="F17518">
        <v>6844100</v>
      </c>
    </row>
    <row r="17519" spans="1:6">
      <c r="A17519" s="171">
        <v>44727</v>
      </c>
      <c r="B17519" t="s">
        <v>164</v>
      </c>
      <c r="C17519">
        <v>259600.33</v>
      </c>
      <c r="D17519" t="s">
        <v>36</v>
      </c>
      <c r="E17519" t="s">
        <v>36</v>
      </c>
      <c r="F17519">
        <v>0</v>
      </c>
    </row>
    <row r="17520" spans="1:6">
      <c r="A17520" s="171">
        <v>44727</v>
      </c>
      <c r="B17520" t="s">
        <v>164</v>
      </c>
      <c r="C17520">
        <v>259600.33</v>
      </c>
      <c r="D17520" t="s">
        <v>37</v>
      </c>
      <c r="E17520" t="s">
        <v>37</v>
      </c>
      <c r="F17520">
        <v>0</v>
      </c>
    </row>
    <row r="17521" spans="1:6">
      <c r="A17521" s="171">
        <v>44727</v>
      </c>
      <c r="B17521" t="s">
        <v>164</v>
      </c>
      <c r="C17521">
        <v>259600.33</v>
      </c>
      <c r="D17521" t="s">
        <v>38</v>
      </c>
      <c r="E17521" t="s">
        <v>38</v>
      </c>
      <c r="F17521">
        <v>0</v>
      </c>
    </row>
    <row r="17522" spans="1:6">
      <c r="A17522" s="171">
        <v>44727</v>
      </c>
      <c r="B17522" t="s">
        <v>164</v>
      </c>
      <c r="C17522">
        <v>259600.33</v>
      </c>
      <c r="D17522" t="s">
        <v>39</v>
      </c>
      <c r="E17522" t="s">
        <v>39</v>
      </c>
      <c r="F17522">
        <v>0</v>
      </c>
    </row>
    <row r="17523" spans="1:6">
      <c r="A17523" s="171">
        <v>44727</v>
      </c>
      <c r="B17523" t="s">
        <v>164</v>
      </c>
      <c r="C17523">
        <v>259600.33</v>
      </c>
      <c r="D17523" t="s">
        <v>40</v>
      </c>
      <c r="E17523" t="s">
        <v>40</v>
      </c>
      <c r="F17523">
        <v>0</v>
      </c>
    </row>
    <row r="17524" spans="1:6">
      <c r="A17524" s="171">
        <v>44727</v>
      </c>
      <c r="B17524" t="s">
        <v>164</v>
      </c>
      <c r="C17524">
        <v>259600.33</v>
      </c>
      <c r="D17524" t="s">
        <v>41</v>
      </c>
      <c r="E17524" t="s">
        <v>41</v>
      </c>
      <c r="F17524">
        <v>0</v>
      </c>
    </row>
    <row r="17525" spans="1:6">
      <c r="A17525" s="171">
        <v>44728</v>
      </c>
      <c r="B17525" t="s">
        <v>164</v>
      </c>
      <c r="C17525">
        <v>203973.54</v>
      </c>
      <c r="D17525" t="s">
        <v>9</v>
      </c>
      <c r="E17525" t="s">
        <v>9</v>
      </c>
      <c r="F17525">
        <v>53169</v>
      </c>
    </row>
    <row r="17526" spans="1:6">
      <c r="A17526" s="171">
        <v>44728</v>
      </c>
      <c r="B17526" t="s">
        <v>164</v>
      </c>
      <c r="C17526">
        <v>203973.54</v>
      </c>
      <c r="D17526" t="s">
        <v>9</v>
      </c>
      <c r="E17526" t="s">
        <v>10</v>
      </c>
      <c r="F17526">
        <v>53169</v>
      </c>
    </row>
    <row r="17527" spans="1:6">
      <c r="A17527" s="171">
        <v>44728</v>
      </c>
      <c r="B17527" t="s">
        <v>164</v>
      </c>
      <c r="C17527">
        <v>203973.54</v>
      </c>
      <c r="D17527" t="s">
        <v>9</v>
      </c>
      <c r="E17527" t="s">
        <v>11</v>
      </c>
      <c r="F17527">
        <v>0</v>
      </c>
    </row>
    <row r="17528" spans="1:6">
      <c r="A17528" s="171">
        <v>44728</v>
      </c>
      <c r="B17528" t="s">
        <v>164</v>
      </c>
      <c r="C17528">
        <v>203973.54</v>
      </c>
      <c r="D17528" t="s">
        <v>9</v>
      </c>
      <c r="E17528" t="s">
        <v>12</v>
      </c>
      <c r="F17528">
        <v>0</v>
      </c>
    </row>
    <row r="17529" spans="1:6">
      <c r="A17529" s="171">
        <v>44728</v>
      </c>
      <c r="B17529" t="s">
        <v>164</v>
      </c>
      <c r="C17529">
        <v>203973.54</v>
      </c>
      <c r="D17529" t="s">
        <v>9</v>
      </c>
      <c r="E17529" t="s">
        <v>13</v>
      </c>
      <c r="F17529">
        <v>0</v>
      </c>
    </row>
    <row r="17530" spans="1:6">
      <c r="A17530" s="171">
        <v>44728</v>
      </c>
      <c r="B17530" t="s">
        <v>164</v>
      </c>
      <c r="C17530">
        <v>203973.54</v>
      </c>
      <c r="D17530" t="s">
        <v>14</v>
      </c>
      <c r="E17530" t="s">
        <v>14</v>
      </c>
      <c r="F17530">
        <v>0</v>
      </c>
    </row>
    <row r="17531" spans="1:6">
      <c r="A17531" s="171">
        <v>44728</v>
      </c>
      <c r="B17531" t="s">
        <v>164</v>
      </c>
      <c r="C17531">
        <v>203973.54</v>
      </c>
      <c r="D17531" t="s">
        <v>14</v>
      </c>
      <c r="E17531" t="s">
        <v>15</v>
      </c>
      <c r="F17531">
        <v>0</v>
      </c>
    </row>
    <row r="17532" spans="1:6">
      <c r="A17532" s="171">
        <v>44728</v>
      </c>
      <c r="B17532" t="s">
        <v>164</v>
      </c>
      <c r="C17532">
        <v>203973.54</v>
      </c>
      <c r="D17532" t="s">
        <v>14</v>
      </c>
      <c r="E17532" t="s">
        <v>16</v>
      </c>
      <c r="F17532">
        <v>0</v>
      </c>
    </row>
    <row r="17533" spans="1:6">
      <c r="A17533" s="171">
        <v>44728</v>
      </c>
      <c r="B17533" t="s">
        <v>164</v>
      </c>
      <c r="C17533">
        <v>203973.54</v>
      </c>
      <c r="D17533" t="s">
        <v>14</v>
      </c>
      <c r="E17533" t="s">
        <v>17</v>
      </c>
      <c r="F17533">
        <v>0</v>
      </c>
    </row>
    <row r="17534" spans="1:6">
      <c r="A17534" s="171">
        <v>44728</v>
      </c>
      <c r="B17534" t="s">
        <v>164</v>
      </c>
      <c r="C17534">
        <v>203973.54</v>
      </c>
      <c r="D17534" t="s">
        <v>14</v>
      </c>
      <c r="E17534" t="s">
        <v>18</v>
      </c>
      <c r="F17534">
        <v>0</v>
      </c>
    </row>
    <row r="17535" spans="1:6">
      <c r="A17535" s="171">
        <v>44728</v>
      </c>
      <c r="B17535" t="s">
        <v>164</v>
      </c>
      <c r="C17535">
        <v>203973.54</v>
      </c>
      <c r="D17535" t="s">
        <v>19</v>
      </c>
      <c r="E17535" t="s">
        <v>19</v>
      </c>
      <c r="F17535">
        <v>259912</v>
      </c>
    </row>
    <row r="17536" spans="1:6">
      <c r="A17536" s="171">
        <v>44728</v>
      </c>
      <c r="B17536" t="s">
        <v>164</v>
      </c>
      <c r="C17536">
        <v>203973.54</v>
      </c>
      <c r="D17536" t="s">
        <v>19</v>
      </c>
      <c r="E17536" t="s">
        <v>20</v>
      </c>
      <c r="F17536">
        <v>0</v>
      </c>
    </row>
    <row r="17537" spans="1:6">
      <c r="A17537" s="171">
        <v>44728</v>
      </c>
      <c r="B17537" t="s">
        <v>164</v>
      </c>
      <c r="C17537">
        <v>203973.54</v>
      </c>
      <c r="D17537" t="s">
        <v>19</v>
      </c>
      <c r="E17537" t="s">
        <v>21</v>
      </c>
      <c r="F17537">
        <v>259912</v>
      </c>
    </row>
    <row r="17538" spans="1:6">
      <c r="A17538" s="171">
        <v>44728</v>
      </c>
      <c r="B17538" t="s">
        <v>164</v>
      </c>
      <c r="C17538">
        <v>203973.54</v>
      </c>
      <c r="D17538" t="s">
        <v>19</v>
      </c>
      <c r="E17538" t="s">
        <v>22</v>
      </c>
      <c r="F17538">
        <v>0</v>
      </c>
    </row>
    <row r="17539" spans="1:6">
      <c r="A17539" s="171">
        <v>44728</v>
      </c>
      <c r="B17539" t="s">
        <v>164</v>
      </c>
      <c r="C17539">
        <v>203973.54</v>
      </c>
      <c r="D17539" t="s">
        <v>23</v>
      </c>
      <c r="E17539" t="s">
        <v>23</v>
      </c>
      <c r="F17539">
        <v>800481</v>
      </c>
    </row>
    <row r="17540" spans="1:6">
      <c r="A17540" s="171">
        <v>44728</v>
      </c>
      <c r="B17540" t="s">
        <v>164</v>
      </c>
      <c r="C17540">
        <v>203973.54</v>
      </c>
      <c r="D17540" t="s">
        <v>24</v>
      </c>
      <c r="E17540" t="s">
        <v>24</v>
      </c>
      <c r="F17540">
        <v>761436</v>
      </c>
    </row>
    <row r="17541" spans="1:6">
      <c r="A17541" s="171">
        <v>44728</v>
      </c>
      <c r="B17541" t="s">
        <v>164</v>
      </c>
      <c r="C17541">
        <v>203973.54</v>
      </c>
      <c r="D17541" t="s">
        <v>25</v>
      </c>
      <c r="E17541" t="s">
        <v>25</v>
      </c>
      <c r="F17541">
        <v>2405526</v>
      </c>
    </row>
    <row r="17542" spans="1:6">
      <c r="A17542" s="171">
        <v>44728</v>
      </c>
      <c r="B17542" t="s">
        <v>164</v>
      </c>
      <c r="C17542">
        <v>203973.54</v>
      </c>
      <c r="D17542" t="s">
        <v>26</v>
      </c>
      <c r="E17542" t="s">
        <v>26</v>
      </c>
      <c r="F17542">
        <v>274387</v>
      </c>
    </row>
    <row r="17543" spans="1:6">
      <c r="A17543" s="171">
        <v>44728</v>
      </c>
      <c r="B17543" t="s">
        <v>164</v>
      </c>
      <c r="C17543">
        <v>203973.54</v>
      </c>
      <c r="D17543" t="s">
        <v>27</v>
      </c>
      <c r="E17543" t="s">
        <v>27</v>
      </c>
      <c r="F17543">
        <v>65891</v>
      </c>
    </row>
    <row r="17544" spans="1:6">
      <c r="A17544" s="171">
        <v>44728</v>
      </c>
      <c r="B17544" t="s">
        <v>164</v>
      </c>
      <c r="C17544">
        <v>203973.54</v>
      </c>
      <c r="D17544" t="s">
        <v>28</v>
      </c>
      <c r="E17544" t="s">
        <v>28</v>
      </c>
      <c r="F17544">
        <v>0</v>
      </c>
    </row>
    <row r="17545" spans="1:6">
      <c r="A17545" s="171">
        <v>44728</v>
      </c>
      <c r="B17545" t="s">
        <v>164</v>
      </c>
      <c r="C17545">
        <v>203973.54</v>
      </c>
      <c r="D17545" t="s">
        <v>29</v>
      </c>
      <c r="E17545" t="s">
        <v>29</v>
      </c>
      <c r="F17545">
        <v>1658093</v>
      </c>
    </row>
    <row r="17546" spans="1:6">
      <c r="A17546" s="171">
        <v>44728</v>
      </c>
      <c r="B17546" t="s">
        <v>164</v>
      </c>
      <c r="C17546">
        <v>203973.54</v>
      </c>
      <c r="D17546" t="s">
        <v>30</v>
      </c>
      <c r="E17546" t="s">
        <v>30</v>
      </c>
      <c r="F17546">
        <v>35714349</v>
      </c>
    </row>
    <row r="17547" spans="1:6">
      <c r="A17547" s="171">
        <v>44728</v>
      </c>
      <c r="B17547" t="s">
        <v>164</v>
      </c>
      <c r="C17547">
        <v>203973.54</v>
      </c>
      <c r="D17547" t="s">
        <v>31</v>
      </c>
      <c r="E17547" t="s">
        <v>31</v>
      </c>
      <c r="F17547">
        <v>399259</v>
      </c>
    </row>
    <row r="17548" spans="1:6">
      <c r="A17548" s="171">
        <v>44728</v>
      </c>
      <c r="B17548" t="s">
        <v>164</v>
      </c>
      <c r="C17548">
        <v>203973.54</v>
      </c>
      <c r="D17548" t="s">
        <v>32</v>
      </c>
      <c r="E17548" t="s">
        <v>32</v>
      </c>
      <c r="F17548">
        <v>196598</v>
      </c>
    </row>
    <row r="17549" spans="1:6">
      <c r="A17549" s="171">
        <v>44728</v>
      </c>
      <c r="B17549" t="s">
        <v>164</v>
      </c>
      <c r="C17549">
        <v>203973.54</v>
      </c>
      <c r="D17549" t="s">
        <v>33</v>
      </c>
      <c r="E17549" t="s">
        <v>33</v>
      </c>
      <c r="F17549">
        <v>245538108</v>
      </c>
    </row>
    <row r="17550" spans="1:6">
      <c r="A17550" s="171">
        <v>44728</v>
      </c>
      <c r="B17550" t="s">
        <v>164</v>
      </c>
      <c r="C17550">
        <v>203973.54</v>
      </c>
      <c r="D17550" t="s">
        <v>34</v>
      </c>
      <c r="E17550" t="s">
        <v>34</v>
      </c>
      <c r="F17550">
        <v>1748955</v>
      </c>
    </row>
    <row r="17551" spans="1:6">
      <c r="A17551" s="171">
        <v>44728</v>
      </c>
      <c r="B17551" t="s">
        <v>164</v>
      </c>
      <c r="C17551">
        <v>203973.54</v>
      </c>
      <c r="D17551" t="s">
        <v>35</v>
      </c>
      <c r="E17551" t="s">
        <v>35</v>
      </c>
      <c r="F17551">
        <v>6835285</v>
      </c>
    </row>
    <row r="17552" spans="1:6">
      <c r="A17552" s="171">
        <v>44728</v>
      </c>
      <c r="B17552" t="s">
        <v>164</v>
      </c>
      <c r="C17552">
        <v>203973.54</v>
      </c>
      <c r="D17552" t="s">
        <v>36</v>
      </c>
      <c r="E17552" t="s">
        <v>36</v>
      </c>
      <c r="F17552">
        <v>0</v>
      </c>
    </row>
    <row r="17553" spans="1:6">
      <c r="A17553" s="171">
        <v>44728</v>
      </c>
      <c r="B17553" t="s">
        <v>164</v>
      </c>
      <c r="C17553">
        <v>203973.54</v>
      </c>
      <c r="D17553" t="s">
        <v>37</v>
      </c>
      <c r="E17553" t="s">
        <v>37</v>
      </c>
      <c r="F17553">
        <v>0</v>
      </c>
    </row>
    <row r="17554" spans="1:6">
      <c r="A17554" s="171">
        <v>44728</v>
      </c>
      <c r="B17554" t="s">
        <v>164</v>
      </c>
      <c r="C17554">
        <v>203973.54</v>
      </c>
      <c r="D17554" t="s">
        <v>38</v>
      </c>
      <c r="E17554" t="s">
        <v>38</v>
      </c>
      <c r="F17554">
        <v>0</v>
      </c>
    </row>
    <row r="17555" spans="1:6">
      <c r="A17555" s="171">
        <v>44728</v>
      </c>
      <c r="B17555" t="s">
        <v>164</v>
      </c>
      <c r="C17555">
        <v>203973.54</v>
      </c>
      <c r="D17555" t="s">
        <v>39</v>
      </c>
      <c r="E17555" t="s">
        <v>39</v>
      </c>
      <c r="F17555">
        <v>0</v>
      </c>
    </row>
    <row r="17556" spans="1:6">
      <c r="A17556" s="171">
        <v>44728</v>
      </c>
      <c r="B17556" t="s">
        <v>164</v>
      </c>
      <c r="C17556">
        <v>203973.54</v>
      </c>
      <c r="D17556" t="s">
        <v>40</v>
      </c>
      <c r="E17556" t="s">
        <v>40</v>
      </c>
      <c r="F17556">
        <v>0</v>
      </c>
    </row>
    <row r="17557" spans="1:6">
      <c r="A17557" s="171">
        <v>44728</v>
      </c>
      <c r="B17557" t="s">
        <v>164</v>
      </c>
      <c r="C17557">
        <v>203973.54</v>
      </c>
      <c r="D17557" t="s">
        <v>41</v>
      </c>
      <c r="E17557" t="s">
        <v>41</v>
      </c>
      <c r="F17557">
        <v>0</v>
      </c>
    </row>
    <row r="17558" spans="1:6">
      <c r="A17558" s="171">
        <v>44729</v>
      </c>
      <c r="B17558" t="s">
        <v>164</v>
      </c>
      <c r="C17558">
        <v>781034.95</v>
      </c>
      <c r="D17558" t="s">
        <v>9</v>
      </c>
      <c r="E17558" t="s">
        <v>9</v>
      </c>
      <c r="F17558">
        <v>3582</v>
      </c>
    </row>
    <row r="17559" spans="1:6">
      <c r="A17559" s="171">
        <v>44729</v>
      </c>
      <c r="B17559" t="s">
        <v>164</v>
      </c>
      <c r="C17559">
        <v>781034.95</v>
      </c>
      <c r="D17559" t="s">
        <v>9</v>
      </c>
      <c r="E17559" t="s">
        <v>10</v>
      </c>
      <c r="F17559">
        <v>3582</v>
      </c>
    </row>
    <row r="17560" spans="1:6">
      <c r="A17560" s="171">
        <v>44729</v>
      </c>
      <c r="B17560" t="s">
        <v>164</v>
      </c>
      <c r="C17560">
        <v>781034.95</v>
      </c>
      <c r="D17560" t="s">
        <v>9</v>
      </c>
      <c r="E17560" t="s">
        <v>11</v>
      </c>
      <c r="F17560">
        <v>0</v>
      </c>
    </row>
    <row r="17561" spans="1:6">
      <c r="A17561" s="171">
        <v>44729</v>
      </c>
      <c r="B17561" t="s">
        <v>164</v>
      </c>
      <c r="C17561">
        <v>781034.95</v>
      </c>
      <c r="D17561" t="s">
        <v>9</v>
      </c>
      <c r="E17561" t="s">
        <v>12</v>
      </c>
      <c r="F17561">
        <v>0</v>
      </c>
    </row>
    <row r="17562" spans="1:6">
      <c r="A17562" s="171">
        <v>44729</v>
      </c>
      <c r="B17562" t="s">
        <v>164</v>
      </c>
      <c r="C17562">
        <v>781034.95</v>
      </c>
      <c r="D17562" t="s">
        <v>9</v>
      </c>
      <c r="E17562" t="s">
        <v>13</v>
      </c>
      <c r="F17562">
        <v>0</v>
      </c>
    </row>
    <row r="17563" spans="1:6">
      <c r="A17563" s="171">
        <v>44729</v>
      </c>
      <c r="B17563" t="s">
        <v>164</v>
      </c>
      <c r="C17563">
        <v>781034.95</v>
      </c>
      <c r="D17563" t="s">
        <v>14</v>
      </c>
      <c r="E17563" t="s">
        <v>14</v>
      </c>
      <c r="F17563">
        <v>0</v>
      </c>
    </row>
    <row r="17564" spans="1:6">
      <c r="A17564" s="171">
        <v>44729</v>
      </c>
      <c r="B17564" t="s">
        <v>164</v>
      </c>
      <c r="C17564">
        <v>781034.95</v>
      </c>
      <c r="D17564" t="s">
        <v>14</v>
      </c>
      <c r="E17564" t="s">
        <v>15</v>
      </c>
      <c r="F17564">
        <v>0</v>
      </c>
    </row>
    <row r="17565" spans="1:6">
      <c r="A17565" s="171">
        <v>44729</v>
      </c>
      <c r="B17565" t="s">
        <v>164</v>
      </c>
      <c r="C17565">
        <v>781034.95</v>
      </c>
      <c r="D17565" t="s">
        <v>14</v>
      </c>
      <c r="E17565" t="s">
        <v>16</v>
      </c>
      <c r="F17565">
        <v>0</v>
      </c>
    </row>
    <row r="17566" spans="1:6">
      <c r="A17566" s="171">
        <v>44729</v>
      </c>
      <c r="B17566" t="s">
        <v>164</v>
      </c>
      <c r="C17566">
        <v>781034.95</v>
      </c>
      <c r="D17566" t="s">
        <v>14</v>
      </c>
      <c r="E17566" t="s">
        <v>17</v>
      </c>
      <c r="F17566">
        <v>0</v>
      </c>
    </row>
    <row r="17567" spans="1:6">
      <c r="A17567" s="171">
        <v>44729</v>
      </c>
      <c r="B17567" t="s">
        <v>164</v>
      </c>
      <c r="C17567">
        <v>781034.95</v>
      </c>
      <c r="D17567" t="s">
        <v>14</v>
      </c>
      <c r="E17567" t="s">
        <v>18</v>
      </c>
      <c r="F17567">
        <v>0</v>
      </c>
    </row>
    <row r="17568" spans="1:6">
      <c r="A17568" s="171">
        <v>44729</v>
      </c>
      <c r="B17568" t="s">
        <v>164</v>
      </c>
      <c r="C17568">
        <v>781034.95</v>
      </c>
      <c r="D17568" t="s">
        <v>19</v>
      </c>
      <c r="E17568" t="s">
        <v>19</v>
      </c>
      <c r="F17568">
        <v>672177</v>
      </c>
    </row>
    <row r="17569" spans="1:6">
      <c r="A17569" s="171">
        <v>44729</v>
      </c>
      <c r="B17569" t="s">
        <v>164</v>
      </c>
      <c r="C17569">
        <v>781034.95</v>
      </c>
      <c r="D17569" t="s">
        <v>19</v>
      </c>
      <c r="E17569" t="s">
        <v>20</v>
      </c>
      <c r="F17569">
        <v>0</v>
      </c>
    </row>
    <row r="17570" spans="1:6">
      <c r="A17570" s="171">
        <v>44729</v>
      </c>
      <c r="B17570" t="s">
        <v>164</v>
      </c>
      <c r="C17570">
        <v>781034.95</v>
      </c>
      <c r="D17570" t="s">
        <v>19</v>
      </c>
      <c r="E17570" t="s">
        <v>21</v>
      </c>
      <c r="F17570">
        <v>672177</v>
      </c>
    </row>
    <row r="17571" spans="1:6">
      <c r="A17571" s="171">
        <v>44729</v>
      </c>
      <c r="B17571" t="s">
        <v>164</v>
      </c>
      <c r="C17571">
        <v>781034.95</v>
      </c>
      <c r="D17571" t="s">
        <v>19</v>
      </c>
      <c r="E17571" t="s">
        <v>22</v>
      </c>
      <c r="F17571">
        <v>0</v>
      </c>
    </row>
    <row r="17572" spans="1:6">
      <c r="A17572" s="171">
        <v>44729</v>
      </c>
      <c r="B17572" t="s">
        <v>164</v>
      </c>
      <c r="C17572">
        <v>781034.95</v>
      </c>
      <c r="D17572" t="s">
        <v>23</v>
      </c>
      <c r="E17572" t="s">
        <v>23</v>
      </c>
      <c r="F17572">
        <v>754350</v>
      </c>
    </row>
    <row r="17573" spans="1:6">
      <c r="A17573" s="171">
        <v>44729</v>
      </c>
      <c r="B17573" t="s">
        <v>164</v>
      </c>
      <c r="C17573">
        <v>781034.95</v>
      </c>
      <c r="D17573" t="s">
        <v>24</v>
      </c>
      <c r="E17573" t="s">
        <v>24</v>
      </c>
      <c r="F17573">
        <v>735104</v>
      </c>
    </row>
    <row r="17574" spans="1:6">
      <c r="A17574" s="171">
        <v>44729</v>
      </c>
      <c r="B17574" t="s">
        <v>164</v>
      </c>
      <c r="C17574">
        <v>781034.95</v>
      </c>
      <c r="D17574" t="s">
        <v>25</v>
      </c>
      <c r="E17574" t="s">
        <v>25</v>
      </c>
      <c r="F17574">
        <v>1961545</v>
      </c>
    </row>
    <row r="17575" spans="1:6">
      <c r="A17575" s="171">
        <v>44729</v>
      </c>
      <c r="B17575" t="s">
        <v>164</v>
      </c>
      <c r="C17575">
        <v>781034.95</v>
      </c>
      <c r="D17575" t="s">
        <v>26</v>
      </c>
      <c r="E17575" t="s">
        <v>26</v>
      </c>
      <c r="F17575">
        <v>725725</v>
      </c>
    </row>
    <row r="17576" spans="1:6">
      <c r="A17576" s="171">
        <v>44729</v>
      </c>
      <c r="B17576" t="s">
        <v>164</v>
      </c>
      <c r="C17576">
        <v>781034.95</v>
      </c>
      <c r="D17576" t="s">
        <v>27</v>
      </c>
      <c r="E17576" t="s">
        <v>27</v>
      </c>
      <c r="F17576">
        <v>66524</v>
      </c>
    </row>
    <row r="17577" spans="1:6">
      <c r="A17577" s="171">
        <v>44729</v>
      </c>
      <c r="B17577" t="s">
        <v>164</v>
      </c>
      <c r="C17577">
        <v>781034.95</v>
      </c>
      <c r="D17577" t="s">
        <v>28</v>
      </c>
      <c r="E17577" t="s">
        <v>28</v>
      </c>
      <c r="F17577">
        <v>0</v>
      </c>
    </row>
    <row r="17578" spans="1:6">
      <c r="A17578" s="171">
        <v>44729</v>
      </c>
      <c r="B17578" t="s">
        <v>164</v>
      </c>
      <c r="C17578">
        <v>781034.95</v>
      </c>
      <c r="D17578" t="s">
        <v>29</v>
      </c>
      <c r="E17578" t="s">
        <v>29</v>
      </c>
      <c r="F17578">
        <v>1588971</v>
      </c>
    </row>
    <row r="17579" spans="1:6">
      <c r="A17579" s="171">
        <v>44729</v>
      </c>
      <c r="B17579" t="s">
        <v>164</v>
      </c>
      <c r="C17579">
        <v>781034.95</v>
      </c>
      <c r="D17579" t="s">
        <v>30</v>
      </c>
      <c r="E17579" t="s">
        <v>30</v>
      </c>
      <c r="F17579">
        <v>24139980</v>
      </c>
    </row>
    <row r="17580" spans="1:6">
      <c r="A17580" s="171">
        <v>44729</v>
      </c>
      <c r="B17580" t="s">
        <v>164</v>
      </c>
      <c r="C17580">
        <v>781034.95</v>
      </c>
      <c r="D17580" t="s">
        <v>31</v>
      </c>
      <c r="E17580" t="s">
        <v>31</v>
      </c>
      <c r="F17580">
        <v>379844</v>
      </c>
    </row>
    <row r="17581" spans="1:6">
      <c r="A17581" s="171">
        <v>44729</v>
      </c>
      <c r="B17581" t="s">
        <v>164</v>
      </c>
      <c r="C17581">
        <v>781034.95</v>
      </c>
      <c r="D17581" t="s">
        <v>32</v>
      </c>
      <c r="E17581" t="s">
        <v>32</v>
      </c>
      <c r="F17581">
        <v>45142</v>
      </c>
    </row>
    <row r="17582" spans="1:6">
      <c r="A17582" s="171">
        <v>44729</v>
      </c>
      <c r="B17582" t="s">
        <v>164</v>
      </c>
      <c r="C17582">
        <v>781034.95</v>
      </c>
      <c r="D17582" t="s">
        <v>33</v>
      </c>
      <c r="E17582" t="s">
        <v>33</v>
      </c>
      <c r="F17582">
        <v>248032653</v>
      </c>
    </row>
    <row r="17583" spans="1:6">
      <c r="A17583" s="171">
        <v>44729</v>
      </c>
      <c r="B17583" t="s">
        <v>164</v>
      </c>
      <c r="C17583">
        <v>781034.95</v>
      </c>
      <c r="D17583" t="s">
        <v>34</v>
      </c>
      <c r="E17583" t="s">
        <v>34</v>
      </c>
      <c r="F17583">
        <v>1774387</v>
      </c>
    </row>
    <row r="17584" spans="1:6">
      <c r="A17584" s="171">
        <v>44729</v>
      </c>
      <c r="B17584" t="s">
        <v>164</v>
      </c>
      <c r="C17584">
        <v>781034.95</v>
      </c>
      <c r="D17584" t="s">
        <v>35</v>
      </c>
      <c r="E17584" t="s">
        <v>35</v>
      </c>
      <c r="F17584">
        <v>6614905</v>
      </c>
    </row>
    <row r="17585" spans="1:6">
      <c r="A17585" s="171">
        <v>44729</v>
      </c>
      <c r="B17585" t="s">
        <v>164</v>
      </c>
      <c r="C17585">
        <v>781034.95</v>
      </c>
      <c r="D17585" t="s">
        <v>36</v>
      </c>
      <c r="E17585" t="s">
        <v>36</v>
      </c>
      <c r="F17585">
        <v>0</v>
      </c>
    </row>
    <row r="17586" spans="1:6">
      <c r="A17586" s="171">
        <v>44729</v>
      </c>
      <c r="B17586" t="s">
        <v>164</v>
      </c>
      <c r="C17586">
        <v>781034.95</v>
      </c>
      <c r="D17586" t="s">
        <v>37</v>
      </c>
      <c r="E17586" t="s">
        <v>37</v>
      </c>
      <c r="F17586">
        <v>0</v>
      </c>
    </row>
    <row r="17587" spans="1:6">
      <c r="A17587" s="171">
        <v>44729</v>
      </c>
      <c r="B17587" t="s">
        <v>164</v>
      </c>
      <c r="C17587">
        <v>781034.95</v>
      </c>
      <c r="D17587" t="s">
        <v>38</v>
      </c>
      <c r="E17587" t="s">
        <v>38</v>
      </c>
      <c r="F17587">
        <v>0</v>
      </c>
    </row>
    <row r="17588" spans="1:6">
      <c r="A17588" s="171">
        <v>44729</v>
      </c>
      <c r="B17588" t="s">
        <v>164</v>
      </c>
      <c r="C17588">
        <v>781034.95</v>
      </c>
      <c r="D17588" t="s">
        <v>39</v>
      </c>
      <c r="E17588" t="s">
        <v>39</v>
      </c>
      <c r="F17588">
        <v>0</v>
      </c>
    </row>
    <row r="17589" spans="1:6">
      <c r="A17589" s="171">
        <v>44729</v>
      </c>
      <c r="B17589" t="s">
        <v>164</v>
      </c>
      <c r="C17589">
        <v>781034.95</v>
      </c>
      <c r="D17589" t="s">
        <v>40</v>
      </c>
      <c r="E17589" t="s">
        <v>40</v>
      </c>
      <c r="F17589">
        <v>0</v>
      </c>
    </row>
    <row r="17590" spans="1:6">
      <c r="A17590" s="171">
        <v>44729</v>
      </c>
      <c r="B17590" t="s">
        <v>164</v>
      </c>
      <c r="C17590">
        <v>781034.95</v>
      </c>
      <c r="D17590" t="s">
        <v>41</v>
      </c>
      <c r="E17590" t="s">
        <v>41</v>
      </c>
      <c r="F17590">
        <v>0</v>
      </c>
    </row>
    <row r="17591" spans="1:6">
      <c r="A17591" s="171">
        <v>44730</v>
      </c>
      <c r="B17591" t="s">
        <v>164</v>
      </c>
      <c r="C17591">
        <v>387857.64</v>
      </c>
      <c r="D17591" t="s">
        <v>9</v>
      </c>
      <c r="E17591" t="s">
        <v>9</v>
      </c>
      <c r="F17591">
        <v>0</v>
      </c>
    </row>
    <row r="17592" spans="1:6">
      <c r="A17592" s="171">
        <v>44730</v>
      </c>
      <c r="B17592" t="s">
        <v>164</v>
      </c>
      <c r="C17592">
        <v>387857.64</v>
      </c>
      <c r="D17592" t="s">
        <v>9</v>
      </c>
      <c r="E17592" t="s">
        <v>10</v>
      </c>
      <c r="F17592">
        <v>0</v>
      </c>
    </row>
    <row r="17593" spans="1:6">
      <c r="A17593" s="171">
        <v>44730</v>
      </c>
      <c r="B17593" t="s">
        <v>164</v>
      </c>
      <c r="C17593">
        <v>387857.64</v>
      </c>
      <c r="D17593" t="s">
        <v>9</v>
      </c>
      <c r="E17593" t="s">
        <v>11</v>
      </c>
      <c r="F17593">
        <v>0</v>
      </c>
    </row>
    <row r="17594" spans="1:6">
      <c r="A17594" s="171">
        <v>44730</v>
      </c>
      <c r="B17594" t="s">
        <v>164</v>
      </c>
      <c r="C17594">
        <v>387857.64</v>
      </c>
      <c r="D17594" t="s">
        <v>9</v>
      </c>
      <c r="E17594" t="s">
        <v>12</v>
      </c>
      <c r="F17594">
        <v>0</v>
      </c>
    </row>
    <row r="17595" spans="1:6">
      <c r="A17595" s="171">
        <v>44730</v>
      </c>
      <c r="B17595" t="s">
        <v>164</v>
      </c>
      <c r="C17595">
        <v>387857.64</v>
      </c>
      <c r="D17595" t="s">
        <v>9</v>
      </c>
      <c r="E17595" t="s">
        <v>13</v>
      </c>
      <c r="F17595">
        <v>0</v>
      </c>
    </row>
    <row r="17596" spans="1:6">
      <c r="A17596" s="171">
        <v>44730</v>
      </c>
      <c r="B17596" t="s">
        <v>164</v>
      </c>
      <c r="C17596">
        <v>387857.64</v>
      </c>
      <c r="D17596" t="s">
        <v>14</v>
      </c>
      <c r="E17596" t="s">
        <v>14</v>
      </c>
      <c r="F17596">
        <v>0</v>
      </c>
    </row>
    <row r="17597" spans="1:6">
      <c r="A17597" s="171">
        <v>44730</v>
      </c>
      <c r="B17597" t="s">
        <v>164</v>
      </c>
      <c r="C17597">
        <v>387857.64</v>
      </c>
      <c r="D17597" t="s">
        <v>14</v>
      </c>
      <c r="E17597" t="s">
        <v>15</v>
      </c>
      <c r="F17597">
        <v>0</v>
      </c>
    </row>
    <row r="17598" spans="1:6">
      <c r="A17598" s="171">
        <v>44730</v>
      </c>
      <c r="B17598" t="s">
        <v>164</v>
      </c>
      <c r="C17598">
        <v>387857.64</v>
      </c>
      <c r="D17598" t="s">
        <v>14</v>
      </c>
      <c r="E17598" t="s">
        <v>16</v>
      </c>
      <c r="F17598">
        <v>0</v>
      </c>
    </row>
    <row r="17599" spans="1:6">
      <c r="A17599" s="171">
        <v>44730</v>
      </c>
      <c r="B17599" t="s">
        <v>164</v>
      </c>
      <c r="C17599">
        <v>387857.64</v>
      </c>
      <c r="D17599" t="s">
        <v>14</v>
      </c>
      <c r="E17599" t="s">
        <v>17</v>
      </c>
      <c r="F17599">
        <v>0</v>
      </c>
    </row>
    <row r="17600" spans="1:6">
      <c r="A17600" s="171">
        <v>44730</v>
      </c>
      <c r="B17600" t="s">
        <v>164</v>
      </c>
      <c r="C17600">
        <v>387857.64</v>
      </c>
      <c r="D17600" t="s">
        <v>14</v>
      </c>
      <c r="E17600" t="s">
        <v>18</v>
      </c>
      <c r="F17600">
        <v>0</v>
      </c>
    </row>
    <row r="17601" spans="1:6">
      <c r="A17601" s="171">
        <v>44730</v>
      </c>
      <c r="B17601" t="s">
        <v>164</v>
      </c>
      <c r="C17601">
        <v>387857.64</v>
      </c>
      <c r="D17601" t="s">
        <v>19</v>
      </c>
      <c r="E17601" t="s">
        <v>19</v>
      </c>
      <c r="F17601">
        <v>967193</v>
      </c>
    </row>
    <row r="17602" spans="1:6">
      <c r="A17602" s="171">
        <v>44730</v>
      </c>
      <c r="B17602" t="s">
        <v>164</v>
      </c>
      <c r="C17602">
        <v>387857.64</v>
      </c>
      <c r="D17602" t="s">
        <v>19</v>
      </c>
      <c r="E17602" t="s">
        <v>20</v>
      </c>
      <c r="F17602">
        <v>821075</v>
      </c>
    </row>
    <row r="17603" spans="1:6">
      <c r="A17603" s="171">
        <v>44730</v>
      </c>
      <c r="B17603" t="s">
        <v>164</v>
      </c>
      <c r="C17603">
        <v>387857.64</v>
      </c>
      <c r="D17603" t="s">
        <v>19</v>
      </c>
      <c r="E17603" t="s">
        <v>21</v>
      </c>
      <c r="F17603">
        <v>146118</v>
      </c>
    </row>
    <row r="17604" spans="1:6">
      <c r="A17604" s="171">
        <v>44730</v>
      </c>
      <c r="B17604" t="s">
        <v>164</v>
      </c>
      <c r="C17604">
        <v>387857.64</v>
      </c>
      <c r="D17604" t="s">
        <v>19</v>
      </c>
      <c r="E17604" t="s">
        <v>22</v>
      </c>
      <c r="F17604">
        <v>0</v>
      </c>
    </row>
    <row r="17605" spans="1:6">
      <c r="A17605" s="171">
        <v>44730</v>
      </c>
      <c r="B17605" t="s">
        <v>164</v>
      </c>
      <c r="C17605">
        <v>387857.64</v>
      </c>
      <c r="D17605" t="s">
        <v>23</v>
      </c>
      <c r="E17605" t="s">
        <v>23</v>
      </c>
      <c r="F17605">
        <v>746600</v>
      </c>
    </row>
    <row r="17606" spans="1:6">
      <c r="A17606" s="171">
        <v>44730</v>
      </c>
      <c r="B17606" t="s">
        <v>164</v>
      </c>
      <c r="C17606">
        <v>387857.64</v>
      </c>
      <c r="D17606" t="s">
        <v>24</v>
      </c>
      <c r="E17606" t="s">
        <v>24</v>
      </c>
      <c r="F17606">
        <v>666492</v>
      </c>
    </row>
    <row r="17607" spans="1:6">
      <c r="A17607" s="171">
        <v>44730</v>
      </c>
      <c r="B17607" t="s">
        <v>164</v>
      </c>
      <c r="C17607">
        <v>387857.64</v>
      </c>
      <c r="D17607" t="s">
        <v>25</v>
      </c>
      <c r="E17607" t="s">
        <v>25</v>
      </c>
      <c r="F17607">
        <v>1953754</v>
      </c>
    </row>
    <row r="17608" spans="1:6">
      <c r="A17608" s="171">
        <v>44730</v>
      </c>
      <c r="B17608" t="s">
        <v>164</v>
      </c>
      <c r="C17608">
        <v>387857.64</v>
      </c>
      <c r="D17608" t="s">
        <v>26</v>
      </c>
      <c r="E17608" t="s">
        <v>26</v>
      </c>
      <c r="F17608">
        <v>1022241</v>
      </c>
    </row>
    <row r="17609" spans="1:6">
      <c r="A17609" s="171">
        <v>44730</v>
      </c>
      <c r="B17609" t="s">
        <v>164</v>
      </c>
      <c r="C17609">
        <v>387857.64</v>
      </c>
      <c r="D17609" t="s">
        <v>27</v>
      </c>
      <c r="E17609" t="s">
        <v>27</v>
      </c>
      <c r="F17609">
        <v>68615</v>
      </c>
    </row>
    <row r="17610" spans="1:6">
      <c r="A17610" s="171">
        <v>44730</v>
      </c>
      <c r="B17610" t="s">
        <v>164</v>
      </c>
      <c r="C17610">
        <v>387857.64</v>
      </c>
      <c r="D17610" t="s">
        <v>28</v>
      </c>
      <c r="E17610" t="s">
        <v>28</v>
      </c>
      <c r="F17610">
        <v>0</v>
      </c>
    </row>
    <row r="17611" spans="1:6">
      <c r="A17611" s="171">
        <v>44730</v>
      </c>
      <c r="B17611" t="s">
        <v>164</v>
      </c>
      <c r="C17611">
        <v>387857.64</v>
      </c>
      <c r="D17611" t="s">
        <v>29</v>
      </c>
      <c r="E17611" t="s">
        <v>29</v>
      </c>
      <c r="F17611">
        <v>2201831</v>
      </c>
    </row>
    <row r="17612" spans="1:6">
      <c r="A17612" s="171">
        <v>44730</v>
      </c>
      <c r="B17612" t="s">
        <v>164</v>
      </c>
      <c r="C17612">
        <v>387857.64</v>
      </c>
      <c r="D17612" t="s">
        <v>30</v>
      </c>
      <c r="E17612" t="s">
        <v>30</v>
      </c>
      <c r="F17612">
        <v>22203363</v>
      </c>
    </row>
    <row r="17613" spans="1:6">
      <c r="A17613" s="171">
        <v>44730</v>
      </c>
      <c r="B17613" t="s">
        <v>164</v>
      </c>
      <c r="C17613">
        <v>387857.64</v>
      </c>
      <c r="D17613" t="s">
        <v>31</v>
      </c>
      <c r="E17613" t="s">
        <v>31</v>
      </c>
      <c r="F17613">
        <v>374256</v>
      </c>
    </row>
    <row r="17614" spans="1:6">
      <c r="A17614" s="171">
        <v>44730</v>
      </c>
      <c r="B17614" t="s">
        <v>164</v>
      </c>
      <c r="C17614">
        <v>387857.64</v>
      </c>
      <c r="D17614" t="s">
        <v>32</v>
      </c>
      <c r="E17614" t="s">
        <v>32</v>
      </c>
      <c r="F17614">
        <v>66222</v>
      </c>
    </row>
    <row r="17615" spans="1:6">
      <c r="A17615" s="171">
        <v>44730</v>
      </c>
      <c r="B17615" t="s">
        <v>164</v>
      </c>
      <c r="C17615">
        <v>387857.64</v>
      </c>
      <c r="D17615" t="s">
        <v>33</v>
      </c>
      <c r="E17615" t="s">
        <v>33</v>
      </c>
      <c r="F17615">
        <v>245016388</v>
      </c>
    </row>
    <row r="17616" spans="1:6">
      <c r="A17616" s="171">
        <v>44730</v>
      </c>
      <c r="B17616" t="s">
        <v>164</v>
      </c>
      <c r="C17616">
        <v>387857.64</v>
      </c>
      <c r="D17616" t="s">
        <v>34</v>
      </c>
      <c r="E17616" t="s">
        <v>34</v>
      </c>
      <c r="F17616">
        <v>286089</v>
      </c>
    </row>
    <row r="17617" spans="1:6">
      <c r="A17617" s="171">
        <v>44730</v>
      </c>
      <c r="B17617" t="s">
        <v>164</v>
      </c>
      <c r="C17617">
        <v>387857.64</v>
      </c>
      <c r="D17617" t="s">
        <v>35</v>
      </c>
      <c r="E17617" t="s">
        <v>35</v>
      </c>
      <c r="F17617">
        <v>6742612</v>
      </c>
    </row>
    <row r="17618" spans="1:6">
      <c r="A17618" s="171">
        <v>44730</v>
      </c>
      <c r="B17618" t="s">
        <v>164</v>
      </c>
      <c r="C17618">
        <v>387857.64</v>
      </c>
      <c r="D17618" t="s">
        <v>36</v>
      </c>
      <c r="E17618" t="s">
        <v>36</v>
      </c>
      <c r="F17618">
        <v>0</v>
      </c>
    </row>
    <row r="17619" spans="1:6">
      <c r="A17619" s="171">
        <v>44730</v>
      </c>
      <c r="B17619" t="s">
        <v>164</v>
      </c>
      <c r="C17619">
        <v>387857.64</v>
      </c>
      <c r="D17619" t="s">
        <v>37</v>
      </c>
      <c r="E17619" t="s">
        <v>37</v>
      </c>
      <c r="F17619">
        <v>0</v>
      </c>
    </row>
    <row r="17620" spans="1:6">
      <c r="A17620" s="171">
        <v>44730</v>
      </c>
      <c r="B17620" t="s">
        <v>164</v>
      </c>
      <c r="C17620">
        <v>387857.64</v>
      </c>
      <c r="D17620" t="s">
        <v>38</v>
      </c>
      <c r="E17620" t="s">
        <v>38</v>
      </c>
      <c r="F17620">
        <v>0</v>
      </c>
    </row>
    <row r="17621" spans="1:6">
      <c r="A17621" s="171">
        <v>44730</v>
      </c>
      <c r="B17621" t="s">
        <v>164</v>
      </c>
      <c r="C17621">
        <v>387857.64</v>
      </c>
      <c r="D17621" t="s">
        <v>39</v>
      </c>
      <c r="E17621" t="s">
        <v>39</v>
      </c>
      <c r="F17621">
        <v>0</v>
      </c>
    </row>
    <row r="17622" spans="1:6">
      <c r="A17622" s="171">
        <v>44730</v>
      </c>
      <c r="B17622" t="s">
        <v>164</v>
      </c>
      <c r="C17622">
        <v>387857.64</v>
      </c>
      <c r="D17622" t="s">
        <v>40</v>
      </c>
      <c r="E17622" t="s">
        <v>40</v>
      </c>
      <c r="F17622">
        <v>0</v>
      </c>
    </row>
    <row r="17623" spans="1:6">
      <c r="A17623" s="171">
        <v>44730</v>
      </c>
      <c r="B17623" t="s">
        <v>164</v>
      </c>
      <c r="C17623">
        <v>387857.64</v>
      </c>
      <c r="D17623" t="s">
        <v>41</v>
      </c>
      <c r="E17623" t="s">
        <v>41</v>
      </c>
      <c r="F17623">
        <v>0</v>
      </c>
    </row>
    <row r="17624" spans="1:6">
      <c r="A17624" s="171">
        <v>44731</v>
      </c>
      <c r="B17624" t="s">
        <v>164</v>
      </c>
      <c r="C17624">
        <v>307934.99</v>
      </c>
      <c r="D17624" t="s">
        <v>9</v>
      </c>
      <c r="E17624" t="s">
        <v>9</v>
      </c>
      <c r="F17624">
        <v>43083</v>
      </c>
    </row>
    <row r="17625" spans="1:6">
      <c r="A17625" s="171">
        <v>44731</v>
      </c>
      <c r="B17625" t="s">
        <v>164</v>
      </c>
      <c r="C17625">
        <v>307934.99</v>
      </c>
      <c r="D17625" t="s">
        <v>9</v>
      </c>
      <c r="E17625" t="s">
        <v>10</v>
      </c>
      <c r="F17625">
        <v>43083</v>
      </c>
    </row>
    <row r="17626" spans="1:6">
      <c r="A17626" s="171">
        <v>44731</v>
      </c>
      <c r="B17626" t="s">
        <v>164</v>
      </c>
      <c r="C17626">
        <v>307934.99</v>
      </c>
      <c r="D17626" t="s">
        <v>9</v>
      </c>
      <c r="E17626" t="s">
        <v>11</v>
      </c>
      <c r="F17626">
        <v>0</v>
      </c>
    </row>
    <row r="17627" spans="1:6">
      <c r="A17627" s="171">
        <v>44731</v>
      </c>
      <c r="B17627" t="s">
        <v>164</v>
      </c>
      <c r="C17627">
        <v>307934.99</v>
      </c>
      <c r="D17627" t="s">
        <v>9</v>
      </c>
      <c r="E17627" t="s">
        <v>12</v>
      </c>
      <c r="F17627">
        <v>0</v>
      </c>
    </row>
    <row r="17628" spans="1:6">
      <c r="A17628" s="171">
        <v>44731</v>
      </c>
      <c r="B17628" t="s">
        <v>164</v>
      </c>
      <c r="C17628">
        <v>307934.99</v>
      </c>
      <c r="D17628" t="s">
        <v>9</v>
      </c>
      <c r="E17628" t="s">
        <v>13</v>
      </c>
      <c r="F17628">
        <v>0</v>
      </c>
    </row>
    <row r="17629" spans="1:6">
      <c r="A17629" s="171">
        <v>44731</v>
      </c>
      <c r="B17629" t="s">
        <v>164</v>
      </c>
      <c r="C17629">
        <v>307934.99</v>
      </c>
      <c r="D17629" t="s">
        <v>14</v>
      </c>
      <c r="E17629" t="s">
        <v>14</v>
      </c>
      <c r="F17629">
        <v>0</v>
      </c>
    </row>
    <row r="17630" spans="1:6">
      <c r="A17630" s="171">
        <v>44731</v>
      </c>
      <c r="B17630" t="s">
        <v>164</v>
      </c>
      <c r="C17630">
        <v>307934.99</v>
      </c>
      <c r="D17630" t="s">
        <v>14</v>
      </c>
      <c r="E17630" t="s">
        <v>15</v>
      </c>
      <c r="F17630">
        <v>0</v>
      </c>
    </row>
    <row r="17631" spans="1:6">
      <c r="A17631" s="171">
        <v>44731</v>
      </c>
      <c r="B17631" t="s">
        <v>164</v>
      </c>
      <c r="C17631">
        <v>307934.99</v>
      </c>
      <c r="D17631" t="s">
        <v>14</v>
      </c>
      <c r="E17631" t="s">
        <v>16</v>
      </c>
      <c r="F17631">
        <v>0</v>
      </c>
    </row>
    <row r="17632" spans="1:6">
      <c r="A17632" s="171">
        <v>44731</v>
      </c>
      <c r="B17632" t="s">
        <v>164</v>
      </c>
      <c r="C17632">
        <v>307934.99</v>
      </c>
      <c r="D17632" t="s">
        <v>14</v>
      </c>
      <c r="E17632" t="s">
        <v>17</v>
      </c>
      <c r="F17632">
        <v>0</v>
      </c>
    </row>
    <row r="17633" spans="1:6">
      <c r="A17633" s="171">
        <v>44731</v>
      </c>
      <c r="B17633" t="s">
        <v>164</v>
      </c>
      <c r="C17633">
        <v>307934.99</v>
      </c>
      <c r="D17633" t="s">
        <v>14</v>
      </c>
      <c r="E17633" t="s">
        <v>18</v>
      </c>
      <c r="F17633">
        <v>0</v>
      </c>
    </row>
    <row r="17634" spans="1:6">
      <c r="A17634" s="171">
        <v>44731</v>
      </c>
      <c r="B17634" t="s">
        <v>164</v>
      </c>
      <c r="C17634">
        <v>307934.99</v>
      </c>
      <c r="D17634" t="s">
        <v>19</v>
      </c>
      <c r="E17634" t="s">
        <v>19</v>
      </c>
      <c r="F17634">
        <v>967990</v>
      </c>
    </row>
    <row r="17635" spans="1:6">
      <c r="A17635" s="171">
        <v>44731</v>
      </c>
      <c r="B17635" t="s">
        <v>164</v>
      </c>
      <c r="C17635">
        <v>307934.99</v>
      </c>
      <c r="D17635" t="s">
        <v>19</v>
      </c>
      <c r="E17635" t="s">
        <v>20</v>
      </c>
      <c r="F17635">
        <v>896660</v>
      </c>
    </row>
    <row r="17636" spans="1:6">
      <c r="A17636" s="171">
        <v>44731</v>
      </c>
      <c r="B17636" t="s">
        <v>164</v>
      </c>
      <c r="C17636">
        <v>307934.99</v>
      </c>
      <c r="D17636" t="s">
        <v>19</v>
      </c>
      <c r="E17636" t="s">
        <v>21</v>
      </c>
      <c r="F17636">
        <v>71330</v>
      </c>
    </row>
    <row r="17637" spans="1:6">
      <c r="A17637" s="171">
        <v>44731</v>
      </c>
      <c r="B17637" t="s">
        <v>164</v>
      </c>
      <c r="C17637">
        <v>307934.99</v>
      </c>
      <c r="D17637" t="s">
        <v>19</v>
      </c>
      <c r="E17637" t="s">
        <v>22</v>
      </c>
      <c r="F17637">
        <v>0</v>
      </c>
    </row>
    <row r="17638" spans="1:6">
      <c r="A17638" s="171">
        <v>44731</v>
      </c>
      <c r="B17638" t="s">
        <v>164</v>
      </c>
      <c r="C17638">
        <v>307934.99</v>
      </c>
      <c r="D17638" t="s">
        <v>23</v>
      </c>
      <c r="E17638" t="s">
        <v>23</v>
      </c>
      <c r="F17638">
        <v>262122</v>
      </c>
    </row>
    <row r="17639" spans="1:6">
      <c r="A17639" s="171">
        <v>44731</v>
      </c>
      <c r="B17639" t="s">
        <v>164</v>
      </c>
      <c r="C17639">
        <v>307934.99</v>
      </c>
      <c r="D17639" t="s">
        <v>24</v>
      </c>
      <c r="E17639" t="s">
        <v>24</v>
      </c>
      <c r="F17639">
        <v>696637</v>
      </c>
    </row>
    <row r="17640" spans="1:6">
      <c r="A17640" s="171">
        <v>44731</v>
      </c>
      <c r="B17640" t="s">
        <v>164</v>
      </c>
      <c r="C17640">
        <v>307934.99</v>
      </c>
      <c r="D17640" t="s">
        <v>25</v>
      </c>
      <c r="E17640" t="s">
        <v>25</v>
      </c>
      <c r="F17640">
        <v>1903104</v>
      </c>
    </row>
    <row r="17641" spans="1:6">
      <c r="A17641" s="171">
        <v>44731</v>
      </c>
      <c r="B17641" t="s">
        <v>164</v>
      </c>
      <c r="C17641">
        <v>307934.99</v>
      </c>
      <c r="D17641" t="s">
        <v>26</v>
      </c>
      <c r="E17641" t="s">
        <v>26</v>
      </c>
      <c r="F17641">
        <v>1022265</v>
      </c>
    </row>
    <row r="17642" spans="1:6">
      <c r="A17642" s="171">
        <v>44731</v>
      </c>
      <c r="B17642" t="s">
        <v>164</v>
      </c>
      <c r="C17642">
        <v>307934.99</v>
      </c>
      <c r="D17642" t="s">
        <v>27</v>
      </c>
      <c r="E17642" t="s">
        <v>27</v>
      </c>
      <c r="F17642">
        <v>70405</v>
      </c>
    </row>
    <row r="17643" spans="1:6">
      <c r="A17643" s="171">
        <v>44731</v>
      </c>
      <c r="B17643" t="s">
        <v>164</v>
      </c>
      <c r="C17643">
        <v>307934.99</v>
      </c>
      <c r="D17643" t="s">
        <v>28</v>
      </c>
      <c r="E17643" t="s">
        <v>28</v>
      </c>
      <c r="F17643">
        <v>0</v>
      </c>
    </row>
    <row r="17644" spans="1:6">
      <c r="A17644" s="171">
        <v>44731</v>
      </c>
      <c r="B17644" t="s">
        <v>164</v>
      </c>
      <c r="C17644">
        <v>307934.99</v>
      </c>
      <c r="D17644" t="s">
        <v>29</v>
      </c>
      <c r="E17644" t="s">
        <v>29</v>
      </c>
      <c r="F17644">
        <v>2369770</v>
      </c>
    </row>
    <row r="17645" spans="1:6">
      <c r="A17645" s="171">
        <v>44731</v>
      </c>
      <c r="B17645" t="s">
        <v>164</v>
      </c>
      <c r="C17645">
        <v>307934.99</v>
      </c>
      <c r="D17645" t="s">
        <v>30</v>
      </c>
      <c r="E17645" t="s">
        <v>30</v>
      </c>
      <c r="F17645">
        <v>30084484</v>
      </c>
    </row>
    <row r="17646" spans="1:6">
      <c r="A17646" s="171">
        <v>44731</v>
      </c>
      <c r="B17646" t="s">
        <v>164</v>
      </c>
      <c r="C17646">
        <v>307934.99</v>
      </c>
      <c r="D17646" t="s">
        <v>31</v>
      </c>
      <c r="E17646" t="s">
        <v>31</v>
      </c>
      <c r="F17646">
        <v>385222</v>
      </c>
    </row>
    <row r="17647" spans="1:6">
      <c r="A17647" s="171">
        <v>44731</v>
      </c>
      <c r="B17647" t="s">
        <v>164</v>
      </c>
      <c r="C17647">
        <v>307934.99</v>
      </c>
      <c r="D17647" t="s">
        <v>32</v>
      </c>
      <c r="E17647" t="s">
        <v>32</v>
      </c>
      <c r="F17647">
        <v>90726</v>
      </c>
    </row>
    <row r="17648" spans="1:6">
      <c r="A17648" s="171">
        <v>44731</v>
      </c>
      <c r="B17648" t="s">
        <v>164</v>
      </c>
      <c r="C17648">
        <v>307934.99</v>
      </c>
      <c r="D17648" t="s">
        <v>33</v>
      </c>
      <c r="E17648" t="s">
        <v>33</v>
      </c>
      <c r="F17648">
        <v>297039843</v>
      </c>
    </row>
    <row r="17649" spans="1:6">
      <c r="A17649" s="171">
        <v>44731</v>
      </c>
      <c r="B17649" t="s">
        <v>164</v>
      </c>
      <c r="C17649">
        <v>307934.99</v>
      </c>
      <c r="D17649" t="s">
        <v>34</v>
      </c>
      <c r="E17649" t="s">
        <v>34</v>
      </c>
      <c r="F17649">
        <v>533949</v>
      </c>
    </row>
    <row r="17650" spans="1:6">
      <c r="A17650" s="171">
        <v>44731</v>
      </c>
      <c r="B17650" t="s">
        <v>164</v>
      </c>
      <c r="C17650">
        <v>307934.99</v>
      </c>
      <c r="D17650" t="s">
        <v>35</v>
      </c>
      <c r="E17650" t="s">
        <v>35</v>
      </c>
      <c r="F17650">
        <v>6369110</v>
      </c>
    </row>
    <row r="17651" spans="1:6">
      <c r="A17651" s="171">
        <v>44731</v>
      </c>
      <c r="B17651" t="s">
        <v>164</v>
      </c>
      <c r="C17651">
        <v>307934.99</v>
      </c>
      <c r="D17651" t="s">
        <v>36</v>
      </c>
      <c r="E17651" t="s">
        <v>36</v>
      </c>
      <c r="F17651">
        <v>0</v>
      </c>
    </row>
    <row r="17652" spans="1:6">
      <c r="A17652" s="171">
        <v>44731</v>
      </c>
      <c r="B17652" t="s">
        <v>164</v>
      </c>
      <c r="C17652">
        <v>307934.99</v>
      </c>
      <c r="D17652" t="s">
        <v>37</v>
      </c>
      <c r="E17652" t="s">
        <v>37</v>
      </c>
      <c r="F17652">
        <v>0</v>
      </c>
    </row>
    <row r="17653" spans="1:6">
      <c r="A17653" s="171">
        <v>44731</v>
      </c>
      <c r="B17653" t="s">
        <v>164</v>
      </c>
      <c r="C17653">
        <v>307934.99</v>
      </c>
      <c r="D17653" t="s">
        <v>38</v>
      </c>
      <c r="E17653" t="s">
        <v>38</v>
      </c>
      <c r="F17653">
        <v>0</v>
      </c>
    </row>
    <row r="17654" spans="1:6">
      <c r="A17654" s="171">
        <v>44731</v>
      </c>
      <c r="B17654" t="s">
        <v>164</v>
      </c>
      <c r="C17654">
        <v>307934.99</v>
      </c>
      <c r="D17654" t="s">
        <v>39</v>
      </c>
      <c r="E17654" t="s">
        <v>39</v>
      </c>
      <c r="F17654">
        <v>0</v>
      </c>
    </row>
    <row r="17655" spans="1:6">
      <c r="A17655" s="171">
        <v>44731</v>
      </c>
      <c r="B17655" t="s">
        <v>164</v>
      </c>
      <c r="C17655">
        <v>307934.99</v>
      </c>
      <c r="D17655" t="s">
        <v>40</v>
      </c>
      <c r="E17655" t="s">
        <v>40</v>
      </c>
      <c r="F17655">
        <v>0</v>
      </c>
    </row>
    <row r="17656" spans="1:6">
      <c r="A17656" s="171">
        <v>44731</v>
      </c>
      <c r="B17656" t="s">
        <v>164</v>
      </c>
      <c r="C17656">
        <v>307934.99</v>
      </c>
      <c r="D17656" t="s">
        <v>41</v>
      </c>
      <c r="E17656" t="s">
        <v>41</v>
      </c>
      <c r="F17656">
        <v>0</v>
      </c>
    </row>
    <row r="17657" spans="1:6">
      <c r="A17657" s="171">
        <v>44732</v>
      </c>
      <c r="B17657" t="s">
        <v>164</v>
      </c>
      <c r="C17657">
        <v>248666.52</v>
      </c>
      <c r="D17657" t="s">
        <v>9</v>
      </c>
      <c r="E17657" t="s">
        <v>9</v>
      </c>
      <c r="F17657">
        <v>47047</v>
      </c>
    </row>
    <row r="17658" spans="1:6">
      <c r="A17658" s="171">
        <v>44732</v>
      </c>
      <c r="B17658" t="s">
        <v>164</v>
      </c>
      <c r="C17658">
        <v>248666.52</v>
      </c>
      <c r="D17658" t="s">
        <v>9</v>
      </c>
      <c r="E17658" t="s">
        <v>10</v>
      </c>
      <c r="F17658">
        <v>47047</v>
      </c>
    </row>
    <row r="17659" spans="1:6">
      <c r="A17659" s="171">
        <v>44732</v>
      </c>
      <c r="B17659" t="s">
        <v>164</v>
      </c>
      <c r="C17659">
        <v>248666.52</v>
      </c>
      <c r="D17659" t="s">
        <v>9</v>
      </c>
      <c r="E17659" t="s">
        <v>11</v>
      </c>
      <c r="F17659">
        <v>0</v>
      </c>
    </row>
    <row r="17660" spans="1:6">
      <c r="A17660" s="171">
        <v>44732</v>
      </c>
      <c r="B17660" t="s">
        <v>164</v>
      </c>
      <c r="C17660">
        <v>248666.52</v>
      </c>
      <c r="D17660" t="s">
        <v>9</v>
      </c>
      <c r="E17660" t="s">
        <v>12</v>
      </c>
      <c r="F17660">
        <v>0</v>
      </c>
    </row>
    <row r="17661" spans="1:6">
      <c r="A17661" s="171">
        <v>44732</v>
      </c>
      <c r="B17661" t="s">
        <v>164</v>
      </c>
      <c r="C17661">
        <v>248666.52</v>
      </c>
      <c r="D17661" t="s">
        <v>9</v>
      </c>
      <c r="E17661" t="s">
        <v>13</v>
      </c>
      <c r="F17661">
        <v>0</v>
      </c>
    </row>
    <row r="17662" spans="1:6">
      <c r="A17662" s="171">
        <v>44732</v>
      </c>
      <c r="B17662" t="s">
        <v>164</v>
      </c>
      <c r="C17662">
        <v>248666.52</v>
      </c>
      <c r="D17662" t="s">
        <v>14</v>
      </c>
      <c r="E17662" t="s">
        <v>14</v>
      </c>
      <c r="F17662">
        <v>0</v>
      </c>
    </row>
    <row r="17663" spans="1:6">
      <c r="A17663" s="171">
        <v>44732</v>
      </c>
      <c r="B17663" t="s">
        <v>164</v>
      </c>
      <c r="C17663">
        <v>248666.52</v>
      </c>
      <c r="D17663" t="s">
        <v>14</v>
      </c>
      <c r="E17663" t="s">
        <v>15</v>
      </c>
      <c r="F17663">
        <v>0</v>
      </c>
    </row>
    <row r="17664" spans="1:6">
      <c r="A17664" s="171">
        <v>44732</v>
      </c>
      <c r="B17664" t="s">
        <v>164</v>
      </c>
      <c r="C17664">
        <v>248666.52</v>
      </c>
      <c r="D17664" t="s">
        <v>14</v>
      </c>
      <c r="E17664" t="s">
        <v>16</v>
      </c>
      <c r="F17664">
        <v>0</v>
      </c>
    </row>
    <row r="17665" spans="1:6">
      <c r="A17665" s="171">
        <v>44732</v>
      </c>
      <c r="B17665" t="s">
        <v>164</v>
      </c>
      <c r="C17665">
        <v>248666.52</v>
      </c>
      <c r="D17665" t="s">
        <v>14</v>
      </c>
      <c r="E17665" t="s">
        <v>17</v>
      </c>
      <c r="F17665">
        <v>0</v>
      </c>
    </row>
    <row r="17666" spans="1:6">
      <c r="A17666" s="171">
        <v>44732</v>
      </c>
      <c r="B17666" t="s">
        <v>164</v>
      </c>
      <c r="C17666">
        <v>248666.52</v>
      </c>
      <c r="D17666" t="s">
        <v>14</v>
      </c>
      <c r="E17666" t="s">
        <v>18</v>
      </c>
      <c r="F17666">
        <v>0</v>
      </c>
    </row>
    <row r="17667" spans="1:6">
      <c r="A17667" s="171">
        <v>44732</v>
      </c>
      <c r="B17667" t="s">
        <v>164</v>
      </c>
      <c r="C17667">
        <v>248666.52</v>
      </c>
      <c r="D17667" t="s">
        <v>19</v>
      </c>
      <c r="E17667" t="s">
        <v>19</v>
      </c>
      <c r="F17667">
        <v>457032</v>
      </c>
    </row>
    <row r="17668" spans="1:6">
      <c r="A17668" s="171">
        <v>44732</v>
      </c>
      <c r="B17668" t="s">
        <v>164</v>
      </c>
      <c r="C17668">
        <v>248666.52</v>
      </c>
      <c r="D17668" t="s">
        <v>19</v>
      </c>
      <c r="E17668" t="s">
        <v>20</v>
      </c>
      <c r="F17668">
        <v>436894</v>
      </c>
    </row>
    <row r="17669" spans="1:6">
      <c r="A17669" s="171">
        <v>44732</v>
      </c>
      <c r="B17669" t="s">
        <v>164</v>
      </c>
      <c r="C17669">
        <v>248666.52</v>
      </c>
      <c r="D17669" t="s">
        <v>19</v>
      </c>
      <c r="E17669" t="s">
        <v>21</v>
      </c>
      <c r="F17669">
        <v>20138</v>
      </c>
    </row>
    <row r="17670" spans="1:6">
      <c r="A17670" s="171">
        <v>44732</v>
      </c>
      <c r="B17670" t="s">
        <v>164</v>
      </c>
      <c r="C17670">
        <v>248666.52</v>
      </c>
      <c r="D17670" t="s">
        <v>19</v>
      </c>
      <c r="E17670" t="s">
        <v>22</v>
      </c>
      <c r="F17670">
        <v>0</v>
      </c>
    </row>
    <row r="17671" spans="1:6">
      <c r="A17671" s="171">
        <v>44732</v>
      </c>
      <c r="B17671" t="s">
        <v>164</v>
      </c>
      <c r="C17671">
        <v>248666.52</v>
      </c>
      <c r="D17671" t="s">
        <v>23</v>
      </c>
      <c r="E17671" t="s">
        <v>23</v>
      </c>
      <c r="F17671">
        <v>105023</v>
      </c>
    </row>
    <row r="17672" spans="1:6">
      <c r="A17672" s="171">
        <v>44732</v>
      </c>
      <c r="B17672" t="s">
        <v>164</v>
      </c>
      <c r="C17672">
        <v>248666.52</v>
      </c>
      <c r="D17672" t="s">
        <v>24</v>
      </c>
      <c r="E17672" t="s">
        <v>24</v>
      </c>
      <c r="F17672">
        <v>737127</v>
      </c>
    </row>
    <row r="17673" spans="1:6">
      <c r="A17673" s="171">
        <v>44732</v>
      </c>
      <c r="B17673" t="s">
        <v>164</v>
      </c>
      <c r="C17673">
        <v>248666.52</v>
      </c>
      <c r="D17673" t="s">
        <v>25</v>
      </c>
      <c r="E17673" t="s">
        <v>25</v>
      </c>
      <c r="F17673">
        <v>2066142</v>
      </c>
    </row>
    <row r="17674" spans="1:6">
      <c r="A17674" s="171">
        <v>44732</v>
      </c>
      <c r="B17674" t="s">
        <v>164</v>
      </c>
      <c r="C17674">
        <v>248666.52</v>
      </c>
      <c r="D17674" t="s">
        <v>26</v>
      </c>
      <c r="E17674" t="s">
        <v>26</v>
      </c>
      <c r="F17674">
        <v>484810</v>
      </c>
    </row>
    <row r="17675" spans="1:6">
      <c r="A17675" s="171">
        <v>44732</v>
      </c>
      <c r="B17675" t="s">
        <v>164</v>
      </c>
      <c r="C17675">
        <v>248666.52</v>
      </c>
      <c r="D17675" t="s">
        <v>27</v>
      </c>
      <c r="E17675" t="s">
        <v>27</v>
      </c>
      <c r="F17675">
        <v>69622</v>
      </c>
    </row>
    <row r="17676" spans="1:6">
      <c r="A17676" s="171">
        <v>44732</v>
      </c>
      <c r="B17676" t="s">
        <v>164</v>
      </c>
      <c r="C17676">
        <v>248666.52</v>
      </c>
      <c r="D17676" t="s">
        <v>28</v>
      </c>
      <c r="E17676" t="s">
        <v>28</v>
      </c>
      <c r="F17676">
        <v>0</v>
      </c>
    </row>
    <row r="17677" spans="1:6">
      <c r="A17677" s="171">
        <v>44732</v>
      </c>
      <c r="B17677" t="s">
        <v>164</v>
      </c>
      <c r="C17677">
        <v>248666.52</v>
      </c>
      <c r="D17677" t="s">
        <v>29</v>
      </c>
      <c r="E17677" t="s">
        <v>29</v>
      </c>
      <c r="F17677">
        <v>2502099</v>
      </c>
    </row>
    <row r="17678" spans="1:6">
      <c r="A17678" s="171">
        <v>44732</v>
      </c>
      <c r="B17678" t="s">
        <v>164</v>
      </c>
      <c r="C17678">
        <v>248666.52</v>
      </c>
      <c r="D17678" t="s">
        <v>30</v>
      </c>
      <c r="E17678" t="s">
        <v>30</v>
      </c>
      <c r="F17678">
        <v>34361120</v>
      </c>
    </row>
    <row r="17679" spans="1:6">
      <c r="A17679" s="171">
        <v>44732</v>
      </c>
      <c r="B17679" t="s">
        <v>164</v>
      </c>
      <c r="C17679">
        <v>248666.52</v>
      </c>
      <c r="D17679" t="s">
        <v>31</v>
      </c>
      <c r="E17679" t="s">
        <v>31</v>
      </c>
      <c r="F17679">
        <v>341263</v>
      </c>
    </row>
    <row r="17680" spans="1:6">
      <c r="A17680" s="171">
        <v>44732</v>
      </c>
      <c r="B17680" t="s">
        <v>164</v>
      </c>
      <c r="C17680">
        <v>248666.52</v>
      </c>
      <c r="D17680" t="s">
        <v>32</v>
      </c>
      <c r="E17680" t="s">
        <v>32</v>
      </c>
      <c r="F17680">
        <v>51482</v>
      </c>
    </row>
    <row r="17681" spans="1:6">
      <c r="A17681" s="171">
        <v>44732</v>
      </c>
      <c r="B17681" t="s">
        <v>164</v>
      </c>
      <c r="C17681">
        <v>248666.52</v>
      </c>
      <c r="D17681" t="s">
        <v>33</v>
      </c>
      <c r="E17681" t="s">
        <v>33</v>
      </c>
      <c r="F17681">
        <v>269621663</v>
      </c>
    </row>
    <row r="17682" spans="1:6">
      <c r="A17682" s="171">
        <v>44732</v>
      </c>
      <c r="B17682" t="s">
        <v>164</v>
      </c>
      <c r="C17682">
        <v>248666.52</v>
      </c>
      <c r="D17682" t="s">
        <v>34</v>
      </c>
      <c r="E17682" t="s">
        <v>34</v>
      </c>
      <c r="F17682">
        <v>406093</v>
      </c>
    </row>
    <row r="17683" spans="1:6">
      <c r="A17683" s="171">
        <v>44732</v>
      </c>
      <c r="B17683" t="s">
        <v>164</v>
      </c>
      <c r="C17683">
        <v>248666.52</v>
      </c>
      <c r="D17683" t="s">
        <v>35</v>
      </c>
      <c r="E17683" t="s">
        <v>35</v>
      </c>
      <c r="F17683">
        <v>6214957</v>
      </c>
    </row>
    <row r="17684" spans="1:6">
      <c r="A17684" s="171">
        <v>44732</v>
      </c>
      <c r="B17684" t="s">
        <v>164</v>
      </c>
      <c r="C17684">
        <v>248666.52</v>
      </c>
      <c r="D17684" t="s">
        <v>36</v>
      </c>
      <c r="E17684" t="s">
        <v>36</v>
      </c>
      <c r="F17684">
        <v>0</v>
      </c>
    </row>
    <row r="17685" spans="1:6">
      <c r="A17685" s="171">
        <v>44732</v>
      </c>
      <c r="B17685" t="s">
        <v>164</v>
      </c>
      <c r="C17685">
        <v>248666.52</v>
      </c>
      <c r="D17685" t="s">
        <v>37</v>
      </c>
      <c r="E17685" t="s">
        <v>37</v>
      </c>
      <c r="F17685">
        <v>0</v>
      </c>
    </row>
    <row r="17686" spans="1:6">
      <c r="A17686" s="171">
        <v>44732</v>
      </c>
      <c r="B17686" t="s">
        <v>164</v>
      </c>
      <c r="C17686">
        <v>248666.52</v>
      </c>
      <c r="D17686" t="s">
        <v>38</v>
      </c>
      <c r="E17686" t="s">
        <v>38</v>
      </c>
      <c r="F17686">
        <v>0</v>
      </c>
    </row>
    <row r="17687" spans="1:6">
      <c r="A17687" s="171">
        <v>44732</v>
      </c>
      <c r="B17687" t="s">
        <v>164</v>
      </c>
      <c r="C17687">
        <v>248666.52</v>
      </c>
      <c r="D17687" t="s">
        <v>39</v>
      </c>
      <c r="E17687" t="s">
        <v>39</v>
      </c>
      <c r="F17687">
        <v>0</v>
      </c>
    </row>
    <row r="17688" spans="1:6">
      <c r="A17688" s="171">
        <v>44732</v>
      </c>
      <c r="B17688" t="s">
        <v>164</v>
      </c>
      <c r="C17688">
        <v>248666.52</v>
      </c>
      <c r="D17688" t="s">
        <v>40</v>
      </c>
      <c r="E17688" t="s">
        <v>40</v>
      </c>
      <c r="F17688">
        <v>0</v>
      </c>
    </row>
    <row r="17689" spans="1:6">
      <c r="A17689" s="171">
        <v>44732</v>
      </c>
      <c r="B17689" t="s">
        <v>164</v>
      </c>
      <c r="C17689">
        <v>248666.52</v>
      </c>
      <c r="D17689" t="s">
        <v>41</v>
      </c>
      <c r="E17689" t="s">
        <v>41</v>
      </c>
      <c r="F17689">
        <v>0</v>
      </c>
    </row>
    <row r="17690" spans="1:6">
      <c r="A17690" s="171">
        <v>44733</v>
      </c>
      <c r="B17690" t="s">
        <v>164</v>
      </c>
      <c r="C17690">
        <v>229981.62</v>
      </c>
      <c r="D17690" t="s">
        <v>9</v>
      </c>
      <c r="E17690" t="s">
        <v>9</v>
      </c>
      <c r="F17690">
        <v>49730</v>
      </c>
    </row>
    <row r="17691" spans="1:6">
      <c r="A17691" s="171">
        <v>44733</v>
      </c>
      <c r="B17691" t="s">
        <v>164</v>
      </c>
      <c r="C17691">
        <v>229981.62</v>
      </c>
      <c r="D17691" t="s">
        <v>9</v>
      </c>
      <c r="E17691" t="s">
        <v>10</v>
      </c>
      <c r="F17691">
        <v>49730</v>
      </c>
    </row>
    <row r="17692" spans="1:6">
      <c r="A17692" s="171">
        <v>44733</v>
      </c>
      <c r="B17692" t="s">
        <v>164</v>
      </c>
      <c r="C17692">
        <v>229981.62</v>
      </c>
      <c r="D17692" t="s">
        <v>9</v>
      </c>
      <c r="E17692" t="s">
        <v>11</v>
      </c>
      <c r="F17692">
        <v>0</v>
      </c>
    </row>
    <row r="17693" spans="1:6">
      <c r="A17693" s="171">
        <v>44733</v>
      </c>
      <c r="B17693" t="s">
        <v>164</v>
      </c>
      <c r="C17693">
        <v>229981.62</v>
      </c>
      <c r="D17693" t="s">
        <v>9</v>
      </c>
      <c r="E17693" t="s">
        <v>12</v>
      </c>
      <c r="F17693">
        <v>0</v>
      </c>
    </row>
    <row r="17694" spans="1:6">
      <c r="A17694" s="171">
        <v>44733</v>
      </c>
      <c r="B17694" t="s">
        <v>164</v>
      </c>
      <c r="C17694">
        <v>229981.62</v>
      </c>
      <c r="D17694" t="s">
        <v>9</v>
      </c>
      <c r="E17694" t="s">
        <v>13</v>
      </c>
      <c r="F17694">
        <v>0</v>
      </c>
    </row>
    <row r="17695" spans="1:6">
      <c r="A17695" s="171">
        <v>44733</v>
      </c>
      <c r="B17695" t="s">
        <v>164</v>
      </c>
      <c r="C17695">
        <v>229981.62</v>
      </c>
      <c r="D17695" t="s">
        <v>14</v>
      </c>
      <c r="E17695" t="s">
        <v>14</v>
      </c>
      <c r="F17695">
        <v>0</v>
      </c>
    </row>
    <row r="17696" spans="1:6">
      <c r="A17696" s="171">
        <v>44733</v>
      </c>
      <c r="B17696" t="s">
        <v>164</v>
      </c>
      <c r="C17696">
        <v>229981.62</v>
      </c>
      <c r="D17696" t="s">
        <v>14</v>
      </c>
      <c r="E17696" t="s">
        <v>15</v>
      </c>
      <c r="F17696">
        <v>0</v>
      </c>
    </row>
    <row r="17697" spans="1:6">
      <c r="A17697" s="171">
        <v>44733</v>
      </c>
      <c r="B17697" t="s">
        <v>164</v>
      </c>
      <c r="C17697">
        <v>229981.62</v>
      </c>
      <c r="D17697" t="s">
        <v>14</v>
      </c>
      <c r="E17697" t="s">
        <v>16</v>
      </c>
      <c r="F17697">
        <v>0</v>
      </c>
    </row>
    <row r="17698" spans="1:6">
      <c r="A17698" s="171">
        <v>44733</v>
      </c>
      <c r="B17698" t="s">
        <v>164</v>
      </c>
      <c r="C17698">
        <v>229981.62</v>
      </c>
      <c r="D17698" t="s">
        <v>14</v>
      </c>
      <c r="E17698" t="s">
        <v>17</v>
      </c>
      <c r="F17698">
        <v>0</v>
      </c>
    </row>
    <row r="17699" spans="1:6">
      <c r="A17699" s="171">
        <v>44733</v>
      </c>
      <c r="B17699" t="s">
        <v>164</v>
      </c>
      <c r="C17699">
        <v>229981.62</v>
      </c>
      <c r="D17699" t="s">
        <v>14</v>
      </c>
      <c r="E17699" t="s">
        <v>18</v>
      </c>
      <c r="F17699">
        <v>0</v>
      </c>
    </row>
    <row r="17700" spans="1:6">
      <c r="A17700" s="171">
        <v>44733</v>
      </c>
      <c r="B17700" t="s">
        <v>164</v>
      </c>
      <c r="C17700">
        <v>229981.62</v>
      </c>
      <c r="D17700" t="s">
        <v>19</v>
      </c>
      <c r="E17700" t="s">
        <v>19</v>
      </c>
      <c r="F17700">
        <v>392471</v>
      </c>
    </row>
    <row r="17701" spans="1:6">
      <c r="A17701" s="171">
        <v>44733</v>
      </c>
      <c r="B17701" t="s">
        <v>164</v>
      </c>
      <c r="C17701">
        <v>229981.62</v>
      </c>
      <c r="D17701" t="s">
        <v>19</v>
      </c>
      <c r="E17701" t="s">
        <v>20</v>
      </c>
      <c r="F17701">
        <v>392341</v>
      </c>
    </row>
    <row r="17702" spans="1:6">
      <c r="A17702" s="171">
        <v>44733</v>
      </c>
      <c r="B17702" t="s">
        <v>164</v>
      </c>
      <c r="C17702">
        <v>229981.62</v>
      </c>
      <c r="D17702" t="s">
        <v>19</v>
      </c>
      <c r="E17702" t="s">
        <v>21</v>
      </c>
      <c r="F17702">
        <v>130</v>
      </c>
    </row>
    <row r="17703" spans="1:6">
      <c r="A17703" s="171">
        <v>44733</v>
      </c>
      <c r="B17703" t="s">
        <v>164</v>
      </c>
      <c r="C17703">
        <v>229981.62</v>
      </c>
      <c r="D17703" t="s">
        <v>19</v>
      </c>
      <c r="E17703" t="s">
        <v>22</v>
      </c>
      <c r="F17703">
        <v>0</v>
      </c>
    </row>
    <row r="17704" spans="1:6">
      <c r="A17704" s="171">
        <v>44733</v>
      </c>
      <c r="B17704" t="s">
        <v>164</v>
      </c>
      <c r="C17704">
        <v>229981.62</v>
      </c>
      <c r="D17704" t="s">
        <v>23</v>
      </c>
      <c r="E17704" t="s">
        <v>23</v>
      </c>
      <c r="F17704">
        <v>76591</v>
      </c>
    </row>
    <row r="17705" spans="1:6">
      <c r="A17705" s="171">
        <v>44733</v>
      </c>
      <c r="B17705" t="s">
        <v>164</v>
      </c>
      <c r="C17705">
        <v>229981.62</v>
      </c>
      <c r="D17705" t="s">
        <v>24</v>
      </c>
      <c r="E17705" t="s">
        <v>24</v>
      </c>
      <c r="F17705">
        <v>737115</v>
      </c>
    </row>
    <row r="17706" spans="1:6">
      <c r="A17706" s="171">
        <v>44733</v>
      </c>
      <c r="B17706" t="s">
        <v>164</v>
      </c>
      <c r="C17706">
        <v>229981.62</v>
      </c>
      <c r="D17706" t="s">
        <v>25</v>
      </c>
      <c r="E17706" t="s">
        <v>25</v>
      </c>
      <c r="F17706">
        <v>2146573</v>
      </c>
    </row>
    <row r="17707" spans="1:6">
      <c r="A17707" s="171">
        <v>44733</v>
      </c>
      <c r="B17707" t="s">
        <v>164</v>
      </c>
      <c r="C17707">
        <v>229981.62</v>
      </c>
      <c r="D17707" t="s">
        <v>26</v>
      </c>
      <c r="E17707" t="s">
        <v>26</v>
      </c>
      <c r="F17707">
        <v>449336</v>
      </c>
    </row>
    <row r="17708" spans="1:6">
      <c r="A17708" s="171">
        <v>44733</v>
      </c>
      <c r="B17708" t="s">
        <v>164</v>
      </c>
      <c r="C17708">
        <v>229981.62</v>
      </c>
      <c r="D17708" t="s">
        <v>27</v>
      </c>
      <c r="E17708" t="s">
        <v>27</v>
      </c>
      <c r="F17708">
        <v>68254</v>
      </c>
    </row>
    <row r="17709" spans="1:6">
      <c r="A17709" s="171">
        <v>44733</v>
      </c>
      <c r="B17709" t="s">
        <v>164</v>
      </c>
      <c r="C17709">
        <v>229981.62</v>
      </c>
      <c r="D17709" t="s">
        <v>28</v>
      </c>
      <c r="E17709" t="s">
        <v>28</v>
      </c>
      <c r="F17709">
        <v>0</v>
      </c>
    </row>
    <row r="17710" spans="1:6">
      <c r="A17710" s="171">
        <v>44733</v>
      </c>
      <c r="B17710" t="s">
        <v>164</v>
      </c>
      <c r="C17710">
        <v>229981.62</v>
      </c>
      <c r="D17710" t="s">
        <v>29</v>
      </c>
      <c r="E17710" t="s">
        <v>29</v>
      </c>
      <c r="F17710">
        <v>2390702</v>
      </c>
    </row>
    <row r="17711" spans="1:6">
      <c r="A17711" s="171">
        <v>44733</v>
      </c>
      <c r="B17711" t="s">
        <v>164</v>
      </c>
      <c r="C17711">
        <v>229981.62</v>
      </c>
      <c r="D17711" t="s">
        <v>30</v>
      </c>
      <c r="E17711" t="s">
        <v>30</v>
      </c>
      <c r="F17711">
        <v>30869081</v>
      </c>
    </row>
    <row r="17712" spans="1:6">
      <c r="A17712" s="171">
        <v>44733</v>
      </c>
      <c r="B17712" t="s">
        <v>164</v>
      </c>
      <c r="C17712">
        <v>229981.62</v>
      </c>
      <c r="D17712" t="s">
        <v>31</v>
      </c>
      <c r="E17712" t="s">
        <v>31</v>
      </c>
      <c r="F17712">
        <v>392777</v>
      </c>
    </row>
    <row r="17713" spans="1:6">
      <c r="A17713" s="171">
        <v>44733</v>
      </c>
      <c r="B17713" t="s">
        <v>164</v>
      </c>
      <c r="C17713">
        <v>229981.62</v>
      </c>
      <c r="D17713" t="s">
        <v>32</v>
      </c>
      <c r="E17713" t="s">
        <v>32</v>
      </c>
      <c r="F17713">
        <v>120853</v>
      </c>
    </row>
    <row r="17714" spans="1:6">
      <c r="A17714" s="171">
        <v>44733</v>
      </c>
      <c r="B17714" t="s">
        <v>164</v>
      </c>
      <c r="C17714">
        <v>229981.62</v>
      </c>
      <c r="D17714" t="s">
        <v>33</v>
      </c>
      <c r="E17714" t="s">
        <v>33</v>
      </c>
      <c r="F17714">
        <v>233288291</v>
      </c>
    </row>
    <row r="17715" spans="1:6">
      <c r="A17715" s="171">
        <v>44733</v>
      </c>
      <c r="B17715" t="s">
        <v>164</v>
      </c>
      <c r="C17715">
        <v>229981.62</v>
      </c>
      <c r="D17715" t="s">
        <v>34</v>
      </c>
      <c r="E17715" t="s">
        <v>34</v>
      </c>
      <c r="F17715">
        <v>188051</v>
      </c>
    </row>
    <row r="17716" spans="1:6">
      <c r="A17716" s="171">
        <v>44733</v>
      </c>
      <c r="B17716" t="s">
        <v>164</v>
      </c>
      <c r="C17716">
        <v>229981.62</v>
      </c>
      <c r="D17716" t="s">
        <v>35</v>
      </c>
      <c r="E17716" t="s">
        <v>35</v>
      </c>
      <c r="F17716">
        <v>6305620</v>
      </c>
    </row>
    <row r="17717" spans="1:6">
      <c r="A17717" s="171">
        <v>44733</v>
      </c>
      <c r="B17717" t="s">
        <v>164</v>
      </c>
      <c r="C17717">
        <v>229981.62</v>
      </c>
      <c r="D17717" t="s">
        <v>36</v>
      </c>
      <c r="E17717" t="s">
        <v>36</v>
      </c>
      <c r="F17717">
        <v>0</v>
      </c>
    </row>
    <row r="17718" spans="1:6">
      <c r="A17718" s="171">
        <v>44733</v>
      </c>
      <c r="B17718" t="s">
        <v>164</v>
      </c>
      <c r="C17718">
        <v>229981.62</v>
      </c>
      <c r="D17718" t="s">
        <v>37</v>
      </c>
      <c r="E17718" t="s">
        <v>37</v>
      </c>
      <c r="F17718">
        <v>0</v>
      </c>
    </row>
    <row r="17719" spans="1:6">
      <c r="A17719" s="171">
        <v>44733</v>
      </c>
      <c r="B17719" t="s">
        <v>164</v>
      </c>
      <c r="C17719">
        <v>229981.62</v>
      </c>
      <c r="D17719" t="s">
        <v>38</v>
      </c>
      <c r="E17719" t="s">
        <v>38</v>
      </c>
      <c r="F17719">
        <v>0</v>
      </c>
    </row>
    <row r="17720" spans="1:6">
      <c r="A17720" s="171">
        <v>44733</v>
      </c>
      <c r="B17720" t="s">
        <v>164</v>
      </c>
      <c r="C17720">
        <v>229981.62</v>
      </c>
      <c r="D17720" t="s">
        <v>39</v>
      </c>
      <c r="E17720" t="s">
        <v>39</v>
      </c>
      <c r="F17720">
        <v>0</v>
      </c>
    </row>
    <row r="17721" spans="1:6">
      <c r="A17721" s="171">
        <v>44733</v>
      </c>
      <c r="B17721" t="s">
        <v>164</v>
      </c>
      <c r="C17721">
        <v>229981.62</v>
      </c>
      <c r="D17721" t="s">
        <v>40</v>
      </c>
      <c r="E17721" t="s">
        <v>40</v>
      </c>
      <c r="F17721">
        <v>0</v>
      </c>
    </row>
    <row r="17722" spans="1:6">
      <c r="A17722" s="171">
        <v>44733</v>
      </c>
      <c r="B17722" t="s">
        <v>164</v>
      </c>
      <c r="C17722">
        <v>229981.62</v>
      </c>
      <c r="D17722" t="s">
        <v>41</v>
      </c>
      <c r="E17722" t="s">
        <v>41</v>
      </c>
      <c r="F17722">
        <v>0</v>
      </c>
    </row>
    <row r="17723" spans="1:6">
      <c r="A17723" s="171">
        <v>44734</v>
      </c>
      <c r="B17723" t="s">
        <v>164</v>
      </c>
      <c r="C17723">
        <v>257651.13</v>
      </c>
      <c r="D17723" t="s">
        <v>9</v>
      </c>
      <c r="E17723" t="s">
        <v>9</v>
      </c>
      <c r="F17723">
        <v>51717</v>
      </c>
    </row>
    <row r="17724" spans="1:6">
      <c r="A17724" s="171">
        <v>44734</v>
      </c>
      <c r="B17724" t="s">
        <v>164</v>
      </c>
      <c r="C17724">
        <v>257651.13</v>
      </c>
      <c r="D17724" t="s">
        <v>9</v>
      </c>
      <c r="E17724" t="s">
        <v>10</v>
      </c>
      <c r="F17724">
        <v>51717</v>
      </c>
    </row>
    <row r="17725" spans="1:6">
      <c r="A17725" s="171">
        <v>44734</v>
      </c>
      <c r="B17725" t="s">
        <v>164</v>
      </c>
      <c r="C17725">
        <v>257651.13</v>
      </c>
      <c r="D17725" t="s">
        <v>9</v>
      </c>
      <c r="E17725" t="s">
        <v>11</v>
      </c>
      <c r="F17725">
        <v>0</v>
      </c>
    </row>
    <row r="17726" spans="1:6">
      <c r="A17726" s="171">
        <v>44734</v>
      </c>
      <c r="B17726" t="s">
        <v>164</v>
      </c>
      <c r="C17726">
        <v>257651.13</v>
      </c>
      <c r="D17726" t="s">
        <v>9</v>
      </c>
      <c r="E17726" t="s">
        <v>12</v>
      </c>
      <c r="F17726">
        <v>0</v>
      </c>
    </row>
    <row r="17727" spans="1:6">
      <c r="A17727" s="171">
        <v>44734</v>
      </c>
      <c r="B17727" t="s">
        <v>164</v>
      </c>
      <c r="C17727">
        <v>257651.13</v>
      </c>
      <c r="D17727" t="s">
        <v>9</v>
      </c>
      <c r="E17727" t="s">
        <v>13</v>
      </c>
      <c r="F17727">
        <v>0</v>
      </c>
    </row>
    <row r="17728" spans="1:6">
      <c r="A17728" s="171">
        <v>44734</v>
      </c>
      <c r="B17728" t="s">
        <v>164</v>
      </c>
      <c r="C17728">
        <v>257651.13</v>
      </c>
      <c r="D17728" t="s">
        <v>14</v>
      </c>
      <c r="E17728" t="s">
        <v>14</v>
      </c>
      <c r="F17728">
        <v>0</v>
      </c>
    </row>
    <row r="17729" spans="1:6">
      <c r="A17729" s="171">
        <v>44734</v>
      </c>
      <c r="B17729" t="s">
        <v>164</v>
      </c>
      <c r="C17729">
        <v>257651.13</v>
      </c>
      <c r="D17729" t="s">
        <v>14</v>
      </c>
      <c r="E17729" t="s">
        <v>15</v>
      </c>
      <c r="F17729">
        <v>0</v>
      </c>
    </row>
    <row r="17730" spans="1:6">
      <c r="A17730" s="171">
        <v>44734</v>
      </c>
      <c r="B17730" t="s">
        <v>164</v>
      </c>
      <c r="C17730">
        <v>257651.13</v>
      </c>
      <c r="D17730" t="s">
        <v>14</v>
      </c>
      <c r="E17730" t="s">
        <v>16</v>
      </c>
      <c r="F17730">
        <v>0</v>
      </c>
    </row>
    <row r="17731" spans="1:6">
      <c r="A17731" s="171">
        <v>44734</v>
      </c>
      <c r="B17731" t="s">
        <v>164</v>
      </c>
      <c r="C17731">
        <v>257651.13</v>
      </c>
      <c r="D17731" t="s">
        <v>14</v>
      </c>
      <c r="E17731" t="s">
        <v>17</v>
      </c>
      <c r="F17731">
        <v>0</v>
      </c>
    </row>
    <row r="17732" spans="1:6">
      <c r="A17732" s="171">
        <v>44734</v>
      </c>
      <c r="B17732" t="s">
        <v>164</v>
      </c>
      <c r="C17732">
        <v>257651.13</v>
      </c>
      <c r="D17732" t="s">
        <v>14</v>
      </c>
      <c r="E17732" t="s">
        <v>18</v>
      </c>
      <c r="F17732">
        <v>0</v>
      </c>
    </row>
    <row r="17733" spans="1:6">
      <c r="A17733" s="171">
        <v>44734</v>
      </c>
      <c r="B17733" t="s">
        <v>164</v>
      </c>
      <c r="C17733">
        <v>257651.13</v>
      </c>
      <c r="D17733" t="s">
        <v>19</v>
      </c>
      <c r="E17733" t="s">
        <v>19</v>
      </c>
      <c r="F17733">
        <v>505610</v>
      </c>
    </row>
    <row r="17734" spans="1:6">
      <c r="A17734" s="171">
        <v>44734</v>
      </c>
      <c r="B17734" t="s">
        <v>164</v>
      </c>
      <c r="C17734">
        <v>257651.13</v>
      </c>
      <c r="D17734" t="s">
        <v>19</v>
      </c>
      <c r="E17734" t="s">
        <v>20</v>
      </c>
      <c r="F17734">
        <v>505493</v>
      </c>
    </row>
    <row r="17735" spans="1:6">
      <c r="A17735" s="171">
        <v>44734</v>
      </c>
      <c r="B17735" t="s">
        <v>164</v>
      </c>
      <c r="C17735">
        <v>257651.13</v>
      </c>
      <c r="D17735" t="s">
        <v>19</v>
      </c>
      <c r="E17735" t="s">
        <v>21</v>
      </c>
      <c r="F17735">
        <v>117</v>
      </c>
    </row>
    <row r="17736" spans="1:6">
      <c r="A17736" s="171">
        <v>44734</v>
      </c>
      <c r="B17736" t="s">
        <v>164</v>
      </c>
      <c r="C17736">
        <v>257651.13</v>
      </c>
      <c r="D17736" t="s">
        <v>19</v>
      </c>
      <c r="E17736" t="s">
        <v>22</v>
      </c>
      <c r="F17736">
        <v>0</v>
      </c>
    </row>
    <row r="17737" spans="1:6">
      <c r="A17737" s="171">
        <v>44734</v>
      </c>
      <c r="B17737" t="s">
        <v>164</v>
      </c>
      <c r="C17737">
        <v>257651.13</v>
      </c>
      <c r="D17737" t="s">
        <v>23</v>
      </c>
      <c r="E17737" t="s">
        <v>23</v>
      </c>
      <c r="F17737">
        <v>91784</v>
      </c>
    </row>
    <row r="17738" spans="1:6">
      <c r="A17738" s="171">
        <v>44734</v>
      </c>
      <c r="B17738" t="s">
        <v>164</v>
      </c>
      <c r="C17738">
        <v>257651.13</v>
      </c>
      <c r="D17738" t="s">
        <v>24</v>
      </c>
      <c r="E17738" t="s">
        <v>24</v>
      </c>
      <c r="F17738">
        <v>680049</v>
      </c>
    </row>
    <row r="17739" spans="1:6">
      <c r="A17739" s="171">
        <v>44734</v>
      </c>
      <c r="B17739" t="s">
        <v>164</v>
      </c>
      <c r="C17739">
        <v>257651.13</v>
      </c>
      <c r="D17739" t="s">
        <v>25</v>
      </c>
      <c r="E17739" t="s">
        <v>25</v>
      </c>
      <c r="F17739">
        <v>1791617</v>
      </c>
    </row>
    <row r="17740" spans="1:6">
      <c r="A17740" s="171">
        <v>44734</v>
      </c>
      <c r="B17740" t="s">
        <v>164</v>
      </c>
      <c r="C17740">
        <v>257651.13</v>
      </c>
      <c r="D17740" t="s">
        <v>26</v>
      </c>
      <c r="E17740" t="s">
        <v>26</v>
      </c>
      <c r="F17740">
        <v>555296</v>
      </c>
    </row>
    <row r="17741" spans="1:6">
      <c r="A17741" s="171">
        <v>44734</v>
      </c>
      <c r="B17741" t="s">
        <v>164</v>
      </c>
      <c r="C17741">
        <v>257651.13</v>
      </c>
      <c r="D17741" t="s">
        <v>27</v>
      </c>
      <c r="E17741" t="s">
        <v>27</v>
      </c>
      <c r="F17741">
        <v>70721</v>
      </c>
    </row>
    <row r="17742" spans="1:6">
      <c r="A17742" s="171">
        <v>44734</v>
      </c>
      <c r="B17742" t="s">
        <v>164</v>
      </c>
      <c r="C17742">
        <v>257651.13</v>
      </c>
      <c r="D17742" t="s">
        <v>28</v>
      </c>
      <c r="E17742" t="s">
        <v>28</v>
      </c>
      <c r="F17742">
        <v>0</v>
      </c>
    </row>
    <row r="17743" spans="1:6">
      <c r="A17743" s="171">
        <v>44734</v>
      </c>
      <c r="B17743" t="s">
        <v>164</v>
      </c>
      <c r="C17743">
        <v>257651.13</v>
      </c>
      <c r="D17743" t="s">
        <v>29</v>
      </c>
      <c r="E17743" t="s">
        <v>29</v>
      </c>
      <c r="F17743">
        <v>1950962</v>
      </c>
    </row>
    <row r="17744" spans="1:6">
      <c r="A17744" s="171">
        <v>44734</v>
      </c>
      <c r="B17744" t="s">
        <v>164</v>
      </c>
      <c r="C17744">
        <v>257651.13</v>
      </c>
      <c r="D17744" t="s">
        <v>30</v>
      </c>
      <c r="E17744" t="s">
        <v>30</v>
      </c>
      <c r="F17744">
        <v>31156213</v>
      </c>
    </row>
    <row r="17745" spans="1:6">
      <c r="A17745" s="171">
        <v>44734</v>
      </c>
      <c r="B17745" t="s">
        <v>164</v>
      </c>
      <c r="C17745">
        <v>257651.13</v>
      </c>
      <c r="D17745" t="s">
        <v>31</v>
      </c>
      <c r="E17745" t="s">
        <v>31</v>
      </c>
      <c r="F17745">
        <v>410930</v>
      </c>
    </row>
    <row r="17746" spans="1:6">
      <c r="A17746" s="171">
        <v>44734</v>
      </c>
      <c r="B17746" t="s">
        <v>164</v>
      </c>
      <c r="C17746">
        <v>257651.13</v>
      </c>
      <c r="D17746" t="s">
        <v>32</v>
      </c>
      <c r="E17746" t="s">
        <v>32</v>
      </c>
      <c r="F17746">
        <v>103553</v>
      </c>
    </row>
    <row r="17747" spans="1:6">
      <c r="A17747" s="171">
        <v>44734</v>
      </c>
      <c r="B17747" t="s">
        <v>164</v>
      </c>
      <c r="C17747">
        <v>257651.13</v>
      </c>
      <c r="D17747" t="s">
        <v>33</v>
      </c>
      <c r="E17747" t="s">
        <v>33</v>
      </c>
      <c r="F17747">
        <v>303203362</v>
      </c>
    </row>
    <row r="17748" spans="1:6">
      <c r="A17748" s="171">
        <v>44734</v>
      </c>
      <c r="B17748" t="s">
        <v>164</v>
      </c>
      <c r="C17748">
        <v>257651.13</v>
      </c>
      <c r="D17748" t="s">
        <v>34</v>
      </c>
      <c r="E17748" t="s">
        <v>34</v>
      </c>
      <c r="F17748">
        <v>95056</v>
      </c>
    </row>
    <row r="17749" spans="1:6">
      <c r="A17749" s="171">
        <v>44734</v>
      </c>
      <c r="B17749" t="s">
        <v>164</v>
      </c>
      <c r="C17749">
        <v>257651.13</v>
      </c>
      <c r="D17749" t="s">
        <v>35</v>
      </c>
      <c r="E17749" t="s">
        <v>35</v>
      </c>
      <c r="F17749">
        <v>6304637</v>
      </c>
    </row>
    <row r="17750" spans="1:6">
      <c r="A17750" s="171">
        <v>44734</v>
      </c>
      <c r="B17750" t="s">
        <v>164</v>
      </c>
      <c r="C17750">
        <v>257651.13</v>
      </c>
      <c r="D17750" t="s">
        <v>36</v>
      </c>
      <c r="E17750" t="s">
        <v>36</v>
      </c>
      <c r="F17750">
        <v>0</v>
      </c>
    </row>
    <row r="17751" spans="1:6">
      <c r="A17751" s="171">
        <v>44734</v>
      </c>
      <c r="B17751" t="s">
        <v>164</v>
      </c>
      <c r="C17751">
        <v>257651.13</v>
      </c>
      <c r="D17751" t="s">
        <v>37</v>
      </c>
      <c r="E17751" t="s">
        <v>37</v>
      </c>
      <c r="F17751">
        <v>0</v>
      </c>
    </row>
    <row r="17752" spans="1:6">
      <c r="A17752" s="171">
        <v>44734</v>
      </c>
      <c r="B17752" t="s">
        <v>164</v>
      </c>
      <c r="C17752">
        <v>257651.13</v>
      </c>
      <c r="D17752" t="s">
        <v>38</v>
      </c>
      <c r="E17752" t="s">
        <v>38</v>
      </c>
      <c r="F17752">
        <v>0</v>
      </c>
    </row>
    <row r="17753" spans="1:6">
      <c r="A17753" s="171">
        <v>44734</v>
      </c>
      <c r="B17753" t="s">
        <v>164</v>
      </c>
      <c r="C17753">
        <v>257651.13</v>
      </c>
      <c r="D17753" t="s">
        <v>39</v>
      </c>
      <c r="E17753" t="s">
        <v>39</v>
      </c>
      <c r="F17753">
        <v>0</v>
      </c>
    </row>
    <row r="17754" spans="1:6">
      <c r="A17754" s="171">
        <v>44734</v>
      </c>
      <c r="B17754" t="s">
        <v>164</v>
      </c>
      <c r="C17754">
        <v>257651.13</v>
      </c>
      <c r="D17754" t="s">
        <v>40</v>
      </c>
      <c r="E17754" t="s">
        <v>40</v>
      </c>
      <c r="F17754">
        <v>0</v>
      </c>
    </row>
    <row r="17755" spans="1:6">
      <c r="A17755" s="171">
        <v>44734</v>
      </c>
      <c r="B17755" t="s">
        <v>164</v>
      </c>
      <c r="C17755">
        <v>257651.13</v>
      </c>
      <c r="D17755" t="s">
        <v>41</v>
      </c>
      <c r="E17755" t="s">
        <v>41</v>
      </c>
      <c r="F17755">
        <v>0</v>
      </c>
    </row>
    <row r="17756" spans="1:6">
      <c r="A17756" s="171">
        <v>44735</v>
      </c>
      <c r="B17756" t="s">
        <v>164</v>
      </c>
      <c r="C17756">
        <v>218384.81</v>
      </c>
      <c r="D17756" t="s">
        <v>9</v>
      </c>
      <c r="E17756" t="s">
        <v>9</v>
      </c>
      <c r="F17756">
        <v>3365</v>
      </c>
    </row>
    <row r="17757" spans="1:6">
      <c r="A17757" s="171">
        <v>44735</v>
      </c>
      <c r="B17757" t="s">
        <v>164</v>
      </c>
      <c r="C17757">
        <v>218384.81</v>
      </c>
      <c r="D17757" t="s">
        <v>9</v>
      </c>
      <c r="E17757" t="s">
        <v>10</v>
      </c>
      <c r="F17757">
        <v>3365</v>
      </c>
    </row>
    <row r="17758" spans="1:6">
      <c r="A17758" s="171">
        <v>44735</v>
      </c>
      <c r="B17758" t="s">
        <v>164</v>
      </c>
      <c r="C17758">
        <v>218384.81</v>
      </c>
      <c r="D17758" t="s">
        <v>9</v>
      </c>
      <c r="E17758" t="s">
        <v>11</v>
      </c>
      <c r="F17758">
        <v>0</v>
      </c>
    </row>
    <row r="17759" spans="1:6">
      <c r="A17759" s="171">
        <v>44735</v>
      </c>
      <c r="B17759" t="s">
        <v>164</v>
      </c>
      <c r="C17759">
        <v>218384.81</v>
      </c>
      <c r="D17759" t="s">
        <v>9</v>
      </c>
      <c r="E17759" t="s">
        <v>12</v>
      </c>
      <c r="F17759">
        <v>0</v>
      </c>
    </row>
    <row r="17760" spans="1:6">
      <c r="A17760" s="171">
        <v>44735</v>
      </c>
      <c r="B17760" t="s">
        <v>164</v>
      </c>
      <c r="C17760">
        <v>218384.81</v>
      </c>
      <c r="D17760" t="s">
        <v>9</v>
      </c>
      <c r="E17760" t="s">
        <v>13</v>
      </c>
      <c r="F17760">
        <v>0</v>
      </c>
    </row>
    <row r="17761" spans="1:6">
      <c r="A17761" s="171">
        <v>44735</v>
      </c>
      <c r="B17761" t="s">
        <v>164</v>
      </c>
      <c r="C17761">
        <v>218384.81</v>
      </c>
      <c r="D17761" t="s">
        <v>14</v>
      </c>
      <c r="E17761" t="s">
        <v>14</v>
      </c>
      <c r="F17761">
        <v>0</v>
      </c>
    </row>
    <row r="17762" spans="1:6">
      <c r="A17762" s="171">
        <v>44735</v>
      </c>
      <c r="B17762" t="s">
        <v>164</v>
      </c>
      <c r="C17762">
        <v>218384.81</v>
      </c>
      <c r="D17762" t="s">
        <v>14</v>
      </c>
      <c r="E17762" t="s">
        <v>15</v>
      </c>
      <c r="F17762">
        <v>0</v>
      </c>
    </row>
    <row r="17763" spans="1:6">
      <c r="A17763" s="171">
        <v>44735</v>
      </c>
      <c r="B17763" t="s">
        <v>164</v>
      </c>
      <c r="C17763">
        <v>218384.81</v>
      </c>
      <c r="D17763" t="s">
        <v>14</v>
      </c>
      <c r="E17763" t="s">
        <v>16</v>
      </c>
      <c r="F17763">
        <v>0</v>
      </c>
    </row>
    <row r="17764" spans="1:6">
      <c r="A17764" s="171">
        <v>44735</v>
      </c>
      <c r="B17764" t="s">
        <v>164</v>
      </c>
      <c r="C17764">
        <v>218384.81</v>
      </c>
      <c r="D17764" t="s">
        <v>14</v>
      </c>
      <c r="E17764" t="s">
        <v>17</v>
      </c>
      <c r="F17764">
        <v>0</v>
      </c>
    </row>
    <row r="17765" spans="1:6">
      <c r="A17765" s="171">
        <v>44735</v>
      </c>
      <c r="B17765" t="s">
        <v>164</v>
      </c>
      <c r="C17765">
        <v>218384.81</v>
      </c>
      <c r="D17765" t="s">
        <v>14</v>
      </c>
      <c r="E17765" t="s">
        <v>18</v>
      </c>
      <c r="F17765">
        <v>0</v>
      </c>
    </row>
    <row r="17766" spans="1:6">
      <c r="A17766" s="171">
        <v>44735</v>
      </c>
      <c r="B17766" t="s">
        <v>164</v>
      </c>
      <c r="C17766">
        <v>218384.81</v>
      </c>
      <c r="D17766" t="s">
        <v>19</v>
      </c>
      <c r="E17766" t="s">
        <v>19</v>
      </c>
      <c r="F17766">
        <v>341639</v>
      </c>
    </row>
    <row r="17767" spans="1:6">
      <c r="A17767" s="171">
        <v>44735</v>
      </c>
      <c r="B17767" t="s">
        <v>164</v>
      </c>
      <c r="C17767">
        <v>218384.81</v>
      </c>
      <c r="D17767" t="s">
        <v>19</v>
      </c>
      <c r="E17767" t="s">
        <v>20</v>
      </c>
      <c r="F17767">
        <v>341235</v>
      </c>
    </row>
    <row r="17768" spans="1:6">
      <c r="A17768" s="171">
        <v>44735</v>
      </c>
      <c r="B17768" t="s">
        <v>164</v>
      </c>
      <c r="C17768">
        <v>218384.81</v>
      </c>
      <c r="D17768" t="s">
        <v>19</v>
      </c>
      <c r="E17768" t="s">
        <v>21</v>
      </c>
      <c r="F17768">
        <v>404</v>
      </c>
    </row>
    <row r="17769" spans="1:6">
      <c r="A17769" s="171">
        <v>44735</v>
      </c>
      <c r="B17769" t="s">
        <v>164</v>
      </c>
      <c r="C17769">
        <v>218384.81</v>
      </c>
      <c r="D17769" t="s">
        <v>19</v>
      </c>
      <c r="E17769" t="s">
        <v>22</v>
      </c>
      <c r="F17769">
        <v>0</v>
      </c>
    </row>
    <row r="17770" spans="1:6">
      <c r="A17770" s="171">
        <v>44735</v>
      </c>
      <c r="B17770" t="s">
        <v>164</v>
      </c>
      <c r="C17770">
        <v>218384.81</v>
      </c>
      <c r="D17770" t="s">
        <v>23</v>
      </c>
      <c r="E17770" t="s">
        <v>23</v>
      </c>
      <c r="F17770">
        <v>93160</v>
      </c>
    </row>
    <row r="17771" spans="1:6">
      <c r="A17771" s="171">
        <v>44735</v>
      </c>
      <c r="B17771" t="s">
        <v>164</v>
      </c>
      <c r="C17771">
        <v>218384.81</v>
      </c>
      <c r="D17771" t="s">
        <v>24</v>
      </c>
      <c r="E17771" t="s">
        <v>24</v>
      </c>
      <c r="F17771">
        <v>712974</v>
      </c>
    </row>
    <row r="17772" spans="1:6">
      <c r="A17772" s="171">
        <v>44735</v>
      </c>
      <c r="B17772" t="s">
        <v>164</v>
      </c>
      <c r="C17772">
        <v>218384.81</v>
      </c>
      <c r="D17772" t="s">
        <v>25</v>
      </c>
      <c r="E17772" t="s">
        <v>25</v>
      </c>
      <c r="F17772">
        <v>2164584</v>
      </c>
    </row>
    <row r="17773" spans="1:6">
      <c r="A17773" s="171">
        <v>44735</v>
      </c>
      <c r="B17773" t="s">
        <v>164</v>
      </c>
      <c r="C17773">
        <v>218384.81</v>
      </c>
      <c r="D17773" t="s">
        <v>26</v>
      </c>
      <c r="E17773" t="s">
        <v>26</v>
      </c>
      <c r="F17773">
        <v>433278</v>
      </c>
    </row>
    <row r="17774" spans="1:6">
      <c r="A17774" s="171">
        <v>44735</v>
      </c>
      <c r="B17774" t="s">
        <v>164</v>
      </c>
      <c r="C17774">
        <v>218384.81</v>
      </c>
      <c r="D17774" t="s">
        <v>27</v>
      </c>
      <c r="E17774" t="s">
        <v>27</v>
      </c>
      <c r="F17774">
        <v>73099</v>
      </c>
    </row>
    <row r="17775" spans="1:6">
      <c r="A17775" s="171">
        <v>44735</v>
      </c>
      <c r="B17775" t="s">
        <v>164</v>
      </c>
      <c r="C17775">
        <v>218384.81</v>
      </c>
      <c r="D17775" t="s">
        <v>28</v>
      </c>
      <c r="E17775" t="s">
        <v>28</v>
      </c>
      <c r="F17775">
        <v>0</v>
      </c>
    </row>
    <row r="17776" spans="1:6">
      <c r="A17776" s="171">
        <v>44735</v>
      </c>
      <c r="B17776" t="s">
        <v>164</v>
      </c>
      <c r="C17776">
        <v>218384.81</v>
      </c>
      <c r="D17776" t="s">
        <v>29</v>
      </c>
      <c r="E17776" t="s">
        <v>29</v>
      </c>
      <c r="F17776">
        <v>1881626</v>
      </c>
    </row>
    <row r="17777" spans="1:6">
      <c r="A17777" s="171">
        <v>44735</v>
      </c>
      <c r="B17777" t="s">
        <v>164</v>
      </c>
      <c r="C17777">
        <v>218384.81</v>
      </c>
      <c r="D17777" t="s">
        <v>30</v>
      </c>
      <c r="E17777" t="s">
        <v>30</v>
      </c>
      <c r="F17777">
        <v>27966142</v>
      </c>
    </row>
    <row r="17778" spans="1:6">
      <c r="A17778" s="171">
        <v>44735</v>
      </c>
      <c r="B17778" t="s">
        <v>164</v>
      </c>
      <c r="C17778">
        <v>218384.81</v>
      </c>
      <c r="D17778" t="s">
        <v>31</v>
      </c>
      <c r="E17778" t="s">
        <v>31</v>
      </c>
      <c r="F17778">
        <v>355028</v>
      </c>
    </row>
    <row r="17779" spans="1:6">
      <c r="A17779" s="171">
        <v>44735</v>
      </c>
      <c r="B17779" t="s">
        <v>164</v>
      </c>
      <c r="C17779">
        <v>218384.81</v>
      </c>
      <c r="D17779" t="s">
        <v>32</v>
      </c>
      <c r="E17779" t="s">
        <v>32</v>
      </c>
      <c r="F17779">
        <v>110068</v>
      </c>
    </row>
    <row r="17780" spans="1:6">
      <c r="A17780" s="171">
        <v>44735</v>
      </c>
      <c r="B17780" t="s">
        <v>164</v>
      </c>
      <c r="C17780">
        <v>218384.81</v>
      </c>
      <c r="D17780" t="s">
        <v>33</v>
      </c>
      <c r="E17780" t="s">
        <v>33</v>
      </c>
      <c r="F17780">
        <v>355592930</v>
      </c>
    </row>
    <row r="17781" spans="1:6">
      <c r="A17781" s="171">
        <v>44735</v>
      </c>
      <c r="B17781" t="s">
        <v>164</v>
      </c>
      <c r="C17781">
        <v>218384.81</v>
      </c>
      <c r="D17781" t="s">
        <v>34</v>
      </c>
      <c r="E17781" t="s">
        <v>34</v>
      </c>
      <c r="F17781">
        <v>57068</v>
      </c>
    </row>
    <row r="17782" spans="1:6">
      <c r="A17782" s="171">
        <v>44735</v>
      </c>
      <c r="B17782" t="s">
        <v>164</v>
      </c>
      <c r="C17782">
        <v>218384.81</v>
      </c>
      <c r="D17782" t="s">
        <v>35</v>
      </c>
      <c r="E17782" t="s">
        <v>35</v>
      </c>
      <c r="F17782">
        <v>6065849</v>
      </c>
    </row>
    <row r="17783" spans="1:6">
      <c r="A17783" s="171">
        <v>44735</v>
      </c>
      <c r="B17783" t="s">
        <v>164</v>
      </c>
      <c r="C17783">
        <v>218384.81</v>
      </c>
      <c r="D17783" t="s">
        <v>36</v>
      </c>
      <c r="E17783" t="s">
        <v>36</v>
      </c>
      <c r="F17783">
        <v>0</v>
      </c>
    </row>
    <row r="17784" spans="1:6">
      <c r="A17784" s="171">
        <v>44735</v>
      </c>
      <c r="B17784" t="s">
        <v>164</v>
      </c>
      <c r="C17784">
        <v>218384.81</v>
      </c>
      <c r="D17784" t="s">
        <v>37</v>
      </c>
      <c r="E17784" t="s">
        <v>37</v>
      </c>
      <c r="F17784">
        <v>0</v>
      </c>
    </row>
    <row r="17785" spans="1:6">
      <c r="A17785" s="171">
        <v>44735</v>
      </c>
      <c r="B17785" t="s">
        <v>164</v>
      </c>
      <c r="C17785">
        <v>218384.81</v>
      </c>
      <c r="D17785" t="s">
        <v>38</v>
      </c>
      <c r="E17785" t="s">
        <v>38</v>
      </c>
      <c r="F17785">
        <v>0</v>
      </c>
    </row>
    <row r="17786" spans="1:6">
      <c r="A17786" s="171">
        <v>44735</v>
      </c>
      <c r="B17786" t="s">
        <v>164</v>
      </c>
      <c r="C17786">
        <v>218384.81</v>
      </c>
      <c r="D17786" t="s">
        <v>39</v>
      </c>
      <c r="E17786" t="s">
        <v>39</v>
      </c>
      <c r="F17786">
        <v>0</v>
      </c>
    </row>
    <row r="17787" spans="1:6">
      <c r="A17787" s="171">
        <v>44735</v>
      </c>
      <c r="B17787" t="s">
        <v>164</v>
      </c>
      <c r="C17787">
        <v>218384.81</v>
      </c>
      <c r="D17787" t="s">
        <v>40</v>
      </c>
      <c r="E17787" t="s">
        <v>40</v>
      </c>
      <c r="F17787">
        <v>0</v>
      </c>
    </row>
    <row r="17788" spans="1:6">
      <c r="A17788" s="171">
        <v>44735</v>
      </c>
      <c r="B17788" t="s">
        <v>164</v>
      </c>
      <c r="C17788">
        <v>218384.81</v>
      </c>
      <c r="D17788" t="s">
        <v>41</v>
      </c>
      <c r="E17788" t="s">
        <v>41</v>
      </c>
      <c r="F17788">
        <v>0</v>
      </c>
    </row>
    <row r="17789" spans="1:6">
      <c r="A17789" s="171">
        <v>44736</v>
      </c>
      <c r="B17789" t="s">
        <v>164</v>
      </c>
      <c r="C17789">
        <v>787762.37</v>
      </c>
      <c r="D17789" t="s">
        <v>9</v>
      </c>
      <c r="E17789" t="s">
        <v>9</v>
      </c>
      <c r="F17789">
        <v>0</v>
      </c>
    </row>
    <row r="17790" spans="1:6">
      <c r="A17790" s="171">
        <v>44736</v>
      </c>
      <c r="B17790" t="s">
        <v>164</v>
      </c>
      <c r="C17790">
        <v>787762.37</v>
      </c>
      <c r="D17790" t="s">
        <v>9</v>
      </c>
      <c r="E17790" t="s">
        <v>10</v>
      </c>
      <c r="F17790">
        <v>0</v>
      </c>
    </row>
    <row r="17791" spans="1:6">
      <c r="A17791" s="171">
        <v>44736</v>
      </c>
      <c r="B17791" t="s">
        <v>164</v>
      </c>
      <c r="C17791">
        <v>787762.37</v>
      </c>
      <c r="D17791" t="s">
        <v>9</v>
      </c>
      <c r="E17791" t="s">
        <v>11</v>
      </c>
      <c r="F17791">
        <v>0</v>
      </c>
    </row>
    <row r="17792" spans="1:6">
      <c r="A17792" s="171">
        <v>44736</v>
      </c>
      <c r="B17792" t="s">
        <v>164</v>
      </c>
      <c r="C17792">
        <v>787762.37</v>
      </c>
      <c r="D17792" t="s">
        <v>9</v>
      </c>
      <c r="E17792" t="s">
        <v>12</v>
      </c>
      <c r="F17792">
        <v>0</v>
      </c>
    </row>
    <row r="17793" spans="1:6">
      <c r="A17793" s="171">
        <v>44736</v>
      </c>
      <c r="B17793" t="s">
        <v>164</v>
      </c>
      <c r="C17793">
        <v>787762.37</v>
      </c>
      <c r="D17793" t="s">
        <v>9</v>
      </c>
      <c r="E17793" t="s">
        <v>13</v>
      </c>
      <c r="F17793">
        <v>0</v>
      </c>
    </row>
    <row r="17794" spans="1:6">
      <c r="A17794" s="171">
        <v>44736</v>
      </c>
      <c r="B17794" t="s">
        <v>164</v>
      </c>
      <c r="C17794">
        <v>787762.37</v>
      </c>
      <c r="D17794" t="s">
        <v>14</v>
      </c>
      <c r="E17794" t="s">
        <v>14</v>
      </c>
      <c r="F17794">
        <v>0</v>
      </c>
    </row>
    <row r="17795" spans="1:6">
      <c r="A17795" s="171">
        <v>44736</v>
      </c>
      <c r="B17795" t="s">
        <v>164</v>
      </c>
      <c r="C17795">
        <v>787762.37</v>
      </c>
      <c r="D17795" t="s">
        <v>14</v>
      </c>
      <c r="E17795" t="s">
        <v>15</v>
      </c>
      <c r="F17795">
        <v>0</v>
      </c>
    </row>
    <row r="17796" spans="1:6">
      <c r="A17796" s="171">
        <v>44736</v>
      </c>
      <c r="B17796" t="s">
        <v>164</v>
      </c>
      <c r="C17796">
        <v>787762.37</v>
      </c>
      <c r="D17796" t="s">
        <v>14</v>
      </c>
      <c r="E17796" t="s">
        <v>16</v>
      </c>
      <c r="F17796">
        <v>0</v>
      </c>
    </row>
    <row r="17797" spans="1:6">
      <c r="A17797" s="171">
        <v>44736</v>
      </c>
      <c r="B17797" t="s">
        <v>164</v>
      </c>
      <c r="C17797">
        <v>787762.37</v>
      </c>
      <c r="D17797" t="s">
        <v>14</v>
      </c>
      <c r="E17797" t="s">
        <v>17</v>
      </c>
      <c r="F17797">
        <v>0</v>
      </c>
    </row>
    <row r="17798" spans="1:6">
      <c r="A17798" s="171">
        <v>44736</v>
      </c>
      <c r="B17798" t="s">
        <v>164</v>
      </c>
      <c r="C17798">
        <v>787762.37</v>
      </c>
      <c r="D17798" t="s">
        <v>14</v>
      </c>
      <c r="E17798" t="s">
        <v>18</v>
      </c>
      <c r="F17798">
        <v>0</v>
      </c>
    </row>
    <row r="17799" spans="1:6">
      <c r="A17799" s="171">
        <v>44736</v>
      </c>
      <c r="B17799" t="s">
        <v>164</v>
      </c>
      <c r="C17799">
        <v>787762.37</v>
      </c>
      <c r="D17799" t="s">
        <v>19</v>
      </c>
      <c r="E17799" t="s">
        <v>19</v>
      </c>
      <c r="F17799">
        <v>279461</v>
      </c>
    </row>
    <row r="17800" spans="1:6">
      <c r="A17800" s="171">
        <v>44736</v>
      </c>
      <c r="B17800" t="s">
        <v>164</v>
      </c>
      <c r="C17800">
        <v>787762.37</v>
      </c>
      <c r="D17800" t="s">
        <v>19</v>
      </c>
      <c r="E17800" t="s">
        <v>20</v>
      </c>
      <c r="F17800">
        <v>221716</v>
      </c>
    </row>
    <row r="17801" spans="1:6">
      <c r="A17801" s="171">
        <v>44736</v>
      </c>
      <c r="B17801" t="s">
        <v>164</v>
      </c>
      <c r="C17801">
        <v>787762.37</v>
      </c>
      <c r="D17801" t="s">
        <v>19</v>
      </c>
      <c r="E17801" t="s">
        <v>21</v>
      </c>
      <c r="F17801">
        <v>57745</v>
      </c>
    </row>
    <row r="17802" spans="1:6">
      <c r="A17802" s="171">
        <v>44736</v>
      </c>
      <c r="B17802" t="s">
        <v>164</v>
      </c>
      <c r="C17802">
        <v>787762.37</v>
      </c>
      <c r="D17802" t="s">
        <v>19</v>
      </c>
      <c r="E17802" t="s">
        <v>22</v>
      </c>
      <c r="F17802">
        <v>0</v>
      </c>
    </row>
    <row r="17803" spans="1:6">
      <c r="A17803" s="171">
        <v>44736</v>
      </c>
      <c r="B17803" t="s">
        <v>164</v>
      </c>
      <c r="C17803">
        <v>787762.37</v>
      </c>
      <c r="D17803" t="s">
        <v>23</v>
      </c>
      <c r="E17803" t="s">
        <v>23</v>
      </c>
      <c r="F17803">
        <v>97888</v>
      </c>
    </row>
    <row r="17804" spans="1:6">
      <c r="A17804" s="171">
        <v>44736</v>
      </c>
      <c r="B17804" t="s">
        <v>164</v>
      </c>
      <c r="C17804">
        <v>787762.37</v>
      </c>
      <c r="D17804" t="s">
        <v>24</v>
      </c>
      <c r="E17804" t="s">
        <v>24</v>
      </c>
      <c r="F17804">
        <v>745024</v>
      </c>
    </row>
    <row r="17805" spans="1:6">
      <c r="A17805" s="171">
        <v>44736</v>
      </c>
      <c r="B17805" t="s">
        <v>164</v>
      </c>
      <c r="C17805">
        <v>787762.37</v>
      </c>
      <c r="D17805" t="s">
        <v>25</v>
      </c>
      <c r="E17805" t="s">
        <v>25</v>
      </c>
      <c r="F17805">
        <v>2771026</v>
      </c>
    </row>
    <row r="17806" spans="1:6">
      <c r="A17806" s="171">
        <v>44736</v>
      </c>
      <c r="B17806" t="s">
        <v>164</v>
      </c>
      <c r="C17806">
        <v>787762.37</v>
      </c>
      <c r="D17806" t="s">
        <v>26</v>
      </c>
      <c r="E17806" t="s">
        <v>26</v>
      </c>
      <c r="F17806">
        <v>374277</v>
      </c>
    </row>
    <row r="17807" spans="1:6">
      <c r="A17807" s="171">
        <v>44736</v>
      </c>
      <c r="B17807" t="s">
        <v>164</v>
      </c>
      <c r="C17807">
        <v>787762.37</v>
      </c>
      <c r="D17807" t="s">
        <v>27</v>
      </c>
      <c r="E17807" t="s">
        <v>27</v>
      </c>
      <c r="F17807">
        <v>63750</v>
      </c>
    </row>
    <row r="17808" spans="1:6">
      <c r="A17808" s="171">
        <v>44736</v>
      </c>
      <c r="B17808" t="s">
        <v>164</v>
      </c>
      <c r="C17808">
        <v>787762.37</v>
      </c>
      <c r="D17808" t="s">
        <v>28</v>
      </c>
      <c r="E17808" t="s">
        <v>28</v>
      </c>
      <c r="F17808">
        <v>0</v>
      </c>
    </row>
    <row r="17809" spans="1:6">
      <c r="A17809" s="171">
        <v>44736</v>
      </c>
      <c r="B17809" t="s">
        <v>164</v>
      </c>
      <c r="C17809">
        <v>787762.37</v>
      </c>
      <c r="D17809" t="s">
        <v>29</v>
      </c>
      <c r="E17809" t="s">
        <v>29</v>
      </c>
      <c r="F17809">
        <v>1840066</v>
      </c>
    </row>
    <row r="17810" spans="1:6">
      <c r="A17810" s="171">
        <v>44736</v>
      </c>
      <c r="B17810" t="s">
        <v>164</v>
      </c>
      <c r="C17810">
        <v>787762.37</v>
      </c>
      <c r="D17810" t="s">
        <v>30</v>
      </c>
      <c r="E17810" t="s">
        <v>30</v>
      </c>
      <c r="F17810">
        <v>25324473</v>
      </c>
    </row>
    <row r="17811" spans="1:6">
      <c r="A17811" s="171">
        <v>44736</v>
      </c>
      <c r="B17811" t="s">
        <v>164</v>
      </c>
      <c r="C17811">
        <v>787762.37</v>
      </c>
      <c r="D17811" t="s">
        <v>31</v>
      </c>
      <c r="E17811" t="s">
        <v>31</v>
      </c>
      <c r="F17811">
        <v>399041</v>
      </c>
    </row>
    <row r="17812" spans="1:6">
      <c r="A17812" s="171">
        <v>44736</v>
      </c>
      <c r="B17812" t="s">
        <v>164</v>
      </c>
      <c r="C17812">
        <v>787762.37</v>
      </c>
      <c r="D17812" t="s">
        <v>32</v>
      </c>
      <c r="E17812" t="s">
        <v>32</v>
      </c>
      <c r="F17812">
        <v>86672</v>
      </c>
    </row>
    <row r="17813" spans="1:6">
      <c r="A17813" s="171">
        <v>44736</v>
      </c>
      <c r="B17813" t="s">
        <v>164</v>
      </c>
      <c r="C17813">
        <v>787762.37</v>
      </c>
      <c r="D17813" t="s">
        <v>33</v>
      </c>
      <c r="E17813" t="s">
        <v>33</v>
      </c>
      <c r="F17813">
        <v>340888756</v>
      </c>
    </row>
    <row r="17814" spans="1:6">
      <c r="A17814" s="171">
        <v>44736</v>
      </c>
      <c r="B17814" t="s">
        <v>164</v>
      </c>
      <c r="C17814">
        <v>787762.37</v>
      </c>
      <c r="D17814" t="s">
        <v>34</v>
      </c>
      <c r="E17814" t="s">
        <v>34</v>
      </c>
      <c r="F17814">
        <v>30944</v>
      </c>
    </row>
    <row r="17815" spans="1:6">
      <c r="A17815" s="171">
        <v>44736</v>
      </c>
      <c r="B17815" t="s">
        <v>164</v>
      </c>
      <c r="C17815">
        <v>787762.37</v>
      </c>
      <c r="D17815" t="s">
        <v>35</v>
      </c>
      <c r="E17815" t="s">
        <v>35</v>
      </c>
      <c r="F17815">
        <v>5901857</v>
      </c>
    </row>
    <row r="17816" spans="1:6">
      <c r="A17816" s="171">
        <v>44736</v>
      </c>
      <c r="B17816" t="s">
        <v>164</v>
      </c>
      <c r="C17816">
        <v>787762.37</v>
      </c>
      <c r="D17816" t="s">
        <v>36</v>
      </c>
      <c r="E17816" t="s">
        <v>36</v>
      </c>
      <c r="F17816">
        <v>0</v>
      </c>
    </row>
    <row r="17817" spans="1:6">
      <c r="A17817" s="171">
        <v>44736</v>
      </c>
      <c r="B17817" t="s">
        <v>164</v>
      </c>
      <c r="C17817">
        <v>787762.37</v>
      </c>
      <c r="D17817" t="s">
        <v>37</v>
      </c>
      <c r="E17817" t="s">
        <v>37</v>
      </c>
      <c r="F17817">
        <v>0</v>
      </c>
    </row>
    <row r="17818" spans="1:6">
      <c r="A17818" s="171">
        <v>44736</v>
      </c>
      <c r="B17818" t="s">
        <v>164</v>
      </c>
      <c r="C17818">
        <v>787762.37</v>
      </c>
      <c r="D17818" t="s">
        <v>38</v>
      </c>
      <c r="E17818" t="s">
        <v>38</v>
      </c>
      <c r="F17818">
        <v>0</v>
      </c>
    </row>
    <row r="17819" spans="1:6">
      <c r="A17819" s="171">
        <v>44736</v>
      </c>
      <c r="B17819" t="s">
        <v>164</v>
      </c>
      <c r="C17819">
        <v>787762.37</v>
      </c>
      <c r="D17819" t="s">
        <v>39</v>
      </c>
      <c r="E17819" t="s">
        <v>39</v>
      </c>
      <c r="F17819">
        <v>0</v>
      </c>
    </row>
    <row r="17820" spans="1:6">
      <c r="A17820" s="171">
        <v>44736</v>
      </c>
      <c r="B17820" t="s">
        <v>164</v>
      </c>
      <c r="C17820">
        <v>787762.37</v>
      </c>
      <c r="D17820" t="s">
        <v>40</v>
      </c>
      <c r="E17820" t="s">
        <v>40</v>
      </c>
      <c r="F17820">
        <v>0</v>
      </c>
    </row>
    <row r="17821" spans="1:6">
      <c r="A17821" s="171">
        <v>44736</v>
      </c>
      <c r="B17821" t="s">
        <v>164</v>
      </c>
      <c r="C17821">
        <v>787762.37</v>
      </c>
      <c r="D17821" t="s">
        <v>41</v>
      </c>
      <c r="E17821" t="s">
        <v>41</v>
      </c>
      <c r="F17821">
        <v>0</v>
      </c>
    </row>
    <row r="17822" spans="1:6">
      <c r="A17822" s="171">
        <v>44737</v>
      </c>
      <c r="B17822" t="s">
        <v>164</v>
      </c>
      <c r="C17822">
        <v>435899.41</v>
      </c>
      <c r="D17822" t="s">
        <v>9</v>
      </c>
      <c r="E17822" t="s">
        <v>9</v>
      </c>
      <c r="F17822">
        <v>660957</v>
      </c>
    </row>
    <row r="17823" spans="1:6">
      <c r="A17823" s="171">
        <v>44737</v>
      </c>
      <c r="B17823" t="s">
        <v>164</v>
      </c>
      <c r="C17823">
        <v>435899.41</v>
      </c>
      <c r="D17823" t="s">
        <v>9</v>
      </c>
      <c r="E17823" t="s">
        <v>10</v>
      </c>
      <c r="F17823">
        <v>56212</v>
      </c>
    </row>
    <row r="17824" spans="1:6">
      <c r="A17824" s="171">
        <v>44737</v>
      </c>
      <c r="B17824" t="s">
        <v>164</v>
      </c>
      <c r="C17824">
        <v>435899.41</v>
      </c>
      <c r="D17824" t="s">
        <v>9</v>
      </c>
      <c r="E17824" t="s">
        <v>11</v>
      </c>
      <c r="F17824">
        <v>604745</v>
      </c>
    </row>
    <row r="17825" spans="1:6">
      <c r="A17825" s="171">
        <v>44737</v>
      </c>
      <c r="B17825" t="s">
        <v>164</v>
      </c>
      <c r="C17825">
        <v>435899.41</v>
      </c>
      <c r="D17825" t="s">
        <v>9</v>
      </c>
      <c r="E17825" t="s">
        <v>12</v>
      </c>
      <c r="F17825">
        <v>0</v>
      </c>
    </row>
    <row r="17826" spans="1:6">
      <c r="A17826" s="171">
        <v>44737</v>
      </c>
      <c r="B17826" t="s">
        <v>164</v>
      </c>
      <c r="C17826">
        <v>435899.41</v>
      </c>
      <c r="D17826" t="s">
        <v>9</v>
      </c>
      <c r="E17826" t="s">
        <v>13</v>
      </c>
      <c r="F17826">
        <v>0</v>
      </c>
    </row>
    <row r="17827" spans="1:6">
      <c r="A17827" s="171">
        <v>44737</v>
      </c>
      <c r="B17827" t="s">
        <v>164</v>
      </c>
      <c r="C17827">
        <v>435899.41</v>
      </c>
      <c r="D17827" t="s">
        <v>14</v>
      </c>
      <c r="E17827" t="s">
        <v>14</v>
      </c>
      <c r="F17827">
        <v>0</v>
      </c>
    </row>
    <row r="17828" spans="1:6">
      <c r="A17828" s="171">
        <v>44737</v>
      </c>
      <c r="B17828" t="s">
        <v>164</v>
      </c>
      <c r="C17828">
        <v>435899.41</v>
      </c>
      <c r="D17828" t="s">
        <v>14</v>
      </c>
      <c r="E17828" t="s">
        <v>15</v>
      </c>
      <c r="F17828">
        <v>0</v>
      </c>
    </row>
    <row r="17829" spans="1:6">
      <c r="A17829" s="171">
        <v>44737</v>
      </c>
      <c r="B17829" t="s">
        <v>164</v>
      </c>
      <c r="C17829">
        <v>435899.41</v>
      </c>
      <c r="D17829" t="s">
        <v>14</v>
      </c>
      <c r="E17829" t="s">
        <v>16</v>
      </c>
      <c r="F17829">
        <v>0</v>
      </c>
    </row>
    <row r="17830" spans="1:6">
      <c r="A17830" s="171">
        <v>44737</v>
      </c>
      <c r="B17830" t="s">
        <v>164</v>
      </c>
      <c r="C17830">
        <v>435899.41</v>
      </c>
      <c r="D17830" t="s">
        <v>14</v>
      </c>
      <c r="E17830" t="s">
        <v>17</v>
      </c>
      <c r="F17830">
        <v>0</v>
      </c>
    </row>
    <row r="17831" spans="1:6">
      <c r="A17831" s="171">
        <v>44737</v>
      </c>
      <c r="B17831" t="s">
        <v>164</v>
      </c>
      <c r="C17831">
        <v>435899.41</v>
      </c>
      <c r="D17831" t="s">
        <v>14</v>
      </c>
      <c r="E17831" t="s">
        <v>18</v>
      </c>
      <c r="F17831">
        <v>0</v>
      </c>
    </row>
    <row r="17832" spans="1:6">
      <c r="A17832" s="171">
        <v>44737</v>
      </c>
      <c r="B17832" t="s">
        <v>164</v>
      </c>
      <c r="C17832">
        <v>435899.41</v>
      </c>
      <c r="D17832" t="s">
        <v>19</v>
      </c>
      <c r="E17832" t="s">
        <v>19</v>
      </c>
      <c r="F17832">
        <v>248441</v>
      </c>
    </row>
    <row r="17833" spans="1:6">
      <c r="A17833" s="171">
        <v>44737</v>
      </c>
      <c r="B17833" t="s">
        <v>164</v>
      </c>
      <c r="C17833">
        <v>435899.41</v>
      </c>
      <c r="D17833" t="s">
        <v>19</v>
      </c>
      <c r="E17833" t="s">
        <v>20</v>
      </c>
      <c r="F17833">
        <v>221882</v>
      </c>
    </row>
    <row r="17834" spans="1:6">
      <c r="A17834" s="171">
        <v>44737</v>
      </c>
      <c r="B17834" t="s">
        <v>164</v>
      </c>
      <c r="C17834">
        <v>435899.41</v>
      </c>
      <c r="D17834" t="s">
        <v>19</v>
      </c>
      <c r="E17834" t="s">
        <v>21</v>
      </c>
      <c r="F17834">
        <v>26559</v>
      </c>
    </row>
    <row r="17835" spans="1:6">
      <c r="A17835" s="171">
        <v>44737</v>
      </c>
      <c r="B17835" t="s">
        <v>164</v>
      </c>
      <c r="C17835">
        <v>435899.41</v>
      </c>
      <c r="D17835" t="s">
        <v>19</v>
      </c>
      <c r="E17835" t="s">
        <v>22</v>
      </c>
      <c r="F17835">
        <v>0</v>
      </c>
    </row>
    <row r="17836" spans="1:6">
      <c r="A17836" s="171">
        <v>44737</v>
      </c>
      <c r="B17836" t="s">
        <v>164</v>
      </c>
      <c r="C17836">
        <v>435899.41</v>
      </c>
      <c r="D17836" t="s">
        <v>23</v>
      </c>
      <c r="E17836" t="s">
        <v>23</v>
      </c>
      <c r="F17836">
        <v>103394</v>
      </c>
    </row>
    <row r="17837" spans="1:6">
      <c r="A17837" s="171">
        <v>44737</v>
      </c>
      <c r="B17837" t="s">
        <v>164</v>
      </c>
      <c r="C17837">
        <v>435899.41</v>
      </c>
      <c r="D17837" t="s">
        <v>24</v>
      </c>
      <c r="E17837" t="s">
        <v>24</v>
      </c>
      <c r="F17837">
        <v>691623</v>
      </c>
    </row>
    <row r="17838" spans="1:6">
      <c r="A17838" s="171">
        <v>44737</v>
      </c>
      <c r="B17838" t="s">
        <v>164</v>
      </c>
      <c r="C17838">
        <v>435899.41</v>
      </c>
      <c r="D17838" t="s">
        <v>25</v>
      </c>
      <c r="E17838" t="s">
        <v>25</v>
      </c>
      <c r="F17838">
        <v>2792949</v>
      </c>
    </row>
    <row r="17839" spans="1:6">
      <c r="A17839" s="171">
        <v>44737</v>
      </c>
      <c r="B17839" t="s">
        <v>164</v>
      </c>
      <c r="C17839">
        <v>435899.41</v>
      </c>
      <c r="D17839" t="s">
        <v>26</v>
      </c>
      <c r="E17839" t="s">
        <v>26</v>
      </c>
      <c r="F17839">
        <v>359579</v>
      </c>
    </row>
    <row r="17840" spans="1:6">
      <c r="A17840" s="171">
        <v>44737</v>
      </c>
      <c r="B17840" t="s">
        <v>164</v>
      </c>
      <c r="C17840">
        <v>435899.41</v>
      </c>
      <c r="D17840" t="s">
        <v>27</v>
      </c>
      <c r="E17840" t="s">
        <v>27</v>
      </c>
      <c r="F17840">
        <v>66282</v>
      </c>
    </row>
    <row r="17841" spans="1:6">
      <c r="A17841" s="171">
        <v>44737</v>
      </c>
      <c r="B17841" t="s">
        <v>164</v>
      </c>
      <c r="C17841">
        <v>435899.41</v>
      </c>
      <c r="D17841" t="s">
        <v>28</v>
      </c>
      <c r="E17841" t="s">
        <v>28</v>
      </c>
      <c r="F17841">
        <v>0</v>
      </c>
    </row>
    <row r="17842" spans="1:6">
      <c r="A17842" s="171">
        <v>44737</v>
      </c>
      <c r="B17842" t="s">
        <v>164</v>
      </c>
      <c r="C17842">
        <v>435899.41</v>
      </c>
      <c r="D17842" t="s">
        <v>29</v>
      </c>
      <c r="E17842" t="s">
        <v>29</v>
      </c>
      <c r="F17842">
        <v>2067549</v>
      </c>
    </row>
    <row r="17843" spans="1:6">
      <c r="A17843" s="171">
        <v>44737</v>
      </c>
      <c r="B17843" t="s">
        <v>164</v>
      </c>
      <c r="C17843">
        <v>435899.41</v>
      </c>
      <c r="D17843" t="s">
        <v>30</v>
      </c>
      <c r="E17843" t="s">
        <v>30</v>
      </c>
      <c r="F17843">
        <v>27300062</v>
      </c>
    </row>
    <row r="17844" spans="1:6">
      <c r="A17844" s="171">
        <v>44737</v>
      </c>
      <c r="B17844" t="s">
        <v>164</v>
      </c>
      <c r="C17844">
        <v>435899.41</v>
      </c>
      <c r="D17844" t="s">
        <v>31</v>
      </c>
      <c r="E17844" t="s">
        <v>31</v>
      </c>
      <c r="F17844">
        <v>525834</v>
      </c>
    </row>
    <row r="17845" spans="1:6">
      <c r="A17845" s="171">
        <v>44737</v>
      </c>
      <c r="B17845" t="s">
        <v>164</v>
      </c>
      <c r="C17845">
        <v>435899.41</v>
      </c>
      <c r="D17845" t="s">
        <v>32</v>
      </c>
      <c r="E17845" t="s">
        <v>32</v>
      </c>
      <c r="F17845">
        <v>41597</v>
      </c>
    </row>
    <row r="17846" spans="1:6">
      <c r="A17846" s="171">
        <v>44737</v>
      </c>
      <c r="B17846" t="s">
        <v>164</v>
      </c>
      <c r="C17846">
        <v>435899.41</v>
      </c>
      <c r="D17846" t="s">
        <v>33</v>
      </c>
      <c r="E17846" t="s">
        <v>33</v>
      </c>
      <c r="F17846">
        <v>339585297</v>
      </c>
    </row>
    <row r="17847" spans="1:6">
      <c r="A17847" s="171">
        <v>44737</v>
      </c>
      <c r="B17847" t="s">
        <v>164</v>
      </c>
      <c r="C17847">
        <v>435899.41</v>
      </c>
      <c r="D17847" t="s">
        <v>34</v>
      </c>
      <c r="E17847" t="s">
        <v>34</v>
      </c>
      <c r="F17847">
        <v>31870</v>
      </c>
    </row>
    <row r="17848" spans="1:6">
      <c r="A17848" s="171">
        <v>44737</v>
      </c>
      <c r="B17848" t="s">
        <v>164</v>
      </c>
      <c r="C17848">
        <v>435899.41</v>
      </c>
      <c r="D17848" t="s">
        <v>35</v>
      </c>
      <c r="E17848" t="s">
        <v>35</v>
      </c>
      <c r="F17848">
        <v>6164046</v>
      </c>
    </row>
    <row r="17849" spans="1:6">
      <c r="A17849" s="171">
        <v>44737</v>
      </c>
      <c r="B17849" t="s">
        <v>164</v>
      </c>
      <c r="C17849">
        <v>435899.41</v>
      </c>
      <c r="D17849" t="s">
        <v>36</v>
      </c>
      <c r="E17849" t="s">
        <v>36</v>
      </c>
      <c r="F17849">
        <v>0</v>
      </c>
    </row>
    <row r="17850" spans="1:6">
      <c r="A17850" s="171">
        <v>44737</v>
      </c>
      <c r="B17850" t="s">
        <v>164</v>
      </c>
      <c r="C17850">
        <v>435899.41</v>
      </c>
      <c r="D17850" t="s">
        <v>37</v>
      </c>
      <c r="E17850" t="s">
        <v>37</v>
      </c>
      <c r="F17850">
        <v>0</v>
      </c>
    </row>
    <row r="17851" spans="1:6">
      <c r="A17851" s="171">
        <v>44737</v>
      </c>
      <c r="B17851" t="s">
        <v>164</v>
      </c>
      <c r="C17851">
        <v>435899.41</v>
      </c>
      <c r="D17851" t="s">
        <v>38</v>
      </c>
      <c r="E17851" t="s">
        <v>38</v>
      </c>
      <c r="F17851">
        <v>0</v>
      </c>
    </row>
    <row r="17852" spans="1:6">
      <c r="A17852" s="171">
        <v>44737</v>
      </c>
      <c r="B17852" t="s">
        <v>164</v>
      </c>
      <c r="C17852">
        <v>435899.41</v>
      </c>
      <c r="D17852" t="s">
        <v>39</v>
      </c>
      <c r="E17852" t="s">
        <v>39</v>
      </c>
      <c r="F17852">
        <v>0</v>
      </c>
    </row>
    <row r="17853" spans="1:6">
      <c r="A17853" s="171">
        <v>44737</v>
      </c>
      <c r="B17853" t="s">
        <v>164</v>
      </c>
      <c r="C17853">
        <v>435899.41</v>
      </c>
      <c r="D17853" t="s">
        <v>40</v>
      </c>
      <c r="E17853" t="s">
        <v>40</v>
      </c>
      <c r="F17853">
        <v>0</v>
      </c>
    </row>
    <row r="17854" spans="1:6">
      <c r="A17854" s="171">
        <v>44737</v>
      </c>
      <c r="B17854" t="s">
        <v>164</v>
      </c>
      <c r="C17854">
        <v>435899.41</v>
      </c>
      <c r="D17854" t="s">
        <v>41</v>
      </c>
      <c r="E17854" t="s">
        <v>41</v>
      </c>
      <c r="F17854">
        <v>0</v>
      </c>
    </row>
    <row r="17855" spans="1:6">
      <c r="A17855" s="171">
        <v>44738</v>
      </c>
      <c r="B17855" t="s">
        <v>164</v>
      </c>
      <c r="C17855">
        <v>470857.96</v>
      </c>
      <c r="D17855" t="s">
        <v>9</v>
      </c>
      <c r="E17855" t="s">
        <v>9</v>
      </c>
      <c r="F17855">
        <v>955495</v>
      </c>
    </row>
    <row r="17856" spans="1:6">
      <c r="A17856" s="171">
        <v>44738</v>
      </c>
      <c r="B17856" t="s">
        <v>164</v>
      </c>
      <c r="C17856">
        <v>470857.96</v>
      </c>
      <c r="D17856" t="s">
        <v>9</v>
      </c>
      <c r="E17856" t="s">
        <v>10</v>
      </c>
      <c r="F17856">
        <v>88419</v>
      </c>
    </row>
    <row r="17857" spans="1:6">
      <c r="A17857" s="171">
        <v>44738</v>
      </c>
      <c r="B17857" t="s">
        <v>164</v>
      </c>
      <c r="C17857">
        <v>470857.96</v>
      </c>
      <c r="D17857" t="s">
        <v>9</v>
      </c>
      <c r="E17857" t="s">
        <v>11</v>
      </c>
      <c r="F17857">
        <v>867076</v>
      </c>
    </row>
    <row r="17858" spans="1:6">
      <c r="A17858" s="171">
        <v>44738</v>
      </c>
      <c r="B17858" t="s">
        <v>164</v>
      </c>
      <c r="C17858">
        <v>470857.96</v>
      </c>
      <c r="D17858" t="s">
        <v>9</v>
      </c>
      <c r="E17858" t="s">
        <v>12</v>
      </c>
      <c r="F17858">
        <v>0</v>
      </c>
    </row>
    <row r="17859" spans="1:6">
      <c r="A17859" s="171">
        <v>44738</v>
      </c>
      <c r="B17859" t="s">
        <v>164</v>
      </c>
      <c r="C17859">
        <v>470857.96</v>
      </c>
      <c r="D17859" t="s">
        <v>9</v>
      </c>
      <c r="E17859" t="s">
        <v>13</v>
      </c>
      <c r="F17859">
        <v>0</v>
      </c>
    </row>
    <row r="17860" spans="1:6">
      <c r="A17860" s="171">
        <v>44738</v>
      </c>
      <c r="B17860" t="s">
        <v>164</v>
      </c>
      <c r="C17860">
        <v>470857.96</v>
      </c>
      <c r="D17860" t="s">
        <v>14</v>
      </c>
      <c r="E17860" t="s">
        <v>14</v>
      </c>
      <c r="F17860">
        <v>0</v>
      </c>
    </row>
    <row r="17861" spans="1:6">
      <c r="A17861" s="171">
        <v>44738</v>
      </c>
      <c r="B17861" t="s">
        <v>164</v>
      </c>
      <c r="C17861">
        <v>470857.96</v>
      </c>
      <c r="D17861" t="s">
        <v>14</v>
      </c>
      <c r="E17861" t="s">
        <v>15</v>
      </c>
      <c r="F17861">
        <v>0</v>
      </c>
    </row>
    <row r="17862" spans="1:6">
      <c r="A17862" s="171">
        <v>44738</v>
      </c>
      <c r="B17862" t="s">
        <v>164</v>
      </c>
      <c r="C17862">
        <v>470857.96</v>
      </c>
      <c r="D17862" t="s">
        <v>14</v>
      </c>
      <c r="E17862" t="s">
        <v>16</v>
      </c>
      <c r="F17862">
        <v>0</v>
      </c>
    </row>
    <row r="17863" spans="1:6">
      <c r="A17863" s="171">
        <v>44738</v>
      </c>
      <c r="B17863" t="s">
        <v>164</v>
      </c>
      <c r="C17863">
        <v>470857.96</v>
      </c>
      <c r="D17863" t="s">
        <v>14</v>
      </c>
      <c r="E17863" t="s">
        <v>17</v>
      </c>
      <c r="F17863">
        <v>0</v>
      </c>
    </row>
    <row r="17864" spans="1:6">
      <c r="A17864" s="171">
        <v>44738</v>
      </c>
      <c r="B17864" t="s">
        <v>164</v>
      </c>
      <c r="C17864">
        <v>470857.96</v>
      </c>
      <c r="D17864" t="s">
        <v>14</v>
      </c>
      <c r="E17864" t="s">
        <v>18</v>
      </c>
      <c r="F17864">
        <v>0</v>
      </c>
    </row>
    <row r="17865" spans="1:6">
      <c r="A17865" s="171">
        <v>44738</v>
      </c>
      <c r="B17865" t="s">
        <v>164</v>
      </c>
      <c r="C17865">
        <v>470857.96</v>
      </c>
      <c r="D17865" t="s">
        <v>19</v>
      </c>
      <c r="E17865" t="s">
        <v>19</v>
      </c>
      <c r="F17865">
        <v>449130</v>
      </c>
    </row>
    <row r="17866" spans="1:6">
      <c r="A17866" s="171">
        <v>44738</v>
      </c>
      <c r="B17866" t="s">
        <v>164</v>
      </c>
      <c r="C17866">
        <v>470857.96</v>
      </c>
      <c r="D17866" t="s">
        <v>19</v>
      </c>
      <c r="E17866" t="s">
        <v>20</v>
      </c>
      <c r="F17866">
        <v>431898</v>
      </c>
    </row>
    <row r="17867" spans="1:6">
      <c r="A17867" s="171">
        <v>44738</v>
      </c>
      <c r="B17867" t="s">
        <v>164</v>
      </c>
      <c r="C17867">
        <v>470857.96</v>
      </c>
      <c r="D17867" t="s">
        <v>19</v>
      </c>
      <c r="E17867" t="s">
        <v>21</v>
      </c>
      <c r="F17867">
        <v>17232</v>
      </c>
    </row>
    <row r="17868" spans="1:6">
      <c r="A17868" s="171">
        <v>44738</v>
      </c>
      <c r="B17868" t="s">
        <v>164</v>
      </c>
      <c r="C17868">
        <v>470857.96</v>
      </c>
      <c r="D17868" t="s">
        <v>19</v>
      </c>
      <c r="E17868" t="s">
        <v>22</v>
      </c>
      <c r="F17868">
        <v>0</v>
      </c>
    </row>
    <row r="17869" spans="1:6">
      <c r="A17869" s="171">
        <v>44738</v>
      </c>
      <c r="B17869" t="s">
        <v>164</v>
      </c>
      <c r="C17869">
        <v>470857.96</v>
      </c>
      <c r="D17869" t="s">
        <v>23</v>
      </c>
      <c r="E17869" t="s">
        <v>23</v>
      </c>
      <c r="F17869">
        <v>112696</v>
      </c>
    </row>
    <row r="17870" spans="1:6">
      <c r="A17870" s="171">
        <v>44738</v>
      </c>
      <c r="B17870" t="s">
        <v>164</v>
      </c>
      <c r="C17870">
        <v>470857.96</v>
      </c>
      <c r="D17870" t="s">
        <v>24</v>
      </c>
      <c r="E17870" t="s">
        <v>24</v>
      </c>
      <c r="F17870">
        <v>789067</v>
      </c>
    </row>
    <row r="17871" spans="1:6">
      <c r="A17871" s="171">
        <v>44738</v>
      </c>
      <c r="B17871" t="s">
        <v>164</v>
      </c>
      <c r="C17871">
        <v>470857.96</v>
      </c>
      <c r="D17871" t="s">
        <v>25</v>
      </c>
      <c r="E17871" t="s">
        <v>25</v>
      </c>
      <c r="F17871">
        <v>3042994</v>
      </c>
    </row>
    <row r="17872" spans="1:6">
      <c r="A17872" s="171">
        <v>44738</v>
      </c>
      <c r="B17872" t="s">
        <v>164</v>
      </c>
      <c r="C17872">
        <v>470857.96</v>
      </c>
      <c r="D17872" t="s">
        <v>26</v>
      </c>
      <c r="E17872" t="s">
        <v>26</v>
      </c>
      <c r="F17872">
        <v>475472</v>
      </c>
    </row>
    <row r="17873" spans="1:6">
      <c r="A17873" s="171">
        <v>44738</v>
      </c>
      <c r="B17873" t="s">
        <v>164</v>
      </c>
      <c r="C17873">
        <v>470857.96</v>
      </c>
      <c r="D17873" t="s">
        <v>27</v>
      </c>
      <c r="E17873" t="s">
        <v>27</v>
      </c>
      <c r="F17873">
        <v>64703</v>
      </c>
    </row>
    <row r="17874" spans="1:6">
      <c r="A17874" s="171">
        <v>44738</v>
      </c>
      <c r="B17874" t="s">
        <v>164</v>
      </c>
      <c r="C17874">
        <v>470857.96</v>
      </c>
      <c r="D17874" t="s">
        <v>28</v>
      </c>
      <c r="E17874" t="s">
        <v>28</v>
      </c>
      <c r="F17874">
        <v>0</v>
      </c>
    </row>
    <row r="17875" spans="1:6">
      <c r="A17875" s="171">
        <v>44738</v>
      </c>
      <c r="B17875" t="s">
        <v>164</v>
      </c>
      <c r="C17875">
        <v>470857.96</v>
      </c>
      <c r="D17875" t="s">
        <v>29</v>
      </c>
      <c r="E17875" t="s">
        <v>29</v>
      </c>
      <c r="F17875">
        <v>2099024</v>
      </c>
    </row>
    <row r="17876" spans="1:6">
      <c r="A17876" s="171">
        <v>44738</v>
      </c>
      <c r="B17876" t="s">
        <v>164</v>
      </c>
      <c r="C17876">
        <v>470857.96</v>
      </c>
      <c r="D17876" t="s">
        <v>30</v>
      </c>
      <c r="E17876" t="s">
        <v>30</v>
      </c>
      <c r="F17876">
        <v>31390733</v>
      </c>
    </row>
    <row r="17877" spans="1:6">
      <c r="A17877" s="171">
        <v>44738</v>
      </c>
      <c r="B17877" t="s">
        <v>164</v>
      </c>
      <c r="C17877">
        <v>470857.96</v>
      </c>
      <c r="D17877" t="s">
        <v>31</v>
      </c>
      <c r="E17877" t="s">
        <v>31</v>
      </c>
      <c r="F17877">
        <v>517292</v>
      </c>
    </row>
    <row r="17878" spans="1:6">
      <c r="A17878" s="171">
        <v>44738</v>
      </c>
      <c r="B17878" t="s">
        <v>164</v>
      </c>
      <c r="C17878">
        <v>470857.96</v>
      </c>
      <c r="D17878" t="s">
        <v>32</v>
      </c>
      <c r="E17878" t="s">
        <v>32</v>
      </c>
      <c r="F17878">
        <v>99507</v>
      </c>
    </row>
    <row r="17879" spans="1:6">
      <c r="A17879" s="171">
        <v>44738</v>
      </c>
      <c r="B17879" t="s">
        <v>164</v>
      </c>
      <c r="C17879">
        <v>470857.96</v>
      </c>
      <c r="D17879" t="s">
        <v>33</v>
      </c>
      <c r="E17879" t="s">
        <v>33</v>
      </c>
      <c r="F17879">
        <v>349849998</v>
      </c>
    </row>
    <row r="17880" spans="1:6">
      <c r="A17880" s="171">
        <v>44738</v>
      </c>
      <c r="B17880" t="s">
        <v>164</v>
      </c>
      <c r="C17880">
        <v>470857.96</v>
      </c>
      <c r="D17880" t="s">
        <v>34</v>
      </c>
      <c r="E17880" t="s">
        <v>34</v>
      </c>
      <c r="F17880">
        <v>29144</v>
      </c>
    </row>
    <row r="17881" spans="1:6">
      <c r="A17881" s="171">
        <v>44738</v>
      </c>
      <c r="B17881" t="s">
        <v>164</v>
      </c>
      <c r="C17881">
        <v>470857.96</v>
      </c>
      <c r="D17881" t="s">
        <v>35</v>
      </c>
      <c r="E17881" t="s">
        <v>35</v>
      </c>
      <c r="F17881">
        <v>5671367</v>
      </c>
    </row>
    <row r="17882" spans="1:6">
      <c r="A17882" s="171">
        <v>44738</v>
      </c>
      <c r="B17882" t="s">
        <v>164</v>
      </c>
      <c r="C17882">
        <v>470857.96</v>
      </c>
      <c r="D17882" t="s">
        <v>36</v>
      </c>
      <c r="E17882" t="s">
        <v>36</v>
      </c>
      <c r="F17882">
        <v>0</v>
      </c>
    </row>
    <row r="17883" spans="1:6">
      <c r="A17883" s="171">
        <v>44738</v>
      </c>
      <c r="B17883" t="s">
        <v>164</v>
      </c>
      <c r="C17883">
        <v>470857.96</v>
      </c>
      <c r="D17883" t="s">
        <v>37</v>
      </c>
      <c r="E17883" t="s">
        <v>37</v>
      </c>
      <c r="F17883">
        <v>0</v>
      </c>
    </row>
    <row r="17884" spans="1:6">
      <c r="A17884" s="171">
        <v>44738</v>
      </c>
      <c r="B17884" t="s">
        <v>164</v>
      </c>
      <c r="C17884">
        <v>470857.96</v>
      </c>
      <c r="D17884" t="s">
        <v>38</v>
      </c>
      <c r="E17884" t="s">
        <v>38</v>
      </c>
      <c r="F17884">
        <v>0</v>
      </c>
    </row>
    <row r="17885" spans="1:6">
      <c r="A17885" s="171">
        <v>44738</v>
      </c>
      <c r="B17885" t="s">
        <v>164</v>
      </c>
      <c r="C17885">
        <v>470857.96</v>
      </c>
      <c r="D17885" t="s">
        <v>39</v>
      </c>
      <c r="E17885" t="s">
        <v>39</v>
      </c>
      <c r="F17885">
        <v>0</v>
      </c>
    </row>
    <row r="17886" spans="1:6">
      <c r="A17886" s="171">
        <v>44738</v>
      </c>
      <c r="B17886" t="s">
        <v>164</v>
      </c>
      <c r="C17886">
        <v>470857.96</v>
      </c>
      <c r="D17886" t="s">
        <v>40</v>
      </c>
      <c r="E17886" t="s">
        <v>40</v>
      </c>
      <c r="F17886">
        <v>0</v>
      </c>
    </row>
    <row r="17887" spans="1:6">
      <c r="A17887" s="171">
        <v>44738</v>
      </c>
      <c r="B17887" t="s">
        <v>164</v>
      </c>
      <c r="C17887">
        <v>470857.96</v>
      </c>
      <c r="D17887" t="s">
        <v>41</v>
      </c>
      <c r="E17887" t="s">
        <v>41</v>
      </c>
      <c r="F17887">
        <v>0</v>
      </c>
    </row>
    <row r="17888" spans="1:6">
      <c r="A17888" s="171">
        <v>44739</v>
      </c>
      <c r="B17888" t="s">
        <v>164</v>
      </c>
      <c r="C17888">
        <v>205762.68</v>
      </c>
      <c r="D17888" t="s">
        <v>9</v>
      </c>
      <c r="E17888" t="s">
        <v>9</v>
      </c>
      <c r="F17888">
        <v>957957</v>
      </c>
    </row>
    <row r="17889" spans="1:6">
      <c r="A17889" s="171">
        <v>44739</v>
      </c>
      <c r="B17889" t="s">
        <v>164</v>
      </c>
      <c r="C17889">
        <v>205762.68</v>
      </c>
      <c r="D17889" t="s">
        <v>9</v>
      </c>
      <c r="E17889" t="s">
        <v>10</v>
      </c>
      <c r="F17889">
        <v>88515</v>
      </c>
    </row>
    <row r="17890" spans="1:6">
      <c r="A17890" s="171">
        <v>44739</v>
      </c>
      <c r="B17890" t="s">
        <v>164</v>
      </c>
      <c r="C17890">
        <v>205762.68</v>
      </c>
      <c r="D17890" t="s">
        <v>9</v>
      </c>
      <c r="E17890" t="s">
        <v>11</v>
      </c>
      <c r="F17890">
        <v>869442</v>
      </c>
    </row>
    <row r="17891" spans="1:6">
      <c r="A17891" s="171">
        <v>44739</v>
      </c>
      <c r="B17891" t="s">
        <v>164</v>
      </c>
      <c r="C17891">
        <v>205762.68</v>
      </c>
      <c r="D17891" t="s">
        <v>9</v>
      </c>
      <c r="E17891" t="s">
        <v>12</v>
      </c>
      <c r="F17891">
        <v>0</v>
      </c>
    </row>
    <row r="17892" spans="1:6">
      <c r="A17892" s="171">
        <v>44739</v>
      </c>
      <c r="B17892" t="s">
        <v>164</v>
      </c>
      <c r="C17892">
        <v>205762.68</v>
      </c>
      <c r="D17892" t="s">
        <v>9</v>
      </c>
      <c r="E17892" t="s">
        <v>13</v>
      </c>
      <c r="F17892">
        <v>0</v>
      </c>
    </row>
    <row r="17893" spans="1:6">
      <c r="A17893" s="171">
        <v>44739</v>
      </c>
      <c r="B17893" t="s">
        <v>164</v>
      </c>
      <c r="C17893">
        <v>205762.68</v>
      </c>
      <c r="D17893" t="s">
        <v>14</v>
      </c>
      <c r="E17893" t="s">
        <v>14</v>
      </c>
      <c r="F17893">
        <v>0</v>
      </c>
    </row>
    <row r="17894" spans="1:6">
      <c r="A17894" s="171">
        <v>44739</v>
      </c>
      <c r="B17894" t="s">
        <v>164</v>
      </c>
      <c r="C17894">
        <v>205762.68</v>
      </c>
      <c r="D17894" t="s">
        <v>14</v>
      </c>
      <c r="E17894" t="s">
        <v>15</v>
      </c>
      <c r="F17894">
        <v>0</v>
      </c>
    </row>
    <row r="17895" spans="1:6">
      <c r="A17895" s="171">
        <v>44739</v>
      </c>
      <c r="B17895" t="s">
        <v>164</v>
      </c>
      <c r="C17895">
        <v>205762.68</v>
      </c>
      <c r="D17895" t="s">
        <v>14</v>
      </c>
      <c r="E17895" t="s">
        <v>16</v>
      </c>
      <c r="F17895">
        <v>0</v>
      </c>
    </row>
    <row r="17896" spans="1:6">
      <c r="A17896" s="171">
        <v>44739</v>
      </c>
      <c r="B17896" t="s">
        <v>164</v>
      </c>
      <c r="C17896">
        <v>205762.68</v>
      </c>
      <c r="D17896" t="s">
        <v>14</v>
      </c>
      <c r="E17896" t="s">
        <v>17</v>
      </c>
      <c r="F17896">
        <v>0</v>
      </c>
    </row>
    <row r="17897" spans="1:6">
      <c r="A17897" s="171">
        <v>44739</v>
      </c>
      <c r="B17897" t="s">
        <v>164</v>
      </c>
      <c r="C17897">
        <v>205762.68</v>
      </c>
      <c r="D17897" t="s">
        <v>14</v>
      </c>
      <c r="E17897" t="s">
        <v>18</v>
      </c>
      <c r="F17897">
        <v>0</v>
      </c>
    </row>
    <row r="17898" spans="1:6">
      <c r="A17898" s="171">
        <v>44739</v>
      </c>
      <c r="B17898" t="s">
        <v>164</v>
      </c>
      <c r="C17898">
        <v>205762.68</v>
      </c>
      <c r="D17898" t="s">
        <v>19</v>
      </c>
      <c r="E17898" t="s">
        <v>19</v>
      </c>
      <c r="F17898">
        <v>188827</v>
      </c>
    </row>
    <row r="17899" spans="1:6">
      <c r="A17899" s="171">
        <v>44739</v>
      </c>
      <c r="B17899" t="s">
        <v>164</v>
      </c>
      <c r="C17899">
        <v>205762.68</v>
      </c>
      <c r="D17899" t="s">
        <v>19</v>
      </c>
      <c r="E17899" t="s">
        <v>20</v>
      </c>
      <c r="F17899">
        <v>175384</v>
      </c>
    </row>
    <row r="17900" spans="1:6">
      <c r="A17900" s="171">
        <v>44739</v>
      </c>
      <c r="B17900" t="s">
        <v>164</v>
      </c>
      <c r="C17900">
        <v>205762.68</v>
      </c>
      <c r="D17900" t="s">
        <v>19</v>
      </c>
      <c r="E17900" t="s">
        <v>21</v>
      </c>
      <c r="F17900">
        <v>13443</v>
      </c>
    </row>
    <row r="17901" spans="1:6">
      <c r="A17901" s="171">
        <v>44739</v>
      </c>
      <c r="B17901" t="s">
        <v>164</v>
      </c>
      <c r="C17901">
        <v>205762.68</v>
      </c>
      <c r="D17901" t="s">
        <v>19</v>
      </c>
      <c r="E17901" t="s">
        <v>22</v>
      </c>
      <c r="F17901">
        <v>0</v>
      </c>
    </row>
    <row r="17902" spans="1:6">
      <c r="A17902" s="171">
        <v>44739</v>
      </c>
      <c r="B17902" t="s">
        <v>164</v>
      </c>
      <c r="C17902">
        <v>205762.68</v>
      </c>
      <c r="D17902" t="s">
        <v>23</v>
      </c>
      <c r="E17902" t="s">
        <v>23</v>
      </c>
      <c r="F17902">
        <v>76800</v>
      </c>
    </row>
    <row r="17903" spans="1:6">
      <c r="A17903" s="171">
        <v>44739</v>
      </c>
      <c r="B17903" t="s">
        <v>164</v>
      </c>
      <c r="C17903">
        <v>205762.68</v>
      </c>
      <c r="D17903" t="s">
        <v>24</v>
      </c>
      <c r="E17903" t="s">
        <v>24</v>
      </c>
      <c r="F17903">
        <v>752386</v>
      </c>
    </row>
    <row r="17904" spans="1:6">
      <c r="A17904" s="171">
        <v>44739</v>
      </c>
      <c r="B17904" t="s">
        <v>164</v>
      </c>
      <c r="C17904">
        <v>205762.68</v>
      </c>
      <c r="D17904" t="s">
        <v>25</v>
      </c>
      <c r="E17904" t="s">
        <v>25</v>
      </c>
      <c r="F17904">
        <v>2635520</v>
      </c>
    </row>
    <row r="17905" spans="1:6">
      <c r="A17905" s="171">
        <v>44739</v>
      </c>
      <c r="B17905" t="s">
        <v>164</v>
      </c>
      <c r="C17905">
        <v>205762.68</v>
      </c>
      <c r="D17905" t="s">
        <v>26</v>
      </c>
      <c r="E17905" t="s">
        <v>26</v>
      </c>
      <c r="F17905">
        <v>236574</v>
      </c>
    </row>
    <row r="17906" spans="1:6">
      <c r="A17906" s="171">
        <v>44739</v>
      </c>
      <c r="B17906" t="s">
        <v>164</v>
      </c>
      <c r="C17906">
        <v>205762.68</v>
      </c>
      <c r="D17906" t="s">
        <v>27</v>
      </c>
      <c r="E17906" t="s">
        <v>27</v>
      </c>
      <c r="F17906">
        <v>66009</v>
      </c>
    </row>
    <row r="17907" spans="1:6">
      <c r="A17907" s="171">
        <v>44739</v>
      </c>
      <c r="B17907" t="s">
        <v>164</v>
      </c>
      <c r="C17907">
        <v>205762.68</v>
      </c>
      <c r="D17907" t="s">
        <v>28</v>
      </c>
      <c r="E17907" t="s">
        <v>28</v>
      </c>
      <c r="F17907">
        <v>0</v>
      </c>
    </row>
    <row r="17908" spans="1:6">
      <c r="A17908" s="171">
        <v>44739</v>
      </c>
      <c r="B17908" t="s">
        <v>164</v>
      </c>
      <c r="C17908">
        <v>205762.68</v>
      </c>
      <c r="D17908" t="s">
        <v>29</v>
      </c>
      <c r="E17908" t="s">
        <v>29</v>
      </c>
      <c r="F17908">
        <v>2094969</v>
      </c>
    </row>
    <row r="17909" spans="1:6">
      <c r="A17909" s="171">
        <v>44739</v>
      </c>
      <c r="B17909" t="s">
        <v>164</v>
      </c>
      <c r="C17909">
        <v>205762.68</v>
      </c>
      <c r="D17909" t="s">
        <v>30</v>
      </c>
      <c r="E17909" t="s">
        <v>30</v>
      </c>
      <c r="F17909">
        <v>31431768</v>
      </c>
    </row>
    <row r="17910" spans="1:6">
      <c r="A17910" s="171">
        <v>44739</v>
      </c>
      <c r="B17910" t="s">
        <v>164</v>
      </c>
      <c r="C17910">
        <v>205762.68</v>
      </c>
      <c r="D17910" t="s">
        <v>31</v>
      </c>
      <c r="E17910" t="s">
        <v>31</v>
      </c>
      <c r="F17910">
        <v>423494</v>
      </c>
    </row>
    <row r="17911" spans="1:6">
      <c r="A17911" s="171">
        <v>44739</v>
      </c>
      <c r="B17911" t="s">
        <v>164</v>
      </c>
      <c r="C17911">
        <v>205762.68</v>
      </c>
      <c r="D17911" t="s">
        <v>32</v>
      </c>
      <c r="E17911" t="s">
        <v>32</v>
      </c>
      <c r="F17911">
        <v>53487</v>
      </c>
    </row>
    <row r="17912" spans="1:6">
      <c r="A17912" s="171">
        <v>44739</v>
      </c>
      <c r="B17912" t="s">
        <v>164</v>
      </c>
      <c r="C17912">
        <v>205762.68</v>
      </c>
      <c r="D17912" t="s">
        <v>33</v>
      </c>
      <c r="E17912" t="s">
        <v>33</v>
      </c>
      <c r="F17912">
        <v>349455198</v>
      </c>
    </row>
    <row r="17913" spans="1:6">
      <c r="A17913" s="171">
        <v>44739</v>
      </c>
      <c r="B17913" t="s">
        <v>164</v>
      </c>
      <c r="C17913">
        <v>205762.68</v>
      </c>
      <c r="D17913" t="s">
        <v>34</v>
      </c>
      <c r="E17913" t="s">
        <v>34</v>
      </c>
      <c r="F17913">
        <v>91746</v>
      </c>
    </row>
    <row r="17914" spans="1:6">
      <c r="A17914" s="171">
        <v>44739</v>
      </c>
      <c r="B17914" t="s">
        <v>164</v>
      </c>
      <c r="C17914">
        <v>205762.68</v>
      </c>
      <c r="D17914" t="s">
        <v>35</v>
      </c>
      <c r="E17914" t="s">
        <v>35</v>
      </c>
      <c r="F17914">
        <v>5669429</v>
      </c>
    </row>
    <row r="17915" spans="1:6">
      <c r="A17915" s="171">
        <v>44739</v>
      </c>
      <c r="B17915" t="s">
        <v>164</v>
      </c>
      <c r="C17915">
        <v>205762.68</v>
      </c>
      <c r="D17915" t="s">
        <v>36</v>
      </c>
      <c r="E17915" t="s">
        <v>36</v>
      </c>
      <c r="F17915">
        <v>0</v>
      </c>
    </row>
    <row r="17916" spans="1:6">
      <c r="A17916" s="171">
        <v>44739</v>
      </c>
      <c r="B17916" t="s">
        <v>164</v>
      </c>
      <c r="C17916">
        <v>205762.68</v>
      </c>
      <c r="D17916" t="s">
        <v>37</v>
      </c>
      <c r="E17916" t="s">
        <v>37</v>
      </c>
      <c r="F17916">
        <v>0</v>
      </c>
    </row>
    <row r="17917" spans="1:6">
      <c r="A17917" s="171">
        <v>44739</v>
      </c>
      <c r="B17917" t="s">
        <v>164</v>
      </c>
      <c r="C17917">
        <v>205762.68</v>
      </c>
      <c r="D17917" t="s">
        <v>38</v>
      </c>
      <c r="E17917" t="s">
        <v>38</v>
      </c>
      <c r="F17917">
        <v>0</v>
      </c>
    </row>
    <row r="17918" spans="1:6">
      <c r="A17918" s="171">
        <v>44739</v>
      </c>
      <c r="B17918" t="s">
        <v>164</v>
      </c>
      <c r="C17918">
        <v>205762.68</v>
      </c>
      <c r="D17918" t="s">
        <v>39</v>
      </c>
      <c r="E17918" t="s">
        <v>39</v>
      </c>
      <c r="F17918">
        <v>0</v>
      </c>
    </row>
    <row r="17919" spans="1:6">
      <c r="A17919" s="171">
        <v>44739</v>
      </c>
      <c r="B17919" t="s">
        <v>164</v>
      </c>
      <c r="C17919">
        <v>205762.68</v>
      </c>
      <c r="D17919" t="s">
        <v>40</v>
      </c>
      <c r="E17919" t="s">
        <v>40</v>
      </c>
      <c r="F17919">
        <v>0</v>
      </c>
    </row>
    <row r="17920" spans="1:6">
      <c r="A17920" s="171">
        <v>44739</v>
      </c>
      <c r="B17920" t="s">
        <v>164</v>
      </c>
      <c r="C17920">
        <v>205762.68</v>
      </c>
      <c r="D17920" t="s">
        <v>41</v>
      </c>
      <c r="E17920" t="s">
        <v>41</v>
      </c>
      <c r="F17920">
        <v>0</v>
      </c>
    </row>
    <row r="17921" spans="1:6">
      <c r="A17921" s="171">
        <v>44740</v>
      </c>
      <c r="B17921" t="s">
        <v>164</v>
      </c>
      <c r="C17921">
        <v>192836.31</v>
      </c>
      <c r="D17921" t="s">
        <v>9</v>
      </c>
      <c r="E17921" t="s">
        <v>9</v>
      </c>
      <c r="F17921">
        <v>832116</v>
      </c>
    </row>
    <row r="17922" spans="1:6">
      <c r="A17922" s="171">
        <v>44740</v>
      </c>
      <c r="B17922" t="s">
        <v>164</v>
      </c>
      <c r="C17922">
        <v>192836.31</v>
      </c>
      <c r="D17922" t="s">
        <v>9</v>
      </c>
      <c r="E17922" t="s">
        <v>10</v>
      </c>
      <c r="F17922">
        <v>116457</v>
      </c>
    </row>
    <row r="17923" spans="1:6">
      <c r="A17923" s="171">
        <v>44740</v>
      </c>
      <c r="B17923" t="s">
        <v>164</v>
      </c>
      <c r="C17923">
        <v>192836.31</v>
      </c>
      <c r="D17923" t="s">
        <v>9</v>
      </c>
      <c r="E17923" t="s">
        <v>11</v>
      </c>
      <c r="F17923">
        <v>715659</v>
      </c>
    </row>
    <row r="17924" spans="1:6">
      <c r="A17924" s="171">
        <v>44740</v>
      </c>
      <c r="B17924" t="s">
        <v>164</v>
      </c>
      <c r="C17924">
        <v>192836.31</v>
      </c>
      <c r="D17924" t="s">
        <v>9</v>
      </c>
      <c r="E17924" t="s">
        <v>12</v>
      </c>
      <c r="F17924">
        <v>0</v>
      </c>
    </row>
    <row r="17925" spans="1:6">
      <c r="A17925" s="171">
        <v>44740</v>
      </c>
      <c r="B17925" t="s">
        <v>164</v>
      </c>
      <c r="C17925">
        <v>192836.31</v>
      </c>
      <c r="D17925" t="s">
        <v>9</v>
      </c>
      <c r="E17925" t="s">
        <v>13</v>
      </c>
      <c r="F17925">
        <v>0</v>
      </c>
    </row>
    <row r="17926" spans="1:6">
      <c r="A17926" s="171">
        <v>44740</v>
      </c>
      <c r="B17926" t="s">
        <v>164</v>
      </c>
      <c r="C17926">
        <v>192836.31</v>
      </c>
      <c r="D17926" t="s">
        <v>14</v>
      </c>
      <c r="E17926" t="s">
        <v>14</v>
      </c>
      <c r="F17926">
        <v>0</v>
      </c>
    </row>
    <row r="17927" spans="1:6">
      <c r="A17927" s="171">
        <v>44740</v>
      </c>
      <c r="B17927" t="s">
        <v>164</v>
      </c>
      <c r="C17927">
        <v>192836.31</v>
      </c>
      <c r="D17927" t="s">
        <v>14</v>
      </c>
      <c r="E17927" t="s">
        <v>15</v>
      </c>
      <c r="F17927">
        <v>0</v>
      </c>
    </row>
    <row r="17928" spans="1:6">
      <c r="A17928" s="171">
        <v>44740</v>
      </c>
      <c r="B17928" t="s">
        <v>164</v>
      </c>
      <c r="C17928">
        <v>192836.31</v>
      </c>
      <c r="D17928" t="s">
        <v>14</v>
      </c>
      <c r="E17928" t="s">
        <v>16</v>
      </c>
      <c r="F17928">
        <v>0</v>
      </c>
    </row>
    <row r="17929" spans="1:6">
      <c r="A17929" s="171">
        <v>44740</v>
      </c>
      <c r="B17929" t="s">
        <v>164</v>
      </c>
      <c r="C17929">
        <v>192836.31</v>
      </c>
      <c r="D17929" t="s">
        <v>14</v>
      </c>
      <c r="E17929" t="s">
        <v>17</v>
      </c>
      <c r="F17929">
        <v>0</v>
      </c>
    </row>
    <row r="17930" spans="1:6">
      <c r="A17930" s="171">
        <v>44740</v>
      </c>
      <c r="B17930" t="s">
        <v>164</v>
      </c>
      <c r="C17930">
        <v>192836.31</v>
      </c>
      <c r="D17930" t="s">
        <v>14</v>
      </c>
      <c r="E17930" t="s">
        <v>18</v>
      </c>
      <c r="F17930">
        <v>0</v>
      </c>
    </row>
    <row r="17931" spans="1:6">
      <c r="A17931" s="171">
        <v>44740</v>
      </c>
      <c r="B17931" t="s">
        <v>164</v>
      </c>
      <c r="C17931">
        <v>192836.31</v>
      </c>
      <c r="D17931" t="s">
        <v>19</v>
      </c>
      <c r="E17931" t="s">
        <v>19</v>
      </c>
      <c r="F17931">
        <v>341395</v>
      </c>
    </row>
    <row r="17932" spans="1:6">
      <c r="A17932" s="171">
        <v>44740</v>
      </c>
      <c r="B17932" t="s">
        <v>164</v>
      </c>
      <c r="C17932">
        <v>192836.31</v>
      </c>
      <c r="D17932" t="s">
        <v>19</v>
      </c>
      <c r="E17932" t="s">
        <v>20</v>
      </c>
      <c r="F17932">
        <v>270347</v>
      </c>
    </row>
    <row r="17933" spans="1:6">
      <c r="A17933" s="171">
        <v>44740</v>
      </c>
      <c r="B17933" t="s">
        <v>164</v>
      </c>
      <c r="C17933">
        <v>192836.31</v>
      </c>
      <c r="D17933" t="s">
        <v>19</v>
      </c>
      <c r="E17933" t="s">
        <v>21</v>
      </c>
      <c r="F17933">
        <v>71048</v>
      </c>
    </row>
    <row r="17934" spans="1:6">
      <c r="A17934" s="171">
        <v>44740</v>
      </c>
      <c r="B17934" t="s">
        <v>164</v>
      </c>
      <c r="C17934">
        <v>192836.31</v>
      </c>
      <c r="D17934" t="s">
        <v>19</v>
      </c>
      <c r="E17934" t="s">
        <v>22</v>
      </c>
      <c r="F17934">
        <v>0</v>
      </c>
    </row>
    <row r="17935" spans="1:6">
      <c r="A17935" s="171">
        <v>44740</v>
      </c>
      <c r="B17935" t="s">
        <v>164</v>
      </c>
      <c r="C17935">
        <v>192836.31</v>
      </c>
      <c r="D17935" t="s">
        <v>23</v>
      </c>
      <c r="E17935" t="s">
        <v>23</v>
      </c>
      <c r="F17935">
        <v>95716</v>
      </c>
    </row>
    <row r="17936" spans="1:6">
      <c r="A17936" s="171">
        <v>44740</v>
      </c>
      <c r="B17936" t="s">
        <v>164</v>
      </c>
      <c r="C17936">
        <v>192836.31</v>
      </c>
      <c r="D17936" t="s">
        <v>24</v>
      </c>
      <c r="E17936" t="s">
        <v>24</v>
      </c>
      <c r="F17936">
        <v>637715</v>
      </c>
    </row>
    <row r="17937" spans="1:6">
      <c r="A17937" s="171">
        <v>44740</v>
      </c>
      <c r="B17937" t="s">
        <v>164</v>
      </c>
      <c r="C17937">
        <v>192836.31</v>
      </c>
      <c r="D17937" t="s">
        <v>25</v>
      </c>
      <c r="E17937" t="s">
        <v>25</v>
      </c>
      <c r="F17937">
        <v>2232784</v>
      </c>
    </row>
    <row r="17938" spans="1:6">
      <c r="A17938" s="171">
        <v>44740</v>
      </c>
      <c r="B17938" t="s">
        <v>164</v>
      </c>
      <c r="C17938">
        <v>192836.31</v>
      </c>
      <c r="D17938" t="s">
        <v>26</v>
      </c>
      <c r="E17938" t="s">
        <v>26</v>
      </c>
      <c r="F17938">
        <v>680079</v>
      </c>
    </row>
    <row r="17939" spans="1:6">
      <c r="A17939" s="171">
        <v>44740</v>
      </c>
      <c r="B17939" t="s">
        <v>164</v>
      </c>
      <c r="C17939">
        <v>192836.31</v>
      </c>
      <c r="D17939" t="s">
        <v>27</v>
      </c>
      <c r="E17939" t="s">
        <v>27</v>
      </c>
      <c r="F17939">
        <v>65687</v>
      </c>
    </row>
    <row r="17940" spans="1:6">
      <c r="A17940" s="171">
        <v>44740</v>
      </c>
      <c r="B17940" t="s">
        <v>164</v>
      </c>
      <c r="C17940">
        <v>192836.31</v>
      </c>
      <c r="D17940" t="s">
        <v>28</v>
      </c>
      <c r="E17940" t="s">
        <v>28</v>
      </c>
      <c r="F17940">
        <v>0</v>
      </c>
    </row>
    <row r="17941" spans="1:6">
      <c r="A17941" s="171">
        <v>44740</v>
      </c>
      <c r="B17941" t="s">
        <v>164</v>
      </c>
      <c r="C17941">
        <v>192836.31</v>
      </c>
      <c r="D17941" t="s">
        <v>29</v>
      </c>
      <c r="E17941" t="s">
        <v>29</v>
      </c>
      <c r="F17941">
        <v>2363115</v>
      </c>
    </row>
    <row r="17942" spans="1:6">
      <c r="A17942" s="171">
        <v>44740</v>
      </c>
      <c r="B17942" t="s">
        <v>164</v>
      </c>
      <c r="C17942">
        <v>192836.31</v>
      </c>
      <c r="D17942" t="s">
        <v>30</v>
      </c>
      <c r="E17942" t="s">
        <v>30</v>
      </c>
      <c r="F17942">
        <v>21213270</v>
      </c>
    </row>
    <row r="17943" spans="1:6">
      <c r="A17943" s="171">
        <v>44740</v>
      </c>
      <c r="B17943" t="s">
        <v>164</v>
      </c>
      <c r="C17943">
        <v>192836.31</v>
      </c>
      <c r="D17943" t="s">
        <v>31</v>
      </c>
      <c r="E17943" t="s">
        <v>31</v>
      </c>
      <c r="F17943">
        <v>391548</v>
      </c>
    </row>
    <row r="17944" spans="1:6">
      <c r="A17944" s="171">
        <v>44740</v>
      </c>
      <c r="B17944" t="s">
        <v>164</v>
      </c>
      <c r="C17944">
        <v>192836.31</v>
      </c>
      <c r="D17944" t="s">
        <v>32</v>
      </c>
      <c r="E17944" t="s">
        <v>32</v>
      </c>
      <c r="F17944">
        <v>109559</v>
      </c>
    </row>
    <row r="17945" spans="1:6">
      <c r="A17945" s="171">
        <v>44740</v>
      </c>
      <c r="B17945" t="s">
        <v>164</v>
      </c>
      <c r="C17945">
        <v>192836.31</v>
      </c>
      <c r="D17945" t="s">
        <v>33</v>
      </c>
      <c r="E17945" t="s">
        <v>33</v>
      </c>
      <c r="F17945">
        <v>345449398</v>
      </c>
    </row>
    <row r="17946" spans="1:6">
      <c r="A17946" s="171">
        <v>44740</v>
      </c>
      <c r="B17946" t="s">
        <v>164</v>
      </c>
      <c r="C17946">
        <v>192836.31</v>
      </c>
      <c r="D17946" t="s">
        <v>34</v>
      </c>
      <c r="E17946" t="s">
        <v>34</v>
      </c>
      <c r="F17946">
        <v>56823</v>
      </c>
    </row>
    <row r="17947" spans="1:6">
      <c r="A17947" s="171">
        <v>44740</v>
      </c>
      <c r="B17947" t="s">
        <v>164</v>
      </c>
      <c r="C17947">
        <v>192836.31</v>
      </c>
      <c r="D17947" t="s">
        <v>35</v>
      </c>
      <c r="E17947" t="s">
        <v>35</v>
      </c>
      <c r="F17947">
        <v>5899374</v>
      </c>
    </row>
    <row r="17948" spans="1:6">
      <c r="A17948" s="171">
        <v>44740</v>
      </c>
      <c r="B17948" t="s">
        <v>164</v>
      </c>
      <c r="C17948">
        <v>192836.31</v>
      </c>
      <c r="D17948" t="s">
        <v>36</v>
      </c>
      <c r="E17948" t="s">
        <v>36</v>
      </c>
      <c r="F17948">
        <v>0</v>
      </c>
    </row>
    <row r="17949" spans="1:6">
      <c r="A17949" s="171">
        <v>44740</v>
      </c>
      <c r="B17949" t="s">
        <v>164</v>
      </c>
      <c r="C17949">
        <v>192836.31</v>
      </c>
      <c r="D17949" t="s">
        <v>37</v>
      </c>
      <c r="E17949" t="s">
        <v>37</v>
      </c>
      <c r="F17949">
        <v>0</v>
      </c>
    </row>
    <row r="17950" spans="1:6">
      <c r="A17950" s="171">
        <v>44740</v>
      </c>
      <c r="B17950" t="s">
        <v>164</v>
      </c>
      <c r="C17950">
        <v>192836.31</v>
      </c>
      <c r="D17950" t="s">
        <v>38</v>
      </c>
      <c r="E17950" t="s">
        <v>38</v>
      </c>
      <c r="F17950">
        <v>0</v>
      </c>
    </row>
    <row r="17951" spans="1:6">
      <c r="A17951" s="171">
        <v>44740</v>
      </c>
      <c r="B17951" t="s">
        <v>164</v>
      </c>
      <c r="C17951">
        <v>192836.31</v>
      </c>
      <c r="D17951" t="s">
        <v>39</v>
      </c>
      <c r="E17951" t="s">
        <v>39</v>
      </c>
      <c r="F17951">
        <v>0</v>
      </c>
    </row>
    <row r="17952" spans="1:6">
      <c r="A17952" s="171">
        <v>44740</v>
      </c>
      <c r="B17952" t="s">
        <v>164</v>
      </c>
      <c r="C17952">
        <v>192836.31</v>
      </c>
      <c r="D17952" t="s">
        <v>40</v>
      </c>
      <c r="E17952" t="s">
        <v>40</v>
      </c>
      <c r="F17952">
        <v>0</v>
      </c>
    </row>
    <row r="17953" spans="1:6">
      <c r="A17953" s="171">
        <v>44740</v>
      </c>
      <c r="B17953" t="s">
        <v>164</v>
      </c>
      <c r="C17953">
        <v>192836.31</v>
      </c>
      <c r="D17953" t="s">
        <v>41</v>
      </c>
      <c r="E17953" t="s">
        <v>41</v>
      </c>
      <c r="F17953">
        <v>0</v>
      </c>
    </row>
    <row r="17954" spans="1:6">
      <c r="A17954" s="171">
        <v>44741</v>
      </c>
      <c r="B17954" t="s">
        <v>164</v>
      </c>
      <c r="C17954">
        <v>334109.46999999997</v>
      </c>
      <c r="D17954" t="s">
        <v>9</v>
      </c>
      <c r="E17954" t="s">
        <v>9</v>
      </c>
      <c r="F17954">
        <v>426607</v>
      </c>
    </row>
    <row r="17955" spans="1:6">
      <c r="A17955" s="171">
        <v>44741</v>
      </c>
      <c r="B17955" t="s">
        <v>164</v>
      </c>
      <c r="C17955">
        <v>334109.46999999997</v>
      </c>
      <c r="D17955" t="s">
        <v>9</v>
      </c>
      <c r="E17955" t="s">
        <v>10</v>
      </c>
      <c r="F17955">
        <v>413767</v>
      </c>
    </row>
    <row r="17956" spans="1:6">
      <c r="A17956" s="171">
        <v>44741</v>
      </c>
      <c r="B17956" t="s">
        <v>164</v>
      </c>
      <c r="C17956">
        <v>334109.46999999997</v>
      </c>
      <c r="D17956" t="s">
        <v>9</v>
      </c>
      <c r="E17956" t="s">
        <v>11</v>
      </c>
      <c r="F17956">
        <v>12840</v>
      </c>
    </row>
    <row r="17957" spans="1:6">
      <c r="A17957" s="171">
        <v>44741</v>
      </c>
      <c r="B17957" t="s">
        <v>164</v>
      </c>
      <c r="C17957">
        <v>334109.46999999997</v>
      </c>
      <c r="D17957" t="s">
        <v>9</v>
      </c>
      <c r="E17957" t="s">
        <v>12</v>
      </c>
      <c r="F17957">
        <v>0</v>
      </c>
    </row>
    <row r="17958" spans="1:6">
      <c r="A17958" s="171">
        <v>44741</v>
      </c>
      <c r="B17958" t="s">
        <v>164</v>
      </c>
      <c r="C17958">
        <v>334109.46999999997</v>
      </c>
      <c r="D17958" t="s">
        <v>9</v>
      </c>
      <c r="E17958" t="s">
        <v>13</v>
      </c>
      <c r="F17958">
        <v>0</v>
      </c>
    </row>
    <row r="17959" spans="1:6">
      <c r="A17959" s="171">
        <v>44741</v>
      </c>
      <c r="B17959" t="s">
        <v>164</v>
      </c>
      <c r="C17959">
        <v>334109.46999999997</v>
      </c>
      <c r="D17959" t="s">
        <v>14</v>
      </c>
      <c r="E17959" t="s">
        <v>14</v>
      </c>
      <c r="F17959">
        <v>0</v>
      </c>
    </row>
    <row r="17960" spans="1:6">
      <c r="A17960" s="171">
        <v>44741</v>
      </c>
      <c r="B17960" t="s">
        <v>164</v>
      </c>
      <c r="C17960">
        <v>334109.46999999997</v>
      </c>
      <c r="D17960" t="s">
        <v>14</v>
      </c>
      <c r="E17960" t="s">
        <v>15</v>
      </c>
      <c r="F17960">
        <v>0</v>
      </c>
    </row>
    <row r="17961" spans="1:6">
      <c r="A17961" s="171">
        <v>44741</v>
      </c>
      <c r="B17961" t="s">
        <v>164</v>
      </c>
      <c r="C17961">
        <v>334109.46999999997</v>
      </c>
      <c r="D17961" t="s">
        <v>14</v>
      </c>
      <c r="E17961" t="s">
        <v>16</v>
      </c>
      <c r="F17961">
        <v>0</v>
      </c>
    </row>
    <row r="17962" spans="1:6">
      <c r="A17962" s="171">
        <v>44741</v>
      </c>
      <c r="B17962" t="s">
        <v>164</v>
      </c>
      <c r="C17962">
        <v>334109.46999999997</v>
      </c>
      <c r="D17962" t="s">
        <v>14</v>
      </c>
      <c r="E17962" t="s">
        <v>17</v>
      </c>
      <c r="F17962">
        <v>0</v>
      </c>
    </row>
    <row r="17963" spans="1:6">
      <c r="A17963" s="171">
        <v>44741</v>
      </c>
      <c r="B17963" t="s">
        <v>164</v>
      </c>
      <c r="C17963">
        <v>334109.46999999997</v>
      </c>
      <c r="D17963" t="s">
        <v>14</v>
      </c>
      <c r="E17963" t="s">
        <v>18</v>
      </c>
      <c r="F17963">
        <v>0</v>
      </c>
    </row>
    <row r="17964" spans="1:6">
      <c r="A17964" s="171">
        <v>44741</v>
      </c>
      <c r="B17964" t="s">
        <v>164</v>
      </c>
      <c r="C17964">
        <v>334109.46999999997</v>
      </c>
      <c r="D17964" t="s">
        <v>19</v>
      </c>
      <c r="E17964" t="s">
        <v>19</v>
      </c>
      <c r="F17964">
        <v>247346</v>
      </c>
    </row>
    <row r="17965" spans="1:6">
      <c r="A17965" s="171">
        <v>44741</v>
      </c>
      <c r="B17965" t="s">
        <v>164</v>
      </c>
      <c r="C17965">
        <v>334109.46999999997</v>
      </c>
      <c r="D17965" t="s">
        <v>19</v>
      </c>
      <c r="E17965" t="s">
        <v>20</v>
      </c>
      <c r="F17965">
        <v>194805</v>
      </c>
    </row>
    <row r="17966" spans="1:6">
      <c r="A17966" s="171">
        <v>44741</v>
      </c>
      <c r="B17966" t="s">
        <v>164</v>
      </c>
      <c r="C17966">
        <v>334109.46999999997</v>
      </c>
      <c r="D17966" t="s">
        <v>19</v>
      </c>
      <c r="E17966" t="s">
        <v>21</v>
      </c>
      <c r="F17966">
        <v>52541</v>
      </c>
    </row>
    <row r="17967" spans="1:6">
      <c r="A17967" s="171">
        <v>44741</v>
      </c>
      <c r="B17967" t="s">
        <v>164</v>
      </c>
      <c r="C17967">
        <v>334109.46999999997</v>
      </c>
      <c r="D17967" t="s">
        <v>19</v>
      </c>
      <c r="E17967" t="s">
        <v>22</v>
      </c>
      <c r="F17967">
        <v>0</v>
      </c>
    </row>
    <row r="17968" spans="1:6">
      <c r="A17968" s="171">
        <v>44741</v>
      </c>
      <c r="B17968" t="s">
        <v>164</v>
      </c>
      <c r="C17968">
        <v>334109.46999999997</v>
      </c>
      <c r="D17968" t="s">
        <v>23</v>
      </c>
      <c r="E17968" t="s">
        <v>23</v>
      </c>
      <c r="F17968">
        <v>82139</v>
      </c>
    </row>
    <row r="17969" spans="1:6">
      <c r="A17969" s="171">
        <v>44741</v>
      </c>
      <c r="B17969" t="s">
        <v>164</v>
      </c>
      <c r="C17969">
        <v>334109.46999999997</v>
      </c>
      <c r="D17969" t="s">
        <v>24</v>
      </c>
      <c r="E17969" t="s">
        <v>24</v>
      </c>
      <c r="F17969">
        <v>579793</v>
      </c>
    </row>
    <row r="17970" spans="1:6">
      <c r="A17970" s="171">
        <v>44741</v>
      </c>
      <c r="B17970" t="s">
        <v>164</v>
      </c>
      <c r="C17970">
        <v>334109.46999999997</v>
      </c>
      <c r="D17970" t="s">
        <v>25</v>
      </c>
      <c r="E17970" t="s">
        <v>25</v>
      </c>
      <c r="F17970">
        <v>2044958</v>
      </c>
    </row>
    <row r="17971" spans="1:6">
      <c r="A17971" s="171">
        <v>44741</v>
      </c>
      <c r="B17971" t="s">
        <v>164</v>
      </c>
      <c r="C17971">
        <v>334109.46999999997</v>
      </c>
      <c r="D17971" t="s">
        <v>26</v>
      </c>
      <c r="E17971" t="s">
        <v>26</v>
      </c>
      <c r="F17971">
        <v>477208</v>
      </c>
    </row>
    <row r="17972" spans="1:6">
      <c r="A17972" s="171">
        <v>44741</v>
      </c>
      <c r="B17972" t="s">
        <v>164</v>
      </c>
      <c r="C17972">
        <v>334109.46999999997</v>
      </c>
      <c r="D17972" t="s">
        <v>27</v>
      </c>
      <c r="E17972" t="s">
        <v>27</v>
      </c>
      <c r="F17972">
        <v>67639</v>
      </c>
    </row>
    <row r="17973" spans="1:6">
      <c r="A17973" s="171">
        <v>44741</v>
      </c>
      <c r="B17973" t="s">
        <v>164</v>
      </c>
      <c r="C17973">
        <v>334109.46999999997</v>
      </c>
      <c r="D17973" t="s">
        <v>28</v>
      </c>
      <c r="E17973" t="s">
        <v>28</v>
      </c>
      <c r="F17973">
        <v>0</v>
      </c>
    </row>
    <row r="17974" spans="1:6">
      <c r="A17974" s="171">
        <v>44741</v>
      </c>
      <c r="B17974" t="s">
        <v>164</v>
      </c>
      <c r="C17974">
        <v>334109.46999999997</v>
      </c>
      <c r="D17974" t="s">
        <v>29</v>
      </c>
      <c r="E17974" t="s">
        <v>29</v>
      </c>
      <c r="F17974">
        <v>2216594</v>
      </c>
    </row>
    <row r="17975" spans="1:6">
      <c r="A17975" s="171">
        <v>44741</v>
      </c>
      <c r="B17975" t="s">
        <v>164</v>
      </c>
      <c r="C17975">
        <v>334109.46999999997</v>
      </c>
      <c r="D17975" t="s">
        <v>30</v>
      </c>
      <c r="E17975" t="s">
        <v>30</v>
      </c>
      <c r="F17975">
        <v>26280674</v>
      </c>
    </row>
    <row r="17976" spans="1:6">
      <c r="A17976" s="171">
        <v>44741</v>
      </c>
      <c r="B17976" t="s">
        <v>164</v>
      </c>
      <c r="C17976">
        <v>334109.46999999997</v>
      </c>
      <c r="D17976" t="s">
        <v>31</v>
      </c>
      <c r="E17976" t="s">
        <v>31</v>
      </c>
      <c r="F17976">
        <v>354861</v>
      </c>
    </row>
    <row r="17977" spans="1:6">
      <c r="A17977" s="171">
        <v>44741</v>
      </c>
      <c r="B17977" t="s">
        <v>164</v>
      </c>
      <c r="C17977">
        <v>334109.46999999997</v>
      </c>
      <c r="D17977" t="s">
        <v>32</v>
      </c>
      <c r="E17977" t="s">
        <v>32</v>
      </c>
      <c r="F17977">
        <v>118647</v>
      </c>
    </row>
    <row r="17978" spans="1:6">
      <c r="A17978" s="171">
        <v>44741</v>
      </c>
      <c r="B17978" t="s">
        <v>164</v>
      </c>
      <c r="C17978">
        <v>334109.46999999997</v>
      </c>
      <c r="D17978" t="s">
        <v>33</v>
      </c>
      <c r="E17978" t="s">
        <v>33</v>
      </c>
      <c r="F17978">
        <v>337471377</v>
      </c>
    </row>
    <row r="17979" spans="1:6">
      <c r="A17979" s="171">
        <v>44741</v>
      </c>
      <c r="B17979" t="s">
        <v>164</v>
      </c>
      <c r="C17979">
        <v>334109.46999999997</v>
      </c>
      <c r="D17979" t="s">
        <v>34</v>
      </c>
      <c r="E17979" t="s">
        <v>34</v>
      </c>
      <c r="F17979">
        <v>66657</v>
      </c>
    </row>
    <row r="17980" spans="1:6">
      <c r="A17980" s="171">
        <v>44741</v>
      </c>
      <c r="B17980" t="s">
        <v>164</v>
      </c>
      <c r="C17980">
        <v>334109.46999999997</v>
      </c>
      <c r="D17980" t="s">
        <v>35</v>
      </c>
      <c r="E17980" t="s">
        <v>35</v>
      </c>
      <c r="F17980">
        <v>6666197</v>
      </c>
    </row>
    <row r="17981" spans="1:6">
      <c r="A17981" s="171">
        <v>44741</v>
      </c>
      <c r="B17981" t="s">
        <v>164</v>
      </c>
      <c r="C17981">
        <v>334109.46999999997</v>
      </c>
      <c r="D17981" t="s">
        <v>36</v>
      </c>
      <c r="E17981" t="s">
        <v>36</v>
      </c>
      <c r="F17981">
        <v>0</v>
      </c>
    </row>
    <row r="17982" spans="1:6">
      <c r="A17982" s="171">
        <v>44741</v>
      </c>
      <c r="B17982" t="s">
        <v>164</v>
      </c>
      <c r="C17982">
        <v>334109.46999999997</v>
      </c>
      <c r="D17982" t="s">
        <v>37</v>
      </c>
      <c r="E17982" t="s">
        <v>37</v>
      </c>
      <c r="F17982">
        <v>0</v>
      </c>
    </row>
    <row r="17983" spans="1:6">
      <c r="A17983" s="171">
        <v>44741</v>
      </c>
      <c r="B17983" t="s">
        <v>164</v>
      </c>
      <c r="C17983">
        <v>334109.46999999997</v>
      </c>
      <c r="D17983" t="s">
        <v>38</v>
      </c>
      <c r="E17983" t="s">
        <v>38</v>
      </c>
      <c r="F17983">
        <v>0</v>
      </c>
    </row>
    <row r="17984" spans="1:6">
      <c r="A17984" s="171">
        <v>44741</v>
      </c>
      <c r="B17984" t="s">
        <v>164</v>
      </c>
      <c r="C17984">
        <v>334109.46999999997</v>
      </c>
      <c r="D17984" t="s">
        <v>39</v>
      </c>
      <c r="E17984" t="s">
        <v>39</v>
      </c>
      <c r="F17984">
        <v>0</v>
      </c>
    </row>
    <row r="17985" spans="1:6">
      <c r="A17985" s="171">
        <v>44741</v>
      </c>
      <c r="B17985" t="s">
        <v>164</v>
      </c>
      <c r="C17985">
        <v>334109.46999999997</v>
      </c>
      <c r="D17985" t="s">
        <v>40</v>
      </c>
      <c r="E17985" t="s">
        <v>40</v>
      </c>
      <c r="F17985">
        <v>0</v>
      </c>
    </row>
    <row r="17986" spans="1:6">
      <c r="A17986" s="171">
        <v>44741</v>
      </c>
      <c r="B17986" t="s">
        <v>164</v>
      </c>
      <c r="C17986">
        <v>334109.46999999997</v>
      </c>
      <c r="D17986" t="s">
        <v>41</v>
      </c>
      <c r="E17986" t="s">
        <v>41</v>
      </c>
      <c r="F17986">
        <v>0</v>
      </c>
    </row>
    <row r="17987" spans="1:6">
      <c r="A17987" s="171">
        <v>44742</v>
      </c>
      <c r="B17987" t="s">
        <v>164</v>
      </c>
      <c r="C17987">
        <v>195158.57</v>
      </c>
      <c r="D17987" t="s">
        <v>9</v>
      </c>
      <c r="E17987" t="s">
        <v>9</v>
      </c>
      <c r="F17987">
        <v>25632</v>
      </c>
    </row>
    <row r="17988" spans="1:6">
      <c r="A17988" s="171">
        <v>44742</v>
      </c>
      <c r="B17988" t="s">
        <v>164</v>
      </c>
      <c r="C17988">
        <v>195158.57</v>
      </c>
      <c r="D17988" t="s">
        <v>9</v>
      </c>
      <c r="E17988" t="s">
        <v>10</v>
      </c>
      <c r="F17988">
        <v>25632</v>
      </c>
    </row>
    <row r="17989" spans="1:6">
      <c r="A17989" s="171">
        <v>44742</v>
      </c>
      <c r="B17989" t="s">
        <v>164</v>
      </c>
      <c r="C17989">
        <v>195158.57</v>
      </c>
      <c r="D17989" t="s">
        <v>9</v>
      </c>
      <c r="E17989" t="s">
        <v>11</v>
      </c>
      <c r="F17989">
        <v>0</v>
      </c>
    </row>
    <row r="17990" spans="1:6">
      <c r="A17990" s="171">
        <v>44742</v>
      </c>
      <c r="B17990" t="s">
        <v>164</v>
      </c>
      <c r="C17990">
        <v>195158.57</v>
      </c>
      <c r="D17990" t="s">
        <v>9</v>
      </c>
      <c r="E17990" t="s">
        <v>12</v>
      </c>
      <c r="F17990">
        <v>0</v>
      </c>
    </row>
    <row r="17991" spans="1:6">
      <c r="A17991" s="171">
        <v>44742</v>
      </c>
      <c r="B17991" t="s">
        <v>164</v>
      </c>
      <c r="C17991">
        <v>195158.57</v>
      </c>
      <c r="D17991" t="s">
        <v>9</v>
      </c>
      <c r="E17991" t="s">
        <v>13</v>
      </c>
      <c r="F17991">
        <v>0</v>
      </c>
    </row>
    <row r="17992" spans="1:6">
      <c r="A17992" s="171">
        <v>44742</v>
      </c>
      <c r="B17992" t="s">
        <v>164</v>
      </c>
      <c r="C17992">
        <v>195158.57</v>
      </c>
      <c r="D17992" t="s">
        <v>14</v>
      </c>
      <c r="E17992" t="s">
        <v>14</v>
      </c>
      <c r="F17992">
        <v>0</v>
      </c>
    </row>
    <row r="17993" spans="1:6">
      <c r="A17993" s="171">
        <v>44742</v>
      </c>
      <c r="B17993" t="s">
        <v>164</v>
      </c>
      <c r="C17993">
        <v>195158.57</v>
      </c>
      <c r="D17993" t="s">
        <v>14</v>
      </c>
      <c r="E17993" t="s">
        <v>15</v>
      </c>
      <c r="F17993">
        <v>0</v>
      </c>
    </row>
    <row r="17994" spans="1:6">
      <c r="A17994" s="171">
        <v>44742</v>
      </c>
      <c r="B17994" t="s">
        <v>164</v>
      </c>
      <c r="C17994">
        <v>195158.57</v>
      </c>
      <c r="D17994" t="s">
        <v>14</v>
      </c>
      <c r="E17994" t="s">
        <v>16</v>
      </c>
      <c r="F17994">
        <v>0</v>
      </c>
    </row>
    <row r="17995" spans="1:6">
      <c r="A17995" s="171">
        <v>44742</v>
      </c>
      <c r="B17995" t="s">
        <v>164</v>
      </c>
      <c r="C17995">
        <v>195158.57</v>
      </c>
      <c r="D17995" t="s">
        <v>14</v>
      </c>
      <c r="E17995" t="s">
        <v>17</v>
      </c>
      <c r="F17995">
        <v>0</v>
      </c>
    </row>
    <row r="17996" spans="1:6">
      <c r="A17996" s="171">
        <v>44742</v>
      </c>
      <c r="B17996" t="s">
        <v>164</v>
      </c>
      <c r="C17996">
        <v>195158.57</v>
      </c>
      <c r="D17996" t="s">
        <v>14</v>
      </c>
      <c r="E17996" t="s">
        <v>18</v>
      </c>
      <c r="F17996">
        <v>0</v>
      </c>
    </row>
    <row r="17997" spans="1:6">
      <c r="A17997" s="171">
        <v>44742</v>
      </c>
      <c r="B17997" t="s">
        <v>164</v>
      </c>
      <c r="C17997">
        <v>195158.57</v>
      </c>
      <c r="D17997" t="s">
        <v>19</v>
      </c>
      <c r="E17997" t="s">
        <v>19</v>
      </c>
      <c r="F17997">
        <v>354372</v>
      </c>
    </row>
    <row r="17998" spans="1:6">
      <c r="A17998" s="171">
        <v>44742</v>
      </c>
      <c r="B17998" t="s">
        <v>164</v>
      </c>
      <c r="C17998">
        <v>195158.57</v>
      </c>
      <c r="D17998" t="s">
        <v>19</v>
      </c>
      <c r="E17998" t="s">
        <v>20</v>
      </c>
      <c r="F17998">
        <v>328760</v>
      </c>
    </row>
    <row r="17999" spans="1:6">
      <c r="A17999" s="171">
        <v>44742</v>
      </c>
      <c r="B17999" t="s">
        <v>164</v>
      </c>
      <c r="C17999">
        <v>195158.57</v>
      </c>
      <c r="D17999" t="s">
        <v>19</v>
      </c>
      <c r="E17999" t="s">
        <v>21</v>
      </c>
      <c r="F17999">
        <v>25612</v>
      </c>
    </row>
    <row r="18000" spans="1:6">
      <c r="A18000" s="171">
        <v>44742</v>
      </c>
      <c r="B18000" t="s">
        <v>164</v>
      </c>
      <c r="C18000">
        <v>195158.57</v>
      </c>
      <c r="D18000" t="s">
        <v>19</v>
      </c>
      <c r="E18000" t="s">
        <v>22</v>
      </c>
      <c r="F18000">
        <v>0</v>
      </c>
    </row>
    <row r="18001" spans="1:6">
      <c r="A18001" s="171">
        <v>44742</v>
      </c>
      <c r="B18001" t="s">
        <v>164</v>
      </c>
      <c r="C18001">
        <v>195158.57</v>
      </c>
      <c r="D18001" t="s">
        <v>23</v>
      </c>
      <c r="E18001" t="s">
        <v>23</v>
      </c>
      <c r="F18001">
        <v>82880</v>
      </c>
    </row>
    <row r="18002" spans="1:6">
      <c r="A18002" s="171">
        <v>44742</v>
      </c>
      <c r="B18002" t="s">
        <v>164</v>
      </c>
      <c r="C18002">
        <v>195158.57</v>
      </c>
      <c r="D18002" t="s">
        <v>24</v>
      </c>
      <c r="E18002" t="s">
        <v>24</v>
      </c>
      <c r="F18002">
        <v>617358</v>
      </c>
    </row>
    <row r="18003" spans="1:6">
      <c r="A18003" s="171">
        <v>44742</v>
      </c>
      <c r="B18003" t="s">
        <v>164</v>
      </c>
      <c r="C18003">
        <v>195158.57</v>
      </c>
      <c r="D18003" t="s">
        <v>25</v>
      </c>
      <c r="E18003" t="s">
        <v>25</v>
      </c>
      <c r="F18003">
        <v>2643993</v>
      </c>
    </row>
    <row r="18004" spans="1:6">
      <c r="A18004" s="171">
        <v>44742</v>
      </c>
      <c r="B18004" t="s">
        <v>164</v>
      </c>
      <c r="C18004">
        <v>195158.57</v>
      </c>
      <c r="D18004" t="s">
        <v>26</v>
      </c>
      <c r="E18004" t="s">
        <v>26</v>
      </c>
      <c r="F18004">
        <v>440116</v>
      </c>
    </row>
    <row r="18005" spans="1:6">
      <c r="A18005" s="171">
        <v>44742</v>
      </c>
      <c r="B18005" t="s">
        <v>164</v>
      </c>
      <c r="C18005">
        <v>195158.57</v>
      </c>
      <c r="D18005" t="s">
        <v>27</v>
      </c>
      <c r="E18005" t="s">
        <v>27</v>
      </c>
      <c r="F18005">
        <v>63887</v>
      </c>
    </row>
    <row r="18006" spans="1:6">
      <c r="A18006" s="171">
        <v>44742</v>
      </c>
      <c r="B18006" t="s">
        <v>164</v>
      </c>
      <c r="C18006">
        <v>195158.57</v>
      </c>
      <c r="D18006" t="s">
        <v>28</v>
      </c>
      <c r="E18006" t="s">
        <v>28</v>
      </c>
      <c r="F18006">
        <v>0</v>
      </c>
    </row>
    <row r="18007" spans="1:6">
      <c r="A18007" s="171">
        <v>44742</v>
      </c>
      <c r="B18007" t="s">
        <v>164</v>
      </c>
      <c r="C18007">
        <v>195158.57</v>
      </c>
      <c r="D18007" t="s">
        <v>29</v>
      </c>
      <c r="E18007" t="s">
        <v>29</v>
      </c>
      <c r="F18007">
        <v>2273321</v>
      </c>
    </row>
    <row r="18008" spans="1:6">
      <c r="A18008" s="171">
        <v>44742</v>
      </c>
      <c r="B18008" t="s">
        <v>164</v>
      </c>
      <c r="C18008">
        <v>195158.57</v>
      </c>
      <c r="D18008" t="s">
        <v>30</v>
      </c>
      <c r="E18008" t="s">
        <v>30</v>
      </c>
      <c r="F18008">
        <v>28979898</v>
      </c>
    </row>
    <row r="18009" spans="1:6">
      <c r="A18009" s="171">
        <v>44742</v>
      </c>
      <c r="B18009" t="s">
        <v>164</v>
      </c>
      <c r="C18009">
        <v>195158.57</v>
      </c>
      <c r="D18009" t="s">
        <v>31</v>
      </c>
      <c r="E18009" t="s">
        <v>31</v>
      </c>
      <c r="F18009">
        <v>329668</v>
      </c>
    </row>
    <row r="18010" spans="1:6">
      <c r="A18010" s="171">
        <v>44742</v>
      </c>
      <c r="B18010" t="s">
        <v>164</v>
      </c>
      <c r="C18010">
        <v>195158.57</v>
      </c>
      <c r="D18010" t="s">
        <v>32</v>
      </c>
      <c r="E18010" t="s">
        <v>32</v>
      </c>
      <c r="F18010">
        <v>196319</v>
      </c>
    </row>
    <row r="18011" spans="1:6">
      <c r="A18011" s="171">
        <v>44742</v>
      </c>
      <c r="B18011" t="s">
        <v>164</v>
      </c>
      <c r="C18011">
        <v>195158.57</v>
      </c>
      <c r="D18011" t="s">
        <v>33</v>
      </c>
      <c r="E18011" t="s">
        <v>33</v>
      </c>
      <c r="F18011">
        <v>309359391</v>
      </c>
    </row>
    <row r="18012" spans="1:6">
      <c r="A18012" s="171">
        <v>44742</v>
      </c>
      <c r="B18012" t="s">
        <v>164</v>
      </c>
      <c r="C18012">
        <v>195158.57</v>
      </c>
      <c r="D18012" t="s">
        <v>34</v>
      </c>
      <c r="E18012" t="s">
        <v>34</v>
      </c>
      <c r="F18012">
        <v>71907</v>
      </c>
    </row>
    <row r="18013" spans="1:6">
      <c r="A18013" s="171">
        <v>44742</v>
      </c>
      <c r="B18013" t="s">
        <v>164</v>
      </c>
      <c r="C18013">
        <v>195158.57</v>
      </c>
      <c r="D18013" t="s">
        <v>35</v>
      </c>
      <c r="E18013" t="s">
        <v>35</v>
      </c>
      <c r="F18013">
        <v>6569513</v>
      </c>
    </row>
    <row r="18014" spans="1:6">
      <c r="A18014" s="171">
        <v>44742</v>
      </c>
      <c r="B18014" t="s">
        <v>164</v>
      </c>
      <c r="C18014">
        <v>195158.57</v>
      </c>
      <c r="D18014" t="s">
        <v>36</v>
      </c>
      <c r="E18014" t="s">
        <v>36</v>
      </c>
      <c r="F18014">
        <v>0</v>
      </c>
    </row>
    <row r="18015" spans="1:6">
      <c r="A18015" s="171">
        <v>44742</v>
      </c>
      <c r="B18015" t="s">
        <v>164</v>
      </c>
      <c r="C18015">
        <v>195158.57</v>
      </c>
      <c r="D18015" t="s">
        <v>37</v>
      </c>
      <c r="E18015" t="s">
        <v>37</v>
      </c>
      <c r="F18015">
        <v>0</v>
      </c>
    </row>
    <row r="18016" spans="1:6">
      <c r="A18016" s="171">
        <v>44742</v>
      </c>
      <c r="B18016" t="s">
        <v>164</v>
      </c>
      <c r="C18016">
        <v>195158.57</v>
      </c>
      <c r="D18016" t="s">
        <v>38</v>
      </c>
      <c r="E18016" t="s">
        <v>38</v>
      </c>
      <c r="F18016">
        <v>0</v>
      </c>
    </row>
    <row r="18017" spans="1:6">
      <c r="A18017" s="171">
        <v>44742</v>
      </c>
      <c r="B18017" t="s">
        <v>164</v>
      </c>
      <c r="C18017">
        <v>195158.57</v>
      </c>
      <c r="D18017" t="s">
        <v>39</v>
      </c>
      <c r="E18017" t="s">
        <v>39</v>
      </c>
      <c r="F18017">
        <v>0</v>
      </c>
    </row>
    <row r="18018" spans="1:6">
      <c r="A18018" s="171">
        <v>44742</v>
      </c>
      <c r="B18018" t="s">
        <v>164</v>
      </c>
      <c r="C18018">
        <v>195158.57</v>
      </c>
      <c r="D18018" t="s">
        <v>40</v>
      </c>
      <c r="E18018" t="s">
        <v>40</v>
      </c>
      <c r="F18018">
        <v>0</v>
      </c>
    </row>
    <row r="18019" spans="1:6">
      <c r="A18019" s="171">
        <v>44742</v>
      </c>
      <c r="B18019" t="s">
        <v>164</v>
      </c>
      <c r="C18019">
        <v>195158.57</v>
      </c>
      <c r="D18019" t="s">
        <v>41</v>
      </c>
      <c r="E18019" t="s">
        <v>41</v>
      </c>
      <c r="F18019">
        <v>0</v>
      </c>
    </row>
    <row r="18020" spans="1:6">
      <c r="A18020" s="171">
        <v>44743</v>
      </c>
      <c r="B18020" t="s">
        <v>164</v>
      </c>
      <c r="C18020">
        <v>742015.04</v>
      </c>
      <c r="D18020" t="s">
        <v>9</v>
      </c>
      <c r="E18020" t="s">
        <v>9</v>
      </c>
      <c r="F18020">
        <v>0</v>
      </c>
    </row>
    <row r="18021" spans="1:6">
      <c r="A18021" s="171">
        <v>44743</v>
      </c>
      <c r="B18021" t="s">
        <v>164</v>
      </c>
      <c r="C18021">
        <v>742015.04</v>
      </c>
      <c r="D18021" t="s">
        <v>9</v>
      </c>
      <c r="E18021" t="s">
        <v>10</v>
      </c>
      <c r="F18021">
        <v>0</v>
      </c>
    </row>
    <row r="18022" spans="1:6">
      <c r="A18022" s="171">
        <v>44743</v>
      </c>
      <c r="B18022" t="s">
        <v>164</v>
      </c>
      <c r="C18022">
        <v>742015.04</v>
      </c>
      <c r="D18022" t="s">
        <v>9</v>
      </c>
      <c r="E18022" t="s">
        <v>11</v>
      </c>
      <c r="F18022">
        <v>0</v>
      </c>
    </row>
    <row r="18023" spans="1:6">
      <c r="A18023" s="171">
        <v>44743</v>
      </c>
      <c r="B18023" t="s">
        <v>164</v>
      </c>
      <c r="C18023">
        <v>742015.04</v>
      </c>
      <c r="D18023" t="s">
        <v>9</v>
      </c>
      <c r="E18023" t="s">
        <v>12</v>
      </c>
      <c r="F18023">
        <v>0</v>
      </c>
    </row>
    <row r="18024" spans="1:6">
      <c r="A18024" s="171">
        <v>44743</v>
      </c>
      <c r="B18024" t="s">
        <v>164</v>
      </c>
      <c r="C18024">
        <v>742015.04</v>
      </c>
      <c r="D18024" t="s">
        <v>9</v>
      </c>
      <c r="E18024" t="s">
        <v>13</v>
      </c>
      <c r="F18024">
        <v>0</v>
      </c>
    </row>
    <row r="18025" spans="1:6">
      <c r="A18025" s="171">
        <v>44743</v>
      </c>
      <c r="B18025" t="s">
        <v>164</v>
      </c>
      <c r="C18025">
        <v>742015.04</v>
      </c>
      <c r="D18025" t="s">
        <v>14</v>
      </c>
      <c r="E18025" t="s">
        <v>14</v>
      </c>
      <c r="F18025">
        <v>0</v>
      </c>
    </row>
    <row r="18026" spans="1:6">
      <c r="A18026" s="171">
        <v>44743</v>
      </c>
      <c r="B18026" t="s">
        <v>164</v>
      </c>
      <c r="C18026">
        <v>742015.04</v>
      </c>
      <c r="D18026" t="s">
        <v>14</v>
      </c>
      <c r="E18026" t="s">
        <v>15</v>
      </c>
      <c r="F18026">
        <v>0</v>
      </c>
    </row>
    <row r="18027" spans="1:6">
      <c r="A18027" s="171">
        <v>44743</v>
      </c>
      <c r="B18027" t="s">
        <v>164</v>
      </c>
      <c r="C18027">
        <v>742015.04</v>
      </c>
      <c r="D18027" t="s">
        <v>14</v>
      </c>
      <c r="E18027" t="s">
        <v>16</v>
      </c>
      <c r="F18027">
        <v>0</v>
      </c>
    </row>
    <row r="18028" spans="1:6">
      <c r="A18028" s="171">
        <v>44743</v>
      </c>
      <c r="B18028" t="s">
        <v>164</v>
      </c>
      <c r="C18028">
        <v>742015.04</v>
      </c>
      <c r="D18028" t="s">
        <v>14</v>
      </c>
      <c r="E18028" t="s">
        <v>17</v>
      </c>
      <c r="F18028">
        <v>0</v>
      </c>
    </row>
    <row r="18029" spans="1:6">
      <c r="A18029" s="171">
        <v>44743</v>
      </c>
      <c r="B18029" t="s">
        <v>164</v>
      </c>
      <c r="C18029">
        <v>742015.04</v>
      </c>
      <c r="D18029" t="s">
        <v>14</v>
      </c>
      <c r="E18029" t="s">
        <v>18</v>
      </c>
      <c r="F18029">
        <v>0</v>
      </c>
    </row>
    <row r="18030" spans="1:6">
      <c r="A18030" s="171">
        <v>44743</v>
      </c>
      <c r="B18030" t="s">
        <v>164</v>
      </c>
      <c r="C18030">
        <v>742015.04</v>
      </c>
      <c r="D18030" t="s">
        <v>19</v>
      </c>
      <c r="E18030" t="s">
        <v>19</v>
      </c>
      <c r="F18030">
        <v>299856</v>
      </c>
    </row>
    <row r="18031" spans="1:6">
      <c r="A18031" s="171">
        <v>44743</v>
      </c>
      <c r="B18031" t="s">
        <v>164</v>
      </c>
      <c r="C18031">
        <v>742015.04</v>
      </c>
      <c r="D18031" t="s">
        <v>19</v>
      </c>
      <c r="E18031" t="s">
        <v>20</v>
      </c>
      <c r="F18031">
        <v>274592</v>
      </c>
    </row>
    <row r="18032" spans="1:6">
      <c r="A18032" s="171">
        <v>44743</v>
      </c>
      <c r="B18032" t="s">
        <v>164</v>
      </c>
      <c r="C18032">
        <v>742015.04</v>
      </c>
      <c r="D18032" t="s">
        <v>19</v>
      </c>
      <c r="E18032" t="s">
        <v>21</v>
      </c>
      <c r="F18032">
        <v>25264</v>
      </c>
    </row>
    <row r="18033" spans="1:6">
      <c r="A18033" s="171">
        <v>44743</v>
      </c>
      <c r="B18033" t="s">
        <v>164</v>
      </c>
      <c r="C18033">
        <v>742015.04</v>
      </c>
      <c r="D18033" t="s">
        <v>19</v>
      </c>
      <c r="E18033" t="s">
        <v>22</v>
      </c>
      <c r="F18033">
        <v>0</v>
      </c>
    </row>
    <row r="18034" spans="1:6">
      <c r="A18034" s="171">
        <v>44743</v>
      </c>
      <c r="B18034" t="s">
        <v>164</v>
      </c>
      <c r="C18034">
        <v>742015.04</v>
      </c>
      <c r="D18034" t="s">
        <v>23</v>
      </c>
      <c r="E18034" t="s">
        <v>23</v>
      </c>
      <c r="F18034">
        <v>133774</v>
      </c>
    </row>
    <row r="18035" spans="1:6">
      <c r="A18035" s="171">
        <v>44743</v>
      </c>
      <c r="B18035" t="s">
        <v>164</v>
      </c>
      <c r="C18035">
        <v>742015.04</v>
      </c>
      <c r="D18035" t="s">
        <v>24</v>
      </c>
      <c r="E18035" t="s">
        <v>24</v>
      </c>
      <c r="F18035">
        <v>679599</v>
      </c>
    </row>
    <row r="18036" spans="1:6">
      <c r="A18036" s="171">
        <v>44743</v>
      </c>
      <c r="B18036" t="s">
        <v>164</v>
      </c>
      <c r="C18036">
        <v>742015.04</v>
      </c>
      <c r="D18036" t="s">
        <v>25</v>
      </c>
      <c r="E18036" t="s">
        <v>25</v>
      </c>
      <c r="F18036">
        <v>2877859</v>
      </c>
    </row>
    <row r="18037" spans="1:6">
      <c r="A18037" s="171">
        <v>44743</v>
      </c>
      <c r="B18037" t="s">
        <v>164</v>
      </c>
      <c r="C18037">
        <v>742015.04</v>
      </c>
      <c r="D18037" t="s">
        <v>26</v>
      </c>
      <c r="E18037" t="s">
        <v>26</v>
      </c>
      <c r="F18037">
        <v>336775</v>
      </c>
    </row>
    <row r="18038" spans="1:6">
      <c r="A18038" s="171">
        <v>44743</v>
      </c>
      <c r="B18038" t="s">
        <v>164</v>
      </c>
      <c r="C18038">
        <v>742015.04</v>
      </c>
      <c r="D18038" t="s">
        <v>27</v>
      </c>
      <c r="E18038" t="s">
        <v>27</v>
      </c>
      <c r="F18038">
        <v>67999</v>
      </c>
    </row>
    <row r="18039" spans="1:6">
      <c r="A18039" s="171">
        <v>44743</v>
      </c>
      <c r="B18039" t="s">
        <v>164</v>
      </c>
      <c r="C18039">
        <v>742015.04</v>
      </c>
      <c r="D18039" t="s">
        <v>28</v>
      </c>
      <c r="E18039" t="s">
        <v>28</v>
      </c>
      <c r="F18039">
        <v>0</v>
      </c>
    </row>
    <row r="18040" spans="1:6">
      <c r="A18040" s="171">
        <v>44743</v>
      </c>
      <c r="B18040" t="s">
        <v>164</v>
      </c>
      <c r="C18040">
        <v>742015.04</v>
      </c>
      <c r="D18040" t="s">
        <v>29</v>
      </c>
      <c r="E18040" t="s">
        <v>29</v>
      </c>
      <c r="F18040">
        <v>5518260</v>
      </c>
    </row>
    <row r="18041" spans="1:6">
      <c r="A18041" s="171">
        <v>44743</v>
      </c>
      <c r="B18041" t="s">
        <v>164</v>
      </c>
      <c r="C18041">
        <v>742015.04</v>
      </c>
      <c r="D18041" t="s">
        <v>30</v>
      </c>
      <c r="E18041" t="s">
        <v>30</v>
      </c>
      <c r="F18041">
        <v>24296233</v>
      </c>
    </row>
    <row r="18042" spans="1:6">
      <c r="A18042" s="171">
        <v>44743</v>
      </c>
      <c r="B18042" t="s">
        <v>164</v>
      </c>
      <c r="C18042">
        <v>742015.04</v>
      </c>
      <c r="D18042" t="s">
        <v>31</v>
      </c>
      <c r="E18042" t="s">
        <v>31</v>
      </c>
      <c r="F18042">
        <v>818662</v>
      </c>
    </row>
    <row r="18043" spans="1:6">
      <c r="A18043" s="171">
        <v>44743</v>
      </c>
      <c r="B18043" t="s">
        <v>164</v>
      </c>
      <c r="C18043">
        <v>742015.04</v>
      </c>
      <c r="D18043" t="s">
        <v>32</v>
      </c>
      <c r="E18043" t="s">
        <v>32</v>
      </c>
      <c r="F18043">
        <v>37589</v>
      </c>
    </row>
    <row r="18044" spans="1:6">
      <c r="A18044" s="171">
        <v>44743</v>
      </c>
      <c r="B18044" t="s">
        <v>164</v>
      </c>
      <c r="C18044">
        <v>742015.04</v>
      </c>
      <c r="D18044" t="s">
        <v>33</v>
      </c>
      <c r="E18044" t="s">
        <v>33</v>
      </c>
      <c r="F18044">
        <v>335580417</v>
      </c>
    </row>
    <row r="18045" spans="1:6">
      <c r="A18045" s="171">
        <v>44743</v>
      </c>
      <c r="B18045" t="s">
        <v>164</v>
      </c>
      <c r="C18045">
        <v>742015.04</v>
      </c>
      <c r="D18045" t="s">
        <v>34</v>
      </c>
      <c r="E18045" t="s">
        <v>34</v>
      </c>
      <c r="F18045">
        <v>50</v>
      </c>
    </row>
    <row r="18046" spans="1:6">
      <c r="A18046" s="171">
        <v>44743</v>
      </c>
      <c r="B18046" t="s">
        <v>164</v>
      </c>
      <c r="C18046">
        <v>742015.04</v>
      </c>
      <c r="D18046" t="s">
        <v>35</v>
      </c>
      <c r="E18046" t="s">
        <v>35</v>
      </c>
      <c r="F18046">
        <v>6387271</v>
      </c>
    </row>
    <row r="18047" spans="1:6">
      <c r="A18047" s="171">
        <v>44743</v>
      </c>
      <c r="B18047" t="s">
        <v>164</v>
      </c>
      <c r="C18047">
        <v>742015.04</v>
      </c>
      <c r="D18047" t="s">
        <v>36</v>
      </c>
      <c r="E18047" t="s">
        <v>36</v>
      </c>
      <c r="F18047">
        <v>0</v>
      </c>
    </row>
    <row r="18048" spans="1:6">
      <c r="A18048" s="171">
        <v>44743</v>
      </c>
      <c r="B18048" t="s">
        <v>164</v>
      </c>
      <c r="C18048">
        <v>742015.04</v>
      </c>
      <c r="D18048" t="s">
        <v>37</v>
      </c>
      <c r="E18048" t="s">
        <v>37</v>
      </c>
      <c r="F18048">
        <v>0</v>
      </c>
    </row>
    <row r="18049" spans="1:6">
      <c r="A18049" s="171">
        <v>44743</v>
      </c>
      <c r="B18049" t="s">
        <v>164</v>
      </c>
      <c r="C18049">
        <v>742015.04</v>
      </c>
      <c r="D18049" t="s">
        <v>38</v>
      </c>
      <c r="E18049" t="s">
        <v>38</v>
      </c>
      <c r="F18049">
        <v>0</v>
      </c>
    </row>
    <row r="18050" spans="1:6">
      <c r="A18050" s="171">
        <v>44743</v>
      </c>
      <c r="B18050" t="s">
        <v>164</v>
      </c>
      <c r="C18050">
        <v>742015.04</v>
      </c>
      <c r="D18050" t="s">
        <v>39</v>
      </c>
      <c r="E18050" t="s">
        <v>39</v>
      </c>
      <c r="F18050">
        <v>0</v>
      </c>
    </row>
    <row r="18051" spans="1:6">
      <c r="A18051" s="171">
        <v>44743</v>
      </c>
      <c r="B18051" t="s">
        <v>164</v>
      </c>
      <c r="C18051">
        <v>742015.04</v>
      </c>
      <c r="D18051" t="s">
        <v>40</v>
      </c>
      <c r="E18051" t="s">
        <v>40</v>
      </c>
      <c r="F18051">
        <v>0</v>
      </c>
    </row>
    <row r="18052" spans="1:6">
      <c r="A18052" s="171">
        <v>44743</v>
      </c>
      <c r="B18052" t="s">
        <v>164</v>
      </c>
      <c r="C18052">
        <v>742015.04</v>
      </c>
      <c r="D18052" t="s">
        <v>41</v>
      </c>
      <c r="E18052" t="s">
        <v>41</v>
      </c>
      <c r="F18052">
        <v>0</v>
      </c>
    </row>
    <row r="18053" spans="1:6">
      <c r="A18053" s="171">
        <v>44744</v>
      </c>
      <c r="B18053" t="s">
        <v>164</v>
      </c>
      <c r="C18053">
        <v>374165.34</v>
      </c>
      <c r="D18053" t="s">
        <v>9</v>
      </c>
      <c r="E18053" t="s">
        <v>9</v>
      </c>
      <c r="F18053">
        <v>576631</v>
      </c>
    </row>
    <row r="18054" spans="1:6">
      <c r="A18054" s="171">
        <v>44744</v>
      </c>
      <c r="B18054" t="s">
        <v>164</v>
      </c>
      <c r="C18054">
        <v>374165.34</v>
      </c>
      <c r="D18054" t="s">
        <v>9</v>
      </c>
      <c r="E18054" t="s">
        <v>10</v>
      </c>
      <c r="F18054">
        <v>576631</v>
      </c>
    </row>
    <row r="18055" spans="1:6">
      <c r="A18055" s="171">
        <v>44744</v>
      </c>
      <c r="B18055" t="s">
        <v>164</v>
      </c>
      <c r="C18055">
        <v>374165.34</v>
      </c>
      <c r="D18055" t="s">
        <v>9</v>
      </c>
      <c r="E18055" t="s">
        <v>11</v>
      </c>
      <c r="F18055">
        <v>0</v>
      </c>
    </row>
    <row r="18056" spans="1:6">
      <c r="A18056" s="171">
        <v>44744</v>
      </c>
      <c r="B18056" t="s">
        <v>164</v>
      </c>
      <c r="C18056">
        <v>374165.34</v>
      </c>
      <c r="D18056" t="s">
        <v>9</v>
      </c>
      <c r="E18056" t="s">
        <v>12</v>
      </c>
      <c r="F18056">
        <v>0</v>
      </c>
    </row>
    <row r="18057" spans="1:6">
      <c r="A18057" s="171">
        <v>44744</v>
      </c>
      <c r="B18057" t="s">
        <v>164</v>
      </c>
      <c r="C18057">
        <v>374165.34</v>
      </c>
      <c r="D18057" t="s">
        <v>9</v>
      </c>
      <c r="E18057" t="s">
        <v>13</v>
      </c>
      <c r="F18057">
        <v>0</v>
      </c>
    </row>
    <row r="18058" spans="1:6">
      <c r="A18058" s="171">
        <v>44744</v>
      </c>
      <c r="B18058" t="s">
        <v>164</v>
      </c>
      <c r="C18058">
        <v>374165.34</v>
      </c>
      <c r="D18058" t="s">
        <v>14</v>
      </c>
      <c r="E18058" t="s">
        <v>14</v>
      </c>
      <c r="F18058">
        <v>0</v>
      </c>
    </row>
    <row r="18059" spans="1:6">
      <c r="A18059" s="171">
        <v>44744</v>
      </c>
      <c r="B18059" t="s">
        <v>164</v>
      </c>
      <c r="C18059">
        <v>374165.34</v>
      </c>
      <c r="D18059" t="s">
        <v>14</v>
      </c>
      <c r="E18059" t="s">
        <v>15</v>
      </c>
      <c r="F18059">
        <v>0</v>
      </c>
    </row>
    <row r="18060" spans="1:6">
      <c r="A18060" s="171">
        <v>44744</v>
      </c>
      <c r="B18060" t="s">
        <v>164</v>
      </c>
      <c r="C18060">
        <v>374165.34</v>
      </c>
      <c r="D18060" t="s">
        <v>14</v>
      </c>
      <c r="E18060" t="s">
        <v>16</v>
      </c>
      <c r="F18060">
        <v>0</v>
      </c>
    </row>
    <row r="18061" spans="1:6">
      <c r="A18061" s="171">
        <v>44744</v>
      </c>
      <c r="B18061" t="s">
        <v>164</v>
      </c>
      <c r="C18061">
        <v>374165.34</v>
      </c>
      <c r="D18061" t="s">
        <v>14</v>
      </c>
      <c r="E18061" t="s">
        <v>17</v>
      </c>
      <c r="F18061">
        <v>0</v>
      </c>
    </row>
    <row r="18062" spans="1:6">
      <c r="A18062" s="171">
        <v>44744</v>
      </c>
      <c r="B18062" t="s">
        <v>164</v>
      </c>
      <c r="C18062">
        <v>374165.34</v>
      </c>
      <c r="D18062" t="s">
        <v>14</v>
      </c>
      <c r="E18062" t="s">
        <v>18</v>
      </c>
      <c r="F18062">
        <v>0</v>
      </c>
    </row>
    <row r="18063" spans="1:6">
      <c r="A18063" s="171">
        <v>44744</v>
      </c>
      <c r="B18063" t="s">
        <v>164</v>
      </c>
      <c r="C18063">
        <v>374165.34</v>
      </c>
      <c r="D18063" t="s">
        <v>19</v>
      </c>
      <c r="E18063" t="s">
        <v>19</v>
      </c>
      <c r="F18063">
        <v>393185</v>
      </c>
    </row>
    <row r="18064" spans="1:6">
      <c r="A18064" s="171">
        <v>44744</v>
      </c>
      <c r="B18064" t="s">
        <v>164</v>
      </c>
      <c r="C18064">
        <v>374165.34</v>
      </c>
      <c r="D18064" t="s">
        <v>19</v>
      </c>
      <c r="E18064" t="s">
        <v>20</v>
      </c>
      <c r="F18064">
        <v>369753</v>
      </c>
    </row>
    <row r="18065" spans="1:6">
      <c r="A18065" s="171">
        <v>44744</v>
      </c>
      <c r="B18065" t="s">
        <v>164</v>
      </c>
      <c r="C18065">
        <v>374165.34</v>
      </c>
      <c r="D18065" t="s">
        <v>19</v>
      </c>
      <c r="E18065" t="s">
        <v>21</v>
      </c>
      <c r="F18065">
        <v>23432</v>
      </c>
    </row>
    <row r="18066" spans="1:6">
      <c r="A18066" s="171">
        <v>44744</v>
      </c>
      <c r="B18066" t="s">
        <v>164</v>
      </c>
      <c r="C18066">
        <v>374165.34</v>
      </c>
      <c r="D18066" t="s">
        <v>19</v>
      </c>
      <c r="E18066" t="s">
        <v>22</v>
      </c>
      <c r="F18066">
        <v>0</v>
      </c>
    </row>
    <row r="18067" spans="1:6">
      <c r="A18067" s="171">
        <v>44744</v>
      </c>
      <c r="B18067" t="s">
        <v>164</v>
      </c>
      <c r="C18067">
        <v>374165.34</v>
      </c>
      <c r="D18067" t="s">
        <v>23</v>
      </c>
      <c r="E18067" t="s">
        <v>23</v>
      </c>
      <c r="F18067">
        <v>154122</v>
      </c>
    </row>
    <row r="18068" spans="1:6">
      <c r="A18068" s="171">
        <v>44744</v>
      </c>
      <c r="B18068" t="s">
        <v>164</v>
      </c>
      <c r="C18068">
        <v>374165.34</v>
      </c>
      <c r="D18068" t="s">
        <v>24</v>
      </c>
      <c r="E18068" t="s">
        <v>24</v>
      </c>
      <c r="F18068">
        <v>697145</v>
      </c>
    </row>
    <row r="18069" spans="1:6">
      <c r="A18069" s="171">
        <v>44744</v>
      </c>
      <c r="B18069" t="s">
        <v>164</v>
      </c>
      <c r="C18069">
        <v>374165.34</v>
      </c>
      <c r="D18069" t="s">
        <v>25</v>
      </c>
      <c r="E18069" t="s">
        <v>25</v>
      </c>
      <c r="F18069">
        <v>2697455</v>
      </c>
    </row>
    <row r="18070" spans="1:6">
      <c r="A18070" s="171">
        <v>44744</v>
      </c>
      <c r="B18070" t="s">
        <v>164</v>
      </c>
      <c r="C18070">
        <v>374165.34</v>
      </c>
      <c r="D18070" t="s">
        <v>26</v>
      </c>
      <c r="E18070" t="s">
        <v>26</v>
      </c>
      <c r="F18070">
        <v>464239</v>
      </c>
    </row>
    <row r="18071" spans="1:6">
      <c r="A18071" s="171">
        <v>44744</v>
      </c>
      <c r="B18071" t="s">
        <v>164</v>
      </c>
      <c r="C18071">
        <v>374165.34</v>
      </c>
      <c r="D18071" t="s">
        <v>27</v>
      </c>
      <c r="E18071" t="s">
        <v>27</v>
      </c>
      <c r="F18071">
        <v>66516</v>
      </c>
    </row>
    <row r="18072" spans="1:6">
      <c r="A18072" s="171">
        <v>44744</v>
      </c>
      <c r="B18072" t="s">
        <v>164</v>
      </c>
      <c r="C18072">
        <v>374165.34</v>
      </c>
      <c r="D18072" t="s">
        <v>28</v>
      </c>
      <c r="E18072" t="s">
        <v>28</v>
      </c>
      <c r="F18072">
        <v>0</v>
      </c>
    </row>
    <row r="18073" spans="1:6">
      <c r="A18073" s="171">
        <v>44744</v>
      </c>
      <c r="B18073" t="s">
        <v>164</v>
      </c>
      <c r="C18073">
        <v>374165.34</v>
      </c>
      <c r="D18073" t="s">
        <v>29</v>
      </c>
      <c r="E18073" t="s">
        <v>29</v>
      </c>
      <c r="F18073">
        <v>4246450</v>
      </c>
    </row>
    <row r="18074" spans="1:6">
      <c r="A18074" s="171">
        <v>44744</v>
      </c>
      <c r="B18074" t="s">
        <v>164</v>
      </c>
      <c r="C18074">
        <v>374165.34</v>
      </c>
      <c r="D18074" t="s">
        <v>30</v>
      </c>
      <c r="E18074" t="s">
        <v>30</v>
      </c>
      <c r="F18074">
        <v>23193605</v>
      </c>
    </row>
    <row r="18075" spans="1:6">
      <c r="A18075" s="171">
        <v>44744</v>
      </c>
      <c r="B18075" t="s">
        <v>164</v>
      </c>
      <c r="C18075">
        <v>374165.34</v>
      </c>
      <c r="D18075" t="s">
        <v>31</v>
      </c>
      <c r="E18075" t="s">
        <v>31</v>
      </c>
      <c r="F18075">
        <v>735469</v>
      </c>
    </row>
    <row r="18076" spans="1:6">
      <c r="A18076" s="171">
        <v>44744</v>
      </c>
      <c r="B18076" t="s">
        <v>164</v>
      </c>
      <c r="C18076">
        <v>374165.34</v>
      </c>
      <c r="D18076" t="s">
        <v>32</v>
      </c>
      <c r="E18076" t="s">
        <v>32</v>
      </c>
      <c r="F18076">
        <v>31637</v>
      </c>
    </row>
    <row r="18077" spans="1:6">
      <c r="A18077" s="171">
        <v>44744</v>
      </c>
      <c r="B18077" t="s">
        <v>164</v>
      </c>
      <c r="C18077">
        <v>374165.34</v>
      </c>
      <c r="D18077" t="s">
        <v>33</v>
      </c>
      <c r="E18077" t="s">
        <v>33</v>
      </c>
      <c r="F18077">
        <v>330962183</v>
      </c>
    </row>
    <row r="18078" spans="1:6">
      <c r="A18078" s="171">
        <v>44744</v>
      </c>
      <c r="B18078" t="s">
        <v>164</v>
      </c>
      <c r="C18078">
        <v>374165.34</v>
      </c>
      <c r="D18078" t="s">
        <v>34</v>
      </c>
      <c r="E18078" t="s">
        <v>34</v>
      </c>
      <c r="F18078">
        <v>0</v>
      </c>
    </row>
    <row r="18079" spans="1:6">
      <c r="A18079" s="171">
        <v>44744</v>
      </c>
      <c r="B18079" t="s">
        <v>164</v>
      </c>
      <c r="C18079">
        <v>374165.34</v>
      </c>
      <c r="D18079" t="s">
        <v>35</v>
      </c>
      <c r="E18079" t="s">
        <v>35</v>
      </c>
      <c r="F18079">
        <v>6255238</v>
      </c>
    </row>
    <row r="18080" spans="1:6">
      <c r="A18080" s="171">
        <v>44744</v>
      </c>
      <c r="B18080" t="s">
        <v>164</v>
      </c>
      <c r="C18080">
        <v>374165.34</v>
      </c>
      <c r="D18080" t="s">
        <v>36</v>
      </c>
      <c r="E18080" t="s">
        <v>36</v>
      </c>
      <c r="F18080">
        <v>0</v>
      </c>
    </row>
    <row r="18081" spans="1:6">
      <c r="A18081" s="171">
        <v>44744</v>
      </c>
      <c r="B18081" t="s">
        <v>164</v>
      </c>
      <c r="C18081">
        <v>374165.34</v>
      </c>
      <c r="D18081" t="s">
        <v>37</v>
      </c>
      <c r="E18081" t="s">
        <v>37</v>
      </c>
      <c r="F18081">
        <v>0</v>
      </c>
    </row>
    <row r="18082" spans="1:6">
      <c r="A18082" s="171">
        <v>44744</v>
      </c>
      <c r="B18082" t="s">
        <v>164</v>
      </c>
      <c r="C18082">
        <v>374165.34</v>
      </c>
      <c r="D18082" t="s">
        <v>38</v>
      </c>
      <c r="E18082" t="s">
        <v>38</v>
      </c>
      <c r="F18082">
        <v>0</v>
      </c>
    </row>
    <row r="18083" spans="1:6">
      <c r="A18083" s="171">
        <v>44744</v>
      </c>
      <c r="B18083" t="s">
        <v>164</v>
      </c>
      <c r="C18083">
        <v>374165.34</v>
      </c>
      <c r="D18083" t="s">
        <v>39</v>
      </c>
      <c r="E18083" t="s">
        <v>39</v>
      </c>
      <c r="F18083">
        <v>0</v>
      </c>
    </row>
    <row r="18084" spans="1:6">
      <c r="A18084" s="171">
        <v>44744</v>
      </c>
      <c r="B18084" t="s">
        <v>164</v>
      </c>
      <c r="C18084">
        <v>374165.34</v>
      </c>
      <c r="D18084" t="s">
        <v>40</v>
      </c>
      <c r="E18084" t="s">
        <v>40</v>
      </c>
      <c r="F18084">
        <v>0</v>
      </c>
    </row>
    <row r="18085" spans="1:6">
      <c r="A18085" s="171">
        <v>44744</v>
      </c>
      <c r="B18085" t="s">
        <v>164</v>
      </c>
      <c r="C18085">
        <v>374165.34</v>
      </c>
      <c r="D18085" t="s">
        <v>41</v>
      </c>
      <c r="E18085" t="s">
        <v>41</v>
      </c>
      <c r="F18085">
        <v>0</v>
      </c>
    </row>
    <row r="18086" spans="1:6">
      <c r="A18086" s="171">
        <v>44745</v>
      </c>
      <c r="B18086" t="s">
        <v>164</v>
      </c>
      <c r="C18086">
        <v>303522.37</v>
      </c>
      <c r="D18086" t="s">
        <v>9</v>
      </c>
      <c r="E18086" t="s">
        <v>9</v>
      </c>
      <c r="F18086">
        <v>1015546</v>
      </c>
    </row>
    <row r="18087" spans="1:6">
      <c r="A18087" s="171">
        <v>44745</v>
      </c>
      <c r="B18087" t="s">
        <v>164</v>
      </c>
      <c r="C18087">
        <v>303522.37</v>
      </c>
      <c r="D18087" t="s">
        <v>9</v>
      </c>
      <c r="E18087" t="s">
        <v>10</v>
      </c>
      <c r="F18087">
        <v>1015546</v>
      </c>
    </row>
    <row r="18088" spans="1:6">
      <c r="A18088" s="171">
        <v>44745</v>
      </c>
      <c r="B18088" t="s">
        <v>164</v>
      </c>
      <c r="C18088">
        <v>303522.37</v>
      </c>
      <c r="D18088" t="s">
        <v>9</v>
      </c>
      <c r="E18088" t="s">
        <v>11</v>
      </c>
      <c r="F18088">
        <v>0</v>
      </c>
    </row>
    <row r="18089" spans="1:6">
      <c r="A18089" s="171">
        <v>44745</v>
      </c>
      <c r="B18089" t="s">
        <v>164</v>
      </c>
      <c r="C18089">
        <v>303522.37</v>
      </c>
      <c r="D18089" t="s">
        <v>9</v>
      </c>
      <c r="E18089" t="s">
        <v>12</v>
      </c>
      <c r="F18089">
        <v>0</v>
      </c>
    </row>
    <row r="18090" spans="1:6">
      <c r="A18090" s="171">
        <v>44745</v>
      </c>
      <c r="B18090" t="s">
        <v>164</v>
      </c>
      <c r="C18090">
        <v>303522.37</v>
      </c>
      <c r="D18090" t="s">
        <v>9</v>
      </c>
      <c r="E18090" t="s">
        <v>13</v>
      </c>
      <c r="F18090">
        <v>0</v>
      </c>
    </row>
    <row r="18091" spans="1:6">
      <c r="A18091" s="171">
        <v>44745</v>
      </c>
      <c r="B18091" t="s">
        <v>164</v>
      </c>
      <c r="C18091">
        <v>303522.37</v>
      </c>
      <c r="D18091" t="s">
        <v>14</v>
      </c>
      <c r="E18091" t="s">
        <v>14</v>
      </c>
      <c r="F18091">
        <v>0</v>
      </c>
    </row>
    <row r="18092" spans="1:6">
      <c r="A18092" s="171">
        <v>44745</v>
      </c>
      <c r="B18092" t="s">
        <v>164</v>
      </c>
      <c r="C18092">
        <v>303522.37</v>
      </c>
      <c r="D18092" t="s">
        <v>14</v>
      </c>
      <c r="E18092" t="s">
        <v>15</v>
      </c>
      <c r="F18092">
        <v>0</v>
      </c>
    </row>
    <row r="18093" spans="1:6">
      <c r="A18093" s="171">
        <v>44745</v>
      </c>
      <c r="B18093" t="s">
        <v>164</v>
      </c>
      <c r="C18093">
        <v>303522.37</v>
      </c>
      <c r="D18093" t="s">
        <v>14</v>
      </c>
      <c r="E18093" t="s">
        <v>16</v>
      </c>
      <c r="F18093">
        <v>0</v>
      </c>
    </row>
    <row r="18094" spans="1:6">
      <c r="A18094" s="171">
        <v>44745</v>
      </c>
      <c r="B18094" t="s">
        <v>164</v>
      </c>
      <c r="C18094">
        <v>303522.37</v>
      </c>
      <c r="D18094" t="s">
        <v>14</v>
      </c>
      <c r="E18094" t="s">
        <v>17</v>
      </c>
      <c r="F18094">
        <v>0</v>
      </c>
    </row>
    <row r="18095" spans="1:6">
      <c r="A18095" s="171">
        <v>44745</v>
      </c>
      <c r="B18095" t="s">
        <v>164</v>
      </c>
      <c r="C18095">
        <v>303522.37</v>
      </c>
      <c r="D18095" t="s">
        <v>14</v>
      </c>
      <c r="E18095" t="s">
        <v>18</v>
      </c>
      <c r="F18095">
        <v>0</v>
      </c>
    </row>
    <row r="18096" spans="1:6">
      <c r="A18096" s="171">
        <v>44745</v>
      </c>
      <c r="B18096" t="s">
        <v>164</v>
      </c>
      <c r="C18096">
        <v>303522.37</v>
      </c>
      <c r="D18096" t="s">
        <v>19</v>
      </c>
      <c r="E18096" t="s">
        <v>19</v>
      </c>
      <c r="F18096">
        <v>487919</v>
      </c>
    </row>
    <row r="18097" spans="1:6">
      <c r="A18097" s="171">
        <v>44745</v>
      </c>
      <c r="B18097" t="s">
        <v>164</v>
      </c>
      <c r="C18097">
        <v>303522.37</v>
      </c>
      <c r="D18097" t="s">
        <v>19</v>
      </c>
      <c r="E18097" t="s">
        <v>20</v>
      </c>
      <c r="F18097">
        <v>163434</v>
      </c>
    </row>
    <row r="18098" spans="1:6">
      <c r="A18098" s="171">
        <v>44745</v>
      </c>
      <c r="B18098" t="s">
        <v>164</v>
      </c>
      <c r="C18098">
        <v>303522.37</v>
      </c>
      <c r="D18098" t="s">
        <v>19</v>
      </c>
      <c r="E18098" t="s">
        <v>21</v>
      </c>
      <c r="F18098">
        <v>324485</v>
      </c>
    </row>
    <row r="18099" spans="1:6">
      <c r="A18099" s="171">
        <v>44745</v>
      </c>
      <c r="B18099" t="s">
        <v>164</v>
      </c>
      <c r="C18099">
        <v>303522.37</v>
      </c>
      <c r="D18099" t="s">
        <v>19</v>
      </c>
      <c r="E18099" t="s">
        <v>22</v>
      </c>
      <c r="F18099">
        <v>0</v>
      </c>
    </row>
    <row r="18100" spans="1:6">
      <c r="A18100" s="171">
        <v>44745</v>
      </c>
      <c r="B18100" t="s">
        <v>164</v>
      </c>
      <c r="C18100">
        <v>303522.37</v>
      </c>
      <c r="D18100" t="s">
        <v>23</v>
      </c>
      <c r="E18100" t="s">
        <v>23</v>
      </c>
      <c r="F18100">
        <v>159722</v>
      </c>
    </row>
    <row r="18101" spans="1:6">
      <c r="A18101" s="171">
        <v>44745</v>
      </c>
      <c r="B18101" t="s">
        <v>164</v>
      </c>
      <c r="C18101">
        <v>303522.37</v>
      </c>
      <c r="D18101" t="s">
        <v>24</v>
      </c>
      <c r="E18101" t="s">
        <v>24</v>
      </c>
      <c r="F18101">
        <v>733232</v>
      </c>
    </row>
    <row r="18102" spans="1:6">
      <c r="A18102" s="171">
        <v>44745</v>
      </c>
      <c r="B18102" t="s">
        <v>164</v>
      </c>
      <c r="C18102">
        <v>303522.37</v>
      </c>
      <c r="D18102" t="s">
        <v>25</v>
      </c>
      <c r="E18102" t="s">
        <v>25</v>
      </c>
      <c r="F18102">
        <v>2814938</v>
      </c>
    </row>
    <row r="18103" spans="1:6">
      <c r="A18103" s="171">
        <v>44745</v>
      </c>
      <c r="B18103" t="s">
        <v>164</v>
      </c>
      <c r="C18103">
        <v>303522.37</v>
      </c>
      <c r="D18103" t="s">
        <v>26</v>
      </c>
      <c r="E18103" t="s">
        <v>26</v>
      </c>
      <c r="F18103">
        <v>1207085</v>
      </c>
    </row>
    <row r="18104" spans="1:6">
      <c r="A18104" s="171">
        <v>44745</v>
      </c>
      <c r="B18104" t="s">
        <v>164</v>
      </c>
      <c r="C18104">
        <v>303522.37</v>
      </c>
      <c r="D18104" t="s">
        <v>27</v>
      </c>
      <c r="E18104" t="s">
        <v>27</v>
      </c>
      <c r="F18104">
        <v>64535</v>
      </c>
    </row>
    <row r="18105" spans="1:6">
      <c r="A18105" s="171">
        <v>44745</v>
      </c>
      <c r="B18105" t="s">
        <v>164</v>
      </c>
      <c r="C18105">
        <v>303522.37</v>
      </c>
      <c r="D18105" t="s">
        <v>28</v>
      </c>
      <c r="E18105" t="s">
        <v>28</v>
      </c>
      <c r="F18105">
        <v>0</v>
      </c>
    </row>
    <row r="18106" spans="1:6">
      <c r="A18106" s="171">
        <v>44745</v>
      </c>
      <c r="B18106" t="s">
        <v>164</v>
      </c>
      <c r="C18106">
        <v>303522.37</v>
      </c>
      <c r="D18106" t="s">
        <v>29</v>
      </c>
      <c r="E18106" t="s">
        <v>29</v>
      </c>
      <c r="F18106">
        <v>3244285</v>
      </c>
    </row>
    <row r="18107" spans="1:6">
      <c r="A18107" s="171">
        <v>44745</v>
      </c>
      <c r="B18107" t="s">
        <v>164</v>
      </c>
      <c r="C18107">
        <v>303522.37</v>
      </c>
      <c r="D18107" t="s">
        <v>30</v>
      </c>
      <c r="E18107" t="s">
        <v>30</v>
      </c>
      <c r="F18107">
        <v>20026001</v>
      </c>
    </row>
    <row r="18108" spans="1:6">
      <c r="A18108" s="171">
        <v>44745</v>
      </c>
      <c r="B18108" t="s">
        <v>164</v>
      </c>
      <c r="C18108">
        <v>303522.37</v>
      </c>
      <c r="D18108" t="s">
        <v>31</v>
      </c>
      <c r="E18108" t="s">
        <v>31</v>
      </c>
      <c r="F18108">
        <v>523736</v>
      </c>
    </row>
    <row r="18109" spans="1:6">
      <c r="A18109" s="171">
        <v>44745</v>
      </c>
      <c r="B18109" t="s">
        <v>164</v>
      </c>
      <c r="C18109">
        <v>303522.37</v>
      </c>
      <c r="D18109" t="s">
        <v>32</v>
      </c>
      <c r="E18109" t="s">
        <v>32</v>
      </c>
      <c r="F18109">
        <v>83831</v>
      </c>
    </row>
    <row r="18110" spans="1:6">
      <c r="A18110" s="171">
        <v>44745</v>
      </c>
      <c r="B18110" t="s">
        <v>164</v>
      </c>
      <c r="C18110">
        <v>303522.37</v>
      </c>
      <c r="D18110" t="s">
        <v>33</v>
      </c>
      <c r="E18110" t="s">
        <v>33</v>
      </c>
      <c r="F18110">
        <v>331073901</v>
      </c>
    </row>
    <row r="18111" spans="1:6">
      <c r="A18111" s="171">
        <v>44745</v>
      </c>
      <c r="B18111" t="s">
        <v>164</v>
      </c>
      <c r="C18111">
        <v>303522.37</v>
      </c>
      <c r="D18111" t="s">
        <v>34</v>
      </c>
      <c r="E18111" t="s">
        <v>34</v>
      </c>
      <c r="F18111">
        <v>0</v>
      </c>
    </row>
    <row r="18112" spans="1:6">
      <c r="A18112" s="171">
        <v>44745</v>
      </c>
      <c r="B18112" t="s">
        <v>164</v>
      </c>
      <c r="C18112">
        <v>303522.37</v>
      </c>
      <c r="D18112" t="s">
        <v>35</v>
      </c>
      <c r="E18112" t="s">
        <v>35</v>
      </c>
      <c r="F18112">
        <v>6595689</v>
      </c>
    </row>
    <row r="18113" spans="1:6">
      <c r="A18113" s="171">
        <v>44745</v>
      </c>
      <c r="B18113" t="s">
        <v>164</v>
      </c>
      <c r="C18113">
        <v>303522.37</v>
      </c>
      <c r="D18113" t="s">
        <v>36</v>
      </c>
      <c r="E18113" t="s">
        <v>36</v>
      </c>
      <c r="F18113">
        <v>0</v>
      </c>
    </row>
    <row r="18114" spans="1:6">
      <c r="A18114" s="171">
        <v>44745</v>
      </c>
      <c r="B18114" t="s">
        <v>164</v>
      </c>
      <c r="C18114">
        <v>303522.37</v>
      </c>
      <c r="D18114" t="s">
        <v>37</v>
      </c>
      <c r="E18114" t="s">
        <v>37</v>
      </c>
      <c r="F18114">
        <v>0</v>
      </c>
    </row>
    <row r="18115" spans="1:6">
      <c r="A18115" s="171">
        <v>44745</v>
      </c>
      <c r="B18115" t="s">
        <v>164</v>
      </c>
      <c r="C18115">
        <v>303522.37</v>
      </c>
      <c r="D18115" t="s">
        <v>38</v>
      </c>
      <c r="E18115" t="s">
        <v>38</v>
      </c>
      <c r="F18115">
        <v>0</v>
      </c>
    </row>
    <row r="18116" spans="1:6">
      <c r="A18116" s="171">
        <v>44745</v>
      </c>
      <c r="B18116" t="s">
        <v>164</v>
      </c>
      <c r="C18116">
        <v>303522.37</v>
      </c>
      <c r="D18116" t="s">
        <v>39</v>
      </c>
      <c r="E18116" t="s">
        <v>39</v>
      </c>
      <c r="F18116">
        <v>0</v>
      </c>
    </row>
    <row r="18117" spans="1:6">
      <c r="A18117" s="171">
        <v>44745</v>
      </c>
      <c r="B18117" t="s">
        <v>164</v>
      </c>
      <c r="C18117">
        <v>303522.37</v>
      </c>
      <c r="D18117" t="s">
        <v>40</v>
      </c>
      <c r="E18117" t="s">
        <v>40</v>
      </c>
      <c r="F18117">
        <v>0</v>
      </c>
    </row>
    <row r="18118" spans="1:6">
      <c r="A18118" s="171">
        <v>44745</v>
      </c>
      <c r="B18118" t="s">
        <v>164</v>
      </c>
      <c r="C18118">
        <v>303522.37</v>
      </c>
      <c r="D18118" t="s">
        <v>41</v>
      </c>
      <c r="E18118" t="s">
        <v>41</v>
      </c>
      <c r="F18118">
        <v>0</v>
      </c>
    </row>
    <row r="18119" spans="1:6">
      <c r="A18119" s="171">
        <v>44746</v>
      </c>
      <c r="B18119" t="s">
        <v>164</v>
      </c>
      <c r="C18119">
        <v>232116.02</v>
      </c>
      <c r="D18119" t="s">
        <v>9</v>
      </c>
      <c r="E18119" t="s">
        <v>9</v>
      </c>
      <c r="F18119">
        <v>1193787</v>
      </c>
    </row>
    <row r="18120" spans="1:6">
      <c r="A18120" s="171">
        <v>44746</v>
      </c>
      <c r="B18120" t="s">
        <v>164</v>
      </c>
      <c r="C18120">
        <v>232116.02</v>
      </c>
      <c r="D18120" t="s">
        <v>9</v>
      </c>
      <c r="E18120" t="s">
        <v>10</v>
      </c>
      <c r="F18120">
        <v>1193787</v>
      </c>
    </row>
    <row r="18121" spans="1:6">
      <c r="A18121" s="171">
        <v>44746</v>
      </c>
      <c r="B18121" t="s">
        <v>164</v>
      </c>
      <c r="C18121">
        <v>232116.02</v>
      </c>
      <c r="D18121" t="s">
        <v>9</v>
      </c>
      <c r="E18121" t="s">
        <v>11</v>
      </c>
      <c r="F18121">
        <v>0</v>
      </c>
    </row>
    <row r="18122" spans="1:6">
      <c r="A18122" s="171">
        <v>44746</v>
      </c>
      <c r="B18122" t="s">
        <v>164</v>
      </c>
      <c r="C18122">
        <v>232116.02</v>
      </c>
      <c r="D18122" t="s">
        <v>9</v>
      </c>
      <c r="E18122" t="s">
        <v>12</v>
      </c>
      <c r="F18122">
        <v>0</v>
      </c>
    </row>
    <row r="18123" spans="1:6">
      <c r="A18123" s="171">
        <v>44746</v>
      </c>
      <c r="B18123" t="s">
        <v>164</v>
      </c>
      <c r="C18123">
        <v>232116.02</v>
      </c>
      <c r="D18123" t="s">
        <v>9</v>
      </c>
      <c r="E18123" t="s">
        <v>13</v>
      </c>
      <c r="F18123">
        <v>0</v>
      </c>
    </row>
    <row r="18124" spans="1:6">
      <c r="A18124" s="171">
        <v>44746</v>
      </c>
      <c r="B18124" t="s">
        <v>164</v>
      </c>
      <c r="C18124">
        <v>232116.02</v>
      </c>
      <c r="D18124" t="s">
        <v>14</v>
      </c>
      <c r="E18124" t="s">
        <v>14</v>
      </c>
      <c r="F18124">
        <v>0</v>
      </c>
    </row>
    <row r="18125" spans="1:6">
      <c r="A18125" s="171">
        <v>44746</v>
      </c>
      <c r="B18125" t="s">
        <v>164</v>
      </c>
      <c r="C18125">
        <v>232116.02</v>
      </c>
      <c r="D18125" t="s">
        <v>14</v>
      </c>
      <c r="E18125" t="s">
        <v>15</v>
      </c>
      <c r="F18125">
        <v>0</v>
      </c>
    </row>
    <row r="18126" spans="1:6">
      <c r="A18126" s="171">
        <v>44746</v>
      </c>
      <c r="B18126" t="s">
        <v>164</v>
      </c>
      <c r="C18126">
        <v>232116.02</v>
      </c>
      <c r="D18126" t="s">
        <v>14</v>
      </c>
      <c r="E18126" t="s">
        <v>16</v>
      </c>
      <c r="F18126">
        <v>0</v>
      </c>
    </row>
    <row r="18127" spans="1:6">
      <c r="A18127" s="171">
        <v>44746</v>
      </c>
      <c r="B18127" t="s">
        <v>164</v>
      </c>
      <c r="C18127">
        <v>232116.02</v>
      </c>
      <c r="D18127" t="s">
        <v>14</v>
      </c>
      <c r="E18127" t="s">
        <v>17</v>
      </c>
      <c r="F18127">
        <v>0</v>
      </c>
    </row>
    <row r="18128" spans="1:6">
      <c r="A18128" s="171">
        <v>44746</v>
      </c>
      <c r="B18128" t="s">
        <v>164</v>
      </c>
      <c r="C18128">
        <v>232116.02</v>
      </c>
      <c r="D18128" t="s">
        <v>14</v>
      </c>
      <c r="E18128" t="s">
        <v>18</v>
      </c>
      <c r="F18128">
        <v>0</v>
      </c>
    </row>
    <row r="18129" spans="1:6">
      <c r="A18129" s="171">
        <v>44746</v>
      </c>
      <c r="B18129" t="s">
        <v>164</v>
      </c>
      <c r="C18129">
        <v>232116.02</v>
      </c>
      <c r="D18129" t="s">
        <v>19</v>
      </c>
      <c r="E18129" t="s">
        <v>19</v>
      </c>
      <c r="F18129">
        <v>332403</v>
      </c>
    </row>
    <row r="18130" spans="1:6">
      <c r="A18130" s="171">
        <v>44746</v>
      </c>
      <c r="B18130" t="s">
        <v>164</v>
      </c>
      <c r="C18130">
        <v>232116.02</v>
      </c>
      <c r="D18130" t="s">
        <v>19</v>
      </c>
      <c r="E18130" t="s">
        <v>20</v>
      </c>
      <c r="F18130">
        <v>57029</v>
      </c>
    </row>
    <row r="18131" spans="1:6">
      <c r="A18131" s="171">
        <v>44746</v>
      </c>
      <c r="B18131" t="s">
        <v>164</v>
      </c>
      <c r="C18131">
        <v>232116.02</v>
      </c>
      <c r="D18131" t="s">
        <v>19</v>
      </c>
      <c r="E18131" t="s">
        <v>21</v>
      </c>
      <c r="F18131">
        <v>275374</v>
      </c>
    </row>
    <row r="18132" spans="1:6">
      <c r="A18132" s="171">
        <v>44746</v>
      </c>
      <c r="B18132" t="s">
        <v>164</v>
      </c>
      <c r="C18132">
        <v>232116.02</v>
      </c>
      <c r="D18132" t="s">
        <v>19</v>
      </c>
      <c r="E18132" t="s">
        <v>22</v>
      </c>
      <c r="F18132">
        <v>0</v>
      </c>
    </row>
    <row r="18133" spans="1:6">
      <c r="A18133" s="171">
        <v>44746</v>
      </c>
      <c r="B18133" t="s">
        <v>164</v>
      </c>
      <c r="C18133">
        <v>232116.02</v>
      </c>
      <c r="D18133" t="s">
        <v>23</v>
      </c>
      <c r="E18133" t="s">
        <v>23</v>
      </c>
      <c r="F18133">
        <v>0</v>
      </c>
    </row>
    <row r="18134" spans="1:6">
      <c r="A18134" s="171">
        <v>44746</v>
      </c>
      <c r="B18134" t="s">
        <v>164</v>
      </c>
      <c r="C18134">
        <v>232116.02</v>
      </c>
      <c r="D18134" t="s">
        <v>24</v>
      </c>
      <c r="E18134" t="s">
        <v>24</v>
      </c>
      <c r="F18134">
        <v>847892</v>
      </c>
    </row>
    <row r="18135" spans="1:6">
      <c r="A18135" s="171">
        <v>44746</v>
      </c>
      <c r="B18135" t="s">
        <v>164</v>
      </c>
      <c r="C18135">
        <v>232116.02</v>
      </c>
      <c r="D18135" t="s">
        <v>25</v>
      </c>
      <c r="E18135" t="s">
        <v>25</v>
      </c>
      <c r="F18135">
        <v>3281169</v>
      </c>
    </row>
    <row r="18136" spans="1:6">
      <c r="A18136" s="171">
        <v>44746</v>
      </c>
      <c r="B18136" t="s">
        <v>164</v>
      </c>
      <c r="C18136">
        <v>232116.02</v>
      </c>
      <c r="D18136" t="s">
        <v>26</v>
      </c>
      <c r="E18136" t="s">
        <v>26</v>
      </c>
      <c r="F18136">
        <v>1082104</v>
      </c>
    </row>
    <row r="18137" spans="1:6">
      <c r="A18137" s="171">
        <v>44746</v>
      </c>
      <c r="B18137" t="s">
        <v>164</v>
      </c>
      <c r="C18137">
        <v>232116.02</v>
      </c>
      <c r="D18137" t="s">
        <v>27</v>
      </c>
      <c r="E18137" t="s">
        <v>27</v>
      </c>
      <c r="F18137">
        <v>65438</v>
      </c>
    </row>
    <row r="18138" spans="1:6">
      <c r="A18138" s="171">
        <v>44746</v>
      </c>
      <c r="B18138" t="s">
        <v>164</v>
      </c>
      <c r="C18138">
        <v>232116.02</v>
      </c>
      <c r="D18138" t="s">
        <v>28</v>
      </c>
      <c r="E18138" t="s">
        <v>28</v>
      </c>
      <c r="F18138">
        <v>0</v>
      </c>
    </row>
    <row r="18139" spans="1:6">
      <c r="A18139" s="171">
        <v>44746</v>
      </c>
      <c r="B18139" t="s">
        <v>164</v>
      </c>
      <c r="C18139">
        <v>232116.02</v>
      </c>
      <c r="D18139" t="s">
        <v>29</v>
      </c>
      <c r="E18139" t="s">
        <v>29</v>
      </c>
      <c r="F18139">
        <v>3145966</v>
      </c>
    </row>
    <row r="18140" spans="1:6">
      <c r="A18140" s="171">
        <v>44746</v>
      </c>
      <c r="B18140" t="s">
        <v>164</v>
      </c>
      <c r="C18140">
        <v>232116.02</v>
      </c>
      <c r="D18140" t="s">
        <v>30</v>
      </c>
      <c r="E18140" t="s">
        <v>30</v>
      </c>
      <c r="F18140">
        <v>24902835</v>
      </c>
    </row>
    <row r="18141" spans="1:6">
      <c r="A18141" s="171">
        <v>44746</v>
      </c>
      <c r="B18141" t="s">
        <v>164</v>
      </c>
      <c r="C18141">
        <v>232116.02</v>
      </c>
      <c r="D18141" t="s">
        <v>31</v>
      </c>
      <c r="E18141" t="s">
        <v>31</v>
      </c>
      <c r="F18141">
        <v>848061</v>
      </c>
    </row>
    <row r="18142" spans="1:6">
      <c r="A18142" s="171">
        <v>44746</v>
      </c>
      <c r="B18142" t="s">
        <v>164</v>
      </c>
      <c r="C18142">
        <v>232116.02</v>
      </c>
      <c r="D18142" t="s">
        <v>32</v>
      </c>
      <c r="E18142" t="s">
        <v>32</v>
      </c>
      <c r="F18142">
        <v>69944</v>
      </c>
    </row>
    <row r="18143" spans="1:6">
      <c r="A18143" s="171">
        <v>44746</v>
      </c>
      <c r="B18143" t="s">
        <v>164</v>
      </c>
      <c r="C18143">
        <v>232116.02</v>
      </c>
      <c r="D18143" t="s">
        <v>33</v>
      </c>
      <c r="E18143" t="s">
        <v>33</v>
      </c>
      <c r="F18143">
        <v>325680550</v>
      </c>
    </row>
    <row r="18144" spans="1:6">
      <c r="A18144" s="171">
        <v>44746</v>
      </c>
      <c r="B18144" t="s">
        <v>164</v>
      </c>
      <c r="C18144">
        <v>232116.02</v>
      </c>
      <c r="D18144" t="s">
        <v>34</v>
      </c>
      <c r="E18144" t="s">
        <v>34</v>
      </c>
      <c r="F18144">
        <v>0</v>
      </c>
    </row>
    <row r="18145" spans="1:6">
      <c r="A18145" s="171">
        <v>44746</v>
      </c>
      <c r="B18145" t="s">
        <v>164</v>
      </c>
      <c r="C18145">
        <v>232116.02</v>
      </c>
      <c r="D18145" t="s">
        <v>35</v>
      </c>
      <c r="E18145" t="s">
        <v>35</v>
      </c>
      <c r="F18145">
        <v>6431744</v>
      </c>
    </row>
    <row r="18146" spans="1:6">
      <c r="A18146" s="171">
        <v>44746</v>
      </c>
      <c r="B18146" t="s">
        <v>164</v>
      </c>
      <c r="C18146">
        <v>232116.02</v>
      </c>
      <c r="D18146" t="s">
        <v>36</v>
      </c>
      <c r="E18146" t="s">
        <v>36</v>
      </c>
      <c r="F18146">
        <v>0</v>
      </c>
    </row>
    <row r="18147" spans="1:6">
      <c r="A18147" s="171">
        <v>44746</v>
      </c>
      <c r="B18147" t="s">
        <v>164</v>
      </c>
      <c r="C18147">
        <v>232116.02</v>
      </c>
      <c r="D18147" t="s">
        <v>37</v>
      </c>
      <c r="E18147" t="s">
        <v>37</v>
      </c>
      <c r="F18147">
        <v>0</v>
      </c>
    </row>
    <row r="18148" spans="1:6">
      <c r="A18148" s="171">
        <v>44746</v>
      </c>
      <c r="B18148" t="s">
        <v>164</v>
      </c>
      <c r="C18148">
        <v>232116.02</v>
      </c>
      <c r="D18148" t="s">
        <v>38</v>
      </c>
      <c r="E18148" t="s">
        <v>38</v>
      </c>
      <c r="F18148">
        <v>0</v>
      </c>
    </row>
    <row r="18149" spans="1:6">
      <c r="A18149" s="171">
        <v>44746</v>
      </c>
      <c r="B18149" t="s">
        <v>164</v>
      </c>
      <c r="C18149">
        <v>232116.02</v>
      </c>
      <c r="D18149" t="s">
        <v>39</v>
      </c>
      <c r="E18149" t="s">
        <v>39</v>
      </c>
      <c r="F18149">
        <v>0</v>
      </c>
    </row>
    <row r="18150" spans="1:6">
      <c r="A18150" s="171">
        <v>44746</v>
      </c>
      <c r="B18150" t="s">
        <v>164</v>
      </c>
      <c r="C18150">
        <v>232116.02</v>
      </c>
      <c r="D18150" t="s">
        <v>40</v>
      </c>
      <c r="E18150" t="s">
        <v>40</v>
      </c>
      <c r="F18150">
        <v>0</v>
      </c>
    </row>
    <row r="18151" spans="1:6">
      <c r="A18151" s="171">
        <v>44746</v>
      </c>
      <c r="B18151" t="s">
        <v>164</v>
      </c>
      <c r="C18151">
        <v>232116.02</v>
      </c>
      <c r="D18151" t="s">
        <v>41</v>
      </c>
      <c r="E18151" t="s">
        <v>41</v>
      </c>
      <c r="F18151">
        <v>0</v>
      </c>
    </row>
    <row r="18152" spans="1:6">
      <c r="A18152" s="171">
        <v>44747</v>
      </c>
      <c r="B18152" t="s">
        <v>164</v>
      </c>
      <c r="C18152">
        <v>246143.3</v>
      </c>
      <c r="D18152" t="s">
        <v>9</v>
      </c>
      <c r="E18152" t="s">
        <v>9</v>
      </c>
      <c r="F18152">
        <v>1261027</v>
      </c>
    </row>
    <row r="18153" spans="1:6">
      <c r="A18153" s="171">
        <v>44747</v>
      </c>
      <c r="B18153" t="s">
        <v>164</v>
      </c>
      <c r="C18153">
        <v>246143.3</v>
      </c>
      <c r="D18153" t="s">
        <v>9</v>
      </c>
      <c r="E18153" t="s">
        <v>10</v>
      </c>
      <c r="F18153">
        <v>1261027</v>
      </c>
    </row>
    <row r="18154" spans="1:6">
      <c r="A18154" s="171">
        <v>44747</v>
      </c>
      <c r="B18154" t="s">
        <v>164</v>
      </c>
      <c r="C18154">
        <v>246143.3</v>
      </c>
      <c r="D18154" t="s">
        <v>9</v>
      </c>
      <c r="E18154" t="s">
        <v>11</v>
      </c>
      <c r="F18154">
        <v>0</v>
      </c>
    </row>
    <row r="18155" spans="1:6">
      <c r="A18155" s="171">
        <v>44747</v>
      </c>
      <c r="B18155" t="s">
        <v>164</v>
      </c>
      <c r="C18155">
        <v>246143.3</v>
      </c>
      <c r="D18155" t="s">
        <v>9</v>
      </c>
      <c r="E18155" t="s">
        <v>12</v>
      </c>
      <c r="F18155">
        <v>0</v>
      </c>
    </row>
    <row r="18156" spans="1:6">
      <c r="A18156" s="171">
        <v>44747</v>
      </c>
      <c r="B18156" t="s">
        <v>164</v>
      </c>
      <c r="C18156">
        <v>246143.3</v>
      </c>
      <c r="D18156" t="s">
        <v>9</v>
      </c>
      <c r="E18156" t="s">
        <v>13</v>
      </c>
      <c r="F18156">
        <v>0</v>
      </c>
    </row>
    <row r="18157" spans="1:6">
      <c r="A18157" s="171">
        <v>44747</v>
      </c>
      <c r="B18157" t="s">
        <v>164</v>
      </c>
      <c r="C18157">
        <v>246143.3</v>
      </c>
      <c r="D18157" t="s">
        <v>14</v>
      </c>
      <c r="E18157" t="s">
        <v>14</v>
      </c>
      <c r="F18157">
        <v>0</v>
      </c>
    </row>
    <row r="18158" spans="1:6">
      <c r="A18158" s="171">
        <v>44747</v>
      </c>
      <c r="B18158" t="s">
        <v>164</v>
      </c>
      <c r="C18158">
        <v>246143.3</v>
      </c>
      <c r="D18158" t="s">
        <v>14</v>
      </c>
      <c r="E18158" t="s">
        <v>15</v>
      </c>
      <c r="F18158">
        <v>0</v>
      </c>
    </row>
    <row r="18159" spans="1:6">
      <c r="A18159" s="171">
        <v>44747</v>
      </c>
      <c r="B18159" t="s">
        <v>164</v>
      </c>
      <c r="C18159">
        <v>246143.3</v>
      </c>
      <c r="D18159" t="s">
        <v>14</v>
      </c>
      <c r="E18159" t="s">
        <v>16</v>
      </c>
      <c r="F18159">
        <v>0</v>
      </c>
    </row>
    <row r="18160" spans="1:6">
      <c r="A18160" s="171">
        <v>44747</v>
      </c>
      <c r="B18160" t="s">
        <v>164</v>
      </c>
      <c r="C18160">
        <v>246143.3</v>
      </c>
      <c r="D18160" t="s">
        <v>14</v>
      </c>
      <c r="E18160" t="s">
        <v>17</v>
      </c>
      <c r="F18160">
        <v>0</v>
      </c>
    </row>
    <row r="18161" spans="1:6">
      <c r="A18161" s="171">
        <v>44747</v>
      </c>
      <c r="B18161" t="s">
        <v>164</v>
      </c>
      <c r="C18161">
        <v>246143.3</v>
      </c>
      <c r="D18161" t="s">
        <v>14</v>
      </c>
      <c r="E18161" t="s">
        <v>18</v>
      </c>
      <c r="F18161">
        <v>0</v>
      </c>
    </row>
    <row r="18162" spans="1:6">
      <c r="A18162" s="171">
        <v>44747</v>
      </c>
      <c r="B18162" t="s">
        <v>164</v>
      </c>
      <c r="C18162">
        <v>246143.3</v>
      </c>
      <c r="D18162" t="s">
        <v>19</v>
      </c>
      <c r="E18162" t="s">
        <v>19</v>
      </c>
      <c r="F18162">
        <v>435799</v>
      </c>
    </row>
    <row r="18163" spans="1:6">
      <c r="A18163" s="171">
        <v>44747</v>
      </c>
      <c r="B18163" t="s">
        <v>164</v>
      </c>
      <c r="C18163">
        <v>246143.3</v>
      </c>
      <c r="D18163" t="s">
        <v>19</v>
      </c>
      <c r="E18163" t="s">
        <v>20</v>
      </c>
      <c r="F18163">
        <v>101504</v>
      </c>
    </row>
    <row r="18164" spans="1:6">
      <c r="A18164" s="171">
        <v>44747</v>
      </c>
      <c r="B18164" t="s">
        <v>164</v>
      </c>
      <c r="C18164">
        <v>246143.3</v>
      </c>
      <c r="D18164" t="s">
        <v>19</v>
      </c>
      <c r="E18164" t="s">
        <v>21</v>
      </c>
      <c r="F18164">
        <v>334295</v>
      </c>
    </row>
    <row r="18165" spans="1:6">
      <c r="A18165" s="171">
        <v>44747</v>
      </c>
      <c r="B18165" t="s">
        <v>164</v>
      </c>
      <c r="C18165">
        <v>246143.3</v>
      </c>
      <c r="D18165" t="s">
        <v>19</v>
      </c>
      <c r="E18165" t="s">
        <v>22</v>
      </c>
      <c r="F18165">
        <v>0</v>
      </c>
    </row>
    <row r="18166" spans="1:6">
      <c r="A18166" s="171">
        <v>44747</v>
      </c>
      <c r="B18166" t="s">
        <v>164</v>
      </c>
      <c r="C18166">
        <v>246143.3</v>
      </c>
      <c r="D18166" t="s">
        <v>23</v>
      </c>
      <c r="E18166" t="s">
        <v>23</v>
      </c>
      <c r="F18166">
        <v>0</v>
      </c>
    </row>
    <row r="18167" spans="1:6">
      <c r="A18167" s="171">
        <v>44747</v>
      </c>
      <c r="B18167" t="s">
        <v>164</v>
      </c>
      <c r="C18167">
        <v>246143.3</v>
      </c>
      <c r="D18167" t="s">
        <v>24</v>
      </c>
      <c r="E18167" t="s">
        <v>24</v>
      </c>
      <c r="F18167">
        <v>856583</v>
      </c>
    </row>
    <row r="18168" spans="1:6">
      <c r="A18168" s="171">
        <v>44747</v>
      </c>
      <c r="B18168" t="s">
        <v>164</v>
      </c>
      <c r="C18168">
        <v>246143.3</v>
      </c>
      <c r="D18168" t="s">
        <v>25</v>
      </c>
      <c r="E18168" t="s">
        <v>25</v>
      </c>
      <c r="F18168">
        <v>1768</v>
      </c>
    </row>
    <row r="18169" spans="1:6">
      <c r="A18169" s="171">
        <v>44747</v>
      </c>
      <c r="B18169" t="s">
        <v>164</v>
      </c>
      <c r="C18169">
        <v>246143.3</v>
      </c>
      <c r="D18169" t="s">
        <v>26</v>
      </c>
      <c r="E18169" t="s">
        <v>26</v>
      </c>
      <c r="F18169">
        <v>813873</v>
      </c>
    </row>
    <row r="18170" spans="1:6">
      <c r="A18170" s="171">
        <v>44747</v>
      </c>
      <c r="B18170" t="s">
        <v>164</v>
      </c>
      <c r="C18170">
        <v>246143.3</v>
      </c>
      <c r="D18170" t="s">
        <v>27</v>
      </c>
      <c r="E18170" t="s">
        <v>27</v>
      </c>
      <c r="F18170">
        <v>66922</v>
      </c>
    </row>
    <row r="18171" spans="1:6">
      <c r="A18171" s="171">
        <v>44747</v>
      </c>
      <c r="B18171" t="s">
        <v>164</v>
      </c>
      <c r="C18171">
        <v>246143.3</v>
      </c>
      <c r="D18171" t="s">
        <v>28</v>
      </c>
      <c r="E18171" t="s">
        <v>28</v>
      </c>
      <c r="F18171">
        <v>0</v>
      </c>
    </row>
    <row r="18172" spans="1:6">
      <c r="A18172" s="171">
        <v>44747</v>
      </c>
      <c r="B18172" t="s">
        <v>164</v>
      </c>
      <c r="C18172">
        <v>246143.3</v>
      </c>
      <c r="D18172" t="s">
        <v>29</v>
      </c>
      <c r="E18172" t="s">
        <v>29</v>
      </c>
      <c r="F18172">
        <v>2890317</v>
      </c>
    </row>
    <row r="18173" spans="1:6">
      <c r="A18173" s="171">
        <v>44747</v>
      </c>
      <c r="B18173" t="s">
        <v>164</v>
      </c>
      <c r="C18173">
        <v>246143.3</v>
      </c>
      <c r="D18173" t="s">
        <v>30</v>
      </c>
      <c r="E18173" t="s">
        <v>30</v>
      </c>
      <c r="F18173">
        <v>40594089</v>
      </c>
    </row>
    <row r="18174" spans="1:6">
      <c r="A18174" s="171">
        <v>44747</v>
      </c>
      <c r="B18174" t="s">
        <v>164</v>
      </c>
      <c r="C18174">
        <v>246143.3</v>
      </c>
      <c r="D18174" t="s">
        <v>31</v>
      </c>
      <c r="E18174" t="s">
        <v>31</v>
      </c>
      <c r="F18174">
        <v>907597</v>
      </c>
    </row>
    <row r="18175" spans="1:6">
      <c r="A18175" s="171">
        <v>44747</v>
      </c>
      <c r="B18175" t="s">
        <v>164</v>
      </c>
      <c r="C18175">
        <v>246143.3</v>
      </c>
      <c r="D18175" t="s">
        <v>32</v>
      </c>
      <c r="E18175" t="s">
        <v>32</v>
      </c>
      <c r="F18175">
        <v>113852</v>
      </c>
    </row>
    <row r="18176" spans="1:6">
      <c r="A18176" s="171">
        <v>44747</v>
      </c>
      <c r="B18176" t="s">
        <v>164</v>
      </c>
      <c r="C18176">
        <v>246143.3</v>
      </c>
      <c r="D18176" t="s">
        <v>33</v>
      </c>
      <c r="E18176" t="s">
        <v>33</v>
      </c>
      <c r="F18176">
        <v>303703100</v>
      </c>
    </row>
    <row r="18177" spans="1:6">
      <c r="A18177" s="171">
        <v>44747</v>
      </c>
      <c r="B18177" t="s">
        <v>164</v>
      </c>
      <c r="C18177">
        <v>246143.3</v>
      </c>
      <c r="D18177" t="s">
        <v>34</v>
      </c>
      <c r="E18177" t="s">
        <v>34</v>
      </c>
      <c r="F18177">
        <v>0</v>
      </c>
    </row>
    <row r="18178" spans="1:6">
      <c r="A18178" s="171">
        <v>44747</v>
      </c>
      <c r="B18178" t="s">
        <v>164</v>
      </c>
      <c r="C18178">
        <v>246143.3</v>
      </c>
      <c r="D18178" t="s">
        <v>35</v>
      </c>
      <c r="E18178" t="s">
        <v>35</v>
      </c>
      <c r="F18178">
        <v>6363398</v>
      </c>
    </row>
    <row r="18179" spans="1:6">
      <c r="A18179" s="171">
        <v>44747</v>
      </c>
      <c r="B18179" t="s">
        <v>164</v>
      </c>
      <c r="C18179">
        <v>246143.3</v>
      </c>
      <c r="D18179" t="s">
        <v>36</v>
      </c>
      <c r="E18179" t="s">
        <v>36</v>
      </c>
      <c r="F18179">
        <v>0</v>
      </c>
    </row>
    <row r="18180" spans="1:6">
      <c r="A18180" s="171">
        <v>44747</v>
      </c>
      <c r="B18180" t="s">
        <v>164</v>
      </c>
      <c r="C18180">
        <v>246143.3</v>
      </c>
      <c r="D18180" t="s">
        <v>37</v>
      </c>
      <c r="E18180" t="s">
        <v>37</v>
      </c>
      <c r="F18180">
        <v>0</v>
      </c>
    </row>
    <row r="18181" spans="1:6">
      <c r="A18181" s="171">
        <v>44747</v>
      </c>
      <c r="B18181" t="s">
        <v>164</v>
      </c>
      <c r="C18181">
        <v>246143.3</v>
      </c>
      <c r="D18181" t="s">
        <v>38</v>
      </c>
      <c r="E18181" t="s">
        <v>38</v>
      </c>
      <c r="F18181">
        <v>0</v>
      </c>
    </row>
    <row r="18182" spans="1:6">
      <c r="A18182" s="171">
        <v>44747</v>
      </c>
      <c r="B18182" t="s">
        <v>164</v>
      </c>
      <c r="C18182">
        <v>246143.3</v>
      </c>
      <c r="D18182" t="s">
        <v>39</v>
      </c>
      <c r="E18182" t="s">
        <v>39</v>
      </c>
      <c r="F18182">
        <v>0</v>
      </c>
    </row>
    <row r="18183" spans="1:6">
      <c r="A18183" s="171">
        <v>44747</v>
      </c>
      <c r="B18183" t="s">
        <v>164</v>
      </c>
      <c r="C18183">
        <v>246143.3</v>
      </c>
      <c r="D18183" t="s">
        <v>40</v>
      </c>
      <c r="E18183" t="s">
        <v>40</v>
      </c>
      <c r="F18183">
        <v>0</v>
      </c>
    </row>
    <row r="18184" spans="1:6">
      <c r="A18184" s="171">
        <v>44747</v>
      </c>
      <c r="B18184" t="s">
        <v>164</v>
      </c>
      <c r="C18184">
        <v>246143.3</v>
      </c>
      <c r="D18184" t="s">
        <v>41</v>
      </c>
      <c r="E18184" t="s">
        <v>41</v>
      </c>
      <c r="F18184">
        <v>0</v>
      </c>
    </row>
    <row r="18185" spans="1:6">
      <c r="A18185" s="171">
        <v>44748</v>
      </c>
      <c r="B18185" t="s">
        <v>164</v>
      </c>
      <c r="C18185">
        <v>249482.37</v>
      </c>
      <c r="D18185" t="s">
        <v>9</v>
      </c>
      <c r="E18185" t="s">
        <v>9</v>
      </c>
      <c r="F18185">
        <v>803227</v>
      </c>
    </row>
    <row r="18186" spans="1:6">
      <c r="A18186" s="171">
        <v>44748</v>
      </c>
      <c r="B18186" t="s">
        <v>164</v>
      </c>
      <c r="C18186">
        <v>249482.37</v>
      </c>
      <c r="D18186" t="s">
        <v>9</v>
      </c>
      <c r="E18186" t="s">
        <v>10</v>
      </c>
      <c r="F18186">
        <v>803227</v>
      </c>
    </row>
    <row r="18187" spans="1:6">
      <c r="A18187" s="171">
        <v>44748</v>
      </c>
      <c r="B18187" t="s">
        <v>164</v>
      </c>
      <c r="C18187">
        <v>249482.37</v>
      </c>
      <c r="D18187" t="s">
        <v>9</v>
      </c>
      <c r="E18187" t="s">
        <v>11</v>
      </c>
      <c r="F18187">
        <v>0</v>
      </c>
    </row>
    <row r="18188" spans="1:6">
      <c r="A18188" s="171">
        <v>44748</v>
      </c>
      <c r="B18188" t="s">
        <v>164</v>
      </c>
      <c r="C18188">
        <v>249482.37</v>
      </c>
      <c r="D18188" t="s">
        <v>9</v>
      </c>
      <c r="E18188" t="s">
        <v>12</v>
      </c>
      <c r="F18188">
        <v>0</v>
      </c>
    </row>
    <row r="18189" spans="1:6">
      <c r="A18189" s="171">
        <v>44748</v>
      </c>
      <c r="B18189" t="s">
        <v>164</v>
      </c>
      <c r="C18189">
        <v>249482.37</v>
      </c>
      <c r="D18189" t="s">
        <v>9</v>
      </c>
      <c r="E18189" t="s">
        <v>13</v>
      </c>
      <c r="F18189">
        <v>0</v>
      </c>
    </row>
    <row r="18190" spans="1:6">
      <c r="A18190" s="171">
        <v>44748</v>
      </c>
      <c r="B18190" t="s">
        <v>164</v>
      </c>
      <c r="C18190">
        <v>249482.37</v>
      </c>
      <c r="D18190" t="s">
        <v>14</v>
      </c>
      <c r="E18190" t="s">
        <v>14</v>
      </c>
      <c r="F18190">
        <v>0</v>
      </c>
    </row>
    <row r="18191" spans="1:6">
      <c r="A18191" s="171">
        <v>44748</v>
      </c>
      <c r="B18191" t="s">
        <v>164</v>
      </c>
      <c r="C18191">
        <v>249482.37</v>
      </c>
      <c r="D18191" t="s">
        <v>14</v>
      </c>
      <c r="E18191" t="s">
        <v>15</v>
      </c>
      <c r="F18191">
        <v>0</v>
      </c>
    </row>
    <row r="18192" spans="1:6">
      <c r="A18192" s="171">
        <v>44748</v>
      </c>
      <c r="B18192" t="s">
        <v>164</v>
      </c>
      <c r="C18192">
        <v>249482.37</v>
      </c>
      <c r="D18192" t="s">
        <v>14</v>
      </c>
      <c r="E18192" t="s">
        <v>16</v>
      </c>
      <c r="F18192">
        <v>0</v>
      </c>
    </row>
    <row r="18193" spans="1:6">
      <c r="A18193" s="171">
        <v>44748</v>
      </c>
      <c r="B18193" t="s">
        <v>164</v>
      </c>
      <c r="C18193">
        <v>249482.37</v>
      </c>
      <c r="D18193" t="s">
        <v>14</v>
      </c>
      <c r="E18193" t="s">
        <v>17</v>
      </c>
      <c r="F18193">
        <v>0</v>
      </c>
    </row>
    <row r="18194" spans="1:6">
      <c r="A18194" s="171">
        <v>44748</v>
      </c>
      <c r="B18194" t="s">
        <v>164</v>
      </c>
      <c r="C18194">
        <v>249482.37</v>
      </c>
      <c r="D18194" t="s">
        <v>14</v>
      </c>
      <c r="E18194" t="s">
        <v>18</v>
      </c>
      <c r="F18194">
        <v>0</v>
      </c>
    </row>
    <row r="18195" spans="1:6">
      <c r="A18195" s="171">
        <v>44748</v>
      </c>
      <c r="B18195" t="s">
        <v>164</v>
      </c>
      <c r="C18195">
        <v>249482.37</v>
      </c>
      <c r="D18195" t="s">
        <v>19</v>
      </c>
      <c r="E18195" t="s">
        <v>19</v>
      </c>
      <c r="F18195">
        <v>393251</v>
      </c>
    </row>
    <row r="18196" spans="1:6">
      <c r="A18196" s="171">
        <v>44748</v>
      </c>
      <c r="B18196" t="s">
        <v>164</v>
      </c>
      <c r="C18196">
        <v>249482.37</v>
      </c>
      <c r="D18196" t="s">
        <v>19</v>
      </c>
      <c r="E18196" t="s">
        <v>20</v>
      </c>
      <c r="F18196">
        <v>104521</v>
      </c>
    </row>
    <row r="18197" spans="1:6">
      <c r="A18197" s="171">
        <v>44748</v>
      </c>
      <c r="B18197" t="s">
        <v>164</v>
      </c>
      <c r="C18197">
        <v>249482.37</v>
      </c>
      <c r="D18197" t="s">
        <v>19</v>
      </c>
      <c r="E18197" t="s">
        <v>21</v>
      </c>
      <c r="F18197">
        <v>288730</v>
      </c>
    </row>
    <row r="18198" spans="1:6">
      <c r="A18198" s="171">
        <v>44748</v>
      </c>
      <c r="B18198" t="s">
        <v>164</v>
      </c>
      <c r="C18198">
        <v>249482.37</v>
      </c>
      <c r="D18198" t="s">
        <v>19</v>
      </c>
      <c r="E18198" t="s">
        <v>22</v>
      </c>
      <c r="F18198">
        <v>0</v>
      </c>
    </row>
    <row r="18199" spans="1:6">
      <c r="A18199" s="171">
        <v>44748</v>
      </c>
      <c r="B18199" t="s">
        <v>164</v>
      </c>
      <c r="C18199">
        <v>249482.37</v>
      </c>
      <c r="D18199" t="s">
        <v>23</v>
      </c>
      <c r="E18199" t="s">
        <v>23</v>
      </c>
      <c r="F18199">
        <v>148013</v>
      </c>
    </row>
    <row r="18200" spans="1:6">
      <c r="A18200" s="171">
        <v>44748</v>
      </c>
      <c r="B18200" t="s">
        <v>164</v>
      </c>
      <c r="C18200">
        <v>249482.37</v>
      </c>
      <c r="D18200" t="s">
        <v>24</v>
      </c>
      <c r="E18200" t="s">
        <v>24</v>
      </c>
      <c r="F18200">
        <v>879859</v>
      </c>
    </row>
    <row r="18201" spans="1:6">
      <c r="A18201" s="171">
        <v>44748</v>
      </c>
      <c r="B18201" t="s">
        <v>164</v>
      </c>
      <c r="C18201">
        <v>249482.37</v>
      </c>
      <c r="D18201" t="s">
        <v>25</v>
      </c>
      <c r="E18201" t="s">
        <v>25</v>
      </c>
      <c r="F18201">
        <v>2738561</v>
      </c>
    </row>
    <row r="18202" spans="1:6">
      <c r="A18202" s="171">
        <v>44748</v>
      </c>
      <c r="B18202" t="s">
        <v>164</v>
      </c>
      <c r="C18202">
        <v>249482.37</v>
      </c>
      <c r="D18202" t="s">
        <v>26</v>
      </c>
      <c r="E18202" t="s">
        <v>26</v>
      </c>
      <c r="F18202">
        <v>653785</v>
      </c>
    </row>
    <row r="18203" spans="1:6">
      <c r="A18203" s="171">
        <v>44748</v>
      </c>
      <c r="B18203" t="s">
        <v>164</v>
      </c>
      <c r="C18203">
        <v>249482.37</v>
      </c>
      <c r="D18203" t="s">
        <v>27</v>
      </c>
      <c r="E18203" t="s">
        <v>27</v>
      </c>
      <c r="F18203">
        <v>99787</v>
      </c>
    </row>
    <row r="18204" spans="1:6">
      <c r="A18204" s="171">
        <v>44748</v>
      </c>
      <c r="B18204" t="s">
        <v>164</v>
      </c>
      <c r="C18204">
        <v>249482.37</v>
      </c>
      <c r="D18204" t="s">
        <v>28</v>
      </c>
      <c r="E18204" t="s">
        <v>28</v>
      </c>
      <c r="F18204">
        <v>0</v>
      </c>
    </row>
    <row r="18205" spans="1:6">
      <c r="A18205" s="171">
        <v>44748</v>
      </c>
      <c r="B18205" t="s">
        <v>164</v>
      </c>
      <c r="C18205">
        <v>249482.37</v>
      </c>
      <c r="D18205" t="s">
        <v>29</v>
      </c>
      <c r="E18205" t="s">
        <v>29</v>
      </c>
      <c r="F18205">
        <v>2717663</v>
      </c>
    </row>
    <row r="18206" spans="1:6">
      <c r="A18206" s="171">
        <v>44748</v>
      </c>
      <c r="B18206" t="s">
        <v>164</v>
      </c>
      <c r="C18206">
        <v>249482.37</v>
      </c>
      <c r="D18206" t="s">
        <v>30</v>
      </c>
      <c r="E18206" t="s">
        <v>30</v>
      </c>
      <c r="F18206">
        <v>46411922</v>
      </c>
    </row>
    <row r="18207" spans="1:6">
      <c r="A18207" s="171">
        <v>44748</v>
      </c>
      <c r="B18207" t="s">
        <v>164</v>
      </c>
      <c r="C18207">
        <v>249482.37</v>
      </c>
      <c r="D18207" t="s">
        <v>31</v>
      </c>
      <c r="E18207" t="s">
        <v>31</v>
      </c>
      <c r="F18207">
        <v>1165768</v>
      </c>
    </row>
    <row r="18208" spans="1:6">
      <c r="A18208" s="171">
        <v>44748</v>
      </c>
      <c r="B18208" t="s">
        <v>164</v>
      </c>
      <c r="C18208">
        <v>249482.37</v>
      </c>
      <c r="D18208" t="s">
        <v>32</v>
      </c>
      <c r="E18208" t="s">
        <v>32</v>
      </c>
      <c r="F18208">
        <v>144509</v>
      </c>
    </row>
    <row r="18209" spans="1:6">
      <c r="A18209" s="171">
        <v>44748</v>
      </c>
      <c r="B18209" t="s">
        <v>164</v>
      </c>
      <c r="C18209">
        <v>249482.37</v>
      </c>
      <c r="D18209" t="s">
        <v>33</v>
      </c>
      <c r="E18209" t="s">
        <v>33</v>
      </c>
      <c r="F18209">
        <v>219771376</v>
      </c>
    </row>
    <row r="18210" spans="1:6">
      <c r="A18210" s="171">
        <v>44748</v>
      </c>
      <c r="B18210" t="s">
        <v>164</v>
      </c>
      <c r="C18210">
        <v>249482.37</v>
      </c>
      <c r="D18210" t="s">
        <v>34</v>
      </c>
      <c r="E18210" t="s">
        <v>34</v>
      </c>
      <c r="F18210">
        <v>0</v>
      </c>
    </row>
    <row r="18211" spans="1:6">
      <c r="A18211" s="171">
        <v>44748</v>
      </c>
      <c r="B18211" t="s">
        <v>164</v>
      </c>
      <c r="C18211">
        <v>249482.37</v>
      </c>
      <c r="D18211" t="s">
        <v>35</v>
      </c>
      <c r="E18211" t="s">
        <v>35</v>
      </c>
      <c r="F18211">
        <v>6476740</v>
      </c>
    </row>
    <row r="18212" spans="1:6">
      <c r="A18212" s="171">
        <v>44748</v>
      </c>
      <c r="B18212" t="s">
        <v>164</v>
      </c>
      <c r="C18212">
        <v>249482.37</v>
      </c>
      <c r="D18212" t="s">
        <v>36</v>
      </c>
      <c r="E18212" t="s">
        <v>36</v>
      </c>
      <c r="F18212">
        <v>0</v>
      </c>
    </row>
    <row r="18213" spans="1:6">
      <c r="A18213" s="171">
        <v>44748</v>
      </c>
      <c r="B18213" t="s">
        <v>164</v>
      </c>
      <c r="C18213">
        <v>249482.37</v>
      </c>
      <c r="D18213" t="s">
        <v>37</v>
      </c>
      <c r="E18213" t="s">
        <v>37</v>
      </c>
      <c r="F18213">
        <v>0</v>
      </c>
    </row>
    <row r="18214" spans="1:6">
      <c r="A18214" s="171">
        <v>44748</v>
      </c>
      <c r="B18214" t="s">
        <v>164</v>
      </c>
      <c r="C18214">
        <v>249482.37</v>
      </c>
      <c r="D18214" t="s">
        <v>38</v>
      </c>
      <c r="E18214" t="s">
        <v>38</v>
      </c>
      <c r="F18214">
        <v>0</v>
      </c>
    </row>
    <row r="18215" spans="1:6">
      <c r="A18215" s="171">
        <v>44748</v>
      </c>
      <c r="B18215" t="s">
        <v>164</v>
      </c>
      <c r="C18215">
        <v>249482.37</v>
      </c>
      <c r="D18215" t="s">
        <v>39</v>
      </c>
      <c r="E18215" t="s">
        <v>39</v>
      </c>
      <c r="F18215">
        <v>0</v>
      </c>
    </row>
    <row r="18216" spans="1:6">
      <c r="A18216" s="171">
        <v>44748</v>
      </c>
      <c r="B18216" t="s">
        <v>164</v>
      </c>
      <c r="C18216">
        <v>249482.37</v>
      </c>
      <c r="D18216" t="s">
        <v>40</v>
      </c>
      <c r="E18216" t="s">
        <v>40</v>
      </c>
      <c r="F18216">
        <v>0</v>
      </c>
    </row>
    <row r="18217" spans="1:6">
      <c r="A18217" s="171">
        <v>44748</v>
      </c>
      <c r="B18217" t="s">
        <v>164</v>
      </c>
      <c r="C18217">
        <v>249482.37</v>
      </c>
      <c r="D18217" t="s">
        <v>41</v>
      </c>
      <c r="E18217" t="s">
        <v>41</v>
      </c>
      <c r="F18217">
        <v>0</v>
      </c>
    </row>
    <row r="18218" spans="1:6">
      <c r="A18218" s="171">
        <v>44749</v>
      </c>
      <c r="B18218" t="s">
        <v>164</v>
      </c>
      <c r="C18218">
        <v>222476.72</v>
      </c>
      <c r="D18218" t="s">
        <v>9</v>
      </c>
      <c r="E18218" t="s">
        <v>9</v>
      </c>
      <c r="F18218">
        <v>782235</v>
      </c>
    </row>
    <row r="18219" spans="1:6">
      <c r="A18219" s="171">
        <v>44749</v>
      </c>
      <c r="B18219" t="s">
        <v>164</v>
      </c>
      <c r="C18219">
        <v>222476.72</v>
      </c>
      <c r="D18219" t="s">
        <v>9</v>
      </c>
      <c r="E18219" t="s">
        <v>10</v>
      </c>
      <c r="F18219">
        <v>782235</v>
      </c>
    </row>
    <row r="18220" spans="1:6">
      <c r="A18220" s="171">
        <v>44749</v>
      </c>
      <c r="B18220" t="s">
        <v>164</v>
      </c>
      <c r="C18220">
        <v>222476.72</v>
      </c>
      <c r="D18220" t="s">
        <v>9</v>
      </c>
      <c r="E18220" t="s">
        <v>11</v>
      </c>
      <c r="F18220">
        <v>0</v>
      </c>
    </row>
    <row r="18221" spans="1:6">
      <c r="A18221" s="171">
        <v>44749</v>
      </c>
      <c r="B18221" t="s">
        <v>164</v>
      </c>
      <c r="C18221">
        <v>222476.72</v>
      </c>
      <c r="D18221" t="s">
        <v>9</v>
      </c>
      <c r="E18221" t="s">
        <v>12</v>
      </c>
      <c r="F18221">
        <v>0</v>
      </c>
    </row>
    <row r="18222" spans="1:6">
      <c r="A18222" s="171">
        <v>44749</v>
      </c>
      <c r="B18222" t="s">
        <v>164</v>
      </c>
      <c r="C18222">
        <v>222476.72</v>
      </c>
      <c r="D18222" t="s">
        <v>9</v>
      </c>
      <c r="E18222" t="s">
        <v>13</v>
      </c>
      <c r="F18222">
        <v>0</v>
      </c>
    </row>
    <row r="18223" spans="1:6">
      <c r="A18223" s="171">
        <v>44749</v>
      </c>
      <c r="B18223" t="s">
        <v>164</v>
      </c>
      <c r="C18223">
        <v>222476.72</v>
      </c>
      <c r="D18223" t="s">
        <v>14</v>
      </c>
      <c r="E18223" t="s">
        <v>14</v>
      </c>
      <c r="F18223">
        <v>0</v>
      </c>
    </row>
    <row r="18224" spans="1:6">
      <c r="A18224" s="171">
        <v>44749</v>
      </c>
      <c r="B18224" t="s">
        <v>164</v>
      </c>
      <c r="C18224">
        <v>222476.72</v>
      </c>
      <c r="D18224" t="s">
        <v>14</v>
      </c>
      <c r="E18224" t="s">
        <v>15</v>
      </c>
      <c r="F18224">
        <v>0</v>
      </c>
    </row>
    <row r="18225" spans="1:6">
      <c r="A18225" s="171">
        <v>44749</v>
      </c>
      <c r="B18225" t="s">
        <v>164</v>
      </c>
      <c r="C18225">
        <v>222476.72</v>
      </c>
      <c r="D18225" t="s">
        <v>14</v>
      </c>
      <c r="E18225" t="s">
        <v>16</v>
      </c>
      <c r="F18225">
        <v>0</v>
      </c>
    </row>
    <row r="18226" spans="1:6">
      <c r="A18226" s="171">
        <v>44749</v>
      </c>
      <c r="B18226" t="s">
        <v>164</v>
      </c>
      <c r="C18226">
        <v>222476.72</v>
      </c>
      <c r="D18226" t="s">
        <v>14</v>
      </c>
      <c r="E18226" t="s">
        <v>17</v>
      </c>
      <c r="F18226">
        <v>0</v>
      </c>
    </row>
    <row r="18227" spans="1:6">
      <c r="A18227" s="171">
        <v>44749</v>
      </c>
      <c r="B18227" t="s">
        <v>164</v>
      </c>
      <c r="C18227">
        <v>222476.72</v>
      </c>
      <c r="D18227" t="s">
        <v>14</v>
      </c>
      <c r="E18227" t="s">
        <v>18</v>
      </c>
      <c r="F18227">
        <v>0</v>
      </c>
    </row>
    <row r="18228" spans="1:6">
      <c r="A18228" s="171">
        <v>44749</v>
      </c>
      <c r="B18228" t="s">
        <v>164</v>
      </c>
      <c r="C18228">
        <v>222476.72</v>
      </c>
      <c r="D18228" t="s">
        <v>19</v>
      </c>
      <c r="E18228" t="s">
        <v>19</v>
      </c>
      <c r="F18228">
        <v>425844</v>
      </c>
    </row>
    <row r="18229" spans="1:6">
      <c r="A18229" s="171">
        <v>44749</v>
      </c>
      <c r="B18229" t="s">
        <v>164</v>
      </c>
      <c r="C18229">
        <v>222476.72</v>
      </c>
      <c r="D18229" t="s">
        <v>19</v>
      </c>
      <c r="E18229" t="s">
        <v>20</v>
      </c>
      <c r="F18229">
        <v>151899</v>
      </c>
    </row>
    <row r="18230" spans="1:6">
      <c r="A18230" s="171">
        <v>44749</v>
      </c>
      <c r="B18230" t="s">
        <v>164</v>
      </c>
      <c r="C18230">
        <v>222476.72</v>
      </c>
      <c r="D18230" t="s">
        <v>19</v>
      </c>
      <c r="E18230" t="s">
        <v>21</v>
      </c>
      <c r="F18230">
        <v>273945</v>
      </c>
    </row>
    <row r="18231" spans="1:6">
      <c r="A18231" s="171">
        <v>44749</v>
      </c>
      <c r="B18231" t="s">
        <v>164</v>
      </c>
      <c r="C18231">
        <v>222476.72</v>
      </c>
      <c r="D18231" t="s">
        <v>19</v>
      </c>
      <c r="E18231" t="s">
        <v>22</v>
      </c>
      <c r="F18231">
        <v>0</v>
      </c>
    </row>
    <row r="18232" spans="1:6">
      <c r="A18232" s="171">
        <v>44749</v>
      </c>
      <c r="B18232" t="s">
        <v>164</v>
      </c>
      <c r="C18232">
        <v>222476.72</v>
      </c>
      <c r="D18232" t="s">
        <v>23</v>
      </c>
      <c r="E18232" t="s">
        <v>23</v>
      </c>
      <c r="F18232">
        <v>265552</v>
      </c>
    </row>
    <row r="18233" spans="1:6">
      <c r="A18233" s="171">
        <v>44749</v>
      </c>
      <c r="B18233" t="s">
        <v>164</v>
      </c>
      <c r="C18233">
        <v>222476.72</v>
      </c>
      <c r="D18233" t="s">
        <v>24</v>
      </c>
      <c r="E18233" t="s">
        <v>24</v>
      </c>
      <c r="F18233">
        <v>783245</v>
      </c>
    </row>
    <row r="18234" spans="1:6">
      <c r="A18234" s="171">
        <v>44749</v>
      </c>
      <c r="B18234" t="s">
        <v>164</v>
      </c>
      <c r="C18234">
        <v>222476.72</v>
      </c>
      <c r="D18234" t="s">
        <v>25</v>
      </c>
      <c r="E18234" t="s">
        <v>25</v>
      </c>
      <c r="F18234">
        <v>2449358</v>
      </c>
    </row>
    <row r="18235" spans="1:6">
      <c r="A18235" s="171">
        <v>44749</v>
      </c>
      <c r="B18235" t="s">
        <v>164</v>
      </c>
      <c r="C18235">
        <v>222476.72</v>
      </c>
      <c r="D18235" t="s">
        <v>26</v>
      </c>
      <c r="E18235" t="s">
        <v>26</v>
      </c>
      <c r="F18235">
        <v>534986</v>
      </c>
    </row>
    <row r="18236" spans="1:6">
      <c r="A18236" s="171">
        <v>44749</v>
      </c>
      <c r="B18236" t="s">
        <v>164</v>
      </c>
      <c r="C18236">
        <v>222476.72</v>
      </c>
      <c r="D18236" t="s">
        <v>27</v>
      </c>
      <c r="E18236" t="s">
        <v>27</v>
      </c>
      <c r="F18236">
        <v>65428</v>
      </c>
    </row>
    <row r="18237" spans="1:6">
      <c r="A18237" s="171">
        <v>44749</v>
      </c>
      <c r="B18237" t="s">
        <v>164</v>
      </c>
      <c r="C18237">
        <v>222476.72</v>
      </c>
      <c r="D18237" t="s">
        <v>28</v>
      </c>
      <c r="E18237" t="s">
        <v>28</v>
      </c>
      <c r="F18237">
        <v>0</v>
      </c>
    </row>
    <row r="18238" spans="1:6">
      <c r="A18238" s="171">
        <v>44749</v>
      </c>
      <c r="B18238" t="s">
        <v>164</v>
      </c>
      <c r="C18238">
        <v>222476.72</v>
      </c>
      <c r="D18238" t="s">
        <v>29</v>
      </c>
      <c r="E18238" t="s">
        <v>29</v>
      </c>
      <c r="F18238">
        <v>2940581</v>
      </c>
    </row>
    <row r="18239" spans="1:6">
      <c r="A18239" s="171">
        <v>44749</v>
      </c>
      <c r="B18239" t="s">
        <v>164</v>
      </c>
      <c r="C18239">
        <v>222476.72</v>
      </c>
      <c r="D18239" t="s">
        <v>30</v>
      </c>
      <c r="E18239" t="s">
        <v>30</v>
      </c>
      <c r="F18239">
        <v>29280328</v>
      </c>
    </row>
    <row r="18240" spans="1:6">
      <c r="A18240" s="171">
        <v>44749</v>
      </c>
      <c r="B18240" t="s">
        <v>164</v>
      </c>
      <c r="C18240">
        <v>222476.72</v>
      </c>
      <c r="D18240" t="s">
        <v>31</v>
      </c>
      <c r="E18240" t="s">
        <v>31</v>
      </c>
      <c r="F18240">
        <v>1206167</v>
      </c>
    </row>
    <row r="18241" spans="1:6">
      <c r="A18241" s="171">
        <v>44749</v>
      </c>
      <c r="B18241" t="s">
        <v>164</v>
      </c>
      <c r="C18241">
        <v>222476.72</v>
      </c>
      <c r="D18241" t="s">
        <v>32</v>
      </c>
      <c r="E18241" t="s">
        <v>32</v>
      </c>
      <c r="F18241">
        <v>183158</v>
      </c>
    </row>
    <row r="18242" spans="1:6">
      <c r="A18242" s="171">
        <v>44749</v>
      </c>
      <c r="B18242" t="s">
        <v>164</v>
      </c>
      <c r="C18242">
        <v>222476.72</v>
      </c>
      <c r="D18242" t="s">
        <v>33</v>
      </c>
      <c r="E18242" t="s">
        <v>33</v>
      </c>
      <c r="F18242">
        <v>231488241</v>
      </c>
    </row>
    <row r="18243" spans="1:6">
      <c r="A18243" s="171">
        <v>44749</v>
      </c>
      <c r="B18243" t="s">
        <v>164</v>
      </c>
      <c r="C18243">
        <v>222476.72</v>
      </c>
      <c r="D18243" t="s">
        <v>34</v>
      </c>
      <c r="E18243" t="s">
        <v>34</v>
      </c>
      <c r="F18243">
        <v>0</v>
      </c>
    </row>
    <row r="18244" spans="1:6">
      <c r="A18244" s="171">
        <v>44749</v>
      </c>
      <c r="B18244" t="s">
        <v>164</v>
      </c>
      <c r="C18244">
        <v>222476.72</v>
      </c>
      <c r="D18244" t="s">
        <v>35</v>
      </c>
      <c r="E18244" t="s">
        <v>35</v>
      </c>
      <c r="F18244">
        <v>6077013</v>
      </c>
    </row>
    <row r="18245" spans="1:6">
      <c r="A18245" s="171">
        <v>44749</v>
      </c>
      <c r="B18245" t="s">
        <v>164</v>
      </c>
      <c r="C18245">
        <v>222476.72</v>
      </c>
      <c r="D18245" t="s">
        <v>36</v>
      </c>
      <c r="E18245" t="s">
        <v>36</v>
      </c>
      <c r="F18245">
        <v>0</v>
      </c>
    </row>
    <row r="18246" spans="1:6">
      <c r="A18246" s="171">
        <v>44749</v>
      </c>
      <c r="B18246" t="s">
        <v>164</v>
      </c>
      <c r="C18246">
        <v>222476.72</v>
      </c>
      <c r="D18246" t="s">
        <v>37</v>
      </c>
      <c r="E18246" t="s">
        <v>37</v>
      </c>
      <c r="F18246">
        <v>0</v>
      </c>
    </row>
    <row r="18247" spans="1:6">
      <c r="A18247" s="171">
        <v>44749</v>
      </c>
      <c r="B18247" t="s">
        <v>164</v>
      </c>
      <c r="C18247">
        <v>222476.72</v>
      </c>
      <c r="D18247" t="s">
        <v>38</v>
      </c>
      <c r="E18247" t="s">
        <v>38</v>
      </c>
      <c r="F18247">
        <v>0</v>
      </c>
    </row>
    <row r="18248" spans="1:6">
      <c r="A18248" s="171">
        <v>44749</v>
      </c>
      <c r="B18248" t="s">
        <v>164</v>
      </c>
      <c r="C18248">
        <v>222476.72</v>
      </c>
      <c r="D18248" t="s">
        <v>39</v>
      </c>
      <c r="E18248" t="s">
        <v>39</v>
      </c>
      <c r="F18248">
        <v>0</v>
      </c>
    </row>
    <row r="18249" spans="1:6">
      <c r="A18249" s="171">
        <v>44749</v>
      </c>
      <c r="B18249" t="s">
        <v>164</v>
      </c>
      <c r="C18249">
        <v>222476.72</v>
      </c>
      <c r="D18249" t="s">
        <v>40</v>
      </c>
      <c r="E18249" t="s">
        <v>40</v>
      </c>
      <c r="F18249">
        <v>0</v>
      </c>
    </row>
    <row r="18250" spans="1:6">
      <c r="A18250" s="171">
        <v>44749</v>
      </c>
      <c r="B18250" t="s">
        <v>164</v>
      </c>
      <c r="C18250">
        <v>222476.72</v>
      </c>
      <c r="D18250" t="s">
        <v>41</v>
      </c>
      <c r="E18250" t="s">
        <v>41</v>
      </c>
      <c r="F18250">
        <v>0</v>
      </c>
    </row>
    <row r="18251" spans="1:6">
      <c r="A18251" s="171">
        <v>44750</v>
      </c>
      <c r="B18251" t="s">
        <v>164</v>
      </c>
      <c r="C18251">
        <v>790138.98</v>
      </c>
      <c r="D18251" t="s">
        <v>9</v>
      </c>
      <c r="E18251" t="s">
        <v>9</v>
      </c>
      <c r="F18251">
        <v>761375</v>
      </c>
    </row>
    <row r="18252" spans="1:6">
      <c r="A18252" s="171">
        <v>44750</v>
      </c>
      <c r="B18252" t="s">
        <v>164</v>
      </c>
      <c r="C18252">
        <v>790138.98</v>
      </c>
      <c r="D18252" t="s">
        <v>9</v>
      </c>
      <c r="E18252" t="s">
        <v>10</v>
      </c>
      <c r="F18252">
        <v>761375</v>
      </c>
    </row>
    <row r="18253" spans="1:6">
      <c r="A18253" s="171">
        <v>44750</v>
      </c>
      <c r="B18253" t="s">
        <v>164</v>
      </c>
      <c r="C18253">
        <v>790138.98</v>
      </c>
      <c r="D18253" t="s">
        <v>9</v>
      </c>
      <c r="E18253" t="s">
        <v>11</v>
      </c>
      <c r="F18253">
        <v>0</v>
      </c>
    </row>
    <row r="18254" spans="1:6">
      <c r="A18254" s="171">
        <v>44750</v>
      </c>
      <c r="B18254" t="s">
        <v>164</v>
      </c>
      <c r="C18254">
        <v>790138.98</v>
      </c>
      <c r="D18254" t="s">
        <v>9</v>
      </c>
      <c r="E18254" t="s">
        <v>12</v>
      </c>
      <c r="F18254">
        <v>0</v>
      </c>
    </row>
    <row r="18255" spans="1:6">
      <c r="A18255" s="171">
        <v>44750</v>
      </c>
      <c r="B18255" t="s">
        <v>164</v>
      </c>
      <c r="C18255">
        <v>790138.98</v>
      </c>
      <c r="D18255" t="s">
        <v>9</v>
      </c>
      <c r="E18255" t="s">
        <v>13</v>
      </c>
      <c r="F18255">
        <v>0</v>
      </c>
    </row>
    <row r="18256" spans="1:6">
      <c r="A18256" s="171">
        <v>44750</v>
      </c>
      <c r="B18256" t="s">
        <v>164</v>
      </c>
      <c r="C18256">
        <v>790138.98</v>
      </c>
      <c r="D18256" t="s">
        <v>14</v>
      </c>
      <c r="E18256" t="s">
        <v>14</v>
      </c>
      <c r="F18256">
        <v>0</v>
      </c>
    </row>
    <row r="18257" spans="1:6">
      <c r="A18257" s="171">
        <v>44750</v>
      </c>
      <c r="B18257" t="s">
        <v>164</v>
      </c>
      <c r="C18257">
        <v>790138.98</v>
      </c>
      <c r="D18257" t="s">
        <v>14</v>
      </c>
      <c r="E18257" t="s">
        <v>15</v>
      </c>
      <c r="F18257">
        <v>0</v>
      </c>
    </row>
    <row r="18258" spans="1:6">
      <c r="A18258" s="171">
        <v>44750</v>
      </c>
      <c r="B18258" t="s">
        <v>164</v>
      </c>
      <c r="C18258">
        <v>790138.98</v>
      </c>
      <c r="D18258" t="s">
        <v>14</v>
      </c>
      <c r="E18258" t="s">
        <v>16</v>
      </c>
      <c r="F18258">
        <v>0</v>
      </c>
    </row>
    <row r="18259" spans="1:6">
      <c r="A18259" s="171">
        <v>44750</v>
      </c>
      <c r="B18259" t="s">
        <v>164</v>
      </c>
      <c r="C18259">
        <v>790138.98</v>
      </c>
      <c r="D18259" t="s">
        <v>14</v>
      </c>
      <c r="E18259" t="s">
        <v>17</v>
      </c>
      <c r="F18259">
        <v>0</v>
      </c>
    </row>
    <row r="18260" spans="1:6">
      <c r="A18260" s="171">
        <v>44750</v>
      </c>
      <c r="B18260" t="s">
        <v>164</v>
      </c>
      <c r="C18260">
        <v>790138.98</v>
      </c>
      <c r="D18260" t="s">
        <v>14</v>
      </c>
      <c r="E18260" t="s">
        <v>18</v>
      </c>
      <c r="F18260">
        <v>0</v>
      </c>
    </row>
    <row r="18261" spans="1:6">
      <c r="A18261" s="171">
        <v>44750</v>
      </c>
      <c r="B18261" t="s">
        <v>164</v>
      </c>
      <c r="C18261">
        <v>790138.98</v>
      </c>
      <c r="D18261" t="s">
        <v>19</v>
      </c>
      <c r="E18261" t="s">
        <v>19</v>
      </c>
      <c r="F18261">
        <v>801983</v>
      </c>
    </row>
    <row r="18262" spans="1:6">
      <c r="A18262" s="171">
        <v>44750</v>
      </c>
      <c r="B18262" t="s">
        <v>164</v>
      </c>
      <c r="C18262">
        <v>790138.98</v>
      </c>
      <c r="D18262" t="s">
        <v>19</v>
      </c>
      <c r="E18262" t="s">
        <v>20</v>
      </c>
      <c r="F18262">
        <v>84330</v>
      </c>
    </row>
    <row r="18263" spans="1:6">
      <c r="A18263" s="171">
        <v>44750</v>
      </c>
      <c r="B18263" t="s">
        <v>164</v>
      </c>
      <c r="C18263">
        <v>790138.98</v>
      </c>
      <c r="D18263" t="s">
        <v>19</v>
      </c>
      <c r="E18263" t="s">
        <v>21</v>
      </c>
      <c r="F18263">
        <v>717653</v>
      </c>
    </row>
    <row r="18264" spans="1:6">
      <c r="A18264" s="171">
        <v>44750</v>
      </c>
      <c r="B18264" t="s">
        <v>164</v>
      </c>
      <c r="C18264">
        <v>790138.98</v>
      </c>
      <c r="D18264" t="s">
        <v>19</v>
      </c>
      <c r="E18264" t="s">
        <v>22</v>
      </c>
      <c r="F18264">
        <v>0</v>
      </c>
    </row>
    <row r="18265" spans="1:6">
      <c r="A18265" s="171">
        <v>44750</v>
      </c>
      <c r="B18265" t="s">
        <v>164</v>
      </c>
      <c r="C18265">
        <v>790138.98</v>
      </c>
      <c r="D18265" t="s">
        <v>23</v>
      </c>
      <c r="E18265" t="s">
        <v>23</v>
      </c>
      <c r="F18265">
        <v>231865</v>
      </c>
    </row>
    <row r="18266" spans="1:6">
      <c r="A18266" s="171">
        <v>44750</v>
      </c>
      <c r="B18266" t="s">
        <v>164</v>
      </c>
      <c r="C18266">
        <v>790138.98</v>
      </c>
      <c r="D18266" t="s">
        <v>24</v>
      </c>
      <c r="E18266" t="s">
        <v>24</v>
      </c>
      <c r="F18266">
        <v>756127</v>
      </c>
    </row>
    <row r="18267" spans="1:6">
      <c r="A18267" s="171">
        <v>44750</v>
      </c>
      <c r="B18267" t="s">
        <v>164</v>
      </c>
      <c r="C18267">
        <v>790138.98</v>
      </c>
      <c r="D18267" t="s">
        <v>25</v>
      </c>
      <c r="E18267" t="s">
        <v>25</v>
      </c>
      <c r="F18267">
        <v>2434838</v>
      </c>
    </row>
    <row r="18268" spans="1:6">
      <c r="A18268" s="171">
        <v>44750</v>
      </c>
      <c r="B18268" t="s">
        <v>164</v>
      </c>
      <c r="C18268">
        <v>790138.98</v>
      </c>
      <c r="D18268" t="s">
        <v>26</v>
      </c>
      <c r="E18268" t="s">
        <v>26</v>
      </c>
      <c r="F18268">
        <v>979438</v>
      </c>
    </row>
    <row r="18269" spans="1:6">
      <c r="A18269" s="171">
        <v>44750</v>
      </c>
      <c r="B18269" t="s">
        <v>164</v>
      </c>
      <c r="C18269">
        <v>790138.98</v>
      </c>
      <c r="D18269" t="s">
        <v>27</v>
      </c>
      <c r="E18269" t="s">
        <v>27</v>
      </c>
      <c r="F18269">
        <v>68002</v>
      </c>
    </row>
    <row r="18270" spans="1:6">
      <c r="A18270" s="171">
        <v>44750</v>
      </c>
      <c r="B18270" t="s">
        <v>164</v>
      </c>
      <c r="C18270">
        <v>790138.98</v>
      </c>
      <c r="D18270" t="s">
        <v>28</v>
      </c>
      <c r="E18270" t="s">
        <v>28</v>
      </c>
      <c r="F18270">
        <v>0</v>
      </c>
    </row>
    <row r="18271" spans="1:6">
      <c r="A18271" s="171">
        <v>44750</v>
      </c>
      <c r="B18271" t="s">
        <v>164</v>
      </c>
      <c r="C18271">
        <v>790138.98</v>
      </c>
      <c r="D18271" t="s">
        <v>29</v>
      </c>
      <c r="E18271" t="s">
        <v>29</v>
      </c>
      <c r="F18271">
        <v>3275907</v>
      </c>
    </row>
    <row r="18272" spans="1:6">
      <c r="A18272" s="171">
        <v>44750</v>
      </c>
      <c r="B18272" t="s">
        <v>164</v>
      </c>
      <c r="C18272">
        <v>790138.98</v>
      </c>
      <c r="D18272" t="s">
        <v>30</v>
      </c>
      <c r="E18272" t="s">
        <v>30</v>
      </c>
      <c r="F18272">
        <v>26246562</v>
      </c>
    </row>
    <row r="18273" spans="1:6">
      <c r="A18273" s="171">
        <v>44750</v>
      </c>
      <c r="B18273" t="s">
        <v>164</v>
      </c>
      <c r="C18273">
        <v>790138.98</v>
      </c>
      <c r="D18273" t="s">
        <v>31</v>
      </c>
      <c r="E18273" t="s">
        <v>31</v>
      </c>
      <c r="F18273">
        <v>856092</v>
      </c>
    </row>
    <row r="18274" spans="1:6">
      <c r="A18274" s="171">
        <v>44750</v>
      </c>
      <c r="B18274" t="s">
        <v>164</v>
      </c>
      <c r="C18274">
        <v>790138.98</v>
      </c>
      <c r="D18274" t="s">
        <v>32</v>
      </c>
      <c r="E18274" t="s">
        <v>32</v>
      </c>
      <c r="F18274">
        <v>53986</v>
      </c>
    </row>
    <row r="18275" spans="1:6">
      <c r="A18275" s="171">
        <v>44750</v>
      </c>
      <c r="B18275" t="s">
        <v>164</v>
      </c>
      <c r="C18275">
        <v>790138.98</v>
      </c>
      <c r="D18275" t="s">
        <v>33</v>
      </c>
      <c r="E18275" t="s">
        <v>33</v>
      </c>
      <c r="F18275">
        <v>229259771</v>
      </c>
    </row>
    <row r="18276" spans="1:6">
      <c r="A18276" s="171">
        <v>44750</v>
      </c>
      <c r="B18276" t="s">
        <v>164</v>
      </c>
      <c r="C18276">
        <v>790138.98</v>
      </c>
      <c r="D18276" t="s">
        <v>34</v>
      </c>
      <c r="E18276" t="s">
        <v>34</v>
      </c>
      <c r="F18276">
        <v>0</v>
      </c>
    </row>
    <row r="18277" spans="1:6">
      <c r="A18277" s="171">
        <v>44750</v>
      </c>
      <c r="B18277" t="s">
        <v>164</v>
      </c>
      <c r="C18277">
        <v>790138.98</v>
      </c>
      <c r="D18277" t="s">
        <v>35</v>
      </c>
      <c r="E18277" t="s">
        <v>35</v>
      </c>
      <c r="F18277">
        <v>6280286</v>
      </c>
    </row>
    <row r="18278" spans="1:6">
      <c r="A18278" s="171">
        <v>44750</v>
      </c>
      <c r="B18278" t="s">
        <v>164</v>
      </c>
      <c r="C18278">
        <v>790138.98</v>
      </c>
      <c r="D18278" t="s">
        <v>36</v>
      </c>
      <c r="E18278" t="s">
        <v>36</v>
      </c>
      <c r="F18278">
        <v>0</v>
      </c>
    </row>
    <row r="18279" spans="1:6">
      <c r="A18279" s="171">
        <v>44750</v>
      </c>
      <c r="B18279" t="s">
        <v>164</v>
      </c>
      <c r="C18279">
        <v>790138.98</v>
      </c>
      <c r="D18279" t="s">
        <v>37</v>
      </c>
      <c r="E18279" t="s">
        <v>37</v>
      </c>
      <c r="F18279">
        <v>0</v>
      </c>
    </row>
    <row r="18280" spans="1:6">
      <c r="A18280" s="171">
        <v>44750</v>
      </c>
      <c r="B18280" t="s">
        <v>164</v>
      </c>
      <c r="C18280">
        <v>790138.98</v>
      </c>
      <c r="D18280" t="s">
        <v>38</v>
      </c>
      <c r="E18280" t="s">
        <v>38</v>
      </c>
      <c r="F18280">
        <v>0</v>
      </c>
    </row>
    <row r="18281" spans="1:6">
      <c r="A18281" s="171">
        <v>44750</v>
      </c>
      <c r="B18281" t="s">
        <v>164</v>
      </c>
      <c r="C18281">
        <v>790138.98</v>
      </c>
      <c r="D18281" t="s">
        <v>39</v>
      </c>
      <c r="E18281" t="s">
        <v>39</v>
      </c>
      <c r="F18281">
        <v>0</v>
      </c>
    </row>
    <row r="18282" spans="1:6">
      <c r="A18282" s="171">
        <v>44750</v>
      </c>
      <c r="B18282" t="s">
        <v>164</v>
      </c>
      <c r="C18282">
        <v>790138.98</v>
      </c>
      <c r="D18282" t="s">
        <v>40</v>
      </c>
      <c r="E18282" t="s">
        <v>40</v>
      </c>
      <c r="F18282">
        <v>0</v>
      </c>
    </row>
    <row r="18283" spans="1:6">
      <c r="A18283" s="171">
        <v>44750</v>
      </c>
      <c r="B18283" t="s">
        <v>164</v>
      </c>
      <c r="C18283">
        <v>790138.98</v>
      </c>
      <c r="D18283" t="s">
        <v>41</v>
      </c>
      <c r="E18283" t="s">
        <v>41</v>
      </c>
      <c r="F18283">
        <v>0</v>
      </c>
    </row>
    <row r="18284" spans="1:6">
      <c r="A18284" s="171">
        <v>44751</v>
      </c>
      <c r="B18284" t="s">
        <v>164</v>
      </c>
      <c r="C18284">
        <v>404832.74</v>
      </c>
      <c r="D18284" t="s">
        <v>9</v>
      </c>
      <c r="E18284" t="s">
        <v>9</v>
      </c>
      <c r="F18284">
        <v>949820</v>
      </c>
    </row>
    <row r="18285" spans="1:6">
      <c r="A18285" s="171">
        <v>44751</v>
      </c>
      <c r="B18285" t="s">
        <v>164</v>
      </c>
      <c r="C18285">
        <v>404832.74</v>
      </c>
      <c r="D18285" t="s">
        <v>9</v>
      </c>
      <c r="E18285" t="s">
        <v>10</v>
      </c>
      <c r="F18285">
        <v>949820</v>
      </c>
    </row>
    <row r="18286" spans="1:6">
      <c r="A18286" s="171">
        <v>44751</v>
      </c>
      <c r="B18286" t="s">
        <v>164</v>
      </c>
      <c r="C18286">
        <v>404832.74</v>
      </c>
      <c r="D18286" t="s">
        <v>9</v>
      </c>
      <c r="E18286" t="s">
        <v>11</v>
      </c>
      <c r="F18286">
        <v>0</v>
      </c>
    </row>
    <row r="18287" spans="1:6">
      <c r="A18287" s="171">
        <v>44751</v>
      </c>
      <c r="B18287" t="s">
        <v>164</v>
      </c>
      <c r="C18287">
        <v>404832.74</v>
      </c>
      <c r="D18287" t="s">
        <v>9</v>
      </c>
      <c r="E18287" t="s">
        <v>12</v>
      </c>
      <c r="F18287">
        <v>0</v>
      </c>
    </row>
    <row r="18288" spans="1:6">
      <c r="A18288" s="171">
        <v>44751</v>
      </c>
      <c r="B18288" t="s">
        <v>164</v>
      </c>
      <c r="C18288">
        <v>404832.74</v>
      </c>
      <c r="D18288" t="s">
        <v>9</v>
      </c>
      <c r="E18288" t="s">
        <v>13</v>
      </c>
      <c r="F18288">
        <v>0</v>
      </c>
    </row>
    <row r="18289" spans="1:6">
      <c r="A18289" s="171">
        <v>44751</v>
      </c>
      <c r="B18289" t="s">
        <v>164</v>
      </c>
      <c r="C18289">
        <v>404832.74</v>
      </c>
      <c r="D18289" t="s">
        <v>14</v>
      </c>
      <c r="E18289" t="s">
        <v>14</v>
      </c>
      <c r="F18289">
        <v>0</v>
      </c>
    </row>
    <row r="18290" spans="1:6">
      <c r="A18290" s="171">
        <v>44751</v>
      </c>
      <c r="B18290" t="s">
        <v>164</v>
      </c>
      <c r="C18290">
        <v>404832.74</v>
      </c>
      <c r="D18290" t="s">
        <v>14</v>
      </c>
      <c r="E18290" t="s">
        <v>15</v>
      </c>
      <c r="F18290">
        <v>0</v>
      </c>
    </row>
    <row r="18291" spans="1:6">
      <c r="A18291" s="171">
        <v>44751</v>
      </c>
      <c r="B18291" t="s">
        <v>164</v>
      </c>
      <c r="C18291">
        <v>404832.74</v>
      </c>
      <c r="D18291" t="s">
        <v>14</v>
      </c>
      <c r="E18291" t="s">
        <v>16</v>
      </c>
      <c r="F18291">
        <v>0</v>
      </c>
    </row>
    <row r="18292" spans="1:6">
      <c r="A18292" s="171">
        <v>44751</v>
      </c>
      <c r="B18292" t="s">
        <v>164</v>
      </c>
      <c r="C18292">
        <v>404832.74</v>
      </c>
      <c r="D18292" t="s">
        <v>14</v>
      </c>
      <c r="E18292" t="s">
        <v>17</v>
      </c>
      <c r="F18292">
        <v>0</v>
      </c>
    </row>
    <row r="18293" spans="1:6">
      <c r="A18293" s="171">
        <v>44751</v>
      </c>
      <c r="B18293" t="s">
        <v>164</v>
      </c>
      <c r="C18293">
        <v>404832.74</v>
      </c>
      <c r="D18293" t="s">
        <v>14</v>
      </c>
      <c r="E18293" t="s">
        <v>18</v>
      </c>
      <c r="F18293">
        <v>0</v>
      </c>
    </row>
    <row r="18294" spans="1:6">
      <c r="A18294" s="171">
        <v>44751</v>
      </c>
      <c r="B18294" t="s">
        <v>164</v>
      </c>
      <c r="C18294">
        <v>404832.74</v>
      </c>
      <c r="D18294" t="s">
        <v>19</v>
      </c>
      <c r="E18294" t="s">
        <v>19</v>
      </c>
      <c r="F18294">
        <v>456360</v>
      </c>
    </row>
    <row r="18295" spans="1:6">
      <c r="A18295" s="171">
        <v>44751</v>
      </c>
      <c r="B18295" t="s">
        <v>164</v>
      </c>
      <c r="C18295">
        <v>404832.74</v>
      </c>
      <c r="D18295" t="s">
        <v>19</v>
      </c>
      <c r="E18295" t="s">
        <v>20</v>
      </c>
      <c r="F18295">
        <v>40997</v>
      </c>
    </row>
    <row r="18296" spans="1:6">
      <c r="A18296" s="171">
        <v>44751</v>
      </c>
      <c r="B18296" t="s">
        <v>164</v>
      </c>
      <c r="C18296">
        <v>404832.74</v>
      </c>
      <c r="D18296" t="s">
        <v>19</v>
      </c>
      <c r="E18296" t="s">
        <v>21</v>
      </c>
      <c r="F18296">
        <v>415363</v>
      </c>
    </row>
    <row r="18297" spans="1:6">
      <c r="A18297" s="171">
        <v>44751</v>
      </c>
      <c r="B18297" t="s">
        <v>164</v>
      </c>
      <c r="C18297">
        <v>404832.74</v>
      </c>
      <c r="D18297" t="s">
        <v>19</v>
      </c>
      <c r="E18297" t="s">
        <v>22</v>
      </c>
      <c r="F18297">
        <v>0</v>
      </c>
    </row>
    <row r="18298" spans="1:6">
      <c r="A18298" s="171">
        <v>44751</v>
      </c>
      <c r="B18298" t="s">
        <v>164</v>
      </c>
      <c r="C18298">
        <v>404832.74</v>
      </c>
      <c r="D18298" t="s">
        <v>23</v>
      </c>
      <c r="E18298" t="s">
        <v>23</v>
      </c>
      <c r="F18298">
        <v>247060</v>
      </c>
    </row>
    <row r="18299" spans="1:6">
      <c r="A18299" s="171">
        <v>44751</v>
      </c>
      <c r="B18299" t="s">
        <v>164</v>
      </c>
      <c r="C18299">
        <v>404832.74</v>
      </c>
      <c r="D18299" t="s">
        <v>24</v>
      </c>
      <c r="E18299" t="s">
        <v>24</v>
      </c>
      <c r="F18299">
        <v>760446</v>
      </c>
    </row>
    <row r="18300" spans="1:6">
      <c r="A18300" s="171">
        <v>44751</v>
      </c>
      <c r="B18300" t="s">
        <v>164</v>
      </c>
      <c r="C18300">
        <v>404832.74</v>
      </c>
      <c r="D18300" t="s">
        <v>25</v>
      </c>
      <c r="E18300" t="s">
        <v>25</v>
      </c>
      <c r="F18300">
        <v>2318826</v>
      </c>
    </row>
    <row r="18301" spans="1:6">
      <c r="A18301" s="171">
        <v>44751</v>
      </c>
      <c r="B18301" t="s">
        <v>164</v>
      </c>
      <c r="C18301">
        <v>404832.74</v>
      </c>
      <c r="D18301" t="s">
        <v>26</v>
      </c>
      <c r="E18301" t="s">
        <v>26</v>
      </c>
      <c r="F18301">
        <v>691164</v>
      </c>
    </row>
    <row r="18302" spans="1:6">
      <c r="A18302" s="171">
        <v>44751</v>
      </c>
      <c r="B18302" t="s">
        <v>164</v>
      </c>
      <c r="C18302">
        <v>404832.74</v>
      </c>
      <c r="D18302" t="s">
        <v>27</v>
      </c>
      <c r="E18302" t="s">
        <v>27</v>
      </c>
      <c r="F18302">
        <v>65038</v>
      </c>
    </row>
    <row r="18303" spans="1:6">
      <c r="A18303" s="171">
        <v>44751</v>
      </c>
      <c r="B18303" t="s">
        <v>164</v>
      </c>
      <c r="C18303">
        <v>404832.74</v>
      </c>
      <c r="D18303" t="s">
        <v>28</v>
      </c>
      <c r="E18303" t="s">
        <v>28</v>
      </c>
      <c r="F18303">
        <v>0</v>
      </c>
    </row>
    <row r="18304" spans="1:6">
      <c r="A18304" s="171">
        <v>44751</v>
      </c>
      <c r="B18304" t="s">
        <v>164</v>
      </c>
      <c r="C18304">
        <v>404832.74</v>
      </c>
      <c r="D18304" t="s">
        <v>29</v>
      </c>
      <c r="E18304" t="s">
        <v>29</v>
      </c>
      <c r="F18304">
        <v>3116184</v>
      </c>
    </row>
    <row r="18305" spans="1:6">
      <c r="A18305" s="171">
        <v>44751</v>
      </c>
      <c r="B18305" t="s">
        <v>164</v>
      </c>
      <c r="C18305">
        <v>404832.74</v>
      </c>
      <c r="D18305" t="s">
        <v>30</v>
      </c>
      <c r="E18305" t="s">
        <v>30</v>
      </c>
      <c r="F18305">
        <v>32943901</v>
      </c>
    </row>
    <row r="18306" spans="1:6">
      <c r="A18306" s="171">
        <v>44751</v>
      </c>
      <c r="B18306" t="s">
        <v>164</v>
      </c>
      <c r="C18306">
        <v>404832.74</v>
      </c>
      <c r="D18306" t="s">
        <v>31</v>
      </c>
      <c r="E18306" t="s">
        <v>31</v>
      </c>
      <c r="F18306">
        <v>721397</v>
      </c>
    </row>
    <row r="18307" spans="1:6">
      <c r="A18307" s="171">
        <v>44751</v>
      </c>
      <c r="B18307" t="s">
        <v>164</v>
      </c>
      <c r="C18307">
        <v>404832.74</v>
      </c>
      <c r="D18307" t="s">
        <v>32</v>
      </c>
      <c r="E18307" t="s">
        <v>32</v>
      </c>
      <c r="F18307">
        <v>59707</v>
      </c>
    </row>
    <row r="18308" spans="1:6">
      <c r="A18308" s="171">
        <v>44751</v>
      </c>
      <c r="B18308" t="s">
        <v>164</v>
      </c>
      <c r="C18308">
        <v>404832.74</v>
      </c>
      <c r="D18308" t="s">
        <v>33</v>
      </c>
      <c r="E18308" t="s">
        <v>33</v>
      </c>
      <c r="F18308">
        <v>234923546</v>
      </c>
    </row>
    <row r="18309" spans="1:6">
      <c r="A18309" s="171">
        <v>44751</v>
      </c>
      <c r="B18309" t="s">
        <v>164</v>
      </c>
      <c r="C18309">
        <v>404832.74</v>
      </c>
      <c r="D18309" t="s">
        <v>34</v>
      </c>
      <c r="E18309" t="s">
        <v>34</v>
      </c>
      <c r="F18309">
        <v>0</v>
      </c>
    </row>
    <row r="18310" spans="1:6">
      <c r="A18310" s="171">
        <v>44751</v>
      </c>
      <c r="B18310" t="s">
        <v>164</v>
      </c>
      <c r="C18310">
        <v>404832.74</v>
      </c>
      <c r="D18310" t="s">
        <v>35</v>
      </c>
      <c r="E18310" t="s">
        <v>35</v>
      </c>
      <c r="F18310">
        <v>6216258</v>
      </c>
    </row>
    <row r="18311" spans="1:6">
      <c r="A18311" s="171">
        <v>44751</v>
      </c>
      <c r="B18311" t="s">
        <v>164</v>
      </c>
      <c r="C18311">
        <v>404832.74</v>
      </c>
      <c r="D18311" t="s">
        <v>36</v>
      </c>
      <c r="E18311" t="s">
        <v>36</v>
      </c>
      <c r="F18311">
        <v>0</v>
      </c>
    </row>
    <row r="18312" spans="1:6">
      <c r="A18312" s="171">
        <v>44751</v>
      </c>
      <c r="B18312" t="s">
        <v>164</v>
      </c>
      <c r="C18312">
        <v>404832.74</v>
      </c>
      <c r="D18312" t="s">
        <v>37</v>
      </c>
      <c r="E18312" t="s">
        <v>37</v>
      </c>
      <c r="F18312">
        <v>0</v>
      </c>
    </row>
    <row r="18313" spans="1:6">
      <c r="A18313" s="171">
        <v>44751</v>
      </c>
      <c r="B18313" t="s">
        <v>164</v>
      </c>
      <c r="C18313">
        <v>404832.74</v>
      </c>
      <c r="D18313" t="s">
        <v>38</v>
      </c>
      <c r="E18313" t="s">
        <v>38</v>
      </c>
      <c r="F18313">
        <v>0</v>
      </c>
    </row>
    <row r="18314" spans="1:6">
      <c r="A18314" s="171">
        <v>44751</v>
      </c>
      <c r="B18314" t="s">
        <v>164</v>
      </c>
      <c r="C18314">
        <v>404832.74</v>
      </c>
      <c r="D18314" t="s">
        <v>39</v>
      </c>
      <c r="E18314" t="s">
        <v>39</v>
      </c>
      <c r="F18314">
        <v>0</v>
      </c>
    </row>
    <row r="18315" spans="1:6">
      <c r="A18315" s="171">
        <v>44751</v>
      </c>
      <c r="B18315" t="s">
        <v>164</v>
      </c>
      <c r="C18315">
        <v>404832.74</v>
      </c>
      <c r="D18315" t="s">
        <v>40</v>
      </c>
      <c r="E18315" t="s">
        <v>40</v>
      </c>
      <c r="F18315">
        <v>0</v>
      </c>
    </row>
    <row r="18316" spans="1:6">
      <c r="A18316" s="171">
        <v>44751</v>
      </c>
      <c r="B18316" t="s">
        <v>164</v>
      </c>
      <c r="C18316">
        <v>404832.74</v>
      </c>
      <c r="D18316" t="s">
        <v>41</v>
      </c>
      <c r="E18316" t="s">
        <v>41</v>
      </c>
      <c r="F18316">
        <v>0</v>
      </c>
    </row>
    <row r="18317" spans="1:6">
      <c r="A18317" s="171">
        <v>44752</v>
      </c>
      <c r="B18317" t="s">
        <v>164</v>
      </c>
      <c r="C18317">
        <v>352931.59</v>
      </c>
      <c r="D18317" t="s">
        <v>9</v>
      </c>
      <c r="E18317" t="s">
        <v>9</v>
      </c>
      <c r="F18317">
        <v>933959</v>
      </c>
    </row>
    <row r="18318" spans="1:6">
      <c r="A18318" s="171">
        <v>44752</v>
      </c>
      <c r="B18318" t="s">
        <v>164</v>
      </c>
      <c r="C18318">
        <v>352931.59</v>
      </c>
      <c r="D18318" t="s">
        <v>9</v>
      </c>
      <c r="E18318" t="s">
        <v>10</v>
      </c>
      <c r="F18318">
        <v>933959</v>
      </c>
    </row>
    <row r="18319" spans="1:6">
      <c r="A18319" s="171">
        <v>44752</v>
      </c>
      <c r="B18319" t="s">
        <v>164</v>
      </c>
      <c r="C18319">
        <v>352931.59</v>
      </c>
      <c r="D18319" t="s">
        <v>9</v>
      </c>
      <c r="E18319" t="s">
        <v>11</v>
      </c>
      <c r="F18319">
        <v>0</v>
      </c>
    </row>
    <row r="18320" spans="1:6">
      <c r="A18320" s="171">
        <v>44752</v>
      </c>
      <c r="B18320" t="s">
        <v>164</v>
      </c>
      <c r="C18320">
        <v>352931.59</v>
      </c>
      <c r="D18320" t="s">
        <v>9</v>
      </c>
      <c r="E18320" t="s">
        <v>12</v>
      </c>
      <c r="F18320">
        <v>0</v>
      </c>
    </row>
    <row r="18321" spans="1:6">
      <c r="A18321" s="171">
        <v>44752</v>
      </c>
      <c r="B18321" t="s">
        <v>164</v>
      </c>
      <c r="C18321">
        <v>352931.59</v>
      </c>
      <c r="D18321" t="s">
        <v>9</v>
      </c>
      <c r="E18321" t="s">
        <v>13</v>
      </c>
      <c r="F18321">
        <v>0</v>
      </c>
    </row>
    <row r="18322" spans="1:6">
      <c r="A18322" s="171">
        <v>44752</v>
      </c>
      <c r="B18322" t="s">
        <v>164</v>
      </c>
      <c r="C18322">
        <v>352931.59</v>
      </c>
      <c r="D18322" t="s">
        <v>14</v>
      </c>
      <c r="E18322" t="s">
        <v>14</v>
      </c>
      <c r="F18322">
        <v>0</v>
      </c>
    </row>
    <row r="18323" spans="1:6">
      <c r="A18323" s="171">
        <v>44752</v>
      </c>
      <c r="B18323" t="s">
        <v>164</v>
      </c>
      <c r="C18323">
        <v>352931.59</v>
      </c>
      <c r="D18323" t="s">
        <v>14</v>
      </c>
      <c r="E18323" t="s">
        <v>15</v>
      </c>
      <c r="F18323">
        <v>0</v>
      </c>
    </row>
    <row r="18324" spans="1:6">
      <c r="A18324" s="171">
        <v>44752</v>
      </c>
      <c r="B18324" t="s">
        <v>164</v>
      </c>
      <c r="C18324">
        <v>352931.59</v>
      </c>
      <c r="D18324" t="s">
        <v>14</v>
      </c>
      <c r="E18324" t="s">
        <v>16</v>
      </c>
      <c r="F18324">
        <v>0</v>
      </c>
    </row>
    <row r="18325" spans="1:6">
      <c r="A18325" s="171">
        <v>44752</v>
      </c>
      <c r="B18325" t="s">
        <v>164</v>
      </c>
      <c r="C18325">
        <v>352931.59</v>
      </c>
      <c r="D18325" t="s">
        <v>14</v>
      </c>
      <c r="E18325" t="s">
        <v>17</v>
      </c>
      <c r="F18325">
        <v>0</v>
      </c>
    </row>
    <row r="18326" spans="1:6">
      <c r="A18326" s="171">
        <v>44752</v>
      </c>
      <c r="B18326" t="s">
        <v>164</v>
      </c>
      <c r="C18326">
        <v>352931.59</v>
      </c>
      <c r="D18326" t="s">
        <v>14</v>
      </c>
      <c r="E18326" t="s">
        <v>18</v>
      </c>
      <c r="F18326">
        <v>0</v>
      </c>
    </row>
    <row r="18327" spans="1:6">
      <c r="A18327" s="171">
        <v>44752</v>
      </c>
      <c r="B18327" t="s">
        <v>164</v>
      </c>
      <c r="C18327">
        <v>352931.59</v>
      </c>
      <c r="D18327" t="s">
        <v>19</v>
      </c>
      <c r="E18327" t="s">
        <v>19</v>
      </c>
      <c r="F18327">
        <v>233154</v>
      </c>
    </row>
    <row r="18328" spans="1:6">
      <c r="A18328" s="171">
        <v>44752</v>
      </c>
      <c r="B18328" t="s">
        <v>164</v>
      </c>
      <c r="C18328">
        <v>352931.59</v>
      </c>
      <c r="D18328" t="s">
        <v>19</v>
      </c>
      <c r="E18328" t="s">
        <v>20</v>
      </c>
      <c r="F18328">
        <v>86818</v>
      </c>
    </row>
    <row r="18329" spans="1:6">
      <c r="A18329" s="171">
        <v>44752</v>
      </c>
      <c r="B18329" t="s">
        <v>164</v>
      </c>
      <c r="C18329">
        <v>352931.59</v>
      </c>
      <c r="D18329" t="s">
        <v>19</v>
      </c>
      <c r="E18329" t="s">
        <v>21</v>
      </c>
      <c r="F18329">
        <v>146336</v>
      </c>
    </row>
    <row r="18330" spans="1:6">
      <c r="A18330" s="171">
        <v>44752</v>
      </c>
      <c r="B18330" t="s">
        <v>164</v>
      </c>
      <c r="C18330">
        <v>352931.59</v>
      </c>
      <c r="D18330" t="s">
        <v>19</v>
      </c>
      <c r="E18330" t="s">
        <v>22</v>
      </c>
      <c r="F18330">
        <v>0</v>
      </c>
    </row>
    <row r="18331" spans="1:6">
      <c r="A18331" s="171">
        <v>44752</v>
      </c>
      <c r="B18331" t="s">
        <v>164</v>
      </c>
      <c r="C18331">
        <v>352931.59</v>
      </c>
      <c r="D18331" t="s">
        <v>23</v>
      </c>
      <c r="E18331" t="s">
        <v>23</v>
      </c>
      <c r="F18331">
        <v>258252</v>
      </c>
    </row>
    <row r="18332" spans="1:6">
      <c r="A18332" s="171">
        <v>44752</v>
      </c>
      <c r="B18332" t="s">
        <v>164</v>
      </c>
      <c r="C18332">
        <v>352931.59</v>
      </c>
      <c r="D18332" t="s">
        <v>24</v>
      </c>
      <c r="E18332" t="s">
        <v>24</v>
      </c>
      <c r="F18332">
        <v>735603</v>
      </c>
    </row>
    <row r="18333" spans="1:6">
      <c r="A18333" s="171">
        <v>44752</v>
      </c>
      <c r="B18333" t="s">
        <v>164</v>
      </c>
      <c r="C18333">
        <v>352931.59</v>
      </c>
      <c r="D18333" t="s">
        <v>25</v>
      </c>
      <c r="E18333" t="s">
        <v>25</v>
      </c>
      <c r="F18333">
        <v>2278583</v>
      </c>
    </row>
    <row r="18334" spans="1:6">
      <c r="A18334" s="171">
        <v>44752</v>
      </c>
      <c r="B18334" t="s">
        <v>164</v>
      </c>
      <c r="C18334">
        <v>352931.59</v>
      </c>
      <c r="D18334" t="s">
        <v>26</v>
      </c>
      <c r="E18334" t="s">
        <v>26</v>
      </c>
      <c r="F18334">
        <v>413963</v>
      </c>
    </row>
    <row r="18335" spans="1:6">
      <c r="A18335" s="171">
        <v>44752</v>
      </c>
      <c r="B18335" t="s">
        <v>164</v>
      </c>
      <c r="C18335">
        <v>352931.59</v>
      </c>
      <c r="D18335" t="s">
        <v>27</v>
      </c>
      <c r="E18335" t="s">
        <v>27</v>
      </c>
      <c r="F18335">
        <v>63531</v>
      </c>
    </row>
    <row r="18336" spans="1:6">
      <c r="A18336" s="171">
        <v>44752</v>
      </c>
      <c r="B18336" t="s">
        <v>164</v>
      </c>
      <c r="C18336">
        <v>352931.59</v>
      </c>
      <c r="D18336" t="s">
        <v>28</v>
      </c>
      <c r="E18336" t="s">
        <v>28</v>
      </c>
      <c r="F18336">
        <v>0</v>
      </c>
    </row>
    <row r="18337" spans="1:6">
      <c r="A18337" s="171">
        <v>44752</v>
      </c>
      <c r="B18337" t="s">
        <v>164</v>
      </c>
      <c r="C18337">
        <v>352931.59</v>
      </c>
      <c r="D18337" t="s">
        <v>29</v>
      </c>
      <c r="E18337" t="s">
        <v>29</v>
      </c>
      <c r="F18337">
        <v>2769066</v>
      </c>
    </row>
    <row r="18338" spans="1:6">
      <c r="A18338" s="171">
        <v>44752</v>
      </c>
      <c r="B18338" t="s">
        <v>164</v>
      </c>
      <c r="C18338">
        <v>352931.59</v>
      </c>
      <c r="D18338" t="s">
        <v>30</v>
      </c>
      <c r="E18338" t="s">
        <v>30</v>
      </c>
      <c r="F18338">
        <v>33379312</v>
      </c>
    </row>
    <row r="18339" spans="1:6">
      <c r="A18339" s="171">
        <v>44752</v>
      </c>
      <c r="B18339" t="s">
        <v>164</v>
      </c>
      <c r="C18339">
        <v>352931.59</v>
      </c>
      <c r="D18339" t="s">
        <v>31</v>
      </c>
      <c r="E18339" t="s">
        <v>31</v>
      </c>
      <c r="F18339">
        <v>861314</v>
      </c>
    </row>
    <row r="18340" spans="1:6">
      <c r="A18340" s="171">
        <v>44752</v>
      </c>
      <c r="B18340" t="s">
        <v>164</v>
      </c>
      <c r="C18340">
        <v>352931.59</v>
      </c>
      <c r="D18340" t="s">
        <v>32</v>
      </c>
      <c r="E18340" t="s">
        <v>32</v>
      </c>
      <c r="F18340">
        <v>109639</v>
      </c>
    </row>
    <row r="18341" spans="1:6">
      <c r="A18341" s="171">
        <v>44752</v>
      </c>
      <c r="B18341" t="s">
        <v>164</v>
      </c>
      <c r="C18341">
        <v>352931.59</v>
      </c>
      <c r="D18341" t="s">
        <v>33</v>
      </c>
      <c r="E18341" t="s">
        <v>33</v>
      </c>
      <c r="F18341">
        <v>236385627</v>
      </c>
    </row>
    <row r="18342" spans="1:6">
      <c r="A18342" s="171">
        <v>44752</v>
      </c>
      <c r="B18342" t="s">
        <v>164</v>
      </c>
      <c r="C18342">
        <v>352931.59</v>
      </c>
      <c r="D18342" t="s">
        <v>34</v>
      </c>
      <c r="E18342" t="s">
        <v>34</v>
      </c>
      <c r="F18342">
        <v>0</v>
      </c>
    </row>
    <row r="18343" spans="1:6">
      <c r="A18343" s="171">
        <v>44752</v>
      </c>
      <c r="B18343" t="s">
        <v>164</v>
      </c>
      <c r="C18343">
        <v>352931.59</v>
      </c>
      <c r="D18343" t="s">
        <v>35</v>
      </c>
      <c r="E18343" t="s">
        <v>35</v>
      </c>
      <c r="F18343">
        <v>5913588</v>
      </c>
    </row>
    <row r="18344" spans="1:6">
      <c r="A18344" s="171">
        <v>44752</v>
      </c>
      <c r="B18344" t="s">
        <v>164</v>
      </c>
      <c r="C18344">
        <v>352931.59</v>
      </c>
      <c r="D18344" t="s">
        <v>36</v>
      </c>
      <c r="E18344" t="s">
        <v>36</v>
      </c>
      <c r="F18344">
        <v>0</v>
      </c>
    </row>
    <row r="18345" spans="1:6">
      <c r="A18345" s="171">
        <v>44752</v>
      </c>
      <c r="B18345" t="s">
        <v>164</v>
      </c>
      <c r="C18345">
        <v>352931.59</v>
      </c>
      <c r="D18345" t="s">
        <v>37</v>
      </c>
      <c r="E18345" t="s">
        <v>37</v>
      </c>
      <c r="F18345">
        <v>0</v>
      </c>
    </row>
    <row r="18346" spans="1:6">
      <c r="A18346" s="171">
        <v>44752</v>
      </c>
      <c r="B18346" t="s">
        <v>164</v>
      </c>
      <c r="C18346">
        <v>352931.59</v>
      </c>
      <c r="D18346" t="s">
        <v>38</v>
      </c>
      <c r="E18346" t="s">
        <v>38</v>
      </c>
      <c r="F18346">
        <v>0</v>
      </c>
    </row>
    <row r="18347" spans="1:6">
      <c r="A18347" s="171">
        <v>44752</v>
      </c>
      <c r="B18347" t="s">
        <v>164</v>
      </c>
      <c r="C18347">
        <v>352931.59</v>
      </c>
      <c r="D18347" t="s">
        <v>39</v>
      </c>
      <c r="E18347" t="s">
        <v>39</v>
      </c>
      <c r="F18347">
        <v>0</v>
      </c>
    </row>
    <row r="18348" spans="1:6">
      <c r="A18348" s="171">
        <v>44752</v>
      </c>
      <c r="B18348" t="s">
        <v>164</v>
      </c>
      <c r="C18348">
        <v>352931.59</v>
      </c>
      <c r="D18348" t="s">
        <v>40</v>
      </c>
      <c r="E18348" t="s">
        <v>40</v>
      </c>
      <c r="F18348">
        <v>0</v>
      </c>
    </row>
    <row r="18349" spans="1:6">
      <c r="A18349" s="171">
        <v>44752</v>
      </c>
      <c r="B18349" t="s">
        <v>164</v>
      </c>
      <c r="C18349">
        <v>352931.59</v>
      </c>
      <c r="D18349" t="s">
        <v>41</v>
      </c>
      <c r="E18349" t="s">
        <v>41</v>
      </c>
      <c r="F18349">
        <v>0</v>
      </c>
    </row>
    <row r="18350" spans="1:6">
      <c r="A18350" s="171">
        <v>44753</v>
      </c>
      <c r="B18350" t="s">
        <v>164</v>
      </c>
      <c r="C18350">
        <v>290253.07</v>
      </c>
      <c r="D18350" t="s">
        <v>9</v>
      </c>
      <c r="E18350" t="s">
        <v>9</v>
      </c>
      <c r="F18350">
        <v>471530</v>
      </c>
    </row>
    <row r="18351" spans="1:6">
      <c r="A18351" s="171">
        <v>44753</v>
      </c>
      <c r="B18351" t="s">
        <v>164</v>
      </c>
      <c r="C18351">
        <v>290253.07</v>
      </c>
      <c r="D18351" t="s">
        <v>9</v>
      </c>
      <c r="E18351" t="s">
        <v>10</v>
      </c>
      <c r="F18351">
        <v>471530</v>
      </c>
    </row>
    <row r="18352" spans="1:6">
      <c r="A18352" s="171">
        <v>44753</v>
      </c>
      <c r="B18352" t="s">
        <v>164</v>
      </c>
      <c r="C18352">
        <v>290253.07</v>
      </c>
      <c r="D18352" t="s">
        <v>9</v>
      </c>
      <c r="E18352" t="s">
        <v>11</v>
      </c>
      <c r="F18352">
        <v>0</v>
      </c>
    </row>
    <row r="18353" spans="1:6">
      <c r="A18353" s="171">
        <v>44753</v>
      </c>
      <c r="B18353" t="s">
        <v>164</v>
      </c>
      <c r="C18353">
        <v>290253.07</v>
      </c>
      <c r="D18353" t="s">
        <v>9</v>
      </c>
      <c r="E18353" t="s">
        <v>12</v>
      </c>
      <c r="F18353">
        <v>0</v>
      </c>
    </row>
    <row r="18354" spans="1:6">
      <c r="A18354" s="171">
        <v>44753</v>
      </c>
      <c r="B18354" t="s">
        <v>164</v>
      </c>
      <c r="C18354">
        <v>290253.07</v>
      </c>
      <c r="D18354" t="s">
        <v>9</v>
      </c>
      <c r="E18354" t="s">
        <v>13</v>
      </c>
      <c r="F18354">
        <v>0</v>
      </c>
    </row>
    <row r="18355" spans="1:6">
      <c r="A18355" s="171">
        <v>44753</v>
      </c>
      <c r="B18355" t="s">
        <v>164</v>
      </c>
      <c r="C18355">
        <v>290253.07</v>
      </c>
      <c r="D18355" t="s">
        <v>14</v>
      </c>
      <c r="E18355" t="s">
        <v>14</v>
      </c>
      <c r="F18355">
        <v>0</v>
      </c>
    </row>
    <row r="18356" spans="1:6">
      <c r="A18356" s="171">
        <v>44753</v>
      </c>
      <c r="B18356" t="s">
        <v>164</v>
      </c>
      <c r="C18356">
        <v>290253.07</v>
      </c>
      <c r="D18356" t="s">
        <v>14</v>
      </c>
      <c r="E18356" t="s">
        <v>15</v>
      </c>
      <c r="F18356">
        <v>0</v>
      </c>
    </row>
    <row r="18357" spans="1:6">
      <c r="A18357" s="171">
        <v>44753</v>
      </c>
      <c r="B18357" t="s">
        <v>164</v>
      </c>
      <c r="C18357">
        <v>290253.07</v>
      </c>
      <c r="D18357" t="s">
        <v>14</v>
      </c>
      <c r="E18357" t="s">
        <v>16</v>
      </c>
      <c r="F18357">
        <v>0</v>
      </c>
    </row>
    <row r="18358" spans="1:6">
      <c r="A18358" s="171">
        <v>44753</v>
      </c>
      <c r="B18358" t="s">
        <v>164</v>
      </c>
      <c r="C18358">
        <v>290253.07</v>
      </c>
      <c r="D18358" t="s">
        <v>14</v>
      </c>
      <c r="E18358" t="s">
        <v>17</v>
      </c>
      <c r="F18358">
        <v>0</v>
      </c>
    </row>
    <row r="18359" spans="1:6">
      <c r="A18359" s="171">
        <v>44753</v>
      </c>
      <c r="B18359" t="s">
        <v>164</v>
      </c>
      <c r="C18359">
        <v>290253.07</v>
      </c>
      <c r="D18359" t="s">
        <v>14</v>
      </c>
      <c r="E18359" t="s">
        <v>18</v>
      </c>
      <c r="F18359">
        <v>0</v>
      </c>
    </row>
    <row r="18360" spans="1:6">
      <c r="A18360" s="171">
        <v>44753</v>
      </c>
      <c r="B18360" t="s">
        <v>164</v>
      </c>
      <c r="C18360">
        <v>290253.07</v>
      </c>
      <c r="D18360" t="s">
        <v>19</v>
      </c>
      <c r="E18360" t="s">
        <v>19</v>
      </c>
      <c r="F18360">
        <v>168047</v>
      </c>
    </row>
    <row r="18361" spans="1:6">
      <c r="A18361" s="171">
        <v>44753</v>
      </c>
      <c r="B18361" t="s">
        <v>164</v>
      </c>
      <c r="C18361">
        <v>290253.07</v>
      </c>
      <c r="D18361" t="s">
        <v>19</v>
      </c>
      <c r="E18361" t="s">
        <v>20</v>
      </c>
      <c r="F18361">
        <v>42828</v>
      </c>
    </row>
    <row r="18362" spans="1:6">
      <c r="A18362" s="171">
        <v>44753</v>
      </c>
      <c r="B18362" t="s">
        <v>164</v>
      </c>
      <c r="C18362">
        <v>290253.07</v>
      </c>
      <c r="D18362" t="s">
        <v>19</v>
      </c>
      <c r="E18362" t="s">
        <v>21</v>
      </c>
      <c r="F18362">
        <v>125219</v>
      </c>
    </row>
    <row r="18363" spans="1:6">
      <c r="A18363" s="171">
        <v>44753</v>
      </c>
      <c r="B18363" t="s">
        <v>164</v>
      </c>
      <c r="C18363">
        <v>290253.07</v>
      </c>
      <c r="D18363" t="s">
        <v>19</v>
      </c>
      <c r="E18363" t="s">
        <v>22</v>
      </c>
      <c r="F18363">
        <v>0</v>
      </c>
    </row>
    <row r="18364" spans="1:6">
      <c r="A18364" s="171">
        <v>44753</v>
      </c>
      <c r="B18364" t="s">
        <v>164</v>
      </c>
      <c r="C18364">
        <v>290253.07</v>
      </c>
      <c r="D18364" t="s">
        <v>23</v>
      </c>
      <c r="E18364" t="s">
        <v>23</v>
      </c>
      <c r="F18364">
        <v>240489</v>
      </c>
    </row>
    <row r="18365" spans="1:6">
      <c r="A18365" s="171">
        <v>44753</v>
      </c>
      <c r="B18365" t="s">
        <v>164</v>
      </c>
      <c r="C18365">
        <v>290253.07</v>
      </c>
      <c r="D18365" t="s">
        <v>24</v>
      </c>
      <c r="E18365" t="s">
        <v>24</v>
      </c>
      <c r="F18365">
        <v>755934</v>
      </c>
    </row>
    <row r="18366" spans="1:6">
      <c r="A18366" s="171">
        <v>44753</v>
      </c>
      <c r="B18366" t="s">
        <v>164</v>
      </c>
      <c r="C18366">
        <v>290253.07</v>
      </c>
      <c r="D18366" t="s">
        <v>25</v>
      </c>
      <c r="E18366" t="s">
        <v>25</v>
      </c>
      <c r="F18366">
        <v>2763431</v>
      </c>
    </row>
    <row r="18367" spans="1:6">
      <c r="A18367" s="171">
        <v>44753</v>
      </c>
      <c r="B18367" t="s">
        <v>164</v>
      </c>
      <c r="C18367">
        <v>290253.07</v>
      </c>
      <c r="D18367" t="s">
        <v>26</v>
      </c>
      <c r="E18367" t="s">
        <v>26</v>
      </c>
      <c r="F18367">
        <v>301816</v>
      </c>
    </row>
    <row r="18368" spans="1:6">
      <c r="A18368" s="171">
        <v>44753</v>
      </c>
      <c r="B18368" t="s">
        <v>164</v>
      </c>
      <c r="C18368">
        <v>290253.07</v>
      </c>
      <c r="D18368" t="s">
        <v>27</v>
      </c>
      <c r="E18368" t="s">
        <v>27</v>
      </c>
      <c r="F18368">
        <v>66969</v>
      </c>
    </row>
    <row r="18369" spans="1:6">
      <c r="A18369" s="171">
        <v>44753</v>
      </c>
      <c r="B18369" t="s">
        <v>164</v>
      </c>
      <c r="C18369">
        <v>290253.07</v>
      </c>
      <c r="D18369" t="s">
        <v>28</v>
      </c>
      <c r="E18369" t="s">
        <v>28</v>
      </c>
      <c r="F18369">
        <v>0</v>
      </c>
    </row>
    <row r="18370" spans="1:6">
      <c r="A18370" s="171">
        <v>44753</v>
      </c>
      <c r="B18370" t="s">
        <v>164</v>
      </c>
      <c r="C18370">
        <v>290253.07</v>
      </c>
      <c r="D18370" t="s">
        <v>29</v>
      </c>
      <c r="E18370" t="s">
        <v>29</v>
      </c>
      <c r="F18370">
        <v>2375532</v>
      </c>
    </row>
    <row r="18371" spans="1:6">
      <c r="A18371" s="171">
        <v>44753</v>
      </c>
      <c r="B18371" t="s">
        <v>164</v>
      </c>
      <c r="C18371">
        <v>290253.07</v>
      </c>
      <c r="D18371" t="s">
        <v>30</v>
      </c>
      <c r="E18371" t="s">
        <v>30</v>
      </c>
      <c r="F18371">
        <v>42333737</v>
      </c>
    </row>
    <row r="18372" spans="1:6">
      <c r="A18372" s="171">
        <v>44753</v>
      </c>
      <c r="B18372" t="s">
        <v>164</v>
      </c>
      <c r="C18372">
        <v>290253.07</v>
      </c>
      <c r="D18372" t="s">
        <v>31</v>
      </c>
      <c r="E18372" t="s">
        <v>31</v>
      </c>
      <c r="F18372">
        <v>822127</v>
      </c>
    </row>
    <row r="18373" spans="1:6">
      <c r="A18373" s="171">
        <v>44753</v>
      </c>
      <c r="B18373" t="s">
        <v>164</v>
      </c>
      <c r="C18373">
        <v>290253.07</v>
      </c>
      <c r="D18373" t="s">
        <v>32</v>
      </c>
      <c r="E18373" t="s">
        <v>32</v>
      </c>
      <c r="F18373">
        <v>53571</v>
      </c>
    </row>
    <row r="18374" spans="1:6">
      <c r="A18374" s="171">
        <v>44753</v>
      </c>
      <c r="B18374" t="s">
        <v>164</v>
      </c>
      <c r="C18374">
        <v>290253.07</v>
      </c>
      <c r="D18374" t="s">
        <v>33</v>
      </c>
      <c r="E18374" t="s">
        <v>33</v>
      </c>
      <c r="F18374">
        <v>247220484</v>
      </c>
    </row>
    <row r="18375" spans="1:6">
      <c r="A18375" s="171">
        <v>44753</v>
      </c>
      <c r="B18375" t="s">
        <v>164</v>
      </c>
      <c r="C18375">
        <v>290253.07</v>
      </c>
      <c r="D18375" t="s">
        <v>34</v>
      </c>
      <c r="E18375" t="s">
        <v>34</v>
      </c>
      <c r="F18375">
        <v>0</v>
      </c>
    </row>
    <row r="18376" spans="1:6">
      <c r="A18376" s="171">
        <v>44753</v>
      </c>
      <c r="B18376" t="s">
        <v>164</v>
      </c>
      <c r="C18376">
        <v>290253.07</v>
      </c>
      <c r="D18376" t="s">
        <v>35</v>
      </c>
      <c r="E18376" t="s">
        <v>35</v>
      </c>
      <c r="F18376">
        <v>5795510</v>
      </c>
    </row>
    <row r="18377" spans="1:6">
      <c r="A18377" s="171">
        <v>44753</v>
      </c>
      <c r="B18377" t="s">
        <v>164</v>
      </c>
      <c r="C18377">
        <v>290253.07</v>
      </c>
      <c r="D18377" t="s">
        <v>36</v>
      </c>
      <c r="E18377" t="s">
        <v>36</v>
      </c>
      <c r="F18377">
        <v>0</v>
      </c>
    </row>
    <row r="18378" spans="1:6">
      <c r="A18378" s="171">
        <v>44753</v>
      </c>
      <c r="B18378" t="s">
        <v>164</v>
      </c>
      <c r="C18378">
        <v>290253.07</v>
      </c>
      <c r="D18378" t="s">
        <v>37</v>
      </c>
      <c r="E18378" t="s">
        <v>37</v>
      </c>
      <c r="F18378">
        <v>0</v>
      </c>
    </row>
    <row r="18379" spans="1:6">
      <c r="A18379" s="171">
        <v>44753</v>
      </c>
      <c r="B18379" t="s">
        <v>164</v>
      </c>
      <c r="C18379">
        <v>290253.07</v>
      </c>
      <c r="D18379" t="s">
        <v>38</v>
      </c>
      <c r="E18379" t="s">
        <v>38</v>
      </c>
      <c r="F18379">
        <v>0</v>
      </c>
    </row>
    <row r="18380" spans="1:6">
      <c r="A18380" s="171">
        <v>44753</v>
      </c>
      <c r="B18380" t="s">
        <v>164</v>
      </c>
      <c r="C18380">
        <v>290253.07</v>
      </c>
      <c r="D18380" t="s">
        <v>39</v>
      </c>
      <c r="E18380" t="s">
        <v>39</v>
      </c>
      <c r="F18380">
        <v>0</v>
      </c>
    </row>
    <row r="18381" spans="1:6">
      <c r="A18381" s="171">
        <v>44753</v>
      </c>
      <c r="B18381" t="s">
        <v>164</v>
      </c>
      <c r="C18381">
        <v>290253.07</v>
      </c>
      <c r="D18381" t="s">
        <v>40</v>
      </c>
      <c r="E18381" t="s">
        <v>40</v>
      </c>
      <c r="F18381">
        <v>0</v>
      </c>
    </row>
    <row r="18382" spans="1:6">
      <c r="A18382" s="171">
        <v>44753</v>
      </c>
      <c r="B18382" t="s">
        <v>164</v>
      </c>
      <c r="C18382">
        <v>290253.07</v>
      </c>
      <c r="D18382" t="s">
        <v>41</v>
      </c>
      <c r="E18382" t="s">
        <v>41</v>
      </c>
      <c r="F18382">
        <v>0</v>
      </c>
    </row>
    <row r="18383" spans="1:6">
      <c r="A18383" s="171">
        <v>44754</v>
      </c>
      <c r="B18383" t="s">
        <v>164</v>
      </c>
      <c r="C18383">
        <v>272315.06</v>
      </c>
      <c r="D18383" t="s">
        <v>9</v>
      </c>
      <c r="E18383" t="s">
        <v>9</v>
      </c>
      <c r="F18383">
        <v>476723</v>
      </c>
    </row>
    <row r="18384" spans="1:6">
      <c r="A18384" s="171">
        <v>44754</v>
      </c>
      <c r="B18384" t="s">
        <v>164</v>
      </c>
      <c r="C18384">
        <v>272315.06</v>
      </c>
      <c r="D18384" t="s">
        <v>9</v>
      </c>
      <c r="E18384" t="s">
        <v>10</v>
      </c>
      <c r="F18384">
        <v>476723</v>
      </c>
    </row>
    <row r="18385" spans="1:6">
      <c r="A18385" s="171">
        <v>44754</v>
      </c>
      <c r="B18385" t="s">
        <v>164</v>
      </c>
      <c r="C18385">
        <v>272315.06</v>
      </c>
      <c r="D18385" t="s">
        <v>9</v>
      </c>
      <c r="E18385" t="s">
        <v>11</v>
      </c>
      <c r="F18385">
        <v>0</v>
      </c>
    </row>
    <row r="18386" spans="1:6">
      <c r="A18386" s="171">
        <v>44754</v>
      </c>
      <c r="B18386" t="s">
        <v>164</v>
      </c>
      <c r="C18386">
        <v>272315.06</v>
      </c>
      <c r="D18386" t="s">
        <v>9</v>
      </c>
      <c r="E18386" t="s">
        <v>12</v>
      </c>
      <c r="F18386">
        <v>0</v>
      </c>
    </row>
    <row r="18387" spans="1:6">
      <c r="A18387" s="171">
        <v>44754</v>
      </c>
      <c r="B18387" t="s">
        <v>164</v>
      </c>
      <c r="C18387">
        <v>272315.06</v>
      </c>
      <c r="D18387" t="s">
        <v>9</v>
      </c>
      <c r="E18387" t="s">
        <v>13</v>
      </c>
      <c r="F18387">
        <v>0</v>
      </c>
    </row>
    <row r="18388" spans="1:6">
      <c r="A18388" s="171">
        <v>44754</v>
      </c>
      <c r="B18388" t="s">
        <v>164</v>
      </c>
      <c r="C18388">
        <v>272315.06</v>
      </c>
      <c r="D18388" t="s">
        <v>14</v>
      </c>
      <c r="E18388" t="s">
        <v>14</v>
      </c>
      <c r="F18388">
        <v>0</v>
      </c>
    </row>
    <row r="18389" spans="1:6">
      <c r="A18389" s="171">
        <v>44754</v>
      </c>
      <c r="B18389" t="s">
        <v>164</v>
      </c>
      <c r="C18389">
        <v>272315.06</v>
      </c>
      <c r="D18389" t="s">
        <v>14</v>
      </c>
      <c r="E18389" t="s">
        <v>15</v>
      </c>
      <c r="F18389">
        <v>0</v>
      </c>
    </row>
    <row r="18390" spans="1:6">
      <c r="A18390" s="171">
        <v>44754</v>
      </c>
      <c r="B18390" t="s">
        <v>164</v>
      </c>
      <c r="C18390">
        <v>272315.06</v>
      </c>
      <c r="D18390" t="s">
        <v>14</v>
      </c>
      <c r="E18390" t="s">
        <v>16</v>
      </c>
      <c r="F18390">
        <v>0</v>
      </c>
    </row>
    <row r="18391" spans="1:6">
      <c r="A18391" s="171">
        <v>44754</v>
      </c>
      <c r="B18391" t="s">
        <v>164</v>
      </c>
      <c r="C18391">
        <v>272315.06</v>
      </c>
      <c r="D18391" t="s">
        <v>14</v>
      </c>
      <c r="E18391" t="s">
        <v>17</v>
      </c>
      <c r="F18391">
        <v>0</v>
      </c>
    </row>
    <row r="18392" spans="1:6">
      <c r="A18392" s="171">
        <v>44754</v>
      </c>
      <c r="B18392" t="s">
        <v>164</v>
      </c>
      <c r="C18392">
        <v>272315.06</v>
      </c>
      <c r="D18392" t="s">
        <v>14</v>
      </c>
      <c r="E18392" t="s">
        <v>18</v>
      </c>
      <c r="F18392">
        <v>0</v>
      </c>
    </row>
    <row r="18393" spans="1:6">
      <c r="A18393" s="171">
        <v>44754</v>
      </c>
      <c r="B18393" t="s">
        <v>164</v>
      </c>
      <c r="C18393">
        <v>272315.06</v>
      </c>
      <c r="D18393" t="s">
        <v>19</v>
      </c>
      <c r="E18393" t="s">
        <v>19</v>
      </c>
      <c r="F18393">
        <v>195805</v>
      </c>
    </row>
    <row r="18394" spans="1:6">
      <c r="A18394" s="171">
        <v>44754</v>
      </c>
      <c r="B18394" t="s">
        <v>164</v>
      </c>
      <c r="C18394">
        <v>272315.06</v>
      </c>
      <c r="D18394" t="s">
        <v>19</v>
      </c>
      <c r="E18394" t="s">
        <v>20</v>
      </c>
      <c r="F18394">
        <v>34517</v>
      </c>
    </row>
    <row r="18395" spans="1:6">
      <c r="A18395" s="171">
        <v>44754</v>
      </c>
      <c r="B18395" t="s">
        <v>164</v>
      </c>
      <c r="C18395">
        <v>272315.06</v>
      </c>
      <c r="D18395" t="s">
        <v>19</v>
      </c>
      <c r="E18395" t="s">
        <v>21</v>
      </c>
      <c r="F18395">
        <v>161288</v>
      </c>
    </row>
    <row r="18396" spans="1:6">
      <c r="A18396" s="171">
        <v>44754</v>
      </c>
      <c r="B18396" t="s">
        <v>164</v>
      </c>
      <c r="C18396">
        <v>272315.06</v>
      </c>
      <c r="D18396" t="s">
        <v>19</v>
      </c>
      <c r="E18396" t="s">
        <v>22</v>
      </c>
      <c r="F18396">
        <v>0</v>
      </c>
    </row>
    <row r="18397" spans="1:6">
      <c r="A18397" s="171">
        <v>44754</v>
      </c>
      <c r="B18397" t="s">
        <v>164</v>
      </c>
      <c r="C18397">
        <v>272315.06</v>
      </c>
      <c r="D18397" t="s">
        <v>23</v>
      </c>
      <c r="E18397" t="s">
        <v>23</v>
      </c>
      <c r="F18397">
        <v>214376</v>
      </c>
    </row>
    <row r="18398" spans="1:6">
      <c r="A18398" s="171">
        <v>44754</v>
      </c>
      <c r="B18398" t="s">
        <v>164</v>
      </c>
      <c r="C18398">
        <v>272315.06</v>
      </c>
      <c r="D18398" t="s">
        <v>24</v>
      </c>
      <c r="E18398" t="s">
        <v>24</v>
      </c>
      <c r="F18398">
        <v>743818</v>
      </c>
    </row>
    <row r="18399" spans="1:6">
      <c r="A18399" s="171">
        <v>44754</v>
      </c>
      <c r="B18399" t="s">
        <v>164</v>
      </c>
      <c r="C18399">
        <v>272315.06</v>
      </c>
      <c r="D18399" t="s">
        <v>25</v>
      </c>
      <c r="E18399" t="s">
        <v>25</v>
      </c>
      <c r="F18399">
        <v>2315203</v>
      </c>
    </row>
    <row r="18400" spans="1:6">
      <c r="A18400" s="171">
        <v>44754</v>
      </c>
      <c r="B18400" t="s">
        <v>164</v>
      </c>
      <c r="C18400">
        <v>272315.06</v>
      </c>
      <c r="D18400" t="s">
        <v>26</v>
      </c>
      <c r="E18400" t="s">
        <v>26</v>
      </c>
      <c r="F18400">
        <v>412802</v>
      </c>
    </row>
    <row r="18401" spans="1:6">
      <c r="A18401" s="171">
        <v>44754</v>
      </c>
      <c r="B18401" t="s">
        <v>164</v>
      </c>
      <c r="C18401">
        <v>272315.06</v>
      </c>
      <c r="D18401" t="s">
        <v>27</v>
      </c>
      <c r="E18401" t="s">
        <v>27</v>
      </c>
      <c r="F18401">
        <v>66676</v>
      </c>
    </row>
    <row r="18402" spans="1:6">
      <c r="A18402" s="171">
        <v>44754</v>
      </c>
      <c r="B18402" t="s">
        <v>164</v>
      </c>
      <c r="C18402">
        <v>272315.06</v>
      </c>
      <c r="D18402" t="s">
        <v>28</v>
      </c>
      <c r="E18402" t="s">
        <v>28</v>
      </c>
      <c r="F18402">
        <v>0</v>
      </c>
    </row>
    <row r="18403" spans="1:6">
      <c r="A18403" s="171">
        <v>44754</v>
      </c>
      <c r="B18403" t="s">
        <v>164</v>
      </c>
      <c r="C18403">
        <v>272315.06</v>
      </c>
      <c r="D18403" t="s">
        <v>29</v>
      </c>
      <c r="E18403" t="s">
        <v>29</v>
      </c>
      <c r="F18403">
        <v>2342506</v>
      </c>
    </row>
    <row r="18404" spans="1:6">
      <c r="A18404" s="171">
        <v>44754</v>
      </c>
      <c r="B18404" t="s">
        <v>164</v>
      </c>
      <c r="C18404">
        <v>272315.06</v>
      </c>
      <c r="D18404" t="s">
        <v>30</v>
      </c>
      <c r="E18404" t="s">
        <v>30</v>
      </c>
      <c r="F18404">
        <v>36356543</v>
      </c>
    </row>
    <row r="18405" spans="1:6">
      <c r="A18405" s="171">
        <v>44754</v>
      </c>
      <c r="B18405" t="s">
        <v>164</v>
      </c>
      <c r="C18405">
        <v>272315.06</v>
      </c>
      <c r="D18405" t="s">
        <v>31</v>
      </c>
      <c r="E18405" t="s">
        <v>31</v>
      </c>
      <c r="F18405">
        <v>864692</v>
      </c>
    </row>
    <row r="18406" spans="1:6">
      <c r="A18406" s="171">
        <v>44754</v>
      </c>
      <c r="B18406" t="s">
        <v>164</v>
      </c>
      <c r="C18406">
        <v>272315.06</v>
      </c>
      <c r="D18406" t="s">
        <v>32</v>
      </c>
      <c r="E18406" t="s">
        <v>32</v>
      </c>
      <c r="F18406">
        <v>140069</v>
      </c>
    </row>
    <row r="18407" spans="1:6">
      <c r="A18407" s="171">
        <v>44754</v>
      </c>
      <c r="B18407" t="s">
        <v>164</v>
      </c>
      <c r="C18407">
        <v>272315.06</v>
      </c>
      <c r="D18407" t="s">
        <v>33</v>
      </c>
      <c r="E18407" t="s">
        <v>33</v>
      </c>
      <c r="F18407">
        <v>68133549</v>
      </c>
    </row>
    <row r="18408" spans="1:6">
      <c r="A18408" s="171">
        <v>44754</v>
      </c>
      <c r="B18408" t="s">
        <v>164</v>
      </c>
      <c r="C18408">
        <v>272315.06</v>
      </c>
      <c r="D18408" t="s">
        <v>34</v>
      </c>
      <c r="E18408" t="s">
        <v>34</v>
      </c>
      <c r="F18408">
        <v>0</v>
      </c>
    </row>
    <row r="18409" spans="1:6">
      <c r="A18409" s="171">
        <v>44754</v>
      </c>
      <c r="B18409" t="s">
        <v>164</v>
      </c>
      <c r="C18409">
        <v>272315.06</v>
      </c>
      <c r="D18409" t="s">
        <v>35</v>
      </c>
      <c r="E18409" t="s">
        <v>35</v>
      </c>
      <c r="F18409">
        <v>5662417</v>
      </c>
    </row>
    <row r="18410" spans="1:6">
      <c r="A18410" s="171">
        <v>44754</v>
      </c>
      <c r="B18410" t="s">
        <v>164</v>
      </c>
      <c r="C18410">
        <v>272315.06</v>
      </c>
      <c r="D18410" t="s">
        <v>36</v>
      </c>
      <c r="E18410" t="s">
        <v>36</v>
      </c>
      <c r="F18410">
        <v>0</v>
      </c>
    </row>
    <row r="18411" spans="1:6">
      <c r="A18411" s="171">
        <v>44754</v>
      </c>
      <c r="B18411" t="s">
        <v>164</v>
      </c>
      <c r="C18411">
        <v>272315.06</v>
      </c>
      <c r="D18411" t="s">
        <v>37</v>
      </c>
      <c r="E18411" t="s">
        <v>37</v>
      </c>
      <c r="F18411">
        <v>0</v>
      </c>
    </row>
    <row r="18412" spans="1:6">
      <c r="A18412" s="171">
        <v>44754</v>
      </c>
      <c r="B18412" t="s">
        <v>164</v>
      </c>
      <c r="C18412">
        <v>272315.06</v>
      </c>
      <c r="D18412" t="s">
        <v>38</v>
      </c>
      <c r="E18412" t="s">
        <v>38</v>
      </c>
      <c r="F18412">
        <v>0</v>
      </c>
    </row>
    <row r="18413" spans="1:6">
      <c r="A18413" s="171">
        <v>44754</v>
      </c>
      <c r="B18413" t="s">
        <v>164</v>
      </c>
      <c r="C18413">
        <v>272315.06</v>
      </c>
      <c r="D18413" t="s">
        <v>39</v>
      </c>
      <c r="E18413" t="s">
        <v>39</v>
      </c>
      <c r="F18413">
        <v>0</v>
      </c>
    </row>
    <row r="18414" spans="1:6">
      <c r="A18414" s="171">
        <v>44754</v>
      </c>
      <c r="B18414" t="s">
        <v>164</v>
      </c>
      <c r="C18414">
        <v>272315.06</v>
      </c>
      <c r="D18414" t="s">
        <v>40</v>
      </c>
      <c r="E18414" t="s">
        <v>40</v>
      </c>
      <c r="F18414">
        <v>0</v>
      </c>
    </row>
    <row r="18415" spans="1:6">
      <c r="A18415" s="171">
        <v>44754</v>
      </c>
      <c r="B18415" t="s">
        <v>164</v>
      </c>
      <c r="C18415">
        <v>272315.06</v>
      </c>
      <c r="D18415" t="s">
        <v>41</v>
      </c>
      <c r="E18415" t="s">
        <v>41</v>
      </c>
      <c r="F18415">
        <v>0</v>
      </c>
    </row>
    <row r="18416" spans="1:6">
      <c r="A18416" s="171">
        <v>44755</v>
      </c>
      <c r="B18416" t="s">
        <v>164</v>
      </c>
      <c r="C18416">
        <v>263762.71999999997</v>
      </c>
      <c r="D18416" t="s">
        <v>9</v>
      </c>
      <c r="E18416" t="s">
        <v>9</v>
      </c>
      <c r="F18416">
        <v>737676</v>
      </c>
    </row>
    <row r="18417" spans="1:6">
      <c r="A18417" s="171">
        <v>44755</v>
      </c>
      <c r="B18417" t="s">
        <v>164</v>
      </c>
      <c r="C18417">
        <v>263762.71999999997</v>
      </c>
      <c r="D18417" t="s">
        <v>9</v>
      </c>
      <c r="E18417" t="s">
        <v>10</v>
      </c>
      <c r="F18417">
        <v>737676</v>
      </c>
    </row>
    <row r="18418" spans="1:6">
      <c r="A18418" s="171">
        <v>44755</v>
      </c>
      <c r="B18418" t="s">
        <v>164</v>
      </c>
      <c r="C18418">
        <v>263762.71999999997</v>
      </c>
      <c r="D18418" t="s">
        <v>9</v>
      </c>
      <c r="E18418" t="s">
        <v>11</v>
      </c>
      <c r="F18418">
        <v>0</v>
      </c>
    </row>
    <row r="18419" spans="1:6">
      <c r="A18419" s="171">
        <v>44755</v>
      </c>
      <c r="B18419" t="s">
        <v>164</v>
      </c>
      <c r="C18419">
        <v>263762.71999999997</v>
      </c>
      <c r="D18419" t="s">
        <v>9</v>
      </c>
      <c r="E18419" t="s">
        <v>12</v>
      </c>
      <c r="F18419">
        <v>0</v>
      </c>
    </row>
    <row r="18420" spans="1:6">
      <c r="A18420" s="171">
        <v>44755</v>
      </c>
      <c r="B18420" t="s">
        <v>164</v>
      </c>
      <c r="C18420">
        <v>263762.71999999997</v>
      </c>
      <c r="D18420" t="s">
        <v>9</v>
      </c>
      <c r="E18420" t="s">
        <v>13</v>
      </c>
      <c r="F18420">
        <v>0</v>
      </c>
    </row>
    <row r="18421" spans="1:6">
      <c r="A18421" s="171">
        <v>44755</v>
      </c>
      <c r="B18421" t="s">
        <v>164</v>
      </c>
      <c r="C18421">
        <v>263762.71999999997</v>
      </c>
      <c r="D18421" t="s">
        <v>14</v>
      </c>
      <c r="E18421" t="s">
        <v>14</v>
      </c>
      <c r="F18421">
        <v>0</v>
      </c>
    </row>
    <row r="18422" spans="1:6">
      <c r="A18422" s="171">
        <v>44755</v>
      </c>
      <c r="B18422" t="s">
        <v>164</v>
      </c>
      <c r="C18422">
        <v>263762.71999999997</v>
      </c>
      <c r="D18422" t="s">
        <v>14</v>
      </c>
      <c r="E18422" t="s">
        <v>15</v>
      </c>
      <c r="F18422">
        <v>0</v>
      </c>
    </row>
    <row r="18423" spans="1:6">
      <c r="A18423" s="171">
        <v>44755</v>
      </c>
      <c r="B18423" t="s">
        <v>164</v>
      </c>
      <c r="C18423">
        <v>263762.71999999997</v>
      </c>
      <c r="D18423" t="s">
        <v>14</v>
      </c>
      <c r="E18423" t="s">
        <v>16</v>
      </c>
      <c r="F18423">
        <v>0</v>
      </c>
    </row>
    <row r="18424" spans="1:6">
      <c r="A18424" s="171">
        <v>44755</v>
      </c>
      <c r="B18424" t="s">
        <v>164</v>
      </c>
      <c r="C18424">
        <v>263762.71999999997</v>
      </c>
      <c r="D18424" t="s">
        <v>14</v>
      </c>
      <c r="E18424" t="s">
        <v>17</v>
      </c>
      <c r="F18424">
        <v>0</v>
      </c>
    </row>
    <row r="18425" spans="1:6">
      <c r="A18425" s="171">
        <v>44755</v>
      </c>
      <c r="B18425" t="s">
        <v>164</v>
      </c>
      <c r="C18425">
        <v>263762.71999999997</v>
      </c>
      <c r="D18425" t="s">
        <v>14</v>
      </c>
      <c r="E18425" t="s">
        <v>18</v>
      </c>
      <c r="F18425">
        <v>0</v>
      </c>
    </row>
    <row r="18426" spans="1:6">
      <c r="A18426" s="171">
        <v>44755</v>
      </c>
      <c r="B18426" t="s">
        <v>164</v>
      </c>
      <c r="C18426">
        <v>263762.71999999997</v>
      </c>
      <c r="D18426" t="s">
        <v>19</v>
      </c>
      <c r="E18426" t="s">
        <v>19</v>
      </c>
      <c r="F18426">
        <v>152626</v>
      </c>
    </row>
    <row r="18427" spans="1:6">
      <c r="A18427" s="171">
        <v>44755</v>
      </c>
      <c r="B18427" t="s">
        <v>164</v>
      </c>
      <c r="C18427">
        <v>263762.71999999997</v>
      </c>
      <c r="D18427" t="s">
        <v>19</v>
      </c>
      <c r="E18427" t="s">
        <v>20</v>
      </c>
      <c r="F18427">
        <v>22354</v>
      </c>
    </row>
    <row r="18428" spans="1:6">
      <c r="A18428" s="171">
        <v>44755</v>
      </c>
      <c r="B18428" t="s">
        <v>164</v>
      </c>
      <c r="C18428">
        <v>263762.71999999997</v>
      </c>
      <c r="D18428" t="s">
        <v>19</v>
      </c>
      <c r="E18428" t="s">
        <v>21</v>
      </c>
      <c r="F18428">
        <v>130272</v>
      </c>
    </row>
    <row r="18429" spans="1:6">
      <c r="A18429" s="171">
        <v>44755</v>
      </c>
      <c r="B18429" t="s">
        <v>164</v>
      </c>
      <c r="C18429">
        <v>263762.71999999997</v>
      </c>
      <c r="D18429" t="s">
        <v>19</v>
      </c>
      <c r="E18429" t="s">
        <v>22</v>
      </c>
      <c r="F18429">
        <v>0</v>
      </c>
    </row>
    <row r="18430" spans="1:6">
      <c r="A18430" s="171">
        <v>44755</v>
      </c>
      <c r="B18430" t="s">
        <v>164</v>
      </c>
      <c r="C18430">
        <v>263762.71999999997</v>
      </c>
      <c r="D18430" t="s">
        <v>23</v>
      </c>
      <c r="E18430" t="s">
        <v>23</v>
      </c>
      <c r="F18430">
        <v>204492</v>
      </c>
    </row>
    <row r="18431" spans="1:6">
      <c r="A18431" s="171">
        <v>44755</v>
      </c>
      <c r="B18431" t="s">
        <v>164</v>
      </c>
      <c r="C18431">
        <v>263762.71999999997</v>
      </c>
      <c r="D18431" t="s">
        <v>24</v>
      </c>
      <c r="E18431" t="s">
        <v>24</v>
      </c>
      <c r="F18431">
        <v>896939</v>
      </c>
    </row>
    <row r="18432" spans="1:6">
      <c r="A18432" s="171">
        <v>44755</v>
      </c>
      <c r="B18432" t="s">
        <v>164</v>
      </c>
      <c r="C18432">
        <v>263762.71999999997</v>
      </c>
      <c r="D18432" t="s">
        <v>25</v>
      </c>
      <c r="E18432" t="s">
        <v>25</v>
      </c>
      <c r="F18432">
        <v>1969480</v>
      </c>
    </row>
    <row r="18433" spans="1:6">
      <c r="A18433" s="171">
        <v>44755</v>
      </c>
      <c r="B18433" t="s">
        <v>164</v>
      </c>
      <c r="C18433">
        <v>263762.71999999997</v>
      </c>
      <c r="D18433" t="s">
        <v>26</v>
      </c>
      <c r="E18433" t="s">
        <v>26</v>
      </c>
      <c r="F18433">
        <v>385262</v>
      </c>
    </row>
    <row r="18434" spans="1:6">
      <c r="A18434" s="171">
        <v>44755</v>
      </c>
      <c r="B18434" t="s">
        <v>164</v>
      </c>
      <c r="C18434">
        <v>263762.71999999997</v>
      </c>
      <c r="D18434" t="s">
        <v>27</v>
      </c>
      <c r="E18434" t="s">
        <v>27</v>
      </c>
      <c r="F18434">
        <v>66773</v>
      </c>
    </row>
    <row r="18435" spans="1:6">
      <c r="A18435" s="171">
        <v>44755</v>
      </c>
      <c r="B18435" t="s">
        <v>164</v>
      </c>
      <c r="C18435">
        <v>263762.71999999997</v>
      </c>
      <c r="D18435" t="s">
        <v>28</v>
      </c>
      <c r="E18435" t="s">
        <v>28</v>
      </c>
      <c r="F18435">
        <v>0</v>
      </c>
    </row>
    <row r="18436" spans="1:6">
      <c r="A18436" s="171">
        <v>44755</v>
      </c>
      <c r="B18436" t="s">
        <v>164</v>
      </c>
      <c r="C18436">
        <v>263762.71999999997</v>
      </c>
      <c r="D18436" t="s">
        <v>29</v>
      </c>
      <c r="E18436" t="s">
        <v>29</v>
      </c>
      <c r="F18436">
        <v>2329305</v>
      </c>
    </row>
    <row r="18437" spans="1:6">
      <c r="A18437" s="171">
        <v>44755</v>
      </c>
      <c r="B18437" t="s">
        <v>164</v>
      </c>
      <c r="C18437">
        <v>263762.71999999997</v>
      </c>
      <c r="D18437" t="s">
        <v>30</v>
      </c>
      <c r="E18437" t="s">
        <v>30</v>
      </c>
      <c r="F18437">
        <v>29565771</v>
      </c>
    </row>
    <row r="18438" spans="1:6">
      <c r="A18438" s="171">
        <v>44755</v>
      </c>
      <c r="B18438" t="s">
        <v>164</v>
      </c>
      <c r="C18438">
        <v>263762.71999999997</v>
      </c>
      <c r="D18438" t="s">
        <v>31</v>
      </c>
      <c r="E18438" t="s">
        <v>31</v>
      </c>
      <c r="F18438">
        <v>896400</v>
      </c>
    </row>
    <row r="18439" spans="1:6">
      <c r="A18439" s="171">
        <v>44755</v>
      </c>
      <c r="B18439" t="s">
        <v>164</v>
      </c>
      <c r="C18439">
        <v>263762.71999999997</v>
      </c>
      <c r="D18439" t="s">
        <v>32</v>
      </c>
      <c r="E18439" t="s">
        <v>32</v>
      </c>
      <c r="F18439">
        <v>131007</v>
      </c>
    </row>
    <row r="18440" spans="1:6">
      <c r="A18440" s="171">
        <v>44755</v>
      </c>
      <c r="B18440" t="s">
        <v>164</v>
      </c>
      <c r="C18440">
        <v>263762.71999999997</v>
      </c>
      <c r="D18440" t="s">
        <v>33</v>
      </c>
      <c r="E18440" t="s">
        <v>33</v>
      </c>
      <c r="F18440">
        <v>1760080</v>
      </c>
    </row>
    <row r="18441" spans="1:6">
      <c r="A18441" s="171">
        <v>44755</v>
      </c>
      <c r="B18441" t="s">
        <v>164</v>
      </c>
      <c r="C18441">
        <v>263762.71999999997</v>
      </c>
      <c r="D18441" t="s">
        <v>34</v>
      </c>
      <c r="E18441" t="s">
        <v>34</v>
      </c>
      <c r="F18441">
        <v>0</v>
      </c>
    </row>
    <row r="18442" spans="1:6">
      <c r="A18442" s="171">
        <v>44755</v>
      </c>
      <c r="B18442" t="s">
        <v>164</v>
      </c>
      <c r="C18442">
        <v>263762.71999999997</v>
      </c>
      <c r="D18442" t="s">
        <v>35</v>
      </c>
      <c r="E18442" t="s">
        <v>35</v>
      </c>
      <c r="F18442">
        <v>5717247</v>
      </c>
    </row>
    <row r="18443" spans="1:6">
      <c r="A18443" s="171">
        <v>44755</v>
      </c>
      <c r="B18443" t="s">
        <v>164</v>
      </c>
      <c r="C18443">
        <v>263762.71999999997</v>
      </c>
      <c r="D18443" t="s">
        <v>36</v>
      </c>
      <c r="E18443" t="s">
        <v>36</v>
      </c>
      <c r="F18443">
        <v>0</v>
      </c>
    </row>
    <row r="18444" spans="1:6">
      <c r="A18444" s="171">
        <v>44755</v>
      </c>
      <c r="B18444" t="s">
        <v>164</v>
      </c>
      <c r="C18444">
        <v>263762.71999999997</v>
      </c>
      <c r="D18444" t="s">
        <v>37</v>
      </c>
      <c r="E18444" t="s">
        <v>37</v>
      </c>
      <c r="F18444">
        <v>0</v>
      </c>
    </row>
    <row r="18445" spans="1:6">
      <c r="A18445" s="171">
        <v>44755</v>
      </c>
      <c r="B18445" t="s">
        <v>164</v>
      </c>
      <c r="C18445">
        <v>263762.71999999997</v>
      </c>
      <c r="D18445" t="s">
        <v>38</v>
      </c>
      <c r="E18445" t="s">
        <v>38</v>
      </c>
      <c r="F18445">
        <v>0</v>
      </c>
    </row>
    <row r="18446" spans="1:6">
      <c r="A18446" s="171">
        <v>44755</v>
      </c>
      <c r="B18446" t="s">
        <v>164</v>
      </c>
      <c r="C18446">
        <v>263762.71999999997</v>
      </c>
      <c r="D18446" t="s">
        <v>39</v>
      </c>
      <c r="E18446" t="s">
        <v>39</v>
      </c>
      <c r="F18446">
        <v>0</v>
      </c>
    </row>
    <row r="18447" spans="1:6">
      <c r="A18447" s="171">
        <v>44755</v>
      </c>
      <c r="B18447" t="s">
        <v>164</v>
      </c>
      <c r="C18447">
        <v>263762.71999999997</v>
      </c>
      <c r="D18447" t="s">
        <v>40</v>
      </c>
      <c r="E18447" t="s">
        <v>40</v>
      </c>
      <c r="F18447">
        <v>0</v>
      </c>
    </row>
    <row r="18448" spans="1:6">
      <c r="A18448" s="171">
        <v>44755</v>
      </c>
      <c r="B18448" t="s">
        <v>164</v>
      </c>
      <c r="C18448">
        <v>263762.71999999997</v>
      </c>
      <c r="D18448" t="s">
        <v>41</v>
      </c>
      <c r="E18448" t="s">
        <v>41</v>
      </c>
      <c r="F18448">
        <v>0</v>
      </c>
    </row>
    <row r="18449" spans="1:6">
      <c r="A18449" s="171">
        <v>44756</v>
      </c>
      <c r="B18449" t="s">
        <v>164</v>
      </c>
      <c r="C18449">
        <v>226208.09</v>
      </c>
      <c r="D18449" t="s">
        <v>9</v>
      </c>
      <c r="E18449" t="s">
        <v>9</v>
      </c>
      <c r="F18449">
        <v>825522</v>
      </c>
    </row>
    <row r="18450" spans="1:6">
      <c r="A18450" s="171">
        <v>44756</v>
      </c>
      <c r="B18450" t="s">
        <v>164</v>
      </c>
      <c r="C18450">
        <v>226208.09</v>
      </c>
      <c r="D18450" t="s">
        <v>9</v>
      </c>
      <c r="E18450" t="s">
        <v>10</v>
      </c>
      <c r="F18450">
        <v>825522</v>
      </c>
    </row>
    <row r="18451" spans="1:6">
      <c r="A18451" s="171">
        <v>44756</v>
      </c>
      <c r="B18451" t="s">
        <v>164</v>
      </c>
      <c r="C18451">
        <v>226208.09</v>
      </c>
      <c r="D18451" t="s">
        <v>9</v>
      </c>
      <c r="E18451" t="s">
        <v>11</v>
      </c>
      <c r="F18451">
        <v>0</v>
      </c>
    </row>
    <row r="18452" spans="1:6">
      <c r="A18452" s="171">
        <v>44756</v>
      </c>
      <c r="B18452" t="s">
        <v>164</v>
      </c>
      <c r="C18452">
        <v>226208.09</v>
      </c>
      <c r="D18452" t="s">
        <v>9</v>
      </c>
      <c r="E18452" t="s">
        <v>12</v>
      </c>
      <c r="F18452">
        <v>0</v>
      </c>
    </row>
    <row r="18453" spans="1:6">
      <c r="A18453" s="171">
        <v>44756</v>
      </c>
      <c r="B18453" t="s">
        <v>164</v>
      </c>
      <c r="C18453">
        <v>226208.09</v>
      </c>
      <c r="D18453" t="s">
        <v>9</v>
      </c>
      <c r="E18453" t="s">
        <v>13</v>
      </c>
      <c r="F18453">
        <v>0</v>
      </c>
    </row>
    <row r="18454" spans="1:6">
      <c r="A18454" s="171">
        <v>44756</v>
      </c>
      <c r="B18454" t="s">
        <v>164</v>
      </c>
      <c r="C18454">
        <v>226208.09</v>
      </c>
      <c r="D18454" t="s">
        <v>14</v>
      </c>
      <c r="E18454" t="s">
        <v>14</v>
      </c>
      <c r="F18454">
        <v>0</v>
      </c>
    </row>
    <row r="18455" spans="1:6">
      <c r="A18455" s="171">
        <v>44756</v>
      </c>
      <c r="B18455" t="s">
        <v>164</v>
      </c>
      <c r="C18455">
        <v>226208.09</v>
      </c>
      <c r="D18455" t="s">
        <v>14</v>
      </c>
      <c r="E18455" t="s">
        <v>15</v>
      </c>
      <c r="F18455">
        <v>0</v>
      </c>
    </row>
    <row r="18456" spans="1:6">
      <c r="A18456" s="171">
        <v>44756</v>
      </c>
      <c r="B18456" t="s">
        <v>164</v>
      </c>
      <c r="C18456">
        <v>226208.09</v>
      </c>
      <c r="D18456" t="s">
        <v>14</v>
      </c>
      <c r="E18456" t="s">
        <v>16</v>
      </c>
      <c r="F18456">
        <v>0</v>
      </c>
    </row>
    <row r="18457" spans="1:6">
      <c r="A18457" s="171">
        <v>44756</v>
      </c>
      <c r="B18457" t="s">
        <v>164</v>
      </c>
      <c r="C18457">
        <v>226208.09</v>
      </c>
      <c r="D18457" t="s">
        <v>14</v>
      </c>
      <c r="E18457" t="s">
        <v>17</v>
      </c>
      <c r="F18457">
        <v>0</v>
      </c>
    </row>
    <row r="18458" spans="1:6">
      <c r="A18458" s="171">
        <v>44756</v>
      </c>
      <c r="B18458" t="s">
        <v>164</v>
      </c>
      <c r="C18458">
        <v>226208.09</v>
      </c>
      <c r="D18458" t="s">
        <v>14</v>
      </c>
      <c r="E18458" t="s">
        <v>18</v>
      </c>
      <c r="F18458">
        <v>0</v>
      </c>
    </row>
    <row r="18459" spans="1:6">
      <c r="A18459" s="171">
        <v>44756</v>
      </c>
      <c r="B18459" t="s">
        <v>164</v>
      </c>
      <c r="C18459">
        <v>226208.09</v>
      </c>
      <c r="D18459" t="s">
        <v>19</v>
      </c>
      <c r="E18459" t="s">
        <v>19</v>
      </c>
      <c r="F18459">
        <v>166709</v>
      </c>
    </row>
    <row r="18460" spans="1:6">
      <c r="A18460" s="171">
        <v>44756</v>
      </c>
      <c r="B18460" t="s">
        <v>164</v>
      </c>
      <c r="C18460">
        <v>226208.09</v>
      </c>
      <c r="D18460" t="s">
        <v>19</v>
      </c>
      <c r="E18460" t="s">
        <v>20</v>
      </c>
      <c r="F18460">
        <v>2133</v>
      </c>
    </row>
    <row r="18461" spans="1:6">
      <c r="A18461" s="171">
        <v>44756</v>
      </c>
      <c r="B18461" t="s">
        <v>164</v>
      </c>
      <c r="C18461">
        <v>226208.09</v>
      </c>
      <c r="D18461" t="s">
        <v>19</v>
      </c>
      <c r="E18461" t="s">
        <v>21</v>
      </c>
      <c r="F18461">
        <v>164576</v>
      </c>
    </row>
    <row r="18462" spans="1:6">
      <c r="A18462" s="171">
        <v>44756</v>
      </c>
      <c r="B18462" t="s">
        <v>164</v>
      </c>
      <c r="C18462">
        <v>226208.09</v>
      </c>
      <c r="D18462" t="s">
        <v>19</v>
      </c>
      <c r="E18462" t="s">
        <v>22</v>
      </c>
      <c r="F18462">
        <v>0</v>
      </c>
    </row>
    <row r="18463" spans="1:6">
      <c r="A18463" s="171">
        <v>44756</v>
      </c>
      <c r="B18463" t="s">
        <v>164</v>
      </c>
      <c r="C18463">
        <v>226208.09</v>
      </c>
      <c r="D18463" t="s">
        <v>23</v>
      </c>
      <c r="E18463" t="s">
        <v>23</v>
      </c>
      <c r="F18463">
        <v>219413</v>
      </c>
    </row>
    <row r="18464" spans="1:6">
      <c r="A18464" s="171">
        <v>44756</v>
      </c>
      <c r="B18464" t="s">
        <v>164</v>
      </c>
      <c r="C18464">
        <v>226208.09</v>
      </c>
      <c r="D18464" t="s">
        <v>24</v>
      </c>
      <c r="E18464" t="s">
        <v>24</v>
      </c>
      <c r="F18464">
        <v>1503635</v>
      </c>
    </row>
    <row r="18465" spans="1:6">
      <c r="A18465" s="171">
        <v>44756</v>
      </c>
      <c r="B18465" t="s">
        <v>164</v>
      </c>
      <c r="C18465">
        <v>226208.09</v>
      </c>
      <c r="D18465" t="s">
        <v>25</v>
      </c>
      <c r="E18465" t="s">
        <v>25</v>
      </c>
      <c r="F18465">
        <v>1617720</v>
      </c>
    </row>
    <row r="18466" spans="1:6">
      <c r="A18466" s="171">
        <v>44756</v>
      </c>
      <c r="B18466" t="s">
        <v>164</v>
      </c>
      <c r="C18466">
        <v>226208.09</v>
      </c>
      <c r="D18466" t="s">
        <v>26</v>
      </c>
      <c r="E18466" t="s">
        <v>26</v>
      </c>
      <c r="F18466">
        <v>408606</v>
      </c>
    </row>
    <row r="18467" spans="1:6">
      <c r="A18467" s="171">
        <v>44756</v>
      </c>
      <c r="B18467" t="s">
        <v>164</v>
      </c>
      <c r="C18467">
        <v>226208.09</v>
      </c>
      <c r="D18467" t="s">
        <v>27</v>
      </c>
      <c r="E18467" t="s">
        <v>27</v>
      </c>
      <c r="F18467">
        <v>68703</v>
      </c>
    </row>
    <row r="18468" spans="1:6">
      <c r="A18468" s="171">
        <v>44756</v>
      </c>
      <c r="B18468" t="s">
        <v>164</v>
      </c>
      <c r="C18468">
        <v>226208.09</v>
      </c>
      <c r="D18468" t="s">
        <v>28</v>
      </c>
      <c r="E18468" t="s">
        <v>28</v>
      </c>
      <c r="F18468">
        <v>0</v>
      </c>
    </row>
    <row r="18469" spans="1:6">
      <c r="A18469" s="171">
        <v>44756</v>
      </c>
      <c r="B18469" t="s">
        <v>164</v>
      </c>
      <c r="C18469">
        <v>226208.09</v>
      </c>
      <c r="D18469" t="s">
        <v>29</v>
      </c>
      <c r="E18469" t="s">
        <v>29</v>
      </c>
      <c r="F18469">
        <v>1942745</v>
      </c>
    </row>
    <row r="18470" spans="1:6">
      <c r="A18470" s="171">
        <v>44756</v>
      </c>
      <c r="B18470" t="s">
        <v>164</v>
      </c>
      <c r="C18470">
        <v>226208.09</v>
      </c>
      <c r="D18470" t="s">
        <v>30</v>
      </c>
      <c r="E18470" t="s">
        <v>30</v>
      </c>
      <c r="F18470">
        <v>30639442</v>
      </c>
    </row>
    <row r="18471" spans="1:6">
      <c r="A18471" s="171">
        <v>44756</v>
      </c>
      <c r="B18471" t="s">
        <v>164</v>
      </c>
      <c r="C18471">
        <v>226208.09</v>
      </c>
      <c r="D18471" t="s">
        <v>31</v>
      </c>
      <c r="E18471" t="s">
        <v>31</v>
      </c>
      <c r="F18471">
        <v>1016743</v>
      </c>
    </row>
    <row r="18472" spans="1:6">
      <c r="A18472" s="171">
        <v>44756</v>
      </c>
      <c r="B18472" t="s">
        <v>164</v>
      </c>
      <c r="C18472">
        <v>226208.09</v>
      </c>
      <c r="D18472" t="s">
        <v>32</v>
      </c>
      <c r="E18472" t="s">
        <v>32</v>
      </c>
      <c r="F18472">
        <v>173317</v>
      </c>
    </row>
    <row r="18473" spans="1:6">
      <c r="A18473" s="171">
        <v>44756</v>
      </c>
      <c r="B18473" t="s">
        <v>164</v>
      </c>
      <c r="C18473">
        <v>226208.09</v>
      </c>
      <c r="D18473" t="s">
        <v>33</v>
      </c>
      <c r="E18473" t="s">
        <v>33</v>
      </c>
      <c r="F18473">
        <v>1372578</v>
      </c>
    </row>
    <row r="18474" spans="1:6">
      <c r="A18474" s="171">
        <v>44756</v>
      </c>
      <c r="B18474" t="s">
        <v>164</v>
      </c>
      <c r="C18474">
        <v>226208.09</v>
      </c>
      <c r="D18474" t="s">
        <v>34</v>
      </c>
      <c r="E18474" t="s">
        <v>34</v>
      </c>
      <c r="F18474">
        <v>0</v>
      </c>
    </row>
    <row r="18475" spans="1:6">
      <c r="A18475" s="171">
        <v>44756</v>
      </c>
      <c r="B18475" t="s">
        <v>164</v>
      </c>
      <c r="C18475">
        <v>226208.09</v>
      </c>
      <c r="D18475" t="s">
        <v>35</v>
      </c>
      <c r="E18475" t="s">
        <v>35</v>
      </c>
      <c r="F18475">
        <v>5662989</v>
      </c>
    </row>
    <row r="18476" spans="1:6">
      <c r="A18476" s="171">
        <v>44756</v>
      </c>
      <c r="B18476" t="s">
        <v>164</v>
      </c>
      <c r="C18476">
        <v>226208.09</v>
      </c>
      <c r="D18476" t="s">
        <v>36</v>
      </c>
      <c r="E18476" t="s">
        <v>36</v>
      </c>
      <c r="F18476">
        <v>0</v>
      </c>
    </row>
    <row r="18477" spans="1:6">
      <c r="A18477" s="171">
        <v>44756</v>
      </c>
      <c r="B18477" t="s">
        <v>164</v>
      </c>
      <c r="C18477">
        <v>226208.09</v>
      </c>
      <c r="D18477" t="s">
        <v>37</v>
      </c>
      <c r="E18477" t="s">
        <v>37</v>
      </c>
      <c r="F18477">
        <v>0</v>
      </c>
    </row>
    <row r="18478" spans="1:6">
      <c r="A18478" s="171">
        <v>44756</v>
      </c>
      <c r="B18478" t="s">
        <v>164</v>
      </c>
      <c r="C18478">
        <v>226208.09</v>
      </c>
      <c r="D18478" t="s">
        <v>38</v>
      </c>
      <c r="E18478" t="s">
        <v>38</v>
      </c>
      <c r="F18478">
        <v>0</v>
      </c>
    </row>
    <row r="18479" spans="1:6">
      <c r="A18479" s="171">
        <v>44756</v>
      </c>
      <c r="B18479" t="s">
        <v>164</v>
      </c>
      <c r="C18479">
        <v>226208.09</v>
      </c>
      <c r="D18479" t="s">
        <v>39</v>
      </c>
      <c r="E18479" t="s">
        <v>39</v>
      </c>
      <c r="F18479">
        <v>0</v>
      </c>
    </row>
    <row r="18480" spans="1:6">
      <c r="A18480" s="171">
        <v>44756</v>
      </c>
      <c r="B18480" t="s">
        <v>164</v>
      </c>
      <c r="C18480">
        <v>226208.09</v>
      </c>
      <c r="D18480" t="s">
        <v>40</v>
      </c>
      <c r="E18480" t="s">
        <v>40</v>
      </c>
      <c r="F18480">
        <v>0</v>
      </c>
    </row>
    <row r="18481" spans="1:6">
      <c r="A18481" s="171">
        <v>44756</v>
      </c>
      <c r="B18481" t="s">
        <v>164</v>
      </c>
      <c r="C18481">
        <v>226208.09</v>
      </c>
      <c r="D18481" t="s">
        <v>41</v>
      </c>
      <c r="E18481" t="s">
        <v>41</v>
      </c>
      <c r="F18481">
        <v>0</v>
      </c>
    </row>
    <row r="18482" spans="1:6">
      <c r="A18482" s="171">
        <v>44757</v>
      </c>
      <c r="B18482" t="s">
        <v>164</v>
      </c>
      <c r="C18482">
        <v>624597.46</v>
      </c>
      <c r="D18482" t="s">
        <v>9</v>
      </c>
      <c r="E18482" t="s">
        <v>9</v>
      </c>
      <c r="F18482">
        <v>907184</v>
      </c>
    </row>
    <row r="18483" spans="1:6">
      <c r="A18483" s="171">
        <v>44757</v>
      </c>
      <c r="B18483" t="s">
        <v>164</v>
      </c>
      <c r="C18483">
        <v>624597.46</v>
      </c>
      <c r="D18483" t="s">
        <v>9</v>
      </c>
      <c r="E18483" t="s">
        <v>10</v>
      </c>
      <c r="F18483">
        <v>907184</v>
      </c>
    </row>
    <row r="18484" spans="1:6">
      <c r="A18484" s="171">
        <v>44757</v>
      </c>
      <c r="B18484" t="s">
        <v>164</v>
      </c>
      <c r="C18484">
        <v>624597.46</v>
      </c>
      <c r="D18484" t="s">
        <v>9</v>
      </c>
      <c r="E18484" t="s">
        <v>11</v>
      </c>
      <c r="F18484">
        <v>0</v>
      </c>
    </row>
    <row r="18485" spans="1:6">
      <c r="A18485" s="171">
        <v>44757</v>
      </c>
      <c r="B18485" t="s">
        <v>164</v>
      </c>
      <c r="C18485">
        <v>624597.46</v>
      </c>
      <c r="D18485" t="s">
        <v>9</v>
      </c>
      <c r="E18485" t="s">
        <v>12</v>
      </c>
      <c r="F18485">
        <v>0</v>
      </c>
    </row>
    <row r="18486" spans="1:6">
      <c r="A18486" s="171">
        <v>44757</v>
      </c>
      <c r="B18486" t="s">
        <v>164</v>
      </c>
      <c r="C18486">
        <v>624597.46</v>
      </c>
      <c r="D18486" t="s">
        <v>9</v>
      </c>
      <c r="E18486" t="s">
        <v>13</v>
      </c>
      <c r="F18486">
        <v>0</v>
      </c>
    </row>
    <row r="18487" spans="1:6">
      <c r="A18487" s="171">
        <v>44757</v>
      </c>
      <c r="B18487" t="s">
        <v>164</v>
      </c>
      <c r="C18487">
        <v>624597.46</v>
      </c>
      <c r="D18487" t="s">
        <v>14</v>
      </c>
      <c r="E18487" t="s">
        <v>14</v>
      </c>
      <c r="F18487">
        <v>0</v>
      </c>
    </row>
    <row r="18488" spans="1:6">
      <c r="A18488" s="171">
        <v>44757</v>
      </c>
      <c r="B18488" t="s">
        <v>164</v>
      </c>
      <c r="C18488">
        <v>624597.46</v>
      </c>
      <c r="D18488" t="s">
        <v>14</v>
      </c>
      <c r="E18488" t="s">
        <v>15</v>
      </c>
      <c r="F18488">
        <v>0</v>
      </c>
    </row>
    <row r="18489" spans="1:6">
      <c r="A18489" s="171">
        <v>44757</v>
      </c>
      <c r="B18489" t="s">
        <v>164</v>
      </c>
      <c r="C18489">
        <v>624597.46</v>
      </c>
      <c r="D18489" t="s">
        <v>14</v>
      </c>
      <c r="E18489" t="s">
        <v>16</v>
      </c>
      <c r="F18489">
        <v>0</v>
      </c>
    </row>
    <row r="18490" spans="1:6">
      <c r="A18490" s="171">
        <v>44757</v>
      </c>
      <c r="B18490" t="s">
        <v>164</v>
      </c>
      <c r="C18490">
        <v>624597.46</v>
      </c>
      <c r="D18490" t="s">
        <v>14</v>
      </c>
      <c r="E18490" t="s">
        <v>17</v>
      </c>
      <c r="F18490">
        <v>0</v>
      </c>
    </row>
    <row r="18491" spans="1:6">
      <c r="A18491" s="171">
        <v>44757</v>
      </c>
      <c r="B18491" t="s">
        <v>164</v>
      </c>
      <c r="C18491">
        <v>624597.46</v>
      </c>
      <c r="D18491" t="s">
        <v>14</v>
      </c>
      <c r="E18491" t="s">
        <v>18</v>
      </c>
      <c r="F18491">
        <v>0</v>
      </c>
    </row>
    <row r="18492" spans="1:6">
      <c r="A18492" s="171">
        <v>44757</v>
      </c>
      <c r="B18492" t="s">
        <v>164</v>
      </c>
      <c r="C18492">
        <v>624597.46</v>
      </c>
      <c r="D18492" t="s">
        <v>19</v>
      </c>
      <c r="E18492" t="s">
        <v>19</v>
      </c>
      <c r="F18492">
        <v>280951</v>
      </c>
    </row>
    <row r="18493" spans="1:6">
      <c r="A18493" s="171">
        <v>44757</v>
      </c>
      <c r="B18493" t="s">
        <v>164</v>
      </c>
      <c r="C18493">
        <v>624597.46</v>
      </c>
      <c r="D18493" t="s">
        <v>19</v>
      </c>
      <c r="E18493" t="s">
        <v>20</v>
      </c>
      <c r="F18493">
        <v>3798</v>
      </c>
    </row>
    <row r="18494" spans="1:6">
      <c r="A18494" s="171">
        <v>44757</v>
      </c>
      <c r="B18494" t="s">
        <v>164</v>
      </c>
      <c r="C18494">
        <v>624597.46</v>
      </c>
      <c r="D18494" t="s">
        <v>19</v>
      </c>
      <c r="E18494" t="s">
        <v>21</v>
      </c>
      <c r="F18494">
        <v>277153</v>
      </c>
    </row>
    <row r="18495" spans="1:6">
      <c r="A18495" s="171">
        <v>44757</v>
      </c>
      <c r="B18495" t="s">
        <v>164</v>
      </c>
      <c r="C18495">
        <v>624597.46</v>
      </c>
      <c r="D18495" t="s">
        <v>19</v>
      </c>
      <c r="E18495" t="s">
        <v>22</v>
      </c>
      <c r="F18495">
        <v>0</v>
      </c>
    </row>
    <row r="18496" spans="1:6">
      <c r="A18496" s="171">
        <v>44757</v>
      </c>
      <c r="B18496" t="s">
        <v>164</v>
      </c>
      <c r="C18496">
        <v>624597.46</v>
      </c>
      <c r="D18496" t="s">
        <v>23</v>
      </c>
      <c r="E18496" t="s">
        <v>23</v>
      </c>
      <c r="F18496">
        <v>195154</v>
      </c>
    </row>
    <row r="18497" spans="1:6">
      <c r="A18497" s="171">
        <v>44757</v>
      </c>
      <c r="B18497" t="s">
        <v>164</v>
      </c>
      <c r="C18497">
        <v>624597.46</v>
      </c>
      <c r="D18497" t="s">
        <v>24</v>
      </c>
      <c r="E18497" t="s">
        <v>24</v>
      </c>
      <c r="F18497">
        <v>1335571</v>
      </c>
    </row>
    <row r="18498" spans="1:6">
      <c r="A18498" s="171">
        <v>44757</v>
      </c>
      <c r="B18498" t="s">
        <v>164</v>
      </c>
      <c r="C18498">
        <v>624597.46</v>
      </c>
      <c r="D18498" t="s">
        <v>25</v>
      </c>
      <c r="E18498" t="s">
        <v>25</v>
      </c>
      <c r="F18498">
        <v>1543156</v>
      </c>
    </row>
    <row r="18499" spans="1:6">
      <c r="A18499" s="171">
        <v>44757</v>
      </c>
      <c r="B18499" t="s">
        <v>164</v>
      </c>
      <c r="C18499">
        <v>624597.46</v>
      </c>
      <c r="D18499" t="s">
        <v>26</v>
      </c>
      <c r="E18499" t="s">
        <v>26</v>
      </c>
      <c r="F18499">
        <v>910531</v>
      </c>
    </row>
    <row r="18500" spans="1:6">
      <c r="A18500" s="171">
        <v>44757</v>
      </c>
      <c r="B18500" t="s">
        <v>164</v>
      </c>
      <c r="C18500">
        <v>624597.46</v>
      </c>
      <c r="D18500" t="s">
        <v>27</v>
      </c>
      <c r="E18500" t="s">
        <v>27</v>
      </c>
      <c r="F18500">
        <v>71175</v>
      </c>
    </row>
    <row r="18501" spans="1:6">
      <c r="A18501" s="171">
        <v>44757</v>
      </c>
      <c r="B18501" t="s">
        <v>164</v>
      </c>
      <c r="C18501">
        <v>624597.46</v>
      </c>
      <c r="D18501" t="s">
        <v>28</v>
      </c>
      <c r="E18501" t="s">
        <v>28</v>
      </c>
      <c r="F18501">
        <v>0</v>
      </c>
    </row>
    <row r="18502" spans="1:6">
      <c r="A18502" s="171">
        <v>44757</v>
      </c>
      <c r="B18502" t="s">
        <v>164</v>
      </c>
      <c r="C18502">
        <v>624597.46</v>
      </c>
      <c r="D18502" t="s">
        <v>29</v>
      </c>
      <c r="E18502" t="s">
        <v>29</v>
      </c>
      <c r="F18502">
        <v>2447444</v>
      </c>
    </row>
    <row r="18503" spans="1:6">
      <c r="A18503" s="171">
        <v>44757</v>
      </c>
      <c r="B18503" t="s">
        <v>164</v>
      </c>
      <c r="C18503">
        <v>624597.46</v>
      </c>
      <c r="D18503" t="s">
        <v>30</v>
      </c>
      <c r="E18503" t="s">
        <v>30</v>
      </c>
      <c r="F18503">
        <v>37112741</v>
      </c>
    </row>
    <row r="18504" spans="1:6">
      <c r="A18504" s="171">
        <v>44757</v>
      </c>
      <c r="B18504" t="s">
        <v>164</v>
      </c>
      <c r="C18504">
        <v>624597.46</v>
      </c>
      <c r="D18504" t="s">
        <v>31</v>
      </c>
      <c r="E18504" t="s">
        <v>31</v>
      </c>
      <c r="F18504">
        <v>889173</v>
      </c>
    </row>
    <row r="18505" spans="1:6">
      <c r="A18505" s="171">
        <v>44757</v>
      </c>
      <c r="B18505" t="s">
        <v>164</v>
      </c>
      <c r="C18505">
        <v>624597.46</v>
      </c>
      <c r="D18505" t="s">
        <v>32</v>
      </c>
      <c r="E18505" t="s">
        <v>32</v>
      </c>
      <c r="F18505">
        <v>66476</v>
      </c>
    </row>
    <row r="18506" spans="1:6">
      <c r="A18506" s="171">
        <v>44757</v>
      </c>
      <c r="B18506" t="s">
        <v>164</v>
      </c>
      <c r="C18506">
        <v>624597.46</v>
      </c>
      <c r="D18506" t="s">
        <v>33</v>
      </c>
      <c r="E18506" t="s">
        <v>33</v>
      </c>
      <c r="F18506">
        <v>1110544</v>
      </c>
    </row>
    <row r="18507" spans="1:6">
      <c r="A18507" s="171">
        <v>44757</v>
      </c>
      <c r="B18507" t="s">
        <v>164</v>
      </c>
      <c r="C18507">
        <v>624597.46</v>
      </c>
      <c r="D18507" t="s">
        <v>34</v>
      </c>
      <c r="E18507" t="s">
        <v>34</v>
      </c>
      <c r="F18507">
        <v>0</v>
      </c>
    </row>
    <row r="18508" spans="1:6">
      <c r="A18508" s="171">
        <v>44757</v>
      </c>
      <c r="B18508" t="s">
        <v>164</v>
      </c>
      <c r="C18508">
        <v>624597.46</v>
      </c>
      <c r="D18508" t="s">
        <v>35</v>
      </c>
      <c r="E18508" t="s">
        <v>35</v>
      </c>
      <c r="F18508">
        <v>5728856</v>
      </c>
    </row>
    <row r="18509" spans="1:6">
      <c r="A18509" s="171">
        <v>44757</v>
      </c>
      <c r="B18509" t="s">
        <v>164</v>
      </c>
      <c r="C18509">
        <v>624597.46</v>
      </c>
      <c r="D18509" t="s">
        <v>36</v>
      </c>
      <c r="E18509" t="s">
        <v>36</v>
      </c>
      <c r="F18509">
        <v>0</v>
      </c>
    </row>
    <row r="18510" spans="1:6">
      <c r="A18510" s="171">
        <v>44757</v>
      </c>
      <c r="B18510" t="s">
        <v>164</v>
      </c>
      <c r="C18510">
        <v>624597.46</v>
      </c>
      <c r="D18510" t="s">
        <v>37</v>
      </c>
      <c r="E18510" t="s">
        <v>37</v>
      </c>
      <c r="F18510">
        <v>0</v>
      </c>
    </row>
    <row r="18511" spans="1:6">
      <c r="A18511" s="171">
        <v>44757</v>
      </c>
      <c r="B18511" t="s">
        <v>164</v>
      </c>
      <c r="C18511">
        <v>624597.46</v>
      </c>
      <c r="D18511" t="s">
        <v>38</v>
      </c>
      <c r="E18511" t="s">
        <v>38</v>
      </c>
      <c r="F18511">
        <v>0</v>
      </c>
    </row>
    <row r="18512" spans="1:6">
      <c r="A18512" s="171">
        <v>44757</v>
      </c>
      <c r="B18512" t="s">
        <v>164</v>
      </c>
      <c r="C18512">
        <v>624597.46</v>
      </c>
      <c r="D18512" t="s">
        <v>39</v>
      </c>
      <c r="E18512" t="s">
        <v>39</v>
      </c>
      <c r="F18512">
        <v>0</v>
      </c>
    </row>
    <row r="18513" spans="1:6">
      <c r="A18513" s="171">
        <v>44757</v>
      </c>
      <c r="B18513" t="s">
        <v>164</v>
      </c>
      <c r="C18513">
        <v>624597.46</v>
      </c>
      <c r="D18513" t="s">
        <v>40</v>
      </c>
      <c r="E18513" t="s">
        <v>40</v>
      </c>
      <c r="F18513">
        <v>0</v>
      </c>
    </row>
    <row r="18514" spans="1:6">
      <c r="A18514" s="171">
        <v>44757</v>
      </c>
      <c r="B18514" t="s">
        <v>164</v>
      </c>
      <c r="C18514">
        <v>624597.46</v>
      </c>
      <c r="D18514" t="s">
        <v>41</v>
      </c>
      <c r="E18514" t="s">
        <v>41</v>
      </c>
      <c r="F18514">
        <v>0</v>
      </c>
    </row>
    <row r="18515" spans="1:6">
      <c r="A18515" s="171">
        <v>44758</v>
      </c>
      <c r="B18515" t="s">
        <v>164</v>
      </c>
      <c r="C18515">
        <v>364223.03</v>
      </c>
      <c r="D18515" t="s">
        <v>9</v>
      </c>
      <c r="E18515" t="s">
        <v>9</v>
      </c>
      <c r="F18515">
        <v>899091</v>
      </c>
    </row>
    <row r="18516" spans="1:6">
      <c r="A18516" s="171">
        <v>44758</v>
      </c>
      <c r="B18516" t="s">
        <v>164</v>
      </c>
      <c r="C18516">
        <v>364223.03</v>
      </c>
      <c r="D18516" t="s">
        <v>9</v>
      </c>
      <c r="E18516" t="s">
        <v>10</v>
      </c>
      <c r="F18516">
        <v>899091</v>
      </c>
    </row>
    <row r="18517" spans="1:6">
      <c r="A18517" s="171">
        <v>44758</v>
      </c>
      <c r="B18517" t="s">
        <v>164</v>
      </c>
      <c r="C18517">
        <v>364223.03</v>
      </c>
      <c r="D18517" t="s">
        <v>9</v>
      </c>
      <c r="E18517" t="s">
        <v>11</v>
      </c>
      <c r="F18517">
        <v>0</v>
      </c>
    </row>
    <row r="18518" spans="1:6">
      <c r="A18518" s="171">
        <v>44758</v>
      </c>
      <c r="B18518" t="s">
        <v>164</v>
      </c>
      <c r="C18518">
        <v>364223.03</v>
      </c>
      <c r="D18518" t="s">
        <v>9</v>
      </c>
      <c r="E18518" t="s">
        <v>12</v>
      </c>
      <c r="F18518">
        <v>0</v>
      </c>
    </row>
    <row r="18519" spans="1:6">
      <c r="A18519" s="171">
        <v>44758</v>
      </c>
      <c r="B18519" t="s">
        <v>164</v>
      </c>
      <c r="C18519">
        <v>364223.03</v>
      </c>
      <c r="D18519" t="s">
        <v>9</v>
      </c>
      <c r="E18519" t="s">
        <v>13</v>
      </c>
      <c r="F18519">
        <v>0</v>
      </c>
    </row>
    <row r="18520" spans="1:6">
      <c r="A18520" s="171">
        <v>44758</v>
      </c>
      <c r="B18520" t="s">
        <v>164</v>
      </c>
      <c r="C18520">
        <v>364223.03</v>
      </c>
      <c r="D18520" t="s">
        <v>14</v>
      </c>
      <c r="E18520" t="s">
        <v>14</v>
      </c>
      <c r="F18520">
        <v>0</v>
      </c>
    </row>
    <row r="18521" spans="1:6">
      <c r="A18521" s="171">
        <v>44758</v>
      </c>
      <c r="B18521" t="s">
        <v>164</v>
      </c>
      <c r="C18521">
        <v>364223.03</v>
      </c>
      <c r="D18521" t="s">
        <v>14</v>
      </c>
      <c r="E18521" t="s">
        <v>15</v>
      </c>
      <c r="F18521">
        <v>0</v>
      </c>
    </row>
    <row r="18522" spans="1:6">
      <c r="A18522" s="171">
        <v>44758</v>
      </c>
      <c r="B18522" t="s">
        <v>164</v>
      </c>
      <c r="C18522">
        <v>364223.03</v>
      </c>
      <c r="D18522" t="s">
        <v>14</v>
      </c>
      <c r="E18522" t="s">
        <v>16</v>
      </c>
      <c r="F18522">
        <v>0</v>
      </c>
    </row>
    <row r="18523" spans="1:6">
      <c r="A18523" s="171">
        <v>44758</v>
      </c>
      <c r="B18523" t="s">
        <v>164</v>
      </c>
      <c r="C18523">
        <v>364223.03</v>
      </c>
      <c r="D18523" t="s">
        <v>14</v>
      </c>
      <c r="E18523" t="s">
        <v>17</v>
      </c>
      <c r="F18523">
        <v>0</v>
      </c>
    </row>
    <row r="18524" spans="1:6">
      <c r="A18524" s="171">
        <v>44758</v>
      </c>
      <c r="B18524" t="s">
        <v>164</v>
      </c>
      <c r="C18524">
        <v>364223.03</v>
      </c>
      <c r="D18524" t="s">
        <v>14</v>
      </c>
      <c r="E18524" t="s">
        <v>18</v>
      </c>
      <c r="F18524">
        <v>0</v>
      </c>
    </row>
    <row r="18525" spans="1:6">
      <c r="A18525" s="171">
        <v>44758</v>
      </c>
      <c r="B18525" t="s">
        <v>164</v>
      </c>
      <c r="C18525">
        <v>364223.03</v>
      </c>
      <c r="D18525" t="s">
        <v>19</v>
      </c>
      <c r="E18525" t="s">
        <v>19</v>
      </c>
      <c r="F18525">
        <v>1018021</v>
      </c>
    </row>
    <row r="18526" spans="1:6">
      <c r="A18526" s="171">
        <v>44758</v>
      </c>
      <c r="B18526" t="s">
        <v>164</v>
      </c>
      <c r="C18526">
        <v>364223.03</v>
      </c>
      <c r="D18526" t="s">
        <v>19</v>
      </c>
      <c r="E18526" t="s">
        <v>20</v>
      </c>
      <c r="F18526">
        <v>59161</v>
      </c>
    </row>
    <row r="18527" spans="1:6">
      <c r="A18527" s="171">
        <v>44758</v>
      </c>
      <c r="B18527" t="s">
        <v>164</v>
      </c>
      <c r="C18527">
        <v>364223.03</v>
      </c>
      <c r="D18527" t="s">
        <v>19</v>
      </c>
      <c r="E18527" t="s">
        <v>21</v>
      </c>
      <c r="F18527">
        <v>958860</v>
      </c>
    </row>
    <row r="18528" spans="1:6">
      <c r="A18528" s="171">
        <v>44758</v>
      </c>
      <c r="B18528" t="s">
        <v>164</v>
      </c>
      <c r="C18528">
        <v>364223.03</v>
      </c>
      <c r="D18528" t="s">
        <v>19</v>
      </c>
      <c r="E18528" t="s">
        <v>22</v>
      </c>
      <c r="F18528">
        <v>0</v>
      </c>
    </row>
    <row r="18529" spans="1:6">
      <c r="A18529" s="171">
        <v>44758</v>
      </c>
      <c r="B18529" t="s">
        <v>164</v>
      </c>
      <c r="C18529">
        <v>364223.03</v>
      </c>
      <c r="D18529" t="s">
        <v>23</v>
      </c>
      <c r="E18529" t="s">
        <v>23</v>
      </c>
      <c r="F18529">
        <v>226211</v>
      </c>
    </row>
    <row r="18530" spans="1:6">
      <c r="A18530" s="171">
        <v>44758</v>
      </c>
      <c r="B18530" t="s">
        <v>164</v>
      </c>
      <c r="C18530">
        <v>364223.03</v>
      </c>
      <c r="D18530" t="s">
        <v>24</v>
      </c>
      <c r="E18530" t="s">
        <v>24</v>
      </c>
      <c r="F18530">
        <v>1326847</v>
      </c>
    </row>
    <row r="18531" spans="1:6">
      <c r="A18531" s="171">
        <v>44758</v>
      </c>
      <c r="B18531" t="s">
        <v>164</v>
      </c>
      <c r="C18531">
        <v>364223.03</v>
      </c>
      <c r="D18531" t="s">
        <v>25</v>
      </c>
      <c r="E18531" t="s">
        <v>25</v>
      </c>
      <c r="F18531">
        <v>1574899</v>
      </c>
    </row>
    <row r="18532" spans="1:6">
      <c r="A18532" s="171">
        <v>44758</v>
      </c>
      <c r="B18532" t="s">
        <v>164</v>
      </c>
      <c r="C18532">
        <v>364223.03</v>
      </c>
      <c r="D18532" t="s">
        <v>26</v>
      </c>
      <c r="E18532" t="s">
        <v>26</v>
      </c>
      <c r="F18532">
        <v>2549164</v>
      </c>
    </row>
    <row r="18533" spans="1:6">
      <c r="A18533" s="171">
        <v>44758</v>
      </c>
      <c r="B18533" t="s">
        <v>164</v>
      </c>
      <c r="C18533">
        <v>364223.03</v>
      </c>
      <c r="D18533" t="s">
        <v>27</v>
      </c>
      <c r="E18533" t="s">
        <v>27</v>
      </c>
      <c r="F18533">
        <v>70148</v>
      </c>
    </row>
    <row r="18534" spans="1:6">
      <c r="A18534" s="171">
        <v>44758</v>
      </c>
      <c r="B18534" t="s">
        <v>164</v>
      </c>
      <c r="C18534">
        <v>364223.03</v>
      </c>
      <c r="D18534" t="s">
        <v>28</v>
      </c>
      <c r="E18534" t="s">
        <v>28</v>
      </c>
      <c r="F18534">
        <v>0</v>
      </c>
    </row>
    <row r="18535" spans="1:6">
      <c r="A18535" s="171">
        <v>44758</v>
      </c>
      <c r="B18535" t="s">
        <v>164</v>
      </c>
      <c r="C18535">
        <v>364223.03</v>
      </c>
      <c r="D18535" t="s">
        <v>29</v>
      </c>
      <c r="E18535" t="s">
        <v>29</v>
      </c>
      <c r="F18535">
        <v>2649093</v>
      </c>
    </row>
    <row r="18536" spans="1:6">
      <c r="A18536" s="171">
        <v>44758</v>
      </c>
      <c r="B18536" t="s">
        <v>164</v>
      </c>
      <c r="C18536">
        <v>364223.03</v>
      </c>
      <c r="D18536" t="s">
        <v>30</v>
      </c>
      <c r="E18536" t="s">
        <v>30</v>
      </c>
      <c r="F18536">
        <v>53173649</v>
      </c>
    </row>
    <row r="18537" spans="1:6">
      <c r="A18537" s="171">
        <v>44758</v>
      </c>
      <c r="B18537" t="s">
        <v>164</v>
      </c>
      <c r="C18537">
        <v>364223.03</v>
      </c>
      <c r="D18537" t="s">
        <v>31</v>
      </c>
      <c r="E18537" t="s">
        <v>31</v>
      </c>
      <c r="F18537">
        <v>1040116</v>
      </c>
    </row>
    <row r="18538" spans="1:6">
      <c r="A18538" s="171">
        <v>44758</v>
      </c>
      <c r="B18538" t="s">
        <v>164</v>
      </c>
      <c r="C18538">
        <v>364223.03</v>
      </c>
      <c r="D18538" t="s">
        <v>32</v>
      </c>
      <c r="E18538" t="s">
        <v>32</v>
      </c>
      <c r="F18538">
        <v>36014</v>
      </c>
    </row>
    <row r="18539" spans="1:6">
      <c r="A18539" s="171">
        <v>44758</v>
      </c>
      <c r="B18539" t="s">
        <v>164</v>
      </c>
      <c r="C18539">
        <v>364223.03</v>
      </c>
      <c r="D18539" t="s">
        <v>33</v>
      </c>
      <c r="E18539" t="s">
        <v>33</v>
      </c>
      <c r="F18539">
        <v>1470426</v>
      </c>
    </row>
    <row r="18540" spans="1:6">
      <c r="A18540" s="171">
        <v>44758</v>
      </c>
      <c r="B18540" t="s">
        <v>164</v>
      </c>
      <c r="C18540">
        <v>364223.03</v>
      </c>
      <c r="D18540" t="s">
        <v>34</v>
      </c>
      <c r="E18540" t="s">
        <v>34</v>
      </c>
      <c r="F18540">
        <v>0</v>
      </c>
    </row>
    <row r="18541" spans="1:6">
      <c r="A18541" s="171">
        <v>44758</v>
      </c>
      <c r="B18541" t="s">
        <v>164</v>
      </c>
      <c r="C18541">
        <v>364223.03</v>
      </c>
      <c r="D18541" t="s">
        <v>35</v>
      </c>
      <c r="E18541" t="s">
        <v>35</v>
      </c>
      <c r="F18541">
        <v>5834601</v>
      </c>
    </row>
    <row r="18542" spans="1:6">
      <c r="A18542" s="171">
        <v>44758</v>
      </c>
      <c r="B18542" t="s">
        <v>164</v>
      </c>
      <c r="C18542">
        <v>364223.03</v>
      </c>
      <c r="D18542" t="s">
        <v>36</v>
      </c>
      <c r="E18542" t="s">
        <v>36</v>
      </c>
      <c r="F18542">
        <v>0</v>
      </c>
    </row>
    <row r="18543" spans="1:6">
      <c r="A18543" s="171">
        <v>44758</v>
      </c>
      <c r="B18543" t="s">
        <v>164</v>
      </c>
      <c r="C18543">
        <v>364223.03</v>
      </c>
      <c r="D18543" t="s">
        <v>37</v>
      </c>
      <c r="E18543" t="s">
        <v>37</v>
      </c>
      <c r="F18543">
        <v>0</v>
      </c>
    </row>
    <row r="18544" spans="1:6">
      <c r="A18544" s="171">
        <v>44758</v>
      </c>
      <c r="B18544" t="s">
        <v>164</v>
      </c>
      <c r="C18544">
        <v>364223.03</v>
      </c>
      <c r="D18544" t="s">
        <v>38</v>
      </c>
      <c r="E18544" t="s">
        <v>38</v>
      </c>
      <c r="F18544">
        <v>0</v>
      </c>
    </row>
    <row r="18545" spans="1:6">
      <c r="A18545" s="171">
        <v>44758</v>
      </c>
      <c r="B18545" t="s">
        <v>164</v>
      </c>
      <c r="C18545">
        <v>364223.03</v>
      </c>
      <c r="D18545" t="s">
        <v>39</v>
      </c>
      <c r="E18545" t="s">
        <v>39</v>
      </c>
      <c r="F18545">
        <v>0</v>
      </c>
    </row>
    <row r="18546" spans="1:6">
      <c r="A18546" s="171">
        <v>44758</v>
      </c>
      <c r="B18546" t="s">
        <v>164</v>
      </c>
      <c r="C18546">
        <v>364223.03</v>
      </c>
      <c r="D18546" t="s">
        <v>40</v>
      </c>
      <c r="E18546" t="s">
        <v>40</v>
      </c>
      <c r="F18546">
        <v>0</v>
      </c>
    </row>
    <row r="18547" spans="1:6">
      <c r="A18547" s="171">
        <v>44758</v>
      </c>
      <c r="B18547" t="s">
        <v>164</v>
      </c>
      <c r="C18547">
        <v>364223.03</v>
      </c>
      <c r="D18547" t="s">
        <v>41</v>
      </c>
      <c r="E18547" t="s">
        <v>41</v>
      </c>
      <c r="F18547">
        <v>0</v>
      </c>
    </row>
    <row r="18548" spans="1:6">
      <c r="A18548" s="171">
        <v>44759</v>
      </c>
      <c r="B18548" t="s">
        <v>164</v>
      </c>
      <c r="C18548">
        <v>300600.81</v>
      </c>
      <c r="D18548" t="s">
        <v>9</v>
      </c>
      <c r="E18548" t="s">
        <v>9</v>
      </c>
      <c r="F18548">
        <v>806480</v>
      </c>
    </row>
    <row r="18549" spans="1:6">
      <c r="A18549" s="171">
        <v>44759</v>
      </c>
      <c r="B18549" t="s">
        <v>164</v>
      </c>
      <c r="C18549">
        <v>300600.81</v>
      </c>
      <c r="D18549" t="s">
        <v>9</v>
      </c>
      <c r="E18549" t="s">
        <v>10</v>
      </c>
      <c r="F18549">
        <v>806480</v>
      </c>
    </row>
    <row r="18550" spans="1:6">
      <c r="A18550" s="171">
        <v>44759</v>
      </c>
      <c r="B18550" t="s">
        <v>164</v>
      </c>
      <c r="C18550">
        <v>300600.81</v>
      </c>
      <c r="D18550" t="s">
        <v>9</v>
      </c>
      <c r="E18550" t="s">
        <v>11</v>
      </c>
      <c r="F18550">
        <v>0</v>
      </c>
    </row>
    <row r="18551" spans="1:6">
      <c r="A18551" s="171">
        <v>44759</v>
      </c>
      <c r="B18551" t="s">
        <v>164</v>
      </c>
      <c r="C18551">
        <v>300600.81</v>
      </c>
      <c r="D18551" t="s">
        <v>9</v>
      </c>
      <c r="E18551" t="s">
        <v>12</v>
      </c>
      <c r="F18551">
        <v>0</v>
      </c>
    </row>
    <row r="18552" spans="1:6">
      <c r="A18552" s="171">
        <v>44759</v>
      </c>
      <c r="B18552" t="s">
        <v>164</v>
      </c>
      <c r="C18552">
        <v>300600.81</v>
      </c>
      <c r="D18552" t="s">
        <v>9</v>
      </c>
      <c r="E18552" t="s">
        <v>13</v>
      </c>
      <c r="F18552">
        <v>0</v>
      </c>
    </row>
    <row r="18553" spans="1:6">
      <c r="A18553" s="171">
        <v>44759</v>
      </c>
      <c r="B18553" t="s">
        <v>164</v>
      </c>
      <c r="C18553">
        <v>300600.81</v>
      </c>
      <c r="D18553" t="s">
        <v>14</v>
      </c>
      <c r="E18553" t="s">
        <v>14</v>
      </c>
      <c r="F18553">
        <v>0</v>
      </c>
    </row>
    <row r="18554" spans="1:6">
      <c r="A18554" s="171">
        <v>44759</v>
      </c>
      <c r="B18554" t="s">
        <v>164</v>
      </c>
      <c r="C18554">
        <v>300600.81</v>
      </c>
      <c r="D18554" t="s">
        <v>14</v>
      </c>
      <c r="E18554" t="s">
        <v>15</v>
      </c>
      <c r="F18554">
        <v>0</v>
      </c>
    </row>
    <row r="18555" spans="1:6">
      <c r="A18555" s="171">
        <v>44759</v>
      </c>
      <c r="B18555" t="s">
        <v>164</v>
      </c>
      <c r="C18555">
        <v>300600.81</v>
      </c>
      <c r="D18555" t="s">
        <v>14</v>
      </c>
      <c r="E18555" t="s">
        <v>16</v>
      </c>
      <c r="F18555">
        <v>0</v>
      </c>
    </row>
    <row r="18556" spans="1:6">
      <c r="A18556" s="171">
        <v>44759</v>
      </c>
      <c r="B18556" t="s">
        <v>164</v>
      </c>
      <c r="C18556">
        <v>300600.81</v>
      </c>
      <c r="D18556" t="s">
        <v>14</v>
      </c>
      <c r="E18556" t="s">
        <v>17</v>
      </c>
      <c r="F18556">
        <v>0</v>
      </c>
    </row>
    <row r="18557" spans="1:6">
      <c r="A18557" s="171">
        <v>44759</v>
      </c>
      <c r="B18557" t="s">
        <v>164</v>
      </c>
      <c r="C18557">
        <v>300600.81</v>
      </c>
      <c r="D18557" t="s">
        <v>14</v>
      </c>
      <c r="E18557" t="s">
        <v>18</v>
      </c>
      <c r="F18557">
        <v>0</v>
      </c>
    </row>
    <row r="18558" spans="1:6">
      <c r="A18558" s="171">
        <v>44759</v>
      </c>
      <c r="B18558" t="s">
        <v>164</v>
      </c>
      <c r="C18558">
        <v>300600.81</v>
      </c>
      <c r="D18558" t="s">
        <v>19</v>
      </c>
      <c r="E18558" t="s">
        <v>19</v>
      </c>
      <c r="F18558">
        <v>1136913</v>
      </c>
    </row>
    <row r="18559" spans="1:6">
      <c r="A18559" s="171">
        <v>44759</v>
      </c>
      <c r="B18559" t="s">
        <v>164</v>
      </c>
      <c r="C18559">
        <v>300600.81</v>
      </c>
      <c r="D18559" t="s">
        <v>19</v>
      </c>
      <c r="E18559" t="s">
        <v>20</v>
      </c>
      <c r="F18559">
        <v>206748</v>
      </c>
    </row>
    <row r="18560" spans="1:6">
      <c r="A18560" s="171">
        <v>44759</v>
      </c>
      <c r="B18560" t="s">
        <v>164</v>
      </c>
      <c r="C18560">
        <v>300600.81</v>
      </c>
      <c r="D18560" t="s">
        <v>19</v>
      </c>
      <c r="E18560" t="s">
        <v>21</v>
      </c>
      <c r="F18560">
        <v>930165</v>
      </c>
    </row>
    <row r="18561" spans="1:6">
      <c r="A18561" s="171">
        <v>44759</v>
      </c>
      <c r="B18561" t="s">
        <v>164</v>
      </c>
      <c r="C18561">
        <v>300600.81</v>
      </c>
      <c r="D18561" t="s">
        <v>19</v>
      </c>
      <c r="E18561" t="s">
        <v>22</v>
      </c>
      <c r="F18561">
        <v>0</v>
      </c>
    </row>
    <row r="18562" spans="1:6">
      <c r="A18562" s="171">
        <v>44759</v>
      </c>
      <c r="B18562" t="s">
        <v>164</v>
      </c>
      <c r="C18562">
        <v>300600.81</v>
      </c>
      <c r="D18562" t="s">
        <v>23</v>
      </c>
      <c r="E18562" t="s">
        <v>23</v>
      </c>
      <c r="F18562">
        <v>212314</v>
      </c>
    </row>
    <row r="18563" spans="1:6">
      <c r="A18563" s="171">
        <v>44759</v>
      </c>
      <c r="B18563" t="s">
        <v>164</v>
      </c>
      <c r="C18563">
        <v>300600.81</v>
      </c>
      <c r="D18563" t="s">
        <v>24</v>
      </c>
      <c r="E18563" t="s">
        <v>24</v>
      </c>
      <c r="F18563">
        <v>1459243</v>
      </c>
    </row>
    <row r="18564" spans="1:6">
      <c r="A18564" s="171">
        <v>44759</v>
      </c>
      <c r="B18564" t="s">
        <v>164</v>
      </c>
      <c r="C18564">
        <v>300600.81</v>
      </c>
      <c r="D18564" t="s">
        <v>25</v>
      </c>
      <c r="E18564" t="s">
        <v>25</v>
      </c>
      <c r="F18564">
        <v>1701696</v>
      </c>
    </row>
    <row r="18565" spans="1:6">
      <c r="A18565" s="171">
        <v>44759</v>
      </c>
      <c r="B18565" t="s">
        <v>164</v>
      </c>
      <c r="C18565">
        <v>300600.81</v>
      </c>
      <c r="D18565" t="s">
        <v>26</v>
      </c>
      <c r="E18565" t="s">
        <v>26</v>
      </c>
      <c r="F18565">
        <v>2737005</v>
      </c>
    </row>
    <row r="18566" spans="1:6">
      <c r="A18566" s="171">
        <v>44759</v>
      </c>
      <c r="B18566" t="s">
        <v>164</v>
      </c>
      <c r="C18566">
        <v>300600.81</v>
      </c>
      <c r="D18566" t="s">
        <v>27</v>
      </c>
      <c r="E18566" t="s">
        <v>27</v>
      </c>
      <c r="F18566">
        <v>72826</v>
      </c>
    </row>
    <row r="18567" spans="1:6">
      <c r="A18567" s="171">
        <v>44759</v>
      </c>
      <c r="B18567" t="s">
        <v>164</v>
      </c>
      <c r="C18567">
        <v>300600.81</v>
      </c>
      <c r="D18567" t="s">
        <v>28</v>
      </c>
      <c r="E18567" t="s">
        <v>28</v>
      </c>
      <c r="F18567">
        <v>0</v>
      </c>
    </row>
    <row r="18568" spans="1:6">
      <c r="A18568" s="171">
        <v>44759</v>
      </c>
      <c r="B18568" t="s">
        <v>164</v>
      </c>
      <c r="C18568">
        <v>300600.81</v>
      </c>
      <c r="D18568" t="s">
        <v>29</v>
      </c>
      <c r="E18568" t="s">
        <v>29</v>
      </c>
      <c r="F18568">
        <v>2437695</v>
      </c>
    </row>
    <row r="18569" spans="1:6">
      <c r="A18569" s="171">
        <v>44759</v>
      </c>
      <c r="B18569" t="s">
        <v>164</v>
      </c>
      <c r="C18569">
        <v>300600.81</v>
      </c>
      <c r="D18569" t="s">
        <v>30</v>
      </c>
      <c r="E18569" t="s">
        <v>30</v>
      </c>
      <c r="F18569">
        <v>52596098</v>
      </c>
    </row>
    <row r="18570" spans="1:6">
      <c r="A18570" s="171">
        <v>44759</v>
      </c>
      <c r="B18570" t="s">
        <v>164</v>
      </c>
      <c r="C18570">
        <v>300600.81</v>
      </c>
      <c r="D18570" t="s">
        <v>31</v>
      </c>
      <c r="E18570" t="s">
        <v>31</v>
      </c>
      <c r="F18570">
        <v>1253264</v>
      </c>
    </row>
    <row r="18571" spans="1:6">
      <c r="A18571" s="171">
        <v>44759</v>
      </c>
      <c r="B18571" t="s">
        <v>164</v>
      </c>
      <c r="C18571">
        <v>300600.81</v>
      </c>
      <c r="D18571" t="s">
        <v>32</v>
      </c>
      <c r="E18571" t="s">
        <v>32</v>
      </c>
      <c r="F18571">
        <v>120354</v>
      </c>
    </row>
    <row r="18572" spans="1:6">
      <c r="A18572" s="171">
        <v>44759</v>
      </c>
      <c r="B18572" t="s">
        <v>164</v>
      </c>
      <c r="C18572">
        <v>300600.81</v>
      </c>
      <c r="D18572" t="s">
        <v>33</v>
      </c>
      <c r="E18572" t="s">
        <v>33</v>
      </c>
      <c r="F18572">
        <v>1404512</v>
      </c>
    </row>
    <row r="18573" spans="1:6">
      <c r="A18573" s="171">
        <v>44759</v>
      </c>
      <c r="B18573" t="s">
        <v>164</v>
      </c>
      <c r="C18573">
        <v>300600.81</v>
      </c>
      <c r="D18573" t="s">
        <v>34</v>
      </c>
      <c r="E18573" t="s">
        <v>34</v>
      </c>
      <c r="F18573">
        <v>0</v>
      </c>
    </row>
    <row r="18574" spans="1:6">
      <c r="A18574" s="171">
        <v>44759</v>
      </c>
      <c r="B18574" t="s">
        <v>164</v>
      </c>
      <c r="C18574">
        <v>300600.81</v>
      </c>
      <c r="D18574" t="s">
        <v>35</v>
      </c>
      <c r="E18574" t="s">
        <v>35</v>
      </c>
      <c r="F18574">
        <v>5690319</v>
      </c>
    </row>
    <row r="18575" spans="1:6">
      <c r="A18575" s="171">
        <v>44759</v>
      </c>
      <c r="B18575" t="s">
        <v>164</v>
      </c>
      <c r="C18575">
        <v>300600.81</v>
      </c>
      <c r="D18575" t="s">
        <v>36</v>
      </c>
      <c r="E18575" t="s">
        <v>36</v>
      </c>
      <c r="F18575">
        <v>0</v>
      </c>
    </row>
    <row r="18576" spans="1:6">
      <c r="A18576" s="171">
        <v>44759</v>
      </c>
      <c r="B18576" t="s">
        <v>164</v>
      </c>
      <c r="C18576">
        <v>300600.81</v>
      </c>
      <c r="D18576" t="s">
        <v>37</v>
      </c>
      <c r="E18576" t="s">
        <v>37</v>
      </c>
      <c r="F18576">
        <v>0</v>
      </c>
    </row>
    <row r="18577" spans="1:6">
      <c r="A18577" s="171">
        <v>44759</v>
      </c>
      <c r="B18577" t="s">
        <v>164</v>
      </c>
      <c r="C18577">
        <v>300600.81</v>
      </c>
      <c r="D18577" t="s">
        <v>38</v>
      </c>
      <c r="E18577" t="s">
        <v>38</v>
      </c>
      <c r="F18577">
        <v>712997</v>
      </c>
    </row>
    <row r="18578" spans="1:6">
      <c r="A18578" s="171">
        <v>44759</v>
      </c>
      <c r="B18578" t="s">
        <v>164</v>
      </c>
      <c r="C18578">
        <v>300600.81</v>
      </c>
      <c r="D18578" t="s">
        <v>39</v>
      </c>
      <c r="E18578" t="s">
        <v>39</v>
      </c>
      <c r="F18578">
        <v>0</v>
      </c>
    </row>
    <row r="18579" spans="1:6">
      <c r="A18579" s="171">
        <v>44759</v>
      </c>
      <c r="B18579" t="s">
        <v>164</v>
      </c>
      <c r="C18579">
        <v>300600.81</v>
      </c>
      <c r="D18579" t="s">
        <v>40</v>
      </c>
      <c r="E18579" t="s">
        <v>40</v>
      </c>
      <c r="F18579">
        <v>0</v>
      </c>
    </row>
    <row r="18580" spans="1:6">
      <c r="A18580" s="171">
        <v>44759</v>
      </c>
      <c r="B18580" t="s">
        <v>164</v>
      </c>
      <c r="C18580">
        <v>300600.81</v>
      </c>
      <c r="D18580" t="s">
        <v>41</v>
      </c>
      <c r="E18580" t="s">
        <v>41</v>
      </c>
      <c r="F18580">
        <v>0</v>
      </c>
    </row>
    <row r="18581" spans="1:6">
      <c r="A18581" s="171">
        <v>44760</v>
      </c>
      <c r="B18581" t="s">
        <v>164</v>
      </c>
      <c r="C18581">
        <v>218433.8</v>
      </c>
      <c r="D18581" t="s">
        <v>9</v>
      </c>
      <c r="E18581" t="s">
        <v>9</v>
      </c>
      <c r="F18581">
        <v>757216</v>
      </c>
    </row>
    <row r="18582" spans="1:6">
      <c r="A18582" s="171">
        <v>44760</v>
      </c>
      <c r="B18582" t="s">
        <v>164</v>
      </c>
      <c r="C18582">
        <v>218433.8</v>
      </c>
      <c r="D18582" t="s">
        <v>9</v>
      </c>
      <c r="E18582" t="s">
        <v>10</v>
      </c>
      <c r="F18582">
        <v>757216</v>
      </c>
    </row>
    <row r="18583" spans="1:6">
      <c r="A18583" s="171">
        <v>44760</v>
      </c>
      <c r="B18583" t="s">
        <v>164</v>
      </c>
      <c r="C18583">
        <v>218433.8</v>
      </c>
      <c r="D18583" t="s">
        <v>9</v>
      </c>
      <c r="E18583" t="s">
        <v>11</v>
      </c>
      <c r="F18583">
        <v>0</v>
      </c>
    </row>
    <row r="18584" spans="1:6">
      <c r="A18584" s="171">
        <v>44760</v>
      </c>
      <c r="B18584" t="s">
        <v>164</v>
      </c>
      <c r="C18584">
        <v>218433.8</v>
      </c>
      <c r="D18584" t="s">
        <v>9</v>
      </c>
      <c r="E18584" t="s">
        <v>12</v>
      </c>
      <c r="F18584">
        <v>0</v>
      </c>
    </row>
    <row r="18585" spans="1:6">
      <c r="A18585" s="171">
        <v>44760</v>
      </c>
      <c r="B18585" t="s">
        <v>164</v>
      </c>
      <c r="C18585">
        <v>218433.8</v>
      </c>
      <c r="D18585" t="s">
        <v>9</v>
      </c>
      <c r="E18585" t="s">
        <v>13</v>
      </c>
      <c r="F18585">
        <v>0</v>
      </c>
    </row>
    <row r="18586" spans="1:6">
      <c r="A18586" s="171">
        <v>44760</v>
      </c>
      <c r="B18586" t="s">
        <v>164</v>
      </c>
      <c r="C18586">
        <v>218433.8</v>
      </c>
      <c r="D18586" t="s">
        <v>14</v>
      </c>
      <c r="E18586" t="s">
        <v>14</v>
      </c>
      <c r="F18586">
        <v>0</v>
      </c>
    </row>
    <row r="18587" spans="1:6">
      <c r="A18587" s="171">
        <v>44760</v>
      </c>
      <c r="B18587" t="s">
        <v>164</v>
      </c>
      <c r="C18587">
        <v>218433.8</v>
      </c>
      <c r="D18587" t="s">
        <v>14</v>
      </c>
      <c r="E18587" t="s">
        <v>15</v>
      </c>
      <c r="F18587">
        <v>0</v>
      </c>
    </row>
    <row r="18588" spans="1:6">
      <c r="A18588" s="171">
        <v>44760</v>
      </c>
      <c r="B18588" t="s">
        <v>164</v>
      </c>
      <c r="C18588">
        <v>218433.8</v>
      </c>
      <c r="D18588" t="s">
        <v>14</v>
      </c>
      <c r="E18588" t="s">
        <v>16</v>
      </c>
      <c r="F18588">
        <v>0</v>
      </c>
    </row>
    <row r="18589" spans="1:6">
      <c r="A18589" s="171">
        <v>44760</v>
      </c>
      <c r="B18589" t="s">
        <v>164</v>
      </c>
      <c r="C18589">
        <v>218433.8</v>
      </c>
      <c r="D18589" t="s">
        <v>14</v>
      </c>
      <c r="E18589" t="s">
        <v>17</v>
      </c>
      <c r="F18589">
        <v>0</v>
      </c>
    </row>
    <row r="18590" spans="1:6">
      <c r="A18590" s="171">
        <v>44760</v>
      </c>
      <c r="B18590" t="s">
        <v>164</v>
      </c>
      <c r="C18590">
        <v>218433.8</v>
      </c>
      <c r="D18590" t="s">
        <v>14</v>
      </c>
      <c r="E18590" t="s">
        <v>18</v>
      </c>
      <c r="F18590">
        <v>0</v>
      </c>
    </row>
    <row r="18591" spans="1:6">
      <c r="A18591" s="171">
        <v>44760</v>
      </c>
      <c r="B18591" t="s">
        <v>164</v>
      </c>
      <c r="C18591">
        <v>218433.8</v>
      </c>
      <c r="D18591" t="s">
        <v>19</v>
      </c>
      <c r="E18591" t="s">
        <v>19</v>
      </c>
      <c r="F18591">
        <v>1189419</v>
      </c>
    </row>
    <row r="18592" spans="1:6">
      <c r="A18592" s="171">
        <v>44760</v>
      </c>
      <c r="B18592" t="s">
        <v>164</v>
      </c>
      <c r="C18592">
        <v>218433.8</v>
      </c>
      <c r="D18592" t="s">
        <v>19</v>
      </c>
      <c r="E18592" t="s">
        <v>20</v>
      </c>
      <c r="F18592">
        <v>395538</v>
      </c>
    </row>
    <row r="18593" spans="1:6">
      <c r="A18593" s="171">
        <v>44760</v>
      </c>
      <c r="B18593" t="s">
        <v>164</v>
      </c>
      <c r="C18593">
        <v>218433.8</v>
      </c>
      <c r="D18593" t="s">
        <v>19</v>
      </c>
      <c r="E18593" t="s">
        <v>21</v>
      </c>
      <c r="F18593">
        <v>793881</v>
      </c>
    </row>
    <row r="18594" spans="1:6">
      <c r="A18594" s="171">
        <v>44760</v>
      </c>
      <c r="B18594" t="s">
        <v>164</v>
      </c>
      <c r="C18594">
        <v>218433.8</v>
      </c>
      <c r="D18594" t="s">
        <v>19</v>
      </c>
      <c r="E18594" t="s">
        <v>22</v>
      </c>
      <c r="F18594">
        <v>0</v>
      </c>
    </row>
    <row r="18595" spans="1:6">
      <c r="A18595" s="171">
        <v>44760</v>
      </c>
      <c r="B18595" t="s">
        <v>164</v>
      </c>
      <c r="C18595">
        <v>218433.8</v>
      </c>
      <c r="D18595" t="s">
        <v>23</v>
      </c>
      <c r="E18595" t="s">
        <v>23</v>
      </c>
      <c r="F18595">
        <v>215007</v>
      </c>
    </row>
    <row r="18596" spans="1:6">
      <c r="A18596" s="171">
        <v>44760</v>
      </c>
      <c r="B18596" t="s">
        <v>164</v>
      </c>
      <c r="C18596">
        <v>218433.8</v>
      </c>
      <c r="D18596" t="s">
        <v>24</v>
      </c>
      <c r="E18596" t="s">
        <v>24</v>
      </c>
      <c r="F18596">
        <v>1074164</v>
      </c>
    </row>
    <row r="18597" spans="1:6">
      <c r="A18597" s="171">
        <v>44760</v>
      </c>
      <c r="B18597" t="s">
        <v>164</v>
      </c>
      <c r="C18597">
        <v>218433.8</v>
      </c>
      <c r="D18597" t="s">
        <v>25</v>
      </c>
      <c r="E18597" t="s">
        <v>25</v>
      </c>
      <c r="F18597">
        <v>2002361</v>
      </c>
    </row>
    <row r="18598" spans="1:6">
      <c r="A18598" s="171">
        <v>44760</v>
      </c>
      <c r="B18598" t="s">
        <v>164</v>
      </c>
      <c r="C18598">
        <v>218433.8</v>
      </c>
      <c r="D18598" t="s">
        <v>26</v>
      </c>
      <c r="E18598" t="s">
        <v>26</v>
      </c>
      <c r="F18598">
        <v>2580114</v>
      </c>
    </row>
    <row r="18599" spans="1:6">
      <c r="A18599" s="171">
        <v>44760</v>
      </c>
      <c r="B18599" t="s">
        <v>164</v>
      </c>
      <c r="C18599">
        <v>218433.8</v>
      </c>
      <c r="D18599" t="s">
        <v>27</v>
      </c>
      <c r="E18599" t="s">
        <v>27</v>
      </c>
      <c r="F18599">
        <v>65954</v>
      </c>
    </row>
    <row r="18600" spans="1:6">
      <c r="A18600" s="171">
        <v>44760</v>
      </c>
      <c r="B18600" t="s">
        <v>164</v>
      </c>
      <c r="C18600">
        <v>218433.8</v>
      </c>
      <c r="D18600" t="s">
        <v>28</v>
      </c>
      <c r="E18600" t="s">
        <v>28</v>
      </c>
      <c r="F18600">
        <v>0</v>
      </c>
    </row>
    <row r="18601" spans="1:6">
      <c r="A18601" s="171">
        <v>44760</v>
      </c>
      <c r="B18601" t="s">
        <v>164</v>
      </c>
      <c r="C18601">
        <v>218433.8</v>
      </c>
      <c r="D18601" t="s">
        <v>29</v>
      </c>
      <c r="E18601" t="s">
        <v>29</v>
      </c>
      <c r="F18601">
        <v>2604644</v>
      </c>
    </row>
    <row r="18602" spans="1:6">
      <c r="A18602" s="171">
        <v>44760</v>
      </c>
      <c r="B18602" t="s">
        <v>164</v>
      </c>
      <c r="C18602">
        <v>218433.8</v>
      </c>
      <c r="D18602" t="s">
        <v>30</v>
      </c>
      <c r="E18602" t="s">
        <v>30</v>
      </c>
      <c r="F18602">
        <v>68354889</v>
      </c>
    </row>
    <row r="18603" spans="1:6">
      <c r="A18603" s="171">
        <v>44760</v>
      </c>
      <c r="B18603" t="s">
        <v>164</v>
      </c>
      <c r="C18603">
        <v>218433.8</v>
      </c>
      <c r="D18603" t="s">
        <v>31</v>
      </c>
      <c r="E18603" t="s">
        <v>31</v>
      </c>
      <c r="F18603">
        <v>879653</v>
      </c>
    </row>
    <row r="18604" spans="1:6">
      <c r="A18604" s="171">
        <v>44760</v>
      </c>
      <c r="B18604" t="s">
        <v>164</v>
      </c>
      <c r="C18604">
        <v>218433.8</v>
      </c>
      <c r="D18604" t="s">
        <v>32</v>
      </c>
      <c r="E18604" t="s">
        <v>32</v>
      </c>
      <c r="F18604">
        <v>31116</v>
      </c>
    </row>
    <row r="18605" spans="1:6">
      <c r="A18605" s="171">
        <v>44760</v>
      </c>
      <c r="B18605" t="s">
        <v>164</v>
      </c>
      <c r="C18605">
        <v>218433.8</v>
      </c>
      <c r="D18605" t="s">
        <v>33</v>
      </c>
      <c r="E18605" t="s">
        <v>33</v>
      </c>
      <c r="F18605">
        <v>1188740</v>
      </c>
    </row>
    <row r="18606" spans="1:6">
      <c r="A18606" s="171">
        <v>44760</v>
      </c>
      <c r="B18606" t="s">
        <v>164</v>
      </c>
      <c r="C18606">
        <v>218433.8</v>
      </c>
      <c r="D18606" t="s">
        <v>34</v>
      </c>
      <c r="E18606" t="s">
        <v>34</v>
      </c>
      <c r="F18606">
        <v>0</v>
      </c>
    </row>
    <row r="18607" spans="1:6">
      <c r="A18607" s="171">
        <v>44760</v>
      </c>
      <c r="B18607" t="s">
        <v>164</v>
      </c>
      <c r="C18607">
        <v>218433.8</v>
      </c>
      <c r="D18607" t="s">
        <v>35</v>
      </c>
      <c r="E18607" t="s">
        <v>35</v>
      </c>
      <c r="F18607">
        <v>5632938</v>
      </c>
    </row>
    <row r="18608" spans="1:6">
      <c r="A18608" s="171">
        <v>44760</v>
      </c>
      <c r="B18608" t="s">
        <v>164</v>
      </c>
      <c r="C18608">
        <v>218433.8</v>
      </c>
      <c r="D18608" t="s">
        <v>36</v>
      </c>
      <c r="E18608" t="s">
        <v>36</v>
      </c>
      <c r="F18608">
        <v>0</v>
      </c>
    </row>
    <row r="18609" spans="1:6">
      <c r="A18609" s="171">
        <v>44760</v>
      </c>
      <c r="B18609" t="s">
        <v>164</v>
      </c>
      <c r="C18609">
        <v>218433.8</v>
      </c>
      <c r="D18609" t="s">
        <v>37</v>
      </c>
      <c r="E18609" t="s">
        <v>37</v>
      </c>
      <c r="F18609">
        <v>0</v>
      </c>
    </row>
    <row r="18610" spans="1:6">
      <c r="A18610" s="171">
        <v>44760</v>
      </c>
      <c r="B18610" t="s">
        <v>164</v>
      </c>
      <c r="C18610">
        <v>218433.8</v>
      </c>
      <c r="D18610" t="s">
        <v>38</v>
      </c>
      <c r="E18610" t="s">
        <v>38</v>
      </c>
      <c r="F18610">
        <v>1351301</v>
      </c>
    </row>
    <row r="18611" spans="1:6">
      <c r="A18611" s="171">
        <v>44760</v>
      </c>
      <c r="B18611" t="s">
        <v>164</v>
      </c>
      <c r="C18611">
        <v>218433.8</v>
      </c>
      <c r="D18611" t="s">
        <v>39</v>
      </c>
      <c r="E18611" t="s">
        <v>39</v>
      </c>
      <c r="F18611">
        <v>0</v>
      </c>
    </row>
    <row r="18612" spans="1:6">
      <c r="A18612" s="171">
        <v>44760</v>
      </c>
      <c r="B18612" t="s">
        <v>164</v>
      </c>
      <c r="C18612">
        <v>218433.8</v>
      </c>
      <c r="D18612" t="s">
        <v>40</v>
      </c>
      <c r="E18612" t="s">
        <v>40</v>
      </c>
      <c r="F18612">
        <v>0</v>
      </c>
    </row>
    <row r="18613" spans="1:6">
      <c r="A18613" s="171">
        <v>44760</v>
      </c>
      <c r="B18613" t="s">
        <v>164</v>
      </c>
      <c r="C18613">
        <v>218433.8</v>
      </c>
      <c r="D18613" t="s">
        <v>41</v>
      </c>
      <c r="E18613" t="s">
        <v>41</v>
      </c>
      <c r="F18613">
        <v>0</v>
      </c>
    </row>
    <row r="18614" spans="1:6">
      <c r="A18614" s="171">
        <v>44761</v>
      </c>
      <c r="B18614" t="s">
        <v>164</v>
      </c>
      <c r="C18614">
        <v>232753.53</v>
      </c>
      <c r="D18614" t="s">
        <v>9</v>
      </c>
      <c r="E18614" t="s">
        <v>9</v>
      </c>
      <c r="F18614">
        <v>795070</v>
      </c>
    </row>
    <row r="18615" spans="1:6">
      <c r="A18615" s="171">
        <v>44761</v>
      </c>
      <c r="B18615" t="s">
        <v>164</v>
      </c>
      <c r="C18615">
        <v>232753.53</v>
      </c>
      <c r="D18615" t="s">
        <v>9</v>
      </c>
      <c r="E18615" t="s">
        <v>10</v>
      </c>
      <c r="F18615">
        <v>795070</v>
      </c>
    </row>
    <row r="18616" spans="1:6">
      <c r="A18616" s="171">
        <v>44761</v>
      </c>
      <c r="B18616" t="s">
        <v>164</v>
      </c>
      <c r="C18616">
        <v>232753.53</v>
      </c>
      <c r="D18616" t="s">
        <v>9</v>
      </c>
      <c r="E18616" t="s">
        <v>11</v>
      </c>
      <c r="F18616">
        <v>0</v>
      </c>
    </row>
    <row r="18617" spans="1:6">
      <c r="A18617" s="171">
        <v>44761</v>
      </c>
      <c r="B18617" t="s">
        <v>164</v>
      </c>
      <c r="C18617">
        <v>232753.53</v>
      </c>
      <c r="D18617" t="s">
        <v>9</v>
      </c>
      <c r="E18617" t="s">
        <v>12</v>
      </c>
      <c r="F18617">
        <v>0</v>
      </c>
    </row>
    <row r="18618" spans="1:6">
      <c r="A18618" s="171">
        <v>44761</v>
      </c>
      <c r="B18618" t="s">
        <v>164</v>
      </c>
      <c r="C18618">
        <v>232753.53</v>
      </c>
      <c r="D18618" t="s">
        <v>9</v>
      </c>
      <c r="E18618" t="s">
        <v>13</v>
      </c>
      <c r="F18618">
        <v>0</v>
      </c>
    </row>
    <row r="18619" spans="1:6">
      <c r="A18619" s="171">
        <v>44761</v>
      </c>
      <c r="B18619" t="s">
        <v>164</v>
      </c>
      <c r="C18619">
        <v>232753.53</v>
      </c>
      <c r="D18619" t="s">
        <v>14</v>
      </c>
      <c r="E18619" t="s">
        <v>14</v>
      </c>
      <c r="F18619">
        <v>0</v>
      </c>
    </row>
    <row r="18620" spans="1:6">
      <c r="A18620" s="171">
        <v>44761</v>
      </c>
      <c r="B18620" t="s">
        <v>164</v>
      </c>
      <c r="C18620">
        <v>232753.53</v>
      </c>
      <c r="D18620" t="s">
        <v>14</v>
      </c>
      <c r="E18620" t="s">
        <v>15</v>
      </c>
      <c r="F18620">
        <v>0</v>
      </c>
    </row>
    <row r="18621" spans="1:6">
      <c r="A18621" s="171">
        <v>44761</v>
      </c>
      <c r="B18621" t="s">
        <v>164</v>
      </c>
      <c r="C18621">
        <v>232753.53</v>
      </c>
      <c r="D18621" t="s">
        <v>14</v>
      </c>
      <c r="E18621" t="s">
        <v>16</v>
      </c>
      <c r="F18621">
        <v>0</v>
      </c>
    </row>
    <row r="18622" spans="1:6">
      <c r="A18622" s="171">
        <v>44761</v>
      </c>
      <c r="B18622" t="s">
        <v>164</v>
      </c>
      <c r="C18622">
        <v>232753.53</v>
      </c>
      <c r="D18622" t="s">
        <v>14</v>
      </c>
      <c r="E18622" t="s">
        <v>17</v>
      </c>
      <c r="F18622">
        <v>0</v>
      </c>
    </row>
    <row r="18623" spans="1:6">
      <c r="A18623" s="171">
        <v>44761</v>
      </c>
      <c r="B18623" t="s">
        <v>164</v>
      </c>
      <c r="C18623">
        <v>232753.53</v>
      </c>
      <c r="D18623" t="s">
        <v>14</v>
      </c>
      <c r="E18623" t="s">
        <v>18</v>
      </c>
      <c r="F18623">
        <v>0</v>
      </c>
    </row>
    <row r="18624" spans="1:6">
      <c r="A18624" s="171">
        <v>44761</v>
      </c>
      <c r="B18624" t="s">
        <v>164</v>
      </c>
      <c r="C18624">
        <v>232753.53</v>
      </c>
      <c r="D18624" t="s">
        <v>19</v>
      </c>
      <c r="E18624" t="s">
        <v>19</v>
      </c>
      <c r="F18624">
        <v>1175049</v>
      </c>
    </row>
    <row r="18625" spans="1:6">
      <c r="A18625" s="171">
        <v>44761</v>
      </c>
      <c r="B18625" t="s">
        <v>164</v>
      </c>
      <c r="C18625">
        <v>232753.53</v>
      </c>
      <c r="D18625" t="s">
        <v>19</v>
      </c>
      <c r="E18625" t="s">
        <v>20</v>
      </c>
      <c r="F18625">
        <v>396021</v>
      </c>
    </row>
    <row r="18626" spans="1:6">
      <c r="A18626" s="171">
        <v>44761</v>
      </c>
      <c r="B18626" t="s">
        <v>164</v>
      </c>
      <c r="C18626">
        <v>232753.53</v>
      </c>
      <c r="D18626" t="s">
        <v>19</v>
      </c>
      <c r="E18626" t="s">
        <v>21</v>
      </c>
      <c r="F18626">
        <v>779028</v>
      </c>
    </row>
    <row r="18627" spans="1:6">
      <c r="A18627" s="171">
        <v>44761</v>
      </c>
      <c r="B18627" t="s">
        <v>164</v>
      </c>
      <c r="C18627">
        <v>232753.53</v>
      </c>
      <c r="D18627" t="s">
        <v>19</v>
      </c>
      <c r="E18627" t="s">
        <v>22</v>
      </c>
      <c r="F18627">
        <v>0</v>
      </c>
    </row>
    <row r="18628" spans="1:6">
      <c r="A18628" s="171">
        <v>44761</v>
      </c>
      <c r="B18628" t="s">
        <v>164</v>
      </c>
      <c r="C18628">
        <v>232753.53</v>
      </c>
      <c r="D18628" t="s">
        <v>23</v>
      </c>
      <c r="E18628" t="s">
        <v>23</v>
      </c>
      <c r="F18628">
        <v>204204</v>
      </c>
    </row>
    <row r="18629" spans="1:6">
      <c r="A18629" s="171">
        <v>44761</v>
      </c>
      <c r="B18629" t="s">
        <v>164</v>
      </c>
      <c r="C18629">
        <v>232753.53</v>
      </c>
      <c r="D18629" t="s">
        <v>24</v>
      </c>
      <c r="E18629" t="s">
        <v>24</v>
      </c>
      <c r="F18629">
        <v>1251251</v>
      </c>
    </row>
    <row r="18630" spans="1:6">
      <c r="A18630" s="171">
        <v>44761</v>
      </c>
      <c r="B18630" t="s">
        <v>164</v>
      </c>
      <c r="C18630">
        <v>232753.53</v>
      </c>
      <c r="D18630" t="s">
        <v>25</v>
      </c>
      <c r="E18630" t="s">
        <v>25</v>
      </c>
      <c r="F18630">
        <v>1802265</v>
      </c>
    </row>
    <row r="18631" spans="1:6">
      <c r="A18631" s="171">
        <v>44761</v>
      </c>
      <c r="B18631" t="s">
        <v>164</v>
      </c>
      <c r="C18631">
        <v>232753.53</v>
      </c>
      <c r="D18631" t="s">
        <v>26</v>
      </c>
      <c r="E18631" t="s">
        <v>26</v>
      </c>
      <c r="F18631">
        <v>2230353</v>
      </c>
    </row>
    <row r="18632" spans="1:6">
      <c r="A18632" s="171">
        <v>44761</v>
      </c>
      <c r="B18632" t="s">
        <v>164</v>
      </c>
      <c r="C18632">
        <v>232753.53</v>
      </c>
      <c r="D18632" t="s">
        <v>27</v>
      </c>
      <c r="E18632" t="s">
        <v>27</v>
      </c>
      <c r="F18632">
        <v>82866</v>
      </c>
    </row>
    <row r="18633" spans="1:6">
      <c r="A18633" s="171">
        <v>44761</v>
      </c>
      <c r="B18633" t="s">
        <v>164</v>
      </c>
      <c r="C18633">
        <v>232753.53</v>
      </c>
      <c r="D18633" t="s">
        <v>28</v>
      </c>
      <c r="E18633" t="s">
        <v>28</v>
      </c>
      <c r="F18633">
        <v>0</v>
      </c>
    </row>
    <row r="18634" spans="1:6">
      <c r="A18634" s="171">
        <v>44761</v>
      </c>
      <c r="B18634" t="s">
        <v>164</v>
      </c>
      <c r="C18634">
        <v>232753.53</v>
      </c>
      <c r="D18634" t="s">
        <v>29</v>
      </c>
      <c r="E18634" t="s">
        <v>29</v>
      </c>
      <c r="F18634">
        <v>2932776</v>
      </c>
    </row>
    <row r="18635" spans="1:6">
      <c r="A18635" s="171">
        <v>44761</v>
      </c>
      <c r="B18635" t="s">
        <v>164</v>
      </c>
      <c r="C18635">
        <v>232753.53</v>
      </c>
      <c r="D18635" t="s">
        <v>30</v>
      </c>
      <c r="E18635" t="s">
        <v>30</v>
      </c>
      <c r="F18635">
        <v>60824281</v>
      </c>
    </row>
    <row r="18636" spans="1:6">
      <c r="A18636" s="171">
        <v>44761</v>
      </c>
      <c r="B18636" t="s">
        <v>164</v>
      </c>
      <c r="C18636">
        <v>232753.53</v>
      </c>
      <c r="D18636" t="s">
        <v>31</v>
      </c>
      <c r="E18636" t="s">
        <v>31</v>
      </c>
      <c r="F18636">
        <v>875082</v>
      </c>
    </row>
    <row r="18637" spans="1:6">
      <c r="A18637" s="171">
        <v>44761</v>
      </c>
      <c r="B18637" t="s">
        <v>164</v>
      </c>
      <c r="C18637">
        <v>232753.53</v>
      </c>
      <c r="D18637" t="s">
        <v>32</v>
      </c>
      <c r="E18637" t="s">
        <v>32</v>
      </c>
      <c r="F18637">
        <v>106345</v>
      </c>
    </row>
    <row r="18638" spans="1:6">
      <c r="A18638" s="171">
        <v>44761</v>
      </c>
      <c r="B18638" t="s">
        <v>164</v>
      </c>
      <c r="C18638">
        <v>232753.53</v>
      </c>
      <c r="D18638" t="s">
        <v>33</v>
      </c>
      <c r="E18638" t="s">
        <v>33</v>
      </c>
      <c r="F18638">
        <v>1547359</v>
      </c>
    </row>
    <row r="18639" spans="1:6">
      <c r="A18639" s="171">
        <v>44761</v>
      </c>
      <c r="B18639" t="s">
        <v>164</v>
      </c>
      <c r="C18639">
        <v>232753.53</v>
      </c>
      <c r="D18639" t="s">
        <v>34</v>
      </c>
      <c r="E18639" t="s">
        <v>34</v>
      </c>
      <c r="F18639">
        <v>0</v>
      </c>
    </row>
    <row r="18640" spans="1:6">
      <c r="A18640" s="171">
        <v>44761</v>
      </c>
      <c r="B18640" t="s">
        <v>164</v>
      </c>
      <c r="C18640">
        <v>232753.53</v>
      </c>
      <c r="D18640" t="s">
        <v>35</v>
      </c>
      <c r="E18640" t="s">
        <v>35</v>
      </c>
      <c r="F18640">
        <v>5585756</v>
      </c>
    </row>
    <row r="18641" spans="1:6">
      <c r="A18641" s="171">
        <v>44761</v>
      </c>
      <c r="B18641" t="s">
        <v>164</v>
      </c>
      <c r="C18641">
        <v>232753.53</v>
      </c>
      <c r="D18641" t="s">
        <v>36</v>
      </c>
      <c r="E18641" t="s">
        <v>36</v>
      </c>
      <c r="F18641">
        <v>0</v>
      </c>
    </row>
    <row r="18642" spans="1:6">
      <c r="A18642" s="171">
        <v>44761</v>
      </c>
      <c r="B18642" t="s">
        <v>164</v>
      </c>
      <c r="C18642">
        <v>232753.53</v>
      </c>
      <c r="D18642" t="s">
        <v>37</v>
      </c>
      <c r="E18642" t="s">
        <v>37</v>
      </c>
      <c r="F18642">
        <v>0</v>
      </c>
    </row>
    <row r="18643" spans="1:6">
      <c r="A18643" s="171">
        <v>44761</v>
      </c>
      <c r="B18643" t="s">
        <v>164</v>
      </c>
      <c r="C18643">
        <v>232753.53</v>
      </c>
      <c r="D18643" t="s">
        <v>38</v>
      </c>
      <c r="E18643" t="s">
        <v>38</v>
      </c>
      <c r="F18643">
        <v>7074041</v>
      </c>
    </row>
    <row r="18644" spans="1:6">
      <c r="A18644" s="171">
        <v>44761</v>
      </c>
      <c r="B18644" t="s">
        <v>164</v>
      </c>
      <c r="C18644">
        <v>232753.53</v>
      </c>
      <c r="D18644" t="s">
        <v>39</v>
      </c>
      <c r="E18644" t="s">
        <v>39</v>
      </c>
      <c r="F18644">
        <v>0</v>
      </c>
    </row>
    <row r="18645" spans="1:6">
      <c r="A18645" s="171">
        <v>44761</v>
      </c>
      <c r="B18645" t="s">
        <v>164</v>
      </c>
      <c r="C18645">
        <v>232753.53</v>
      </c>
      <c r="D18645" t="s">
        <v>40</v>
      </c>
      <c r="E18645" t="s">
        <v>40</v>
      </c>
      <c r="F18645">
        <v>0</v>
      </c>
    </row>
    <row r="18646" spans="1:6">
      <c r="A18646" s="171">
        <v>44761</v>
      </c>
      <c r="B18646" t="s">
        <v>164</v>
      </c>
      <c r="C18646">
        <v>232753.53</v>
      </c>
      <c r="D18646" t="s">
        <v>41</v>
      </c>
      <c r="E18646" t="s">
        <v>41</v>
      </c>
      <c r="F18646">
        <v>0</v>
      </c>
    </row>
    <row r="18647" spans="1:6">
      <c r="A18647" s="171">
        <v>44762</v>
      </c>
      <c r="B18647" t="s">
        <v>164</v>
      </c>
      <c r="C18647">
        <v>207163.38</v>
      </c>
      <c r="D18647" t="s">
        <v>9</v>
      </c>
      <c r="E18647" t="s">
        <v>9</v>
      </c>
      <c r="F18647">
        <v>11242</v>
      </c>
    </row>
    <row r="18648" spans="1:6">
      <c r="A18648" s="171">
        <v>44762</v>
      </c>
      <c r="B18648" t="s">
        <v>164</v>
      </c>
      <c r="C18648">
        <v>207163.38</v>
      </c>
      <c r="D18648" t="s">
        <v>9</v>
      </c>
      <c r="E18648" t="s">
        <v>10</v>
      </c>
      <c r="F18648">
        <v>11242</v>
      </c>
    </row>
    <row r="18649" spans="1:6">
      <c r="A18649" s="171">
        <v>44762</v>
      </c>
      <c r="B18649" t="s">
        <v>164</v>
      </c>
      <c r="C18649">
        <v>207163.38</v>
      </c>
      <c r="D18649" t="s">
        <v>9</v>
      </c>
      <c r="E18649" t="s">
        <v>11</v>
      </c>
      <c r="F18649">
        <v>0</v>
      </c>
    </row>
    <row r="18650" spans="1:6">
      <c r="A18650" s="171">
        <v>44762</v>
      </c>
      <c r="B18650" t="s">
        <v>164</v>
      </c>
      <c r="C18650">
        <v>207163.38</v>
      </c>
      <c r="D18650" t="s">
        <v>9</v>
      </c>
      <c r="E18650" t="s">
        <v>12</v>
      </c>
      <c r="F18650">
        <v>0</v>
      </c>
    </row>
    <row r="18651" spans="1:6">
      <c r="A18651" s="171">
        <v>44762</v>
      </c>
      <c r="B18651" t="s">
        <v>164</v>
      </c>
      <c r="C18651">
        <v>207163.38</v>
      </c>
      <c r="D18651" t="s">
        <v>9</v>
      </c>
      <c r="E18651" t="s">
        <v>13</v>
      </c>
      <c r="F18651">
        <v>0</v>
      </c>
    </row>
    <row r="18652" spans="1:6">
      <c r="A18652" s="171">
        <v>44762</v>
      </c>
      <c r="B18652" t="s">
        <v>164</v>
      </c>
      <c r="C18652">
        <v>207163.38</v>
      </c>
      <c r="D18652" t="s">
        <v>14</v>
      </c>
      <c r="E18652" t="s">
        <v>14</v>
      </c>
      <c r="F18652">
        <v>0</v>
      </c>
    </row>
    <row r="18653" spans="1:6">
      <c r="A18653" s="171">
        <v>44762</v>
      </c>
      <c r="B18653" t="s">
        <v>164</v>
      </c>
      <c r="C18653">
        <v>207163.38</v>
      </c>
      <c r="D18653" t="s">
        <v>14</v>
      </c>
      <c r="E18653" t="s">
        <v>15</v>
      </c>
      <c r="F18653">
        <v>0</v>
      </c>
    </row>
    <row r="18654" spans="1:6">
      <c r="A18654" s="171">
        <v>44762</v>
      </c>
      <c r="B18654" t="s">
        <v>164</v>
      </c>
      <c r="C18654">
        <v>207163.38</v>
      </c>
      <c r="D18654" t="s">
        <v>14</v>
      </c>
      <c r="E18654" t="s">
        <v>16</v>
      </c>
      <c r="F18654">
        <v>0</v>
      </c>
    </row>
    <row r="18655" spans="1:6">
      <c r="A18655" s="171">
        <v>44762</v>
      </c>
      <c r="B18655" t="s">
        <v>164</v>
      </c>
      <c r="C18655">
        <v>207163.38</v>
      </c>
      <c r="D18655" t="s">
        <v>14</v>
      </c>
      <c r="E18655" t="s">
        <v>17</v>
      </c>
      <c r="F18655">
        <v>0</v>
      </c>
    </row>
    <row r="18656" spans="1:6">
      <c r="A18656" s="171">
        <v>44762</v>
      </c>
      <c r="B18656" t="s">
        <v>164</v>
      </c>
      <c r="C18656">
        <v>207163.38</v>
      </c>
      <c r="D18656" t="s">
        <v>14</v>
      </c>
      <c r="E18656" t="s">
        <v>18</v>
      </c>
      <c r="F18656">
        <v>0</v>
      </c>
    </row>
    <row r="18657" spans="1:6">
      <c r="A18657" s="171">
        <v>44762</v>
      </c>
      <c r="B18657" t="s">
        <v>164</v>
      </c>
      <c r="C18657">
        <v>207163.38</v>
      </c>
      <c r="D18657" t="s">
        <v>19</v>
      </c>
      <c r="E18657" t="s">
        <v>19</v>
      </c>
      <c r="F18657">
        <v>1919043</v>
      </c>
    </row>
    <row r="18658" spans="1:6">
      <c r="A18658" s="171">
        <v>44762</v>
      </c>
      <c r="B18658" t="s">
        <v>164</v>
      </c>
      <c r="C18658">
        <v>207163.38</v>
      </c>
      <c r="D18658" t="s">
        <v>19</v>
      </c>
      <c r="E18658" t="s">
        <v>20</v>
      </c>
      <c r="F18658">
        <v>543042</v>
      </c>
    </row>
    <row r="18659" spans="1:6">
      <c r="A18659" s="171">
        <v>44762</v>
      </c>
      <c r="B18659" t="s">
        <v>164</v>
      </c>
      <c r="C18659">
        <v>207163.38</v>
      </c>
      <c r="D18659" t="s">
        <v>19</v>
      </c>
      <c r="E18659" t="s">
        <v>21</v>
      </c>
      <c r="F18659">
        <v>1376001</v>
      </c>
    </row>
    <row r="18660" spans="1:6">
      <c r="A18660" s="171">
        <v>44762</v>
      </c>
      <c r="B18660" t="s">
        <v>164</v>
      </c>
      <c r="C18660">
        <v>207163.38</v>
      </c>
      <c r="D18660" t="s">
        <v>19</v>
      </c>
      <c r="E18660" t="s">
        <v>22</v>
      </c>
      <c r="F18660">
        <v>0</v>
      </c>
    </row>
    <row r="18661" spans="1:6">
      <c r="A18661" s="171">
        <v>44762</v>
      </c>
      <c r="B18661" t="s">
        <v>164</v>
      </c>
      <c r="C18661">
        <v>207163.38</v>
      </c>
      <c r="D18661" t="s">
        <v>23</v>
      </c>
      <c r="E18661" t="s">
        <v>23</v>
      </c>
      <c r="F18661">
        <v>4715</v>
      </c>
    </row>
    <row r="18662" spans="1:6">
      <c r="A18662" s="171">
        <v>44762</v>
      </c>
      <c r="B18662" t="s">
        <v>164</v>
      </c>
      <c r="C18662">
        <v>207163.38</v>
      </c>
      <c r="D18662" t="s">
        <v>24</v>
      </c>
      <c r="E18662" t="s">
        <v>24</v>
      </c>
      <c r="F18662">
        <v>700096</v>
      </c>
    </row>
    <row r="18663" spans="1:6">
      <c r="A18663" s="171">
        <v>44762</v>
      </c>
      <c r="B18663" t="s">
        <v>164</v>
      </c>
      <c r="C18663">
        <v>207163.38</v>
      </c>
      <c r="D18663" t="s">
        <v>25</v>
      </c>
      <c r="E18663" t="s">
        <v>25</v>
      </c>
      <c r="F18663">
        <v>1852533</v>
      </c>
    </row>
    <row r="18664" spans="1:6">
      <c r="A18664" s="171">
        <v>44762</v>
      </c>
      <c r="B18664" t="s">
        <v>164</v>
      </c>
      <c r="C18664">
        <v>207163.38</v>
      </c>
      <c r="D18664" t="s">
        <v>26</v>
      </c>
      <c r="E18664" t="s">
        <v>26</v>
      </c>
      <c r="F18664">
        <v>4085313</v>
      </c>
    </row>
    <row r="18665" spans="1:6">
      <c r="A18665" s="171">
        <v>44762</v>
      </c>
      <c r="B18665" t="s">
        <v>164</v>
      </c>
      <c r="C18665">
        <v>207163.38</v>
      </c>
      <c r="D18665" t="s">
        <v>27</v>
      </c>
      <c r="E18665" t="s">
        <v>27</v>
      </c>
      <c r="F18665">
        <v>51194</v>
      </c>
    </row>
    <row r="18666" spans="1:6">
      <c r="A18666" s="171">
        <v>44762</v>
      </c>
      <c r="B18666" t="s">
        <v>164</v>
      </c>
      <c r="C18666">
        <v>207163.38</v>
      </c>
      <c r="D18666" t="s">
        <v>28</v>
      </c>
      <c r="E18666" t="s">
        <v>28</v>
      </c>
      <c r="F18666">
        <v>0</v>
      </c>
    </row>
    <row r="18667" spans="1:6">
      <c r="A18667" s="171">
        <v>44762</v>
      </c>
      <c r="B18667" t="s">
        <v>164</v>
      </c>
      <c r="C18667">
        <v>207163.38</v>
      </c>
      <c r="D18667" t="s">
        <v>29</v>
      </c>
      <c r="E18667" t="s">
        <v>29</v>
      </c>
      <c r="F18667">
        <v>2939031</v>
      </c>
    </row>
    <row r="18668" spans="1:6">
      <c r="A18668" s="171">
        <v>44762</v>
      </c>
      <c r="B18668" t="s">
        <v>164</v>
      </c>
      <c r="C18668">
        <v>207163.38</v>
      </c>
      <c r="D18668" t="s">
        <v>30</v>
      </c>
      <c r="E18668" t="s">
        <v>30</v>
      </c>
      <c r="F18668">
        <v>67717213</v>
      </c>
    </row>
    <row r="18669" spans="1:6">
      <c r="A18669" s="171">
        <v>44762</v>
      </c>
      <c r="B18669" t="s">
        <v>164</v>
      </c>
      <c r="C18669">
        <v>207163.38</v>
      </c>
      <c r="D18669" t="s">
        <v>31</v>
      </c>
      <c r="E18669" t="s">
        <v>31</v>
      </c>
      <c r="F18669">
        <v>1089225</v>
      </c>
    </row>
    <row r="18670" spans="1:6">
      <c r="A18670" s="171">
        <v>44762</v>
      </c>
      <c r="B18670" t="s">
        <v>164</v>
      </c>
      <c r="C18670">
        <v>207163.38</v>
      </c>
      <c r="D18670" t="s">
        <v>32</v>
      </c>
      <c r="E18670" t="s">
        <v>32</v>
      </c>
      <c r="F18670">
        <v>144580</v>
      </c>
    </row>
    <row r="18671" spans="1:6">
      <c r="A18671" s="171">
        <v>44762</v>
      </c>
      <c r="B18671" t="s">
        <v>164</v>
      </c>
      <c r="C18671">
        <v>207163.38</v>
      </c>
      <c r="D18671" t="s">
        <v>33</v>
      </c>
      <c r="E18671" t="s">
        <v>33</v>
      </c>
      <c r="F18671">
        <v>1818562</v>
      </c>
    </row>
    <row r="18672" spans="1:6">
      <c r="A18672" s="171">
        <v>44762</v>
      </c>
      <c r="B18672" t="s">
        <v>164</v>
      </c>
      <c r="C18672">
        <v>207163.38</v>
      </c>
      <c r="D18672" t="s">
        <v>34</v>
      </c>
      <c r="E18672" t="s">
        <v>34</v>
      </c>
      <c r="F18672">
        <v>0</v>
      </c>
    </row>
    <row r="18673" spans="1:6">
      <c r="A18673" s="171">
        <v>44762</v>
      </c>
      <c r="B18673" t="s">
        <v>164</v>
      </c>
      <c r="C18673">
        <v>207163.38</v>
      </c>
      <c r="D18673" t="s">
        <v>35</v>
      </c>
      <c r="E18673" t="s">
        <v>35</v>
      </c>
      <c r="F18673">
        <v>5635537</v>
      </c>
    </row>
    <row r="18674" spans="1:6">
      <c r="A18674" s="171">
        <v>44762</v>
      </c>
      <c r="B18674" t="s">
        <v>164</v>
      </c>
      <c r="C18674">
        <v>207163.38</v>
      </c>
      <c r="D18674" t="s">
        <v>36</v>
      </c>
      <c r="E18674" t="s">
        <v>36</v>
      </c>
      <c r="F18674">
        <v>0</v>
      </c>
    </row>
    <row r="18675" spans="1:6">
      <c r="A18675" s="171">
        <v>44762</v>
      </c>
      <c r="B18675" t="s">
        <v>164</v>
      </c>
      <c r="C18675">
        <v>207163.38</v>
      </c>
      <c r="D18675" t="s">
        <v>37</v>
      </c>
      <c r="E18675" t="s">
        <v>37</v>
      </c>
      <c r="F18675">
        <v>0</v>
      </c>
    </row>
    <row r="18676" spans="1:6">
      <c r="A18676" s="171">
        <v>44762</v>
      </c>
      <c r="B18676" t="s">
        <v>164</v>
      </c>
      <c r="C18676">
        <v>207163.38</v>
      </c>
      <c r="D18676" t="s">
        <v>38</v>
      </c>
      <c r="E18676" t="s">
        <v>38</v>
      </c>
      <c r="F18676">
        <v>16483997</v>
      </c>
    </row>
    <row r="18677" spans="1:6">
      <c r="A18677" s="171">
        <v>44762</v>
      </c>
      <c r="B18677" t="s">
        <v>164</v>
      </c>
      <c r="C18677">
        <v>207163.38</v>
      </c>
      <c r="D18677" t="s">
        <v>39</v>
      </c>
      <c r="E18677" t="s">
        <v>39</v>
      </c>
      <c r="F18677">
        <v>0</v>
      </c>
    </row>
    <row r="18678" spans="1:6">
      <c r="A18678" s="171">
        <v>44762</v>
      </c>
      <c r="B18678" t="s">
        <v>164</v>
      </c>
      <c r="C18678">
        <v>207163.38</v>
      </c>
      <c r="D18678" t="s">
        <v>40</v>
      </c>
      <c r="E18678" t="s">
        <v>40</v>
      </c>
      <c r="F18678">
        <v>0</v>
      </c>
    </row>
    <row r="18679" spans="1:6">
      <c r="A18679" s="171">
        <v>44762</v>
      </c>
      <c r="B18679" t="s">
        <v>164</v>
      </c>
      <c r="C18679">
        <v>207163.38</v>
      </c>
      <c r="D18679" t="s">
        <v>41</v>
      </c>
      <c r="E18679" t="s">
        <v>41</v>
      </c>
      <c r="F18679">
        <v>0</v>
      </c>
    </row>
    <row r="18680" spans="1:6">
      <c r="A18680" s="171">
        <v>44763</v>
      </c>
      <c r="B18680" t="s">
        <v>164</v>
      </c>
      <c r="C18680">
        <v>261378</v>
      </c>
      <c r="D18680" t="s">
        <v>9</v>
      </c>
      <c r="E18680" t="s">
        <v>9</v>
      </c>
      <c r="F18680">
        <v>0</v>
      </c>
    </row>
    <row r="18681" spans="1:6">
      <c r="A18681" s="171">
        <v>44763</v>
      </c>
      <c r="B18681" t="s">
        <v>164</v>
      </c>
      <c r="C18681">
        <v>261378</v>
      </c>
      <c r="D18681" t="s">
        <v>9</v>
      </c>
      <c r="E18681" t="s">
        <v>10</v>
      </c>
      <c r="F18681">
        <v>0</v>
      </c>
    </row>
    <row r="18682" spans="1:6">
      <c r="A18682" s="171">
        <v>44763</v>
      </c>
      <c r="B18682" t="s">
        <v>164</v>
      </c>
      <c r="C18682">
        <v>261378</v>
      </c>
      <c r="D18682" t="s">
        <v>9</v>
      </c>
      <c r="E18682" t="s">
        <v>11</v>
      </c>
      <c r="F18682">
        <v>0</v>
      </c>
    </row>
    <row r="18683" spans="1:6">
      <c r="A18683" s="171">
        <v>44763</v>
      </c>
      <c r="B18683" t="s">
        <v>164</v>
      </c>
      <c r="C18683">
        <v>261378</v>
      </c>
      <c r="D18683" t="s">
        <v>9</v>
      </c>
      <c r="E18683" t="s">
        <v>12</v>
      </c>
      <c r="F18683">
        <v>0</v>
      </c>
    </row>
    <row r="18684" spans="1:6">
      <c r="A18684" s="171">
        <v>44763</v>
      </c>
      <c r="B18684" t="s">
        <v>164</v>
      </c>
      <c r="C18684">
        <v>261378</v>
      </c>
      <c r="D18684" t="s">
        <v>9</v>
      </c>
      <c r="E18684" t="s">
        <v>13</v>
      </c>
      <c r="F18684">
        <v>0</v>
      </c>
    </row>
    <row r="18685" spans="1:6">
      <c r="A18685" s="171">
        <v>44763</v>
      </c>
      <c r="B18685" t="s">
        <v>164</v>
      </c>
      <c r="C18685">
        <v>261378</v>
      </c>
      <c r="D18685" t="s">
        <v>14</v>
      </c>
      <c r="E18685" t="s">
        <v>14</v>
      </c>
      <c r="F18685">
        <v>0</v>
      </c>
    </row>
    <row r="18686" spans="1:6">
      <c r="A18686" s="171">
        <v>44763</v>
      </c>
      <c r="B18686" t="s">
        <v>164</v>
      </c>
      <c r="C18686">
        <v>261378</v>
      </c>
      <c r="D18686" t="s">
        <v>14</v>
      </c>
      <c r="E18686" t="s">
        <v>15</v>
      </c>
      <c r="F18686">
        <v>0</v>
      </c>
    </row>
    <row r="18687" spans="1:6">
      <c r="A18687" s="171">
        <v>44763</v>
      </c>
      <c r="B18687" t="s">
        <v>164</v>
      </c>
      <c r="C18687">
        <v>261378</v>
      </c>
      <c r="D18687" t="s">
        <v>14</v>
      </c>
      <c r="E18687" t="s">
        <v>16</v>
      </c>
      <c r="F18687">
        <v>0</v>
      </c>
    </row>
    <row r="18688" spans="1:6">
      <c r="A18688" s="171">
        <v>44763</v>
      </c>
      <c r="B18688" t="s">
        <v>164</v>
      </c>
      <c r="C18688">
        <v>261378</v>
      </c>
      <c r="D18688" t="s">
        <v>14</v>
      </c>
      <c r="E18688" t="s">
        <v>17</v>
      </c>
      <c r="F18688">
        <v>0</v>
      </c>
    </row>
    <row r="18689" spans="1:6">
      <c r="A18689" s="171">
        <v>44763</v>
      </c>
      <c r="B18689" t="s">
        <v>164</v>
      </c>
      <c r="C18689">
        <v>261378</v>
      </c>
      <c r="D18689" t="s">
        <v>14</v>
      </c>
      <c r="E18689" t="s">
        <v>18</v>
      </c>
      <c r="F18689">
        <v>0</v>
      </c>
    </row>
    <row r="18690" spans="1:6">
      <c r="A18690" s="171">
        <v>44763</v>
      </c>
      <c r="B18690" t="s">
        <v>164</v>
      </c>
      <c r="C18690">
        <v>261378</v>
      </c>
      <c r="D18690" t="s">
        <v>19</v>
      </c>
      <c r="E18690" t="s">
        <v>19</v>
      </c>
      <c r="F18690">
        <v>1455494</v>
      </c>
    </row>
    <row r="18691" spans="1:6">
      <c r="A18691" s="171">
        <v>44763</v>
      </c>
      <c r="B18691" t="s">
        <v>164</v>
      </c>
      <c r="C18691">
        <v>261378</v>
      </c>
      <c r="D18691" t="s">
        <v>19</v>
      </c>
      <c r="E18691" t="s">
        <v>20</v>
      </c>
      <c r="F18691">
        <v>325045</v>
      </c>
    </row>
    <row r="18692" spans="1:6">
      <c r="A18692" s="171">
        <v>44763</v>
      </c>
      <c r="B18692" t="s">
        <v>164</v>
      </c>
      <c r="C18692">
        <v>261378</v>
      </c>
      <c r="D18692" t="s">
        <v>19</v>
      </c>
      <c r="E18692" t="s">
        <v>21</v>
      </c>
      <c r="F18692">
        <v>1115114</v>
      </c>
    </row>
    <row r="18693" spans="1:6">
      <c r="A18693" s="171">
        <v>44763</v>
      </c>
      <c r="B18693" t="s">
        <v>164</v>
      </c>
      <c r="C18693">
        <v>261378</v>
      </c>
      <c r="D18693" t="s">
        <v>19</v>
      </c>
      <c r="E18693" t="s">
        <v>22</v>
      </c>
      <c r="F18693">
        <v>15335</v>
      </c>
    </row>
    <row r="18694" spans="1:6">
      <c r="A18694" s="171">
        <v>44763</v>
      </c>
      <c r="B18694" t="s">
        <v>164</v>
      </c>
      <c r="C18694">
        <v>261378</v>
      </c>
      <c r="D18694" t="s">
        <v>23</v>
      </c>
      <c r="E18694" t="s">
        <v>23</v>
      </c>
      <c r="F18694">
        <v>0</v>
      </c>
    </row>
    <row r="18695" spans="1:6">
      <c r="A18695" s="171">
        <v>44763</v>
      </c>
      <c r="B18695" t="s">
        <v>164</v>
      </c>
      <c r="C18695">
        <v>261378</v>
      </c>
      <c r="D18695" t="s">
        <v>24</v>
      </c>
      <c r="E18695" t="s">
        <v>24</v>
      </c>
      <c r="F18695">
        <v>545950</v>
      </c>
    </row>
    <row r="18696" spans="1:6">
      <c r="A18696" s="171">
        <v>44763</v>
      </c>
      <c r="B18696" t="s">
        <v>164</v>
      </c>
      <c r="C18696">
        <v>261378</v>
      </c>
      <c r="D18696" t="s">
        <v>25</v>
      </c>
      <c r="E18696" t="s">
        <v>25</v>
      </c>
      <c r="F18696">
        <v>1646752</v>
      </c>
    </row>
    <row r="18697" spans="1:6">
      <c r="A18697" s="171">
        <v>44763</v>
      </c>
      <c r="B18697" t="s">
        <v>164</v>
      </c>
      <c r="C18697">
        <v>261378</v>
      </c>
      <c r="D18697" t="s">
        <v>26</v>
      </c>
      <c r="E18697" t="s">
        <v>26</v>
      </c>
      <c r="F18697">
        <v>2590834</v>
      </c>
    </row>
    <row r="18698" spans="1:6">
      <c r="A18698" s="171">
        <v>44763</v>
      </c>
      <c r="B18698" t="s">
        <v>164</v>
      </c>
      <c r="C18698">
        <v>261378</v>
      </c>
      <c r="D18698" t="s">
        <v>27</v>
      </c>
      <c r="E18698" t="s">
        <v>27</v>
      </c>
      <c r="F18698">
        <v>44632</v>
      </c>
    </row>
    <row r="18699" spans="1:6">
      <c r="A18699" s="171">
        <v>44763</v>
      </c>
      <c r="B18699" t="s">
        <v>164</v>
      </c>
      <c r="C18699">
        <v>261378</v>
      </c>
      <c r="D18699" t="s">
        <v>28</v>
      </c>
      <c r="E18699" t="s">
        <v>28</v>
      </c>
      <c r="F18699">
        <v>0</v>
      </c>
    </row>
    <row r="18700" spans="1:6">
      <c r="A18700" s="171">
        <v>44763</v>
      </c>
      <c r="B18700" t="s">
        <v>164</v>
      </c>
      <c r="C18700">
        <v>261378</v>
      </c>
      <c r="D18700" t="s">
        <v>29</v>
      </c>
      <c r="E18700" t="s">
        <v>29</v>
      </c>
      <c r="F18700">
        <v>2570762</v>
      </c>
    </row>
    <row r="18701" spans="1:6">
      <c r="A18701" s="171">
        <v>44763</v>
      </c>
      <c r="B18701" t="s">
        <v>164</v>
      </c>
      <c r="C18701">
        <v>261378</v>
      </c>
      <c r="D18701" t="s">
        <v>30</v>
      </c>
      <c r="E18701" t="s">
        <v>30</v>
      </c>
      <c r="F18701">
        <v>50564845</v>
      </c>
    </row>
    <row r="18702" spans="1:6">
      <c r="A18702" s="171">
        <v>44763</v>
      </c>
      <c r="B18702" t="s">
        <v>164</v>
      </c>
      <c r="C18702">
        <v>261378</v>
      </c>
      <c r="D18702" t="s">
        <v>31</v>
      </c>
      <c r="E18702" t="s">
        <v>31</v>
      </c>
      <c r="F18702">
        <v>1149012</v>
      </c>
    </row>
    <row r="18703" spans="1:6">
      <c r="A18703" s="171">
        <v>44763</v>
      </c>
      <c r="B18703" t="s">
        <v>164</v>
      </c>
      <c r="C18703">
        <v>261378</v>
      </c>
      <c r="D18703" t="s">
        <v>32</v>
      </c>
      <c r="E18703" t="s">
        <v>32</v>
      </c>
      <c r="F18703">
        <v>152127</v>
      </c>
    </row>
    <row r="18704" spans="1:6">
      <c r="A18704" s="171">
        <v>44763</v>
      </c>
      <c r="B18704" t="s">
        <v>164</v>
      </c>
      <c r="C18704">
        <v>261378</v>
      </c>
      <c r="D18704" t="s">
        <v>33</v>
      </c>
      <c r="E18704" t="s">
        <v>33</v>
      </c>
      <c r="F18704">
        <v>66111761</v>
      </c>
    </row>
    <row r="18705" spans="1:6">
      <c r="A18705" s="171">
        <v>44763</v>
      </c>
      <c r="B18705" t="s">
        <v>164</v>
      </c>
      <c r="C18705">
        <v>261378</v>
      </c>
      <c r="D18705" t="s">
        <v>34</v>
      </c>
      <c r="E18705" t="s">
        <v>34</v>
      </c>
      <c r="F18705">
        <v>0</v>
      </c>
    </row>
    <row r="18706" spans="1:6">
      <c r="A18706" s="171">
        <v>44763</v>
      </c>
      <c r="B18706" t="s">
        <v>164</v>
      </c>
      <c r="C18706">
        <v>261378</v>
      </c>
      <c r="D18706" t="s">
        <v>35</v>
      </c>
      <c r="E18706" t="s">
        <v>35</v>
      </c>
      <c r="F18706">
        <v>5721209</v>
      </c>
    </row>
    <row r="18707" spans="1:6">
      <c r="A18707" s="171">
        <v>44763</v>
      </c>
      <c r="B18707" t="s">
        <v>164</v>
      </c>
      <c r="C18707">
        <v>261378</v>
      </c>
      <c r="D18707" t="s">
        <v>36</v>
      </c>
      <c r="E18707" t="s">
        <v>36</v>
      </c>
      <c r="F18707">
        <v>0</v>
      </c>
    </row>
    <row r="18708" spans="1:6">
      <c r="A18708" s="171">
        <v>44763</v>
      </c>
      <c r="B18708" t="s">
        <v>164</v>
      </c>
      <c r="C18708">
        <v>261378</v>
      </c>
      <c r="D18708" t="s">
        <v>37</v>
      </c>
      <c r="E18708" t="s">
        <v>37</v>
      </c>
      <c r="F18708">
        <v>0</v>
      </c>
    </row>
    <row r="18709" spans="1:6">
      <c r="A18709" s="171">
        <v>44763</v>
      </c>
      <c r="B18709" t="s">
        <v>164</v>
      </c>
      <c r="C18709">
        <v>261378</v>
      </c>
      <c r="D18709" t="s">
        <v>38</v>
      </c>
      <c r="E18709" t="s">
        <v>38</v>
      </c>
      <c r="F18709">
        <v>0</v>
      </c>
    </row>
    <row r="18710" spans="1:6">
      <c r="A18710" s="171">
        <v>44763</v>
      </c>
      <c r="B18710" t="s">
        <v>164</v>
      </c>
      <c r="C18710">
        <v>261378</v>
      </c>
      <c r="D18710" t="s">
        <v>39</v>
      </c>
      <c r="E18710" t="s">
        <v>39</v>
      </c>
      <c r="F18710">
        <v>0</v>
      </c>
    </row>
    <row r="18711" spans="1:6">
      <c r="A18711" s="171">
        <v>44763</v>
      </c>
      <c r="B18711" t="s">
        <v>164</v>
      </c>
      <c r="C18711">
        <v>261378</v>
      </c>
      <c r="D18711" t="s">
        <v>40</v>
      </c>
      <c r="E18711" t="s">
        <v>40</v>
      </c>
      <c r="F18711">
        <v>0</v>
      </c>
    </row>
    <row r="18712" spans="1:6">
      <c r="A18712" s="171">
        <v>44763</v>
      </c>
      <c r="B18712" t="s">
        <v>164</v>
      </c>
      <c r="C18712">
        <v>261378</v>
      </c>
      <c r="D18712" t="s">
        <v>41</v>
      </c>
      <c r="E18712" t="s">
        <v>41</v>
      </c>
      <c r="F18712">
        <v>0</v>
      </c>
    </row>
    <row r="18713" spans="1:6">
      <c r="A18713" s="171">
        <v>44764</v>
      </c>
      <c r="B18713" t="s">
        <v>164</v>
      </c>
      <c r="C18713">
        <v>806681.99</v>
      </c>
      <c r="D18713" t="s">
        <v>9</v>
      </c>
      <c r="E18713" t="s">
        <v>9</v>
      </c>
      <c r="F18713">
        <v>1118177</v>
      </c>
    </row>
    <row r="18714" spans="1:6">
      <c r="A18714" s="171">
        <v>44764</v>
      </c>
      <c r="B18714" t="s">
        <v>164</v>
      </c>
      <c r="C18714">
        <v>806681.99</v>
      </c>
      <c r="D18714" t="s">
        <v>9</v>
      </c>
      <c r="E18714" t="s">
        <v>10</v>
      </c>
      <c r="F18714">
        <v>1118177</v>
      </c>
    </row>
    <row r="18715" spans="1:6">
      <c r="A18715" s="171">
        <v>44764</v>
      </c>
      <c r="B18715" t="s">
        <v>164</v>
      </c>
      <c r="C18715">
        <v>806681.99</v>
      </c>
      <c r="D18715" t="s">
        <v>9</v>
      </c>
      <c r="E18715" t="s">
        <v>11</v>
      </c>
      <c r="F18715">
        <v>0</v>
      </c>
    </row>
    <row r="18716" spans="1:6">
      <c r="A18716" s="171">
        <v>44764</v>
      </c>
      <c r="B18716" t="s">
        <v>164</v>
      </c>
      <c r="C18716">
        <v>806681.99</v>
      </c>
      <c r="D18716" t="s">
        <v>9</v>
      </c>
      <c r="E18716" t="s">
        <v>12</v>
      </c>
      <c r="F18716">
        <v>0</v>
      </c>
    </row>
    <row r="18717" spans="1:6">
      <c r="A18717" s="171">
        <v>44764</v>
      </c>
      <c r="B18717" t="s">
        <v>164</v>
      </c>
      <c r="C18717">
        <v>806681.99</v>
      </c>
      <c r="D18717" t="s">
        <v>9</v>
      </c>
      <c r="E18717" t="s">
        <v>13</v>
      </c>
      <c r="F18717">
        <v>0</v>
      </c>
    </row>
    <row r="18718" spans="1:6">
      <c r="A18718" s="171">
        <v>44764</v>
      </c>
      <c r="B18718" t="s">
        <v>164</v>
      </c>
      <c r="C18718">
        <v>806681.99</v>
      </c>
      <c r="D18718" t="s">
        <v>14</v>
      </c>
      <c r="E18718" t="s">
        <v>14</v>
      </c>
      <c r="F18718">
        <v>23434</v>
      </c>
    </row>
    <row r="18719" spans="1:6">
      <c r="A18719" s="171">
        <v>44764</v>
      </c>
      <c r="B18719" t="s">
        <v>164</v>
      </c>
      <c r="C18719">
        <v>806681.99</v>
      </c>
      <c r="D18719" t="s">
        <v>14</v>
      </c>
      <c r="E18719" t="s">
        <v>15</v>
      </c>
      <c r="F18719">
        <v>23434</v>
      </c>
    </row>
    <row r="18720" spans="1:6">
      <c r="A18720" s="171">
        <v>44764</v>
      </c>
      <c r="B18720" t="s">
        <v>164</v>
      </c>
      <c r="C18720">
        <v>806681.99</v>
      </c>
      <c r="D18720" t="s">
        <v>14</v>
      </c>
      <c r="E18720" t="s">
        <v>16</v>
      </c>
      <c r="F18720">
        <v>0</v>
      </c>
    </row>
    <row r="18721" spans="1:6">
      <c r="A18721" s="171">
        <v>44764</v>
      </c>
      <c r="B18721" t="s">
        <v>164</v>
      </c>
      <c r="C18721">
        <v>806681.99</v>
      </c>
      <c r="D18721" t="s">
        <v>14</v>
      </c>
      <c r="E18721" t="s">
        <v>17</v>
      </c>
      <c r="F18721">
        <v>0</v>
      </c>
    </row>
    <row r="18722" spans="1:6">
      <c r="A18722" s="171">
        <v>44764</v>
      </c>
      <c r="B18722" t="s">
        <v>164</v>
      </c>
      <c r="C18722">
        <v>806681.99</v>
      </c>
      <c r="D18722" t="s">
        <v>14</v>
      </c>
      <c r="E18722" t="s">
        <v>18</v>
      </c>
      <c r="F18722">
        <v>0</v>
      </c>
    </row>
    <row r="18723" spans="1:6">
      <c r="A18723" s="171">
        <v>44764</v>
      </c>
      <c r="B18723" t="s">
        <v>164</v>
      </c>
      <c r="C18723">
        <v>806681.99</v>
      </c>
      <c r="D18723" t="s">
        <v>19</v>
      </c>
      <c r="E18723" t="s">
        <v>19</v>
      </c>
      <c r="F18723">
        <v>1325224</v>
      </c>
    </row>
    <row r="18724" spans="1:6">
      <c r="A18724" s="171">
        <v>44764</v>
      </c>
      <c r="B18724" t="s">
        <v>164</v>
      </c>
      <c r="C18724">
        <v>806681.99</v>
      </c>
      <c r="D18724" t="s">
        <v>19</v>
      </c>
      <c r="E18724" t="s">
        <v>20</v>
      </c>
      <c r="F18724">
        <v>293480</v>
      </c>
    </row>
    <row r="18725" spans="1:6">
      <c r="A18725" s="171">
        <v>44764</v>
      </c>
      <c r="B18725" t="s">
        <v>164</v>
      </c>
      <c r="C18725">
        <v>806681.99</v>
      </c>
      <c r="D18725" t="s">
        <v>19</v>
      </c>
      <c r="E18725" t="s">
        <v>21</v>
      </c>
      <c r="F18725">
        <v>1031744</v>
      </c>
    </row>
    <row r="18726" spans="1:6">
      <c r="A18726" s="171">
        <v>44764</v>
      </c>
      <c r="B18726" t="s">
        <v>164</v>
      </c>
      <c r="C18726">
        <v>806681.99</v>
      </c>
      <c r="D18726" t="s">
        <v>19</v>
      </c>
      <c r="E18726" t="s">
        <v>22</v>
      </c>
      <c r="F18726">
        <v>0</v>
      </c>
    </row>
    <row r="18727" spans="1:6">
      <c r="A18727" s="171">
        <v>44764</v>
      </c>
      <c r="B18727" t="s">
        <v>164</v>
      </c>
      <c r="C18727">
        <v>806681.99</v>
      </c>
      <c r="D18727" t="s">
        <v>23</v>
      </c>
      <c r="E18727" t="s">
        <v>23</v>
      </c>
      <c r="F18727">
        <v>229018</v>
      </c>
    </row>
    <row r="18728" spans="1:6">
      <c r="A18728" s="171">
        <v>44764</v>
      </c>
      <c r="B18728" t="s">
        <v>164</v>
      </c>
      <c r="C18728">
        <v>806681.99</v>
      </c>
      <c r="D18728" t="s">
        <v>24</v>
      </c>
      <c r="E18728" t="s">
        <v>24</v>
      </c>
      <c r="F18728">
        <v>1199013</v>
      </c>
    </row>
    <row r="18729" spans="1:6">
      <c r="A18729" s="171">
        <v>44764</v>
      </c>
      <c r="B18729" t="s">
        <v>164</v>
      </c>
      <c r="C18729">
        <v>806681.99</v>
      </c>
      <c r="D18729" t="s">
        <v>25</v>
      </c>
      <c r="E18729" t="s">
        <v>25</v>
      </c>
      <c r="F18729">
        <v>1853608</v>
      </c>
    </row>
    <row r="18730" spans="1:6">
      <c r="A18730" s="171">
        <v>44764</v>
      </c>
      <c r="B18730" t="s">
        <v>164</v>
      </c>
      <c r="C18730">
        <v>806681.99</v>
      </c>
      <c r="D18730" t="s">
        <v>26</v>
      </c>
      <c r="E18730" t="s">
        <v>26</v>
      </c>
      <c r="F18730">
        <v>2652239</v>
      </c>
    </row>
    <row r="18731" spans="1:6">
      <c r="A18731" s="171">
        <v>44764</v>
      </c>
      <c r="B18731" t="s">
        <v>164</v>
      </c>
      <c r="C18731">
        <v>806681.99</v>
      </c>
      <c r="D18731" t="s">
        <v>27</v>
      </c>
      <c r="E18731" t="s">
        <v>27</v>
      </c>
      <c r="F18731">
        <v>52859</v>
      </c>
    </row>
    <row r="18732" spans="1:6">
      <c r="A18732" s="171">
        <v>44764</v>
      </c>
      <c r="B18732" t="s">
        <v>164</v>
      </c>
      <c r="C18732">
        <v>806681.99</v>
      </c>
      <c r="D18732" t="s">
        <v>28</v>
      </c>
      <c r="E18732" t="s">
        <v>28</v>
      </c>
      <c r="F18732">
        <v>0</v>
      </c>
    </row>
    <row r="18733" spans="1:6">
      <c r="A18733" s="171">
        <v>44764</v>
      </c>
      <c r="B18733" t="s">
        <v>164</v>
      </c>
      <c r="C18733">
        <v>806681.99</v>
      </c>
      <c r="D18733" t="s">
        <v>29</v>
      </c>
      <c r="E18733" t="s">
        <v>29</v>
      </c>
      <c r="F18733">
        <v>2307003</v>
      </c>
    </row>
    <row r="18734" spans="1:6">
      <c r="A18734" s="171">
        <v>44764</v>
      </c>
      <c r="B18734" t="s">
        <v>164</v>
      </c>
      <c r="C18734">
        <v>806681.99</v>
      </c>
      <c r="D18734" t="s">
        <v>30</v>
      </c>
      <c r="E18734" t="s">
        <v>30</v>
      </c>
      <c r="F18734">
        <v>52875200</v>
      </c>
    </row>
    <row r="18735" spans="1:6">
      <c r="A18735" s="171">
        <v>44764</v>
      </c>
      <c r="B18735" t="s">
        <v>164</v>
      </c>
      <c r="C18735">
        <v>806681.99</v>
      </c>
      <c r="D18735" t="s">
        <v>31</v>
      </c>
      <c r="E18735" t="s">
        <v>31</v>
      </c>
      <c r="F18735">
        <v>1036506</v>
      </c>
    </row>
    <row r="18736" spans="1:6">
      <c r="A18736" s="171">
        <v>44764</v>
      </c>
      <c r="B18736" t="s">
        <v>164</v>
      </c>
      <c r="C18736">
        <v>806681.99</v>
      </c>
      <c r="D18736" t="s">
        <v>32</v>
      </c>
      <c r="E18736" t="s">
        <v>32</v>
      </c>
      <c r="F18736">
        <v>60414</v>
      </c>
    </row>
    <row r="18737" spans="1:6">
      <c r="A18737" s="171">
        <v>44764</v>
      </c>
      <c r="B18737" t="s">
        <v>164</v>
      </c>
      <c r="C18737">
        <v>806681.99</v>
      </c>
      <c r="D18737" t="s">
        <v>33</v>
      </c>
      <c r="E18737" t="s">
        <v>33</v>
      </c>
      <c r="F18737">
        <v>144163429</v>
      </c>
    </row>
    <row r="18738" spans="1:6">
      <c r="A18738" s="171">
        <v>44764</v>
      </c>
      <c r="B18738" t="s">
        <v>164</v>
      </c>
      <c r="C18738">
        <v>806681.99</v>
      </c>
      <c r="D18738" t="s">
        <v>34</v>
      </c>
      <c r="E18738" t="s">
        <v>34</v>
      </c>
      <c r="F18738">
        <v>0</v>
      </c>
    </row>
    <row r="18739" spans="1:6">
      <c r="A18739" s="171">
        <v>44764</v>
      </c>
      <c r="B18739" t="s">
        <v>164</v>
      </c>
      <c r="C18739">
        <v>806681.99</v>
      </c>
      <c r="D18739" t="s">
        <v>35</v>
      </c>
      <c r="E18739" t="s">
        <v>35</v>
      </c>
      <c r="F18739">
        <v>5920116</v>
      </c>
    </row>
    <row r="18740" spans="1:6">
      <c r="A18740" s="171">
        <v>44764</v>
      </c>
      <c r="B18740" t="s">
        <v>164</v>
      </c>
      <c r="C18740">
        <v>806681.99</v>
      </c>
      <c r="D18740" t="s">
        <v>36</v>
      </c>
      <c r="E18740" t="s">
        <v>36</v>
      </c>
      <c r="F18740">
        <v>0</v>
      </c>
    </row>
    <row r="18741" spans="1:6">
      <c r="A18741" s="171">
        <v>44764</v>
      </c>
      <c r="B18741" t="s">
        <v>164</v>
      </c>
      <c r="C18741">
        <v>806681.99</v>
      </c>
      <c r="D18741" t="s">
        <v>37</v>
      </c>
      <c r="E18741" t="s">
        <v>37</v>
      </c>
      <c r="F18741">
        <v>0</v>
      </c>
    </row>
    <row r="18742" spans="1:6">
      <c r="A18742" s="171">
        <v>44764</v>
      </c>
      <c r="B18742" t="s">
        <v>164</v>
      </c>
      <c r="C18742">
        <v>806681.99</v>
      </c>
      <c r="D18742" t="s">
        <v>38</v>
      </c>
      <c r="E18742" t="s">
        <v>38</v>
      </c>
      <c r="F18742">
        <v>0</v>
      </c>
    </row>
    <row r="18743" spans="1:6">
      <c r="A18743" s="171">
        <v>44764</v>
      </c>
      <c r="B18743" t="s">
        <v>164</v>
      </c>
      <c r="C18743">
        <v>806681.99</v>
      </c>
      <c r="D18743" t="s">
        <v>39</v>
      </c>
      <c r="E18743" t="s">
        <v>39</v>
      </c>
      <c r="F18743">
        <v>0</v>
      </c>
    </row>
    <row r="18744" spans="1:6">
      <c r="A18744" s="171">
        <v>44764</v>
      </c>
      <c r="B18744" t="s">
        <v>164</v>
      </c>
      <c r="C18744">
        <v>806681.99</v>
      </c>
      <c r="D18744" t="s">
        <v>40</v>
      </c>
      <c r="E18744" t="s">
        <v>40</v>
      </c>
      <c r="F18744">
        <v>0</v>
      </c>
    </row>
    <row r="18745" spans="1:6">
      <c r="A18745" s="171">
        <v>44764</v>
      </c>
      <c r="B18745" t="s">
        <v>164</v>
      </c>
      <c r="C18745">
        <v>806681.99</v>
      </c>
      <c r="D18745" t="s">
        <v>41</v>
      </c>
      <c r="E18745" t="s">
        <v>41</v>
      </c>
      <c r="F18745">
        <v>0</v>
      </c>
    </row>
    <row r="18746" spans="1:6">
      <c r="A18746" s="171">
        <v>44765</v>
      </c>
      <c r="B18746" t="s">
        <v>164</v>
      </c>
      <c r="C18746">
        <v>440961.84</v>
      </c>
      <c r="D18746" t="s">
        <v>9</v>
      </c>
      <c r="E18746" t="s">
        <v>9</v>
      </c>
      <c r="F18746">
        <v>1599132</v>
      </c>
    </row>
    <row r="18747" spans="1:6">
      <c r="A18747" s="171">
        <v>44765</v>
      </c>
      <c r="B18747" t="s">
        <v>164</v>
      </c>
      <c r="C18747">
        <v>440961.84</v>
      </c>
      <c r="D18747" t="s">
        <v>9</v>
      </c>
      <c r="E18747" t="s">
        <v>10</v>
      </c>
      <c r="F18747">
        <v>1599132</v>
      </c>
    </row>
    <row r="18748" spans="1:6">
      <c r="A18748" s="171">
        <v>44765</v>
      </c>
      <c r="B18748" t="s">
        <v>164</v>
      </c>
      <c r="C18748">
        <v>440961.84</v>
      </c>
      <c r="D18748" t="s">
        <v>9</v>
      </c>
      <c r="E18748" t="s">
        <v>11</v>
      </c>
      <c r="F18748">
        <v>0</v>
      </c>
    </row>
    <row r="18749" spans="1:6">
      <c r="A18749" s="171">
        <v>44765</v>
      </c>
      <c r="B18749" t="s">
        <v>164</v>
      </c>
      <c r="C18749">
        <v>440961.84</v>
      </c>
      <c r="D18749" t="s">
        <v>9</v>
      </c>
      <c r="E18749" t="s">
        <v>12</v>
      </c>
      <c r="F18749">
        <v>0</v>
      </c>
    </row>
    <row r="18750" spans="1:6">
      <c r="A18750" s="171">
        <v>44765</v>
      </c>
      <c r="B18750" t="s">
        <v>164</v>
      </c>
      <c r="C18750">
        <v>440961.84</v>
      </c>
      <c r="D18750" t="s">
        <v>9</v>
      </c>
      <c r="E18750" t="s">
        <v>13</v>
      </c>
      <c r="F18750">
        <v>0</v>
      </c>
    </row>
    <row r="18751" spans="1:6">
      <c r="A18751" s="171">
        <v>44765</v>
      </c>
      <c r="B18751" t="s">
        <v>164</v>
      </c>
      <c r="C18751">
        <v>440961.84</v>
      </c>
      <c r="D18751" t="s">
        <v>14</v>
      </c>
      <c r="E18751" t="s">
        <v>14</v>
      </c>
      <c r="F18751">
        <v>104146</v>
      </c>
    </row>
    <row r="18752" spans="1:6">
      <c r="A18752" s="171">
        <v>44765</v>
      </c>
      <c r="B18752" t="s">
        <v>164</v>
      </c>
      <c r="C18752">
        <v>440961.84</v>
      </c>
      <c r="D18752" t="s">
        <v>14</v>
      </c>
      <c r="E18752" t="s">
        <v>15</v>
      </c>
      <c r="F18752">
        <v>104146</v>
      </c>
    </row>
    <row r="18753" spans="1:6">
      <c r="A18753" s="171">
        <v>44765</v>
      </c>
      <c r="B18753" t="s">
        <v>164</v>
      </c>
      <c r="C18753">
        <v>440961.84</v>
      </c>
      <c r="D18753" t="s">
        <v>14</v>
      </c>
      <c r="E18753" t="s">
        <v>16</v>
      </c>
      <c r="F18753">
        <v>0</v>
      </c>
    </row>
    <row r="18754" spans="1:6">
      <c r="A18754" s="171">
        <v>44765</v>
      </c>
      <c r="B18754" t="s">
        <v>164</v>
      </c>
      <c r="C18754">
        <v>440961.84</v>
      </c>
      <c r="D18754" t="s">
        <v>14</v>
      </c>
      <c r="E18754" t="s">
        <v>17</v>
      </c>
      <c r="F18754">
        <v>0</v>
      </c>
    </row>
    <row r="18755" spans="1:6">
      <c r="A18755" s="171">
        <v>44765</v>
      </c>
      <c r="B18755" t="s">
        <v>164</v>
      </c>
      <c r="C18755">
        <v>440961.84</v>
      </c>
      <c r="D18755" t="s">
        <v>14</v>
      </c>
      <c r="E18755" t="s">
        <v>18</v>
      </c>
      <c r="F18755">
        <v>0</v>
      </c>
    </row>
    <row r="18756" spans="1:6">
      <c r="A18756" s="171">
        <v>44765</v>
      </c>
      <c r="B18756" t="s">
        <v>164</v>
      </c>
      <c r="C18756">
        <v>440961.84</v>
      </c>
      <c r="D18756" t="s">
        <v>19</v>
      </c>
      <c r="E18756" t="s">
        <v>19</v>
      </c>
      <c r="F18756">
        <v>1588997</v>
      </c>
    </row>
    <row r="18757" spans="1:6">
      <c r="A18757" s="171">
        <v>44765</v>
      </c>
      <c r="B18757" t="s">
        <v>164</v>
      </c>
      <c r="C18757">
        <v>440961.84</v>
      </c>
      <c r="D18757" t="s">
        <v>19</v>
      </c>
      <c r="E18757" t="s">
        <v>20</v>
      </c>
      <c r="F18757">
        <v>586241</v>
      </c>
    </row>
    <row r="18758" spans="1:6">
      <c r="A18758" s="171">
        <v>44765</v>
      </c>
      <c r="B18758" t="s">
        <v>164</v>
      </c>
      <c r="C18758">
        <v>440961.84</v>
      </c>
      <c r="D18758" t="s">
        <v>19</v>
      </c>
      <c r="E18758" t="s">
        <v>21</v>
      </c>
      <c r="F18758">
        <v>1002756</v>
      </c>
    </row>
    <row r="18759" spans="1:6">
      <c r="A18759" s="171">
        <v>44765</v>
      </c>
      <c r="B18759" t="s">
        <v>164</v>
      </c>
      <c r="C18759">
        <v>440961.84</v>
      </c>
      <c r="D18759" t="s">
        <v>19</v>
      </c>
      <c r="E18759" t="s">
        <v>22</v>
      </c>
      <c r="F18759">
        <v>0</v>
      </c>
    </row>
    <row r="18760" spans="1:6">
      <c r="A18760" s="171">
        <v>44765</v>
      </c>
      <c r="B18760" t="s">
        <v>164</v>
      </c>
      <c r="C18760">
        <v>440961.84</v>
      </c>
      <c r="D18760" t="s">
        <v>23</v>
      </c>
      <c r="E18760" t="s">
        <v>23</v>
      </c>
      <c r="F18760">
        <v>1053529</v>
      </c>
    </row>
    <row r="18761" spans="1:6">
      <c r="A18761" s="171">
        <v>44765</v>
      </c>
      <c r="B18761" t="s">
        <v>164</v>
      </c>
      <c r="C18761">
        <v>440961.84</v>
      </c>
      <c r="D18761" t="s">
        <v>24</v>
      </c>
      <c r="E18761" t="s">
        <v>24</v>
      </c>
      <c r="F18761">
        <v>854506</v>
      </c>
    </row>
    <row r="18762" spans="1:6">
      <c r="A18762" s="171">
        <v>44765</v>
      </c>
      <c r="B18762" t="s">
        <v>164</v>
      </c>
      <c r="C18762">
        <v>440961.84</v>
      </c>
      <c r="D18762" t="s">
        <v>25</v>
      </c>
      <c r="E18762" t="s">
        <v>25</v>
      </c>
      <c r="F18762">
        <v>1675910</v>
      </c>
    </row>
    <row r="18763" spans="1:6">
      <c r="A18763" s="171">
        <v>44765</v>
      </c>
      <c r="B18763" t="s">
        <v>164</v>
      </c>
      <c r="C18763">
        <v>440961.84</v>
      </c>
      <c r="D18763" t="s">
        <v>26</v>
      </c>
      <c r="E18763" t="s">
        <v>26</v>
      </c>
      <c r="F18763">
        <v>2603773</v>
      </c>
    </row>
    <row r="18764" spans="1:6">
      <c r="A18764" s="171">
        <v>44765</v>
      </c>
      <c r="B18764" t="s">
        <v>164</v>
      </c>
      <c r="C18764">
        <v>440961.84</v>
      </c>
      <c r="D18764" t="s">
        <v>27</v>
      </c>
      <c r="E18764" t="s">
        <v>27</v>
      </c>
      <c r="F18764">
        <v>41835</v>
      </c>
    </row>
    <row r="18765" spans="1:6">
      <c r="A18765" s="171">
        <v>44765</v>
      </c>
      <c r="B18765" t="s">
        <v>164</v>
      </c>
      <c r="C18765">
        <v>440961.84</v>
      </c>
      <c r="D18765" t="s">
        <v>28</v>
      </c>
      <c r="E18765" t="s">
        <v>28</v>
      </c>
      <c r="F18765">
        <v>0</v>
      </c>
    </row>
    <row r="18766" spans="1:6">
      <c r="A18766" s="171">
        <v>44765</v>
      </c>
      <c r="B18766" t="s">
        <v>164</v>
      </c>
      <c r="C18766">
        <v>440961.84</v>
      </c>
      <c r="D18766" t="s">
        <v>29</v>
      </c>
      <c r="E18766" t="s">
        <v>29</v>
      </c>
      <c r="F18766">
        <v>3168150</v>
      </c>
    </row>
    <row r="18767" spans="1:6">
      <c r="A18767" s="171">
        <v>44765</v>
      </c>
      <c r="B18767" t="s">
        <v>164</v>
      </c>
      <c r="C18767">
        <v>440961.84</v>
      </c>
      <c r="D18767" t="s">
        <v>30</v>
      </c>
      <c r="E18767" t="s">
        <v>30</v>
      </c>
      <c r="F18767">
        <v>44251481</v>
      </c>
    </row>
    <row r="18768" spans="1:6">
      <c r="A18768" s="171">
        <v>44765</v>
      </c>
      <c r="B18768" t="s">
        <v>164</v>
      </c>
      <c r="C18768">
        <v>440961.84</v>
      </c>
      <c r="D18768" t="s">
        <v>31</v>
      </c>
      <c r="E18768" t="s">
        <v>31</v>
      </c>
      <c r="F18768">
        <v>1144267</v>
      </c>
    </row>
    <row r="18769" spans="1:6">
      <c r="A18769" s="171">
        <v>44765</v>
      </c>
      <c r="B18769" t="s">
        <v>164</v>
      </c>
      <c r="C18769">
        <v>440961.84</v>
      </c>
      <c r="D18769" t="s">
        <v>32</v>
      </c>
      <c r="E18769" t="s">
        <v>32</v>
      </c>
      <c r="F18769">
        <v>19085</v>
      </c>
    </row>
    <row r="18770" spans="1:6">
      <c r="A18770" s="171">
        <v>44765</v>
      </c>
      <c r="B18770" t="s">
        <v>164</v>
      </c>
      <c r="C18770">
        <v>440961.84</v>
      </c>
      <c r="D18770" t="s">
        <v>33</v>
      </c>
      <c r="E18770" t="s">
        <v>33</v>
      </c>
      <c r="F18770">
        <v>138401275</v>
      </c>
    </row>
    <row r="18771" spans="1:6">
      <c r="A18771" s="171">
        <v>44765</v>
      </c>
      <c r="B18771" t="s">
        <v>164</v>
      </c>
      <c r="C18771">
        <v>440961.84</v>
      </c>
      <c r="D18771" t="s">
        <v>34</v>
      </c>
      <c r="E18771" t="s">
        <v>34</v>
      </c>
      <c r="F18771">
        <v>0</v>
      </c>
    </row>
    <row r="18772" spans="1:6">
      <c r="A18772" s="171">
        <v>44765</v>
      </c>
      <c r="B18772" t="s">
        <v>164</v>
      </c>
      <c r="C18772">
        <v>440961.84</v>
      </c>
      <c r="D18772" t="s">
        <v>35</v>
      </c>
      <c r="E18772" t="s">
        <v>35</v>
      </c>
      <c r="F18772">
        <v>6408367</v>
      </c>
    </row>
    <row r="18773" spans="1:6">
      <c r="A18773" s="171">
        <v>44765</v>
      </c>
      <c r="B18773" t="s">
        <v>164</v>
      </c>
      <c r="C18773">
        <v>440961.84</v>
      </c>
      <c r="D18773" t="s">
        <v>36</v>
      </c>
      <c r="E18773" t="s">
        <v>36</v>
      </c>
      <c r="F18773">
        <v>0</v>
      </c>
    </row>
    <row r="18774" spans="1:6">
      <c r="A18774" s="171">
        <v>44765</v>
      </c>
      <c r="B18774" t="s">
        <v>164</v>
      </c>
      <c r="C18774">
        <v>440961.84</v>
      </c>
      <c r="D18774" t="s">
        <v>37</v>
      </c>
      <c r="E18774" t="s">
        <v>37</v>
      </c>
      <c r="F18774">
        <v>0</v>
      </c>
    </row>
    <row r="18775" spans="1:6">
      <c r="A18775" s="171">
        <v>44765</v>
      </c>
      <c r="B18775" t="s">
        <v>164</v>
      </c>
      <c r="C18775">
        <v>440961.84</v>
      </c>
      <c r="D18775" t="s">
        <v>38</v>
      </c>
      <c r="E18775" t="s">
        <v>38</v>
      </c>
      <c r="F18775">
        <v>0</v>
      </c>
    </row>
    <row r="18776" spans="1:6">
      <c r="A18776" s="171">
        <v>44765</v>
      </c>
      <c r="B18776" t="s">
        <v>164</v>
      </c>
      <c r="C18776">
        <v>440961.84</v>
      </c>
      <c r="D18776" t="s">
        <v>39</v>
      </c>
      <c r="E18776" t="s">
        <v>39</v>
      </c>
      <c r="F18776">
        <v>0</v>
      </c>
    </row>
    <row r="18777" spans="1:6">
      <c r="A18777" s="171">
        <v>44765</v>
      </c>
      <c r="B18777" t="s">
        <v>164</v>
      </c>
      <c r="C18777">
        <v>440961.84</v>
      </c>
      <c r="D18777" t="s">
        <v>40</v>
      </c>
      <c r="E18777" t="s">
        <v>40</v>
      </c>
      <c r="F18777">
        <v>0</v>
      </c>
    </row>
    <row r="18778" spans="1:6">
      <c r="A18778" s="171">
        <v>44765</v>
      </c>
      <c r="B18778" t="s">
        <v>164</v>
      </c>
      <c r="C18778">
        <v>440961.84</v>
      </c>
      <c r="D18778" t="s">
        <v>41</v>
      </c>
      <c r="E18778" t="s">
        <v>41</v>
      </c>
      <c r="F18778">
        <v>0</v>
      </c>
    </row>
    <row r="18779" spans="1:6">
      <c r="A18779" s="171">
        <v>44766</v>
      </c>
      <c r="B18779" t="s">
        <v>164</v>
      </c>
      <c r="C18779">
        <v>420894.06</v>
      </c>
      <c r="D18779" t="s">
        <v>9</v>
      </c>
      <c r="E18779" t="s">
        <v>9</v>
      </c>
      <c r="F18779">
        <v>1584050</v>
      </c>
    </row>
    <row r="18780" spans="1:6">
      <c r="A18780" s="171">
        <v>44766</v>
      </c>
      <c r="B18780" t="s">
        <v>164</v>
      </c>
      <c r="C18780">
        <v>420894.06</v>
      </c>
      <c r="D18780" t="s">
        <v>9</v>
      </c>
      <c r="E18780" t="s">
        <v>10</v>
      </c>
      <c r="F18780">
        <v>1584050</v>
      </c>
    </row>
    <row r="18781" spans="1:6">
      <c r="A18781" s="171">
        <v>44766</v>
      </c>
      <c r="B18781" t="s">
        <v>164</v>
      </c>
      <c r="C18781">
        <v>420894.06</v>
      </c>
      <c r="D18781" t="s">
        <v>9</v>
      </c>
      <c r="E18781" t="s">
        <v>11</v>
      </c>
      <c r="F18781">
        <v>0</v>
      </c>
    </row>
    <row r="18782" spans="1:6">
      <c r="A18782" s="171">
        <v>44766</v>
      </c>
      <c r="B18782" t="s">
        <v>164</v>
      </c>
      <c r="C18782">
        <v>420894.06</v>
      </c>
      <c r="D18782" t="s">
        <v>9</v>
      </c>
      <c r="E18782" t="s">
        <v>12</v>
      </c>
      <c r="F18782">
        <v>0</v>
      </c>
    </row>
    <row r="18783" spans="1:6">
      <c r="A18783" s="171">
        <v>44766</v>
      </c>
      <c r="B18783" t="s">
        <v>164</v>
      </c>
      <c r="C18783">
        <v>420894.06</v>
      </c>
      <c r="D18783" t="s">
        <v>9</v>
      </c>
      <c r="E18783" t="s">
        <v>13</v>
      </c>
      <c r="F18783">
        <v>0</v>
      </c>
    </row>
    <row r="18784" spans="1:6">
      <c r="A18784" s="171">
        <v>44766</v>
      </c>
      <c r="B18784" t="s">
        <v>164</v>
      </c>
      <c r="C18784">
        <v>420894.06</v>
      </c>
      <c r="D18784" t="s">
        <v>14</v>
      </c>
      <c r="E18784" t="s">
        <v>14</v>
      </c>
      <c r="F18784">
        <v>73974</v>
      </c>
    </row>
    <row r="18785" spans="1:6">
      <c r="A18785" s="171">
        <v>44766</v>
      </c>
      <c r="B18785" t="s">
        <v>164</v>
      </c>
      <c r="C18785">
        <v>420894.06</v>
      </c>
      <c r="D18785" t="s">
        <v>14</v>
      </c>
      <c r="E18785" t="s">
        <v>15</v>
      </c>
      <c r="F18785">
        <v>73974</v>
      </c>
    </row>
    <row r="18786" spans="1:6">
      <c r="A18786" s="171">
        <v>44766</v>
      </c>
      <c r="B18786" t="s">
        <v>164</v>
      </c>
      <c r="C18786">
        <v>420894.06</v>
      </c>
      <c r="D18786" t="s">
        <v>14</v>
      </c>
      <c r="E18786" t="s">
        <v>16</v>
      </c>
      <c r="F18786">
        <v>0</v>
      </c>
    </row>
    <row r="18787" spans="1:6">
      <c r="A18787" s="171">
        <v>44766</v>
      </c>
      <c r="B18787" t="s">
        <v>164</v>
      </c>
      <c r="C18787">
        <v>420894.06</v>
      </c>
      <c r="D18787" t="s">
        <v>14</v>
      </c>
      <c r="E18787" t="s">
        <v>17</v>
      </c>
      <c r="F18787">
        <v>0</v>
      </c>
    </row>
    <row r="18788" spans="1:6">
      <c r="A18788" s="171">
        <v>44766</v>
      </c>
      <c r="B18788" t="s">
        <v>164</v>
      </c>
      <c r="C18788">
        <v>420894.06</v>
      </c>
      <c r="D18788" t="s">
        <v>14</v>
      </c>
      <c r="E18788" t="s">
        <v>18</v>
      </c>
      <c r="F18788">
        <v>0</v>
      </c>
    </row>
    <row r="18789" spans="1:6">
      <c r="A18789" s="171">
        <v>44766</v>
      </c>
      <c r="B18789" t="s">
        <v>164</v>
      </c>
      <c r="C18789">
        <v>420894.06</v>
      </c>
      <c r="D18789" t="s">
        <v>19</v>
      </c>
      <c r="E18789" t="s">
        <v>19</v>
      </c>
      <c r="F18789">
        <v>3126042</v>
      </c>
    </row>
    <row r="18790" spans="1:6">
      <c r="A18790" s="171">
        <v>44766</v>
      </c>
      <c r="B18790" t="s">
        <v>164</v>
      </c>
      <c r="C18790">
        <v>420894.06</v>
      </c>
      <c r="D18790" t="s">
        <v>19</v>
      </c>
      <c r="E18790" t="s">
        <v>20</v>
      </c>
      <c r="F18790">
        <v>555097</v>
      </c>
    </row>
    <row r="18791" spans="1:6">
      <c r="A18791" s="171">
        <v>44766</v>
      </c>
      <c r="B18791" t="s">
        <v>164</v>
      </c>
      <c r="C18791">
        <v>420894.06</v>
      </c>
      <c r="D18791" t="s">
        <v>19</v>
      </c>
      <c r="E18791" t="s">
        <v>21</v>
      </c>
      <c r="F18791">
        <v>2570945</v>
      </c>
    </row>
    <row r="18792" spans="1:6">
      <c r="A18792" s="171">
        <v>44766</v>
      </c>
      <c r="B18792" t="s">
        <v>164</v>
      </c>
      <c r="C18792">
        <v>420894.06</v>
      </c>
      <c r="D18792" t="s">
        <v>19</v>
      </c>
      <c r="E18792" t="s">
        <v>22</v>
      </c>
      <c r="F18792">
        <v>0</v>
      </c>
    </row>
    <row r="18793" spans="1:6">
      <c r="A18793" s="171">
        <v>44766</v>
      </c>
      <c r="B18793" t="s">
        <v>164</v>
      </c>
      <c r="C18793">
        <v>420894.06</v>
      </c>
      <c r="D18793" t="s">
        <v>23</v>
      </c>
      <c r="E18793" t="s">
        <v>23</v>
      </c>
      <c r="F18793">
        <v>931134</v>
      </c>
    </row>
    <row r="18794" spans="1:6">
      <c r="A18794" s="171">
        <v>44766</v>
      </c>
      <c r="B18794" t="s">
        <v>164</v>
      </c>
      <c r="C18794">
        <v>420894.06</v>
      </c>
      <c r="D18794" t="s">
        <v>24</v>
      </c>
      <c r="E18794" t="s">
        <v>24</v>
      </c>
      <c r="F18794">
        <v>1115850</v>
      </c>
    </row>
    <row r="18795" spans="1:6">
      <c r="A18795" s="171">
        <v>44766</v>
      </c>
      <c r="B18795" t="s">
        <v>164</v>
      </c>
      <c r="C18795">
        <v>420894.06</v>
      </c>
      <c r="D18795" t="s">
        <v>25</v>
      </c>
      <c r="E18795" t="s">
        <v>25</v>
      </c>
      <c r="F18795">
        <v>1828481</v>
      </c>
    </row>
    <row r="18796" spans="1:6">
      <c r="A18796" s="171">
        <v>44766</v>
      </c>
      <c r="B18796" t="s">
        <v>164</v>
      </c>
      <c r="C18796">
        <v>420894.06</v>
      </c>
      <c r="D18796" t="s">
        <v>26</v>
      </c>
      <c r="E18796" t="s">
        <v>26</v>
      </c>
      <c r="F18796">
        <v>4274939</v>
      </c>
    </row>
    <row r="18797" spans="1:6">
      <c r="A18797" s="171">
        <v>44766</v>
      </c>
      <c r="B18797" t="s">
        <v>164</v>
      </c>
      <c r="C18797">
        <v>420894.06</v>
      </c>
      <c r="D18797" t="s">
        <v>27</v>
      </c>
      <c r="E18797" t="s">
        <v>27</v>
      </c>
      <c r="F18797">
        <v>44561</v>
      </c>
    </row>
    <row r="18798" spans="1:6">
      <c r="A18798" s="171">
        <v>44766</v>
      </c>
      <c r="B18798" t="s">
        <v>164</v>
      </c>
      <c r="C18798">
        <v>420894.06</v>
      </c>
      <c r="D18798" t="s">
        <v>28</v>
      </c>
      <c r="E18798" t="s">
        <v>28</v>
      </c>
      <c r="F18798">
        <v>0</v>
      </c>
    </row>
    <row r="18799" spans="1:6">
      <c r="A18799" s="171">
        <v>44766</v>
      </c>
      <c r="B18799" t="s">
        <v>164</v>
      </c>
      <c r="C18799">
        <v>420894.06</v>
      </c>
      <c r="D18799" t="s">
        <v>29</v>
      </c>
      <c r="E18799" t="s">
        <v>29</v>
      </c>
      <c r="F18799">
        <v>1829201</v>
      </c>
    </row>
    <row r="18800" spans="1:6">
      <c r="A18800" s="171">
        <v>44766</v>
      </c>
      <c r="B18800" t="s">
        <v>164</v>
      </c>
      <c r="C18800">
        <v>420894.06</v>
      </c>
      <c r="D18800" t="s">
        <v>30</v>
      </c>
      <c r="E18800" t="s">
        <v>30</v>
      </c>
      <c r="F18800">
        <v>51677845</v>
      </c>
    </row>
    <row r="18801" spans="1:6">
      <c r="A18801" s="171">
        <v>44766</v>
      </c>
      <c r="B18801" t="s">
        <v>164</v>
      </c>
      <c r="C18801">
        <v>420894.06</v>
      </c>
      <c r="D18801" t="s">
        <v>31</v>
      </c>
      <c r="E18801" t="s">
        <v>31</v>
      </c>
      <c r="F18801">
        <v>1470587</v>
      </c>
    </row>
    <row r="18802" spans="1:6">
      <c r="A18802" s="171">
        <v>44766</v>
      </c>
      <c r="B18802" t="s">
        <v>164</v>
      </c>
      <c r="C18802">
        <v>420894.06</v>
      </c>
      <c r="D18802" t="s">
        <v>32</v>
      </c>
      <c r="E18802" t="s">
        <v>32</v>
      </c>
      <c r="F18802">
        <v>51315</v>
      </c>
    </row>
    <row r="18803" spans="1:6">
      <c r="A18803" s="171">
        <v>44766</v>
      </c>
      <c r="B18803" t="s">
        <v>164</v>
      </c>
      <c r="C18803">
        <v>420894.06</v>
      </c>
      <c r="D18803" t="s">
        <v>33</v>
      </c>
      <c r="E18803" t="s">
        <v>33</v>
      </c>
      <c r="F18803">
        <v>205704182</v>
      </c>
    </row>
    <row r="18804" spans="1:6">
      <c r="A18804" s="171">
        <v>44766</v>
      </c>
      <c r="B18804" t="s">
        <v>164</v>
      </c>
      <c r="C18804">
        <v>420894.06</v>
      </c>
      <c r="D18804" t="s">
        <v>34</v>
      </c>
      <c r="E18804" t="s">
        <v>34</v>
      </c>
      <c r="F18804">
        <v>0</v>
      </c>
    </row>
    <row r="18805" spans="1:6">
      <c r="A18805" s="171">
        <v>44766</v>
      </c>
      <c r="B18805" t="s">
        <v>164</v>
      </c>
      <c r="C18805">
        <v>420894.06</v>
      </c>
      <c r="D18805" t="s">
        <v>35</v>
      </c>
      <c r="E18805" t="s">
        <v>35</v>
      </c>
      <c r="F18805">
        <v>6268745</v>
      </c>
    </row>
    <row r="18806" spans="1:6">
      <c r="A18806" s="171">
        <v>44766</v>
      </c>
      <c r="B18806" t="s">
        <v>164</v>
      </c>
      <c r="C18806">
        <v>420894.06</v>
      </c>
      <c r="D18806" t="s">
        <v>36</v>
      </c>
      <c r="E18806" t="s">
        <v>36</v>
      </c>
      <c r="F18806">
        <v>0</v>
      </c>
    </row>
    <row r="18807" spans="1:6">
      <c r="A18807" s="171">
        <v>44766</v>
      </c>
      <c r="B18807" t="s">
        <v>164</v>
      </c>
      <c r="C18807">
        <v>420894.06</v>
      </c>
      <c r="D18807" t="s">
        <v>37</v>
      </c>
      <c r="E18807" t="s">
        <v>37</v>
      </c>
      <c r="F18807">
        <v>0</v>
      </c>
    </row>
    <row r="18808" spans="1:6">
      <c r="A18808" s="171">
        <v>44766</v>
      </c>
      <c r="B18808" t="s">
        <v>164</v>
      </c>
      <c r="C18808">
        <v>420894.06</v>
      </c>
      <c r="D18808" t="s">
        <v>38</v>
      </c>
      <c r="E18808" t="s">
        <v>38</v>
      </c>
      <c r="F18808">
        <v>0</v>
      </c>
    </row>
    <row r="18809" spans="1:6">
      <c r="A18809" s="171">
        <v>44766</v>
      </c>
      <c r="B18809" t="s">
        <v>164</v>
      </c>
      <c r="C18809">
        <v>420894.06</v>
      </c>
      <c r="D18809" t="s">
        <v>39</v>
      </c>
      <c r="E18809" t="s">
        <v>39</v>
      </c>
      <c r="F18809">
        <v>0</v>
      </c>
    </row>
    <row r="18810" spans="1:6">
      <c r="A18810" s="171">
        <v>44766</v>
      </c>
      <c r="B18810" t="s">
        <v>164</v>
      </c>
      <c r="C18810">
        <v>420894.06</v>
      </c>
      <c r="D18810" t="s">
        <v>40</v>
      </c>
      <c r="E18810" t="s">
        <v>40</v>
      </c>
      <c r="F18810">
        <v>0</v>
      </c>
    </row>
    <row r="18811" spans="1:6">
      <c r="A18811" s="171">
        <v>44766</v>
      </c>
      <c r="B18811" t="s">
        <v>164</v>
      </c>
      <c r="C18811">
        <v>420894.06</v>
      </c>
      <c r="D18811" t="s">
        <v>41</v>
      </c>
      <c r="E18811" t="s">
        <v>41</v>
      </c>
      <c r="F18811">
        <v>0</v>
      </c>
    </row>
    <row r="18812" spans="1:6">
      <c r="A18812" s="171">
        <v>44767</v>
      </c>
      <c r="B18812" t="s">
        <v>164</v>
      </c>
      <c r="C18812">
        <v>205199.58</v>
      </c>
      <c r="D18812" t="s">
        <v>9</v>
      </c>
      <c r="E18812" t="s">
        <v>9</v>
      </c>
      <c r="F18812">
        <v>1648808</v>
      </c>
    </row>
    <row r="18813" spans="1:6">
      <c r="A18813" s="171">
        <v>44767</v>
      </c>
      <c r="B18813" t="s">
        <v>164</v>
      </c>
      <c r="C18813">
        <v>205199.58</v>
      </c>
      <c r="D18813" t="s">
        <v>9</v>
      </c>
      <c r="E18813" t="s">
        <v>10</v>
      </c>
      <c r="F18813">
        <v>1648808</v>
      </c>
    </row>
    <row r="18814" spans="1:6">
      <c r="A18814" s="171">
        <v>44767</v>
      </c>
      <c r="B18814" t="s">
        <v>164</v>
      </c>
      <c r="C18814">
        <v>205199.58</v>
      </c>
      <c r="D18814" t="s">
        <v>9</v>
      </c>
      <c r="E18814" t="s">
        <v>11</v>
      </c>
      <c r="F18814">
        <v>0</v>
      </c>
    </row>
    <row r="18815" spans="1:6">
      <c r="A18815" s="171">
        <v>44767</v>
      </c>
      <c r="B18815" t="s">
        <v>164</v>
      </c>
      <c r="C18815">
        <v>205199.58</v>
      </c>
      <c r="D18815" t="s">
        <v>9</v>
      </c>
      <c r="E18815" t="s">
        <v>12</v>
      </c>
      <c r="F18815">
        <v>0</v>
      </c>
    </row>
    <row r="18816" spans="1:6">
      <c r="A18816" s="171">
        <v>44767</v>
      </c>
      <c r="B18816" t="s">
        <v>164</v>
      </c>
      <c r="C18816">
        <v>205199.58</v>
      </c>
      <c r="D18816" t="s">
        <v>9</v>
      </c>
      <c r="E18816" t="s">
        <v>13</v>
      </c>
      <c r="F18816">
        <v>0</v>
      </c>
    </row>
    <row r="18817" spans="1:6">
      <c r="A18817" s="171">
        <v>44767</v>
      </c>
      <c r="B18817" t="s">
        <v>164</v>
      </c>
      <c r="C18817">
        <v>205199.58</v>
      </c>
      <c r="D18817" t="s">
        <v>14</v>
      </c>
      <c r="E18817" t="s">
        <v>14</v>
      </c>
      <c r="F18817">
        <v>48473</v>
      </c>
    </row>
    <row r="18818" spans="1:6">
      <c r="A18818" s="171">
        <v>44767</v>
      </c>
      <c r="B18818" t="s">
        <v>164</v>
      </c>
      <c r="C18818">
        <v>205199.58</v>
      </c>
      <c r="D18818" t="s">
        <v>14</v>
      </c>
      <c r="E18818" t="s">
        <v>15</v>
      </c>
      <c r="F18818">
        <v>48473</v>
      </c>
    </row>
    <row r="18819" spans="1:6">
      <c r="A18819" s="171">
        <v>44767</v>
      </c>
      <c r="B18819" t="s">
        <v>164</v>
      </c>
      <c r="C18819">
        <v>205199.58</v>
      </c>
      <c r="D18819" t="s">
        <v>14</v>
      </c>
      <c r="E18819" t="s">
        <v>16</v>
      </c>
      <c r="F18819">
        <v>0</v>
      </c>
    </row>
    <row r="18820" spans="1:6">
      <c r="A18820" s="171">
        <v>44767</v>
      </c>
      <c r="B18820" t="s">
        <v>164</v>
      </c>
      <c r="C18820">
        <v>205199.58</v>
      </c>
      <c r="D18820" t="s">
        <v>14</v>
      </c>
      <c r="E18820" t="s">
        <v>17</v>
      </c>
      <c r="F18820">
        <v>0</v>
      </c>
    </row>
    <row r="18821" spans="1:6">
      <c r="A18821" s="171">
        <v>44767</v>
      </c>
      <c r="B18821" t="s">
        <v>164</v>
      </c>
      <c r="C18821">
        <v>205199.58</v>
      </c>
      <c r="D18821" t="s">
        <v>14</v>
      </c>
      <c r="E18821" t="s">
        <v>18</v>
      </c>
      <c r="F18821">
        <v>0</v>
      </c>
    </row>
    <row r="18822" spans="1:6">
      <c r="A18822" s="171">
        <v>44767</v>
      </c>
      <c r="B18822" t="s">
        <v>164</v>
      </c>
      <c r="C18822">
        <v>205199.58</v>
      </c>
      <c r="D18822" t="s">
        <v>19</v>
      </c>
      <c r="E18822" t="s">
        <v>19</v>
      </c>
      <c r="F18822">
        <v>3295489</v>
      </c>
    </row>
    <row r="18823" spans="1:6">
      <c r="A18823" s="171">
        <v>44767</v>
      </c>
      <c r="B18823" t="s">
        <v>164</v>
      </c>
      <c r="C18823">
        <v>205199.58</v>
      </c>
      <c r="D18823" t="s">
        <v>19</v>
      </c>
      <c r="E18823" t="s">
        <v>20</v>
      </c>
      <c r="F18823">
        <v>710369</v>
      </c>
    </row>
    <row r="18824" spans="1:6">
      <c r="A18824" s="171">
        <v>44767</v>
      </c>
      <c r="B18824" t="s">
        <v>164</v>
      </c>
      <c r="C18824">
        <v>205199.58</v>
      </c>
      <c r="D18824" t="s">
        <v>19</v>
      </c>
      <c r="E18824" t="s">
        <v>21</v>
      </c>
      <c r="F18824">
        <v>2585120</v>
      </c>
    </row>
    <row r="18825" spans="1:6">
      <c r="A18825" s="171">
        <v>44767</v>
      </c>
      <c r="B18825" t="s">
        <v>164</v>
      </c>
      <c r="C18825">
        <v>205199.58</v>
      </c>
      <c r="D18825" t="s">
        <v>19</v>
      </c>
      <c r="E18825" t="s">
        <v>22</v>
      </c>
      <c r="F18825">
        <v>0</v>
      </c>
    </row>
    <row r="18826" spans="1:6">
      <c r="A18826" s="171">
        <v>44767</v>
      </c>
      <c r="B18826" t="s">
        <v>164</v>
      </c>
      <c r="C18826">
        <v>205199.58</v>
      </c>
      <c r="D18826" t="s">
        <v>23</v>
      </c>
      <c r="E18826" t="s">
        <v>23</v>
      </c>
      <c r="F18826">
        <v>840387</v>
      </c>
    </row>
    <row r="18827" spans="1:6">
      <c r="A18827" s="171">
        <v>44767</v>
      </c>
      <c r="B18827" t="s">
        <v>164</v>
      </c>
      <c r="C18827">
        <v>205199.58</v>
      </c>
      <c r="D18827" t="s">
        <v>24</v>
      </c>
      <c r="E18827" t="s">
        <v>24</v>
      </c>
      <c r="F18827">
        <v>1289676</v>
      </c>
    </row>
    <row r="18828" spans="1:6">
      <c r="A18828" s="171">
        <v>44767</v>
      </c>
      <c r="B18828" t="s">
        <v>164</v>
      </c>
      <c r="C18828">
        <v>205199.58</v>
      </c>
      <c r="D18828" t="s">
        <v>25</v>
      </c>
      <c r="E18828" t="s">
        <v>25</v>
      </c>
      <c r="F18828">
        <v>1902530</v>
      </c>
    </row>
    <row r="18829" spans="1:6">
      <c r="A18829" s="171">
        <v>44767</v>
      </c>
      <c r="B18829" t="s">
        <v>164</v>
      </c>
      <c r="C18829">
        <v>205199.58</v>
      </c>
      <c r="D18829" t="s">
        <v>26</v>
      </c>
      <c r="E18829" t="s">
        <v>26</v>
      </c>
      <c r="F18829">
        <v>4187483</v>
      </c>
    </row>
    <row r="18830" spans="1:6">
      <c r="A18830" s="171">
        <v>44767</v>
      </c>
      <c r="B18830" t="s">
        <v>164</v>
      </c>
      <c r="C18830">
        <v>205199.58</v>
      </c>
      <c r="D18830" t="s">
        <v>27</v>
      </c>
      <c r="E18830" t="s">
        <v>27</v>
      </c>
      <c r="F18830">
        <v>46243</v>
      </c>
    </row>
    <row r="18831" spans="1:6">
      <c r="A18831" s="171">
        <v>44767</v>
      </c>
      <c r="B18831" t="s">
        <v>164</v>
      </c>
      <c r="C18831">
        <v>205199.58</v>
      </c>
      <c r="D18831" t="s">
        <v>28</v>
      </c>
      <c r="E18831" t="s">
        <v>28</v>
      </c>
      <c r="F18831">
        <v>0</v>
      </c>
    </row>
    <row r="18832" spans="1:6">
      <c r="A18832" s="171">
        <v>44767</v>
      </c>
      <c r="B18832" t="s">
        <v>164</v>
      </c>
      <c r="C18832">
        <v>205199.58</v>
      </c>
      <c r="D18832" t="s">
        <v>29</v>
      </c>
      <c r="E18832" t="s">
        <v>29</v>
      </c>
      <c r="F18832">
        <v>3135804</v>
      </c>
    </row>
    <row r="18833" spans="1:6">
      <c r="A18833" s="171">
        <v>44767</v>
      </c>
      <c r="B18833" t="s">
        <v>164</v>
      </c>
      <c r="C18833">
        <v>205199.58</v>
      </c>
      <c r="D18833" t="s">
        <v>30</v>
      </c>
      <c r="E18833" t="s">
        <v>30</v>
      </c>
      <c r="F18833">
        <v>57603127</v>
      </c>
    </row>
    <row r="18834" spans="1:6">
      <c r="A18834" s="171">
        <v>44767</v>
      </c>
      <c r="B18834" t="s">
        <v>164</v>
      </c>
      <c r="C18834">
        <v>205199.58</v>
      </c>
      <c r="D18834" t="s">
        <v>31</v>
      </c>
      <c r="E18834" t="s">
        <v>31</v>
      </c>
      <c r="F18834">
        <v>969641</v>
      </c>
    </row>
    <row r="18835" spans="1:6">
      <c r="A18835" s="171">
        <v>44767</v>
      </c>
      <c r="B18835" t="s">
        <v>164</v>
      </c>
      <c r="C18835">
        <v>205199.58</v>
      </c>
      <c r="D18835" t="s">
        <v>32</v>
      </c>
      <c r="E18835" t="s">
        <v>32</v>
      </c>
      <c r="F18835">
        <v>89091</v>
      </c>
    </row>
    <row r="18836" spans="1:6">
      <c r="A18836" s="171">
        <v>44767</v>
      </c>
      <c r="B18836" t="s">
        <v>164</v>
      </c>
      <c r="C18836">
        <v>205199.58</v>
      </c>
      <c r="D18836" t="s">
        <v>33</v>
      </c>
      <c r="E18836" t="s">
        <v>33</v>
      </c>
      <c r="F18836">
        <v>204148888</v>
      </c>
    </row>
    <row r="18837" spans="1:6">
      <c r="A18837" s="171">
        <v>44767</v>
      </c>
      <c r="B18837" t="s">
        <v>164</v>
      </c>
      <c r="C18837">
        <v>205199.58</v>
      </c>
      <c r="D18837" t="s">
        <v>34</v>
      </c>
      <c r="E18837" t="s">
        <v>34</v>
      </c>
      <c r="F18837">
        <v>0</v>
      </c>
    </row>
    <row r="18838" spans="1:6">
      <c r="A18838" s="171">
        <v>44767</v>
      </c>
      <c r="B18838" t="s">
        <v>164</v>
      </c>
      <c r="C18838">
        <v>205199.58</v>
      </c>
      <c r="D18838" t="s">
        <v>35</v>
      </c>
      <c r="E18838" t="s">
        <v>35</v>
      </c>
      <c r="F18838">
        <v>6583143</v>
      </c>
    </row>
    <row r="18839" spans="1:6">
      <c r="A18839" s="171">
        <v>44767</v>
      </c>
      <c r="B18839" t="s">
        <v>164</v>
      </c>
      <c r="C18839">
        <v>205199.58</v>
      </c>
      <c r="D18839" t="s">
        <v>36</v>
      </c>
      <c r="E18839" t="s">
        <v>36</v>
      </c>
      <c r="F18839">
        <v>0</v>
      </c>
    </row>
    <row r="18840" spans="1:6">
      <c r="A18840" s="171">
        <v>44767</v>
      </c>
      <c r="B18840" t="s">
        <v>164</v>
      </c>
      <c r="C18840">
        <v>205199.58</v>
      </c>
      <c r="D18840" t="s">
        <v>37</v>
      </c>
      <c r="E18840" t="s">
        <v>37</v>
      </c>
      <c r="F18840">
        <v>0</v>
      </c>
    </row>
    <row r="18841" spans="1:6">
      <c r="A18841" s="171">
        <v>44767</v>
      </c>
      <c r="B18841" t="s">
        <v>164</v>
      </c>
      <c r="C18841">
        <v>205199.58</v>
      </c>
      <c r="D18841" t="s">
        <v>38</v>
      </c>
      <c r="E18841" t="s">
        <v>38</v>
      </c>
      <c r="F18841">
        <v>0</v>
      </c>
    </row>
    <row r="18842" spans="1:6">
      <c r="A18842" s="171">
        <v>44767</v>
      </c>
      <c r="B18842" t="s">
        <v>164</v>
      </c>
      <c r="C18842">
        <v>205199.58</v>
      </c>
      <c r="D18842" t="s">
        <v>39</v>
      </c>
      <c r="E18842" t="s">
        <v>39</v>
      </c>
      <c r="F18842">
        <v>0</v>
      </c>
    </row>
    <row r="18843" spans="1:6">
      <c r="A18843" s="171">
        <v>44767</v>
      </c>
      <c r="B18843" t="s">
        <v>164</v>
      </c>
      <c r="C18843">
        <v>205199.58</v>
      </c>
      <c r="D18843" t="s">
        <v>40</v>
      </c>
      <c r="E18843" t="s">
        <v>40</v>
      </c>
      <c r="F18843">
        <v>0</v>
      </c>
    </row>
    <row r="18844" spans="1:6">
      <c r="A18844" s="171">
        <v>44767</v>
      </c>
      <c r="B18844" t="s">
        <v>164</v>
      </c>
      <c r="C18844">
        <v>205199.58</v>
      </c>
      <c r="D18844" t="s">
        <v>41</v>
      </c>
      <c r="E18844" t="s">
        <v>41</v>
      </c>
      <c r="F18844">
        <v>0</v>
      </c>
    </row>
    <row r="18845" spans="1:6">
      <c r="A18845" s="171">
        <v>44768</v>
      </c>
      <c r="B18845" t="s">
        <v>164</v>
      </c>
      <c r="C18845">
        <v>223491.97</v>
      </c>
      <c r="D18845" t="s">
        <v>9</v>
      </c>
      <c r="E18845" t="s">
        <v>9</v>
      </c>
      <c r="F18845">
        <v>620448</v>
      </c>
    </row>
    <row r="18846" spans="1:6">
      <c r="A18846" s="171">
        <v>44768</v>
      </c>
      <c r="B18846" t="s">
        <v>164</v>
      </c>
      <c r="C18846">
        <v>223491.97</v>
      </c>
      <c r="D18846" t="s">
        <v>9</v>
      </c>
      <c r="E18846" t="s">
        <v>10</v>
      </c>
      <c r="F18846">
        <v>620448</v>
      </c>
    </row>
    <row r="18847" spans="1:6">
      <c r="A18847" s="171">
        <v>44768</v>
      </c>
      <c r="B18847" t="s">
        <v>164</v>
      </c>
      <c r="C18847">
        <v>223491.97</v>
      </c>
      <c r="D18847" t="s">
        <v>9</v>
      </c>
      <c r="E18847" t="s">
        <v>11</v>
      </c>
      <c r="F18847">
        <v>0</v>
      </c>
    </row>
    <row r="18848" spans="1:6">
      <c r="A18848" s="171">
        <v>44768</v>
      </c>
      <c r="B18848" t="s">
        <v>164</v>
      </c>
      <c r="C18848">
        <v>223491.97</v>
      </c>
      <c r="D18848" t="s">
        <v>9</v>
      </c>
      <c r="E18848" t="s">
        <v>12</v>
      </c>
      <c r="F18848">
        <v>0</v>
      </c>
    </row>
    <row r="18849" spans="1:6">
      <c r="A18849" s="171">
        <v>44768</v>
      </c>
      <c r="B18849" t="s">
        <v>164</v>
      </c>
      <c r="C18849">
        <v>223491.97</v>
      </c>
      <c r="D18849" t="s">
        <v>9</v>
      </c>
      <c r="E18849" t="s">
        <v>13</v>
      </c>
      <c r="F18849">
        <v>0</v>
      </c>
    </row>
    <row r="18850" spans="1:6">
      <c r="A18850" s="171">
        <v>44768</v>
      </c>
      <c r="B18850" t="s">
        <v>164</v>
      </c>
      <c r="C18850">
        <v>223491.97</v>
      </c>
      <c r="D18850" t="s">
        <v>14</v>
      </c>
      <c r="E18850" t="s">
        <v>14</v>
      </c>
      <c r="F18850">
        <v>8930</v>
      </c>
    </row>
    <row r="18851" spans="1:6">
      <c r="A18851" s="171">
        <v>44768</v>
      </c>
      <c r="B18851" t="s">
        <v>164</v>
      </c>
      <c r="C18851">
        <v>223491.97</v>
      </c>
      <c r="D18851" t="s">
        <v>14</v>
      </c>
      <c r="E18851" t="s">
        <v>15</v>
      </c>
      <c r="F18851">
        <v>8930</v>
      </c>
    </row>
    <row r="18852" spans="1:6">
      <c r="A18852" s="171">
        <v>44768</v>
      </c>
      <c r="B18852" t="s">
        <v>164</v>
      </c>
      <c r="C18852">
        <v>223491.97</v>
      </c>
      <c r="D18852" t="s">
        <v>14</v>
      </c>
      <c r="E18852" t="s">
        <v>16</v>
      </c>
      <c r="F18852">
        <v>0</v>
      </c>
    </row>
    <row r="18853" spans="1:6">
      <c r="A18853" s="171">
        <v>44768</v>
      </c>
      <c r="B18853" t="s">
        <v>164</v>
      </c>
      <c r="C18853">
        <v>223491.97</v>
      </c>
      <c r="D18853" t="s">
        <v>14</v>
      </c>
      <c r="E18853" t="s">
        <v>17</v>
      </c>
      <c r="F18853">
        <v>0</v>
      </c>
    </row>
    <row r="18854" spans="1:6">
      <c r="A18854" s="171">
        <v>44768</v>
      </c>
      <c r="B18854" t="s">
        <v>164</v>
      </c>
      <c r="C18854">
        <v>223491.97</v>
      </c>
      <c r="D18854" t="s">
        <v>14</v>
      </c>
      <c r="E18854" t="s">
        <v>18</v>
      </c>
      <c r="F18854">
        <v>0</v>
      </c>
    </row>
    <row r="18855" spans="1:6">
      <c r="A18855" s="171">
        <v>44768</v>
      </c>
      <c r="B18855" t="s">
        <v>164</v>
      </c>
      <c r="C18855">
        <v>223491.97</v>
      </c>
      <c r="D18855" t="s">
        <v>19</v>
      </c>
      <c r="E18855" t="s">
        <v>19</v>
      </c>
      <c r="F18855">
        <v>4832857</v>
      </c>
    </row>
    <row r="18856" spans="1:6">
      <c r="A18856" s="171">
        <v>44768</v>
      </c>
      <c r="B18856" t="s">
        <v>164</v>
      </c>
      <c r="C18856">
        <v>223491.97</v>
      </c>
      <c r="D18856" t="s">
        <v>19</v>
      </c>
      <c r="E18856" t="s">
        <v>20</v>
      </c>
      <c r="F18856">
        <v>2523269</v>
      </c>
    </row>
    <row r="18857" spans="1:6">
      <c r="A18857" s="171">
        <v>44768</v>
      </c>
      <c r="B18857" t="s">
        <v>164</v>
      </c>
      <c r="C18857">
        <v>223491.97</v>
      </c>
      <c r="D18857" t="s">
        <v>19</v>
      </c>
      <c r="E18857" t="s">
        <v>21</v>
      </c>
      <c r="F18857">
        <v>2309588</v>
      </c>
    </row>
    <row r="18858" spans="1:6">
      <c r="A18858" s="171">
        <v>44768</v>
      </c>
      <c r="B18858" t="s">
        <v>164</v>
      </c>
      <c r="C18858">
        <v>223491.97</v>
      </c>
      <c r="D18858" t="s">
        <v>19</v>
      </c>
      <c r="E18858" t="s">
        <v>22</v>
      </c>
      <c r="F18858">
        <v>0</v>
      </c>
    </row>
    <row r="18859" spans="1:6">
      <c r="A18859" s="171">
        <v>44768</v>
      </c>
      <c r="B18859" t="s">
        <v>164</v>
      </c>
      <c r="C18859">
        <v>223491.97</v>
      </c>
      <c r="D18859" t="s">
        <v>23</v>
      </c>
      <c r="E18859" t="s">
        <v>23</v>
      </c>
      <c r="F18859">
        <v>806809</v>
      </c>
    </row>
    <row r="18860" spans="1:6">
      <c r="A18860" s="171">
        <v>44768</v>
      </c>
      <c r="B18860" t="s">
        <v>164</v>
      </c>
      <c r="C18860">
        <v>223491.97</v>
      </c>
      <c r="D18860" t="s">
        <v>24</v>
      </c>
      <c r="E18860" t="s">
        <v>24</v>
      </c>
      <c r="F18860">
        <v>969547</v>
      </c>
    </row>
    <row r="18861" spans="1:6">
      <c r="A18861" s="171">
        <v>44768</v>
      </c>
      <c r="B18861" t="s">
        <v>164</v>
      </c>
      <c r="C18861">
        <v>223491.97</v>
      </c>
      <c r="D18861" t="s">
        <v>25</v>
      </c>
      <c r="E18861" t="s">
        <v>25</v>
      </c>
      <c r="F18861">
        <v>1567662</v>
      </c>
    </row>
    <row r="18862" spans="1:6">
      <c r="A18862" s="171">
        <v>44768</v>
      </c>
      <c r="B18862" t="s">
        <v>164</v>
      </c>
      <c r="C18862">
        <v>223491.97</v>
      </c>
      <c r="D18862" t="s">
        <v>26</v>
      </c>
      <c r="E18862" t="s">
        <v>26</v>
      </c>
      <c r="F18862">
        <v>7858516</v>
      </c>
    </row>
    <row r="18863" spans="1:6">
      <c r="A18863" s="171">
        <v>44768</v>
      </c>
      <c r="B18863" t="s">
        <v>164</v>
      </c>
      <c r="C18863">
        <v>223491.97</v>
      </c>
      <c r="D18863" t="s">
        <v>27</v>
      </c>
      <c r="E18863" t="s">
        <v>27</v>
      </c>
      <c r="F18863">
        <v>40936</v>
      </c>
    </row>
    <row r="18864" spans="1:6">
      <c r="A18864" s="171">
        <v>44768</v>
      </c>
      <c r="B18864" t="s">
        <v>164</v>
      </c>
      <c r="C18864">
        <v>223491.97</v>
      </c>
      <c r="D18864" t="s">
        <v>28</v>
      </c>
      <c r="E18864" t="s">
        <v>28</v>
      </c>
      <c r="F18864">
        <v>0</v>
      </c>
    </row>
    <row r="18865" spans="1:6">
      <c r="A18865" s="171">
        <v>44768</v>
      </c>
      <c r="B18865" t="s">
        <v>164</v>
      </c>
      <c r="C18865">
        <v>223491.97</v>
      </c>
      <c r="D18865" t="s">
        <v>29</v>
      </c>
      <c r="E18865" t="s">
        <v>29</v>
      </c>
      <c r="F18865">
        <v>2793794</v>
      </c>
    </row>
    <row r="18866" spans="1:6">
      <c r="A18866" s="171">
        <v>44768</v>
      </c>
      <c r="B18866" t="s">
        <v>164</v>
      </c>
      <c r="C18866">
        <v>223491.97</v>
      </c>
      <c r="D18866" t="s">
        <v>30</v>
      </c>
      <c r="E18866" t="s">
        <v>30</v>
      </c>
      <c r="F18866">
        <v>50746080</v>
      </c>
    </row>
    <row r="18867" spans="1:6">
      <c r="A18867" s="171">
        <v>44768</v>
      </c>
      <c r="B18867" t="s">
        <v>164</v>
      </c>
      <c r="C18867">
        <v>223491.97</v>
      </c>
      <c r="D18867" t="s">
        <v>31</v>
      </c>
      <c r="E18867" t="s">
        <v>31</v>
      </c>
      <c r="F18867">
        <v>864389</v>
      </c>
    </row>
    <row r="18868" spans="1:6">
      <c r="A18868" s="171">
        <v>44768</v>
      </c>
      <c r="B18868" t="s">
        <v>164</v>
      </c>
      <c r="C18868">
        <v>223491.97</v>
      </c>
      <c r="D18868" t="s">
        <v>32</v>
      </c>
      <c r="E18868" t="s">
        <v>32</v>
      </c>
      <c r="F18868">
        <v>93571</v>
      </c>
    </row>
    <row r="18869" spans="1:6">
      <c r="A18869" s="171">
        <v>44768</v>
      </c>
      <c r="B18869" t="s">
        <v>164</v>
      </c>
      <c r="C18869">
        <v>223491.97</v>
      </c>
      <c r="D18869" t="s">
        <v>33</v>
      </c>
      <c r="E18869" t="s">
        <v>33</v>
      </c>
      <c r="F18869">
        <v>219859548</v>
      </c>
    </row>
    <row r="18870" spans="1:6">
      <c r="A18870" s="171">
        <v>44768</v>
      </c>
      <c r="B18870" t="s">
        <v>164</v>
      </c>
      <c r="C18870">
        <v>223491.97</v>
      </c>
      <c r="D18870" t="s">
        <v>34</v>
      </c>
      <c r="E18870" t="s">
        <v>34</v>
      </c>
      <c r="F18870">
        <v>0</v>
      </c>
    </row>
    <row r="18871" spans="1:6">
      <c r="A18871" s="171">
        <v>44768</v>
      </c>
      <c r="B18871" t="s">
        <v>164</v>
      </c>
      <c r="C18871">
        <v>223491.97</v>
      </c>
      <c r="D18871" t="s">
        <v>35</v>
      </c>
      <c r="E18871" t="s">
        <v>35</v>
      </c>
      <c r="F18871">
        <v>6790196</v>
      </c>
    </row>
    <row r="18872" spans="1:6">
      <c r="A18872" s="171">
        <v>44768</v>
      </c>
      <c r="B18872" t="s">
        <v>164</v>
      </c>
      <c r="C18872">
        <v>223491.97</v>
      </c>
      <c r="D18872" t="s">
        <v>36</v>
      </c>
      <c r="E18872" t="s">
        <v>36</v>
      </c>
      <c r="F18872">
        <v>0</v>
      </c>
    </row>
    <row r="18873" spans="1:6">
      <c r="A18873" s="171">
        <v>44768</v>
      </c>
      <c r="B18873" t="s">
        <v>164</v>
      </c>
      <c r="C18873">
        <v>223491.97</v>
      </c>
      <c r="D18873" t="s">
        <v>37</v>
      </c>
      <c r="E18873" t="s">
        <v>37</v>
      </c>
      <c r="F18873">
        <v>0</v>
      </c>
    </row>
    <row r="18874" spans="1:6">
      <c r="A18874" s="171">
        <v>44768</v>
      </c>
      <c r="B18874" t="s">
        <v>164</v>
      </c>
      <c r="C18874">
        <v>223491.97</v>
      </c>
      <c r="D18874" t="s">
        <v>38</v>
      </c>
      <c r="E18874" t="s">
        <v>38</v>
      </c>
      <c r="F18874">
        <v>0</v>
      </c>
    </row>
    <row r="18875" spans="1:6">
      <c r="A18875" s="171">
        <v>44768</v>
      </c>
      <c r="B18875" t="s">
        <v>164</v>
      </c>
      <c r="C18875">
        <v>223491.97</v>
      </c>
      <c r="D18875" t="s">
        <v>39</v>
      </c>
      <c r="E18875" t="s">
        <v>39</v>
      </c>
      <c r="F18875">
        <v>0</v>
      </c>
    </row>
    <row r="18876" spans="1:6">
      <c r="A18876" s="171">
        <v>44768</v>
      </c>
      <c r="B18876" t="s">
        <v>164</v>
      </c>
      <c r="C18876">
        <v>223491.97</v>
      </c>
      <c r="D18876" t="s">
        <v>40</v>
      </c>
      <c r="E18876" t="s">
        <v>40</v>
      </c>
      <c r="F18876">
        <v>0</v>
      </c>
    </row>
    <row r="18877" spans="1:6">
      <c r="A18877" s="171">
        <v>44768</v>
      </c>
      <c r="B18877" t="s">
        <v>164</v>
      </c>
      <c r="C18877">
        <v>223491.97</v>
      </c>
      <c r="D18877" t="s">
        <v>41</v>
      </c>
      <c r="E18877" t="s">
        <v>41</v>
      </c>
      <c r="F18877">
        <v>0</v>
      </c>
    </row>
    <row r="18878" spans="1:6">
      <c r="A18878" s="171">
        <v>44769</v>
      </c>
      <c r="B18878" t="s">
        <v>164</v>
      </c>
      <c r="C18878">
        <v>206147.65</v>
      </c>
      <c r="D18878" t="s">
        <v>9</v>
      </c>
      <c r="E18878" t="s">
        <v>9</v>
      </c>
      <c r="F18878">
        <v>2011660</v>
      </c>
    </row>
    <row r="18879" spans="1:6">
      <c r="A18879" s="171">
        <v>44769</v>
      </c>
      <c r="B18879" t="s">
        <v>164</v>
      </c>
      <c r="C18879">
        <v>206147.65</v>
      </c>
      <c r="D18879" t="s">
        <v>9</v>
      </c>
      <c r="E18879" t="s">
        <v>10</v>
      </c>
      <c r="F18879">
        <v>427012</v>
      </c>
    </row>
    <row r="18880" spans="1:6">
      <c r="A18880" s="171">
        <v>44769</v>
      </c>
      <c r="B18880" t="s">
        <v>164</v>
      </c>
      <c r="C18880">
        <v>206147.65</v>
      </c>
      <c r="D18880" t="s">
        <v>9</v>
      </c>
      <c r="E18880" t="s">
        <v>11</v>
      </c>
      <c r="F18880">
        <v>0</v>
      </c>
    </row>
    <row r="18881" spans="1:6">
      <c r="A18881" s="171">
        <v>44769</v>
      </c>
      <c r="B18881" t="s">
        <v>164</v>
      </c>
      <c r="C18881">
        <v>206147.65</v>
      </c>
      <c r="D18881" t="s">
        <v>9</v>
      </c>
      <c r="E18881" t="s">
        <v>12</v>
      </c>
      <c r="F18881">
        <v>1584648</v>
      </c>
    </row>
    <row r="18882" spans="1:6">
      <c r="A18882" s="171">
        <v>44769</v>
      </c>
      <c r="B18882" t="s">
        <v>164</v>
      </c>
      <c r="C18882">
        <v>206147.65</v>
      </c>
      <c r="D18882" t="s">
        <v>9</v>
      </c>
      <c r="E18882" t="s">
        <v>13</v>
      </c>
      <c r="F18882">
        <v>0</v>
      </c>
    </row>
    <row r="18883" spans="1:6">
      <c r="A18883" s="171">
        <v>44769</v>
      </c>
      <c r="B18883" t="s">
        <v>164</v>
      </c>
      <c r="C18883">
        <v>206147.65</v>
      </c>
      <c r="D18883" t="s">
        <v>14</v>
      </c>
      <c r="E18883" t="s">
        <v>14</v>
      </c>
      <c r="F18883">
        <v>202</v>
      </c>
    </row>
    <row r="18884" spans="1:6">
      <c r="A18884" s="171">
        <v>44769</v>
      </c>
      <c r="B18884" t="s">
        <v>164</v>
      </c>
      <c r="C18884">
        <v>206147.65</v>
      </c>
      <c r="D18884" t="s">
        <v>14</v>
      </c>
      <c r="E18884" t="s">
        <v>15</v>
      </c>
      <c r="F18884">
        <v>202</v>
      </c>
    </row>
    <row r="18885" spans="1:6">
      <c r="A18885" s="171">
        <v>44769</v>
      </c>
      <c r="B18885" t="s">
        <v>164</v>
      </c>
      <c r="C18885">
        <v>206147.65</v>
      </c>
      <c r="D18885" t="s">
        <v>14</v>
      </c>
      <c r="E18885" t="s">
        <v>16</v>
      </c>
      <c r="F18885">
        <v>0</v>
      </c>
    </row>
    <row r="18886" spans="1:6">
      <c r="A18886" s="171">
        <v>44769</v>
      </c>
      <c r="B18886" t="s">
        <v>164</v>
      </c>
      <c r="C18886">
        <v>206147.65</v>
      </c>
      <c r="D18886" t="s">
        <v>14</v>
      </c>
      <c r="E18886" t="s">
        <v>17</v>
      </c>
      <c r="F18886">
        <v>0</v>
      </c>
    </row>
    <row r="18887" spans="1:6">
      <c r="A18887" s="171">
        <v>44769</v>
      </c>
      <c r="B18887" t="s">
        <v>164</v>
      </c>
      <c r="C18887">
        <v>206147.65</v>
      </c>
      <c r="D18887" t="s">
        <v>14</v>
      </c>
      <c r="E18887" t="s">
        <v>18</v>
      </c>
      <c r="F18887">
        <v>0</v>
      </c>
    </row>
    <row r="18888" spans="1:6">
      <c r="A18888" s="171">
        <v>44769</v>
      </c>
      <c r="B18888" t="s">
        <v>164</v>
      </c>
      <c r="C18888">
        <v>206147.65</v>
      </c>
      <c r="D18888" t="s">
        <v>19</v>
      </c>
      <c r="E18888" t="s">
        <v>19</v>
      </c>
      <c r="F18888">
        <v>4349155</v>
      </c>
    </row>
    <row r="18889" spans="1:6">
      <c r="A18889" s="171">
        <v>44769</v>
      </c>
      <c r="B18889" t="s">
        <v>164</v>
      </c>
      <c r="C18889">
        <v>206147.65</v>
      </c>
      <c r="D18889" t="s">
        <v>19</v>
      </c>
      <c r="E18889" t="s">
        <v>20</v>
      </c>
      <c r="F18889">
        <v>2398181</v>
      </c>
    </row>
    <row r="18890" spans="1:6">
      <c r="A18890" s="171">
        <v>44769</v>
      </c>
      <c r="B18890" t="s">
        <v>164</v>
      </c>
      <c r="C18890">
        <v>206147.65</v>
      </c>
      <c r="D18890" t="s">
        <v>19</v>
      </c>
      <c r="E18890" t="s">
        <v>21</v>
      </c>
      <c r="F18890">
        <v>1950974</v>
      </c>
    </row>
    <row r="18891" spans="1:6">
      <c r="A18891" s="171">
        <v>44769</v>
      </c>
      <c r="B18891" t="s">
        <v>164</v>
      </c>
      <c r="C18891">
        <v>206147.65</v>
      </c>
      <c r="D18891" t="s">
        <v>19</v>
      </c>
      <c r="E18891" t="s">
        <v>22</v>
      </c>
      <c r="F18891">
        <v>0</v>
      </c>
    </row>
    <row r="18892" spans="1:6">
      <c r="A18892" s="171">
        <v>44769</v>
      </c>
      <c r="B18892" t="s">
        <v>164</v>
      </c>
      <c r="C18892">
        <v>206147.65</v>
      </c>
      <c r="D18892" t="s">
        <v>23</v>
      </c>
      <c r="E18892" t="s">
        <v>23</v>
      </c>
      <c r="F18892">
        <v>764570</v>
      </c>
    </row>
    <row r="18893" spans="1:6">
      <c r="A18893" s="171">
        <v>44769</v>
      </c>
      <c r="B18893" t="s">
        <v>164</v>
      </c>
      <c r="C18893">
        <v>206147.65</v>
      </c>
      <c r="D18893" t="s">
        <v>24</v>
      </c>
      <c r="E18893" t="s">
        <v>24</v>
      </c>
      <c r="F18893">
        <v>1108090</v>
      </c>
    </row>
    <row r="18894" spans="1:6">
      <c r="A18894" s="171">
        <v>44769</v>
      </c>
      <c r="B18894" t="s">
        <v>164</v>
      </c>
      <c r="C18894">
        <v>206147.65</v>
      </c>
      <c r="D18894" t="s">
        <v>25</v>
      </c>
      <c r="E18894" t="s">
        <v>25</v>
      </c>
      <c r="F18894">
        <v>2017511</v>
      </c>
    </row>
    <row r="18895" spans="1:6">
      <c r="A18895" s="171">
        <v>44769</v>
      </c>
      <c r="B18895" t="s">
        <v>164</v>
      </c>
      <c r="C18895">
        <v>206147.65</v>
      </c>
      <c r="D18895" t="s">
        <v>26</v>
      </c>
      <c r="E18895" t="s">
        <v>26</v>
      </c>
      <c r="F18895">
        <v>6085327</v>
      </c>
    </row>
    <row r="18896" spans="1:6">
      <c r="A18896" s="171">
        <v>44769</v>
      </c>
      <c r="B18896" t="s">
        <v>164</v>
      </c>
      <c r="C18896">
        <v>206147.65</v>
      </c>
      <c r="D18896" t="s">
        <v>27</v>
      </c>
      <c r="E18896" t="s">
        <v>27</v>
      </c>
      <c r="F18896">
        <v>47069</v>
      </c>
    </row>
    <row r="18897" spans="1:6">
      <c r="A18897" s="171">
        <v>44769</v>
      </c>
      <c r="B18897" t="s">
        <v>164</v>
      </c>
      <c r="C18897">
        <v>206147.65</v>
      </c>
      <c r="D18897" t="s">
        <v>28</v>
      </c>
      <c r="E18897" t="s">
        <v>28</v>
      </c>
      <c r="F18897">
        <v>0</v>
      </c>
    </row>
    <row r="18898" spans="1:6">
      <c r="A18898" s="171">
        <v>44769</v>
      </c>
      <c r="B18898" t="s">
        <v>164</v>
      </c>
      <c r="C18898">
        <v>206147.65</v>
      </c>
      <c r="D18898" t="s">
        <v>29</v>
      </c>
      <c r="E18898" t="s">
        <v>29</v>
      </c>
      <c r="F18898">
        <v>2206616</v>
      </c>
    </row>
    <row r="18899" spans="1:6">
      <c r="A18899" s="171">
        <v>44769</v>
      </c>
      <c r="B18899" t="s">
        <v>164</v>
      </c>
      <c r="C18899">
        <v>206147.65</v>
      </c>
      <c r="D18899" t="s">
        <v>30</v>
      </c>
      <c r="E18899" t="s">
        <v>30</v>
      </c>
      <c r="F18899">
        <v>48476862</v>
      </c>
    </row>
    <row r="18900" spans="1:6">
      <c r="A18900" s="171">
        <v>44769</v>
      </c>
      <c r="B18900" t="s">
        <v>164</v>
      </c>
      <c r="C18900">
        <v>206147.65</v>
      </c>
      <c r="D18900" t="s">
        <v>31</v>
      </c>
      <c r="E18900" t="s">
        <v>31</v>
      </c>
      <c r="F18900">
        <v>1075186</v>
      </c>
    </row>
    <row r="18901" spans="1:6">
      <c r="A18901" s="171">
        <v>44769</v>
      </c>
      <c r="B18901" t="s">
        <v>164</v>
      </c>
      <c r="C18901">
        <v>206147.65</v>
      </c>
      <c r="D18901" t="s">
        <v>32</v>
      </c>
      <c r="E18901" t="s">
        <v>32</v>
      </c>
      <c r="F18901">
        <v>156833</v>
      </c>
    </row>
    <row r="18902" spans="1:6">
      <c r="A18902" s="171">
        <v>44769</v>
      </c>
      <c r="B18902" t="s">
        <v>164</v>
      </c>
      <c r="C18902">
        <v>206147.65</v>
      </c>
      <c r="D18902" t="s">
        <v>33</v>
      </c>
      <c r="E18902" t="s">
        <v>33</v>
      </c>
      <c r="F18902">
        <v>249385944</v>
      </c>
    </row>
    <row r="18903" spans="1:6">
      <c r="A18903" s="171">
        <v>44769</v>
      </c>
      <c r="B18903" t="s">
        <v>164</v>
      </c>
      <c r="C18903">
        <v>206147.65</v>
      </c>
      <c r="D18903" t="s">
        <v>34</v>
      </c>
      <c r="E18903" t="s">
        <v>34</v>
      </c>
      <c r="F18903">
        <v>0</v>
      </c>
    </row>
    <row r="18904" spans="1:6">
      <c r="A18904" s="171">
        <v>44769</v>
      </c>
      <c r="B18904" t="s">
        <v>164</v>
      </c>
      <c r="C18904">
        <v>206147.65</v>
      </c>
      <c r="D18904" t="s">
        <v>35</v>
      </c>
      <c r="E18904" t="s">
        <v>35</v>
      </c>
      <c r="F18904">
        <v>7169277</v>
      </c>
    </row>
    <row r="18905" spans="1:6">
      <c r="A18905" s="171">
        <v>44769</v>
      </c>
      <c r="B18905" t="s">
        <v>164</v>
      </c>
      <c r="C18905">
        <v>206147.65</v>
      </c>
      <c r="D18905" t="s">
        <v>36</v>
      </c>
      <c r="E18905" t="s">
        <v>36</v>
      </c>
      <c r="F18905">
        <v>0</v>
      </c>
    </row>
    <row r="18906" spans="1:6">
      <c r="A18906" s="171">
        <v>44769</v>
      </c>
      <c r="B18906" t="s">
        <v>164</v>
      </c>
      <c r="C18906">
        <v>206147.65</v>
      </c>
      <c r="D18906" t="s">
        <v>37</v>
      </c>
      <c r="E18906" t="s">
        <v>37</v>
      </c>
      <c r="F18906">
        <v>0</v>
      </c>
    </row>
    <row r="18907" spans="1:6">
      <c r="A18907" s="171">
        <v>44769</v>
      </c>
      <c r="B18907" t="s">
        <v>164</v>
      </c>
      <c r="C18907">
        <v>206147.65</v>
      </c>
      <c r="D18907" t="s">
        <v>38</v>
      </c>
      <c r="E18907" t="s">
        <v>38</v>
      </c>
      <c r="F18907">
        <v>0</v>
      </c>
    </row>
    <row r="18908" spans="1:6">
      <c r="A18908" s="171">
        <v>44769</v>
      </c>
      <c r="B18908" t="s">
        <v>164</v>
      </c>
      <c r="C18908">
        <v>206147.65</v>
      </c>
      <c r="D18908" t="s">
        <v>39</v>
      </c>
      <c r="E18908" t="s">
        <v>39</v>
      </c>
      <c r="F18908">
        <v>0</v>
      </c>
    </row>
    <row r="18909" spans="1:6">
      <c r="A18909" s="171">
        <v>44769</v>
      </c>
      <c r="B18909" t="s">
        <v>164</v>
      </c>
      <c r="C18909">
        <v>206147.65</v>
      </c>
      <c r="D18909" t="s">
        <v>40</v>
      </c>
      <c r="E18909" t="s">
        <v>40</v>
      </c>
      <c r="F18909">
        <v>0</v>
      </c>
    </row>
    <row r="18910" spans="1:6">
      <c r="A18910" s="171">
        <v>44769</v>
      </c>
      <c r="B18910" t="s">
        <v>164</v>
      </c>
      <c r="C18910">
        <v>206147.65</v>
      </c>
      <c r="D18910" t="s">
        <v>41</v>
      </c>
      <c r="E18910" t="s">
        <v>41</v>
      </c>
      <c r="F18910">
        <v>0</v>
      </c>
    </row>
    <row r="18911" spans="1:6">
      <c r="A18911" s="171">
        <v>44770</v>
      </c>
      <c r="B18911" t="s">
        <v>164</v>
      </c>
      <c r="C18911">
        <v>207576.55</v>
      </c>
      <c r="D18911" t="s">
        <v>9</v>
      </c>
      <c r="E18911" t="s">
        <v>9</v>
      </c>
      <c r="F18911">
        <v>1737378</v>
      </c>
    </row>
    <row r="18912" spans="1:6">
      <c r="A18912" s="171">
        <v>44770</v>
      </c>
      <c r="B18912" t="s">
        <v>164</v>
      </c>
      <c r="C18912">
        <v>207576.55</v>
      </c>
      <c r="D18912" t="s">
        <v>9</v>
      </c>
      <c r="E18912" t="s">
        <v>10</v>
      </c>
      <c r="F18912">
        <v>263215</v>
      </c>
    </row>
    <row r="18913" spans="1:6">
      <c r="A18913" s="171">
        <v>44770</v>
      </c>
      <c r="B18913" t="s">
        <v>164</v>
      </c>
      <c r="C18913">
        <v>207576.55</v>
      </c>
      <c r="D18913" t="s">
        <v>9</v>
      </c>
      <c r="E18913" t="s">
        <v>11</v>
      </c>
      <c r="F18913">
        <v>0</v>
      </c>
    </row>
    <row r="18914" spans="1:6">
      <c r="A18914" s="171">
        <v>44770</v>
      </c>
      <c r="B18914" t="s">
        <v>164</v>
      </c>
      <c r="C18914">
        <v>207576.55</v>
      </c>
      <c r="D18914" t="s">
        <v>9</v>
      </c>
      <c r="E18914" t="s">
        <v>12</v>
      </c>
      <c r="F18914">
        <v>1474163</v>
      </c>
    </row>
    <row r="18915" spans="1:6">
      <c r="A18915" s="171">
        <v>44770</v>
      </c>
      <c r="B18915" t="s">
        <v>164</v>
      </c>
      <c r="C18915">
        <v>207576.55</v>
      </c>
      <c r="D18915" t="s">
        <v>9</v>
      </c>
      <c r="E18915" t="s">
        <v>13</v>
      </c>
      <c r="F18915">
        <v>0</v>
      </c>
    </row>
    <row r="18916" spans="1:6">
      <c r="A18916" s="171">
        <v>44770</v>
      </c>
      <c r="B18916" t="s">
        <v>164</v>
      </c>
      <c r="C18916">
        <v>207576.55</v>
      </c>
      <c r="D18916" t="s">
        <v>14</v>
      </c>
      <c r="E18916" t="s">
        <v>14</v>
      </c>
      <c r="F18916">
        <v>0</v>
      </c>
    </row>
    <row r="18917" spans="1:6">
      <c r="A18917" s="171">
        <v>44770</v>
      </c>
      <c r="B18917" t="s">
        <v>164</v>
      </c>
      <c r="C18917">
        <v>207576.55</v>
      </c>
      <c r="D18917" t="s">
        <v>14</v>
      </c>
      <c r="E18917" t="s">
        <v>15</v>
      </c>
      <c r="F18917">
        <v>0</v>
      </c>
    </row>
    <row r="18918" spans="1:6">
      <c r="A18918" s="171">
        <v>44770</v>
      </c>
      <c r="B18918" t="s">
        <v>164</v>
      </c>
      <c r="C18918">
        <v>207576.55</v>
      </c>
      <c r="D18918" t="s">
        <v>14</v>
      </c>
      <c r="E18918" t="s">
        <v>16</v>
      </c>
      <c r="F18918">
        <v>0</v>
      </c>
    </row>
    <row r="18919" spans="1:6">
      <c r="A18919" s="171">
        <v>44770</v>
      </c>
      <c r="B18919" t="s">
        <v>164</v>
      </c>
      <c r="C18919">
        <v>207576.55</v>
      </c>
      <c r="D18919" t="s">
        <v>14</v>
      </c>
      <c r="E18919" t="s">
        <v>17</v>
      </c>
      <c r="F18919">
        <v>0</v>
      </c>
    </row>
    <row r="18920" spans="1:6">
      <c r="A18920" s="171">
        <v>44770</v>
      </c>
      <c r="B18920" t="s">
        <v>164</v>
      </c>
      <c r="C18920">
        <v>207576.55</v>
      </c>
      <c r="D18920" t="s">
        <v>14</v>
      </c>
      <c r="E18920" t="s">
        <v>18</v>
      </c>
      <c r="F18920">
        <v>0</v>
      </c>
    </row>
    <row r="18921" spans="1:6">
      <c r="A18921" s="171">
        <v>44770</v>
      </c>
      <c r="B18921" t="s">
        <v>164</v>
      </c>
      <c r="C18921">
        <v>207576.55</v>
      </c>
      <c r="D18921" t="s">
        <v>19</v>
      </c>
      <c r="E18921" t="s">
        <v>19</v>
      </c>
      <c r="F18921">
        <v>2506999</v>
      </c>
    </row>
    <row r="18922" spans="1:6">
      <c r="A18922" s="171">
        <v>44770</v>
      </c>
      <c r="B18922" t="s">
        <v>164</v>
      </c>
      <c r="C18922">
        <v>207576.55</v>
      </c>
      <c r="D18922" t="s">
        <v>19</v>
      </c>
      <c r="E18922" t="s">
        <v>20</v>
      </c>
      <c r="F18922">
        <v>1264680</v>
      </c>
    </row>
    <row r="18923" spans="1:6">
      <c r="A18923" s="171">
        <v>44770</v>
      </c>
      <c r="B18923" t="s">
        <v>164</v>
      </c>
      <c r="C18923">
        <v>207576.55</v>
      </c>
      <c r="D18923" t="s">
        <v>19</v>
      </c>
      <c r="E18923" t="s">
        <v>21</v>
      </c>
      <c r="F18923">
        <v>1242319</v>
      </c>
    </row>
    <row r="18924" spans="1:6">
      <c r="A18924" s="171">
        <v>44770</v>
      </c>
      <c r="B18924" t="s">
        <v>164</v>
      </c>
      <c r="C18924">
        <v>207576.55</v>
      </c>
      <c r="D18924" t="s">
        <v>19</v>
      </c>
      <c r="E18924" t="s">
        <v>22</v>
      </c>
      <c r="F18924">
        <v>0</v>
      </c>
    </row>
    <row r="18925" spans="1:6">
      <c r="A18925" s="171">
        <v>44770</v>
      </c>
      <c r="B18925" t="s">
        <v>164</v>
      </c>
      <c r="C18925">
        <v>207576.55</v>
      </c>
      <c r="D18925" t="s">
        <v>23</v>
      </c>
      <c r="E18925" t="s">
        <v>23</v>
      </c>
      <c r="F18925">
        <v>752818</v>
      </c>
    </row>
    <row r="18926" spans="1:6">
      <c r="A18926" s="171">
        <v>44770</v>
      </c>
      <c r="B18926" t="s">
        <v>164</v>
      </c>
      <c r="C18926">
        <v>207576.55</v>
      </c>
      <c r="D18926" t="s">
        <v>24</v>
      </c>
      <c r="E18926" t="s">
        <v>24</v>
      </c>
      <c r="F18926">
        <v>905016</v>
      </c>
    </row>
    <row r="18927" spans="1:6">
      <c r="A18927" s="171">
        <v>44770</v>
      </c>
      <c r="B18927" t="s">
        <v>164</v>
      </c>
      <c r="C18927">
        <v>207576.55</v>
      </c>
      <c r="D18927" t="s">
        <v>25</v>
      </c>
      <c r="E18927" t="s">
        <v>25</v>
      </c>
      <c r="F18927">
        <v>2124217</v>
      </c>
    </row>
    <row r="18928" spans="1:6">
      <c r="A18928" s="171">
        <v>44770</v>
      </c>
      <c r="B18928" t="s">
        <v>164</v>
      </c>
      <c r="C18928">
        <v>207576.55</v>
      </c>
      <c r="D18928" t="s">
        <v>26</v>
      </c>
      <c r="E18928" t="s">
        <v>26</v>
      </c>
      <c r="F18928">
        <v>4043999</v>
      </c>
    </row>
    <row r="18929" spans="1:6">
      <c r="A18929" s="171">
        <v>44770</v>
      </c>
      <c r="B18929" t="s">
        <v>164</v>
      </c>
      <c r="C18929">
        <v>207576.55</v>
      </c>
      <c r="D18929" t="s">
        <v>27</v>
      </c>
      <c r="E18929" t="s">
        <v>27</v>
      </c>
      <c r="F18929">
        <v>43422</v>
      </c>
    </row>
    <row r="18930" spans="1:6">
      <c r="A18930" s="171">
        <v>44770</v>
      </c>
      <c r="B18930" t="s">
        <v>164</v>
      </c>
      <c r="C18930">
        <v>207576.55</v>
      </c>
      <c r="D18930" t="s">
        <v>28</v>
      </c>
      <c r="E18930" t="s">
        <v>28</v>
      </c>
      <c r="F18930">
        <v>0</v>
      </c>
    </row>
    <row r="18931" spans="1:6">
      <c r="A18931" s="171">
        <v>44770</v>
      </c>
      <c r="B18931" t="s">
        <v>164</v>
      </c>
      <c r="C18931">
        <v>207576.55</v>
      </c>
      <c r="D18931" t="s">
        <v>29</v>
      </c>
      <c r="E18931" t="s">
        <v>29</v>
      </c>
      <c r="F18931">
        <v>1975877</v>
      </c>
    </row>
    <row r="18932" spans="1:6">
      <c r="A18932" s="171">
        <v>44770</v>
      </c>
      <c r="B18932" t="s">
        <v>164</v>
      </c>
      <c r="C18932">
        <v>207576.55</v>
      </c>
      <c r="D18932" t="s">
        <v>30</v>
      </c>
      <c r="E18932" t="s">
        <v>30</v>
      </c>
      <c r="F18932">
        <v>49279792</v>
      </c>
    </row>
    <row r="18933" spans="1:6">
      <c r="A18933" s="171">
        <v>44770</v>
      </c>
      <c r="B18933" t="s">
        <v>164</v>
      </c>
      <c r="C18933">
        <v>207576.55</v>
      </c>
      <c r="D18933" t="s">
        <v>31</v>
      </c>
      <c r="E18933" t="s">
        <v>31</v>
      </c>
      <c r="F18933">
        <v>1017290</v>
      </c>
    </row>
    <row r="18934" spans="1:6">
      <c r="A18934" s="171">
        <v>44770</v>
      </c>
      <c r="B18934" t="s">
        <v>164</v>
      </c>
      <c r="C18934">
        <v>207576.55</v>
      </c>
      <c r="D18934" t="s">
        <v>32</v>
      </c>
      <c r="E18934" t="s">
        <v>32</v>
      </c>
      <c r="F18934">
        <v>226051</v>
      </c>
    </row>
    <row r="18935" spans="1:6">
      <c r="A18935" s="171">
        <v>44770</v>
      </c>
      <c r="B18935" t="s">
        <v>164</v>
      </c>
      <c r="C18935">
        <v>207576.55</v>
      </c>
      <c r="D18935" t="s">
        <v>33</v>
      </c>
      <c r="E18935" t="s">
        <v>33</v>
      </c>
      <c r="F18935">
        <v>245977261</v>
      </c>
    </row>
    <row r="18936" spans="1:6">
      <c r="A18936" s="171">
        <v>44770</v>
      </c>
      <c r="B18936" t="s">
        <v>164</v>
      </c>
      <c r="C18936">
        <v>207576.55</v>
      </c>
      <c r="D18936" t="s">
        <v>34</v>
      </c>
      <c r="E18936" t="s">
        <v>34</v>
      </c>
      <c r="F18936">
        <v>0</v>
      </c>
    </row>
    <row r="18937" spans="1:6">
      <c r="A18937" s="171">
        <v>44770</v>
      </c>
      <c r="B18937" t="s">
        <v>164</v>
      </c>
      <c r="C18937">
        <v>207576.55</v>
      </c>
      <c r="D18937" t="s">
        <v>35</v>
      </c>
      <c r="E18937" t="s">
        <v>35</v>
      </c>
      <c r="F18937">
        <v>7063913</v>
      </c>
    </row>
    <row r="18938" spans="1:6">
      <c r="A18938" s="171">
        <v>44770</v>
      </c>
      <c r="B18938" t="s">
        <v>164</v>
      </c>
      <c r="C18938">
        <v>207576.55</v>
      </c>
      <c r="D18938" t="s">
        <v>36</v>
      </c>
      <c r="E18938" t="s">
        <v>36</v>
      </c>
      <c r="F18938">
        <v>0</v>
      </c>
    </row>
    <row r="18939" spans="1:6">
      <c r="A18939" s="171">
        <v>44770</v>
      </c>
      <c r="B18939" t="s">
        <v>164</v>
      </c>
      <c r="C18939">
        <v>207576.55</v>
      </c>
      <c r="D18939" t="s">
        <v>37</v>
      </c>
      <c r="E18939" t="s">
        <v>37</v>
      </c>
      <c r="F18939">
        <v>0</v>
      </c>
    </row>
    <row r="18940" spans="1:6">
      <c r="A18940" s="171">
        <v>44770</v>
      </c>
      <c r="B18940" t="s">
        <v>164</v>
      </c>
      <c r="C18940">
        <v>207576.55</v>
      </c>
      <c r="D18940" t="s">
        <v>38</v>
      </c>
      <c r="E18940" t="s">
        <v>38</v>
      </c>
      <c r="F18940">
        <v>0</v>
      </c>
    </row>
    <row r="18941" spans="1:6">
      <c r="A18941" s="171">
        <v>44770</v>
      </c>
      <c r="B18941" t="s">
        <v>164</v>
      </c>
      <c r="C18941">
        <v>207576.55</v>
      </c>
      <c r="D18941" t="s">
        <v>39</v>
      </c>
      <c r="E18941" t="s">
        <v>39</v>
      </c>
      <c r="F18941">
        <v>0</v>
      </c>
    </row>
    <row r="18942" spans="1:6">
      <c r="A18942" s="171">
        <v>44770</v>
      </c>
      <c r="B18942" t="s">
        <v>164</v>
      </c>
      <c r="C18942">
        <v>207576.55</v>
      </c>
      <c r="D18942" t="s">
        <v>40</v>
      </c>
      <c r="E18942" t="s">
        <v>40</v>
      </c>
      <c r="F18942">
        <v>0</v>
      </c>
    </row>
    <row r="18943" spans="1:6">
      <c r="A18943" s="171">
        <v>44770</v>
      </c>
      <c r="B18943" t="s">
        <v>164</v>
      </c>
      <c r="C18943">
        <v>207576.55</v>
      </c>
      <c r="D18943" t="s">
        <v>41</v>
      </c>
      <c r="E18943" t="s">
        <v>41</v>
      </c>
      <c r="F18943">
        <v>0</v>
      </c>
    </row>
    <row r="18944" spans="1:6">
      <c r="A18944" s="171">
        <v>44771</v>
      </c>
      <c r="B18944" t="s">
        <v>164</v>
      </c>
      <c r="C18944">
        <v>604034.61</v>
      </c>
      <c r="D18944" t="s">
        <v>9</v>
      </c>
      <c r="E18944" t="s">
        <v>9</v>
      </c>
      <c r="F18944">
        <v>2261621</v>
      </c>
    </row>
    <row r="18945" spans="1:6">
      <c r="A18945" s="171">
        <v>44771</v>
      </c>
      <c r="B18945" t="s">
        <v>164</v>
      </c>
      <c r="C18945">
        <v>604034.61</v>
      </c>
      <c r="D18945" t="s">
        <v>9</v>
      </c>
      <c r="E18945" t="s">
        <v>10</v>
      </c>
      <c r="F18945">
        <v>266303</v>
      </c>
    </row>
    <row r="18946" spans="1:6">
      <c r="A18946" s="171">
        <v>44771</v>
      </c>
      <c r="B18946" t="s">
        <v>164</v>
      </c>
      <c r="C18946">
        <v>604034.61</v>
      </c>
      <c r="D18946" t="s">
        <v>9</v>
      </c>
      <c r="E18946" t="s">
        <v>11</v>
      </c>
      <c r="F18946">
        <v>0</v>
      </c>
    </row>
    <row r="18947" spans="1:6">
      <c r="A18947" s="171">
        <v>44771</v>
      </c>
      <c r="B18947" t="s">
        <v>164</v>
      </c>
      <c r="C18947">
        <v>604034.61</v>
      </c>
      <c r="D18947" t="s">
        <v>9</v>
      </c>
      <c r="E18947" t="s">
        <v>12</v>
      </c>
      <c r="F18947">
        <v>1995318</v>
      </c>
    </row>
    <row r="18948" spans="1:6">
      <c r="A18948" s="171">
        <v>44771</v>
      </c>
      <c r="B18948" t="s">
        <v>164</v>
      </c>
      <c r="C18948">
        <v>604034.61</v>
      </c>
      <c r="D18948" t="s">
        <v>9</v>
      </c>
      <c r="E18948" t="s">
        <v>13</v>
      </c>
      <c r="F18948">
        <v>0</v>
      </c>
    </row>
    <row r="18949" spans="1:6">
      <c r="A18949" s="171">
        <v>44771</v>
      </c>
      <c r="B18949" t="s">
        <v>164</v>
      </c>
      <c r="C18949">
        <v>604034.61</v>
      </c>
      <c r="D18949" t="s">
        <v>14</v>
      </c>
      <c r="E18949" t="s">
        <v>14</v>
      </c>
      <c r="F18949">
        <v>0</v>
      </c>
    </row>
    <row r="18950" spans="1:6">
      <c r="A18950" s="171">
        <v>44771</v>
      </c>
      <c r="B18950" t="s">
        <v>164</v>
      </c>
      <c r="C18950">
        <v>604034.61</v>
      </c>
      <c r="D18950" t="s">
        <v>14</v>
      </c>
      <c r="E18950" t="s">
        <v>15</v>
      </c>
      <c r="F18950">
        <v>0</v>
      </c>
    </row>
    <row r="18951" spans="1:6">
      <c r="A18951" s="171">
        <v>44771</v>
      </c>
      <c r="B18951" t="s">
        <v>164</v>
      </c>
      <c r="C18951">
        <v>604034.61</v>
      </c>
      <c r="D18951" t="s">
        <v>14</v>
      </c>
      <c r="E18951" t="s">
        <v>16</v>
      </c>
      <c r="F18951">
        <v>0</v>
      </c>
    </row>
    <row r="18952" spans="1:6">
      <c r="A18952" s="171">
        <v>44771</v>
      </c>
      <c r="B18952" t="s">
        <v>164</v>
      </c>
      <c r="C18952">
        <v>604034.61</v>
      </c>
      <c r="D18952" t="s">
        <v>14</v>
      </c>
      <c r="E18952" t="s">
        <v>17</v>
      </c>
      <c r="F18952">
        <v>0</v>
      </c>
    </row>
    <row r="18953" spans="1:6">
      <c r="A18953" s="171">
        <v>44771</v>
      </c>
      <c r="B18953" t="s">
        <v>164</v>
      </c>
      <c r="C18953">
        <v>604034.61</v>
      </c>
      <c r="D18953" t="s">
        <v>14</v>
      </c>
      <c r="E18953" t="s">
        <v>18</v>
      </c>
      <c r="F18953">
        <v>0</v>
      </c>
    </row>
    <row r="18954" spans="1:6">
      <c r="A18954" s="171">
        <v>44771</v>
      </c>
      <c r="B18954" t="s">
        <v>164</v>
      </c>
      <c r="C18954">
        <v>604034.61</v>
      </c>
      <c r="D18954" t="s">
        <v>19</v>
      </c>
      <c r="E18954" t="s">
        <v>19</v>
      </c>
      <c r="F18954">
        <v>2565338</v>
      </c>
    </row>
    <row r="18955" spans="1:6">
      <c r="A18955" s="171">
        <v>44771</v>
      </c>
      <c r="B18955" t="s">
        <v>164</v>
      </c>
      <c r="C18955">
        <v>604034.61</v>
      </c>
      <c r="D18955" t="s">
        <v>19</v>
      </c>
      <c r="E18955" t="s">
        <v>20</v>
      </c>
      <c r="F18955">
        <v>1125286</v>
      </c>
    </row>
    <row r="18956" spans="1:6">
      <c r="A18956" s="171">
        <v>44771</v>
      </c>
      <c r="B18956" t="s">
        <v>164</v>
      </c>
      <c r="C18956">
        <v>604034.61</v>
      </c>
      <c r="D18956" t="s">
        <v>19</v>
      </c>
      <c r="E18956" t="s">
        <v>21</v>
      </c>
      <c r="F18956">
        <v>1440052</v>
      </c>
    </row>
    <row r="18957" spans="1:6">
      <c r="A18957" s="171">
        <v>44771</v>
      </c>
      <c r="B18957" t="s">
        <v>164</v>
      </c>
      <c r="C18957">
        <v>604034.61</v>
      </c>
      <c r="D18957" t="s">
        <v>19</v>
      </c>
      <c r="E18957" t="s">
        <v>22</v>
      </c>
      <c r="F18957">
        <v>0</v>
      </c>
    </row>
    <row r="18958" spans="1:6">
      <c r="A18958" s="171">
        <v>44771</v>
      </c>
      <c r="B18958" t="s">
        <v>164</v>
      </c>
      <c r="C18958">
        <v>604034.61</v>
      </c>
      <c r="D18958" t="s">
        <v>23</v>
      </c>
      <c r="E18958" t="s">
        <v>23</v>
      </c>
      <c r="F18958">
        <v>838701</v>
      </c>
    </row>
    <row r="18959" spans="1:6">
      <c r="A18959" s="171">
        <v>44771</v>
      </c>
      <c r="B18959" t="s">
        <v>164</v>
      </c>
      <c r="C18959">
        <v>604034.61</v>
      </c>
      <c r="D18959" t="s">
        <v>24</v>
      </c>
      <c r="E18959" t="s">
        <v>24</v>
      </c>
      <c r="F18959">
        <v>1147399</v>
      </c>
    </row>
    <row r="18960" spans="1:6">
      <c r="A18960" s="171">
        <v>44771</v>
      </c>
      <c r="B18960" t="s">
        <v>164</v>
      </c>
      <c r="C18960">
        <v>604034.61</v>
      </c>
      <c r="D18960" t="s">
        <v>25</v>
      </c>
      <c r="E18960" t="s">
        <v>25</v>
      </c>
      <c r="F18960">
        <v>1978064</v>
      </c>
    </row>
    <row r="18961" spans="1:6">
      <c r="A18961" s="171">
        <v>44771</v>
      </c>
      <c r="B18961" t="s">
        <v>164</v>
      </c>
      <c r="C18961">
        <v>604034.61</v>
      </c>
      <c r="D18961" t="s">
        <v>26</v>
      </c>
      <c r="E18961" t="s">
        <v>26</v>
      </c>
      <c r="F18961">
        <v>3514573</v>
      </c>
    </row>
    <row r="18962" spans="1:6">
      <c r="A18962" s="171">
        <v>44771</v>
      </c>
      <c r="B18962" t="s">
        <v>164</v>
      </c>
      <c r="C18962">
        <v>604034.61</v>
      </c>
      <c r="D18962" t="s">
        <v>27</v>
      </c>
      <c r="E18962" t="s">
        <v>27</v>
      </c>
      <c r="F18962">
        <v>49323</v>
      </c>
    </row>
    <row r="18963" spans="1:6">
      <c r="A18963" s="171">
        <v>44771</v>
      </c>
      <c r="B18963" t="s">
        <v>164</v>
      </c>
      <c r="C18963">
        <v>604034.61</v>
      </c>
      <c r="D18963" t="s">
        <v>28</v>
      </c>
      <c r="E18963" t="s">
        <v>28</v>
      </c>
      <c r="F18963">
        <v>0</v>
      </c>
    </row>
    <row r="18964" spans="1:6">
      <c r="A18964" s="171">
        <v>44771</v>
      </c>
      <c r="B18964" t="s">
        <v>164</v>
      </c>
      <c r="C18964">
        <v>604034.61</v>
      </c>
      <c r="D18964" t="s">
        <v>29</v>
      </c>
      <c r="E18964" t="s">
        <v>29</v>
      </c>
      <c r="F18964">
        <v>2974387</v>
      </c>
    </row>
    <row r="18965" spans="1:6">
      <c r="A18965" s="171">
        <v>44771</v>
      </c>
      <c r="B18965" t="s">
        <v>164</v>
      </c>
      <c r="C18965">
        <v>604034.61</v>
      </c>
      <c r="D18965" t="s">
        <v>30</v>
      </c>
      <c r="E18965" t="s">
        <v>30</v>
      </c>
      <c r="F18965">
        <v>58255244</v>
      </c>
    </row>
    <row r="18966" spans="1:6">
      <c r="A18966" s="171">
        <v>44771</v>
      </c>
      <c r="B18966" t="s">
        <v>164</v>
      </c>
      <c r="C18966">
        <v>604034.61</v>
      </c>
      <c r="D18966" t="s">
        <v>31</v>
      </c>
      <c r="E18966" t="s">
        <v>31</v>
      </c>
      <c r="F18966">
        <v>1059672</v>
      </c>
    </row>
    <row r="18967" spans="1:6">
      <c r="A18967" s="171">
        <v>44771</v>
      </c>
      <c r="B18967" t="s">
        <v>164</v>
      </c>
      <c r="C18967">
        <v>604034.61</v>
      </c>
      <c r="D18967" t="s">
        <v>32</v>
      </c>
      <c r="E18967" t="s">
        <v>32</v>
      </c>
      <c r="F18967">
        <v>208987</v>
      </c>
    </row>
    <row r="18968" spans="1:6">
      <c r="A18968" s="171">
        <v>44771</v>
      </c>
      <c r="B18968" t="s">
        <v>164</v>
      </c>
      <c r="C18968">
        <v>604034.61</v>
      </c>
      <c r="D18968" t="s">
        <v>33</v>
      </c>
      <c r="E18968" t="s">
        <v>33</v>
      </c>
      <c r="F18968">
        <v>278757887</v>
      </c>
    </row>
    <row r="18969" spans="1:6">
      <c r="A18969" s="171">
        <v>44771</v>
      </c>
      <c r="B18969" t="s">
        <v>164</v>
      </c>
      <c r="C18969">
        <v>604034.61</v>
      </c>
      <c r="D18969" t="s">
        <v>34</v>
      </c>
      <c r="E18969" t="s">
        <v>34</v>
      </c>
      <c r="F18969">
        <v>0</v>
      </c>
    </row>
    <row r="18970" spans="1:6">
      <c r="A18970" s="171">
        <v>44771</v>
      </c>
      <c r="B18970" t="s">
        <v>164</v>
      </c>
      <c r="C18970">
        <v>604034.61</v>
      </c>
      <c r="D18970" t="s">
        <v>35</v>
      </c>
      <c r="E18970" t="s">
        <v>35</v>
      </c>
      <c r="F18970">
        <v>6982521</v>
      </c>
    </row>
    <row r="18971" spans="1:6">
      <c r="A18971" s="171">
        <v>44771</v>
      </c>
      <c r="B18971" t="s">
        <v>164</v>
      </c>
      <c r="C18971">
        <v>604034.61</v>
      </c>
      <c r="D18971" t="s">
        <v>36</v>
      </c>
      <c r="E18971" t="s">
        <v>36</v>
      </c>
      <c r="F18971">
        <v>0</v>
      </c>
    </row>
    <row r="18972" spans="1:6">
      <c r="A18972" s="171">
        <v>44771</v>
      </c>
      <c r="B18972" t="s">
        <v>164</v>
      </c>
      <c r="C18972">
        <v>604034.61</v>
      </c>
      <c r="D18972" t="s">
        <v>37</v>
      </c>
      <c r="E18972" t="s">
        <v>37</v>
      </c>
      <c r="F18972">
        <v>0</v>
      </c>
    </row>
    <row r="18973" spans="1:6">
      <c r="A18973" s="171">
        <v>44771</v>
      </c>
      <c r="B18973" t="s">
        <v>164</v>
      </c>
      <c r="C18973">
        <v>604034.61</v>
      </c>
      <c r="D18973" t="s">
        <v>38</v>
      </c>
      <c r="E18973" t="s">
        <v>38</v>
      </c>
      <c r="F18973">
        <v>0</v>
      </c>
    </row>
    <row r="18974" spans="1:6">
      <c r="A18974" s="171">
        <v>44771</v>
      </c>
      <c r="B18974" t="s">
        <v>164</v>
      </c>
      <c r="C18974">
        <v>604034.61</v>
      </c>
      <c r="D18974" t="s">
        <v>39</v>
      </c>
      <c r="E18974" t="s">
        <v>39</v>
      </c>
      <c r="F18974">
        <v>0</v>
      </c>
    </row>
    <row r="18975" spans="1:6">
      <c r="A18975" s="171">
        <v>44771</v>
      </c>
      <c r="B18975" t="s">
        <v>164</v>
      </c>
      <c r="C18975">
        <v>604034.61</v>
      </c>
      <c r="D18975" t="s">
        <v>40</v>
      </c>
      <c r="E18975" t="s">
        <v>40</v>
      </c>
      <c r="F18975">
        <v>0</v>
      </c>
    </row>
    <row r="18976" spans="1:6">
      <c r="A18976" s="171">
        <v>44771</v>
      </c>
      <c r="B18976" t="s">
        <v>164</v>
      </c>
      <c r="C18976">
        <v>604034.61</v>
      </c>
      <c r="D18976" t="s">
        <v>41</v>
      </c>
      <c r="E18976" t="s">
        <v>41</v>
      </c>
      <c r="F18976">
        <v>0</v>
      </c>
    </row>
    <row r="18977" spans="1:6">
      <c r="A18977" s="171">
        <v>44772</v>
      </c>
      <c r="B18977" t="s">
        <v>164</v>
      </c>
      <c r="C18977">
        <v>374642.34</v>
      </c>
      <c r="D18977" t="s">
        <v>9</v>
      </c>
      <c r="E18977" t="s">
        <v>9</v>
      </c>
      <c r="F18977">
        <v>2599789</v>
      </c>
    </row>
    <row r="18978" spans="1:6">
      <c r="A18978" s="171">
        <v>44772</v>
      </c>
      <c r="B18978" t="s">
        <v>164</v>
      </c>
      <c r="C18978">
        <v>374642.34</v>
      </c>
      <c r="D18978" t="s">
        <v>9</v>
      </c>
      <c r="E18978" t="s">
        <v>10</v>
      </c>
      <c r="F18978">
        <v>254285</v>
      </c>
    </row>
    <row r="18979" spans="1:6">
      <c r="A18979" s="171">
        <v>44772</v>
      </c>
      <c r="B18979" t="s">
        <v>164</v>
      </c>
      <c r="C18979">
        <v>374642.34</v>
      </c>
      <c r="D18979" t="s">
        <v>9</v>
      </c>
      <c r="E18979" t="s">
        <v>11</v>
      </c>
      <c r="F18979">
        <v>0</v>
      </c>
    </row>
    <row r="18980" spans="1:6">
      <c r="A18980" s="171">
        <v>44772</v>
      </c>
      <c r="B18980" t="s">
        <v>164</v>
      </c>
      <c r="C18980">
        <v>374642.34</v>
      </c>
      <c r="D18980" t="s">
        <v>9</v>
      </c>
      <c r="E18980" t="s">
        <v>12</v>
      </c>
      <c r="F18980">
        <v>2345504</v>
      </c>
    </row>
    <row r="18981" spans="1:6">
      <c r="A18981" s="171">
        <v>44772</v>
      </c>
      <c r="B18981" t="s">
        <v>164</v>
      </c>
      <c r="C18981">
        <v>374642.34</v>
      </c>
      <c r="D18981" t="s">
        <v>9</v>
      </c>
      <c r="E18981" t="s">
        <v>13</v>
      </c>
      <c r="F18981">
        <v>0</v>
      </c>
    </row>
    <row r="18982" spans="1:6">
      <c r="A18982" s="171">
        <v>44772</v>
      </c>
      <c r="B18982" t="s">
        <v>164</v>
      </c>
      <c r="C18982">
        <v>374642.34</v>
      </c>
      <c r="D18982" t="s">
        <v>14</v>
      </c>
      <c r="E18982" t="s">
        <v>14</v>
      </c>
      <c r="F18982">
        <v>0</v>
      </c>
    </row>
    <row r="18983" spans="1:6">
      <c r="A18983" s="171">
        <v>44772</v>
      </c>
      <c r="B18983" t="s">
        <v>164</v>
      </c>
      <c r="C18983">
        <v>374642.34</v>
      </c>
      <c r="D18983" t="s">
        <v>14</v>
      </c>
      <c r="E18983" t="s">
        <v>15</v>
      </c>
      <c r="F18983">
        <v>0</v>
      </c>
    </row>
    <row r="18984" spans="1:6">
      <c r="A18984" s="171">
        <v>44772</v>
      </c>
      <c r="B18984" t="s">
        <v>164</v>
      </c>
      <c r="C18984">
        <v>374642.34</v>
      </c>
      <c r="D18984" t="s">
        <v>14</v>
      </c>
      <c r="E18984" t="s">
        <v>16</v>
      </c>
      <c r="F18984">
        <v>0</v>
      </c>
    </row>
    <row r="18985" spans="1:6">
      <c r="A18985" s="171">
        <v>44772</v>
      </c>
      <c r="B18985" t="s">
        <v>164</v>
      </c>
      <c r="C18985">
        <v>374642.34</v>
      </c>
      <c r="D18985" t="s">
        <v>14</v>
      </c>
      <c r="E18985" t="s">
        <v>17</v>
      </c>
      <c r="F18985">
        <v>0</v>
      </c>
    </row>
    <row r="18986" spans="1:6">
      <c r="A18986" s="171">
        <v>44772</v>
      </c>
      <c r="B18986" t="s">
        <v>164</v>
      </c>
      <c r="C18986">
        <v>374642.34</v>
      </c>
      <c r="D18986" t="s">
        <v>14</v>
      </c>
      <c r="E18986" t="s">
        <v>18</v>
      </c>
      <c r="F18986">
        <v>0</v>
      </c>
    </row>
    <row r="18987" spans="1:6">
      <c r="A18987" s="171">
        <v>44772</v>
      </c>
      <c r="B18987" t="s">
        <v>164</v>
      </c>
      <c r="C18987">
        <v>374642.34</v>
      </c>
      <c r="D18987" t="s">
        <v>19</v>
      </c>
      <c r="E18987" t="s">
        <v>19</v>
      </c>
      <c r="F18987">
        <v>2613298</v>
      </c>
    </row>
    <row r="18988" spans="1:6">
      <c r="A18988" s="171">
        <v>44772</v>
      </c>
      <c r="B18988" t="s">
        <v>164</v>
      </c>
      <c r="C18988">
        <v>374642.34</v>
      </c>
      <c r="D18988" t="s">
        <v>19</v>
      </c>
      <c r="E18988" t="s">
        <v>20</v>
      </c>
      <c r="F18988">
        <v>1167212</v>
      </c>
    </row>
    <row r="18989" spans="1:6">
      <c r="A18989" s="171">
        <v>44772</v>
      </c>
      <c r="B18989" t="s">
        <v>164</v>
      </c>
      <c r="C18989">
        <v>374642.34</v>
      </c>
      <c r="D18989" t="s">
        <v>19</v>
      </c>
      <c r="E18989" t="s">
        <v>21</v>
      </c>
      <c r="F18989">
        <v>1446086</v>
      </c>
    </row>
    <row r="18990" spans="1:6">
      <c r="A18990" s="171">
        <v>44772</v>
      </c>
      <c r="B18990" t="s">
        <v>164</v>
      </c>
      <c r="C18990">
        <v>374642.34</v>
      </c>
      <c r="D18990" t="s">
        <v>19</v>
      </c>
      <c r="E18990" t="s">
        <v>22</v>
      </c>
      <c r="F18990">
        <v>0</v>
      </c>
    </row>
    <row r="18991" spans="1:6">
      <c r="A18991" s="171">
        <v>44772</v>
      </c>
      <c r="B18991" t="s">
        <v>164</v>
      </c>
      <c r="C18991">
        <v>374642.34</v>
      </c>
      <c r="D18991" t="s">
        <v>23</v>
      </c>
      <c r="E18991" t="s">
        <v>23</v>
      </c>
      <c r="F18991">
        <v>913427</v>
      </c>
    </row>
    <row r="18992" spans="1:6">
      <c r="A18992" s="171">
        <v>44772</v>
      </c>
      <c r="B18992" t="s">
        <v>164</v>
      </c>
      <c r="C18992">
        <v>374642.34</v>
      </c>
      <c r="D18992" t="s">
        <v>24</v>
      </c>
      <c r="E18992" t="s">
        <v>24</v>
      </c>
      <c r="F18992">
        <v>1472286</v>
      </c>
    </row>
    <row r="18993" spans="1:6">
      <c r="A18993" s="171">
        <v>44772</v>
      </c>
      <c r="B18993" t="s">
        <v>164</v>
      </c>
      <c r="C18993">
        <v>374642.34</v>
      </c>
      <c r="D18993" t="s">
        <v>25</v>
      </c>
      <c r="E18993" t="s">
        <v>25</v>
      </c>
      <c r="F18993">
        <v>2287472</v>
      </c>
    </row>
    <row r="18994" spans="1:6">
      <c r="A18994" s="171">
        <v>44772</v>
      </c>
      <c r="B18994" t="s">
        <v>164</v>
      </c>
      <c r="C18994">
        <v>374642.34</v>
      </c>
      <c r="D18994" t="s">
        <v>26</v>
      </c>
      <c r="E18994" t="s">
        <v>26</v>
      </c>
      <c r="F18994">
        <v>3410586</v>
      </c>
    </row>
    <row r="18995" spans="1:6">
      <c r="A18995" s="171">
        <v>44772</v>
      </c>
      <c r="B18995" t="s">
        <v>164</v>
      </c>
      <c r="C18995">
        <v>374642.34</v>
      </c>
      <c r="D18995" t="s">
        <v>27</v>
      </c>
      <c r="E18995" t="s">
        <v>27</v>
      </c>
      <c r="F18995">
        <v>46400</v>
      </c>
    </row>
    <row r="18996" spans="1:6">
      <c r="A18996" s="171">
        <v>44772</v>
      </c>
      <c r="B18996" t="s">
        <v>164</v>
      </c>
      <c r="C18996">
        <v>374642.34</v>
      </c>
      <c r="D18996" t="s">
        <v>28</v>
      </c>
      <c r="E18996" t="s">
        <v>28</v>
      </c>
      <c r="F18996">
        <v>0</v>
      </c>
    </row>
    <row r="18997" spans="1:6">
      <c r="A18997" s="171">
        <v>44772</v>
      </c>
      <c r="B18997" t="s">
        <v>164</v>
      </c>
      <c r="C18997">
        <v>374642.34</v>
      </c>
      <c r="D18997" t="s">
        <v>29</v>
      </c>
      <c r="E18997" t="s">
        <v>29</v>
      </c>
      <c r="F18997">
        <v>3960658</v>
      </c>
    </row>
    <row r="18998" spans="1:6">
      <c r="A18998" s="171">
        <v>44772</v>
      </c>
      <c r="B18998" t="s">
        <v>164</v>
      </c>
      <c r="C18998">
        <v>374642.34</v>
      </c>
      <c r="D18998" t="s">
        <v>30</v>
      </c>
      <c r="E18998" t="s">
        <v>30</v>
      </c>
      <c r="F18998">
        <v>59471480</v>
      </c>
    </row>
    <row r="18999" spans="1:6">
      <c r="A18999" s="171">
        <v>44772</v>
      </c>
      <c r="B18999" t="s">
        <v>164</v>
      </c>
      <c r="C18999">
        <v>374642.34</v>
      </c>
      <c r="D18999" t="s">
        <v>31</v>
      </c>
      <c r="E18999" t="s">
        <v>31</v>
      </c>
      <c r="F18999">
        <v>1070820</v>
      </c>
    </row>
    <row r="19000" spans="1:6">
      <c r="A19000" s="171">
        <v>44772</v>
      </c>
      <c r="B19000" t="s">
        <v>164</v>
      </c>
      <c r="C19000">
        <v>374642.34</v>
      </c>
      <c r="D19000" t="s">
        <v>32</v>
      </c>
      <c r="E19000" t="s">
        <v>32</v>
      </c>
      <c r="F19000">
        <v>84527</v>
      </c>
    </row>
    <row r="19001" spans="1:6">
      <c r="A19001" s="171">
        <v>44772</v>
      </c>
      <c r="B19001" t="s">
        <v>164</v>
      </c>
      <c r="C19001">
        <v>374642.34</v>
      </c>
      <c r="D19001" t="s">
        <v>33</v>
      </c>
      <c r="E19001" t="s">
        <v>33</v>
      </c>
      <c r="F19001">
        <v>285931178</v>
      </c>
    </row>
    <row r="19002" spans="1:6">
      <c r="A19002" s="171">
        <v>44772</v>
      </c>
      <c r="B19002" t="s">
        <v>164</v>
      </c>
      <c r="C19002">
        <v>374642.34</v>
      </c>
      <c r="D19002" t="s">
        <v>34</v>
      </c>
      <c r="E19002" t="s">
        <v>34</v>
      </c>
      <c r="F19002">
        <v>0</v>
      </c>
    </row>
    <row r="19003" spans="1:6">
      <c r="A19003" s="171">
        <v>44772</v>
      </c>
      <c r="B19003" t="s">
        <v>164</v>
      </c>
      <c r="C19003">
        <v>374642.34</v>
      </c>
      <c r="D19003" t="s">
        <v>35</v>
      </c>
      <c r="E19003" t="s">
        <v>35</v>
      </c>
      <c r="F19003">
        <v>7176369</v>
      </c>
    </row>
    <row r="19004" spans="1:6">
      <c r="A19004" s="171">
        <v>44772</v>
      </c>
      <c r="B19004" t="s">
        <v>164</v>
      </c>
      <c r="C19004">
        <v>374642.34</v>
      </c>
      <c r="D19004" t="s">
        <v>36</v>
      </c>
      <c r="E19004" t="s">
        <v>36</v>
      </c>
      <c r="F19004">
        <v>0</v>
      </c>
    </row>
    <row r="19005" spans="1:6">
      <c r="A19005" s="171">
        <v>44772</v>
      </c>
      <c r="B19005" t="s">
        <v>164</v>
      </c>
      <c r="C19005">
        <v>374642.34</v>
      </c>
      <c r="D19005" t="s">
        <v>37</v>
      </c>
      <c r="E19005" t="s">
        <v>37</v>
      </c>
      <c r="F19005">
        <v>0</v>
      </c>
    </row>
    <row r="19006" spans="1:6">
      <c r="A19006" s="171">
        <v>44772</v>
      </c>
      <c r="B19006" t="s">
        <v>164</v>
      </c>
      <c r="C19006">
        <v>374642.34</v>
      </c>
      <c r="D19006" t="s">
        <v>38</v>
      </c>
      <c r="E19006" t="s">
        <v>38</v>
      </c>
      <c r="F19006">
        <v>0</v>
      </c>
    </row>
    <row r="19007" spans="1:6">
      <c r="A19007" s="171">
        <v>44772</v>
      </c>
      <c r="B19007" t="s">
        <v>164</v>
      </c>
      <c r="C19007">
        <v>374642.34</v>
      </c>
      <c r="D19007" t="s">
        <v>39</v>
      </c>
      <c r="E19007" t="s">
        <v>39</v>
      </c>
      <c r="F19007">
        <v>0</v>
      </c>
    </row>
    <row r="19008" spans="1:6">
      <c r="A19008" s="171">
        <v>44772</v>
      </c>
      <c r="B19008" t="s">
        <v>164</v>
      </c>
      <c r="C19008">
        <v>374642.34</v>
      </c>
      <c r="D19008" t="s">
        <v>40</v>
      </c>
      <c r="E19008" t="s">
        <v>40</v>
      </c>
      <c r="F19008">
        <v>0</v>
      </c>
    </row>
    <row r="19009" spans="1:6">
      <c r="A19009" s="171">
        <v>44772</v>
      </c>
      <c r="B19009" t="s">
        <v>164</v>
      </c>
      <c r="C19009">
        <v>374642.34</v>
      </c>
      <c r="D19009" t="s">
        <v>41</v>
      </c>
      <c r="E19009" t="s">
        <v>41</v>
      </c>
      <c r="F19009">
        <v>0</v>
      </c>
    </row>
    <row r="19010" spans="1:6">
      <c r="A19010" s="171">
        <v>44773</v>
      </c>
      <c r="B19010" t="s">
        <v>164</v>
      </c>
      <c r="C19010">
        <v>307763.77</v>
      </c>
      <c r="D19010" t="s">
        <v>9</v>
      </c>
      <c r="E19010" t="s">
        <v>9</v>
      </c>
      <c r="F19010">
        <v>2331480</v>
      </c>
    </row>
    <row r="19011" spans="1:6">
      <c r="A19011" s="171">
        <v>44773</v>
      </c>
      <c r="B19011" t="s">
        <v>164</v>
      </c>
      <c r="C19011">
        <v>307763.77</v>
      </c>
      <c r="D19011" t="s">
        <v>9</v>
      </c>
      <c r="E19011" t="s">
        <v>10</v>
      </c>
      <c r="F19011">
        <v>256028</v>
      </c>
    </row>
    <row r="19012" spans="1:6">
      <c r="A19012" s="171">
        <v>44773</v>
      </c>
      <c r="B19012" t="s">
        <v>164</v>
      </c>
      <c r="C19012">
        <v>307763.77</v>
      </c>
      <c r="D19012" t="s">
        <v>9</v>
      </c>
      <c r="E19012" t="s">
        <v>11</v>
      </c>
      <c r="F19012">
        <v>0</v>
      </c>
    </row>
    <row r="19013" spans="1:6">
      <c r="A19013" s="171">
        <v>44773</v>
      </c>
      <c r="B19013" t="s">
        <v>164</v>
      </c>
      <c r="C19013">
        <v>307763.77</v>
      </c>
      <c r="D19013" t="s">
        <v>9</v>
      </c>
      <c r="E19013" t="s">
        <v>12</v>
      </c>
      <c r="F19013">
        <v>2075452</v>
      </c>
    </row>
    <row r="19014" spans="1:6">
      <c r="A19014" s="171">
        <v>44773</v>
      </c>
      <c r="B19014" t="s">
        <v>164</v>
      </c>
      <c r="C19014">
        <v>307763.77</v>
      </c>
      <c r="D19014" t="s">
        <v>9</v>
      </c>
      <c r="E19014" t="s">
        <v>13</v>
      </c>
      <c r="F19014">
        <v>0</v>
      </c>
    </row>
    <row r="19015" spans="1:6">
      <c r="A19015" s="171">
        <v>44773</v>
      </c>
      <c r="B19015" t="s">
        <v>164</v>
      </c>
      <c r="C19015">
        <v>307763.77</v>
      </c>
      <c r="D19015" t="s">
        <v>14</v>
      </c>
      <c r="E19015" t="s">
        <v>14</v>
      </c>
      <c r="F19015">
        <v>0</v>
      </c>
    </row>
    <row r="19016" spans="1:6">
      <c r="A19016" s="171">
        <v>44773</v>
      </c>
      <c r="B19016" t="s">
        <v>164</v>
      </c>
      <c r="C19016">
        <v>307763.77</v>
      </c>
      <c r="D19016" t="s">
        <v>14</v>
      </c>
      <c r="E19016" t="s">
        <v>15</v>
      </c>
      <c r="F19016">
        <v>0</v>
      </c>
    </row>
    <row r="19017" spans="1:6">
      <c r="A19017" s="171">
        <v>44773</v>
      </c>
      <c r="B19017" t="s">
        <v>164</v>
      </c>
      <c r="C19017">
        <v>307763.77</v>
      </c>
      <c r="D19017" t="s">
        <v>14</v>
      </c>
      <c r="E19017" t="s">
        <v>16</v>
      </c>
      <c r="F19017">
        <v>0</v>
      </c>
    </row>
    <row r="19018" spans="1:6">
      <c r="A19018" s="171">
        <v>44773</v>
      </c>
      <c r="B19018" t="s">
        <v>164</v>
      </c>
      <c r="C19018">
        <v>307763.77</v>
      </c>
      <c r="D19018" t="s">
        <v>14</v>
      </c>
      <c r="E19018" t="s">
        <v>17</v>
      </c>
      <c r="F19018">
        <v>0</v>
      </c>
    </row>
    <row r="19019" spans="1:6">
      <c r="A19019" s="171">
        <v>44773</v>
      </c>
      <c r="B19019" t="s">
        <v>164</v>
      </c>
      <c r="C19019">
        <v>307763.77</v>
      </c>
      <c r="D19019" t="s">
        <v>14</v>
      </c>
      <c r="E19019" t="s">
        <v>18</v>
      </c>
      <c r="F19019">
        <v>0</v>
      </c>
    </row>
    <row r="19020" spans="1:6">
      <c r="A19020" s="171">
        <v>44773</v>
      </c>
      <c r="B19020" t="s">
        <v>164</v>
      </c>
      <c r="C19020">
        <v>307763.77</v>
      </c>
      <c r="D19020" t="s">
        <v>19</v>
      </c>
      <c r="E19020" t="s">
        <v>19</v>
      </c>
      <c r="F19020">
        <v>4189779</v>
      </c>
    </row>
    <row r="19021" spans="1:6">
      <c r="A19021" s="171">
        <v>44773</v>
      </c>
      <c r="B19021" t="s">
        <v>164</v>
      </c>
      <c r="C19021">
        <v>307763.77</v>
      </c>
      <c r="D19021" t="s">
        <v>19</v>
      </c>
      <c r="E19021" t="s">
        <v>20</v>
      </c>
      <c r="F19021">
        <v>1482348</v>
      </c>
    </row>
    <row r="19022" spans="1:6">
      <c r="A19022" s="171">
        <v>44773</v>
      </c>
      <c r="B19022" t="s">
        <v>164</v>
      </c>
      <c r="C19022">
        <v>307763.77</v>
      </c>
      <c r="D19022" t="s">
        <v>19</v>
      </c>
      <c r="E19022" t="s">
        <v>21</v>
      </c>
      <c r="F19022">
        <v>2707431</v>
      </c>
    </row>
    <row r="19023" spans="1:6">
      <c r="A19023" s="171">
        <v>44773</v>
      </c>
      <c r="B19023" t="s">
        <v>164</v>
      </c>
      <c r="C19023">
        <v>307763.77</v>
      </c>
      <c r="D19023" t="s">
        <v>19</v>
      </c>
      <c r="E19023" t="s">
        <v>22</v>
      </c>
      <c r="F19023">
        <v>0</v>
      </c>
    </row>
    <row r="19024" spans="1:6">
      <c r="A19024" s="171">
        <v>44773</v>
      </c>
      <c r="B19024" t="s">
        <v>164</v>
      </c>
      <c r="C19024">
        <v>307763.77</v>
      </c>
      <c r="D19024" t="s">
        <v>23</v>
      </c>
      <c r="E19024" t="s">
        <v>23</v>
      </c>
      <c r="F19024">
        <v>934717</v>
      </c>
    </row>
    <row r="19025" spans="1:6">
      <c r="A19025" s="171">
        <v>44773</v>
      </c>
      <c r="B19025" t="s">
        <v>164</v>
      </c>
      <c r="C19025">
        <v>307763.77</v>
      </c>
      <c r="D19025" t="s">
        <v>24</v>
      </c>
      <c r="E19025" t="s">
        <v>24</v>
      </c>
      <c r="F19025">
        <v>1649587</v>
      </c>
    </row>
    <row r="19026" spans="1:6">
      <c r="A19026" s="171">
        <v>44773</v>
      </c>
      <c r="B19026" t="s">
        <v>164</v>
      </c>
      <c r="C19026">
        <v>307763.77</v>
      </c>
      <c r="D19026" t="s">
        <v>25</v>
      </c>
      <c r="E19026" t="s">
        <v>25</v>
      </c>
      <c r="F19026">
        <v>2406524</v>
      </c>
    </row>
    <row r="19027" spans="1:6">
      <c r="A19027" s="171">
        <v>44773</v>
      </c>
      <c r="B19027" t="s">
        <v>164</v>
      </c>
      <c r="C19027">
        <v>307763.77</v>
      </c>
      <c r="D19027" t="s">
        <v>26</v>
      </c>
      <c r="E19027" t="s">
        <v>26</v>
      </c>
      <c r="F19027">
        <v>4808701</v>
      </c>
    </row>
    <row r="19028" spans="1:6">
      <c r="A19028" s="171">
        <v>44773</v>
      </c>
      <c r="B19028" t="s">
        <v>164</v>
      </c>
      <c r="C19028">
        <v>307763.77</v>
      </c>
      <c r="D19028" t="s">
        <v>27</v>
      </c>
      <c r="E19028" t="s">
        <v>27</v>
      </c>
      <c r="F19028">
        <v>27573</v>
      </c>
    </row>
    <row r="19029" spans="1:6">
      <c r="A19029" s="171">
        <v>44773</v>
      </c>
      <c r="B19029" t="s">
        <v>164</v>
      </c>
      <c r="C19029">
        <v>307763.77</v>
      </c>
      <c r="D19029" t="s">
        <v>28</v>
      </c>
      <c r="E19029" t="s">
        <v>28</v>
      </c>
      <c r="F19029">
        <v>0</v>
      </c>
    </row>
    <row r="19030" spans="1:6">
      <c r="A19030" s="171">
        <v>44773</v>
      </c>
      <c r="B19030" t="s">
        <v>164</v>
      </c>
      <c r="C19030">
        <v>307763.77</v>
      </c>
      <c r="D19030" t="s">
        <v>29</v>
      </c>
      <c r="E19030" t="s">
        <v>29</v>
      </c>
      <c r="F19030">
        <v>3324952</v>
      </c>
    </row>
    <row r="19031" spans="1:6">
      <c r="A19031" s="171">
        <v>44773</v>
      </c>
      <c r="B19031" t="s">
        <v>164</v>
      </c>
      <c r="C19031">
        <v>307763.77</v>
      </c>
      <c r="D19031" t="s">
        <v>30</v>
      </c>
      <c r="E19031" t="s">
        <v>30</v>
      </c>
      <c r="F19031">
        <v>64628791</v>
      </c>
    </row>
    <row r="19032" spans="1:6">
      <c r="A19032" s="171">
        <v>44773</v>
      </c>
      <c r="B19032" t="s">
        <v>164</v>
      </c>
      <c r="C19032">
        <v>307763.77</v>
      </c>
      <c r="D19032" t="s">
        <v>31</v>
      </c>
      <c r="E19032" t="s">
        <v>31</v>
      </c>
      <c r="F19032">
        <v>1124508</v>
      </c>
    </row>
    <row r="19033" spans="1:6">
      <c r="A19033" s="171">
        <v>44773</v>
      </c>
      <c r="B19033" t="s">
        <v>164</v>
      </c>
      <c r="C19033">
        <v>307763.77</v>
      </c>
      <c r="D19033" t="s">
        <v>32</v>
      </c>
      <c r="E19033" t="s">
        <v>32</v>
      </c>
      <c r="F19033">
        <v>147782</v>
      </c>
    </row>
    <row r="19034" spans="1:6">
      <c r="A19034" s="171">
        <v>44773</v>
      </c>
      <c r="B19034" t="s">
        <v>164</v>
      </c>
      <c r="C19034">
        <v>307763.77</v>
      </c>
      <c r="D19034" t="s">
        <v>33</v>
      </c>
      <c r="E19034" t="s">
        <v>33</v>
      </c>
      <c r="F19034">
        <v>306862951</v>
      </c>
    </row>
    <row r="19035" spans="1:6">
      <c r="A19035" s="171">
        <v>44773</v>
      </c>
      <c r="B19035" t="s">
        <v>164</v>
      </c>
      <c r="C19035">
        <v>307763.77</v>
      </c>
      <c r="D19035" t="s">
        <v>34</v>
      </c>
      <c r="E19035" t="s">
        <v>34</v>
      </c>
      <c r="F19035">
        <v>0</v>
      </c>
    </row>
    <row r="19036" spans="1:6">
      <c r="A19036" s="171">
        <v>44773</v>
      </c>
      <c r="B19036" t="s">
        <v>164</v>
      </c>
      <c r="C19036">
        <v>307763.77</v>
      </c>
      <c r="D19036" t="s">
        <v>35</v>
      </c>
      <c r="E19036" t="s">
        <v>35</v>
      </c>
      <c r="F19036">
        <v>7339790</v>
      </c>
    </row>
    <row r="19037" spans="1:6">
      <c r="A19037" s="171">
        <v>44773</v>
      </c>
      <c r="B19037" t="s">
        <v>164</v>
      </c>
      <c r="C19037">
        <v>307763.77</v>
      </c>
      <c r="D19037" t="s">
        <v>36</v>
      </c>
      <c r="E19037" t="s">
        <v>36</v>
      </c>
      <c r="F19037">
        <v>0</v>
      </c>
    </row>
    <row r="19038" spans="1:6">
      <c r="A19038" s="171">
        <v>44773</v>
      </c>
      <c r="B19038" t="s">
        <v>164</v>
      </c>
      <c r="C19038">
        <v>307763.77</v>
      </c>
      <c r="D19038" t="s">
        <v>37</v>
      </c>
      <c r="E19038" t="s">
        <v>37</v>
      </c>
      <c r="F19038">
        <v>0</v>
      </c>
    </row>
    <row r="19039" spans="1:6">
      <c r="A19039" s="171">
        <v>44773</v>
      </c>
      <c r="B19039" t="s">
        <v>164</v>
      </c>
      <c r="C19039">
        <v>307763.77</v>
      </c>
      <c r="D19039" t="s">
        <v>38</v>
      </c>
      <c r="E19039" t="s">
        <v>38</v>
      </c>
      <c r="F19039">
        <v>0</v>
      </c>
    </row>
    <row r="19040" spans="1:6">
      <c r="A19040" s="171">
        <v>44773</v>
      </c>
      <c r="B19040" t="s">
        <v>164</v>
      </c>
      <c r="C19040">
        <v>307763.77</v>
      </c>
      <c r="D19040" t="s">
        <v>39</v>
      </c>
      <c r="E19040" t="s">
        <v>39</v>
      </c>
      <c r="F19040">
        <v>0</v>
      </c>
    </row>
    <row r="19041" spans="1:6">
      <c r="A19041" s="171">
        <v>44773</v>
      </c>
      <c r="B19041" t="s">
        <v>164</v>
      </c>
      <c r="C19041">
        <v>307763.77</v>
      </c>
      <c r="D19041" t="s">
        <v>40</v>
      </c>
      <c r="E19041" t="s">
        <v>40</v>
      </c>
      <c r="F19041">
        <v>0</v>
      </c>
    </row>
    <row r="19042" spans="1:6">
      <c r="A19042" s="171">
        <v>44773</v>
      </c>
      <c r="B19042" t="s">
        <v>164</v>
      </c>
      <c r="C19042">
        <v>307763.77</v>
      </c>
      <c r="D19042" t="s">
        <v>41</v>
      </c>
      <c r="E19042" t="s">
        <v>41</v>
      </c>
      <c r="F19042">
        <v>0</v>
      </c>
    </row>
    <row r="19043" spans="1:6">
      <c r="A19043" s="171">
        <v>44774</v>
      </c>
      <c r="B19043" t="s">
        <v>164</v>
      </c>
      <c r="C19043">
        <v>182355.73</v>
      </c>
      <c r="D19043" t="s">
        <v>9</v>
      </c>
      <c r="E19043" t="s">
        <v>9</v>
      </c>
      <c r="F19043">
        <v>2371465</v>
      </c>
    </row>
    <row r="19044" spans="1:6">
      <c r="A19044" s="171">
        <v>44774</v>
      </c>
      <c r="B19044" t="s">
        <v>164</v>
      </c>
      <c r="C19044">
        <v>182355.73</v>
      </c>
      <c r="D19044" t="s">
        <v>9</v>
      </c>
      <c r="E19044" t="s">
        <v>10</v>
      </c>
      <c r="F19044">
        <v>65373</v>
      </c>
    </row>
    <row r="19045" spans="1:6">
      <c r="A19045" s="171">
        <v>44774</v>
      </c>
      <c r="B19045" t="s">
        <v>164</v>
      </c>
      <c r="C19045">
        <v>182355.73</v>
      </c>
      <c r="D19045" t="s">
        <v>9</v>
      </c>
      <c r="E19045" t="s">
        <v>11</v>
      </c>
      <c r="F19045">
        <v>0</v>
      </c>
    </row>
    <row r="19046" spans="1:6">
      <c r="A19046" s="171">
        <v>44774</v>
      </c>
      <c r="B19046" t="s">
        <v>164</v>
      </c>
      <c r="C19046">
        <v>182355.73</v>
      </c>
      <c r="D19046" t="s">
        <v>9</v>
      </c>
      <c r="E19046" t="s">
        <v>12</v>
      </c>
      <c r="F19046">
        <v>2306092</v>
      </c>
    </row>
    <row r="19047" spans="1:6">
      <c r="A19047" s="171">
        <v>44774</v>
      </c>
      <c r="B19047" t="s">
        <v>164</v>
      </c>
      <c r="C19047">
        <v>182355.73</v>
      </c>
      <c r="D19047" t="s">
        <v>9</v>
      </c>
      <c r="E19047" t="s">
        <v>13</v>
      </c>
      <c r="F19047">
        <v>0</v>
      </c>
    </row>
    <row r="19048" spans="1:6">
      <c r="A19048" s="171">
        <v>44774</v>
      </c>
      <c r="B19048" t="s">
        <v>164</v>
      </c>
      <c r="C19048">
        <v>182355.73</v>
      </c>
      <c r="D19048" t="s">
        <v>14</v>
      </c>
      <c r="E19048" t="s">
        <v>14</v>
      </c>
      <c r="F19048">
        <v>0</v>
      </c>
    </row>
    <row r="19049" spans="1:6">
      <c r="A19049" s="171">
        <v>44774</v>
      </c>
      <c r="B19049" t="s">
        <v>164</v>
      </c>
      <c r="C19049">
        <v>182355.73</v>
      </c>
      <c r="D19049" t="s">
        <v>14</v>
      </c>
      <c r="E19049" t="s">
        <v>15</v>
      </c>
      <c r="F19049">
        <v>0</v>
      </c>
    </row>
    <row r="19050" spans="1:6">
      <c r="A19050" s="171">
        <v>44774</v>
      </c>
      <c r="B19050" t="s">
        <v>164</v>
      </c>
      <c r="C19050">
        <v>182355.73</v>
      </c>
      <c r="D19050" t="s">
        <v>14</v>
      </c>
      <c r="E19050" t="s">
        <v>16</v>
      </c>
      <c r="F19050">
        <v>0</v>
      </c>
    </row>
    <row r="19051" spans="1:6">
      <c r="A19051" s="171">
        <v>44774</v>
      </c>
      <c r="B19051" t="s">
        <v>164</v>
      </c>
      <c r="C19051">
        <v>182355.73</v>
      </c>
      <c r="D19051" t="s">
        <v>14</v>
      </c>
      <c r="E19051" t="s">
        <v>17</v>
      </c>
      <c r="F19051">
        <v>0</v>
      </c>
    </row>
    <row r="19052" spans="1:6">
      <c r="A19052" s="171">
        <v>44774</v>
      </c>
      <c r="B19052" t="s">
        <v>164</v>
      </c>
      <c r="C19052">
        <v>182355.73</v>
      </c>
      <c r="D19052" t="s">
        <v>14</v>
      </c>
      <c r="E19052" t="s">
        <v>18</v>
      </c>
      <c r="F19052">
        <v>0</v>
      </c>
    </row>
    <row r="19053" spans="1:6">
      <c r="A19053" s="171">
        <v>44774</v>
      </c>
      <c r="B19053" t="s">
        <v>164</v>
      </c>
      <c r="C19053">
        <v>182355.73</v>
      </c>
      <c r="D19053" t="s">
        <v>19</v>
      </c>
      <c r="E19053" t="s">
        <v>19</v>
      </c>
      <c r="F19053">
        <v>4308099</v>
      </c>
    </row>
    <row r="19054" spans="1:6">
      <c r="A19054" s="171">
        <v>44774</v>
      </c>
      <c r="B19054" t="s">
        <v>164</v>
      </c>
      <c r="C19054">
        <v>182355.73</v>
      </c>
      <c r="D19054" t="s">
        <v>19</v>
      </c>
      <c r="E19054" t="s">
        <v>20</v>
      </c>
      <c r="F19054">
        <v>1902220</v>
      </c>
    </row>
    <row r="19055" spans="1:6">
      <c r="A19055" s="171">
        <v>44774</v>
      </c>
      <c r="B19055" t="s">
        <v>164</v>
      </c>
      <c r="C19055">
        <v>182355.73</v>
      </c>
      <c r="D19055" t="s">
        <v>19</v>
      </c>
      <c r="E19055" t="s">
        <v>21</v>
      </c>
      <c r="F19055">
        <v>2405879</v>
      </c>
    </row>
    <row r="19056" spans="1:6">
      <c r="A19056" s="171">
        <v>44774</v>
      </c>
      <c r="B19056" t="s">
        <v>164</v>
      </c>
      <c r="C19056">
        <v>182355.73</v>
      </c>
      <c r="D19056" t="s">
        <v>19</v>
      </c>
      <c r="E19056" t="s">
        <v>22</v>
      </c>
      <c r="F19056">
        <v>0</v>
      </c>
    </row>
    <row r="19057" spans="1:6">
      <c r="A19057" s="171">
        <v>44774</v>
      </c>
      <c r="B19057" t="s">
        <v>164</v>
      </c>
      <c r="C19057">
        <v>182355.73</v>
      </c>
      <c r="D19057" t="s">
        <v>23</v>
      </c>
      <c r="E19057" t="s">
        <v>23</v>
      </c>
      <c r="F19057">
        <v>911917</v>
      </c>
    </row>
    <row r="19058" spans="1:6">
      <c r="A19058" s="171">
        <v>44774</v>
      </c>
      <c r="B19058" t="s">
        <v>164</v>
      </c>
      <c r="C19058">
        <v>182355.73</v>
      </c>
      <c r="D19058" t="s">
        <v>24</v>
      </c>
      <c r="E19058" t="s">
        <v>24</v>
      </c>
      <c r="F19058">
        <v>1702679</v>
      </c>
    </row>
    <row r="19059" spans="1:6">
      <c r="A19059" s="171">
        <v>44774</v>
      </c>
      <c r="B19059" t="s">
        <v>164</v>
      </c>
      <c r="C19059">
        <v>182355.73</v>
      </c>
      <c r="D19059" t="s">
        <v>25</v>
      </c>
      <c r="E19059" t="s">
        <v>25</v>
      </c>
      <c r="F19059">
        <v>2950836</v>
      </c>
    </row>
    <row r="19060" spans="1:6">
      <c r="A19060" s="171">
        <v>44774</v>
      </c>
      <c r="B19060" t="s">
        <v>164</v>
      </c>
      <c r="C19060">
        <v>182355.73</v>
      </c>
      <c r="D19060" t="s">
        <v>26</v>
      </c>
      <c r="E19060" t="s">
        <v>26</v>
      </c>
      <c r="F19060">
        <v>5064104</v>
      </c>
    </row>
    <row r="19061" spans="1:6">
      <c r="A19061" s="171">
        <v>44774</v>
      </c>
      <c r="B19061" t="s">
        <v>164</v>
      </c>
      <c r="C19061">
        <v>182355.73</v>
      </c>
      <c r="D19061" t="s">
        <v>27</v>
      </c>
      <c r="E19061" t="s">
        <v>27</v>
      </c>
      <c r="F19061">
        <v>51773</v>
      </c>
    </row>
    <row r="19062" spans="1:6">
      <c r="A19062" s="171">
        <v>44774</v>
      </c>
      <c r="B19062" t="s">
        <v>164</v>
      </c>
      <c r="C19062">
        <v>182355.73</v>
      </c>
      <c r="D19062" t="s">
        <v>28</v>
      </c>
      <c r="E19062" t="s">
        <v>28</v>
      </c>
      <c r="F19062">
        <v>0</v>
      </c>
    </row>
    <row r="19063" spans="1:6">
      <c r="A19063" s="171">
        <v>44774</v>
      </c>
      <c r="B19063" t="s">
        <v>164</v>
      </c>
      <c r="C19063">
        <v>182355.73</v>
      </c>
      <c r="D19063" t="s">
        <v>29</v>
      </c>
      <c r="E19063" t="s">
        <v>29</v>
      </c>
      <c r="F19063">
        <v>3456560</v>
      </c>
    </row>
    <row r="19064" spans="1:6">
      <c r="A19064" s="171">
        <v>44774</v>
      </c>
      <c r="B19064" t="s">
        <v>164</v>
      </c>
      <c r="C19064">
        <v>182355.73</v>
      </c>
      <c r="D19064" t="s">
        <v>30</v>
      </c>
      <c r="E19064" t="s">
        <v>30</v>
      </c>
      <c r="F19064">
        <v>60729323</v>
      </c>
    </row>
    <row r="19065" spans="1:6">
      <c r="A19065" s="171">
        <v>44774</v>
      </c>
      <c r="B19065" t="s">
        <v>164</v>
      </c>
      <c r="C19065">
        <v>182355.73</v>
      </c>
      <c r="D19065" t="s">
        <v>31</v>
      </c>
      <c r="E19065" t="s">
        <v>31</v>
      </c>
      <c r="F19065">
        <v>764867</v>
      </c>
    </row>
    <row r="19066" spans="1:6">
      <c r="A19066" s="171">
        <v>44774</v>
      </c>
      <c r="B19066" t="s">
        <v>164</v>
      </c>
      <c r="C19066">
        <v>182355.73</v>
      </c>
      <c r="D19066" t="s">
        <v>32</v>
      </c>
      <c r="E19066" t="s">
        <v>32</v>
      </c>
      <c r="F19066">
        <v>186163</v>
      </c>
    </row>
    <row r="19067" spans="1:6">
      <c r="A19067" s="171">
        <v>44774</v>
      </c>
      <c r="B19067" t="s">
        <v>164</v>
      </c>
      <c r="C19067">
        <v>182355.73</v>
      </c>
      <c r="D19067" t="s">
        <v>33</v>
      </c>
      <c r="E19067" t="s">
        <v>33</v>
      </c>
      <c r="F19067">
        <v>288967988</v>
      </c>
    </row>
    <row r="19068" spans="1:6">
      <c r="A19068" s="171">
        <v>44774</v>
      </c>
      <c r="B19068" t="s">
        <v>164</v>
      </c>
      <c r="C19068">
        <v>182355.73</v>
      </c>
      <c r="D19068" t="s">
        <v>34</v>
      </c>
      <c r="E19068" t="s">
        <v>34</v>
      </c>
      <c r="F19068">
        <v>0</v>
      </c>
    </row>
    <row r="19069" spans="1:6">
      <c r="A19069" s="171">
        <v>44774</v>
      </c>
      <c r="B19069" t="s">
        <v>164</v>
      </c>
      <c r="C19069">
        <v>182355.73</v>
      </c>
      <c r="D19069" t="s">
        <v>35</v>
      </c>
      <c r="E19069" t="s">
        <v>35</v>
      </c>
      <c r="F19069">
        <v>6868582</v>
      </c>
    </row>
    <row r="19070" spans="1:6">
      <c r="A19070" s="171">
        <v>44774</v>
      </c>
      <c r="B19070" t="s">
        <v>164</v>
      </c>
      <c r="C19070">
        <v>182355.73</v>
      </c>
      <c r="D19070" t="s">
        <v>36</v>
      </c>
      <c r="E19070" t="s">
        <v>36</v>
      </c>
      <c r="F19070">
        <v>0</v>
      </c>
    </row>
    <row r="19071" spans="1:6">
      <c r="A19071" s="171">
        <v>44774</v>
      </c>
      <c r="B19071" t="s">
        <v>164</v>
      </c>
      <c r="C19071">
        <v>182355.73</v>
      </c>
      <c r="D19071" t="s">
        <v>37</v>
      </c>
      <c r="E19071" t="s">
        <v>37</v>
      </c>
      <c r="F19071">
        <v>0</v>
      </c>
    </row>
    <row r="19072" spans="1:6">
      <c r="A19072" s="171">
        <v>44774</v>
      </c>
      <c r="B19072" t="s">
        <v>164</v>
      </c>
      <c r="C19072">
        <v>182355.73</v>
      </c>
      <c r="D19072" t="s">
        <v>38</v>
      </c>
      <c r="E19072" t="s">
        <v>38</v>
      </c>
      <c r="F19072">
        <v>0</v>
      </c>
    </row>
    <row r="19073" spans="1:6">
      <c r="A19073" s="171">
        <v>44774</v>
      </c>
      <c r="B19073" t="s">
        <v>164</v>
      </c>
      <c r="C19073">
        <v>182355.73</v>
      </c>
      <c r="D19073" t="s">
        <v>39</v>
      </c>
      <c r="E19073" t="s">
        <v>39</v>
      </c>
      <c r="F19073">
        <v>0</v>
      </c>
    </row>
    <row r="19074" spans="1:6">
      <c r="A19074" s="171">
        <v>44774</v>
      </c>
      <c r="B19074" t="s">
        <v>164</v>
      </c>
      <c r="C19074">
        <v>182355.73</v>
      </c>
      <c r="D19074" t="s">
        <v>40</v>
      </c>
      <c r="E19074" t="s">
        <v>40</v>
      </c>
      <c r="F19074">
        <v>0</v>
      </c>
    </row>
    <row r="19075" spans="1:6">
      <c r="A19075" s="171">
        <v>44774</v>
      </c>
      <c r="B19075" t="s">
        <v>164</v>
      </c>
      <c r="C19075">
        <v>182355.73</v>
      </c>
      <c r="D19075" t="s">
        <v>41</v>
      </c>
      <c r="E19075" t="s">
        <v>41</v>
      </c>
      <c r="F19075">
        <v>0</v>
      </c>
    </row>
    <row r="19076" spans="1:6">
      <c r="A19076" s="171">
        <v>44775</v>
      </c>
      <c r="B19076" t="s">
        <v>164</v>
      </c>
      <c r="C19076">
        <v>183686.17</v>
      </c>
      <c r="D19076" t="s">
        <v>9</v>
      </c>
      <c r="E19076" t="s">
        <v>9</v>
      </c>
      <c r="F19076">
        <v>310174</v>
      </c>
    </row>
    <row r="19077" spans="1:6">
      <c r="A19077" s="171">
        <v>44775</v>
      </c>
      <c r="B19077" t="s">
        <v>164</v>
      </c>
      <c r="C19077">
        <v>183686.17</v>
      </c>
      <c r="D19077" t="s">
        <v>9</v>
      </c>
      <c r="E19077" t="s">
        <v>10</v>
      </c>
      <c r="F19077">
        <v>196403</v>
      </c>
    </row>
    <row r="19078" spans="1:6">
      <c r="A19078" s="171">
        <v>44775</v>
      </c>
      <c r="B19078" t="s">
        <v>164</v>
      </c>
      <c r="C19078">
        <v>183686.17</v>
      </c>
      <c r="D19078" t="s">
        <v>9</v>
      </c>
      <c r="E19078" t="s">
        <v>11</v>
      </c>
      <c r="F19078">
        <v>0</v>
      </c>
    </row>
    <row r="19079" spans="1:6">
      <c r="A19079" s="171">
        <v>44775</v>
      </c>
      <c r="B19079" t="s">
        <v>164</v>
      </c>
      <c r="C19079">
        <v>183686.17</v>
      </c>
      <c r="D19079" t="s">
        <v>9</v>
      </c>
      <c r="E19079" t="s">
        <v>12</v>
      </c>
      <c r="F19079">
        <v>113771</v>
      </c>
    </row>
    <row r="19080" spans="1:6">
      <c r="A19080" s="171">
        <v>44775</v>
      </c>
      <c r="B19080" t="s">
        <v>164</v>
      </c>
      <c r="C19080">
        <v>183686.17</v>
      </c>
      <c r="D19080" t="s">
        <v>9</v>
      </c>
      <c r="E19080" t="s">
        <v>13</v>
      </c>
      <c r="F19080">
        <v>0</v>
      </c>
    </row>
    <row r="19081" spans="1:6">
      <c r="A19081" s="171">
        <v>44775</v>
      </c>
      <c r="B19081" t="s">
        <v>164</v>
      </c>
      <c r="C19081">
        <v>183686.17</v>
      </c>
      <c r="D19081" t="s">
        <v>14</v>
      </c>
      <c r="E19081" t="s">
        <v>14</v>
      </c>
      <c r="F19081">
        <v>0</v>
      </c>
    </row>
    <row r="19082" spans="1:6">
      <c r="A19082" s="171">
        <v>44775</v>
      </c>
      <c r="B19082" t="s">
        <v>164</v>
      </c>
      <c r="C19082">
        <v>183686.17</v>
      </c>
      <c r="D19082" t="s">
        <v>14</v>
      </c>
      <c r="E19082" t="s">
        <v>15</v>
      </c>
      <c r="F19082">
        <v>0</v>
      </c>
    </row>
    <row r="19083" spans="1:6">
      <c r="A19083" s="171">
        <v>44775</v>
      </c>
      <c r="B19083" t="s">
        <v>164</v>
      </c>
      <c r="C19083">
        <v>183686.17</v>
      </c>
      <c r="D19083" t="s">
        <v>14</v>
      </c>
      <c r="E19083" t="s">
        <v>16</v>
      </c>
      <c r="F19083">
        <v>0</v>
      </c>
    </row>
    <row r="19084" spans="1:6">
      <c r="A19084" s="171">
        <v>44775</v>
      </c>
      <c r="B19084" t="s">
        <v>164</v>
      </c>
      <c r="C19084">
        <v>183686.17</v>
      </c>
      <c r="D19084" t="s">
        <v>14</v>
      </c>
      <c r="E19084" t="s">
        <v>17</v>
      </c>
      <c r="F19084">
        <v>0</v>
      </c>
    </row>
    <row r="19085" spans="1:6">
      <c r="A19085" s="171">
        <v>44775</v>
      </c>
      <c r="B19085" t="s">
        <v>164</v>
      </c>
      <c r="C19085">
        <v>183686.17</v>
      </c>
      <c r="D19085" t="s">
        <v>14</v>
      </c>
      <c r="E19085" t="s">
        <v>18</v>
      </c>
      <c r="F19085">
        <v>0</v>
      </c>
    </row>
    <row r="19086" spans="1:6">
      <c r="A19086" s="171">
        <v>44775</v>
      </c>
      <c r="B19086" t="s">
        <v>164</v>
      </c>
      <c r="C19086">
        <v>183686.17</v>
      </c>
      <c r="D19086" t="s">
        <v>19</v>
      </c>
      <c r="E19086" t="s">
        <v>19</v>
      </c>
      <c r="F19086">
        <v>5488727</v>
      </c>
    </row>
    <row r="19087" spans="1:6">
      <c r="A19087" s="171">
        <v>44775</v>
      </c>
      <c r="B19087" t="s">
        <v>164</v>
      </c>
      <c r="C19087">
        <v>183686.17</v>
      </c>
      <c r="D19087" t="s">
        <v>19</v>
      </c>
      <c r="E19087" t="s">
        <v>20</v>
      </c>
      <c r="F19087">
        <v>1788354</v>
      </c>
    </row>
    <row r="19088" spans="1:6">
      <c r="A19088" s="171">
        <v>44775</v>
      </c>
      <c r="B19088" t="s">
        <v>164</v>
      </c>
      <c r="C19088">
        <v>183686.17</v>
      </c>
      <c r="D19088" t="s">
        <v>19</v>
      </c>
      <c r="E19088" t="s">
        <v>21</v>
      </c>
      <c r="F19088">
        <v>3700373</v>
      </c>
    </row>
    <row r="19089" spans="1:6">
      <c r="A19089" s="171">
        <v>44775</v>
      </c>
      <c r="B19089" t="s">
        <v>164</v>
      </c>
      <c r="C19089">
        <v>183686.17</v>
      </c>
      <c r="D19089" t="s">
        <v>19</v>
      </c>
      <c r="E19089" t="s">
        <v>22</v>
      </c>
      <c r="F19089">
        <v>0</v>
      </c>
    </row>
    <row r="19090" spans="1:6">
      <c r="A19090" s="171">
        <v>44775</v>
      </c>
      <c r="B19090" t="s">
        <v>164</v>
      </c>
      <c r="C19090">
        <v>183686.17</v>
      </c>
      <c r="D19090" t="s">
        <v>23</v>
      </c>
      <c r="E19090" t="s">
        <v>23</v>
      </c>
      <c r="F19090">
        <v>791589</v>
      </c>
    </row>
    <row r="19091" spans="1:6">
      <c r="A19091" s="171">
        <v>44775</v>
      </c>
      <c r="B19091" t="s">
        <v>164</v>
      </c>
      <c r="C19091">
        <v>183686.17</v>
      </c>
      <c r="D19091" t="s">
        <v>24</v>
      </c>
      <c r="E19091" t="s">
        <v>24</v>
      </c>
      <c r="F19091">
        <v>1496548</v>
      </c>
    </row>
    <row r="19092" spans="1:6">
      <c r="A19092" s="171">
        <v>44775</v>
      </c>
      <c r="B19092" t="s">
        <v>164</v>
      </c>
      <c r="C19092">
        <v>183686.17</v>
      </c>
      <c r="D19092" t="s">
        <v>25</v>
      </c>
      <c r="E19092" t="s">
        <v>25</v>
      </c>
      <c r="F19092">
        <v>3144144</v>
      </c>
    </row>
    <row r="19093" spans="1:6">
      <c r="A19093" s="171">
        <v>44775</v>
      </c>
      <c r="B19093" t="s">
        <v>164</v>
      </c>
      <c r="C19093">
        <v>183686.17</v>
      </c>
      <c r="D19093" t="s">
        <v>26</v>
      </c>
      <c r="E19093" t="s">
        <v>26</v>
      </c>
      <c r="F19093">
        <v>6313474</v>
      </c>
    </row>
    <row r="19094" spans="1:6">
      <c r="A19094" s="171">
        <v>44775</v>
      </c>
      <c r="B19094" t="s">
        <v>164</v>
      </c>
      <c r="C19094">
        <v>183686.17</v>
      </c>
      <c r="D19094" t="s">
        <v>27</v>
      </c>
      <c r="E19094" t="s">
        <v>27</v>
      </c>
      <c r="F19094">
        <v>41744</v>
      </c>
    </row>
    <row r="19095" spans="1:6">
      <c r="A19095" s="171">
        <v>44775</v>
      </c>
      <c r="B19095" t="s">
        <v>164</v>
      </c>
      <c r="C19095">
        <v>183686.17</v>
      </c>
      <c r="D19095" t="s">
        <v>28</v>
      </c>
      <c r="E19095" t="s">
        <v>28</v>
      </c>
      <c r="F19095">
        <v>0</v>
      </c>
    </row>
    <row r="19096" spans="1:6">
      <c r="A19096" s="171">
        <v>44775</v>
      </c>
      <c r="B19096" t="s">
        <v>164</v>
      </c>
      <c r="C19096">
        <v>183686.17</v>
      </c>
      <c r="D19096" t="s">
        <v>29</v>
      </c>
      <c r="E19096" t="s">
        <v>29</v>
      </c>
      <c r="F19096">
        <v>3558747</v>
      </c>
    </row>
    <row r="19097" spans="1:6">
      <c r="A19097" s="171">
        <v>44775</v>
      </c>
      <c r="B19097" t="s">
        <v>164</v>
      </c>
      <c r="C19097">
        <v>183686.17</v>
      </c>
      <c r="D19097" t="s">
        <v>30</v>
      </c>
      <c r="E19097" t="s">
        <v>30</v>
      </c>
      <c r="F19097">
        <v>60100070</v>
      </c>
    </row>
    <row r="19098" spans="1:6">
      <c r="A19098" s="171">
        <v>44775</v>
      </c>
      <c r="B19098" t="s">
        <v>164</v>
      </c>
      <c r="C19098">
        <v>183686.17</v>
      </c>
      <c r="D19098" t="s">
        <v>31</v>
      </c>
      <c r="E19098" t="s">
        <v>31</v>
      </c>
      <c r="F19098">
        <v>590847</v>
      </c>
    </row>
    <row r="19099" spans="1:6">
      <c r="A19099" s="171">
        <v>44775</v>
      </c>
      <c r="B19099" t="s">
        <v>164</v>
      </c>
      <c r="C19099">
        <v>183686.17</v>
      </c>
      <c r="D19099" t="s">
        <v>32</v>
      </c>
      <c r="E19099" t="s">
        <v>32</v>
      </c>
      <c r="F19099">
        <v>123560</v>
      </c>
    </row>
    <row r="19100" spans="1:6">
      <c r="A19100" s="171">
        <v>44775</v>
      </c>
      <c r="B19100" t="s">
        <v>164</v>
      </c>
      <c r="C19100">
        <v>183686.17</v>
      </c>
      <c r="D19100" t="s">
        <v>33</v>
      </c>
      <c r="E19100" t="s">
        <v>33</v>
      </c>
      <c r="F19100">
        <v>326347383</v>
      </c>
    </row>
    <row r="19101" spans="1:6">
      <c r="A19101" s="171">
        <v>44775</v>
      </c>
      <c r="B19101" t="s">
        <v>164</v>
      </c>
      <c r="C19101">
        <v>183686.17</v>
      </c>
      <c r="D19101" t="s">
        <v>34</v>
      </c>
      <c r="E19101" t="s">
        <v>34</v>
      </c>
      <c r="F19101">
        <v>0</v>
      </c>
    </row>
    <row r="19102" spans="1:6">
      <c r="A19102" s="171">
        <v>44775</v>
      </c>
      <c r="B19102" t="s">
        <v>164</v>
      </c>
      <c r="C19102">
        <v>183686.17</v>
      </c>
      <c r="D19102" t="s">
        <v>35</v>
      </c>
      <c r="E19102" t="s">
        <v>35</v>
      </c>
      <c r="F19102">
        <v>6835261</v>
      </c>
    </row>
    <row r="19103" spans="1:6">
      <c r="A19103" s="171">
        <v>44775</v>
      </c>
      <c r="B19103" t="s">
        <v>164</v>
      </c>
      <c r="C19103">
        <v>183686.17</v>
      </c>
      <c r="D19103" t="s">
        <v>36</v>
      </c>
      <c r="E19103" t="s">
        <v>36</v>
      </c>
      <c r="F19103">
        <v>0</v>
      </c>
    </row>
    <row r="19104" spans="1:6">
      <c r="A19104" s="171">
        <v>44775</v>
      </c>
      <c r="B19104" t="s">
        <v>164</v>
      </c>
      <c r="C19104">
        <v>183686.17</v>
      </c>
      <c r="D19104" t="s">
        <v>37</v>
      </c>
      <c r="E19104" t="s">
        <v>37</v>
      </c>
      <c r="F19104">
        <v>0</v>
      </c>
    </row>
    <row r="19105" spans="1:6">
      <c r="A19105" s="171">
        <v>44775</v>
      </c>
      <c r="B19105" t="s">
        <v>164</v>
      </c>
      <c r="C19105">
        <v>183686.17</v>
      </c>
      <c r="D19105" t="s">
        <v>38</v>
      </c>
      <c r="E19105" t="s">
        <v>38</v>
      </c>
      <c r="F19105">
        <v>0</v>
      </c>
    </row>
    <row r="19106" spans="1:6">
      <c r="A19106" s="171">
        <v>44775</v>
      </c>
      <c r="B19106" t="s">
        <v>164</v>
      </c>
      <c r="C19106">
        <v>183686.17</v>
      </c>
      <c r="D19106" t="s">
        <v>39</v>
      </c>
      <c r="E19106" t="s">
        <v>39</v>
      </c>
      <c r="F19106">
        <v>0</v>
      </c>
    </row>
    <row r="19107" spans="1:6">
      <c r="A19107" s="171">
        <v>44775</v>
      </c>
      <c r="B19107" t="s">
        <v>164</v>
      </c>
      <c r="C19107">
        <v>183686.17</v>
      </c>
      <c r="D19107" t="s">
        <v>40</v>
      </c>
      <c r="E19107" t="s">
        <v>40</v>
      </c>
      <c r="F19107">
        <v>0</v>
      </c>
    </row>
    <row r="19108" spans="1:6">
      <c r="A19108" s="171">
        <v>44775</v>
      </c>
      <c r="B19108" t="s">
        <v>164</v>
      </c>
      <c r="C19108">
        <v>183686.17</v>
      </c>
      <c r="D19108" t="s">
        <v>41</v>
      </c>
      <c r="E19108" t="s">
        <v>41</v>
      </c>
      <c r="F19108">
        <v>0</v>
      </c>
    </row>
    <row r="19109" spans="1:6">
      <c r="A19109" s="171">
        <v>44776</v>
      </c>
      <c r="B19109" t="s">
        <v>164</v>
      </c>
      <c r="C19109">
        <v>206152.3</v>
      </c>
      <c r="D19109" t="s">
        <v>9</v>
      </c>
      <c r="E19109" t="s">
        <v>9</v>
      </c>
      <c r="F19109">
        <v>2971542</v>
      </c>
    </row>
    <row r="19110" spans="1:6">
      <c r="A19110" s="171">
        <v>44776</v>
      </c>
      <c r="B19110" t="s">
        <v>164</v>
      </c>
      <c r="C19110">
        <v>206152.3</v>
      </c>
      <c r="D19110" t="s">
        <v>9</v>
      </c>
      <c r="E19110" t="s">
        <v>10</v>
      </c>
      <c r="F19110">
        <v>107275</v>
      </c>
    </row>
    <row r="19111" spans="1:6">
      <c r="A19111" s="171">
        <v>44776</v>
      </c>
      <c r="B19111" t="s">
        <v>164</v>
      </c>
      <c r="C19111">
        <v>206152.3</v>
      </c>
      <c r="D19111" t="s">
        <v>9</v>
      </c>
      <c r="E19111" t="s">
        <v>11</v>
      </c>
      <c r="F19111">
        <v>0</v>
      </c>
    </row>
    <row r="19112" spans="1:6">
      <c r="A19112" s="171">
        <v>44776</v>
      </c>
      <c r="B19112" t="s">
        <v>164</v>
      </c>
      <c r="C19112">
        <v>206152.3</v>
      </c>
      <c r="D19112" t="s">
        <v>9</v>
      </c>
      <c r="E19112" t="s">
        <v>12</v>
      </c>
      <c r="F19112">
        <v>2864267</v>
      </c>
    </row>
    <row r="19113" spans="1:6">
      <c r="A19113" s="171">
        <v>44776</v>
      </c>
      <c r="B19113" t="s">
        <v>164</v>
      </c>
      <c r="C19113">
        <v>206152.3</v>
      </c>
      <c r="D19113" t="s">
        <v>9</v>
      </c>
      <c r="E19113" t="s">
        <v>13</v>
      </c>
      <c r="F19113">
        <v>0</v>
      </c>
    </row>
    <row r="19114" spans="1:6">
      <c r="A19114" s="171">
        <v>44776</v>
      </c>
      <c r="B19114" t="s">
        <v>164</v>
      </c>
      <c r="C19114">
        <v>206152.3</v>
      </c>
      <c r="D19114" t="s">
        <v>14</v>
      </c>
      <c r="E19114" t="s">
        <v>14</v>
      </c>
      <c r="F19114">
        <v>0</v>
      </c>
    </row>
    <row r="19115" spans="1:6">
      <c r="A19115" s="171">
        <v>44776</v>
      </c>
      <c r="B19115" t="s">
        <v>164</v>
      </c>
      <c r="C19115">
        <v>206152.3</v>
      </c>
      <c r="D19115" t="s">
        <v>14</v>
      </c>
      <c r="E19115" t="s">
        <v>15</v>
      </c>
      <c r="F19115">
        <v>0</v>
      </c>
    </row>
    <row r="19116" spans="1:6">
      <c r="A19116" s="171">
        <v>44776</v>
      </c>
      <c r="B19116" t="s">
        <v>164</v>
      </c>
      <c r="C19116">
        <v>206152.3</v>
      </c>
      <c r="D19116" t="s">
        <v>14</v>
      </c>
      <c r="E19116" t="s">
        <v>16</v>
      </c>
      <c r="F19116">
        <v>0</v>
      </c>
    </row>
    <row r="19117" spans="1:6">
      <c r="A19117" s="171">
        <v>44776</v>
      </c>
      <c r="B19117" t="s">
        <v>164</v>
      </c>
      <c r="C19117">
        <v>206152.3</v>
      </c>
      <c r="D19117" t="s">
        <v>14</v>
      </c>
      <c r="E19117" t="s">
        <v>17</v>
      </c>
      <c r="F19117">
        <v>0</v>
      </c>
    </row>
    <row r="19118" spans="1:6">
      <c r="A19118" s="171">
        <v>44776</v>
      </c>
      <c r="B19118" t="s">
        <v>164</v>
      </c>
      <c r="C19118">
        <v>206152.3</v>
      </c>
      <c r="D19118" t="s">
        <v>14</v>
      </c>
      <c r="E19118" t="s">
        <v>18</v>
      </c>
      <c r="F19118">
        <v>0</v>
      </c>
    </row>
    <row r="19119" spans="1:6">
      <c r="A19119" s="171">
        <v>44776</v>
      </c>
      <c r="B19119" t="s">
        <v>164</v>
      </c>
      <c r="C19119">
        <v>206152.3</v>
      </c>
      <c r="D19119" t="s">
        <v>19</v>
      </c>
      <c r="E19119" t="s">
        <v>19</v>
      </c>
      <c r="F19119">
        <v>5559728</v>
      </c>
    </row>
    <row r="19120" spans="1:6">
      <c r="A19120" s="171">
        <v>44776</v>
      </c>
      <c r="B19120" t="s">
        <v>164</v>
      </c>
      <c r="C19120">
        <v>206152.3</v>
      </c>
      <c r="D19120" t="s">
        <v>19</v>
      </c>
      <c r="E19120" t="s">
        <v>20</v>
      </c>
      <c r="F19120">
        <v>2403447</v>
      </c>
    </row>
    <row r="19121" spans="1:6">
      <c r="A19121" s="171">
        <v>44776</v>
      </c>
      <c r="B19121" t="s">
        <v>164</v>
      </c>
      <c r="C19121">
        <v>206152.3</v>
      </c>
      <c r="D19121" t="s">
        <v>19</v>
      </c>
      <c r="E19121" t="s">
        <v>21</v>
      </c>
      <c r="F19121">
        <v>3156281</v>
      </c>
    </row>
    <row r="19122" spans="1:6">
      <c r="A19122" s="171">
        <v>44776</v>
      </c>
      <c r="B19122" t="s">
        <v>164</v>
      </c>
      <c r="C19122">
        <v>206152.3</v>
      </c>
      <c r="D19122" t="s">
        <v>19</v>
      </c>
      <c r="E19122" t="s">
        <v>22</v>
      </c>
      <c r="F19122">
        <v>0</v>
      </c>
    </row>
    <row r="19123" spans="1:6">
      <c r="A19123" s="171">
        <v>44776</v>
      </c>
      <c r="B19123" t="s">
        <v>164</v>
      </c>
      <c r="C19123">
        <v>206152.3</v>
      </c>
      <c r="D19123" t="s">
        <v>23</v>
      </c>
      <c r="E19123" t="s">
        <v>23</v>
      </c>
      <c r="F19123">
        <v>721206</v>
      </c>
    </row>
    <row r="19124" spans="1:6">
      <c r="A19124" s="171">
        <v>44776</v>
      </c>
      <c r="B19124" t="s">
        <v>164</v>
      </c>
      <c r="C19124">
        <v>206152.3</v>
      </c>
      <c r="D19124" t="s">
        <v>24</v>
      </c>
      <c r="E19124" t="s">
        <v>24</v>
      </c>
      <c r="F19124">
        <v>1765469</v>
      </c>
    </row>
    <row r="19125" spans="1:6">
      <c r="A19125" s="171">
        <v>44776</v>
      </c>
      <c r="B19125" t="s">
        <v>164</v>
      </c>
      <c r="C19125">
        <v>206152.3</v>
      </c>
      <c r="D19125" t="s">
        <v>25</v>
      </c>
      <c r="E19125" t="s">
        <v>25</v>
      </c>
      <c r="F19125">
        <v>2897980</v>
      </c>
    </row>
    <row r="19126" spans="1:6">
      <c r="A19126" s="171">
        <v>44776</v>
      </c>
      <c r="B19126" t="s">
        <v>164</v>
      </c>
      <c r="C19126">
        <v>206152.3</v>
      </c>
      <c r="D19126" t="s">
        <v>26</v>
      </c>
      <c r="E19126" t="s">
        <v>26</v>
      </c>
      <c r="F19126">
        <v>6541789</v>
      </c>
    </row>
    <row r="19127" spans="1:6">
      <c r="A19127" s="171">
        <v>44776</v>
      </c>
      <c r="B19127" t="s">
        <v>164</v>
      </c>
      <c r="C19127">
        <v>206152.3</v>
      </c>
      <c r="D19127" t="s">
        <v>27</v>
      </c>
      <c r="E19127" t="s">
        <v>27</v>
      </c>
      <c r="F19127">
        <v>49882</v>
      </c>
    </row>
    <row r="19128" spans="1:6">
      <c r="A19128" s="171">
        <v>44776</v>
      </c>
      <c r="B19128" t="s">
        <v>164</v>
      </c>
      <c r="C19128">
        <v>206152.3</v>
      </c>
      <c r="D19128" t="s">
        <v>28</v>
      </c>
      <c r="E19128" t="s">
        <v>28</v>
      </c>
      <c r="F19128">
        <v>0</v>
      </c>
    </row>
    <row r="19129" spans="1:6">
      <c r="A19129" s="171">
        <v>44776</v>
      </c>
      <c r="B19129" t="s">
        <v>164</v>
      </c>
      <c r="C19129">
        <v>206152.3</v>
      </c>
      <c r="D19129" t="s">
        <v>29</v>
      </c>
      <c r="E19129" t="s">
        <v>29</v>
      </c>
      <c r="F19129">
        <v>2598389</v>
      </c>
    </row>
    <row r="19130" spans="1:6">
      <c r="A19130" s="171">
        <v>44776</v>
      </c>
      <c r="B19130" t="s">
        <v>164</v>
      </c>
      <c r="C19130">
        <v>206152.3</v>
      </c>
      <c r="D19130" t="s">
        <v>30</v>
      </c>
      <c r="E19130" t="s">
        <v>30</v>
      </c>
      <c r="F19130">
        <v>57816805</v>
      </c>
    </row>
    <row r="19131" spans="1:6">
      <c r="A19131" s="171">
        <v>44776</v>
      </c>
      <c r="B19131" t="s">
        <v>164</v>
      </c>
      <c r="C19131">
        <v>206152.3</v>
      </c>
      <c r="D19131" t="s">
        <v>31</v>
      </c>
      <c r="E19131" t="s">
        <v>31</v>
      </c>
      <c r="F19131">
        <v>745000</v>
      </c>
    </row>
    <row r="19132" spans="1:6">
      <c r="A19132" s="171">
        <v>44776</v>
      </c>
      <c r="B19132" t="s">
        <v>164</v>
      </c>
      <c r="C19132">
        <v>206152.3</v>
      </c>
      <c r="D19132" t="s">
        <v>32</v>
      </c>
      <c r="E19132" t="s">
        <v>32</v>
      </c>
      <c r="F19132">
        <v>179580</v>
      </c>
    </row>
    <row r="19133" spans="1:6">
      <c r="A19133" s="171">
        <v>44776</v>
      </c>
      <c r="B19133" t="s">
        <v>164</v>
      </c>
      <c r="C19133">
        <v>206152.3</v>
      </c>
      <c r="D19133" t="s">
        <v>33</v>
      </c>
      <c r="E19133" t="s">
        <v>33</v>
      </c>
      <c r="F19133">
        <v>308648959</v>
      </c>
    </row>
    <row r="19134" spans="1:6">
      <c r="A19134" s="171">
        <v>44776</v>
      </c>
      <c r="B19134" t="s">
        <v>164</v>
      </c>
      <c r="C19134">
        <v>206152.3</v>
      </c>
      <c r="D19134" t="s">
        <v>34</v>
      </c>
      <c r="E19134" t="s">
        <v>34</v>
      </c>
      <c r="F19134">
        <v>0</v>
      </c>
    </row>
    <row r="19135" spans="1:6">
      <c r="A19135" s="171">
        <v>44776</v>
      </c>
      <c r="B19135" t="s">
        <v>164</v>
      </c>
      <c r="C19135">
        <v>206152.3</v>
      </c>
      <c r="D19135" t="s">
        <v>35</v>
      </c>
      <c r="E19135" t="s">
        <v>35</v>
      </c>
      <c r="F19135">
        <v>6904298</v>
      </c>
    </row>
    <row r="19136" spans="1:6">
      <c r="A19136" s="171">
        <v>44776</v>
      </c>
      <c r="B19136" t="s">
        <v>164</v>
      </c>
      <c r="C19136">
        <v>206152.3</v>
      </c>
      <c r="D19136" t="s">
        <v>36</v>
      </c>
      <c r="E19136" t="s">
        <v>36</v>
      </c>
      <c r="F19136">
        <v>0</v>
      </c>
    </row>
    <row r="19137" spans="1:6">
      <c r="A19137" s="171">
        <v>44776</v>
      </c>
      <c r="B19137" t="s">
        <v>164</v>
      </c>
      <c r="C19137">
        <v>206152.3</v>
      </c>
      <c r="D19137" t="s">
        <v>37</v>
      </c>
      <c r="E19137" t="s">
        <v>37</v>
      </c>
      <c r="F19137">
        <v>0</v>
      </c>
    </row>
    <row r="19138" spans="1:6">
      <c r="A19138" s="171">
        <v>44776</v>
      </c>
      <c r="B19138" t="s">
        <v>164</v>
      </c>
      <c r="C19138">
        <v>206152.3</v>
      </c>
      <c r="D19138" t="s">
        <v>38</v>
      </c>
      <c r="E19138" t="s">
        <v>38</v>
      </c>
      <c r="F19138">
        <v>0</v>
      </c>
    </row>
    <row r="19139" spans="1:6">
      <c r="A19139" s="171">
        <v>44776</v>
      </c>
      <c r="B19139" t="s">
        <v>164</v>
      </c>
      <c r="C19139">
        <v>206152.3</v>
      </c>
      <c r="D19139" t="s">
        <v>39</v>
      </c>
      <c r="E19139" t="s">
        <v>39</v>
      </c>
      <c r="F19139">
        <v>0</v>
      </c>
    </row>
    <row r="19140" spans="1:6">
      <c r="A19140" s="171">
        <v>44776</v>
      </c>
      <c r="B19140" t="s">
        <v>164</v>
      </c>
      <c r="C19140">
        <v>206152.3</v>
      </c>
      <c r="D19140" t="s">
        <v>40</v>
      </c>
      <c r="E19140" t="s">
        <v>40</v>
      </c>
      <c r="F19140">
        <v>0</v>
      </c>
    </row>
    <row r="19141" spans="1:6">
      <c r="A19141" s="171">
        <v>44776</v>
      </c>
      <c r="B19141" t="s">
        <v>164</v>
      </c>
      <c r="C19141">
        <v>206152.3</v>
      </c>
      <c r="D19141" t="s">
        <v>41</v>
      </c>
      <c r="E19141" t="s">
        <v>41</v>
      </c>
      <c r="F19141">
        <v>0</v>
      </c>
    </row>
    <row r="19142" spans="1:6">
      <c r="A19142" s="171">
        <v>44777</v>
      </c>
      <c r="B19142" t="s">
        <v>164</v>
      </c>
      <c r="C19142">
        <v>220405.16</v>
      </c>
      <c r="D19142" t="s">
        <v>9</v>
      </c>
      <c r="E19142" t="s">
        <v>9</v>
      </c>
      <c r="F19142">
        <v>2991835</v>
      </c>
    </row>
    <row r="19143" spans="1:6">
      <c r="A19143" s="171">
        <v>44777</v>
      </c>
      <c r="B19143" t="s">
        <v>164</v>
      </c>
      <c r="C19143">
        <v>220405.16</v>
      </c>
      <c r="D19143" t="s">
        <v>9</v>
      </c>
      <c r="E19143" t="s">
        <v>10</v>
      </c>
      <c r="F19143">
        <v>77710</v>
      </c>
    </row>
    <row r="19144" spans="1:6">
      <c r="A19144" s="171">
        <v>44777</v>
      </c>
      <c r="B19144" t="s">
        <v>164</v>
      </c>
      <c r="C19144">
        <v>220405.16</v>
      </c>
      <c r="D19144" t="s">
        <v>9</v>
      </c>
      <c r="E19144" t="s">
        <v>11</v>
      </c>
      <c r="F19144">
        <v>0</v>
      </c>
    </row>
    <row r="19145" spans="1:6">
      <c r="A19145" s="171">
        <v>44777</v>
      </c>
      <c r="B19145" t="s">
        <v>164</v>
      </c>
      <c r="C19145">
        <v>220405.16</v>
      </c>
      <c r="D19145" t="s">
        <v>9</v>
      </c>
      <c r="E19145" t="s">
        <v>12</v>
      </c>
      <c r="F19145">
        <v>2914125</v>
      </c>
    </row>
    <row r="19146" spans="1:6">
      <c r="A19146" s="171">
        <v>44777</v>
      </c>
      <c r="B19146" t="s">
        <v>164</v>
      </c>
      <c r="C19146">
        <v>220405.16</v>
      </c>
      <c r="D19146" t="s">
        <v>9</v>
      </c>
      <c r="E19146" t="s">
        <v>13</v>
      </c>
      <c r="F19146">
        <v>0</v>
      </c>
    </row>
    <row r="19147" spans="1:6">
      <c r="A19147" s="171">
        <v>44777</v>
      </c>
      <c r="B19147" t="s">
        <v>164</v>
      </c>
      <c r="C19147">
        <v>220405.16</v>
      </c>
      <c r="D19147" t="s">
        <v>14</v>
      </c>
      <c r="E19147" t="s">
        <v>14</v>
      </c>
      <c r="F19147">
        <v>0</v>
      </c>
    </row>
    <row r="19148" spans="1:6">
      <c r="A19148" s="171">
        <v>44777</v>
      </c>
      <c r="B19148" t="s">
        <v>164</v>
      </c>
      <c r="C19148">
        <v>220405.16</v>
      </c>
      <c r="D19148" t="s">
        <v>14</v>
      </c>
      <c r="E19148" t="s">
        <v>15</v>
      </c>
      <c r="F19148">
        <v>0</v>
      </c>
    </row>
    <row r="19149" spans="1:6">
      <c r="A19149" s="171">
        <v>44777</v>
      </c>
      <c r="B19149" t="s">
        <v>164</v>
      </c>
      <c r="C19149">
        <v>220405.16</v>
      </c>
      <c r="D19149" t="s">
        <v>14</v>
      </c>
      <c r="E19149" t="s">
        <v>16</v>
      </c>
      <c r="F19149">
        <v>0</v>
      </c>
    </row>
    <row r="19150" spans="1:6">
      <c r="A19150" s="171">
        <v>44777</v>
      </c>
      <c r="B19150" t="s">
        <v>164</v>
      </c>
      <c r="C19150">
        <v>220405.16</v>
      </c>
      <c r="D19150" t="s">
        <v>14</v>
      </c>
      <c r="E19150" t="s">
        <v>17</v>
      </c>
      <c r="F19150">
        <v>0</v>
      </c>
    </row>
    <row r="19151" spans="1:6">
      <c r="A19151" s="171">
        <v>44777</v>
      </c>
      <c r="B19151" t="s">
        <v>164</v>
      </c>
      <c r="C19151">
        <v>220405.16</v>
      </c>
      <c r="D19151" t="s">
        <v>14</v>
      </c>
      <c r="E19151" t="s">
        <v>18</v>
      </c>
      <c r="F19151">
        <v>0</v>
      </c>
    </row>
    <row r="19152" spans="1:6">
      <c r="A19152" s="171">
        <v>44777</v>
      </c>
      <c r="B19152" t="s">
        <v>164</v>
      </c>
      <c r="C19152">
        <v>220405.16</v>
      </c>
      <c r="D19152" t="s">
        <v>19</v>
      </c>
      <c r="E19152" t="s">
        <v>19</v>
      </c>
      <c r="F19152">
        <v>5797079</v>
      </c>
    </row>
    <row r="19153" spans="1:6">
      <c r="A19153" s="171">
        <v>44777</v>
      </c>
      <c r="B19153" t="s">
        <v>164</v>
      </c>
      <c r="C19153">
        <v>220405.16</v>
      </c>
      <c r="D19153" t="s">
        <v>19</v>
      </c>
      <c r="E19153" t="s">
        <v>20</v>
      </c>
      <c r="F19153">
        <v>1853559</v>
      </c>
    </row>
    <row r="19154" spans="1:6">
      <c r="A19154" s="171">
        <v>44777</v>
      </c>
      <c r="B19154" t="s">
        <v>164</v>
      </c>
      <c r="C19154">
        <v>220405.16</v>
      </c>
      <c r="D19154" t="s">
        <v>19</v>
      </c>
      <c r="E19154" t="s">
        <v>21</v>
      </c>
      <c r="F19154">
        <v>3943520</v>
      </c>
    </row>
    <row r="19155" spans="1:6">
      <c r="A19155" s="171">
        <v>44777</v>
      </c>
      <c r="B19155" t="s">
        <v>164</v>
      </c>
      <c r="C19155">
        <v>220405.16</v>
      </c>
      <c r="D19155" t="s">
        <v>19</v>
      </c>
      <c r="E19155" t="s">
        <v>22</v>
      </c>
      <c r="F19155">
        <v>0</v>
      </c>
    </row>
    <row r="19156" spans="1:6">
      <c r="A19156" s="171">
        <v>44777</v>
      </c>
      <c r="B19156" t="s">
        <v>164</v>
      </c>
      <c r="C19156">
        <v>220405.16</v>
      </c>
      <c r="D19156" t="s">
        <v>23</v>
      </c>
      <c r="E19156" t="s">
        <v>23</v>
      </c>
      <c r="F19156">
        <v>744327</v>
      </c>
    </row>
    <row r="19157" spans="1:6">
      <c r="A19157" s="171">
        <v>44777</v>
      </c>
      <c r="B19157" t="s">
        <v>164</v>
      </c>
      <c r="C19157">
        <v>220405.16</v>
      </c>
      <c r="D19157" t="s">
        <v>24</v>
      </c>
      <c r="E19157" t="s">
        <v>24</v>
      </c>
      <c r="F19157">
        <v>1730879</v>
      </c>
    </row>
    <row r="19158" spans="1:6">
      <c r="A19158" s="171">
        <v>44777</v>
      </c>
      <c r="B19158" t="s">
        <v>164</v>
      </c>
      <c r="C19158">
        <v>220405.16</v>
      </c>
      <c r="D19158" t="s">
        <v>25</v>
      </c>
      <c r="E19158" t="s">
        <v>25</v>
      </c>
      <c r="F19158">
        <v>2958503</v>
      </c>
    </row>
    <row r="19159" spans="1:6">
      <c r="A19159" s="171">
        <v>44777</v>
      </c>
      <c r="B19159" t="s">
        <v>164</v>
      </c>
      <c r="C19159">
        <v>220405.16</v>
      </c>
      <c r="D19159" t="s">
        <v>26</v>
      </c>
      <c r="E19159" t="s">
        <v>26</v>
      </c>
      <c r="F19159">
        <v>9512307</v>
      </c>
    </row>
    <row r="19160" spans="1:6">
      <c r="A19160" s="171">
        <v>44777</v>
      </c>
      <c r="B19160" t="s">
        <v>164</v>
      </c>
      <c r="C19160">
        <v>220405.16</v>
      </c>
      <c r="D19160" t="s">
        <v>27</v>
      </c>
      <c r="E19160" t="s">
        <v>27</v>
      </c>
      <c r="F19160">
        <v>58049</v>
      </c>
    </row>
    <row r="19161" spans="1:6">
      <c r="A19161" s="171">
        <v>44777</v>
      </c>
      <c r="B19161" t="s">
        <v>164</v>
      </c>
      <c r="C19161">
        <v>220405.16</v>
      </c>
      <c r="D19161" t="s">
        <v>28</v>
      </c>
      <c r="E19161" t="s">
        <v>28</v>
      </c>
      <c r="F19161">
        <v>0</v>
      </c>
    </row>
    <row r="19162" spans="1:6">
      <c r="A19162" s="171">
        <v>44777</v>
      </c>
      <c r="B19162" t="s">
        <v>164</v>
      </c>
      <c r="C19162">
        <v>220405.16</v>
      </c>
      <c r="D19162" t="s">
        <v>29</v>
      </c>
      <c r="E19162" t="s">
        <v>29</v>
      </c>
      <c r="F19162">
        <v>2157842</v>
      </c>
    </row>
    <row r="19163" spans="1:6">
      <c r="A19163" s="171">
        <v>44777</v>
      </c>
      <c r="B19163" t="s">
        <v>164</v>
      </c>
      <c r="C19163">
        <v>220405.16</v>
      </c>
      <c r="D19163" t="s">
        <v>30</v>
      </c>
      <c r="E19163" t="s">
        <v>30</v>
      </c>
      <c r="F19163">
        <v>61171871</v>
      </c>
    </row>
    <row r="19164" spans="1:6">
      <c r="A19164" s="171">
        <v>44777</v>
      </c>
      <c r="B19164" t="s">
        <v>164</v>
      </c>
      <c r="C19164">
        <v>220405.16</v>
      </c>
      <c r="D19164" t="s">
        <v>31</v>
      </c>
      <c r="E19164" t="s">
        <v>31</v>
      </c>
      <c r="F19164">
        <v>788463</v>
      </c>
    </row>
    <row r="19165" spans="1:6">
      <c r="A19165" s="171">
        <v>44777</v>
      </c>
      <c r="B19165" t="s">
        <v>164</v>
      </c>
      <c r="C19165">
        <v>220405.16</v>
      </c>
      <c r="D19165" t="s">
        <v>32</v>
      </c>
      <c r="E19165" t="s">
        <v>32</v>
      </c>
      <c r="F19165">
        <v>206378</v>
      </c>
    </row>
    <row r="19166" spans="1:6">
      <c r="A19166" s="171">
        <v>44777</v>
      </c>
      <c r="B19166" t="s">
        <v>164</v>
      </c>
      <c r="C19166">
        <v>220405.16</v>
      </c>
      <c r="D19166" t="s">
        <v>33</v>
      </c>
      <c r="E19166" t="s">
        <v>33</v>
      </c>
      <c r="F19166">
        <v>277315048</v>
      </c>
    </row>
    <row r="19167" spans="1:6">
      <c r="A19167" s="171">
        <v>44777</v>
      </c>
      <c r="B19167" t="s">
        <v>164</v>
      </c>
      <c r="C19167">
        <v>220405.16</v>
      </c>
      <c r="D19167" t="s">
        <v>34</v>
      </c>
      <c r="E19167" t="s">
        <v>34</v>
      </c>
      <c r="F19167">
        <v>0</v>
      </c>
    </row>
    <row r="19168" spans="1:6">
      <c r="A19168" s="171">
        <v>44777</v>
      </c>
      <c r="B19168" t="s">
        <v>164</v>
      </c>
      <c r="C19168">
        <v>220405.16</v>
      </c>
      <c r="D19168" t="s">
        <v>35</v>
      </c>
      <c r="E19168" t="s">
        <v>35</v>
      </c>
      <c r="F19168">
        <v>6682036</v>
      </c>
    </row>
    <row r="19169" spans="1:6">
      <c r="A19169" s="171">
        <v>44777</v>
      </c>
      <c r="B19169" t="s">
        <v>164</v>
      </c>
      <c r="C19169">
        <v>220405.16</v>
      </c>
      <c r="D19169" t="s">
        <v>36</v>
      </c>
      <c r="E19169" t="s">
        <v>36</v>
      </c>
      <c r="F19169">
        <v>0</v>
      </c>
    </row>
    <row r="19170" spans="1:6">
      <c r="A19170" s="171">
        <v>44777</v>
      </c>
      <c r="B19170" t="s">
        <v>164</v>
      </c>
      <c r="C19170">
        <v>220405.16</v>
      </c>
      <c r="D19170" t="s">
        <v>37</v>
      </c>
      <c r="E19170" t="s">
        <v>37</v>
      </c>
      <c r="F19170">
        <v>0</v>
      </c>
    </row>
    <row r="19171" spans="1:6">
      <c r="A19171" s="171">
        <v>44777</v>
      </c>
      <c r="B19171" t="s">
        <v>164</v>
      </c>
      <c r="C19171">
        <v>220405.16</v>
      </c>
      <c r="D19171" t="s">
        <v>38</v>
      </c>
      <c r="E19171" t="s">
        <v>38</v>
      </c>
      <c r="F19171">
        <v>0</v>
      </c>
    </row>
    <row r="19172" spans="1:6">
      <c r="A19172" s="171">
        <v>44777</v>
      </c>
      <c r="B19172" t="s">
        <v>164</v>
      </c>
      <c r="C19172">
        <v>220405.16</v>
      </c>
      <c r="D19172" t="s">
        <v>39</v>
      </c>
      <c r="E19172" t="s">
        <v>39</v>
      </c>
      <c r="F19172">
        <v>0</v>
      </c>
    </row>
    <row r="19173" spans="1:6">
      <c r="A19173" s="171">
        <v>44777</v>
      </c>
      <c r="B19173" t="s">
        <v>164</v>
      </c>
      <c r="C19173">
        <v>220405.16</v>
      </c>
      <c r="D19173" t="s">
        <v>40</v>
      </c>
      <c r="E19173" t="s">
        <v>40</v>
      </c>
      <c r="F19173">
        <v>0</v>
      </c>
    </row>
    <row r="19174" spans="1:6">
      <c r="A19174" s="171">
        <v>44777</v>
      </c>
      <c r="B19174" t="s">
        <v>164</v>
      </c>
      <c r="C19174">
        <v>220405.16</v>
      </c>
      <c r="D19174" t="s">
        <v>41</v>
      </c>
      <c r="E19174" t="s">
        <v>41</v>
      </c>
      <c r="F19174">
        <v>0</v>
      </c>
    </row>
    <row r="19175" spans="1:6">
      <c r="A19175" s="171">
        <v>44778</v>
      </c>
      <c r="B19175" t="s">
        <v>164</v>
      </c>
      <c r="C19175">
        <v>865549.19</v>
      </c>
      <c r="D19175" t="s">
        <v>9</v>
      </c>
      <c r="E19175" t="s">
        <v>9</v>
      </c>
      <c r="F19175">
        <v>2973048</v>
      </c>
    </row>
    <row r="19176" spans="1:6">
      <c r="A19176" s="171">
        <v>44778</v>
      </c>
      <c r="B19176" t="s">
        <v>164</v>
      </c>
      <c r="C19176">
        <v>865549.19</v>
      </c>
      <c r="D19176" t="s">
        <v>9</v>
      </c>
      <c r="E19176" t="s">
        <v>10</v>
      </c>
      <c r="F19176">
        <v>61841</v>
      </c>
    </row>
    <row r="19177" spans="1:6">
      <c r="A19177" s="171">
        <v>44778</v>
      </c>
      <c r="B19177" t="s">
        <v>164</v>
      </c>
      <c r="C19177">
        <v>865549.19</v>
      </c>
      <c r="D19177" t="s">
        <v>9</v>
      </c>
      <c r="E19177" t="s">
        <v>11</v>
      </c>
      <c r="F19177">
        <v>0</v>
      </c>
    </row>
    <row r="19178" spans="1:6">
      <c r="A19178" s="171">
        <v>44778</v>
      </c>
      <c r="B19178" t="s">
        <v>164</v>
      </c>
      <c r="C19178">
        <v>865549.19</v>
      </c>
      <c r="D19178" t="s">
        <v>9</v>
      </c>
      <c r="E19178" t="s">
        <v>12</v>
      </c>
      <c r="F19178">
        <v>2911207</v>
      </c>
    </row>
    <row r="19179" spans="1:6">
      <c r="A19179" s="171">
        <v>44778</v>
      </c>
      <c r="B19179" t="s">
        <v>164</v>
      </c>
      <c r="C19179">
        <v>865549.19</v>
      </c>
      <c r="D19179" t="s">
        <v>9</v>
      </c>
      <c r="E19179" t="s">
        <v>13</v>
      </c>
      <c r="F19179">
        <v>0</v>
      </c>
    </row>
    <row r="19180" spans="1:6">
      <c r="A19180" s="171">
        <v>44778</v>
      </c>
      <c r="B19180" t="s">
        <v>164</v>
      </c>
      <c r="C19180">
        <v>865549.19</v>
      </c>
      <c r="D19180" t="s">
        <v>14</v>
      </c>
      <c r="E19180" t="s">
        <v>14</v>
      </c>
      <c r="F19180">
        <v>0</v>
      </c>
    </row>
    <row r="19181" spans="1:6">
      <c r="A19181" s="171">
        <v>44778</v>
      </c>
      <c r="B19181" t="s">
        <v>164</v>
      </c>
      <c r="C19181">
        <v>865549.19</v>
      </c>
      <c r="D19181" t="s">
        <v>14</v>
      </c>
      <c r="E19181" t="s">
        <v>15</v>
      </c>
      <c r="F19181">
        <v>0</v>
      </c>
    </row>
    <row r="19182" spans="1:6">
      <c r="A19182" s="171">
        <v>44778</v>
      </c>
      <c r="B19182" t="s">
        <v>164</v>
      </c>
      <c r="C19182">
        <v>865549.19</v>
      </c>
      <c r="D19182" t="s">
        <v>14</v>
      </c>
      <c r="E19182" t="s">
        <v>16</v>
      </c>
      <c r="F19182">
        <v>0</v>
      </c>
    </row>
    <row r="19183" spans="1:6">
      <c r="A19183" s="171">
        <v>44778</v>
      </c>
      <c r="B19183" t="s">
        <v>164</v>
      </c>
      <c r="C19183">
        <v>865549.19</v>
      </c>
      <c r="D19183" t="s">
        <v>14</v>
      </c>
      <c r="E19183" t="s">
        <v>17</v>
      </c>
      <c r="F19183">
        <v>0</v>
      </c>
    </row>
    <row r="19184" spans="1:6">
      <c r="A19184" s="171">
        <v>44778</v>
      </c>
      <c r="B19184" t="s">
        <v>164</v>
      </c>
      <c r="C19184">
        <v>865549.19</v>
      </c>
      <c r="D19184" t="s">
        <v>14</v>
      </c>
      <c r="E19184" t="s">
        <v>18</v>
      </c>
      <c r="F19184">
        <v>0</v>
      </c>
    </row>
    <row r="19185" spans="1:6">
      <c r="A19185" s="171">
        <v>44778</v>
      </c>
      <c r="B19185" t="s">
        <v>164</v>
      </c>
      <c r="C19185">
        <v>865549.19</v>
      </c>
      <c r="D19185" t="s">
        <v>19</v>
      </c>
      <c r="E19185" t="s">
        <v>19</v>
      </c>
      <c r="F19185">
        <v>3536250</v>
      </c>
    </row>
    <row r="19186" spans="1:6">
      <c r="A19186" s="171">
        <v>44778</v>
      </c>
      <c r="B19186" t="s">
        <v>164</v>
      </c>
      <c r="C19186">
        <v>865549.19</v>
      </c>
      <c r="D19186" t="s">
        <v>19</v>
      </c>
      <c r="E19186" t="s">
        <v>20</v>
      </c>
      <c r="F19186">
        <v>1132276</v>
      </c>
    </row>
    <row r="19187" spans="1:6">
      <c r="A19187" s="171">
        <v>44778</v>
      </c>
      <c r="B19187" t="s">
        <v>164</v>
      </c>
      <c r="C19187">
        <v>865549.19</v>
      </c>
      <c r="D19187" t="s">
        <v>19</v>
      </c>
      <c r="E19187" t="s">
        <v>21</v>
      </c>
      <c r="F19187">
        <v>2403974</v>
      </c>
    </row>
    <row r="19188" spans="1:6">
      <c r="A19188" s="171">
        <v>44778</v>
      </c>
      <c r="B19188" t="s">
        <v>164</v>
      </c>
      <c r="C19188">
        <v>865549.19</v>
      </c>
      <c r="D19188" t="s">
        <v>19</v>
      </c>
      <c r="E19188" t="s">
        <v>22</v>
      </c>
      <c r="F19188">
        <v>0</v>
      </c>
    </row>
    <row r="19189" spans="1:6">
      <c r="A19189" s="171">
        <v>44778</v>
      </c>
      <c r="B19189" t="s">
        <v>164</v>
      </c>
      <c r="C19189">
        <v>865549.19</v>
      </c>
      <c r="D19189" t="s">
        <v>23</v>
      </c>
      <c r="E19189" t="s">
        <v>23</v>
      </c>
      <c r="F19189">
        <v>220461</v>
      </c>
    </row>
    <row r="19190" spans="1:6">
      <c r="A19190" s="171">
        <v>44778</v>
      </c>
      <c r="B19190" t="s">
        <v>164</v>
      </c>
      <c r="C19190">
        <v>865549.19</v>
      </c>
      <c r="D19190" t="s">
        <v>24</v>
      </c>
      <c r="E19190" t="s">
        <v>24</v>
      </c>
      <c r="F19190">
        <v>1467272</v>
      </c>
    </row>
    <row r="19191" spans="1:6">
      <c r="A19191" s="171">
        <v>44778</v>
      </c>
      <c r="B19191" t="s">
        <v>164</v>
      </c>
      <c r="C19191">
        <v>865549.19</v>
      </c>
      <c r="D19191" t="s">
        <v>25</v>
      </c>
      <c r="E19191" t="s">
        <v>25</v>
      </c>
      <c r="F19191">
        <v>2529330</v>
      </c>
    </row>
    <row r="19192" spans="1:6">
      <c r="A19192" s="171">
        <v>44778</v>
      </c>
      <c r="B19192" t="s">
        <v>164</v>
      </c>
      <c r="C19192">
        <v>865549.19</v>
      </c>
      <c r="D19192" t="s">
        <v>26</v>
      </c>
      <c r="E19192" t="s">
        <v>26</v>
      </c>
      <c r="F19192">
        <v>7091184</v>
      </c>
    </row>
    <row r="19193" spans="1:6">
      <c r="A19193" s="171">
        <v>44778</v>
      </c>
      <c r="B19193" t="s">
        <v>164</v>
      </c>
      <c r="C19193">
        <v>865549.19</v>
      </c>
      <c r="D19193" t="s">
        <v>27</v>
      </c>
      <c r="E19193" t="s">
        <v>27</v>
      </c>
      <c r="F19193">
        <v>241606</v>
      </c>
    </row>
    <row r="19194" spans="1:6">
      <c r="A19194" s="171">
        <v>44778</v>
      </c>
      <c r="B19194" t="s">
        <v>164</v>
      </c>
      <c r="C19194">
        <v>865549.19</v>
      </c>
      <c r="D19194" t="s">
        <v>28</v>
      </c>
      <c r="E19194" t="s">
        <v>28</v>
      </c>
      <c r="F19194">
        <v>0</v>
      </c>
    </row>
    <row r="19195" spans="1:6">
      <c r="A19195" s="171">
        <v>44778</v>
      </c>
      <c r="B19195" t="s">
        <v>164</v>
      </c>
      <c r="C19195">
        <v>865549.19</v>
      </c>
      <c r="D19195" t="s">
        <v>29</v>
      </c>
      <c r="E19195" t="s">
        <v>29</v>
      </c>
      <c r="F19195">
        <v>2386915</v>
      </c>
    </row>
    <row r="19196" spans="1:6">
      <c r="A19196" s="171">
        <v>44778</v>
      </c>
      <c r="B19196" t="s">
        <v>164</v>
      </c>
      <c r="C19196">
        <v>865549.19</v>
      </c>
      <c r="D19196" t="s">
        <v>30</v>
      </c>
      <c r="E19196" t="s">
        <v>30</v>
      </c>
      <c r="F19196">
        <v>64389122</v>
      </c>
    </row>
    <row r="19197" spans="1:6">
      <c r="A19197" s="171">
        <v>44778</v>
      </c>
      <c r="B19197" t="s">
        <v>164</v>
      </c>
      <c r="C19197">
        <v>865549.19</v>
      </c>
      <c r="D19197" t="s">
        <v>31</v>
      </c>
      <c r="E19197" t="s">
        <v>31</v>
      </c>
      <c r="F19197">
        <v>819844</v>
      </c>
    </row>
    <row r="19198" spans="1:6">
      <c r="A19198" s="171">
        <v>44778</v>
      </c>
      <c r="B19198" t="s">
        <v>164</v>
      </c>
      <c r="C19198">
        <v>865549.19</v>
      </c>
      <c r="D19198" t="s">
        <v>32</v>
      </c>
      <c r="E19198" t="s">
        <v>32</v>
      </c>
      <c r="F19198">
        <v>153257</v>
      </c>
    </row>
    <row r="19199" spans="1:6">
      <c r="A19199" s="171">
        <v>44778</v>
      </c>
      <c r="B19199" t="s">
        <v>164</v>
      </c>
      <c r="C19199">
        <v>865549.19</v>
      </c>
      <c r="D19199" t="s">
        <v>33</v>
      </c>
      <c r="E19199" t="s">
        <v>33</v>
      </c>
      <c r="F19199">
        <v>275052655</v>
      </c>
    </row>
    <row r="19200" spans="1:6">
      <c r="A19200" s="171">
        <v>44778</v>
      </c>
      <c r="B19200" t="s">
        <v>164</v>
      </c>
      <c r="C19200">
        <v>865549.19</v>
      </c>
      <c r="D19200" t="s">
        <v>34</v>
      </c>
      <c r="E19200" t="s">
        <v>34</v>
      </c>
      <c r="F19200">
        <v>0</v>
      </c>
    </row>
    <row r="19201" spans="1:6">
      <c r="A19201" s="171">
        <v>44778</v>
      </c>
      <c r="B19201" t="s">
        <v>164</v>
      </c>
      <c r="C19201">
        <v>865549.19</v>
      </c>
      <c r="D19201" t="s">
        <v>35</v>
      </c>
      <c r="E19201" t="s">
        <v>35</v>
      </c>
      <c r="F19201">
        <v>6632284</v>
      </c>
    </row>
    <row r="19202" spans="1:6">
      <c r="A19202" s="171">
        <v>44778</v>
      </c>
      <c r="B19202" t="s">
        <v>164</v>
      </c>
      <c r="C19202">
        <v>865549.19</v>
      </c>
      <c r="D19202" t="s">
        <v>36</v>
      </c>
      <c r="E19202" t="s">
        <v>36</v>
      </c>
      <c r="F19202">
        <v>0</v>
      </c>
    </row>
    <row r="19203" spans="1:6">
      <c r="A19203" s="171">
        <v>44778</v>
      </c>
      <c r="B19203" t="s">
        <v>164</v>
      </c>
      <c r="C19203">
        <v>865549.19</v>
      </c>
      <c r="D19203" t="s">
        <v>37</v>
      </c>
      <c r="E19203" t="s">
        <v>37</v>
      </c>
      <c r="F19203">
        <v>0</v>
      </c>
    </row>
    <row r="19204" spans="1:6">
      <c r="A19204" s="171">
        <v>44778</v>
      </c>
      <c r="B19204" t="s">
        <v>164</v>
      </c>
      <c r="C19204">
        <v>865549.19</v>
      </c>
      <c r="D19204" t="s">
        <v>38</v>
      </c>
      <c r="E19204" t="s">
        <v>38</v>
      </c>
      <c r="F19204">
        <v>0</v>
      </c>
    </row>
    <row r="19205" spans="1:6">
      <c r="A19205" s="171">
        <v>44778</v>
      </c>
      <c r="B19205" t="s">
        <v>164</v>
      </c>
      <c r="C19205">
        <v>865549.19</v>
      </c>
      <c r="D19205" t="s">
        <v>39</v>
      </c>
      <c r="E19205" t="s">
        <v>39</v>
      </c>
      <c r="F19205">
        <v>0</v>
      </c>
    </row>
    <row r="19206" spans="1:6">
      <c r="A19206" s="171">
        <v>44778</v>
      </c>
      <c r="B19206" t="s">
        <v>164</v>
      </c>
      <c r="C19206">
        <v>865549.19</v>
      </c>
      <c r="D19206" t="s">
        <v>40</v>
      </c>
      <c r="E19206" t="s">
        <v>40</v>
      </c>
      <c r="F19206">
        <v>0</v>
      </c>
    </row>
    <row r="19207" spans="1:6">
      <c r="A19207" s="171">
        <v>44778</v>
      </c>
      <c r="B19207" t="s">
        <v>164</v>
      </c>
      <c r="C19207">
        <v>865549.19</v>
      </c>
      <c r="D19207" t="s">
        <v>41</v>
      </c>
      <c r="E19207" t="s">
        <v>41</v>
      </c>
      <c r="F19207">
        <v>0</v>
      </c>
    </row>
    <row r="19208" spans="1:6">
      <c r="A19208" s="171">
        <v>44779</v>
      </c>
      <c r="B19208" t="s">
        <v>164</v>
      </c>
      <c r="C19208">
        <v>521304.76</v>
      </c>
      <c r="D19208" t="s">
        <v>9</v>
      </c>
      <c r="E19208" t="s">
        <v>9</v>
      </c>
      <c r="F19208">
        <v>3210265</v>
      </c>
    </row>
    <row r="19209" spans="1:6">
      <c r="A19209" s="171">
        <v>44779</v>
      </c>
      <c r="B19209" t="s">
        <v>164</v>
      </c>
      <c r="C19209">
        <v>521304.76</v>
      </c>
      <c r="D19209" t="s">
        <v>9</v>
      </c>
      <c r="E19209" t="s">
        <v>10</v>
      </c>
      <c r="F19209">
        <v>30627</v>
      </c>
    </row>
    <row r="19210" spans="1:6">
      <c r="A19210" s="171">
        <v>44779</v>
      </c>
      <c r="B19210" t="s">
        <v>164</v>
      </c>
      <c r="C19210">
        <v>521304.76</v>
      </c>
      <c r="D19210" t="s">
        <v>9</v>
      </c>
      <c r="E19210" t="s">
        <v>11</v>
      </c>
      <c r="F19210">
        <v>0</v>
      </c>
    </row>
    <row r="19211" spans="1:6">
      <c r="A19211" s="171">
        <v>44779</v>
      </c>
      <c r="B19211" t="s">
        <v>164</v>
      </c>
      <c r="C19211">
        <v>521304.76</v>
      </c>
      <c r="D19211" t="s">
        <v>9</v>
      </c>
      <c r="E19211" t="s">
        <v>12</v>
      </c>
      <c r="F19211">
        <v>3179638</v>
      </c>
    </row>
    <row r="19212" spans="1:6">
      <c r="A19212" s="171">
        <v>44779</v>
      </c>
      <c r="B19212" t="s">
        <v>164</v>
      </c>
      <c r="C19212">
        <v>521304.76</v>
      </c>
      <c r="D19212" t="s">
        <v>9</v>
      </c>
      <c r="E19212" t="s">
        <v>13</v>
      </c>
      <c r="F19212">
        <v>0</v>
      </c>
    </row>
    <row r="19213" spans="1:6">
      <c r="A19213" s="171">
        <v>44779</v>
      </c>
      <c r="B19213" t="s">
        <v>164</v>
      </c>
      <c r="C19213">
        <v>521304.76</v>
      </c>
      <c r="D19213" t="s">
        <v>14</v>
      </c>
      <c r="E19213" t="s">
        <v>14</v>
      </c>
      <c r="F19213">
        <v>0</v>
      </c>
    </row>
    <row r="19214" spans="1:6">
      <c r="A19214" s="171">
        <v>44779</v>
      </c>
      <c r="B19214" t="s">
        <v>164</v>
      </c>
      <c r="C19214">
        <v>521304.76</v>
      </c>
      <c r="D19214" t="s">
        <v>14</v>
      </c>
      <c r="E19214" t="s">
        <v>15</v>
      </c>
      <c r="F19214">
        <v>0</v>
      </c>
    </row>
    <row r="19215" spans="1:6">
      <c r="A19215" s="171">
        <v>44779</v>
      </c>
      <c r="B19215" t="s">
        <v>164</v>
      </c>
      <c r="C19215">
        <v>521304.76</v>
      </c>
      <c r="D19215" t="s">
        <v>14</v>
      </c>
      <c r="E19215" t="s">
        <v>16</v>
      </c>
      <c r="F19215">
        <v>0</v>
      </c>
    </row>
    <row r="19216" spans="1:6">
      <c r="A19216" s="171">
        <v>44779</v>
      </c>
      <c r="B19216" t="s">
        <v>164</v>
      </c>
      <c r="C19216">
        <v>521304.76</v>
      </c>
      <c r="D19216" t="s">
        <v>14</v>
      </c>
      <c r="E19216" t="s">
        <v>17</v>
      </c>
      <c r="F19216">
        <v>0</v>
      </c>
    </row>
    <row r="19217" spans="1:6">
      <c r="A19217" s="171">
        <v>44779</v>
      </c>
      <c r="B19217" t="s">
        <v>164</v>
      </c>
      <c r="C19217">
        <v>521304.76</v>
      </c>
      <c r="D19217" t="s">
        <v>14</v>
      </c>
      <c r="E19217" t="s">
        <v>18</v>
      </c>
      <c r="F19217">
        <v>0</v>
      </c>
    </row>
    <row r="19218" spans="1:6">
      <c r="A19218" s="171">
        <v>44779</v>
      </c>
      <c r="B19218" t="s">
        <v>164</v>
      </c>
      <c r="C19218">
        <v>521304.76</v>
      </c>
      <c r="D19218" t="s">
        <v>19</v>
      </c>
      <c r="E19218" t="s">
        <v>19</v>
      </c>
      <c r="F19218">
        <v>3365601</v>
      </c>
    </row>
    <row r="19219" spans="1:6">
      <c r="A19219" s="171">
        <v>44779</v>
      </c>
      <c r="B19219" t="s">
        <v>164</v>
      </c>
      <c r="C19219">
        <v>521304.76</v>
      </c>
      <c r="D19219" t="s">
        <v>19</v>
      </c>
      <c r="E19219" t="s">
        <v>20</v>
      </c>
      <c r="F19219">
        <v>1133747</v>
      </c>
    </row>
    <row r="19220" spans="1:6">
      <c r="A19220" s="171">
        <v>44779</v>
      </c>
      <c r="B19220" t="s">
        <v>164</v>
      </c>
      <c r="C19220">
        <v>521304.76</v>
      </c>
      <c r="D19220" t="s">
        <v>19</v>
      </c>
      <c r="E19220" t="s">
        <v>21</v>
      </c>
      <c r="F19220">
        <v>2231854</v>
      </c>
    </row>
    <row r="19221" spans="1:6">
      <c r="A19221" s="171">
        <v>44779</v>
      </c>
      <c r="B19221" t="s">
        <v>164</v>
      </c>
      <c r="C19221">
        <v>521304.76</v>
      </c>
      <c r="D19221" t="s">
        <v>19</v>
      </c>
      <c r="E19221" t="s">
        <v>22</v>
      </c>
      <c r="F19221">
        <v>0</v>
      </c>
    </row>
    <row r="19222" spans="1:6">
      <c r="A19222" s="171">
        <v>44779</v>
      </c>
      <c r="B19222" t="s">
        <v>164</v>
      </c>
      <c r="C19222">
        <v>521304.76</v>
      </c>
      <c r="D19222" t="s">
        <v>23</v>
      </c>
      <c r="E19222" t="s">
        <v>23</v>
      </c>
      <c r="F19222">
        <v>800519</v>
      </c>
    </row>
    <row r="19223" spans="1:6">
      <c r="A19223" s="171">
        <v>44779</v>
      </c>
      <c r="B19223" t="s">
        <v>164</v>
      </c>
      <c r="C19223">
        <v>521304.76</v>
      </c>
      <c r="D19223" t="s">
        <v>24</v>
      </c>
      <c r="E19223" t="s">
        <v>24</v>
      </c>
      <c r="F19223">
        <v>1535487</v>
      </c>
    </row>
    <row r="19224" spans="1:6">
      <c r="A19224" s="171">
        <v>44779</v>
      </c>
      <c r="B19224" t="s">
        <v>164</v>
      </c>
      <c r="C19224">
        <v>521304.76</v>
      </c>
      <c r="D19224" t="s">
        <v>25</v>
      </c>
      <c r="E19224" t="s">
        <v>25</v>
      </c>
      <c r="F19224">
        <v>2485827</v>
      </c>
    </row>
    <row r="19225" spans="1:6">
      <c r="A19225" s="171">
        <v>44779</v>
      </c>
      <c r="B19225" t="s">
        <v>164</v>
      </c>
      <c r="C19225">
        <v>521304.76</v>
      </c>
      <c r="D19225" t="s">
        <v>26</v>
      </c>
      <c r="E19225" t="s">
        <v>26</v>
      </c>
      <c r="F19225">
        <v>6041115</v>
      </c>
    </row>
    <row r="19226" spans="1:6">
      <c r="A19226" s="171">
        <v>44779</v>
      </c>
      <c r="B19226" t="s">
        <v>164</v>
      </c>
      <c r="C19226">
        <v>521304.76</v>
      </c>
      <c r="D19226" t="s">
        <v>27</v>
      </c>
      <c r="E19226" t="s">
        <v>27</v>
      </c>
      <c r="F19226">
        <v>47766</v>
      </c>
    </row>
    <row r="19227" spans="1:6">
      <c r="A19227" s="171">
        <v>44779</v>
      </c>
      <c r="B19227" t="s">
        <v>164</v>
      </c>
      <c r="C19227">
        <v>521304.76</v>
      </c>
      <c r="D19227" t="s">
        <v>28</v>
      </c>
      <c r="E19227" t="s">
        <v>28</v>
      </c>
      <c r="F19227">
        <v>0</v>
      </c>
    </row>
    <row r="19228" spans="1:6">
      <c r="A19228" s="171">
        <v>44779</v>
      </c>
      <c r="B19228" t="s">
        <v>164</v>
      </c>
      <c r="C19228">
        <v>521304.76</v>
      </c>
      <c r="D19228" t="s">
        <v>29</v>
      </c>
      <c r="E19228" t="s">
        <v>29</v>
      </c>
      <c r="F19228">
        <v>2461777</v>
      </c>
    </row>
    <row r="19229" spans="1:6">
      <c r="A19229" s="171">
        <v>44779</v>
      </c>
      <c r="B19229" t="s">
        <v>164</v>
      </c>
      <c r="C19229">
        <v>521304.76</v>
      </c>
      <c r="D19229" t="s">
        <v>30</v>
      </c>
      <c r="E19229" t="s">
        <v>30</v>
      </c>
      <c r="F19229">
        <v>63770480</v>
      </c>
    </row>
    <row r="19230" spans="1:6">
      <c r="A19230" s="171">
        <v>44779</v>
      </c>
      <c r="B19230" t="s">
        <v>164</v>
      </c>
      <c r="C19230">
        <v>521304.76</v>
      </c>
      <c r="D19230" t="s">
        <v>31</v>
      </c>
      <c r="E19230" t="s">
        <v>31</v>
      </c>
      <c r="F19230">
        <v>959281</v>
      </c>
    </row>
    <row r="19231" spans="1:6">
      <c r="A19231" s="171">
        <v>44779</v>
      </c>
      <c r="B19231" t="s">
        <v>164</v>
      </c>
      <c r="C19231">
        <v>521304.76</v>
      </c>
      <c r="D19231" t="s">
        <v>32</v>
      </c>
      <c r="E19231" t="s">
        <v>32</v>
      </c>
      <c r="F19231">
        <v>64537</v>
      </c>
    </row>
    <row r="19232" spans="1:6">
      <c r="A19232" s="171">
        <v>44779</v>
      </c>
      <c r="B19232" t="s">
        <v>164</v>
      </c>
      <c r="C19232">
        <v>521304.76</v>
      </c>
      <c r="D19232" t="s">
        <v>33</v>
      </c>
      <c r="E19232" t="s">
        <v>33</v>
      </c>
      <c r="F19232">
        <v>304927122</v>
      </c>
    </row>
    <row r="19233" spans="1:6">
      <c r="A19233" s="171">
        <v>44779</v>
      </c>
      <c r="B19233" t="s">
        <v>164</v>
      </c>
      <c r="C19233">
        <v>521304.76</v>
      </c>
      <c r="D19233" t="s">
        <v>34</v>
      </c>
      <c r="E19233" t="s">
        <v>34</v>
      </c>
      <c r="F19233">
        <v>0</v>
      </c>
    </row>
    <row r="19234" spans="1:6">
      <c r="A19234" s="171">
        <v>44779</v>
      </c>
      <c r="B19234" t="s">
        <v>164</v>
      </c>
      <c r="C19234">
        <v>521304.76</v>
      </c>
      <c r="D19234" t="s">
        <v>35</v>
      </c>
      <c r="E19234" t="s">
        <v>35</v>
      </c>
      <c r="F19234">
        <v>6967736</v>
      </c>
    </row>
    <row r="19235" spans="1:6">
      <c r="A19235" s="171">
        <v>44779</v>
      </c>
      <c r="B19235" t="s">
        <v>164</v>
      </c>
      <c r="C19235">
        <v>521304.76</v>
      </c>
      <c r="D19235" t="s">
        <v>36</v>
      </c>
      <c r="E19235" t="s">
        <v>36</v>
      </c>
      <c r="F19235">
        <v>0</v>
      </c>
    </row>
    <row r="19236" spans="1:6">
      <c r="A19236" s="171">
        <v>44779</v>
      </c>
      <c r="B19236" t="s">
        <v>164</v>
      </c>
      <c r="C19236">
        <v>521304.76</v>
      </c>
      <c r="D19236" t="s">
        <v>37</v>
      </c>
      <c r="E19236" t="s">
        <v>37</v>
      </c>
      <c r="F19236">
        <v>0</v>
      </c>
    </row>
    <row r="19237" spans="1:6">
      <c r="A19237" s="171">
        <v>44779</v>
      </c>
      <c r="B19237" t="s">
        <v>164</v>
      </c>
      <c r="C19237">
        <v>521304.76</v>
      </c>
      <c r="D19237" t="s">
        <v>38</v>
      </c>
      <c r="E19237" t="s">
        <v>38</v>
      </c>
      <c r="F19237">
        <v>0</v>
      </c>
    </row>
    <row r="19238" spans="1:6">
      <c r="A19238" s="171">
        <v>44779</v>
      </c>
      <c r="B19238" t="s">
        <v>164</v>
      </c>
      <c r="C19238">
        <v>521304.76</v>
      </c>
      <c r="D19238" t="s">
        <v>39</v>
      </c>
      <c r="E19238" t="s">
        <v>39</v>
      </c>
      <c r="F19238">
        <v>0</v>
      </c>
    </row>
    <row r="19239" spans="1:6">
      <c r="A19239" s="171">
        <v>44779</v>
      </c>
      <c r="B19239" t="s">
        <v>164</v>
      </c>
      <c r="C19239">
        <v>521304.76</v>
      </c>
      <c r="D19239" t="s">
        <v>40</v>
      </c>
      <c r="E19239" t="s">
        <v>40</v>
      </c>
      <c r="F19239">
        <v>0</v>
      </c>
    </row>
    <row r="19240" spans="1:6">
      <c r="A19240" s="171">
        <v>44779</v>
      </c>
      <c r="B19240" t="s">
        <v>164</v>
      </c>
      <c r="C19240">
        <v>521304.76</v>
      </c>
      <c r="D19240" t="s">
        <v>41</v>
      </c>
      <c r="E19240" t="s">
        <v>41</v>
      </c>
      <c r="F19240">
        <v>0</v>
      </c>
    </row>
    <row r="19241" spans="1:6">
      <c r="A19241" s="171">
        <v>44780</v>
      </c>
      <c r="B19241" t="s">
        <v>164</v>
      </c>
      <c r="C19241">
        <v>464615.78</v>
      </c>
      <c r="D19241" t="s">
        <v>9</v>
      </c>
      <c r="E19241" t="s">
        <v>9</v>
      </c>
      <c r="F19241">
        <v>2938140</v>
      </c>
    </row>
    <row r="19242" spans="1:6">
      <c r="A19242" s="171">
        <v>44780</v>
      </c>
      <c r="B19242" t="s">
        <v>164</v>
      </c>
      <c r="C19242">
        <v>464615.78</v>
      </c>
      <c r="D19242" t="s">
        <v>9</v>
      </c>
      <c r="E19242" t="s">
        <v>10</v>
      </c>
      <c r="F19242">
        <v>96987</v>
      </c>
    </row>
    <row r="19243" spans="1:6">
      <c r="A19243" s="171">
        <v>44780</v>
      </c>
      <c r="B19243" t="s">
        <v>164</v>
      </c>
      <c r="C19243">
        <v>464615.78</v>
      </c>
      <c r="D19243" t="s">
        <v>9</v>
      </c>
      <c r="E19243" t="s">
        <v>11</v>
      </c>
      <c r="F19243">
        <v>0</v>
      </c>
    </row>
    <row r="19244" spans="1:6">
      <c r="A19244" s="171">
        <v>44780</v>
      </c>
      <c r="B19244" t="s">
        <v>164</v>
      </c>
      <c r="C19244">
        <v>464615.78</v>
      </c>
      <c r="D19244" t="s">
        <v>9</v>
      </c>
      <c r="E19244" t="s">
        <v>12</v>
      </c>
      <c r="F19244">
        <v>2841153</v>
      </c>
    </row>
    <row r="19245" spans="1:6">
      <c r="A19245" s="171">
        <v>44780</v>
      </c>
      <c r="B19245" t="s">
        <v>164</v>
      </c>
      <c r="C19245">
        <v>464615.78</v>
      </c>
      <c r="D19245" t="s">
        <v>9</v>
      </c>
      <c r="E19245" t="s">
        <v>13</v>
      </c>
      <c r="F19245">
        <v>0</v>
      </c>
    </row>
    <row r="19246" spans="1:6">
      <c r="A19246" s="171">
        <v>44780</v>
      </c>
      <c r="B19246" t="s">
        <v>164</v>
      </c>
      <c r="C19246">
        <v>464615.78</v>
      </c>
      <c r="D19246" t="s">
        <v>14</v>
      </c>
      <c r="E19246" t="s">
        <v>14</v>
      </c>
      <c r="F19246">
        <v>0</v>
      </c>
    </row>
    <row r="19247" spans="1:6">
      <c r="A19247" s="171">
        <v>44780</v>
      </c>
      <c r="B19247" t="s">
        <v>164</v>
      </c>
      <c r="C19247">
        <v>464615.78</v>
      </c>
      <c r="D19247" t="s">
        <v>14</v>
      </c>
      <c r="E19247" t="s">
        <v>15</v>
      </c>
      <c r="F19247">
        <v>0</v>
      </c>
    </row>
    <row r="19248" spans="1:6">
      <c r="A19248" s="171">
        <v>44780</v>
      </c>
      <c r="B19248" t="s">
        <v>164</v>
      </c>
      <c r="C19248">
        <v>464615.78</v>
      </c>
      <c r="D19248" t="s">
        <v>14</v>
      </c>
      <c r="E19248" t="s">
        <v>16</v>
      </c>
      <c r="F19248">
        <v>0</v>
      </c>
    </row>
    <row r="19249" spans="1:6">
      <c r="A19249" s="171">
        <v>44780</v>
      </c>
      <c r="B19249" t="s">
        <v>164</v>
      </c>
      <c r="C19249">
        <v>464615.78</v>
      </c>
      <c r="D19249" t="s">
        <v>14</v>
      </c>
      <c r="E19249" t="s">
        <v>17</v>
      </c>
      <c r="F19249">
        <v>0</v>
      </c>
    </row>
    <row r="19250" spans="1:6">
      <c r="A19250" s="171">
        <v>44780</v>
      </c>
      <c r="B19250" t="s">
        <v>164</v>
      </c>
      <c r="C19250">
        <v>464615.78</v>
      </c>
      <c r="D19250" t="s">
        <v>14</v>
      </c>
      <c r="E19250" t="s">
        <v>18</v>
      </c>
      <c r="F19250">
        <v>0</v>
      </c>
    </row>
    <row r="19251" spans="1:6">
      <c r="A19251" s="171">
        <v>44780</v>
      </c>
      <c r="B19251" t="s">
        <v>164</v>
      </c>
      <c r="C19251">
        <v>464615.78</v>
      </c>
      <c r="D19251" t="s">
        <v>19</v>
      </c>
      <c r="E19251" t="s">
        <v>19</v>
      </c>
      <c r="F19251">
        <v>3502570</v>
      </c>
    </row>
    <row r="19252" spans="1:6">
      <c r="A19252" s="171">
        <v>44780</v>
      </c>
      <c r="B19252" t="s">
        <v>164</v>
      </c>
      <c r="C19252">
        <v>464615.78</v>
      </c>
      <c r="D19252" t="s">
        <v>19</v>
      </c>
      <c r="E19252" t="s">
        <v>20</v>
      </c>
      <c r="F19252">
        <v>967040</v>
      </c>
    </row>
    <row r="19253" spans="1:6">
      <c r="A19253" s="171">
        <v>44780</v>
      </c>
      <c r="B19253" t="s">
        <v>164</v>
      </c>
      <c r="C19253">
        <v>464615.78</v>
      </c>
      <c r="D19253" t="s">
        <v>19</v>
      </c>
      <c r="E19253" t="s">
        <v>21</v>
      </c>
      <c r="F19253">
        <v>2535530</v>
      </c>
    </row>
    <row r="19254" spans="1:6">
      <c r="A19254" s="171">
        <v>44780</v>
      </c>
      <c r="B19254" t="s">
        <v>164</v>
      </c>
      <c r="C19254">
        <v>464615.78</v>
      </c>
      <c r="D19254" t="s">
        <v>19</v>
      </c>
      <c r="E19254" t="s">
        <v>22</v>
      </c>
      <c r="F19254">
        <v>0</v>
      </c>
    </row>
    <row r="19255" spans="1:6">
      <c r="A19255" s="171">
        <v>44780</v>
      </c>
      <c r="B19255" t="s">
        <v>164</v>
      </c>
      <c r="C19255">
        <v>464615.78</v>
      </c>
      <c r="D19255" t="s">
        <v>23</v>
      </c>
      <c r="E19255" t="s">
        <v>23</v>
      </c>
      <c r="F19255">
        <v>745669</v>
      </c>
    </row>
    <row r="19256" spans="1:6">
      <c r="A19256" s="171">
        <v>44780</v>
      </c>
      <c r="B19256" t="s">
        <v>164</v>
      </c>
      <c r="C19256">
        <v>464615.78</v>
      </c>
      <c r="D19256" t="s">
        <v>24</v>
      </c>
      <c r="E19256" t="s">
        <v>24</v>
      </c>
      <c r="F19256">
        <v>1597570</v>
      </c>
    </row>
    <row r="19257" spans="1:6">
      <c r="A19257" s="171">
        <v>44780</v>
      </c>
      <c r="B19257" t="s">
        <v>164</v>
      </c>
      <c r="C19257">
        <v>464615.78</v>
      </c>
      <c r="D19257" t="s">
        <v>25</v>
      </c>
      <c r="E19257" t="s">
        <v>25</v>
      </c>
      <c r="F19257">
        <v>2819463</v>
      </c>
    </row>
    <row r="19258" spans="1:6">
      <c r="A19258" s="171">
        <v>44780</v>
      </c>
      <c r="B19258" t="s">
        <v>164</v>
      </c>
      <c r="C19258">
        <v>464615.78</v>
      </c>
      <c r="D19258" t="s">
        <v>26</v>
      </c>
      <c r="E19258" t="s">
        <v>26</v>
      </c>
      <c r="F19258">
        <v>8247014</v>
      </c>
    </row>
    <row r="19259" spans="1:6">
      <c r="A19259" s="171">
        <v>44780</v>
      </c>
      <c r="B19259" t="s">
        <v>164</v>
      </c>
      <c r="C19259">
        <v>464615.78</v>
      </c>
      <c r="D19259" t="s">
        <v>27</v>
      </c>
      <c r="E19259" t="s">
        <v>27</v>
      </c>
      <c r="F19259">
        <v>47261</v>
      </c>
    </row>
    <row r="19260" spans="1:6">
      <c r="A19260" s="171">
        <v>44780</v>
      </c>
      <c r="B19260" t="s">
        <v>164</v>
      </c>
      <c r="C19260">
        <v>464615.78</v>
      </c>
      <c r="D19260" t="s">
        <v>28</v>
      </c>
      <c r="E19260" t="s">
        <v>28</v>
      </c>
      <c r="F19260">
        <v>0</v>
      </c>
    </row>
    <row r="19261" spans="1:6">
      <c r="A19261" s="171">
        <v>44780</v>
      </c>
      <c r="B19261" t="s">
        <v>164</v>
      </c>
      <c r="C19261">
        <v>464615.78</v>
      </c>
      <c r="D19261" t="s">
        <v>29</v>
      </c>
      <c r="E19261" t="s">
        <v>29</v>
      </c>
      <c r="F19261">
        <v>2451504</v>
      </c>
    </row>
    <row r="19262" spans="1:6">
      <c r="A19262" s="171">
        <v>44780</v>
      </c>
      <c r="B19262" t="s">
        <v>164</v>
      </c>
      <c r="C19262">
        <v>464615.78</v>
      </c>
      <c r="D19262" t="s">
        <v>30</v>
      </c>
      <c r="E19262" t="s">
        <v>30</v>
      </c>
      <c r="F19262">
        <v>56726160</v>
      </c>
    </row>
    <row r="19263" spans="1:6">
      <c r="A19263" s="171">
        <v>44780</v>
      </c>
      <c r="B19263" t="s">
        <v>164</v>
      </c>
      <c r="C19263">
        <v>464615.78</v>
      </c>
      <c r="D19263" t="s">
        <v>31</v>
      </c>
      <c r="E19263" t="s">
        <v>31</v>
      </c>
      <c r="F19263">
        <v>1025582</v>
      </c>
    </row>
    <row r="19264" spans="1:6">
      <c r="A19264" s="171">
        <v>44780</v>
      </c>
      <c r="B19264" t="s">
        <v>164</v>
      </c>
      <c r="C19264">
        <v>464615.78</v>
      </c>
      <c r="D19264" t="s">
        <v>32</v>
      </c>
      <c r="E19264" t="s">
        <v>32</v>
      </c>
      <c r="F19264">
        <v>141405</v>
      </c>
    </row>
    <row r="19265" spans="1:6">
      <c r="A19265" s="171">
        <v>44780</v>
      </c>
      <c r="B19265" t="s">
        <v>164</v>
      </c>
      <c r="C19265">
        <v>464615.78</v>
      </c>
      <c r="D19265" t="s">
        <v>33</v>
      </c>
      <c r="E19265" t="s">
        <v>33</v>
      </c>
      <c r="F19265">
        <v>301726340</v>
      </c>
    </row>
    <row r="19266" spans="1:6">
      <c r="A19266" s="171">
        <v>44780</v>
      </c>
      <c r="B19266" t="s">
        <v>164</v>
      </c>
      <c r="C19266">
        <v>464615.78</v>
      </c>
      <c r="D19266" t="s">
        <v>34</v>
      </c>
      <c r="E19266" t="s">
        <v>34</v>
      </c>
      <c r="F19266">
        <v>0</v>
      </c>
    </row>
    <row r="19267" spans="1:6">
      <c r="A19267" s="171">
        <v>44780</v>
      </c>
      <c r="B19267" t="s">
        <v>164</v>
      </c>
      <c r="C19267">
        <v>464615.78</v>
      </c>
      <c r="D19267" t="s">
        <v>35</v>
      </c>
      <c r="E19267" t="s">
        <v>35</v>
      </c>
      <c r="F19267">
        <v>1343350</v>
      </c>
    </row>
    <row r="19268" spans="1:6">
      <c r="A19268" s="171">
        <v>44780</v>
      </c>
      <c r="B19268" t="s">
        <v>164</v>
      </c>
      <c r="C19268">
        <v>464615.78</v>
      </c>
      <c r="D19268" t="s">
        <v>36</v>
      </c>
      <c r="E19268" t="s">
        <v>36</v>
      </c>
      <c r="F19268">
        <v>0</v>
      </c>
    </row>
    <row r="19269" spans="1:6">
      <c r="A19269" s="171">
        <v>44780</v>
      </c>
      <c r="B19269" t="s">
        <v>164</v>
      </c>
      <c r="C19269">
        <v>464615.78</v>
      </c>
      <c r="D19269" t="s">
        <v>37</v>
      </c>
      <c r="E19269" t="s">
        <v>37</v>
      </c>
      <c r="F19269">
        <v>0</v>
      </c>
    </row>
    <row r="19270" spans="1:6">
      <c r="A19270" s="171">
        <v>44780</v>
      </c>
      <c r="B19270" t="s">
        <v>164</v>
      </c>
      <c r="C19270">
        <v>464615.78</v>
      </c>
      <c r="D19270" t="s">
        <v>38</v>
      </c>
      <c r="E19270" t="s">
        <v>38</v>
      </c>
      <c r="F19270">
        <v>0</v>
      </c>
    </row>
    <row r="19271" spans="1:6">
      <c r="A19271" s="171">
        <v>44780</v>
      </c>
      <c r="B19271" t="s">
        <v>164</v>
      </c>
      <c r="C19271">
        <v>464615.78</v>
      </c>
      <c r="D19271" t="s">
        <v>39</v>
      </c>
      <c r="E19271" t="s">
        <v>39</v>
      </c>
      <c r="F19271">
        <v>0</v>
      </c>
    </row>
    <row r="19272" spans="1:6">
      <c r="A19272" s="171">
        <v>44780</v>
      </c>
      <c r="B19272" t="s">
        <v>164</v>
      </c>
      <c r="C19272">
        <v>464615.78</v>
      </c>
      <c r="D19272" t="s">
        <v>40</v>
      </c>
      <c r="E19272" t="s">
        <v>40</v>
      </c>
      <c r="F19272">
        <v>0</v>
      </c>
    </row>
    <row r="19273" spans="1:6">
      <c r="A19273" s="171">
        <v>44780</v>
      </c>
      <c r="B19273" t="s">
        <v>164</v>
      </c>
      <c r="C19273">
        <v>464615.78</v>
      </c>
      <c r="D19273" t="s">
        <v>41</v>
      </c>
      <c r="E19273" t="s">
        <v>41</v>
      </c>
      <c r="F19273">
        <v>0</v>
      </c>
    </row>
    <row r="19274" spans="1:6">
      <c r="A19274" s="171">
        <v>44781</v>
      </c>
      <c r="B19274" t="s">
        <v>164</v>
      </c>
      <c r="C19274">
        <v>306597.07</v>
      </c>
      <c r="D19274" t="s">
        <v>9</v>
      </c>
      <c r="E19274" t="s">
        <v>9</v>
      </c>
      <c r="F19274">
        <v>1420458</v>
      </c>
    </row>
    <row r="19275" spans="1:6">
      <c r="A19275" s="171">
        <v>44781</v>
      </c>
      <c r="B19275" t="s">
        <v>164</v>
      </c>
      <c r="C19275">
        <v>306597.07</v>
      </c>
      <c r="D19275" t="s">
        <v>9</v>
      </c>
      <c r="E19275" t="s">
        <v>10</v>
      </c>
      <c r="F19275">
        <v>83431</v>
      </c>
    </row>
    <row r="19276" spans="1:6">
      <c r="A19276" s="171">
        <v>44781</v>
      </c>
      <c r="B19276" t="s">
        <v>164</v>
      </c>
      <c r="C19276">
        <v>306597.07</v>
      </c>
      <c r="D19276" t="s">
        <v>9</v>
      </c>
      <c r="E19276" t="s">
        <v>11</v>
      </c>
      <c r="F19276">
        <v>0</v>
      </c>
    </row>
    <row r="19277" spans="1:6">
      <c r="A19277" s="171">
        <v>44781</v>
      </c>
      <c r="B19277" t="s">
        <v>164</v>
      </c>
      <c r="C19277">
        <v>306597.07</v>
      </c>
      <c r="D19277" t="s">
        <v>9</v>
      </c>
      <c r="E19277" t="s">
        <v>12</v>
      </c>
      <c r="F19277">
        <v>1337027</v>
      </c>
    </row>
    <row r="19278" spans="1:6">
      <c r="A19278" s="171">
        <v>44781</v>
      </c>
      <c r="B19278" t="s">
        <v>164</v>
      </c>
      <c r="C19278">
        <v>306597.07</v>
      </c>
      <c r="D19278" t="s">
        <v>9</v>
      </c>
      <c r="E19278" t="s">
        <v>13</v>
      </c>
      <c r="F19278">
        <v>0</v>
      </c>
    </row>
    <row r="19279" spans="1:6">
      <c r="A19279" s="171">
        <v>44781</v>
      </c>
      <c r="B19279" t="s">
        <v>164</v>
      </c>
      <c r="C19279">
        <v>306597.07</v>
      </c>
      <c r="D19279" t="s">
        <v>14</v>
      </c>
      <c r="E19279" t="s">
        <v>14</v>
      </c>
      <c r="F19279">
        <v>0</v>
      </c>
    </row>
    <row r="19280" spans="1:6">
      <c r="A19280" s="171">
        <v>44781</v>
      </c>
      <c r="B19280" t="s">
        <v>164</v>
      </c>
      <c r="C19280">
        <v>306597.07</v>
      </c>
      <c r="D19280" t="s">
        <v>14</v>
      </c>
      <c r="E19280" t="s">
        <v>15</v>
      </c>
      <c r="F19280">
        <v>0</v>
      </c>
    </row>
    <row r="19281" spans="1:6">
      <c r="A19281" s="171">
        <v>44781</v>
      </c>
      <c r="B19281" t="s">
        <v>164</v>
      </c>
      <c r="C19281">
        <v>306597.07</v>
      </c>
      <c r="D19281" t="s">
        <v>14</v>
      </c>
      <c r="E19281" t="s">
        <v>16</v>
      </c>
      <c r="F19281">
        <v>0</v>
      </c>
    </row>
    <row r="19282" spans="1:6">
      <c r="A19282" s="171">
        <v>44781</v>
      </c>
      <c r="B19282" t="s">
        <v>164</v>
      </c>
      <c r="C19282">
        <v>306597.07</v>
      </c>
      <c r="D19282" t="s">
        <v>14</v>
      </c>
      <c r="E19282" t="s">
        <v>17</v>
      </c>
      <c r="F19282">
        <v>0</v>
      </c>
    </row>
    <row r="19283" spans="1:6">
      <c r="A19283" s="171">
        <v>44781</v>
      </c>
      <c r="B19283" t="s">
        <v>164</v>
      </c>
      <c r="C19283">
        <v>306597.07</v>
      </c>
      <c r="D19283" t="s">
        <v>14</v>
      </c>
      <c r="E19283" t="s">
        <v>18</v>
      </c>
      <c r="F19283">
        <v>0</v>
      </c>
    </row>
    <row r="19284" spans="1:6">
      <c r="A19284" s="171">
        <v>44781</v>
      </c>
      <c r="B19284" t="s">
        <v>164</v>
      </c>
      <c r="C19284">
        <v>306597.07</v>
      </c>
      <c r="D19284" t="s">
        <v>19</v>
      </c>
      <c r="E19284" t="s">
        <v>19</v>
      </c>
      <c r="F19284">
        <v>3920440</v>
      </c>
    </row>
    <row r="19285" spans="1:6">
      <c r="A19285" s="171">
        <v>44781</v>
      </c>
      <c r="B19285" t="s">
        <v>164</v>
      </c>
      <c r="C19285">
        <v>306597.07</v>
      </c>
      <c r="D19285" t="s">
        <v>19</v>
      </c>
      <c r="E19285" t="s">
        <v>20</v>
      </c>
      <c r="F19285">
        <v>1589360</v>
      </c>
    </row>
    <row r="19286" spans="1:6">
      <c r="A19286" s="171">
        <v>44781</v>
      </c>
      <c r="B19286" t="s">
        <v>164</v>
      </c>
      <c r="C19286">
        <v>306597.07</v>
      </c>
      <c r="D19286" t="s">
        <v>19</v>
      </c>
      <c r="E19286" t="s">
        <v>21</v>
      </c>
      <c r="F19286">
        <v>2331080</v>
      </c>
    </row>
    <row r="19287" spans="1:6">
      <c r="A19287" s="171">
        <v>44781</v>
      </c>
      <c r="B19287" t="s">
        <v>164</v>
      </c>
      <c r="C19287">
        <v>306597.07</v>
      </c>
      <c r="D19287" t="s">
        <v>19</v>
      </c>
      <c r="E19287" t="s">
        <v>22</v>
      </c>
      <c r="F19287">
        <v>0</v>
      </c>
    </row>
    <row r="19288" spans="1:6">
      <c r="A19288" s="171">
        <v>44781</v>
      </c>
      <c r="B19288" t="s">
        <v>164</v>
      </c>
      <c r="C19288">
        <v>306597.07</v>
      </c>
      <c r="D19288" t="s">
        <v>23</v>
      </c>
      <c r="E19288" t="s">
        <v>23</v>
      </c>
      <c r="F19288">
        <v>695694</v>
      </c>
    </row>
    <row r="19289" spans="1:6">
      <c r="A19289" s="171">
        <v>44781</v>
      </c>
      <c r="B19289" t="s">
        <v>164</v>
      </c>
      <c r="C19289">
        <v>306597.07</v>
      </c>
      <c r="D19289" t="s">
        <v>24</v>
      </c>
      <c r="E19289" t="s">
        <v>24</v>
      </c>
      <c r="F19289">
        <v>1218350</v>
      </c>
    </row>
    <row r="19290" spans="1:6">
      <c r="A19290" s="171">
        <v>44781</v>
      </c>
      <c r="B19290" t="s">
        <v>164</v>
      </c>
      <c r="C19290">
        <v>306597.07</v>
      </c>
      <c r="D19290" t="s">
        <v>25</v>
      </c>
      <c r="E19290" t="s">
        <v>25</v>
      </c>
      <c r="F19290">
        <v>3093907</v>
      </c>
    </row>
    <row r="19291" spans="1:6">
      <c r="A19291" s="171">
        <v>44781</v>
      </c>
      <c r="B19291" t="s">
        <v>164</v>
      </c>
      <c r="C19291">
        <v>306597.07</v>
      </c>
      <c r="D19291" t="s">
        <v>26</v>
      </c>
      <c r="E19291" t="s">
        <v>26</v>
      </c>
      <c r="F19291">
        <v>9174358</v>
      </c>
    </row>
    <row r="19292" spans="1:6">
      <c r="A19292" s="171">
        <v>44781</v>
      </c>
      <c r="B19292" t="s">
        <v>164</v>
      </c>
      <c r="C19292">
        <v>306597.07</v>
      </c>
      <c r="D19292" t="s">
        <v>27</v>
      </c>
      <c r="E19292" t="s">
        <v>27</v>
      </c>
      <c r="F19292">
        <v>36579</v>
      </c>
    </row>
    <row r="19293" spans="1:6">
      <c r="A19293" s="171">
        <v>44781</v>
      </c>
      <c r="B19293" t="s">
        <v>164</v>
      </c>
      <c r="C19293">
        <v>306597.07</v>
      </c>
      <c r="D19293" t="s">
        <v>28</v>
      </c>
      <c r="E19293" t="s">
        <v>28</v>
      </c>
      <c r="F19293">
        <v>0</v>
      </c>
    </row>
    <row r="19294" spans="1:6">
      <c r="A19294" s="171">
        <v>44781</v>
      </c>
      <c r="B19294" t="s">
        <v>164</v>
      </c>
      <c r="C19294">
        <v>306597.07</v>
      </c>
      <c r="D19294" t="s">
        <v>29</v>
      </c>
      <c r="E19294" t="s">
        <v>29</v>
      </c>
      <c r="F19294">
        <v>2309951</v>
      </c>
    </row>
    <row r="19295" spans="1:6">
      <c r="A19295" s="171">
        <v>44781</v>
      </c>
      <c r="B19295" t="s">
        <v>164</v>
      </c>
      <c r="C19295">
        <v>306597.07</v>
      </c>
      <c r="D19295" t="s">
        <v>30</v>
      </c>
      <c r="E19295" t="s">
        <v>30</v>
      </c>
      <c r="F19295">
        <v>58689226</v>
      </c>
    </row>
    <row r="19296" spans="1:6">
      <c r="A19296" s="171">
        <v>44781</v>
      </c>
      <c r="B19296" t="s">
        <v>164</v>
      </c>
      <c r="C19296">
        <v>306597.07</v>
      </c>
      <c r="D19296" t="s">
        <v>31</v>
      </c>
      <c r="E19296" t="s">
        <v>31</v>
      </c>
      <c r="F19296">
        <v>736756</v>
      </c>
    </row>
    <row r="19297" spans="1:6">
      <c r="A19297" s="171">
        <v>44781</v>
      </c>
      <c r="B19297" t="s">
        <v>164</v>
      </c>
      <c r="C19297">
        <v>306597.07</v>
      </c>
      <c r="D19297" t="s">
        <v>32</v>
      </c>
      <c r="E19297" t="s">
        <v>32</v>
      </c>
      <c r="F19297">
        <v>204672</v>
      </c>
    </row>
    <row r="19298" spans="1:6">
      <c r="A19298" s="171">
        <v>44781</v>
      </c>
      <c r="B19298" t="s">
        <v>164</v>
      </c>
      <c r="C19298">
        <v>306597.07</v>
      </c>
      <c r="D19298" t="s">
        <v>33</v>
      </c>
      <c r="E19298" t="s">
        <v>33</v>
      </c>
      <c r="F19298">
        <v>340265862</v>
      </c>
    </row>
    <row r="19299" spans="1:6">
      <c r="A19299" s="171">
        <v>44781</v>
      </c>
      <c r="B19299" t="s">
        <v>164</v>
      </c>
      <c r="C19299">
        <v>306597.07</v>
      </c>
      <c r="D19299" t="s">
        <v>34</v>
      </c>
      <c r="E19299" t="s">
        <v>34</v>
      </c>
      <c r="F19299">
        <v>0</v>
      </c>
    </row>
    <row r="19300" spans="1:6">
      <c r="A19300" s="171">
        <v>44781</v>
      </c>
      <c r="B19300" t="s">
        <v>164</v>
      </c>
      <c r="C19300">
        <v>306597.07</v>
      </c>
      <c r="D19300" t="s">
        <v>35</v>
      </c>
      <c r="E19300" t="s">
        <v>35</v>
      </c>
      <c r="F19300">
        <v>3567328</v>
      </c>
    </row>
    <row r="19301" spans="1:6">
      <c r="A19301" s="171">
        <v>44781</v>
      </c>
      <c r="B19301" t="s">
        <v>164</v>
      </c>
      <c r="C19301">
        <v>306597.07</v>
      </c>
      <c r="D19301" t="s">
        <v>36</v>
      </c>
      <c r="E19301" t="s">
        <v>36</v>
      </c>
      <c r="F19301">
        <v>0</v>
      </c>
    </row>
    <row r="19302" spans="1:6">
      <c r="A19302" s="171">
        <v>44781</v>
      </c>
      <c r="B19302" t="s">
        <v>164</v>
      </c>
      <c r="C19302">
        <v>306597.07</v>
      </c>
      <c r="D19302" t="s">
        <v>37</v>
      </c>
      <c r="E19302" t="s">
        <v>37</v>
      </c>
      <c r="F19302">
        <v>0</v>
      </c>
    </row>
    <row r="19303" spans="1:6">
      <c r="A19303" s="171">
        <v>44781</v>
      </c>
      <c r="B19303" t="s">
        <v>164</v>
      </c>
      <c r="C19303">
        <v>306597.07</v>
      </c>
      <c r="D19303" t="s">
        <v>38</v>
      </c>
      <c r="E19303" t="s">
        <v>38</v>
      </c>
      <c r="F19303">
        <v>0</v>
      </c>
    </row>
    <row r="19304" spans="1:6">
      <c r="A19304" s="171">
        <v>44781</v>
      </c>
      <c r="B19304" t="s">
        <v>164</v>
      </c>
      <c r="C19304">
        <v>306597.07</v>
      </c>
      <c r="D19304" t="s">
        <v>39</v>
      </c>
      <c r="E19304" t="s">
        <v>39</v>
      </c>
      <c r="F19304">
        <v>0</v>
      </c>
    </row>
    <row r="19305" spans="1:6">
      <c r="A19305" s="171">
        <v>44781</v>
      </c>
      <c r="B19305" t="s">
        <v>164</v>
      </c>
      <c r="C19305">
        <v>306597.07</v>
      </c>
      <c r="D19305" t="s">
        <v>40</v>
      </c>
      <c r="E19305" t="s">
        <v>40</v>
      </c>
      <c r="F19305">
        <v>0</v>
      </c>
    </row>
    <row r="19306" spans="1:6">
      <c r="A19306" s="171">
        <v>44781</v>
      </c>
      <c r="B19306" t="s">
        <v>164</v>
      </c>
      <c r="C19306">
        <v>306597.07</v>
      </c>
      <c r="D19306" t="s">
        <v>41</v>
      </c>
      <c r="E19306" t="s">
        <v>41</v>
      </c>
      <c r="F19306">
        <v>0</v>
      </c>
    </row>
    <row r="19307" spans="1:6">
      <c r="A19307" s="171">
        <v>44782</v>
      </c>
      <c r="B19307" t="s">
        <v>164</v>
      </c>
      <c r="C19307">
        <v>248566.05</v>
      </c>
      <c r="D19307" t="s">
        <v>9</v>
      </c>
      <c r="E19307" t="s">
        <v>9</v>
      </c>
      <c r="F19307">
        <v>1616960</v>
      </c>
    </row>
    <row r="19308" spans="1:6">
      <c r="A19308" s="171">
        <v>44782</v>
      </c>
      <c r="B19308" t="s">
        <v>164</v>
      </c>
      <c r="C19308">
        <v>248566.05</v>
      </c>
      <c r="D19308" t="s">
        <v>9</v>
      </c>
      <c r="E19308" t="s">
        <v>10</v>
      </c>
      <c r="F19308">
        <v>260936</v>
      </c>
    </row>
    <row r="19309" spans="1:6">
      <c r="A19309" s="171">
        <v>44782</v>
      </c>
      <c r="B19309" t="s">
        <v>164</v>
      </c>
      <c r="C19309">
        <v>248566.05</v>
      </c>
      <c r="D19309" t="s">
        <v>9</v>
      </c>
      <c r="E19309" t="s">
        <v>11</v>
      </c>
      <c r="F19309">
        <v>0</v>
      </c>
    </row>
    <row r="19310" spans="1:6">
      <c r="A19310" s="171">
        <v>44782</v>
      </c>
      <c r="B19310" t="s">
        <v>164</v>
      </c>
      <c r="C19310">
        <v>248566.05</v>
      </c>
      <c r="D19310" t="s">
        <v>9</v>
      </c>
      <c r="E19310" t="s">
        <v>12</v>
      </c>
      <c r="F19310">
        <v>1356024</v>
      </c>
    </row>
    <row r="19311" spans="1:6">
      <c r="A19311" s="171">
        <v>44782</v>
      </c>
      <c r="B19311" t="s">
        <v>164</v>
      </c>
      <c r="C19311">
        <v>248566.05</v>
      </c>
      <c r="D19311" t="s">
        <v>9</v>
      </c>
      <c r="E19311" t="s">
        <v>13</v>
      </c>
      <c r="F19311">
        <v>0</v>
      </c>
    </row>
    <row r="19312" spans="1:6">
      <c r="A19312" s="171">
        <v>44782</v>
      </c>
      <c r="B19312" t="s">
        <v>164</v>
      </c>
      <c r="C19312">
        <v>248566.05</v>
      </c>
      <c r="D19312" t="s">
        <v>14</v>
      </c>
      <c r="E19312" t="s">
        <v>14</v>
      </c>
      <c r="F19312">
        <v>0</v>
      </c>
    </row>
    <row r="19313" spans="1:6">
      <c r="A19313" s="171">
        <v>44782</v>
      </c>
      <c r="B19313" t="s">
        <v>164</v>
      </c>
      <c r="C19313">
        <v>248566.05</v>
      </c>
      <c r="D19313" t="s">
        <v>14</v>
      </c>
      <c r="E19313" t="s">
        <v>15</v>
      </c>
      <c r="F19313">
        <v>0</v>
      </c>
    </row>
    <row r="19314" spans="1:6">
      <c r="A19314" s="171">
        <v>44782</v>
      </c>
      <c r="B19314" t="s">
        <v>164</v>
      </c>
      <c r="C19314">
        <v>248566.05</v>
      </c>
      <c r="D19314" t="s">
        <v>14</v>
      </c>
      <c r="E19314" t="s">
        <v>16</v>
      </c>
      <c r="F19314">
        <v>0</v>
      </c>
    </row>
    <row r="19315" spans="1:6">
      <c r="A19315" s="171">
        <v>44782</v>
      </c>
      <c r="B19315" t="s">
        <v>164</v>
      </c>
      <c r="C19315">
        <v>248566.05</v>
      </c>
      <c r="D19315" t="s">
        <v>14</v>
      </c>
      <c r="E19315" t="s">
        <v>17</v>
      </c>
      <c r="F19315">
        <v>0</v>
      </c>
    </row>
    <row r="19316" spans="1:6">
      <c r="A19316" s="171">
        <v>44782</v>
      </c>
      <c r="B19316" t="s">
        <v>164</v>
      </c>
      <c r="C19316">
        <v>248566.05</v>
      </c>
      <c r="D19316" t="s">
        <v>14</v>
      </c>
      <c r="E19316" t="s">
        <v>18</v>
      </c>
      <c r="F19316">
        <v>0</v>
      </c>
    </row>
    <row r="19317" spans="1:6">
      <c r="A19317" s="171">
        <v>44782</v>
      </c>
      <c r="B19317" t="s">
        <v>164</v>
      </c>
      <c r="C19317">
        <v>248566.05</v>
      </c>
      <c r="D19317" t="s">
        <v>19</v>
      </c>
      <c r="E19317" t="s">
        <v>19</v>
      </c>
      <c r="F19317">
        <v>3343933</v>
      </c>
    </row>
    <row r="19318" spans="1:6">
      <c r="A19318" s="171">
        <v>44782</v>
      </c>
      <c r="B19318" t="s">
        <v>164</v>
      </c>
      <c r="C19318">
        <v>248566.05</v>
      </c>
      <c r="D19318" t="s">
        <v>19</v>
      </c>
      <c r="E19318" t="s">
        <v>20</v>
      </c>
      <c r="F19318">
        <v>1890539</v>
      </c>
    </row>
    <row r="19319" spans="1:6">
      <c r="A19319" s="171">
        <v>44782</v>
      </c>
      <c r="B19319" t="s">
        <v>164</v>
      </c>
      <c r="C19319">
        <v>248566.05</v>
      </c>
      <c r="D19319" t="s">
        <v>19</v>
      </c>
      <c r="E19319" t="s">
        <v>21</v>
      </c>
      <c r="F19319">
        <v>1453394</v>
      </c>
    </row>
    <row r="19320" spans="1:6">
      <c r="A19320" s="171">
        <v>44782</v>
      </c>
      <c r="B19320" t="s">
        <v>164</v>
      </c>
      <c r="C19320">
        <v>248566.05</v>
      </c>
      <c r="D19320" t="s">
        <v>19</v>
      </c>
      <c r="E19320" t="s">
        <v>22</v>
      </c>
      <c r="F19320">
        <v>0</v>
      </c>
    </row>
    <row r="19321" spans="1:6">
      <c r="A19321" s="171">
        <v>44782</v>
      </c>
      <c r="B19321" t="s">
        <v>164</v>
      </c>
      <c r="C19321">
        <v>248566.05</v>
      </c>
      <c r="D19321" t="s">
        <v>23</v>
      </c>
      <c r="E19321" t="s">
        <v>23</v>
      </c>
      <c r="F19321">
        <v>679796</v>
      </c>
    </row>
    <row r="19322" spans="1:6">
      <c r="A19322" s="171">
        <v>44782</v>
      </c>
      <c r="B19322" t="s">
        <v>164</v>
      </c>
      <c r="C19322">
        <v>248566.05</v>
      </c>
      <c r="D19322" t="s">
        <v>24</v>
      </c>
      <c r="E19322" t="s">
        <v>24</v>
      </c>
      <c r="F19322">
        <v>962135</v>
      </c>
    </row>
    <row r="19323" spans="1:6">
      <c r="A19323" s="171">
        <v>44782</v>
      </c>
      <c r="B19323" t="s">
        <v>164</v>
      </c>
      <c r="C19323">
        <v>248566.05</v>
      </c>
      <c r="D19323" t="s">
        <v>25</v>
      </c>
      <c r="E19323" t="s">
        <v>25</v>
      </c>
      <c r="F19323">
        <v>3086238</v>
      </c>
    </row>
    <row r="19324" spans="1:6">
      <c r="A19324" s="171">
        <v>44782</v>
      </c>
      <c r="B19324" t="s">
        <v>164</v>
      </c>
      <c r="C19324">
        <v>248566.05</v>
      </c>
      <c r="D19324" t="s">
        <v>26</v>
      </c>
      <c r="E19324" t="s">
        <v>26</v>
      </c>
      <c r="F19324">
        <v>6380402</v>
      </c>
    </row>
    <row r="19325" spans="1:6">
      <c r="A19325" s="171">
        <v>44782</v>
      </c>
      <c r="B19325" t="s">
        <v>164</v>
      </c>
      <c r="C19325">
        <v>248566.05</v>
      </c>
      <c r="D19325" t="s">
        <v>27</v>
      </c>
      <c r="E19325" t="s">
        <v>27</v>
      </c>
      <c r="F19325">
        <v>47329</v>
      </c>
    </row>
    <row r="19326" spans="1:6">
      <c r="A19326" s="171">
        <v>44782</v>
      </c>
      <c r="B19326" t="s">
        <v>164</v>
      </c>
      <c r="C19326">
        <v>248566.05</v>
      </c>
      <c r="D19326" t="s">
        <v>28</v>
      </c>
      <c r="E19326" t="s">
        <v>28</v>
      </c>
      <c r="F19326">
        <v>0</v>
      </c>
    </row>
    <row r="19327" spans="1:6">
      <c r="A19327" s="171">
        <v>44782</v>
      </c>
      <c r="B19327" t="s">
        <v>164</v>
      </c>
      <c r="C19327">
        <v>248566.05</v>
      </c>
      <c r="D19327" t="s">
        <v>29</v>
      </c>
      <c r="E19327" t="s">
        <v>29</v>
      </c>
      <c r="F19327">
        <v>2249504</v>
      </c>
    </row>
    <row r="19328" spans="1:6">
      <c r="A19328" s="171">
        <v>44782</v>
      </c>
      <c r="B19328" t="s">
        <v>164</v>
      </c>
      <c r="C19328">
        <v>248566.05</v>
      </c>
      <c r="D19328" t="s">
        <v>30</v>
      </c>
      <c r="E19328" t="s">
        <v>30</v>
      </c>
      <c r="F19328">
        <v>50860611</v>
      </c>
    </row>
    <row r="19329" spans="1:6">
      <c r="A19329" s="171">
        <v>44782</v>
      </c>
      <c r="B19329" t="s">
        <v>164</v>
      </c>
      <c r="C19329">
        <v>248566.05</v>
      </c>
      <c r="D19329" t="s">
        <v>31</v>
      </c>
      <c r="E19329" t="s">
        <v>31</v>
      </c>
      <c r="F19329">
        <v>789541</v>
      </c>
    </row>
    <row r="19330" spans="1:6">
      <c r="A19330" s="171">
        <v>44782</v>
      </c>
      <c r="B19330" t="s">
        <v>164</v>
      </c>
      <c r="C19330">
        <v>248566.05</v>
      </c>
      <c r="D19330" t="s">
        <v>32</v>
      </c>
      <c r="E19330" t="s">
        <v>32</v>
      </c>
      <c r="F19330">
        <v>64566</v>
      </c>
    </row>
    <row r="19331" spans="1:6">
      <c r="A19331" s="171">
        <v>44782</v>
      </c>
      <c r="B19331" t="s">
        <v>164</v>
      </c>
      <c r="C19331">
        <v>248566.05</v>
      </c>
      <c r="D19331" t="s">
        <v>33</v>
      </c>
      <c r="E19331" t="s">
        <v>33</v>
      </c>
      <c r="F19331">
        <v>335922372</v>
      </c>
    </row>
    <row r="19332" spans="1:6">
      <c r="A19332" s="171">
        <v>44782</v>
      </c>
      <c r="B19332" t="s">
        <v>164</v>
      </c>
      <c r="C19332">
        <v>248566.05</v>
      </c>
      <c r="D19332" t="s">
        <v>34</v>
      </c>
      <c r="E19332" t="s">
        <v>34</v>
      </c>
      <c r="F19332">
        <v>0</v>
      </c>
    </row>
    <row r="19333" spans="1:6">
      <c r="A19333" s="171">
        <v>44782</v>
      </c>
      <c r="B19333" t="s">
        <v>164</v>
      </c>
      <c r="C19333">
        <v>248566.05</v>
      </c>
      <c r="D19333" t="s">
        <v>35</v>
      </c>
      <c r="E19333" t="s">
        <v>35</v>
      </c>
      <c r="F19333">
        <v>6251136</v>
      </c>
    </row>
    <row r="19334" spans="1:6">
      <c r="A19334" s="171">
        <v>44782</v>
      </c>
      <c r="B19334" t="s">
        <v>164</v>
      </c>
      <c r="C19334">
        <v>248566.05</v>
      </c>
      <c r="D19334" t="s">
        <v>36</v>
      </c>
      <c r="E19334" t="s">
        <v>36</v>
      </c>
      <c r="F19334">
        <v>0</v>
      </c>
    </row>
    <row r="19335" spans="1:6">
      <c r="A19335" s="171">
        <v>44782</v>
      </c>
      <c r="B19335" t="s">
        <v>164</v>
      </c>
      <c r="C19335">
        <v>248566.05</v>
      </c>
      <c r="D19335" t="s">
        <v>37</v>
      </c>
      <c r="E19335" t="s">
        <v>37</v>
      </c>
      <c r="F19335">
        <v>0</v>
      </c>
    </row>
    <row r="19336" spans="1:6">
      <c r="A19336" s="171">
        <v>44782</v>
      </c>
      <c r="B19336" t="s">
        <v>164</v>
      </c>
      <c r="C19336">
        <v>248566.05</v>
      </c>
      <c r="D19336" t="s">
        <v>38</v>
      </c>
      <c r="E19336" t="s">
        <v>38</v>
      </c>
      <c r="F19336">
        <v>0</v>
      </c>
    </row>
    <row r="19337" spans="1:6">
      <c r="A19337" s="171">
        <v>44782</v>
      </c>
      <c r="B19337" t="s">
        <v>164</v>
      </c>
      <c r="C19337">
        <v>248566.05</v>
      </c>
      <c r="D19337" t="s">
        <v>39</v>
      </c>
      <c r="E19337" t="s">
        <v>39</v>
      </c>
      <c r="F19337">
        <v>0</v>
      </c>
    </row>
    <row r="19338" spans="1:6">
      <c r="A19338" s="171">
        <v>44782</v>
      </c>
      <c r="B19338" t="s">
        <v>164</v>
      </c>
      <c r="C19338">
        <v>248566.05</v>
      </c>
      <c r="D19338" t="s">
        <v>40</v>
      </c>
      <c r="E19338" t="s">
        <v>40</v>
      </c>
      <c r="F19338">
        <v>0</v>
      </c>
    </row>
    <row r="19339" spans="1:6">
      <c r="A19339" s="171">
        <v>44782</v>
      </c>
      <c r="B19339" t="s">
        <v>164</v>
      </c>
      <c r="C19339">
        <v>248566.05</v>
      </c>
      <c r="D19339" t="s">
        <v>41</v>
      </c>
      <c r="E19339" t="s">
        <v>41</v>
      </c>
      <c r="F19339">
        <v>0</v>
      </c>
    </row>
    <row r="19340" spans="1:6">
      <c r="A19340" s="171">
        <v>44783</v>
      </c>
      <c r="B19340" t="s">
        <v>164</v>
      </c>
      <c r="C19340">
        <v>255691.39</v>
      </c>
      <c r="D19340" t="s">
        <v>9</v>
      </c>
      <c r="E19340" t="s">
        <v>9</v>
      </c>
      <c r="F19340">
        <v>1427740</v>
      </c>
    </row>
    <row r="19341" spans="1:6">
      <c r="A19341" s="171">
        <v>44783</v>
      </c>
      <c r="B19341" t="s">
        <v>164</v>
      </c>
      <c r="C19341">
        <v>255691.39</v>
      </c>
      <c r="D19341" t="s">
        <v>9</v>
      </c>
      <c r="E19341" t="s">
        <v>10</v>
      </c>
      <c r="F19341">
        <v>235526</v>
      </c>
    </row>
    <row r="19342" spans="1:6">
      <c r="A19342" s="171">
        <v>44783</v>
      </c>
      <c r="B19342" t="s">
        <v>164</v>
      </c>
      <c r="C19342">
        <v>255691.39</v>
      </c>
      <c r="D19342" t="s">
        <v>9</v>
      </c>
      <c r="E19342" t="s">
        <v>11</v>
      </c>
      <c r="F19342">
        <v>0</v>
      </c>
    </row>
    <row r="19343" spans="1:6">
      <c r="A19343" s="171">
        <v>44783</v>
      </c>
      <c r="B19343" t="s">
        <v>164</v>
      </c>
      <c r="C19343">
        <v>255691.39</v>
      </c>
      <c r="D19343" t="s">
        <v>9</v>
      </c>
      <c r="E19343" t="s">
        <v>12</v>
      </c>
      <c r="F19343">
        <v>1192214</v>
      </c>
    </row>
    <row r="19344" spans="1:6">
      <c r="A19344" s="171">
        <v>44783</v>
      </c>
      <c r="B19344" t="s">
        <v>164</v>
      </c>
      <c r="C19344">
        <v>255691.39</v>
      </c>
      <c r="D19344" t="s">
        <v>9</v>
      </c>
      <c r="E19344" t="s">
        <v>13</v>
      </c>
      <c r="F19344">
        <v>0</v>
      </c>
    </row>
    <row r="19345" spans="1:6">
      <c r="A19345" s="171">
        <v>44783</v>
      </c>
      <c r="B19345" t="s">
        <v>164</v>
      </c>
      <c r="C19345">
        <v>255691.39</v>
      </c>
      <c r="D19345" t="s">
        <v>14</v>
      </c>
      <c r="E19345" t="s">
        <v>14</v>
      </c>
      <c r="F19345">
        <v>0</v>
      </c>
    </row>
    <row r="19346" spans="1:6">
      <c r="A19346" s="171">
        <v>44783</v>
      </c>
      <c r="B19346" t="s">
        <v>164</v>
      </c>
      <c r="C19346">
        <v>255691.39</v>
      </c>
      <c r="D19346" t="s">
        <v>14</v>
      </c>
      <c r="E19346" t="s">
        <v>15</v>
      </c>
      <c r="F19346">
        <v>0</v>
      </c>
    </row>
    <row r="19347" spans="1:6">
      <c r="A19347" s="171">
        <v>44783</v>
      </c>
      <c r="B19347" t="s">
        <v>164</v>
      </c>
      <c r="C19347">
        <v>255691.39</v>
      </c>
      <c r="D19347" t="s">
        <v>14</v>
      </c>
      <c r="E19347" t="s">
        <v>16</v>
      </c>
      <c r="F19347">
        <v>0</v>
      </c>
    </row>
    <row r="19348" spans="1:6">
      <c r="A19348" s="171">
        <v>44783</v>
      </c>
      <c r="B19348" t="s">
        <v>164</v>
      </c>
      <c r="C19348">
        <v>255691.39</v>
      </c>
      <c r="D19348" t="s">
        <v>14</v>
      </c>
      <c r="E19348" t="s">
        <v>17</v>
      </c>
      <c r="F19348">
        <v>0</v>
      </c>
    </row>
    <row r="19349" spans="1:6">
      <c r="A19349" s="171">
        <v>44783</v>
      </c>
      <c r="B19349" t="s">
        <v>164</v>
      </c>
      <c r="C19349">
        <v>255691.39</v>
      </c>
      <c r="D19349" t="s">
        <v>14</v>
      </c>
      <c r="E19349" t="s">
        <v>18</v>
      </c>
      <c r="F19349">
        <v>0</v>
      </c>
    </row>
    <row r="19350" spans="1:6">
      <c r="A19350" s="171">
        <v>44783</v>
      </c>
      <c r="B19350" t="s">
        <v>164</v>
      </c>
      <c r="C19350">
        <v>255691.39</v>
      </c>
      <c r="D19350" t="s">
        <v>19</v>
      </c>
      <c r="E19350" t="s">
        <v>19</v>
      </c>
      <c r="F19350">
        <v>2928997</v>
      </c>
    </row>
    <row r="19351" spans="1:6">
      <c r="A19351" s="171">
        <v>44783</v>
      </c>
      <c r="B19351" t="s">
        <v>164</v>
      </c>
      <c r="C19351">
        <v>255691.39</v>
      </c>
      <c r="D19351" t="s">
        <v>19</v>
      </c>
      <c r="E19351" t="s">
        <v>20</v>
      </c>
      <c r="F19351">
        <v>1472875</v>
      </c>
    </row>
    <row r="19352" spans="1:6">
      <c r="A19352" s="171">
        <v>44783</v>
      </c>
      <c r="B19352" t="s">
        <v>164</v>
      </c>
      <c r="C19352">
        <v>255691.39</v>
      </c>
      <c r="D19352" t="s">
        <v>19</v>
      </c>
      <c r="E19352" t="s">
        <v>21</v>
      </c>
      <c r="F19352">
        <v>1456122</v>
      </c>
    </row>
    <row r="19353" spans="1:6">
      <c r="A19353" s="171">
        <v>44783</v>
      </c>
      <c r="B19353" t="s">
        <v>164</v>
      </c>
      <c r="C19353">
        <v>255691.39</v>
      </c>
      <c r="D19353" t="s">
        <v>19</v>
      </c>
      <c r="E19353" t="s">
        <v>22</v>
      </c>
      <c r="F19353">
        <v>0</v>
      </c>
    </row>
    <row r="19354" spans="1:6">
      <c r="A19354" s="171">
        <v>44783</v>
      </c>
      <c r="B19354" t="s">
        <v>164</v>
      </c>
      <c r="C19354">
        <v>255691.39</v>
      </c>
      <c r="D19354" t="s">
        <v>23</v>
      </c>
      <c r="E19354" t="s">
        <v>23</v>
      </c>
      <c r="F19354">
        <v>683425</v>
      </c>
    </row>
    <row r="19355" spans="1:6">
      <c r="A19355" s="171">
        <v>44783</v>
      </c>
      <c r="B19355" t="s">
        <v>164</v>
      </c>
      <c r="C19355">
        <v>255691.39</v>
      </c>
      <c r="D19355" t="s">
        <v>24</v>
      </c>
      <c r="E19355" t="s">
        <v>24</v>
      </c>
      <c r="F19355">
        <v>841468</v>
      </c>
    </row>
    <row r="19356" spans="1:6">
      <c r="A19356" s="171">
        <v>44783</v>
      </c>
      <c r="B19356" t="s">
        <v>164</v>
      </c>
      <c r="C19356">
        <v>255691.39</v>
      </c>
      <c r="D19356" t="s">
        <v>25</v>
      </c>
      <c r="E19356" t="s">
        <v>25</v>
      </c>
      <c r="F19356">
        <v>2570059</v>
      </c>
    </row>
    <row r="19357" spans="1:6">
      <c r="A19357" s="171">
        <v>44783</v>
      </c>
      <c r="B19357" t="s">
        <v>164</v>
      </c>
      <c r="C19357">
        <v>255691.39</v>
      </c>
      <c r="D19357" t="s">
        <v>26</v>
      </c>
      <c r="E19357" t="s">
        <v>26</v>
      </c>
      <c r="F19357">
        <v>5698240</v>
      </c>
    </row>
    <row r="19358" spans="1:6">
      <c r="A19358" s="171">
        <v>44783</v>
      </c>
      <c r="B19358" t="s">
        <v>164</v>
      </c>
      <c r="C19358">
        <v>255691.39</v>
      </c>
      <c r="D19358" t="s">
        <v>27</v>
      </c>
      <c r="E19358" t="s">
        <v>27</v>
      </c>
      <c r="F19358">
        <v>46563</v>
      </c>
    </row>
    <row r="19359" spans="1:6">
      <c r="A19359" s="171">
        <v>44783</v>
      </c>
      <c r="B19359" t="s">
        <v>164</v>
      </c>
      <c r="C19359">
        <v>255691.39</v>
      </c>
      <c r="D19359" t="s">
        <v>28</v>
      </c>
      <c r="E19359" t="s">
        <v>28</v>
      </c>
      <c r="F19359">
        <v>0</v>
      </c>
    </row>
    <row r="19360" spans="1:6">
      <c r="A19360" s="171">
        <v>44783</v>
      </c>
      <c r="B19360" t="s">
        <v>164</v>
      </c>
      <c r="C19360">
        <v>255691.39</v>
      </c>
      <c r="D19360" t="s">
        <v>29</v>
      </c>
      <c r="E19360" t="s">
        <v>29</v>
      </c>
      <c r="F19360">
        <v>2032214</v>
      </c>
    </row>
    <row r="19361" spans="1:6">
      <c r="A19361" s="171">
        <v>44783</v>
      </c>
      <c r="B19361" t="s">
        <v>164</v>
      </c>
      <c r="C19361">
        <v>255691.39</v>
      </c>
      <c r="D19361" t="s">
        <v>30</v>
      </c>
      <c r="E19361" t="s">
        <v>30</v>
      </c>
      <c r="F19361">
        <v>50785253</v>
      </c>
    </row>
    <row r="19362" spans="1:6">
      <c r="A19362" s="171">
        <v>44783</v>
      </c>
      <c r="B19362" t="s">
        <v>164</v>
      </c>
      <c r="C19362">
        <v>255691.39</v>
      </c>
      <c r="D19362" t="s">
        <v>31</v>
      </c>
      <c r="E19362" t="s">
        <v>31</v>
      </c>
      <c r="F19362">
        <v>876834</v>
      </c>
    </row>
    <row r="19363" spans="1:6">
      <c r="A19363" s="171">
        <v>44783</v>
      </c>
      <c r="B19363" t="s">
        <v>164</v>
      </c>
      <c r="C19363">
        <v>255691.39</v>
      </c>
      <c r="D19363" t="s">
        <v>32</v>
      </c>
      <c r="E19363" t="s">
        <v>32</v>
      </c>
      <c r="F19363">
        <v>170662</v>
      </c>
    </row>
    <row r="19364" spans="1:6">
      <c r="A19364" s="171">
        <v>44783</v>
      </c>
      <c r="B19364" t="s">
        <v>164</v>
      </c>
      <c r="C19364">
        <v>255691.39</v>
      </c>
      <c r="D19364" t="s">
        <v>33</v>
      </c>
      <c r="E19364" t="s">
        <v>33</v>
      </c>
      <c r="F19364">
        <v>211915682</v>
      </c>
    </row>
    <row r="19365" spans="1:6">
      <c r="A19365" s="171">
        <v>44783</v>
      </c>
      <c r="B19365" t="s">
        <v>164</v>
      </c>
      <c r="C19365">
        <v>255691.39</v>
      </c>
      <c r="D19365" t="s">
        <v>34</v>
      </c>
      <c r="E19365" t="s">
        <v>34</v>
      </c>
      <c r="F19365">
        <v>0</v>
      </c>
    </row>
    <row r="19366" spans="1:6">
      <c r="A19366" s="171">
        <v>44783</v>
      </c>
      <c r="B19366" t="s">
        <v>164</v>
      </c>
      <c r="C19366">
        <v>255691.39</v>
      </c>
      <c r="D19366" t="s">
        <v>35</v>
      </c>
      <c r="E19366" t="s">
        <v>35</v>
      </c>
      <c r="F19366">
        <v>6088130</v>
      </c>
    </row>
    <row r="19367" spans="1:6">
      <c r="A19367" s="171">
        <v>44783</v>
      </c>
      <c r="B19367" t="s">
        <v>164</v>
      </c>
      <c r="C19367">
        <v>255691.39</v>
      </c>
      <c r="D19367" t="s">
        <v>36</v>
      </c>
      <c r="E19367" t="s">
        <v>36</v>
      </c>
      <c r="F19367">
        <v>0</v>
      </c>
    </row>
    <row r="19368" spans="1:6">
      <c r="A19368" s="171">
        <v>44783</v>
      </c>
      <c r="B19368" t="s">
        <v>164</v>
      </c>
      <c r="C19368">
        <v>255691.39</v>
      </c>
      <c r="D19368" t="s">
        <v>37</v>
      </c>
      <c r="E19368" t="s">
        <v>37</v>
      </c>
      <c r="F19368">
        <v>0</v>
      </c>
    </row>
    <row r="19369" spans="1:6">
      <c r="A19369" s="171">
        <v>44783</v>
      </c>
      <c r="B19369" t="s">
        <v>164</v>
      </c>
      <c r="C19369">
        <v>255691.39</v>
      </c>
      <c r="D19369" t="s">
        <v>38</v>
      </c>
      <c r="E19369" t="s">
        <v>38</v>
      </c>
      <c r="F19369">
        <v>0</v>
      </c>
    </row>
    <row r="19370" spans="1:6">
      <c r="A19370" s="171">
        <v>44783</v>
      </c>
      <c r="B19370" t="s">
        <v>164</v>
      </c>
      <c r="C19370">
        <v>255691.39</v>
      </c>
      <c r="D19370" t="s">
        <v>39</v>
      </c>
      <c r="E19370" t="s">
        <v>39</v>
      </c>
      <c r="F19370">
        <v>0</v>
      </c>
    </row>
    <row r="19371" spans="1:6">
      <c r="A19371" s="171">
        <v>44783</v>
      </c>
      <c r="B19371" t="s">
        <v>164</v>
      </c>
      <c r="C19371">
        <v>255691.39</v>
      </c>
      <c r="D19371" t="s">
        <v>40</v>
      </c>
      <c r="E19371" t="s">
        <v>40</v>
      </c>
      <c r="F19371">
        <v>0</v>
      </c>
    </row>
    <row r="19372" spans="1:6">
      <c r="A19372" s="171">
        <v>44783</v>
      </c>
      <c r="B19372" t="s">
        <v>164</v>
      </c>
      <c r="C19372">
        <v>255691.39</v>
      </c>
      <c r="D19372" t="s">
        <v>41</v>
      </c>
      <c r="E19372" t="s">
        <v>41</v>
      </c>
      <c r="F19372">
        <v>0</v>
      </c>
    </row>
    <row r="19373" spans="1:6">
      <c r="A19373" s="171">
        <v>44784</v>
      </c>
      <c r="B19373" t="s">
        <v>164</v>
      </c>
      <c r="C19373">
        <v>271118.05</v>
      </c>
      <c r="D19373" t="s">
        <v>9</v>
      </c>
      <c r="E19373" t="s">
        <v>9</v>
      </c>
      <c r="F19373">
        <v>2412624</v>
      </c>
    </row>
    <row r="19374" spans="1:6">
      <c r="A19374" s="171">
        <v>44784</v>
      </c>
      <c r="B19374" t="s">
        <v>164</v>
      </c>
      <c r="C19374">
        <v>271118.05</v>
      </c>
      <c r="D19374" t="s">
        <v>9</v>
      </c>
      <c r="E19374" t="s">
        <v>10</v>
      </c>
      <c r="F19374">
        <v>202970</v>
      </c>
    </row>
    <row r="19375" spans="1:6">
      <c r="A19375" s="171">
        <v>44784</v>
      </c>
      <c r="B19375" t="s">
        <v>164</v>
      </c>
      <c r="C19375">
        <v>271118.05</v>
      </c>
      <c r="D19375" t="s">
        <v>9</v>
      </c>
      <c r="E19375" t="s">
        <v>11</v>
      </c>
      <c r="F19375">
        <v>0</v>
      </c>
    </row>
    <row r="19376" spans="1:6">
      <c r="A19376" s="171">
        <v>44784</v>
      </c>
      <c r="B19376" t="s">
        <v>164</v>
      </c>
      <c r="C19376">
        <v>271118.05</v>
      </c>
      <c r="D19376" t="s">
        <v>9</v>
      </c>
      <c r="E19376" t="s">
        <v>12</v>
      </c>
      <c r="F19376">
        <v>2209654</v>
      </c>
    </row>
    <row r="19377" spans="1:6">
      <c r="A19377" s="171">
        <v>44784</v>
      </c>
      <c r="B19377" t="s">
        <v>164</v>
      </c>
      <c r="C19377">
        <v>271118.05</v>
      </c>
      <c r="D19377" t="s">
        <v>9</v>
      </c>
      <c r="E19377" t="s">
        <v>13</v>
      </c>
      <c r="F19377">
        <v>0</v>
      </c>
    </row>
    <row r="19378" spans="1:6">
      <c r="A19378" s="171">
        <v>44784</v>
      </c>
      <c r="B19378" t="s">
        <v>164</v>
      </c>
      <c r="C19378">
        <v>271118.05</v>
      </c>
      <c r="D19378" t="s">
        <v>14</v>
      </c>
      <c r="E19378" t="s">
        <v>14</v>
      </c>
      <c r="F19378">
        <v>0</v>
      </c>
    </row>
    <row r="19379" spans="1:6">
      <c r="A19379" s="171">
        <v>44784</v>
      </c>
      <c r="B19379" t="s">
        <v>164</v>
      </c>
      <c r="C19379">
        <v>271118.05</v>
      </c>
      <c r="D19379" t="s">
        <v>14</v>
      </c>
      <c r="E19379" t="s">
        <v>15</v>
      </c>
      <c r="F19379">
        <v>0</v>
      </c>
    </row>
    <row r="19380" spans="1:6">
      <c r="A19380" s="171">
        <v>44784</v>
      </c>
      <c r="B19380" t="s">
        <v>164</v>
      </c>
      <c r="C19380">
        <v>271118.05</v>
      </c>
      <c r="D19380" t="s">
        <v>14</v>
      </c>
      <c r="E19380" t="s">
        <v>16</v>
      </c>
      <c r="F19380">
        <v>0</v>
      </c>
    </row>
    <row r="19381" spans="1:6">
      <c r="A19381" s="171">
        <v>44784</v>
      </c>
      <c r="B19381" t="s">
        <v>164</v>
      </c>
      <c r="C19381">
        <v>271118.05</v>
      </c>
      <c r="D19381" t="s">
        <v>14</v>
      </c>
      <c r="E19381" t="s">
        <v>17</v>
      </c>
      <c r="F19381">
        <v>0</v>
      </c>
    </row>
    <row r="19382" spans="1:6">
      <c r="A19382" s="171">
        <v>44784</v>
      </c>
      <c r="B19382" t="s">
        <v>164</v>
      </c>
      <c r="C19382">
        <v>271118.05</v>
      </c>
      <c r="D19382" t="s">
        <v>14</v>
      </c>
      <c r="E19382" t="s">
        <v>18</v>
      </c>
      <c r="F19382">
        <v>0</v>
      </c>
    </row>
    <row r="19383" spans="1:6">
      <c r="A19383" s="171">
        <v>44784</v>
      </c>
      <c r="B19383" t="s">
        <v>164</v>
      </c>
      <c r="C19383">
        <v>271118.05</v>
      </c>
      <c r="D19383" t="s">
        <v>19</v>
      </c>
      <c r="E19383" t="s">
        <v>19</v>
      </c>
      <c r="F19383">
        <v>2147969</v>
      </c>
    </row>
    <row r="19384" spans="1:6">
      <c r="A19384" s="171">
        <v>44784</v>
      </c>
      <c r="B19384" t="s">
        <v>164</v>
      </c>
      <c r="C19384">
        <v>271118.05</v>
      </c>
      <c r="D19384" t="s">
        <v>19</v>
      </c>
      <c r="E19384" t="s">
        <v>20</v>
      </c>
      <c r="F19384">
        <v>1376167</v>
      </c>
    </row>
    <row r="19385" spans="1:6">
      <c r="A19385" s="171">
        <v>44784</v>
      </c>
      <c r="B19385" t="s">
        <v>164</v>
      </c>
      <c r="C19385">
        <v>271118.05</v>
      </c>
      <c r="D19385" t="s">
        <v>19</v>
      </c>
      <c r="E19385" t="s">
        <v>21</v>
      </c>
      <c r="F19385">
        <v>771802</v>
      </c>
    </row>
    <row r="19386" spans="1:6">
      <c r="A19386" s="171">
        <v>44784</v>
      </c>
      <c r="B19386" t="s">
        <v>164</v>
      </c>
      <c r="C19386">
        <v>271118.05</v>
      </c>
      <c r="D19386" t="s">
        <v>19</v>
      </c>
      <c r="E19386" t="s">
        <v>22</v>
      </c>
      <c r="F19386">
        <v>0</v>
      </c>
    </row>
    <row r="19387" spans="1:6">
      <c r="A19387" s="171">
        <v>44784</v>
      </c>
      <c r="B19387" t="s">
        <v>164</v>
      </c>
      <c r="C19387">
        <v>271118.05</v>
      </c>
      <c r="D19387" t="s">
        <v>23</v>
      </c>
      <c r="E19387" t="s">
        <v>23</v>
      </c>
      <c r="F19387">
        <v>699481</v>
      </c>
    </row>
    <row r="19388" spans="1:6">
      <c r="A19388" s="171">
        <v>44784</v>
      </c>
      <c r="B19388" t="s">
        <v>164</v>
      </c>
      <c r="C19388">
        <v>271118.05</v>
      </c>
      <c r="D19388" t="s">
        <v>24</v>
      </c>
      <c r="E19388" t="s">
        <v>24</v>
      </c>
      <c r="F19388">
        <v>770715</v>
      </c>
    </row>
    <row r="19389" spans="1:6">
      <c r="A19389" s="171">
        <v>44784</v>
      </c>
      <c r="B19389" t="s">
        <v>164</v>
      </c>
      <c r="C19389">
        <v>271118.05</v>
      </c>
      <c r="D19389" t="s">
        <v>25</v>
      </c>
      <c r="E19389" t="s">
        <v>25</v>
      </c>
      <c r="F19389">
        <v>2368953</v>
      </c>
    </row>
    <row r="19390" spans="1:6">
      <c r="A19390" s="171">
        <v>44784</v>
      </c>
      <c r="B19390" t="s">
        <v>164</v>
      </c>
      <c r="C19390">
        <v>271118.05</v>
      </c>
      <c r="D19390" t="s">
        <v>26</v>
      </c>
      <c r="E19390" t="s">
        <v>26</v>
      </c>
      <c r="F19390">
        <v>4550351</v>
      </c>
    </row>
    <row r="19391" spans="1:6">
      <c r="A19391" s="171">
        <v>44784</v>
      </c>
      <c r="B19391" t="s">
        <v>164</v>
      </c>
      <c r="C19391">
        <v>271118.05</v>
      </c>
      <c r="D19391" t="s">
        <v>27</v>
      </c>
      <c r="E19391" t="s">
        <v>27</v>
      </c>
      <c r="F19391">
        <v>45078</v>
      </c>
    </row>
    <row r="19392" spans="1:6">
      <c r="A19392" s="171">
        <v>44784</v>
      </c>
      <c r="B19392" t="s">
        <v>164</v>
      </c>
      <c r="C19392">
        <v>271118.05</v>
      </c>
      <c r="D19392" t="s">
        <v>28</v>
      </c>
      <c r="E19392" t="s">
        <v>28</v>
      </c>
      <c r="F19392">
        <v>0</v>
      </c>
    </row>
    <row r="19393" spans="1:6">
      <c r="A19393" s="171">
        <v>44784</v>
      </c>
      <c r="B19393" t="s">
        <v>164</v>
      </c>
      <c r="C19393">
        <v>271118.05</v>
      </c>
      <c r="D19393" t="s">
        <v>29</v>
      </c>
      <c r="E19393" t="s">
        <v>29</v>
      </c>
      <c r="F19393">
        <v>2099278</v>
      </c>
    </row>
    <row r="19394" spans="1:6">
      <c r="A19394" s="171">
        <v>44784</v>
      </c>
      <c r="B19394" t="s">
        <v>164</v>
      </c>
      <c r="C19394">
        <v>271118.05</v>
      </c>
      <c r="D19394" t="s">
        <v>30</v>
      </c>
      <c r="E19394" t="s">
        <v>30</v>
      </c>
      <c r="F19394">
        <v>45084161</v>
      </c>
    </row>
    <row r="19395" spans="1:6">
      <c r="A19395" s="171">
        <v>44784</v>
      </c>
      <c r="B19395" t="s">
        <v>164</v>
      </c>
      <c r="C19395">
        <v>271118.05</v>
      </c>
      <c r="D19395" t="s">
        <v>31</v>
      </c>
      <c r="E19395" t="s">
        <v>31</v>
      </c>
      <c r="F19395">
        <v>973805</v>
      </c>
    </row>
    <row r="19396" spans="1:6">
      <c r="A19396" s="171">
        <v>44784</v>
      </c>
      <c r="B19396" t="s">
        <v>164</v>
      </c>
      <c r="C19396">
        <v>271118.05</v>
      </c>
      <c r="D19396" t="s">
        <v>32</v>
      </c>
      <c r="E19396" t="s">
        <v>32</v>
      </c>
      <c r="F19396">
        <v>425387</v>
      </c>
    </row>
    <row r="19397" spans="1:6">
      <c r="A19397" s="171">
        <v>44784</v>
      </c>
      <c r="B19397" t="s">
        <v>164</v>
      </c>
      <c r="C19397">
        <v>271118.05</v>
      </c>
      <c r="D19397" t="s">
        <v>33</v>
      </c>
      <c r="E19397" t="s">
        <v>33</v>
      </c>
      <c r="F19397">
        <v>208915061</v>
      </c>
    </row>
    <row r="19398" spans="1:6">
      <c r="A19398" s="171">
        <v>44784</v>
      </c>
      <c r="B19398" t="s">
        <v>164</v>
      </c>
      <c r="C19398">
        <v>271118.05</v>
      </c>
      <c r="D19398" t="s">
        <v>34</v>
      </c>
      <c r="E19398" t="s">
        <v>34</v>
      </c>
      <c r="F19398">
        <v>0</v>
      </c>
    </row>
    <row r="19399" spans="1:6">
      <c r="A19399" s="171">
        <v>44784</v>
      </c>
      <c r="B19399" t="s">
        <v>164</v>
      </c>
      <c r="C19399">
        <v>271118.05</v>
      </c>
      <c r="D19399" t="s">
        <v>35</v>
      </c>
      <c r="E19399" t="s">
        <v>35</v>
      </c>
      <c r="F19399">
        <v>5971722</v>
      </c>
    </row>
    <row r="19400" spans="1:6">
      <c r="A19400" s="171">
        <v>44784</v>
      </c>
      <c r="B19400" t="s">
        <v>164</v>
      </c>
      <c r="C19400">
        <v>271118.05</v>
      </c>
      <c r="D19400" t="s">
        <v>36</v>
      </c>
      <c r="E19400" t="s">
        <v>36</v>
      </c>
      <c r="F19400">
        <v>0</v>
      </c>
    </row>
    <row r="19401" spans="1:6">
      <c r="A19401" s="171">
        <v>44784</v>
      </c>
      <c r="B19401" t="s">
        <v>164</v>
      </c>
      <c r="C19401">
        <v>271118.05</v>
      </c>
      <c r="D19401" t="s">
        <v>37</v>
      </c>
      <c r="E19401" t="s">
        <v>37</v>
      </c>
      <c r="F19401">
        <v>0</v>
      </c>
    </row>
    <row r="19402" spans="1:6">
      <c r="A19402" s="171">
        <v>44784</v>
      </c>
      <c r="B19402" t="s">
        <v>164</v>
      </c>
      <c r="C19402">
        <v>271118.05</v>
      </c>
      <c r="D19402" t="s">
        <v>38</v>
      </c>
      <c r="E19402" t="s">
        <v>38</v>
      </c>
      <c r="F19402">
        <v>0</v>
      </c>
    </row>
    <row r="19403" spans="1:6">
      <c r="A19403" s="171">
        <v>44784</v>
      </c>
      <c r="B19403" t="s">
        <v>164</v>
      </c>
      <c r="C19403">
        <v>271118.05</v>
      </c>
      <c r="D19403" t="s">
        <v>39</v>
      </c>
      <c r="E19403" t="s">
        <v>39</v>
      </c>
      <c r="F19403">
        <v>0</v>
      </c>
    </row>
    <row r="19404" spans="1:6">
      <c r="A19404" s="171">
        <v>44784</v>
      </c>
      <c r="B19404" t="s">
        <v>164</v>
      </c>
      <c r="C19404">
        <v>271118.05</v>
      </c>
      <c r="D19404" t="s">
        <v>40</v>
      </c>
      <c r="E19404" t="s">
        <v>40</v>
      </c>
      <c r="F19404">
        <v>0</v>
      </c>
    </row>
    <row r="19405" spans="1:6">
      <c r="A19405" s="171">
        <v>44784</v>
      </c>
      <c r="B19405" t="s">
        <v>164</v>
      </c>
      <c r="C19405">
        <v>271118.05</v>
      </c>
      <c r="D19405" t="s">
        <v>41</v>
      </c>
      <c r="E19405" t="s">
        <v>41</v>
      </c>
      <c r="F19405">
        <v>0</v>
      </c>
    </row>
    <row r="19406" spans="1:6">
      <c r="A19406" s="171">
        <v>44785</v>
      </c>
      <c r="B19406" t="s">
        <v>164</v>
      </c>
      <c r="C19406">
        <v>654391.86</v>
      </c>
      <c r="D19406" t="s">
        <v>9</v>
      </c>
      <c r="E19406" t="s">
        <v>9</v>
      </c>
      <c r="F19406">
        <v>2728882</v>
      </c>
    </row>
    <row r="19407" spans="1:6">
      <c r="A19407" s="171">
        <v>44785</v>
      </c>
      <c r="B19407" t="s">
        <v>164</v>
      </c>
      <c r="C19407">
        <v>654391.86</v>
      </c>
      <c r="D19407" t="s">
        <v>9</v>
      </c>
      <c r="E19407" t="s">
        <v>10</v>
      </c>
      <c r="F19407">
        <v>439078</v>
      </c>
    </row>
    <row r="19408" spans="1:6">
      <c r="A19408" s="171">
        <v>44785</v>
      </c>
      <c r="B19408" t="s">
        <v>164</v>
      </c>
      <c r="C19408">
        <v>654391.86</v>
      </c>
      <c r="D19408" t="s">
        <v>9</v>
      </c>
      <c r="E19408" t="s">
        <v>11</v>
      </c>
      <c r="F19408">
        <v>0</v>
      </c>
    </row>
    <row r="19409" spans="1:6">
      <c r="A19409" s="171">
        <v>44785</v>
      </c>
      <c r="B19409" t="s">
        <v>164</v>
      </c>
      <c r="C19409">
        <v>654391.86</v>
      </c>
      <c r="D19409" t="s">
        <v>9</v>
      </c>
      <c r="E19409" t="s">
        <v>12</v>
      </c>
      <c r="F19409">
        <v>2289804</v>
      </c>
    </row>
    <row r="19410" spans="1:6">
      <c r="A19410" s="171">
        <v>44785</v>
      </c>
      <c r="B19410" t="s">
        <v>164</v>
      </c>
      <c r="C19410">
        <v>654391.86</v>
      </c>
      <c r="D19410" t="s">
        <v>9</v>
      </c>
      <c r="E19410" t="s">
        <v>13</v>
      </c>
      <c r="F19410">
        <v>0</v>
      </c>
    </row>
    <row r="19411" spans="1:6">
      <c r="A19411" s="171">
        <v>44785</v>
      </c>
      <c r="B19411" t="s">
        <v>164</v>
      </c>
      <c r="C19411">
        <v>654391.86</v>
      </c>
      <c r="D19411" t="s">
        <v>14</v>
      </c>
      <c r="E19411" t="s">
        <v>14</v>
      </c>
      <c r="F19411">
        <v>0</v>
      </c>
    </row>
    <row r="19412" spans="1:6">
      <c r="A19412" s="171">
        <v>44785</v>
      </c>
      <c r="B19412" t="s">
        <v>164</v>
      </c>
      <c r="C19412">
        <v>654391.86</v>
      </c>
      <c r="D19412" t="s">
        <v>14</v>
      </c>
      <c r="E19412" t="s">
        <v>15</v>
      </c>
      <c r="F19412">
        <v>0</v>
      </c>
    </row>
    <row r="19413" spans="1:6">
      <c r="A19413" s="171">
        <v>44785</v>
      </c>
      <c r="B19413" t="s">
        <v>164</v>
      </c>
      <c r="C19413">
        <v>654391.86</v>
      </c>
      <c r="D19413" t="s">
        <v>14</v>
      </c>
      <c r="E19413" t="s">
        <v>16</v>
      </c>
      <c r="F19413">
        <v>0</v>
      </c>
    </row>
    <row r="19414" spans="1:6">
      <c r="A19414" s="171">
        <v>44785</v>
      </c>
      <c r="B19414" t="s">
        <v>164</v>
      </c>
      <c r="C19414">
        <v>654391.86</v>
      </c>
      <c r="D19414" t="s">
        <v>14</v>
      </c>
      <c r="E19414" t="s">
        <v>17</v>
      </c>
      <c r="F19414">
        <v>0</v>
      </c>
    </row>
    <row r="19415" spans="1:6">
      <c r="A19415" s="171">
        <v>44785</v>
      </c>
      <c r="B19415" t="s">
        <v>164</v>
      </c>
      <c r="C19415">
        <v>654391.86</v>
      </c>
      <c r="D19415" t="s">
        <v>14</v>
      </c>
      <c r="E19415" t="s">
        <v>18</v>
      </c>
      <c r="F19415">
        <v>0</v>
      </c>
    </row>
    <row r="19416" spans="1:6">
      <c r="A19416" s="171">
        <v>44785</v>
      </c>
      <c r="B19416" t="s">
        <v>164</v>
      </c>
      <c r="C19416">
        <v>654391.86</v>
      </c>
      <c r="D19416" t="s">
        <v>19</v>
      </c>
      <c r="E19416" t="s">
        <v>19</v>
      </c>
      <c r="F19416">
        <v>1609433</v>
      </c>
    </row>
    <row r="19417" spans="1:6">
      <c r="A19417" s="171">
        <v>44785</v>
      </c>
      <c r="B19417" t="s">
        <v>164</v>
      </c>
      <c r="C19417">
        <v>654391.86</v>
      </c>
      <c r="D19417" t="s">
        <v>19</v>
      </c>
      <c r="E19417" t="s">
        <v>20</v>
      </c>
      <c r="F19417">
        <v>985037</v>
      </c>
    </row>
    <row r="19418" spans="1:6">
      <c r="A19418" s="171">
        <v>44785</v>
      </c>
      <c r="B19418" t="s">
        <v>164</v>
      </c>
      <c r="C19418">
        <v>654391.86</v>
      </c>
      <c r="D19418" t="s">
        <v>19</v>
      </c>
      <c r="E19418" t="s">
        <v>21</v>
      </c>
      <c r="F19418">
        <v>624396</v>
      </c>
    </row>
    <row r="19419" spans="1:6">
      <c r="A19419" s="171">
        <v>44785</v>
      </c>
      <c r="B19419" t="s">
        <v>164</v>
      </c>
      <c r="C19419">
        <v>654391.86</v>
      </c>
      <c r="D19419" t="s">
        <v>19</v>
      </c>
      <c r="E19419" t="s">
        <v>22</v>
      </c>
      <c r="F19419">
        <v>0</v>
      </c>
    </row>
    <row r="19420" spans="1:6">
      <c r="A19420" s="171">
        <v>44785</v>
      </c>
      <c r="B19420" t="s">
        <v>164</v>
      </c>
      <c r="C19420">
        <v>654391.86</v>
      </c>
      <c r="D19420" t="s">
        <v>23</v>
      </c>
      <c r="E19420" t="s">
        <v>23</v>
      </c>
      <c r="F19420">
        <v>665811</v>
      </c>
    </row>
    <row r="19421" spans="1:6">
      <c r="A19421" s="171">
        <v>44785</v>
      </c>
      <c r="B19421" t="s">
        <v>164</v>
      </c>
      <c r="C19421">
        <v>654391.86</v>
      </c>
      <c r="D19421" t="s">
        <v>24</v>
      </c>
      <c r="E19421" t="s">
        <v>24</v>
      </c>
      <c r="F19421">
        <v>797673</v>
      </c>
    </row>
    <row r="19422" spans="1:6">
      <c r="A19422" s="171">
        <v>44785</v>
      </c>
      <c r="B19422" t="s">
        <v>164</v>
      </c>
      <c r="C19422">
        <v>654391.86</v>
      </c>
      <c r="D19422" t="s">
        <v>25</v>
      </c>
      <c r="E19422" t="s">
        <v>25</v>
      </c>
      <c r="F19422">
        <v>2671994</v>
      </c>
    </row>
    <row r="19423" spans="1:6">
      <c r="A19423" s="171">
        <v>44785</v>
      </c>
      <c r="B19423" t="s">
        <v>164</v>
      </c>
      <c r="C19423">
        <v>654391.86</v>
      </c>
      <c r="D19423" t="s">
        <v>26</v>
      </c>
      <c r="E19423" t="s">
        <v>26</v>
      </c>
      <c r="F19423">
        <v>2790495</v>
      </c>
    </row>
    <row r="19424" spans="1:6">
      <c r="A19424" s="171">
        <v>44785</v>
      </c>
      <c r="B19424" t="s">
        <v>164</v>
      </c>
      <c r="C19424">
        <v>654391.86</v>
      </c>
      <c r="D19424" t="s">
        <v>27</v>
      </c>
      <c r="E19424" t="s">
        <v>27</v>
      </c>
      <c r="F19424">
        <v>26730</v>
      </c>
    </row>
    <row r="19425" spans="1:6">
      <c r="A19425" s="171">
        <v>44785</v>
      </c>
      <c r="B19425" t="s">
        <v>164</v>
      </c>
      <c r="C19425">
        <v>654391.86</v>
      </c>
      <c r="D19425" t="s">
        <v>28</v>
      </c>
      <c r="E19425" t="s">
        <v>28</v>
      </c>
      <c r="F19425">
        <v>0</v>
      </c>
    </row>
    <row r="19426" spans="1:6">
      <c r="A19426" s="171">
        <v>44785</v>
      </c>
      <c r="B19426" t="s">
        <v>164</v>
      </c>
      <c r="C19426">
        <v>654391.86</v>
      </c>
      <c r="D19426" t="s">
        <v>29</v>
      </c>
      <c r="E19426" t="s">
        <v>29</v>
      </c>
      <c r="F19426">
        <v>1764829</v>
      </c>
    </row>
    <row r="19427" spans="1:6">
      <c r="A19427" s="171">
        <v>44785</v>
      </c>
      <c r="B19427" t="s">
        <v>164</v>
      </c>
      <c r="C19427">
        <v>654391.86</v>
      </c>
      <c r="D19427" t="s">
        <v>30</v>
      </c>
      <c r="E19427" t="s">
        <v>30</v>
      </c>
      <c r="F19427">
        <v>45289642</v>
      </c>
    </row>
    <row r="19428" spans="1:6">
      <c r="A19428" s="171">
        <v>44785</v>
      </c>
      <c r="B19428" t="s">
        <v>164</v>
      </c>
      <c r="C19428">
        <v>654391.86</v>
      </c>
      <c r="D19428" t="s">
        <v>31</v>
      </c>
      <c r="E19428" t="s">
        <v>31</v>
      </c>
      <c r="F19428">
        <v>812229</v>
      </c>
    </row>
    <row r="19429" spans="1:6">
      <c r="A19429" s="171">
        <v>44785</v>
      </c>
      <c r="B19429" t="s">
        <v>164</v>
      </c>
      <c r="C19429">
        <v>654391.86</v>
      </c>
      <c r="D19429" t="s">
        <v>32</v>
      </c>
      <c r="E19429" t="s">
        <v>32</v>
      </c>
      <c r="F19429">
        <v>121314</v>
      </c>
    </row>
    <row r="19430" spans="1:6">
      <c r="A19430" s="171">
        <v>44785</v>
      </c>
      <c r="B19430" t="s">
        <v>164</v>
      </c>
      <c r="C19430">
        <v>654391.86</v>
      </c>
      <c r="D19430" t="s">
        <v>33</v>
      </c>
      <c r="E19430" t="s">
        <v>33</v>
      </c>
      <c r="F19430">
        <v>210474309</v>
      </c>
    </row>
    <row r="19431" spans="1:6">
      <c r="A19431" s="171">
        <v>44785</v>
      </c>
      <c r="B19431" t="s">
        <v>164</v>
      </c>
      <c r="C19431">
        <v>654391.86</v>
      </c>
      <c r="D19431" t="s">
        <v>34</v>
      </c>
      <c r="E19431" t="s">
        <v>34</v>
      </c>
      <c r="F19431">
        <v>0</v>
      </c>
    </row>
    <row r="19432" spans="1:6">
      <c r="A19432" s="171">
        <v>44785</v>
      </c>
      <c r="B19432" t="s">
        <v>164</v>
      </c>
      <c r="C19432">
        <v>654391.86</v>
      </c>
      <c r="D19432" t="s">
        <v>35</v>
      </c>
      <c r="E19432" t="s">
        <v>35</v>
      </c>
      <c r="F19432">
        <v>5294502</v>
      </c>
    </row>
    <row r="19433" spans="1:6">
      <c r="A19433" s="171">
        <v>44785</v>
      </c>
      <c r="B19433" t="s">
        <v>164</v>
      </c>
      <c r="C19433">
        <v>654391.86</v>
      </c>
      <c r="D19433" t="s">
        <v>36</v>
      </c>
      <c r="E19433" t="s">
        <v>36</v>
      </c>
      <c r="F19433">
        <v>0</v>
      </c>
    </row>
    <row r="19434" spans="1:6">
      <c r="A19434" s="171">
        <v>44785</v>
      </c>
      <c r="B19434" t="s">
        <v>164</v>
      </c>
      <c r="C19434">
        <v>654391.86</v>
      </c>
      <c r="D19434" t="s">
        <v>37</v>
      </c>
      <c r="E19434" t="s">
        <v>37</v>
      </c>
      <c r="F19434">
        <v>0</v>
      </c>
    </row>
    <row r="19435" spans="1:6">
      <c r="A19435" s="171">
        <v>44785</v>
      </c>
      <c r="B19435" t="s">
        <v>164</v>
      </c>
      <c r="C19435">
        <v>654391.86</v>
      </c>
      <c r="D19435" t="s">
        <v>38</v>
      </c>
      <c r="E19435" t="s">
        <v>38</v>
      </c>
      <c r="F19435">
        <v>0</v>
      </c>
    </row>
    <row r="19436" spans="1:6">
      <c r="A19436" s="171">
        <v>44785</v>
      </c>
      <c r="B19436" t="s">
        <v>164</v>
      </c>
      <c r="C19436">
        <v>654391.86</v>
      </c>
      <c r="D19436" t="s">
        <v>39</v>
      </c>
      <c r="E19436" t="s">
        <v>39</v>
      </c>
      <c r="F19436">
        <v>0</v>
      </c>
    </row>
    <row r="19437" spans="1:6">
      <c r="A19437" s="171">
        <v>44785</v>
      </c>
      <c r="B19437" t="s">
        <v>164</v>
      </c>
      <c r="C19437">
        <v>654391.86</v>
      </c>
      <c r="D19437" t="s">
        <v>40</v>
      </c>
      <c r="E19437" t="s">
        <v>40</v>
      </c>
      <c r="F19437">
        <v>0</v>
      </c>
    </row>
    <row r="19438" spans="1:6">
      <c r="A19438" s="171">
        <v>44785</v>
      </c>
      <c r="B19438" t="s">
        <v>164</v>
      </c>
      <c r="C19438">
        <v>654391.86</v>
      </c>
      <c r="D19438" t="s">
        <v>41</v>
      </c>
      <c r="E19438" t="s">
        <v>41</v>
      </c>
      <c r="F19438">
        <v>0</v>
      </c>
    </row>
    <row r="19439" spans="1:6">
      <c r="A19439" s="171">
        <v>44786</v>
      </c>
      <c r="B19439" t="s">
        <v>164</v>
      </c>
      <c r="C19439">
        <v>413800.71</v>
      </c>
      <c r="D19439" t="s">
        <v>9</v>
      </c>
      <c r="E19439" t="s">
        <v>9</v>
      </c>
      <c r="F19439">
        <v>2827721</v>
      </c>
    </row>
    <row r="19440" spans="1:6">
      <c r="A19440" s="171">
        <v>44786</v>
      </c>
      <c r="B19440" t="s">
        <v>164</v>
      </c>
      <c r="C19440">
        <v>413800.71</v>
      </c>
      <c r="D19440" t="s">
        <v>9</v>
      </c>
      <c r="E19440" t="s">
        <v>10</v>
      </c>
      <c r="F19440">
        <v>355209</v>
      </c>
    </row>
    <row r="19441" spans="1:6">
      <c r="A19441" s="171">
        <v>44786</v>
      </c>
      <c r="B19441" t="s">
        <v>164</v>
      </c>
      <c r="C19441">
        <v>413800.71</v>
      </c>
      <c r="D19441" t="s">
        <v>9</v>
      </c>
      <c r="E19441" t="s">
        <v>11</v>
      </c>
      <c r="F19441">
        <v>0</v>
      </c>
    </row>
    <row r="19442" spans="1:6">
      <c r="A19442" s="171">
        <v>44786</v>
      </c>
      <c r="B19442" t="s">
        <v>164</v>
      </c>
      <c r="C19442">
        <v>413800.71</v>
      </c>
      <c r="D19442" t="s">
        <v>9</v>
      </c>
      <c r="E19442" t="s">
        <v>12</v>
      </c>
      <c r="F19442">
        <v>2472512</v>
      </c>
    </row>
    <row r="19443" spans="1:6">
      <c r="A19443" s="171">
        <v>44786</v>
      </c>
      <c r="B19443" t="s">
        <v>164</v>
      </c>
      <c r="C19443">
        <v>413800.71</v>
      </c>
      <c r="D19443" t="s">
        <v>9</v>
      </c>
      <c r="E19443" t="s">
        <v>13</v>
      </c>
      <c r="F19443">
        <v>0</v>
      </c>
    </row>
    <row r="19444" spans="1:6">
      <c r="A19444" s="171">
        <v>44786</v>
      </c>
      <c r="B19444" t="s">
        <v>164</v>
      </c>
      <c r="C19444">
        <v>413800.71</v>
      </c>
      <c r="D19444" t="s">
        <v>14</v>
      </c>
      <c r="E19444" t="s">
        <v>14</v>
      </c>
      <c r="F19444">
        <v>0</v>
      </c>
    </row>
    <row r="19445" spans="1:6">
      <c r="A19445" s="171">
        <v>44786</v>
      </c>
      <c r="B19445" t="s">
        <v>164</v>
      </c>
      <c r="C19445">
        <v>413800.71</v>
      </c>
      <c r="D19445" t="s">
        <v>14</v>
      </c>
      <c r="E19445" t="s">
        <v>15</v>
      </c>
      <c r="F19445">
        <v>0</v>
      </c>
    </row>
    <row r="19446" spans="1:6">
      <c r="A19446" s="171">
        <v>44786</v>
      </c>
      <c r="B19446" t="s">
        <v>164</v>
      </c>
      <c r="C19446">
        <v>413800.71</v>
      </c>
      <c r="D19446" t="s">
        <v>14</v>
      </c>
      <c r="E19446" t="s">
        <v>16</v>
      </c>
      <c r="F19446">
        <v>0</v>
      </c>
    </row>
    <row r="19447" spans="1:6">
      <c r="A19447" s="171">
        <v>44786</v>
      </c>
      <c r="B19447" t="s">
        <v>164</v>
      </c>
      <c r="C19447">
        <v>413800.71</v>
      </c>
      <c r="D19447" t="s">
        <v>14</v>
      </c>
      <c r="E19447" t="s">
        <v>17</v>
      </c>
      <c r="F19447">
        <v>0</v>
      </c>
    </row>
    <row r="19448" spans="1:6">
      <c r="A19448" s="171">
        <v>44786</v>
      </c>
      <c r="B19448" t="s">
        <v>164</v>
      </c>
      <c r="C19448">
        <v>413800.71</v>
      </c>
      <c r="D19448" t="s">
        <v>14</v>
      </c>
      <c r="E19448" t="s">
        <v>18</v>
      </c>
      <c r="F19448">
        <v>0</v>
      </c>
    </row>
    <row r="19449" spans="1:6">
      <c r="A19449" s="171">
        <v>44786</v>
      </c>
      <c r="B19449" t="s">
        <v>164</v>
      </c>
      <c r="C19449">
        <v>413800.71</v>
      </c>
      <c r="D19449" t="s">
        <v>19</v>
      </c>
      <c r="E19449" t="s">
        <v>19</v>
      </c>
      <c r="F19449">
        <v>2540023</v>
      </c>
    </row>
    <row r="19450" spans="1:6">
      <c r="A19450" s="171">
        <v>44786</v>
      </c>
      <c r="B19450" t="s">
        <v>164</v>
      </c>
      <c r="C19450">
        <v>413800.71</v>
      </c>
      <c r="D19450" t="s">
        <v>19</v>
      </c>
      <c r="E19450" t="s">
        <v>20</v>
      </c>
      <c r="F19450">
        <v>1092341</v>
      </c>
    </row>
    <row r="19451" spans="1:6">
      <c r="A19451" s="171">
        <v>44786</v>
      </c>
      <c r="B19451" t="s">
        <v>164</v>
      </c>
      <c r="C19451">
        <v>413800.71</v>
      </c>
      <c r="D19451" t="s">
        <v>19</v>
      </c>
      <c r="E19451" t="s">
        <v>21</v>
      </c>
      <c r="F19451">
        <v>1447682</v>
      </c>
    </row>
    <row r="19452" spans="1:6">
      <c r="A19452" s="171">
        <v>44786</v>
      </c>
      <c r="B19452" t="s">
        <v>164</v>
      </c>
      <c r="C19452">
        <v>413800.71</v>
      </c>
      <c r="D19452" t="s">
        <v>19</v>
      </c>
      <c r="E19452" t="s">
        <v>22</v>
      </c>
      <c r="F19452">
        <v>0</v>
      </c>
    </row>
    <row r="19453" spans="1:6">
      <c r="A19453" s="171">
        <v>44786</v>
      </c>
      <c r="B19453" t="s">
        <v>164</v>
      </c>
      <c r="C19453">
        <v>413800.71</v>
      </c>
      <c r="D19453" t="s">
        <v>23</v>
      </c>
      <c r="E19453" t="s">
        <v>23</v>
      </c>
      <c r="F19453">
        <v>713249</v>
      </c>
    </row>
    <row r="19454" spans="1:6">
      <c r="A19454" s="171">
        <v>44786</v>
      </c>
      <c r="B19454" t="s">
        <v>164</v>
      </c>
      <c r="C19454">
        <v>413800.71</v>
      </c>
      <c r="D19454" t="s">
        <v>24</v>
      </c>
      <c r="E19454" t="s">
        <v>24</v>
      </c>
      <c r="F19454">
        <v>941221</v>
      </c>
    </row>
    <row r="19455" spans="1:6">
      <c r="A19455" s="171">
        <v>44786</v>
      </c>
      <c r="B19455" t="s">
        <v>164</v>
      </c>
      <c r="C19455">
        <v>413800.71</v>
      </c>
      <c r="D19455" t="s">
        <v>25</v>
      </c>
      <c r="E19455" t="s">
        <v>25</v>
      </c>
      <c r="F19455">
        <v>3277869</v>
      </c>
    </row>
    <row r="19456" spans="1:6">
      <c r="A19456" s="171">
        <v>44786</v>
      </c>
      <c r="B19456" t="s">
        <v>164</v>
      </c>
      <c r="C19456">
        <v>413800.71</v>
      </c>
      <c r="D19456" t="s">
        <v>26</v>
      </c>
      <c r="E19456" t="s">
        <v>26</v>
      </c>
      <c r="F19456">
        <v>3459567</v>
      </c>
    </row>
    <row r="19457" spans="1:6">
      <c r="A19457" s="171">
        <v>44786</v>
      </c>
      <c r="B19457" t="s">
        <v>164</v>
      </c>
      <c r="C19457">
        <v>413800.71</v>
      </c>
      <c r="D19457" t="s">
        <v>27</v>
      </c>
      <c r="E19457" t="s">
        <v>27</v>
      </c>
      <c r="F19457">
        <v>42910</v>
      </c>
    </row>
    <row r="19458" spans="1:6">
      <c r="A19458" s="171">
        <v>44786</v>
      </c>
      <c r="B19458" t="s">
        <v>164</v>
      </c>
      <c r="C19458">
        <v>413800.71</v>
      </c>
      <c r="D19458" t="s">
        <v>28</v>
      </c>
      <c r="E19458" t="s">
        <v>28</v>
      </c>
      <c r="F19458">
        <v>0</v>
      </c>
    </row>
    <row r="19459" spans="1:6">
      <c r="A19459" s="171">
        <v>44786</v>
      </c>
      <c r="B19459" t="s">
        <v>164</v>
      </c>
      <c r="C19459">
        <v>413800.71</v>
      </c>
      <c r="D19459" t="s">
        <v>29</v>
      </c>
      <c r="E19459" t="s">
        <v>29</v>
      </c>
      <c r="F19459">
        <v>1847618</v>
      </c>
    </row>
    <row r="19460" spans="1:6">
      <c r="A19460" s="171">
        <v>44786</v>
      </c>
      <c r="B19460" t="s">
        <v>164</v>
      </c>
      <c r="C19460">
        <v>413800.71</v>
      </c>
      <c r="D19460" t="s">
        <v>30</v>
      </c>
      <c r="E19460" t="s">
        <v>30</v>
      </c>
      <c r="F19460">
        <v>50214321</v>
      </c>
    </row>
    <row r="19461" spans="1:6">
      <c r="A19461" s="171">
        <v>44786</v>
      </c>
      <c r="B19461" t="s">
        <v>164</v>
      </c>
      <c r="C19461">
        <v>413800.71</v>
      </c>
      <c r="D19461" t="s">
        <v>31</v>
      </c>
      <c r="E19461" t="s">
        <v>31</v>
      </c>
      <c r="F19461">
        <v>773761</v>
      </c>
    </row>
    <row r="19462" spans="1:6">
      <c r="A19462" s="171">
        <v>44786</v>
      </c>
      <c r="B19462" t="s">
        <v>164</v>
      </c>
      <c r="C19462">
        <v>413800.71</v>
      </c>
      <c r="D19462" t="s">
        <v>32</v>
      </c>
      <c r="E19462" t="s">
        <v>32</v>
      </c>
      <c r="F19462">
        <v>48487</v>
      </c>
    </row>
    <row r="19463" spans="1:6">
      <c r="A19463" s="171">
        <v>44786</v>
      </c>
      <c r="B19463" t="s">
        <v>164</v>
      </c>
      <c r="C19463">
        <v>413800.71</v>
      </c>
      <c r="D19463" t="s">
        <v>33</v>
      </c>
      <c r="E19463" t="s">
        <v>33</v>
      </c>
      <c r="F19463">
        <v>212210964</v>
      </c>
    </row>
    <row r="19464" spans="1:6">
      <c r="A19464" s="171">
        <v>44786</v>
      </c>
      <c r="B19464" t="s">
        <v>164</v>
      </c>
      <c r="C19464">
        <v>413800.71</v>
      </c>
      <c r="D19464" t="s">
        <v>34</v>
      </c>
      <c r="E19464" t="s">
        <v>34</v>
      </c>
      <c r="F19464">
        <v>0</v>
      </c>
    </row>
    <row r="19465" spans="1:6">
      <c r="A19465" s="171">
        <v>44786</v>
      </c>
      <c r="B19465" t="s">
        <v>164</v>
      </c>
      <c r="C19465">
        <v>413800.71</v>
      </c>
      <c r="D19465" t="s">
        <v>35</v>
      </c>
      <c r="E19465" t="s">
        <v>35</v>
      </c>
      <c r="F19465">
        <v>5736987</v>
      </c>
    </row>
    <row r="19466" spans="1:6">
      <c r="A19466" s="171">
        <v>44786</v>
      </c>
      <c r="B19466" t="s">
        <v>164</v>
      </c>
      <c r="C19466">
        <v>413800.71</v>
      </c>
      <c r="D19466" t="s">
        <v>36</v>
      </c>
      <c r="E19466" t="s">
        <v>36</v>
      </c>
      <c r="F19466">
        <v>0</v>
      </c>
    </row>
    <row r="19467" spans="1:6">
      <c r="A19467" s="171">
        <v>44786</v>
      </c>
      <c r="B19467" t="s">
        <v>164</v>
      </c>
      <c r="C19467">
        <v>413800.71</v>
      </c>
      <c r="D19467" t="s">
        <v>37</v>
      </c>
      <c r="E19467" t="s">
        <v>37</v>
      </c>
      <c r="F19467">
        <v>0</v>
      </c>
    </row>
    <row r="19468" spans="1:6">
      <c r="A19468" s="171">
        <v>44786</v>
      </c>
      <c r="B19468" t="s">
        <v>164</v>
      </c>
      <c r="C19468">
        <v>413800.71</v>
      </c>
      <c r="D19468" t="s">
        <v>38</v>
      </c>
      <c r="E19468" t="s">
        <v>38</v>
      </c>
      <c r="F19468">
        <v>0</v>
      </c>
    </row>
    <row r="19469" spans="1:6">
      <c r="A19469" s="171">
        <v>44786</v>
      </c>
      <c r="B19469" t="s">
        <v>164</v>
      </c>
      <c r="C19469">
        <v>413800.71</v>
      </c>
      <c r="D19469" t="s">
        <v>39</v>
      </c>
      <c r="E19469" t="s">
        <v>39</v>
      </c>
      <c r="F19469">
        <v>0</v>
      </c>
    </row>
    <row r="19470" spans="1:6">
      <c r="A19470" s="171">
        <v>44786</v>
      </c>
      <c r="B19470" t="s">
        <v>164</v>
      </c>
      <c r="C19470">
        <v>413800.71</v>
      </c>
      <c r="D19470" t="s">
        <v>40</v>
      </c>
      <c r="E19470" t="s">
        <v>40</v>
      </c>
      <c r="F19470">
        <v>0</v>
      </c>
    </row>
    <row r="19471" spans="1:6">
      <c r="A19471" s="171">
        <v>44786</v>
      </c>
      <c r="B19471" t="s">
        <v>164</v>
      </c>
      <c r="C19471">
        <v>413800.71</v>
      </c>
      <c r="D19471" t="s">
        <v>41</v>
      </c>
      <c r="E19471" t="s">
        <v>41</v>
      </c>
      <c r="F19471">
        <v>0</v>
      </c>
    </row>
    <row r="19472" spans="1:6">
      <c r="A19472" s="171">
        <v>44787</v>
      </c>
      <c r="B19472" t="s">
        <v>164</v>
      </c>
      <c r="C19472">
        <v>311610.45</v>
      </c>
      <c r="D19472" t="s">
        <v>9</v>
      </c>
      <c r="E19472" t="s">
        <v>9</v>
      </c>
      <c r="F19472">
        <v>3868481</v>
      </c>
    </row>
    <row r="19473" spans="1:6">
      <c r="A19473" s="171">
        <v>44787</v>
      </c>
      <c r="B19473" t="s">
        <v>164</v>
      </c>
      <c r="C19473">
        <v>311610.45</v>
      </c>
      <c r="D19473" t="s">
        <v>9</v>
      </c>
      <c r="E19473" t="s">
        <v>10</v>
      </c>
      <c r="F19473">
        <v>348697</v>
      </c>
    </row>
    <row r="19474" spans="1:6">
      <c r="A19474" s="171">
        <v>44787</v>
      </c>
      <c r="B19474" t="s">
        <v>164</v>
      </c>
      <c r="C19474">
        <v>311610.45</v>
      </c>
      <c r="D19474" t="s">
        <v>9</v>
      </c>
      <c r="E19474" t="s">
        <v>11</v>
      </c>
      <c r="F19474">
        <v>0</v>
      </c>
    </row>
    <row r="19475" spans="1:6">
      <c r="A19475" s="171">
        <v>44787</v>
      </c>
      <c r="B19475" t="s">
        <v>164</v>
      </c>
      <c r="C19475">
        <v>311610.45</v>
      </c>
      <c r="D19475" t="s">
        <v>9</v>
      </c>
      <c r="E19475" t="s">
        <v>12</v>
      </c>
      <c r="F19475">
        <v>3519784</v>
      </c>
    </row>
    <row r="19476" spans="1:6">
      <c r="A19476" s="171">
        <v>44787</v>
      </c>
      <c r="B19476" t="s">
        <v>164</v>
      </c>
      <c r="C19476">
        <v>311610.45</v>
      </c>
      <c r="D19476" t="s">
        <v>9</v>
      </c>
      <c r="E19476" t="s">
        <v>13</v>
      </c>
      <c r="F19476">
        <v>0</v>
      </c>
    </row>
    <row r="19477" spans="1:6">
      <c r="A19477" s="171">
        <v>44787</v>
      </c>
      <c r="B19477" t="s">
        <v>164</v>
      </c>
      <c r="C19477">
        <v>311610.45</v>
      </c>
      <c r="D19477" t="s">
        <v>14</v>
      </c>
      <c r="E19477" t="s">
        <v>14</v>
      </c>
      <c r="F19477">
        <v>0</v>
      </c>
    </row>
    <row r="19478" spans="1:6">
      <c r="A19478" s="171">
        <v>44787</v>
      </c>
      <c r="B19478" t="s">
        <v>164</v>
      </c>
      <c r="C19478">
        <v>311610.45</v>
      </c>
      <c r="D19478" t="s">
        <v>14</v>
      </c>
      <c r="E19478" t="s">
        <v>15</v>
      </c>
      <c r="F19478">
        <v>0</v>
      </c>
    </row>
    <row r="19479" spans="1:6">
      <c r="A19479" s="171">
        <v>44787</v>
      </c>
      <c r="B19479" t="s">
        <v>164</v>
      </c>
      <c r="C19479">
        <v>311610.45</v>
      </c>
      <c r="D19479" t="s">
        <v>14</v>
      </c>
      <c r="E19479" t="s">
        <v>16</v>
      </c>
      <c r="F19479">
        <v>0</v>
      </c>
    </row>
    <row r="19480" spans="1:6">
      <c r="A19480" s="171">
        <v>44787</v>
      </c>
      <c r="B19480" t="s">
        <v>164</v>
      </c>
      <c r="C19480">
        <v>311610.45</v>
      </c>
      <c r="D19480" t="s">
        <v>14</v>
      </c>
      <c r="E19480" t="s">
        <v>17</v>
      </c>
      <c r="F19480">
        <v>0</v>
      </c>
    </row>
    <row r="19481" spans="1:6">
      <c r="A19481" s="171">
        <v>44787</v>
      </c>
      <c r="B19481" t="s">
        <v>164</v>
      </c>
      <c r="C19481">
        <v>311610.45</v>
      </c>
      <c r="D19481" t="s">
        <v>14</v>
      </c>
      <c r="E19481" t="s">
        <v>18</v>
      </c>
      <c r="F19481">
        <v>0</v>
      </c>
    </row>
    <row r="19482" spans="1:6">
      <c r="A19482" s="171">
        <v>44787</v>
      </c>
      <c r="B19482" t="s">
        <v>164</v>
      </c>
      <c r="C19482">
        <v>311610.45</v>
      </c>
      <c r="D19482" t="s">
        <v>19</v>
      </c>
      <c r="E19482" t="s">
        <v>19</v>
      </c>
      <c r="F19482">
        <v>2134959</v>
      </c>
    </row>
    <row r="19483" spans="1:6">
      <c r="A19483" s="171">
        <v>44787</v>
      </c>
      <c r="B19483" t="s">
        <v>164</v>
      </c>
      <c r="C19483">
        <v>311610.45</v>
      </c>
      <c r="D19483" t="s">
        <v>19</v>
      </c>
      <c r="E19483" t="s">
        <v>20</v>
      </c>
      <c r="F19483">
        <v>1057177</v>
      </c>
    </row>
    <row r="19484" spans="1:6">
      <c r="A19484" s="171">
        <v>44787</v>
      </c>
      <c r="B19484" t="s">
        <v>164</v>
      </c>
      <c r="C19484">
        <v>311610.45</v>
      </c>
      <c r="D19484" t="s">
        <v>19</v>
      </c>
      <c r="E19484" t="s">
        <v>21</v>
      </c>
      <c r="F19484">
        <v>1077782</v>
      </c>
    </row>
    <row r="19485" spans="1:6">
      <c r="A19485" s="171">
        <v>44787</v>
      </c>
      <c r="B19485" t="s">
        <v>164</v>
      </c>
      <c r="C19485">
        <v>311610.45</v>
      </c>
      <c r="D19485" t="s">
        <v>19</v>
      </c>
      <c r="E19485" t="s">
        <v>22</v>
      </c>
      <c r="F19485">
        <v>0</v>
      </c>
    </row>
    <row r="19486" spans="1:6">
      <c r="A19486" s="171">
        <v>44787</v>
      </c>
      <c r="B19486" t="s">
        <v>164</v>
      </c>
      <c r="C19486">
        <v>311610.45</v>
      </c>
      <c r="D19486" t="s">
        <v>23</v>
      </c>
      <c r="E19486" t="s">
        <v>23</v>
      </c>
      <c r="F19486">
        <v>702236</v>
      </c>
    </row>
    <row r="19487" spans="1:6">
      <c r="A19487" s="171">
        <v>44787</v>
      </c>
      <c r="B19487" t="s">
        <v>164</v>
      </c>
      <c r="C19487">
        <v>311610.45</v>
      </c>
      <c r="D19487" t="s">
        <v>24</v>
      </c>
      <c r="E19487" t="s">
        <v>24</v>
      </c>
      <c r="F19487">
        <v>897249</v>
      </c>
    </row>
    <row r="19488" spans="1:6">
      <c r="A19488" s="171">
        <v>44787</v>
      </c>
      <c r="B19488" t="s">
        <v>164</v>
      </c>
      <c r="C19488">
        <v>311610.45</v>
      </c>
      <c r="D19488" t="s">
        <v>25</v>
      </c>
      <c r="E19488" t="s">
        <v>25</v>
      </c>
      <c r="F19488">
        <v>3481233</v>
      </c>
    </row>
    <row r="19489" spans="1:6">
      <c r="A19489" s="171">
        <v>44787</v>
      </c>
      <c r="B19489" t="s">
        <v>164</v>
      </c>
      <c r="C19489">
        <v>311610.45</v>
      </c>
      <c r="D19489" t="s">
        <v>26</v>
      </c>
      <c r="E19489" t="s">
        <v>26</v>
      </c>
      <c r="F19489">
        <v>2680970</v>
      </c>
    </row>
    <row r="19490" spans="1:6">
      <c r="A19490" s="171">
        <v>44787</v>
      </c>
      <c r="B19490" t="s">
        <v>164</v>
      </c>
      <c r="C19490">
        <v>311610.45</v>
      </c>
      <c r="D19490" t="s">
        <v>27</v>
      </c>
      <c r="E19490" t="s">
        <v>27</v>
      </c>
      <c r="F19490">
        <v>43797</v>
      </c>
    </row>
    <row r="19491" spans="1:6">
      <c r="A19491" s="171">
        <v>44787</v>
      </c>
      <c r="B19491" t="s">
        <v>164</v>
      </c>
      <c r="C19491">
        <v>311610.45</v>
      </c>
      <c r="D19491" t="s">
        <v>28</v>
      </c>
      <c r="E19491" t="s">
        <v>28</v>
      </c>
      <c r="F19491">
        <v>0</v>
      </c>
    </row>
    <row r="19492" spans="1:6">
      <c r="A19492" s="171">
        <v>44787</v>
      </c>
      <c r="B19492" t="s">
        <v>164</v>
      </c>
      <c r="C19492">
        <v>311610.45</v>
      </c>
      <c r="D19492" t="s">
        <v>29</v>
      </c>
      <c r="E19492" t="s">
        <v>29</v>
      </c>
      <c r="F19492">
        <v>1729939</v>
      </c>
    </row>
    <row r="19493" spans="1:6">
      <c r="A19493" s="171">
        <v>44787</v>
      </c>
      <c r="B19493" t="s">
        <v>164</v>
      </c>
      <c r="C19493">
        <v>311610.45</v>
      </c>
      <c r="D19493" t="s">
        <v>30</v>
      </c>
      <c r="E19493" t="s">
        <v>30</v>
      </c>
      <c r="F19493">
        <v>52926021</v>
      </c>
    </row>
    <row r="19494" spans="1:6">
      <c r="A19494" s="171">
        <v>44787</v>
      </c>
      <c r="B19494" t="s">
        <v>164</v>
      </c>
      <c r="C19494">
        <v>311610.45</v>
      </c>
      <c r="D19494" t="s">
        <v>31</v>
      </c>
      <c r="E19494" t="s">
        <v>31</v>
      </c>
      <c r="F19494">
        <v>958340</v>
      </c>
    </row>
    <row r="19495" spans="1:6">
      <c r="A19495" s="171">
        <v>44787</v>
      </c>
      <c r="B19495" t="s">
        <v>164</v>
      </c>
      <c r="C19495">
        <v>311610.45</v>
      </c>
      <c r="D19495" t="s">
        <v>32</v>
      </c>
      <c r="E19495" t="s">
        <v>32</v>
      </c>
      <c r="F19495">
        <v>141417</v>
      </c>
    </row>
    <row r="19496" spans="1:6">
      <c r="A19496" s="171">
        <v>44787</v>
      </c>
      <c r="B19496" t="s">
        <v>164</v>
      </c>
      <c r="C19496">
        <v>311610.45</v>
      </c>
      <c r="D19496" t="s">
        <v>33</v>
      </c>
      <c r="E19496" t="s">
        <v>33</v>
      </c>
      <c r="F19496">
        <v>208293865</v>
      </c>
    </row>
    <row r="19497" spans="1:6">
      <c r="A19497" s="171">
        <v>44787</v>
      </c>
      <c r="B19497" t="s">
        <v>164</v>
      </c>
      <c r="C19497">
        <v>311610.45</v>
      </c>
      <c r="D19497" t="s">
        <v>34</v>
      </c>
      <c r="E19497" t="s">
        <v>34</v>
      </c>
      <c r="F19497">
        <v>0</v>
      </c>
    </row>
    <row r="19498" spans="1:6">
      <c r="A19498" s="171">
        <v>44787</v>
      </c>
      <c r="B19498" t="s">
        <v>164</v>
      </c>
      <c r="C19498">
        <v>311610.45</v>
      </c>
      <c r="D19498" t="s">
        <v>35</v>
      </c>
      <c r="E19498" t="s">
        <v>35</v>
      </c>
      <c r="F19498">
        <v>5616969</v>
      </c>
    </row>
    <row r="19499" spans="1:6">
      <c r="A19499" s="171">
        <v>44787</v>
      </c>
      <c r="B19499" t="s">
        <v>164</v>
      </c>
      <c r="C19499">
        <v>311610.45</v>
      </c>
      <c r="D19499" t="s">
        <v>36</v>
      </c>
      <c r="E19499" t="s">
        <v>36</v>
      </c>
      <c r="F19499">
        <v>0</v>
      </c>
    </row>
    <row r="19500" spans="1:6">
      <c r="A19500" s="171">
        <v>44787</v>
      </c>
      <c r="B19500" t="s">
        <v>164</v>
      </c>
      <c r="C19500">
        <v>311610.45</v>
      </c>
      <c r="D19500" t="s">
        <v>37</v>
      </c>
      <c r="E19500" t="s">
        <v>37</v>
      </c>
      <c r="F19500">
        <v>0</v>
      </c>
    </row>
    <row r="19501" spans="1:6">
      <c r="A19501" s="171">
        <v>44787</v>
      </c>
      <c r="B19501" t="s">
        <v>164</v>
      </c>
      <c r="C19501">
        <v>311610.45</v>
      </c>
      <c r="D19501" t="s">
        <v>38</v>
      </c>
      <c r="E19501" t="s">
        <v>38</v>
      </c>
      <c r="F19501">
        <v>0</v>
      </c>
    </row>
    <row r="19502" spans="1:6">
      <c r="A19502" s="171">
        <v>44787</v>
      </c>
      <c r="B19502" t="s">
        <v>164</v>
      </c>
      <c r="C19502">
        <v>311610.45</v>
      </c>
      <c r="D19502" t="s">
        <v>39</v>
      </c>
      <c r="E19502" t="s">
        <v>39</v>
      </c>
      <c r="F19502">
        <v>0</v>
      </c>
    </row>
    <row r="19503" spans="1:6">
      <c r="A19503" s="171">
        <v>44787</v>
      </c>
      <c r="B19503" t="s">
        <v>164</v>
      </c>
      <c r="C19503">
        <v>311610.45</v>
      </c>
      <c r="D19503" t="s">
        <v>40</v>
      </c>
      <c r="E19503" t="s">
        <v>40</v>
      </c>
      <c r="F19503">
        <v>0</v>
      </c>
    </row>
    <row r="19504" spans="1:6">
      <c r="A19504" s="171">
        <v>44787</v>
      </c>
      <c r="B19504" t="s">
        <v>164</v>
      </c>
      <c r="C19504">
        <v>311610.45</v>
      </c>
      <c r="D19504" t="s">
        <v>41</v>
      </c>
      <c r="E19504" t="s">
        <v>41</v>
      </c>
      <c r="F19504">
        <v>0</v>
      </c>
    </row>
    <row r="19505" spans="1:6">
      <c r="A19505" s="171">
        <v>44788</v>
      </c>
      <c r="B19505" t="s">
        <v>164</v>
      </c>
      <c r="C19505">
        <v>248682.71</v>
      </c>
      <c r="D19505" t="s">
        <v>9</v>
      </c>
      <c r="E19505" t="s">
        <v>9</v>
      </c>
      <c r="F19505">
        <v>3802519</v>
      </c>
    </row>
    <row r="19506" spans="1:6">
      <c r="A19506" s="171">
        <v>44788</v>
      </c>
      <c r="B19506" t="s">
        <v>164</v>
      </c>
      <c r="C19506">
        <v>248682.71</v>
      </c>
      <c r="D19506" t="s">
        <v>9</v>
      </c>
      <c r="E19506" t="s">
        <v>10</v>
      </c>
      <c r="F19506">
        <v>239977</v>
      </c>
    </row>
    <row r="19507" spans="1:6">
      <c r="A19507" s="171">
        <v>44788</v>
      </c>
      <c r="B19507" t="s">
        <v>164</v>
      </c>
      <c r="C19507">
        <v>248682.71</v>
      </c>
      <c r="D19507" t="s">
        <v>9</v>
      </c>
      <c r="E19507" t="s">
        <v>11</v>
      </c>
      <c r="F19507">
        <v>0</v>
      </c>
    </row>
    <row r="19508" spans="1:6">
      <c r="A19508" s="171">
        <v>44788</v>
      </c>
      <c r="B19508" t="s">
        <v>164</v>
      </c>
      <c r="C19508">
        <v>248682.71</v>
      </c>
      <c r="D19508" t="s">
        <v>9</v>
      </c>
      <c r="E19508" t="s">
        <v>12</v>
      </c>
      <c r="F19508">
        <v>3562542</v>
      </c>
    </row>
    <row r="19509" spans="1:6">
      <c r="A19509" s="171">
        <v>44788</v>
      </c>
      <c r="B19509" t="s">
        <v>164</v>
      </c>
      <c r="C19509">
        <v>248682.71</v>
      </c>
      <c r="D19509" t="s">
        <v>9</v>
      </c>
      <c r="E19509" t="s">
        <v>13</v>
      </c>
      <c r="F19509">
        <v>0</v>
      </c>
    </row>
    <row r="19510" spans="1:6">
      <c r="A19510" s="171">
        <v>44788</v>
      </c>
      <c r="B19510" t="s">
        <v>164</v>
      </c>
      <c r="C19510">
        <v>248682.71</v>
      </c>
      <c r="D19510" t="s">
        <v>14</v>
      </c>
      <c r="E19510" t="s">
        <v>14</v>
      </c>
      <c r="F19510">
        <v>0</v>
      </c>
    </row>
    <row r="19511" spans="1:6">
      <c r="A19511" s="171">
        <v>44788</v>
      </c>
      <c r="B19511" t="s">
        <v>164</v>
      </c>
      <c r="C19511">
        <v>248682.71</v>
      </c>
      <c r="D19511" t="s">
        <v>14</v>
      </c>
      <c r="E19511" t="s">
        <v>15</v>
      </c>
      <c r="F19511">
        <v>0</v>
      </c>
    </row>
    <row r="19512" spans="1:6">
      <c r="A19512" s="171">
        <v>44788</v>
      </c>
      <c r="B19512" t="s">
        <v>164</v>
      </c>
      <c r="C19512">
        <v>248682.71</v>
      </c>
      <c r="D19512" t="s">
        <v>14</v>
      </c>
      <c r="E19512" t="s">
        <v>16</v>
      </c>
      <c r="F19512">
        <v>0</v>
      </c>
    </row>
    <row r="19513" spans="1:6">
      <c r="A19513" s="171">
        <v>44788</v>
      </c>
      <c r="B19513" t="s">
        <v>164</v>
      </c>
      <c r="C19513">
        <v>248682.71</v>
      </c>
      <c r="D19513" t="s">
        <v>14</v>
      </c>
      <c r="E19513" t="s">
        <v>17</v>
      </c>
      <c r="F19513">
        <v>0</v>
      </c>
    </row>
    <row r="19514" spans="1:6">
      <c r="A19514" s="171">
        <v>44788</v>
      </c>
      <c r="B19514" t="s">
        <v>164</v>
      </c>
      <c r="C19514">
        <v>248682.71</v>
      </c>
      <c r="D19514" t="s">
        <v>14</v>
      </c>
      <c r="E19514" t="s">
        <v>18</v>
      </c>
      <c r="F19514">
        <v>0</v>
      </c>
    </row>
    <row r="19515" spans="1:6">
      <c r="A19515" s="171">
        <v>44788</v>
      </c>
      <c r="B19515" t="s">
        <v>164</v>
      </c>
      <c r="C19515">
        <v>248682.71</v>
      </c>
      <c r="D19515" t="s">
        <v>19</v>
      </c>
      <c r="E19515" t="s">
        <v>19</v>
      </c>
      <c r="F19515">
        <v>3145544</v>
      </c>
    </row>
    <row r="19516" spans="1:6">
      <c r="A19516" s="171">
        <v>44788</v>
      </c>
      <c r="B19516" t="s">
        <v>164</v>
      </c>
      <c r="C19516">
        <v>248682.71</v>
      </c>
      <c r="D19516" t="s">
        <v>19</v>
      </c>
      <c r="E19516" t="s">
        <v>20</v>
      </c>
      <c r="F19516">
        <v>954521</v>
      </c>
    </row>
    <row r="19517" spans="1:6">
      <c r="A19517" s="171">
        <v>44788</v>
      </c>
      <c r="B19517" t="s">
        <v>164</v>
      </c>
      <c r="C19517">
        <v>248682.71</v>
      </c>
      <c r="D19517" t="s">
        <v>19</v>
      </c>
      <c r="E19517" t="s">
        <v>21</v>
      </c>
      <c r="F19517">
        <v>2191023</v>
      </c>
    </row>
    <row r="19518" spans="1:6">
      <c r="A19518" s="171">
        <v>44788</v>
      </c>
      <c r="B19518" t="s">
        <v>164</v>
      </c>
      <c r="C19518">
        <v>248682.71</v>
      </c>
      <c r="D19518" t="s">
        <v>19</v>
      </c>
      <c r="E19518" t="s">
        <v>22</v>
      </c>
      <c r="F19518">
        <v>0</v>
      </c>
    </row>
    <row r="19519" spans="1:6">
      <c r="A19519" s="171">
        <v>44788</v>
      </c>
      <c r="B19519" t="s">
        <v>164</v>
      </c>
      <c r="C19519">
        <v>248682.71</v>
      </c>
      <c r="D19519" t="s">
        <v>23</v>
      </c>
      <c r="E19519" t="s">
        <v>23</v>
      </c>
      <c r="F19519">
        <v>663986</v>
      </c>
    </row>
    <row r="19520" spans="1:6">
      <c r="A19520" s="171">
        <v>44788</v>
      </c>
      <c r="B19520" t="s">
        <v>164</v>
      </c>
      <c r="C19520">
        <v>248682.71</v>
      </c>
      <c r="D19520" t="s">
        <v>24</v>
      </c>
      <c r="E19520" t="s">
        <v>24</v>
      </c>
      <c r="F19520">
        <v>858419</v>
      </c>
    </row>
    <row r="19521" spans="1:6">
      <c r="A19521" s="171">
        <v>44788</v>
      </c>
      <c r="B19521" t="s">
        <v>164</v>
      </c>
      <c r="C19521">
        <v>248682.71</v>
      </c>
      <c r="D19521" t="s">
        <v>25</v>
      </c>
      <c r="E19521" t="s">
        <v>25</v>
      </c>
      <c r="F19521">
        <v>3854605</v>
      </c>
    </row>
    <row r="19522" spans="1:6">
      <c r="A19522" s="171">
        <v>44788</v>
      </c>
      <c r="B19522" t="s">
        <v>164</v>
      </c>
      <c r="C19522">
        <v>248682.71</v>
      </c>
      <c r="D19522" t="s">
        <v>26</v>
      </c>
      <c r="E19522" t="s">
        <v>26</v>
      </c>
      <c r="F19522">
        <v>3462882</v>
      </c>
    </row>
    <row r="19523" spans="1:6">
      <c r="A19523" s="171">
        <v>44788</v>
      </c>
      <c r="B19523" t="s">
        <v>164</v>
      </c>
      <c r="C19523">
        <v>248682.71</v>
      </c>
      <c r="D19523" t="s">
        <v>27</v>
      </c>
      <c r="E19523" t="s">
        <v>27</v>
      </c>
      <c r="F19523">
        <v>42433</v>
      </c>
    </row>
    <row r="19524" spans="1:6">
      <c r="A19524" s="171">
        <v>44788</v>
      </c>
      <c r="B19524" t="s">
        <v>164</v>
      </c>
      <c r="C19524">
        <v>248682.71</v>
      </c>
      <c r="D19524" t="s">
        <v>28</v>
      </c>
      <c r="E19524" t="s">
        <v>28</v>
      </c>
      <c r="F19524">
        <v>0</v>
      </c>
    </row>
    <row r="19525" spans="1:6">
      <c r="A19525" s="171">
        <v>44788</v>
      </c>
      <c r="B19525" t="s">
        <v>164</v>
      </c>
      <c r="C19525">
        <v>248682.71</v>
      </c>
      <c r="D19525" t="s">
        <v>29</v>
      </c>
      <c r="E19525" t="s">
        <v>29</v>
      </c>
      <c r="F19525">
        <v>2053821</v>
      </c>
    </row>
    <row r="19526" spans="1:6">
      <c r="A19526" s="171">
        <v>44788</v>
      </c>
      <c r="B19526" t="s">
        <v>164</v>
      </c>
      <c r="C19526">
        <v>248682.71</v>
      </c>
      <c r="D19526" t="s">
        <v>30</v>
      </c>
      <c r="E19526" t="s">
        <v>30</v>
      </c>
      <c r="F19526">
        <v>56011870</v>
      </c>
    </row>
    <row r="19527" spans="1:6">
      <c r="A19527" s="171">
        <v>44788</v>
      </c>
      <c r="B19527" t="s">
        <v>164</v>
      </c>
      <c r="C19527">
        <v>248682.71</v>
      </c>
      <c r="D19527" t="s">
        <v>31</v>
      </c>
      <c r="E19527" t="s">
        <v>31</v>
      </c>
      <c r="F19527">
        <v>870209</v>
      </c>
    </row>
    <row r="19528" spans="1:6">
      <c r="A19528" s="171">
        <v>44788</v>
      </c>
      <c r="B19528" t="s">
        <v>164</v>
      </c>
      <c r="C19528">
        <v>248682.71</v>
      </c>
      <c r="D19528" t="s">
        <v>32</v>
      </c>
      <c r="E19528" t="s">
        <v>32</v>
      </c>
      <c r="F19528">
        <v>128860</v>
      </c>
    </row>
    <row r="19529" spans="1:6">
      <c r="A19529" s="171">
        <v>44788</v>
      </c>
      <c r="B19529" t="s">
        <v>164</v>
      </c>
      <c r="C19529">
        <v>248682.71</v>
      </c>
      <c r="D19529" t="s">
        <v>33</v>
      </c>
      <c r="E19529" t="s">
        <v>33</v>
      </c>
      <c r="F19529">
        <v>211381457</v>
      </c>
    </row>
    <row r="19530" spans="1:6">
      <c r="A19530" s="171">
        <v>44788</v>
      </c>
      <c r="B19530" t="s">
        <v>164</v>
      </c>
      <c r="C19530">
        <v>248682.71</v>
      </c>
      <c r="D19530" t="s">
        <v>34</v>
      </c>
      <c r="E19530" t="s">
        <v>34</v>
      </c>
      <c r="F19530">
        <v>0</v>
      </c>
    </row>
    <row r="19531" spans="1:6">
      <c r="A19531" s="171">
        <v>44788</v>
      </c>
      <c r="B19531" t="s">
        <v>164</v>
      </c>
      <c r="C19531">
        <v>248682.71</v>
      </c>
      <c r="D19531" t="s">
        <v>35</v>
      </c>
      <c r="E19531" t="s">
        <v>35</v>
      </c>
      <c r="F19531">
        <v>5368472</v>
      </c>
    </row>
    <row r="19532" spans="1:6">
      <c r="A19532" s="171">
        <v>44788</v>
      </c>
      <c r="B19532" t="s">
        <v>164</v>
      </c>
      <c r="C19532">
        <v>248682.71</v>
      </c>
      <c r="D19532" t="s">
        <v>36</v>
      </c>
      <c r="E19532" t="s">
        <v>36</v>
      </c>
      <c r="F19532">
        <v>0</v>
      </c>
    </row>
    <row r="19533" spans="1:6">
      <c r="A19533" s="171">
        <v>44788</v>
      </c>
      <c r="B19533" t="s">
        <v>164</v>
      </c>
      <c r="C19533">
        <v>248682.71</v>
      </c>
      <c r="D19533" t="s">
        <v>37</v>
      </c>
      <c r="E19533" t="s">
        <v>37</v>
      </c>
      <c r="F19533">
        <v>0</v>
      </c>
    </row>
    <row r="19534" spans="1:6">
      <c r="A19534" s="171">
        <v>44788</v>
      </c>
      <c r="B19534" t="s">
        <v>164</v>
      </c>
      <c r="C19534">
        <v>248682.71</v>
      </c>
      <c r="D19534" t="s">
        <v>38</v>
      </c>
      <c r="E19534" t="s">
        <v>38</v>
      </c>
      <c r="F19534">
        <v>0</v>
      </c>
    </row>
    <row r="19535" spans="1:6">
      <c r="A19535" s="171">
        <v>44788</v>
      </c>
      <c r="B19535" t="s">
        <v>164</v>
      </c>
      <c r="C19535">
        <v>248682.71</v>
      </c>
      <c r="D19535" t="s">
        <v>39</v>
      </c>
      <c r="E19535" t="s">
        <v>39</v>
      </c>
      <c r="F19535">
        <v>0</v>
      </c>
    </row>
    <row r="19536" spans="1:6">
      <c r="A19536" s="171">
        <v>44788</v>
      </c>
      <c r="B19536" t="s">
        <v>164</v>
      </c>
      <c r="C19536">
        <v>248682.71</v>
      </c>
      <c r="D19536" t="s">
        <v>40</v>
      </c>
      <c r="E19536" t="s">
        <v>40</v>
      </c>
      <c r="F19536">
        <v>0</v>
      </c>
    </row>
    <row r="19537" spans="1:6">
      <c r="A19537" s="171">
        <v>44788</v>
      </c>
      <c r="B19537" t="s">
        <v>164</v>
      </c>
      <c r="C19537">
        <v>248682.71</v>
      </c>
      <c r="D19537" t="s">
        <v>41</v>
      </c>
      <c r="E19537" t="s">
        <v>41</v>
      </c>
      <c r="F19537">
        <v>0</v>
      </c>
    </row>
    <row r="19538" spans="1:6">
      <c r="A19538" s="171">
        <v>44789</v>
      </c>
      <c r="B19538" t="s">
        <v>164</v>
      </c>
      <c r="C19538">
        <v>208546</v>
      </c>
      <c r="D19538" t="s">
        <v>9</v>
      </c>
      <c r="E19538" t="s">
        <v>9</v>
      </c>
      <c r="F19538">
        <v>3167215</v>
      </c>
    </row>
    <row r="19539" spans="1:6">
      <c r="A19539" s="171">
        <v>44789</v>
      </c>
      <c r="B19539" t="s">
        <v>164</v>
      </c>
      <c r="C19539">
        <v>208546</v>
      </c>
      <c r="D19539" t="s">
        <v>9</v>
      </c>
      <c r="E19539" t="s">
        <v>10</v>
      </c>
      <c r="F19539">
        <v>172881</v>
      </c>
    </row>
    <row r="19540" spans="1:6">
      <c r="A19540" s="171">
        <v>44789</v>
      </c>
      <c r="B19540" t="s">
        <v>164</v>
      </c>
      <c r="C19540">
        <v>208546</v>
      </c>
      <c r="D19540" t="s">
        <v>9</v>
      </c>
      <c r="E19540" t="s">
        <v>11</v>
      </c>
      <c r="F19540">
        <v>0</v>
      </c>
    </row>
    <row r="19541" spans="1:6">
      <c r="A19541" s="171">
        <v>44789</v>
      </c>
      <c r="B19541" t="s">
        <v>164</v>
      </c>
      <c r="C19541">
        <v>208546</v>
      </c>
      <c r="D19541" t="s">
        <v>9</v>
      </c>
      <c r="E19541" t="s">
        <v>12</v>
      </c>
      <c r="F19541">
        <v>2994334</v>
      </c>
    </row>
    <row r="19542" spans="1:6">
      <c r="A19542" s="171">
        <v>44789</v>
      </c>
      <c r="B19542" t="s">
        <v>164</v>
      </c>
      <c r="C19542">
        <v>208546</v>
      </c>
      <c r="D19542" t="s">
        <v>9</v>
      </c>
      <c r="E19542" t="s">
        <v>13</v>
      </c>
      <c r="F19542">
        <v>0</v>
      </c>
    </row>
    <row r="19543" spans="1:6">
      <c r="A19543" s="171">
        <v>44789</v>
      </c>
      <c r="B19543" t="s">
        <v>164</v>
      </c>
      <c r="C19543">
        <v>208546</v>
      </c>
      <c r="D19543" t="s">
        <v>14</v>
      </c>
      <c r="E19543" t="s">
        <v>14</v>
      </c>
      <c r="F19543">
        <v>0</v>
      </c>
    </row>
    <row r="19544" spans="1:6">
      <c r="A19544" s="171">
        <v>44789</v>
      </c>
      <c r="B19544" t="s">
        <v>164</v>
      </c>
      <c r="C19544">
        <v>208546</v>
      </c>
      <c r="D19544" t="s">
        <v>14</v>
      </c>
      <c r="E19544" t="s">
        <v>15</v>
      </c>
      <c r="F19544">
        <v>0</v>
      </c>
    </row>
    <row r="19545" spans="1:6">
      <c r="A19545" s="171">
        <v>44789</v>
      </c>
      <c r="B19545" t="s">
        <v>164</v>
      </c>
      <c r="C19545">
        <v>208546</v>
      </c>
      <c r="D19545" t="s">
        <v>14</v>
      </c>
      <c r="E19545" t="s">
        <v>16</v>
      </c>
      <c r="F19545">
        <v>0</v>
      </c>
    </row>
    <row r="19546" spans="1:6">
      <c r="A19546" s="171">
        <v>44789</v>
      </c>
      <c r="B19546" t="s">
        <v>164</v>
      </c>
      <c r="C19546">
        <v>208546</v>
      </c>
      <c r="D19546" t="s">
        <v>14</v>
      </c>
      <c r="E19546" t="s">
        <v>17</v>
      </c>
      <c r="F19546">
        <v>0</v>
      </c>
    </row>
    <row r="19547" spans="1:6">
      <c r="A19547" s="171">
        <v>44789</v>
      </c>
      <c r="B19547" t="s">
        <v>164</v>
      </c>
      <c r="C19547">
        <v>208546</v>
      </c>
      <c r="D19547" t="s">
        <v>14</v>
      </c>
      <c r="E19547" t="s">
        <v>18</v>
      </c>
      <c r="F19547">
        <v>0</v>
      </c>
    </row>
    <row r="19548" spans="1:6">
      <c r="A19548" s="171">
        <v>44789</v>
      </c>
      <c r="B19548" t="s">
        <v>164</v>
      </c>
      <c r="C19548">
        <v>208546</v>
      </c>
      <c r="D19548" t="s">
        <v>19</v>
      </c>
      <c r="E19548" t="s">
        <v>19</v>
      </c>
      <c r="F19548">
        <v>5505638</v>
      </c>
    </row>
    <row r="19549" spans="1:6">
      <c r="A19549" s="171">
        <v>44789</v>
      </c>
      <c r="B19549" t="s">
        <v>164</v>
      </c>
      <c r="C19549">
        <v>208546</v>
      </c>
      <c r="D19549" t="s">
        <v>19</v>
      </c>
      <c r="E19549" t="s">
        <v>20</v>
      </c>
      <c r="F19549">
        <v>2397458</v>
      </c>
    </row>
    <row r="19550" spans="1:6">
      <c r="A19550" s="171">
        <v>44789</v>
      </c>
      <c r="B19550" t="s">
        <v>164</v>
      </c>
      <c r="C19550">
        <v>208546</v>
      </c>
      <c r="D19550" t="s">
        <v>19</v>
      </c>
      <c r="E19550" t="s">
        <v>21</v>
      </c>
      <c r="F19550">
        <v>3108180</v>
      </c>
    </row>
    <row r="19551" spans="1:6">
      <c r="A19551" s="171">
        <v>44789</v>
      </c>
      <c r="B19551" t="s">
        <v>164</v>
      </c>
      <c r="C19551">
        <v>208546</v>
      </c>
      <c r="D19551" t="s">
        <v>19</v>
      </c>
      <c r="E19551" t="s">
        <v>22</v>
      </c>
      <c r="F19551">
        <v>0</v>
      </c>
    </row>
    <row r="19552" spans="1:6">
      <c r="A19552" s="171">
        <v>44789</v>
      </c>
      <c r="B19552" t="s">
        <v>164</v>
      </c>
      <c r="C19552">
        <v>208546</v>
      </c>
      <c r="D19552" t="s">
        <v>23</v>
      </c>
      <c r="E19552" t="s">
        <v>23</v>
      </c>
      <c r="F19552">
        <v>651671</v>
      </c>
    </row>
    <row r="19553" spans="1:6">
      <c r="A19553" s="171">
        <v>44789</v>
      </c>
      <c r="B19553" t="s">
        <v>164</v>
      </c>
      <c r="C19553">
        <v>208546</v>
      </c>
      <c r="D19553" t="s">
        <v>24</v>
      </c>
      <c r="E19553" t="s">
        <v>24</v>
      </c>
      <c r="F19553">
        <v>802720</v>
      </c>
    </row>
    <row r="19554" spans="1:6">
      <c r="A19554" s="171">
        <v>44789</v>
      </c>
      <c r="B19554" t="s">
        <v>164</v>
      </c>
      <c r="C19554">
        <v>208546</v>
      </c>
      <c r="D19554" t="s">
        <v>25</v>
      </c>
      <c r="E19554" t="s">
        <v>25</v>
      </c>
      <c r="F19554">
        <v>3662955</v>
      </c>
    </row>
    <row r="19555" spans="1:6">
      <c r="A19555" s="171">
        <v>44789</v>
      </c>
      <c r="B19555" t="s">
        <v>164</v>
      </c>
      <c r="C19555">
        <v>208546</v>
      </c>
      <c r="D19555" t="s">
        <v>26</v>
      </c>
      <c r="E19555" t="s">
        <v>26</v>
      </c>
      <c r="F19555">
        <v>5749222</v>
      </c>
    </row>
    <row r="19556" spans="1:6">
      <c r="A19556" s="171">
        <v>44789</v>
      </c>
      <c r="B19556" t="s">
        <v>164</v>
      </c>
      <c r="C19556">
        <v>208546</v>
      </c>
      <c r="D19556" t="s">
        <v>27</v>
      </c>
      <c r="E19556" t="s">
        <v>27</v>
      </c>
      <c r="F19556">
        <v>38883</v>
      </c>
    </row>
    <row r="19557" spans="1:6">
      <c r="A19557" s="171">
        <v>44789</v>
      </c>
      <c r="B19557" t="s">
        <v>164</v>
      </c>
      <c r="C19557">
        <v>208546</v>
      </c>
      <c r="D19557" t="s">
        <v>28</v>
      </c>
      <c r="E19557" t="s">
        <v>28</v>
      </c>
      <c r="F19557">
        <v>0</v>
      </c>
    </row>
    <row r="19558" spans="1:6">
      <c r="A19558" s="171">
        <v>44789</v>
      </c>
      <c r="B19558" t="s">
        <v>164</v>
      </c>
      <c r="C19558">
        <v>208546</v>
      </c>
      <c r="D19558" t="s">
        <v>29</v>
      </c>
      <c r="E19558" t="s">
        <v>29</v>
      </c>
      <c r="F19558">
        <v>2312886</v>
      </c>
    </row>
    <row r="19559" spans="1:6">
      <c r="A19559" s="171">
        <v>44789</v>
      </c>
      <c r="B19559" t="s">
        <v>164</v>
      </c>
      <c r="C19559">
        <v>208546</v>
      </c>
      <c r="D19559" t="s">
        <v>30</v>
      </c>
      <c r="E19559" t="s">
        <v>30</v>
      </c>
      <c r="F19559">
        <v>49365273</v>
      </c>
    </row>
    <row r="19560" spans="1:6">
      <c r="A19560" s="171">
        <v>44789</v>
      </c>
      <c r="B19560" t="s">
        <v>164</v>
      </c>
      <c r="C19560">
        <v>208546</v>
      </c>
      <c r="D19560" t="s">
        <v>31</v>
      </c>
      <c r="E19560" t="s">
        <v>31</v>
      </c>
      <c r="F19560">
        <v>968020</v>
      </c>
    </row>
    <row r="19561" spans="1:6">
      <c r="A19561" s="171">
        <v>44789</v>
      </c>
      <c r="B19561" t="s">
        <v>164</v>
      </c>
      <c r="C19561">
        <v>208546</v>
      </c>
      <c r="D19561" t="s">
        <v>32</v>
      </c>
      <c r="E19561" t="s">
        <v>32</v>
      </c>
      <c r="F19561">
        <v>65346</v>
      </c>
    </row>
    <row r="19562" spans="1:6">
      <c r="A19562" s="171">
        <v>44789</v>
      </c>
      <c r="B19562" t="s">
        <v>164</v>
      </c>
      <c r="C19562">
        <v>208546</v>
      </c>
      <c r="D19562" t="s">
        <v>33</v>
      </c>
      <c r="E19562" t="s">
        <v>33</v>
      </c>
      <c r="F19562">
        <v>267550912</v>
      </c>
    </row>
    <row r="19563" spans="1:6">
      <c r="A19563" s="171">
        <v>44789</v>
      </c>
      <c r="B19563" t="s">
        <v>164</v>
      </c>
      <c r="C19563">
        <v>208546</v>
      </c>
      <c r="D19563" t="s">
        <v>34</v>
      </c>
      <c r="E19563" t="s">
        <v>34</v>
      </c>
      <c r="F19563">
        <v>0</v>
      </c>
    </row>
    <row r="19564" spans="1:6">
      <c r="A19564" s="171">
        <v>44789</v>
      </c>
      <c r="B19564" t="s">
        <v>164</v>
      </c>
      <c r="C19564">
        <v>208546</v>
      </c>
      <c r="D19564" t="s">
        <v>35</v>
      </c>
      <c r="E19564" t="s">
        <v>35</v>
      </c>
      <c r="F19564">
        <v>5572816</v>
      </c>
    </row>
    <row r="19565" spans="1:6">
      <c r="A19565" s="171">
        <v>44789</v>
      </c>
      <c r="B19565" t="s">
        <v>164</v>
      </c>
      <c r="C19565">
        <v>208546</v>
      </c>
      <c r="D19565" t="s">
        <v>36</v>
      </c>
      <c r="E19565" t="s">
        <v>36</v>
      </c>
      <c r="F19565">
        <v>0</v>
      </c>
    </row>
    <row r="19566" spans="1:6">
      <c r="A19566" s="171">
        <v>44789</v>
      </c>
      <c r="B19566" t="s">
        <v>164</v>
      </c>
      <c r="C19566">
        <v>208546</v>
      </c>
      <c r="D19566" t="s">
        <v>37</v>
      </c>
      <c r="E19566" t="s">
        <v>37</v>
      </c>
      <c r="F19566">
        <v>0</v>
      </c>
    </row>
    <row r="19567" spans="1:6">
      <c r="A19567" s="171">
        <v>44789</v>
      </c>
      <c r="B19567" t="s">
        <v>164</v>
      </c>
      <c r="C19567">
        <v>208546</v>
      </c>
      <c r="D19567" t="s">
        <v>38</v>
      </c>
      <c r="E19567" t="s">
        <v>38</v>
      </c>
      <c r="F19567">
        <v>0</v>
      </c>
    </row>
    <row r="19568" spans="1:6">
      <c r="A19568" s="171">
        <v>44789</v>
      </c>
      <c r="B19568" t="s">
        <v>164</v>
      </c>
      <c r="C19568">
        <v>208546</v>
      </c>
      <c r="D19568" t="s">
        <v>39</v>
      </c>
      <c r="E19568" t="s">
        <v>39</v>
      </c>
      <c r="F19568">
        <v>0</v>
      </c>
    </row>
    <row r="19569" spans="1:6">
      <c r="A19569" s="171">
        <v>44789</v>
      </c>
      <c r="B19569" t="s">
        <v>164</v>
      </c>
      <c r="C19569">
        <v>208546</v>
      </c>
      <c r="D19569" t="s">
        <v>40</v>
      </c>
      <c r="E19569" t="s">
        <v>40</v>
      </c>
      <c r="F19569">
        <v>0</v>
      </c>
    </row>
    <row r="19570" spans="1:6">
      <c r="A19570" s="171">
        <v>44789</v>
      </c>
      <c r="B19570" t="s">
        <v>164</v>
      </c>
      <c r="C19570">
        <v>208546</v>
      </c>
      <c r="D19570" t="s">
        <v>41</v>
      </c>
      <c r="E19570" t="s">
        <v>41</v>
      </c>
      <c r="F19570">
        <v>0</v>
      </c>
    </row>
    <row r="19571" spans="1:6">
      <c r="A19571" s="171">
        <v>44790</v>
      </c>
      <c r="B19571" t="s">
        <v>164</v>
      </c>
      <c r="C19571">
        <v>205425.67</v>
      </c>
      <c r="D19571" t="s">
        <v>9</v>
      </c>
      <c r="E19571" t="s">
        <v>9</v>
      </c>
      <c r="F19571">
        <v>3131721</v>
      </c>
    </row>
    <row r="19572" spans="1:6">
      <c r="A19572" s="171">
        <v>44790</v>
      </c>
      <c r="B19572" t="s">
        <v>164</v>
      </c>
      <c r="C19572">
        <v>205425.67</v>
      </c>
      <c r="D19572" t="s">
        <v>9</v>
      </c>
      <c r="E19572" t="s">
        <v>10</v>
      </c>
      <c r="F19572">
        <v>167792</v>
      </c>
    </row>
    <row r="19573" spans="1:6">
      <c r="A19573" s="171">
        <v>44790</v>
      </c>
      <c r="B19573" t="s">
        <v>164</v>
      </c>
      <c r="C19573">
        <v>205425.67</v>
      </c>
      <c r="D19573" t="s">
        <v>9</v>
      </c>
      <c r="E19573" t="s">
        <v>11</v>
      </c>
      <c r="F19573">
        <v>0</v>
      </c>
    </row>
    <row r="19574" spans="1:6">
      <c r="A19574" s="171">
        <v>44790</v>
      </c>
      <c r="B19574" t="s">
        <v>164</v>
      </c>
      <c r="C19574">
        <v>205425.67</v>
      </c>
      <c r="D19574" t="s">
        <v>9</v>
      </c>
      <c r="E19574" t="s">
        <v>12</v>
      </c>
      <c r="F19574">
        <v>2963929</v>
      </c>
    </row>
    <row r="19575" spans="1:6">
      <c r="A19575" s="171">
        <v>44790</v>
      </c>
      <c r="B19575" t="s">
        <v>164</v>
      </c>
      <c r="C19575">
        <v>205425.67</v>
      </c>
      <c r="D19575" t="s">
        <v>9</v>
      </c>
      <c r="E19575" t="s">
        <v>13</v>
      </c>
      <c r="F19575">
        <v>0</v>
      </c>
    </row>
    <row r="19576" spans="1:6">
      <c r="A19576" s="171">
        <v>44790</v>
      </c>
      <c r="B19576" t="s">
        <v>164</v>
      </c>
      <c r="C19576">
        <v>205425.67</v>
      </c>
      <c r="D19576" t="s">
        <v>14</v>
      </c>
      <c r="E19576" t="s">
        <v>14</v>
      </c>
      <c r="F19576">
        <v>0</v>
      </c>
    </row>
    <row r="19577" spans="1:6">
      <c r="A19577" s="171">
        <v>44790</v>
      </c>
      <c r="B19577" t="s">
        <v>164</v>
      </c>
      <c r="C19577">
        <v>205425.67</v>
      </c>
      <c r="D19577" t="s">
        <v>14</v>
      </c>
      <c r="E19577" t="s">
        <v>15</v>
      </c>
      <c r="F19577">
        <v>0</v>
      </c>
    </row>
    <row r="19578" spans="1:6">
      <c r="A19578" s="171">
        <v>44790</v>
      </c>
      <c r="B19578" t="s">
        <v>164</v>
      </c>
      <c r="C19578">
        <v>205425.67</v>
      </c>
      <c r="D19578" t="s">
        <v>14</v>
      </c>
      <c r="E19578" t="s">
        <v>16</v>
      </c>
      <c r="F19578">
        <v>0</v>
      </c>
    </row>
    <row r="19579" spans="1:6">
      <c r="A19579" s="171">
        <v>44790</v>
      </c>
      <c r="B19579" t="s">
        <v>164</v>
      </c>
      <c r="C19579">
        <v>205425.67</v>
      </c>
      <c r="D19579" t="s">
        <v>14</v>
      </c>
      <c r="E19579" t="s">
        <v>17</v>
      </c>
      <c r="F19579">
        <v>0</v>
      </c>
    </row>
    <row r="19580" spans="1:6">
      <c r="A19580" s="171">
        <v>44790</v>
      </c>
      <c r="B19580" t="s">
        <v>164</v>
      </c>
      <c r="C19580">
        <v>205425.67</v>
      </c>
      <c r="D19580" t="s">
        <v>14</v>
      </c>
      <c r="E19580" t="s">
        <v>18</v>
      </c>
      <c r="F19580">
        <v>0</v>
      </c>
    </row>
    <row r="19581" spans="1:6">
      <c r="A19581" s="171">
        <v>44790</v>
      </c>
      <c r="B19581" t="s">
        <v>164</v>
      </c>
      <c r="C19581">
        <v>205425.67</v>
      </c>
      <c r="D19581" t="s">
        <v>19</v>
      </c>
      <c r="E19581" t="s">
        <v>19</v>
      </c>
      <c r="F19581">
        <v>4730591</v>
      </c>
    </row>
    <row r="19582" spans="1:6">
      <c r="A19582" s="171">
        <v>44790</v>
      </c>
      <c r="B19582" t="s">
        <v>164</v>
      </c>
      <c r="C19582">
        <v>205425.67</v>
      </c>
      <c r="D19582" t="s">
        <v>19</v>
      </c>
      <c r="E19582" t="s">
        <v>20</v>
      </c>
      <c r="F19582">
        <v>2059989</v>
      </c>
    </row>
    <row r="19583" spans="1:6">
      <c r="A19583" s="171">
        <v>44790</v>
      </c>
      <c r="B19583" t="s">
        <v>164</v>
      </c>
      <c r="C19583">
        <v>205425.67</v>
      </c>
      <c r="D19583" t="s">
        <v>19</v>
      </c>
      <c r="E19583" t="s">
        <v>21</v>
      </c>
      <c r="F19583">
        <v>2670602</v>
      </c>
    </row>
    <row r="19584" spans="1:6">
      <c r="A19584" s="171">
        <v>44790</v>
      </c>
      <c r="B19584" t="s">
        <v>164</v>
      </c>
      <c r="C19584">
        <v>205425.67</v>
      </c>
      <c r="D19584" t="s">
        <v>19</v>
      </c>
      <c r="E19584" t="s">
        <v>22</v>
      </c>
      <c r="F19584">
        <v>0</v>
      </c>
    </row>
    <row r="19585" spans="1:6">
      <c r="A19585" s="171">
        <v>44790</v>
      </c>
      <c r="B19585" t="s">
        <v>164</v>
      </c>
      <c r="C19585">
        <v>205425.67</v>
      </c>
      <c r="D19585" t="s">
        <v>23</v>
      </c>
      <c r="E19585" t="s">
        <v>23</v>
      </c>
      <c r="F19585">
        <v>675046</v>
      </c>
    </row>
    <row r="19586" spans="1:6">
      <c r="A19586" s="171">
        <v>44790</v>
      </c>
      <c r="B19586" t="s">
        <v>164</v>
      </c>
      <c r="C19586">
        <v>205425.67</v>
      </c>
      <c r="D19586" t="s">
        <v>24</v>
      </c>
      <c r="E19586" t="s">
        <v>24</v>
      </c>
      <c r="F19586">
        <v>774517</v>
      </c>
    </row>
    <row r="19587" spans="1:6">
      <c r="A19587" s="171">
        <v>44790</v>
      </c>
      <c r="B19587" t="s">
        <v>164</v>
      </c>
      <c r="C19587">
        <v>205425.67</v>
      </c>
      <c r="D19587" t="s">
        <v>25</v>
      </c>
      <c r="E19587" t="s">
        <v>25</v>
      </c>
      <c r="F19587">
        <v>2859784</v>
      </c>
    </row>
    <row r="19588" spans="1:6">
      <c r="A19588" s="171">
        <v>44790</v>
      </c>
      <c r="B19588" t="s">
        <v>164</v>
      </c>
      <c r="C19588">
        <v>205425.67</v>
      </c>
      <c r="D19588" t="s">
        <v>26</v>
      </c>
      <c r="E19588" t="s">
        <v>26</v>
      </c>
      <c r="F19588">
        <v>4942369</v>
      </c>
    </row>
    <row r="19589" spans="1:6">
      <c r="A19589" s="171">
        <v>44790</v>
      </c>
      <c r="B19589" t="s">
        <v>164</v>
      </c>
      <c r="C19589">
        <v>205425.67</v>
      </c>
      <c r="D19589" t="s">
        <v>27</v>
      </c>
      <c r="E19589" t="s">
        <v>27</v>
      </c>
      <c r="F19589">
        <v>41543</v>
      </c>
    </row>
    <row r="19590" spans="1:6">
      <c r="A19590" s="171">
        <v>44790</v>
      </c>
      <c r="B19590" t="s">
        <v>164</v>
      </c>
      <c r="C19590">
        <v>205425.67</v>
      </c>
      <c r="D19590" t="s">
        <v>28</v>
      </c>
      <c r="E19590" t="s">
        <v>28</v>
      </c>
      <c r="F19590">
        <v>0</v>
      </c>
    </row>
    <row r="19591" spans="1:6">
      <c r="A19591" s="171">
        <v>44790</v>
      </c>
      <c r="B19591" t="s">
        <v>164</v>
      </c>
      <c r="C19591">
        <v>205425.67</v>
      </c>
      <c r="D19591" t="s">
        <v>29</v>
      </c>
      <c r="E19591" t="s">
        <v>29</v>
      </c>
      <c r="F19591">
        <v>1954730</v>
      </c>
    </row>
    <row r="19592" spans="1:6">
      <c r="A19592" s="171">
        <v>44790</v>
      </c>
      <c r="B19592" t="s">
        <v>164</v>
      </c>
      <c r="C19592">
        <v>205425.67</v>
      </c>
      <c r="D19592" t="s">
        <v>30</v>
      </c>
      <c r="E19592" t="s">
        <v>30</v>
      </c>
      <c r="F19592">
        <v>54389591</v>
      </c>
    </row>
    <row r="19593" spans="1:6">
      <c r="A19593" s="171">
        <v>44790</v>
      </c>
      <c r="B19593" t="s">
        <v>164</v>
      </c>
      <c r="C19593">
        <v>205425.67</v>
      </c>
      <c r="D19593" t="s">
        <v>31</v>
      </c>
      <c r="E19593" t="s">
        <v>31</v>
      </c>
      <c r="F19593">
        <v>2217122</v>
      </c>
    </row>
    <row r="19594" spans="1:6">
      <c r="A19594" s="171">
        <v>44790</v>
      </c>
      <c r="B19594" t="s">
        <v>164</v>
      </c>
      <c r="C19594">
        <v>205425.67</v>
      </c>
      <c r="D19594" t="s">
        <v>32</v>
      </c>
      <c r="E19594" t="s">
        <v>32</v>
      </c>
      <c r="F19594">
        <v>150933</v>
      </c>
    </row>
    <row r="19595" spans="1:6">
      <c r="A19595" s="171">
        <v>44790</v>
      </c>
      <c r="B19595" t="s">
        <v>164</v>
      </c>
      <c r="C19595">
        <v>205425.67</v>
      </c>
      <c r="D19595" t="s">
        <v>33</v>
      </c>
      <c r="E19595" t="s">
        <v>33</v>
      </c>
      <c r="F19595">
        <v>272258057</v>
      </c>
    </row>
    <row r="19596" spans="1:6">
      <c r="A19596" s="171">
        <v>44790</v>
      </c>
      <c r="B19596" t="s">
        <v>164</v>
      </c>
      <c r="C19596">
        <v>205425.67</v>
      </c>
      <c r="D19596" t="s">
        <v>34</v>
      </c>
      <c r="E19596" t="s">
        <v>34</v>
      </c>
      <c r="F19596">
        <v>0</v>
      </c>
    </row>
    <row r="19597" spans="1:6">
      <c r="A19597" s="171">
        <v>44790</v>
      </c>
      <c r="B19597" t="s">
        <v>164</v>
      </c>
      <c r="C19597">
        <v>205425.67</v>
      </c>
      <c r="D19597" t="s">
        <v>35</v>
      </c>
      <c r="E19597" t="s">
        <v>35</v>
      </c>
      <c r="F19597">
        <v>5428832</v>
      </c>
    </row>
    <row r="19598" spans="1:6">
      <c r="A19598" s="171">
        <v>44790</v>
      </c>
      <c r="B19598" t="s">
        <v>164</v>
      </c>
      <c r="C19598">
        <v>205425.67</v>
      </c>
      <c r="D19598" t="s">
        <v>36</v>
      </c>
      <c r="E19598" t="s">
        <v>36</v>
      </c>
      <c r="F19598">
        <v>0</v>
      </c>
    </row>
    <row r="19599" spans="1:6">
      <c r="A19599" s="171">
        <v>44790</v>
      </c>
      <c r="B19599" t="s">
        <v>164</v>
      </c>
      <c r="C19599">
        <v>205425.67</v>
      </c>
      <c r="D19599" t="s">
        <v>37</v>
      </c>
      <c r="E19599" t="s">
        <v>37</v>
      </c>
      <c r="F19599">
        <v>0</v>
      </c>
    </row>
    <row r="19600" spans="1:6">
      <c r="A19600" s="171">
        <v>44790</v>
      </c>
      <c r="B19600" t="s">
        <v>164</v>
      </c>
      <c r="C19600">
        <v>205425.67</v>
      </c>
      <c r="D19600" t="s">
        <v>38</v>
      </c>
      <c r="E19600" t="s">
        <v>38</v>
      </c>
      <c r="F19600">
        <v>0</v>
      </c>
    </row>
    <row r="19601" spans="1:6">
      <c r="A19601" s="171">
        <v>44790</v>
      </c>
      <c r="B19601" t="s">
        <v>164</v>
      </c>
      <c r="C19601">
        <v>205425.67</v>
      </c>
      <c r="D19601" t="s">
        <v>39</v>
      </c>
      <c r="E19601" t="s">
        <v>39</v>
      </c>
      <c r="F19601">
        <v>0</v>
      </c>
    </row>
    <row r="19602" spans="1:6">
      <c r="A19602" s="171">
        <v>44790</v>
      </c>
      <c r="B19602" t="s">
        <v>164</v>
      </c>
      <c r="C19602">
        <v>205425.67</v>
      </c>
      <c r="D19602" t="s">
        <v>40</v>
      </c>
      <c r="E19602" t="s">
        <v>40</v>
      </c>
      <c r="F19602">
        <v>0</v>
      </c>
    </row>
    <row r="19603" spans="1:6">
      <c r="A19603" s="171">
        <v>44790</v>
      </c>
      <c r="B19603" t="s">
        <v>164</v>
      </c>
      <c r="C19603">
        <v>205425.67</v>
      </c>
      <c r="D19603" t="s">
        <v>41</v>
      </c>
      <c r="E19603" t="s">
        <v>41</v>
      </c>
      <c r="F19603">
        <v>0</v>
      </c>
    </row>
    <row r="19604" spans="1:6">
      <c r="A19604" s="171">
        <v>44791</v>
      </c>
      <c r="B19604" t="s">
        <v>164</v>
      </c>
      <c r="C19604">
        <v>221373.09</v>
      </c>
      <c r="D19604" t="s">
        <v>9</v>
      </c>
      <c r="E19604" t="s">
        <v>9</v>
      </c>
      <c r="F19604">
        <v>2250603</v>
      </c>
    </row>
    <row r="19605" spans="1:6">
      <c r="A19605" s="171">
        <v>44791</v>
      </c>
      <c r="B19605" t="s">
        <v>164</v>
      </c>
      <c r="C19605">
        <v>221373.09</v>
      </c>
      <c r="D19605" t="s">
        <v>9</v>
      </c>
      <c r="E19605" t="s">
        <v>10</v>
      </c>
      <c r="F19605">
        <v>76684</v>
      </c>
    </row>
    <row r="19606" spans="1:6">
      <c r="A19606" s="171">
        <v>44791</v>
      </c>
      <c r="B19606" t="s">
        <v>164</v>
      </c>
      <c r="C19606">
        <v>221373.09</v>
      </c>
      <c r="D19606" t="s">
        <v>9</v>
      </c>
      <c r="E19606" t="s">
        <v>11</v>
      </c>
      <c r="F19606">
        <v>0</v>
      </c>
    </row>
    <row r="19607" spans="1:6">
      <c r="A19607" s="171">
        <v>44791</v>
      </c>
      <c r="B19607" t="s">
        <v>164</v>
      </c>
      <c r="C19607">
        <v>221373.09</v>
      </c>
      <c r="D19607" t="s">
        <v>9</v>
      </c>
      <c r="E19607" t="s">
        <v>12</v>
      </c>
      <c r="F19607">
        <v>2173919</v>
      </c>
    </row>
    <row r="19608" spans="1:6">
      <c r="A19608" s="171">
        <v>44791</v>
      </c>
      <c r="B19608" t="s">
        <v>164</v>
      </c>
      <c r="C19608">
        <v>221373.09</v>
      </c>
      <c r="D19608" t="s">
        <v>9</v>
      </c>
      <c r="E19608" t="s">
        <v>13</v>
      </c>
      <c r="F19608">
        <v>0</v>
      </c>
    </row>
    <row r="19609" spans="1:6">
      <c r="A19609" s="171">
        <v>44791</v>
      </c>
      <c r="B19609" t="s">
        <v>164</v>
      </c>
      <c r="C19609">
        <v>221373.09</v>
      </c>
      <c r="D19609" t="s">
        <v>14</v>
      </c>
      <c r="E19609" t="s">
        <v>14</v>
      </c>
      <c r="F19609">
        <v>0</v>
      </c>
    </row>
    <row r="19610" spans="1:6">
      <c r="A19610" s="171">
        <v>44791</v>
      </c>
      <c r="B19610" t="s">
        <v>164</v>
      </c>
      <c r="C19610">
        <v>221373.09</v>
      </c>
      <c r="D19610" t="s">
        <v>14</v>
      </c>
      <c r="E19610" t="s">
        <v>15</v>
      </c>
      <c r="F19610">
        <v>0</v>
      </c>
    </row>
    <row r="19611" spans="1:6">
      <c r="A19611" s="171">
        <v>44791</v>
      </c>
      <c r="B19611" t="s">
        <v>164</v>
      </c>
      <c r="C19611">
        <v>221373.09</v>
      </c>
      <c r="D19611" t="s">
        <v>14</v>
      </c>
      <c r="E19611" t="s">
        <v>16</v>
      </c>
      <c r="F19611">
        <v>0</v>
      </c>
    </row>
    <row r="19612" spans="1:6">
      <c r="A19612" s="171">
        <v>44791</v>
      </c>
      <c r="B19612" t="s">
        <v>164</v>
      </c>
      <c r="C19612">
        <v>221373.09</v>
      </c>
      <c r="D19612" t="s">
        <v>14</v>
      </c>
      <c r="E19612" t="s">
        <v>17</v>
      </c>
      <c r="F19612">
        <v>0</v>
      </c>
    </row>
    <row r="19613" spans="1:6">
      <c r="A19613" s="171">
        <v>44791</v>
      </c>
      <c r="B19613" t="s">
        <v>164</v>
      </c>
      <c r="C19613">
        <v>221373.09</v>
      </c>
      <c r="D19613" t="s">
        <v>14</v>
      </c>
      <c r="E19613" t="s">
        <v>18</v>
      </c>
      <c r="F19613">
        <v>0</v>
      </c>
    </row>
    <row r="19614" spans="1:6">
      <c r="A19614" s="171">
        <v>44791</v>
      </c>
      <c r="B19614" t="s">
        <v>164</v>
      </c>
      <c r="C19614">
        <v>221373.09</v>
      </c>
      <c r="D19614" t="s">
        <v>19</v>
      </c>
      <c r="E19614" t="s">
        <v>19</v>
      </c>
      <c r="F19614">
        <v>5093833</v>
      </c>
    </row>
    <row r="19615" spans="1:6">
      <c r="A19615" s="171">
        <v>44791</v>
      </c>
      <c r="B19615" t="s">
        <v>164</v>
      </c>
      <c r="C19615">
        <v>221373.09</v>
      </c>
      <c r="D19615" t="s">
        <v>19</v>
      </c>
      <c r="E19615" t="s">
        <v>20</v>
      </c>
      <c r="F19615">
        <v>2836104</v>
      </c>
    </row>
    <row r="19616" spans="1:6">
      <c r="A19616" s="171">
        <v>44791</v>
      </c>
      <c r="B19616" t="s">
        <v>164</v>
      </c>
      <c r="C19616">
        <v>221373.09</v>
      </c>
      <c r="D19616" t="s">
        <v>19</v>
      </c>
      <c r="E19616" t="s">
        <v>21</v>
      </c>
      <c r="F19616">
        <v>2257729</v>
      </c>
    </row>
    <row r="19617" spans="1:6">
      <c r="A19617" s="171">
        <v>44791</v>
      </c>
      <c r="B19617" t="s">
        <v>164</v>
      </c>
      <c r="C19617">
        <v>221373.09</v>
      </c>
      <c r="D19617" t="s">
        <v>19</v>
      </c>
      <c r="E19617" t="s">
        <v>22</v>
      </c>
      <c r="F19617">
        <v>0</v>
      </c>
    </row>
    <row r="19618" spans="1:6">
      <c r="A19618" s="171">
        <v>44791</v>
      </c>
      <c r="B19618" t="s">
        <v>164</v>
      </c>
      <c r="C19618">
        <v>221373.09</v>
      </c>
      <c r="D19618" t="s">
        <v>23</v>
      </c>
      <c r="E19618" t="s">
        <v>23</v>
      </c>
      <c r="F19618">
        <v>667384</v>
      </c>
    </row>
    <row r="19619" spans="1:6">
      <c r="A19619" s="171">
        <v>44791</v>
      </c>
      <c r="B19619" t="s">
        <v>164</v>
      </c>
      <c r="C19619">
        <v>221373.09</v>
      </c>
      <c r="D19619" t="s">
        <v>24</v>
      </c>
      <c r="E19619" t="s">
        <v>24</v>
      </c>
      <c r="F19619">
        <v>813242</v>
      </c>
    </row>
    <row r="19620" spans="1:6">
      <c r="A19620" s="171">
        <v>44791</v>
      </c>
      <c r="B19620" t="s">
        <v>164</v>
      </c>
      <c r="C19620">
        <v>221373.09</v>
      </c>
      <c r="D19620" t="s">
        <v>25</v>
      </c>
      <c r="E19620" t="s">
        <v>25</v>
      </c>
      <c r="F19620">
        <v>3024338</v>
      </c>
    </row>
    <row r="19621" spans="1:6">
      <c r="A19621" s="171">
        <v>44791</v>
      </c>
      <c r="B19621" t="s">
        <v>164</v>
      </c>
      <c r="C19621">
        <v>221373.09</v>
      </c>
      <c r="D19621" t="s">
        <v>26</v>
      </c>
      <c r="E19621" t="s">
        <v>26</v>
      </c>
      <c r="F19621">
        <v>5268560</v>
      </c>
    </row>
    <row r="19622" spans="1:6">
      <c r="A19622" s="171">
        <v>44791</v>
      </c>
      <c r="B19622" t="s">
        <v>164</v>
      </c>
      <c r="C19622">
        <v>221373.09</v>
      </c>
      <c r="D19622" t="s">
        <v>27</v>
      </c>
      <c r="E19622" t="s">
        <v>27</v>
      </c>
      <c r="F19622">
        <v>36990</v>
      </c>
    </row>
    <row r="19623" spans="1:6">
      <c r="A19623" s="171">
        <v>44791</v>
      </c>
      <c r="B19623" t="s">
        <v>164</v>
      </c>
      <c r="C19623">
        <v>221373.09</v>
      </c>
      <c r="D19623" t="s">
        <v>28</v>
      </c>
      <c r="E19623" t="s">
        <v>28</v>
      </c>
      <c r="F19623">
        <v>0</v>
      </c>
    </row>
    <row r="19624" spans="1:6">
      <c r="A19624" s="171">
        <v>44791</v>
      </c>
      <c r="B19624" t="s">
        <v>164</v>
      </c>
      <c r="C19624">
        <v>221373.09</v>
      </c>
      <c r="D19624" t="s">
        <v>29</v>
      </c>
      <c r="E19624" t="s">
        <v>29</v>
      </c>
      <c r="F19624">
        <v>1921724</v>
      </c>
    </row>
    <row r="19625" spans="1:6">
      <c r="A19625" s="171">
        <v>44791</v>
      </c>
      <c r="B19625" t="s">
        <v>164</v>
      </c>
      <c r="C19625">
        <v>221373.09</v>
      </c>
      <c r="D19625" t="s">
        <v>30</v>
      </c>
      <c r="E19625" t="s">
        <v>30</v>
      </c>
      <c r="F19625">
        <v>54991162</v>
      </c>
    </row>
    <row r="19626" spans="1:6">
      <c r="A19626" s="171">
        <v>44791</v>
      </c>
      <c r="B19626" t="s">
        <v>164</v>
      </c>
      <c r="C19626">
        <v>221373.09</v>
      </c>
      <c r="D19626" t="s">
        <v>31</v>
      </c>
      <c r="E19626" t="s">
        <v>31</v>
      </c>
      <c r="F19626">
        <v>3073545</v>
      </c>
    </row>
    <row r="19627" spans="1:6">
      <c r="A19627" s="171">
        <v>44791</v>
      </c>
      <c r="B19627" t="s">
        <v>164</v>
      </c>
      <c r="C19627">
        <v>221373.09</v>
      </c>
      <c r="D19627" t="s">
        <v>32</v>
      </c>
      <c r="E19627" t="s">
        <v>32</v>
      </c>
      <c r="F19627">
        <v>281715</v>
      </c>
    </row>
    <row r="19628" spans="1:6">
      <c r="A19628" s="171">
        <v>44791</v>
      </c>
      <c r="B19628" t="s">
        <v>164</v>
      </c>
      <c r="C19628">
        <v>221373.09</v>
      </c>
      <c r="D19628" t="s">
        <v>33</v>
      </c>
      <c r="E19628" t="s">
        <v>33</v>
      </c>
      <c r="F19628">
        <v>291047159</v>
      </c>
    </row>
    <row r="19629" spans="1:6">
      <c r="A19629" s="171">
        <v>44791</v>
      </c>
      <c r="B19629" t="s">
        <v>164</v>
      </c>
      <c r="C19629">
        <v>221373.09</v>
      </c>
      <c r="D19629" t="s">
        <v>34</v>
      </c>
      <c r="E19629" t="s">
        <v>34</v>
      </c>
      <c r="F19629">
        <v>0</v>
      </c>
    </row>
    <row r="19630" spans="1:6">
      <c r="A19630" s="171">
        <v>44791</v>
      </c>
      <c r="B19630" t="s">
        <v>164</v>
      </c>
      <c r="C19630">
        <v>221373.09</v>
      </c>
      <c r="D19630" t="s">
        <v>35</v>
      </c>
      <c r="E19630" t="s">
        <v>35</v>
      </c>
      <c r="F19630">
        <v>6257409</v>
      </c>
    </row>
    <row r="19631" spans="1:6">
      <c r="A19631" s="171">
        <v>44791</v>
      </c>
      <c r="B19631" t="s">
        <v>164</v>
      </c>
      <c r="C19631">
        <v>221373.09</v>
      </c>
      <c r="D19631" t="s">
        <v>36</v>
      </c>
      <c r="E19631" t="s">
        <v>36</v>
      </c>
      <c r="F19631">
        <v>0</v>
      </c>
    </row>
    <row r="19632" spans="1:6">
      <c r="A19632" s="171">
        <v>44791</v>
      </c>
      <c r="B19632" t="s">
        <v>164</v>
      </c>
      <c r="C19632">
        <v>221373.09</v>
      </c>
      <c r="D19632" t="s">
        <v>37</v>
      </c>
      <c r="E19632" t="s">
        <v>37</v>
      </c>
      <c r="F19632">
        <v>0</v>
      </c>
    </row>
    <row r="19633" spans="1:6">
      <c r="A19633" s="171">
        <v>44791</v>
      </c>
      <c r="B19633" t="s">
        <v>164</v>
      </c>
      <c r="C19633">
        <v>221373.09</v>
      </c>
      <c r="D19633" t="s">
        <v>38</v>
      </c>
      <c r="E19633" t="s">
        <v>38</v>
      </c>
      <c r="F19633">
        <v>0</v>
      </c>
    </row>
    <row r="19634" spans="1:6">
      <c r="A19634" s="171">
        <v>44791</v>
      </c>
      <c r="B19634" t="s">
        <v>164</v>
      </c>
      <c r="C19634">
        <v>221373.09</v>
      </c>
      <c r="D19634" t="s">
        <v>39</v>
      </c>
      <c r="E19634" t="s">
        <v>39</v>
      </c>
      <c r="F19634">
        <v>0</v>
      </c>
    </row>
    <row r="19635" spans="1:6">
      <c r="A19635" s="171">
        <v>44791</v>
      </c>
      <c r="B19635" t="s">
        <v>164</v>
      </c>
      <c r="C19635">
        <v>221373.09</v>
      </c>
      <c r="D19635" t="s">
        <v>40</v>
      </c>
      <c r="E19635" t="s">
        <v>40</v>
      </c>
      <c r="F19635">
        <v>0</v>
      </c>
    </row>
    <row r="19636" spans="1:6">
      <c r="A19636" s="171">
        <v>44791</v>
      </c>
      <c r="B19636" t="s">
        <v>164</v>
      </c>
      <c r="C19636">
        <v>221373.09</v>
      </c>
      <c r="D19636" t="s">
        <v>41</v>
      </c>
      <c r="E19636" t="s">
        <v>41</v>
      </c>
      <c r="F19636">
        <v>0</v>
      </c>
    </row>
    <row r="19637" spans="1:6">
      <c r="A19637" s="171">
        <v>44792</v>
      </c>
      <c r="B19637" t="s">
        <v>164</v>
      </c>
      <c r="C19637">
        <v>767762.64</v>
      </c>
      <c r="D19637" t="s">
        <v>9</v>
      </c>
      <c r="E19637" t="s">
        <v>9</v>
      </c>
      <c r="F19637">
        <v>2116299</v>
      </c>
    </row>
    <row r="19638" spans="1:6">
      <c r="A19638" s="171">
        <v>44792</v>
      </c>
      <c r="B19638" t="s">
        <v>164</v>
      </c>
      <c r="C19638">
        <v>767762.64</v>
      </c>
      <c r="D19638" t="s">
        <v>9</v>
      </c>
      <c r="E19638" t="s">
        <v>10</v>
      </c>
      <c r="F19638">
        <v>71982</v>
      </c>
    </row>
    <row r="19639" spans="1:6">
      <c r="A19639" s="171">
        <v>44792</v>
      </c>
      <c r="B19639" t="s">
        <v>164</v>
      </c>
      <c r="C19639">
        <v>767762.64</v>
      </c>
      <c r="D19639" t="s">
        <v>9</v>
      </c>
      <c r="E19639" t="s">
        <v>11</v>
      </c>
      <c r="F19639">
        <v>0</v>
      </c>
    </row>
    <row r="19640" spans="1:6">
      <c r="A19640" s="171">
        <v>44792</v>
      </c>
      <c r="B19640" t="s">
        <v>164</v>
      </c>
      <c r="C19640">
        <v>767762.64</v>
      </c>
      <c r="D19640" t="s">
        <v>9</v>
      </c>
      <c r="E19640" t="s">
        <v>12</v>
      </c>
      <c r="F19640">
        <v>2044317</v>
      </c>
    </row>
    <row r="19641" spans="1:6">
      <c r="A19641" s="171">
        <v>44792</v>
      </c>
      <c r="B19641" t="s">
        <v>164</v>
      </c>
      <c r="C19641">
        <v>767762.64</v>
      </c>
      <c r="D19641" t="s">
        <v>9</v>
      </c>
      <c r="E19641" t="s">
        <v>13</v>
      </c>
      <c r="F19641">
        <v>0</v>
      </c>
    </row>
    <row r="19642" spans="1:6">
      <c r="A19642" s="171">
        <v>44792</v>
      </c>
      <c r="B19642" t="s">
        <v>164</v>
      </c>
      <c r="C19642">
        <v>767762.64</v>
      </c>
      <c r="D19642" t="s">
        <v>14</v>
      </c>
      <c r="E19642" t="s">
        <v>14</v>
      </c>
      <c r="F19642">
        <v>0</v>
      </c>
    </row>
    <row r="19643" spans="1:6">
      <c r="A19643" s="171">
        <v>44792</v>
      </c>
      <c r="B19643" t="s">
        <v>164</v>
      </c>
      <c r="C19643">
        <v>767762.64</v>
      </c>
      <c r="D19643" t="s">
        <v>14</v>
      </c>
      <c r="E19643" t="s">
        <v>15</v>
      </c>
      <c r="F19643">
        <v>0</v>
      </c>
    </row>
    <row r="19644" spans="1:6">
      <c r="A19644" s="171">
        <v>44792</v>
      </c>
      <c r="B19644" t="s">
        <v>164</v>
      </c>
      <c r="C19644">
        <v>767762.64</v>
      </c>
      <c r="D19644" t="s">
        <v>14</v>
      </c>
      <c r="E19644" t="s">
        <v>16</v>
      </c>
      <c r="F19644">
        <v>0</v>
      </c>
    </row>
    <row r="19645" spans="1:6">
      <c r="A19645" s="171">
        <v>44792</v>
      </c>
      <c r="B19645" t="s">
        <v>164</v>
      </c>
      <c r="C19645">
        <v>767762.64</v>
      </c>
      <c r="D19645" t="s">
        <v>14</v>
      </c>
      <c r="E19645" t="s">
        <v>17</v>
      </c>
      <c r="F19645">
        <v>0</v>
      </c>
    </row>
    <row r="19646" spans="1:6">
      <c r="A19646" s="171">
        <v>44792</v>
      </c>
      <c r="B19646" t="s">
        <v>164</v>
      </c>
      <c r="C19646">
        <v>767762.64</v>
      </c>
      <c r="D19646" t="s">
        <v>14</v>
      </c>
      <c r="E19646" t="s">
        <v>18</v>
      </c>
      <c r="F19646">
        <v>0</v>
      </c>
    </row>
    <row r="19647" spans="1:6">
      <c r="A19647" s="171">
        <v>44792</v>
      </c>
      <c r="B19647" t="s">
        <v>164</v>
      </c>
      <c r="C19647">
        <v>767762.64</v>
      </c>
      <c r="D19647" t="s">
        <v>19</v>
      </c>
      <c r="E19647" t="s">
        <v>19</v>
      </c>
      <c r="F19647">
        <v>3486498</v>
      </c>
    </row>
    <row r="19648" spans="1:6">
      <c r="A19648" s="171">
        <v>44792</v>
      </c>
      <c r="B19648" t="s">
        <v>164</v>
      </c>
      <c r="C19648">
        <v>767762.64</v>
      </c>
      <c r="D19648" t="s">
        <v>19</v>
      </c>
      <c r="E19648" t="s">
        <v>20</v>
      </c>
      <c r="F19648">
        <v>2016801</v>
      </c>
    </row>
    <row r="19649" spans="1:6">
      <c r="A19649" s="171">
        <v>44792</v>
      </c>
      <c r="B19649" t="s">
        <v>164</v>
      </c>
      <c r="C19649">
        <v>767762.64</v>
      </c>
      <c r="D19649" t="s">
        <v>19</v>
      </c>
      <c r="E19649" t="s">
        <v>21</v>
      </c>
      <c r="F19649">
        <v>1469697</v>
      </c>
    </row>
    <row r="19650" spans="1:6">
      <c r="A19650" s="171">
        <v>44792</v>
      </c>
      <c r="B19650" t="s">
        <v>164</v>
      </c>
      <c r="C19650">
        <v>767762.64</v>
      </c>
      <c r="D19650" t="s">
        <v>19</v>
      </c>
      <c r="E19650" t="s">
        <v>22</v>
      </c>
      <c r="F19650">
        <v>0</v>
      </c>
    </row>
    <row r="19651" spans="1:6">
      <c r="A19651" s="171">
        <v>44792</v>
      </c>
      <c r="B19651" t="s">
        <v>164</v>
      </c>
      <c r="C19651">
        <v>767762.64</v>
      </c>
      <c r="D19651" t="s">
        <v>23</v>
      </c>
      <c r="E19651" t="s">
        <v>23</v>
      </c>
      <c r="F19651">
        <v>643564</v>
      </c>
    </row>
    <row r="19652" spans="1:6">
      <c r="A19652" s="171">
        <v>44792</v>
      </c>
      <c r="B19652" t="s">
        <v>164</v>
      </c>
      <c r="C19652">
        <v>767762.64</v>
      </c>
      <c r="D19652" t="s">
        <v>24</v>
      </c>
      <c r="E19652" t="s">
        <v>24</v>
      </c>
      <c r="F19652">
        <v>815452</v>
      </c>
    </row>
    <row r="19653" spans="1:6">
      <c r="A19653" s="171">
        <v>44792</v>
      </c>
      <c r="B19653" t="s">
        <v>164</v>
      </c>
      <c r="C19653">
        <v>767762.64</v>
      </c>
      <c r="D19653" t="s">
        <v>25</v>
      </c>
      <c r="E19653" t="s">
        <v>25</v>
      </c>
      <c r="F19653">
        <v>2837738</v>
      </c>
    </row>
    <row r="19654" spans="1:6">
      <c r="A19654" s="171">
        <v>44792</v>
      </c>
      <c r="B19654" t="s">
        <v>164</v>
      </c>
      <c r="C19654">
        <v>767762.64</v>
      </c>
      <c r="D19654" t="s">
        <v>26</v>
      </c>
      <c r="E19654" t="s">
        <v>26</v>
      </c>
      <c r="F19654">
        <v>3653600</v>
      </c>
    </row>
    <row r="19655" spans="1:6">
      <c r="A19655" s="171">
        <v>44792</v>
      </c>
      <c r="B19655" t="s">
        <v>164</v>
      </c>
      <c r="C19655">
        <v>767762.64</v>
      </c>
      <c r="D19655" t="s">
        <v>27</v>
      </c>
      <c r="E19655" t="s">
        <v>27</v>
      </c>
      <c r="F19655">
        <v>36648</v>
      </c>
    </row>
    <row r="19656" spans="1:6">
      <c r="A19656" s="171">
        <v>44792</v>
      </c>
      <c r="B19656" t="s">
        <v>164</v>
      </c>
      <c r="C19656">
        <v>767762.64</v>
      </c>
      <c r="D19656" t="s">
        <v>28</v>
      </c>
      <c r="E19656" t="s">
        <v>28</v>
      </c>
      <c r="F19656">
        <v>0</v>
      </c>
    </row>
    <row r="19657" spans="1:6">
      <c r="A19657" s="171">
        <v>44792</v>
      </c>
      <c r="B19657" t="s">
        <v>164</v>
      </c>
      <c r="C19657">
        <v>767762.64</v>
      </c>
      <c r="D19657" t="s">
        <v>29</v>
      </c>
      <c r="E19657" t="s">
        <v>29</v>
      </c>
      <c r="F19657">
        <v>2031199</v>
      </c>
    </row>
    <row r="19658" spans="1:6">
      <c r="A19658" s="171">
        <v>44792</v>
      </c>
      <c r="B19658" t="s">
        <v>164</v>
      </c>
      <c r="C19658">
        <v>767762.64</v>
      </c>
      <c r="D19658" t="s">
        <v>30</v>
      </c>
      <c r="E19658" t="s">
        <v>30</v>
      </c>
      <c r="F19658">
        <v>49556198</v>
      </c>
    </row>
    <row r="19659" spans="1:6">
      <c r="A19659" s="171">
        <v>44792</v>
      </c>
      <c r="B19659" t="s">
        <v>164</v>
      </c>
      <c r="C19659">
        <v>767762.64</v>
      </c>
      <c r="D19659" t="s">
        <v>31</v>
      </c>
      <c r="E19659" t="s">
        <v>31</v>
      </c>
      <c r="F19659">
        <v>1998120</v>
      </c>
    </row>
    <row r="19660" spans="1:6">
      <c r="A19660" s="171">
        <v>44792</v>
      </c>
      <c r="B19660" t="s">
        <v>164</v>
      </c>
      <c r="C19660">
        <v>767762.64</v>
      </c>
      <c r="D19660" t="s">
        <v>32</v>
      </c>
      <c r="E19660" t="s">
        <v>32</v>
      </c>
      <c r="F19660">
        <v>121131</v>
      </c>
    </row>
    <row r="19661" spans="1:6">
      <c r="A19661" s="171">
        <v>44792</v>
      </c>
      <c r="B19661" t="s">
        <v>164</v>
      </c>
      <c r="C19661">
        <v>767762.64</v>
      </c>
      <c r="D19661" t="s">
        <v>33</v>
      </c>
      <c r="E19661" t="s">
        <v>33</v>
      </c>
      <c r="F19661">
        <v>288619751</v>
      </c>
    </row>
    <row r="19662" spans="1:6">
      <c r="A19662" s="171">
        <v>44792</v>
      </c>
      <c r="B19662" t="s">
        <v>164</v>
      </c>
      <c r="C19662">
        <v>767762.64</v>
      </c>
      <c r="D19662" t="s">
        <v>34</v>
      </c>
      <c r="E19662" t="s">
        <v>34</v>
      </c>
      <c r="F19662">
        <v>0</v>
      </c>
    </row>
    <row r="19663" spans="1:6">
      <c r="A19663" s="171">
        <v>44792</v>
      </c>
      <c r="B19663" t="s">
        <v>164</v>
      </c>
      <c r="C19663">
        <v>767762.64</v>
      </c>
      <c r="D19663" t="s">
        <v>35</v>
      </c>
      <c r="E19663" t="s">
        <v>35</v>
      </c>
      <c r="F19663">
        <v>6568842</v>
      </c>
    </row>
    <row r="19664" spans="1:6">
      <c r="A19664" s="171">
        <v>44792</v>
      </c>
      <c r="B19664" t="s">
        <v>164</v>
      </c>
      <c r="C19664">
        <v>767762.64</v>
      </c>
      <c r="D19664" t="s">
        <v>36</v>
      </c>
      <c r="E19664" t="s">
        <v>36</v>
      </c>
      <c r="F19664">
        <v>0</v>
      </c>
    </row>
    <row r="19665" spans="1:6">
      <c r="A19665" s="171">
        <v>44792</v>
      </c>
      <c r="B19665" t="s">
        <v>164</v>
      </c>
      <c r="C19665">
        <v>767762.64</v>
      </c>
      <c r="D19665" t="s">
        <v>37</v>
      </c>
      <c r="E19665" t="s">
        <v>37</v>
      </c>
      <c r="F19665">
        <v>0</v>
      </c>
    </row>
    <row r="19666" spans="1:6">
      <c r="A19666" s="171">
        <v>44792</v>
      </c>
      <c r="B19666" t="s">
        <v>164</v>
      </c>
      <c r="C19666">
        <v>767762.64</v>
      </c>
      <c r="D19666" t="s">
        <v>38</v>
      </c>
      <c r="E19666" t="s">
        <v>38</v>
      </c>
      <c r="F19666">
        <v>3247327</v>
      </c>
    </row>
    <row r="19667" spans="1:6">
      <c r="A19667" s="171">
        <v>44792</v>
      </c>
      <c r="B19667" t="s">
        <v>164</v>
      </c>
      <c r="C19667">
        <v>767762.64</v>
      </c>
      <c r="D19667" t="s">
        <v>39</v>
      </c>
      <c r="E19667" t="s">
        <v>39</v>
      </c>
      <c r="F19667">
        <v>0</v>
      </c>
    </row>
    <row r="19668" spans="1:6">
      <c r="A19668" s="171">
        <v>44792</v>
      </c>
      <c r="B19668" t="s">
        <v>164</v>
      </c>
      <c r="C19668">
        <v>767762.64</v>
      </c>
      <c r="D19668" t="s">
        <v>40</v>
      </c>
      <c r="E19668" t="s">
        <v>40</v>
      </c>
      <c r="F19668">
        <v>0</v>
      </c>
    </row>
    <row r="19669" spans="1:6">
      <c r="A19669" s="171">
        <v>44792</v>
      </c>
      <c r="B19669" t="s">
        <v>164</v>
      </c>
      <c r="C19669">
        <v>767762.64</v>
      </c>
      <c r="D19669" t="s">
        <v>41</v>
      </c>
      <c r="E19669" t="s">
        <v>41</v>
      </c>
      <c r="F19669">
        <v>0</v>
      </c>
    </row>
    <row r="19670" spans="1:6">
      <c r="A19670" s="171">
        <v>44793</v>
      </c>
      <c r="B19670" t="s">
        <v>164</v>
      </c>
      <c r="C19670">
        <v>472096.51</v>
      </c>
      <c r="D19670" t="s">
        <v>9</v>
      </c>
      <c r="E19670" t="s">
        <v>9</v>
      </c>
      <c r="F19670">
        <v>2441662</v>
      </c>
    </row>
    <row r="19671" spans="1:6">
      <c r="A19671" s="171">
        <v>44793</v>
      </c>
      <c r="B19671" t="s">
        <v>164</v>
      </c>
      <c r="C19671">
        <v>472096.51</v>
      </c>
      <c r="D19671" t="s">
        <v>9</v>
      </c>
      <c r="E19671" t="s">
        <v>10</v>
      </c>
      <c r="F19671">
        <v>29025</v>
      </c>
    </row>
    <row r="19672" spans="1:6">
      <c r="A19672" s="171">
        <v>44793</v>
      </c>
      <c r="B19672" t="s">
        <v>164</v>
      </c>
      <c r="C19672">
        <v>472096.51</v>
      </c>
      <c r="D19672" t="s">
        <v>9</v>
      </c>
      <c r="E19672" t="s">
        <v>11</v>
      </c>
      <c r="F19672">
        <v>0</v>
      </c>
    </row>
    <row r="19673" spans="1:6">
      <c r="A19673" s="171">
        <v>44793</v>
      </c>
      <c r="B19673" t="s">
        <v>164</v>
      </c>
      <c r="C19673">
        <v>472096.51</v>
      </c>
      <c r="D19673" t="s">
        <v>9</v>
      </c>
      <c r="E19673" t="s">
        <v>12</v>
      </c>
      <c r="F19673">
        <v>2412637</v>
      </c>
    </row>
    <row r="19674" spans="1:6">
      <c r="A19674" s="171">
        <v>44793</v>
      </c>
      <c r="B19674" t="s">
        <v>164</v>
      </c>
      <c r="C19674">
        <v>472096.51</v>
      </c>
      <c r="D19674" t="s">
        <v>9</v>
      </c>
      <c r="E19674" t="s">
        <v>13</v>
      </c>
      <c r="F19674">
        <v>0</v>
      </c>
    </row>
    <row r="19675" spans="1:6">
      <c r="A19675" s="171">
        <v>44793</v>
      </c>
      <c r="B19675" t="s">
        <v>164</v>
      </c>
      <c r="C19675">
        <v>472096.51</v>
      </c>
      <c r="D19675" t="s">
        <v>14</v>
      </c>
      <c r="E19675" t="s">
        <v>14</v>
      </c>
      <c r="F19675">
        <v>0</v>
      </c>
    </row>
    <row r="19676" spans="1:6">
      <c r="A19676" s="171">
        <v>44793</v>
      </c>
      <c r="B19676" t="s">
        <v>164</v>
      </c>
      <c r="C19676">
        <v>472096.51</v>
      </c>
      <c r="D19676" t="s">
        <v>14</v>
      </c>
      <c r="E19676" t="s">
        <v>15</v>
      </c>
      <c r="F19676">
        <v>0</v>
      </c>
    </row>
    <row r="19677" spans="1:6">
      <c r="A19677" s="171">
        <v>44793</v>
      </c>
      <c r="B19677" t="s">
        <v>164</v>
      </c>
      <c r="C19677">
        <v>472096.51</v>
      </c>
      <c r="D19677" t="s">
        <v>14</v>
      </c>
      <c r="E19677" t="s">
        <v>16</v>
      </c>
      <c r="F19677">
        <v>0</v>
      </c>
    </row>
    <row r="19678" spans="1:6">
      <c r="A19678" s="171">
        <v>44793</v>
      </c>
      <c r="B19678" t="s">
        <v>164</v>
      </c>
      <c r="C19678">
        <v>472096.51</v>
      </c>
      <c r="D19678" t="s">
        <v>14</v>
      </c>
      <c r="E19678" t="s">
        <v>17</v>
      </c>
      <c r="F19678">
        <v>0</v>
      </c>
    </row>
    <row r="19679" spans="1:6">
      <c r="A19679" s="171">
        <v>44793</v>
      </c>
      <c r="B19679" t="s">
        <v>164</v>
      </c>
      <c r="C19679">
        <v>472096.51</v>
      </c>
      <c r="D19679" t="s">
        <v>14</v>
      </c>
      <c r="E19679" t="s">
        <v>18</v>
      </c>
      <c r="F19679">
        <v>0</v>
      </c>
    </row>
    <row r="19680" spans="1:6">
      <c r="A19680" s="171">
        <v>44793</v>
      </c>
      <c r="B19680" t="s">
        <v>164</v>
      </c>
      <c r="C19680">
        <v>472096.51</v>
      </c>
      <c r="D19680" t="s">
        <v>19</v>
      </c>
      <c r="E19680" t="s">
        <v>19</v>
      </c>
      <c r="F19680">
        <v>3410561</v>
      </c>
    </row>
    <row r="19681" spans="1:6">
      <c r="A19681" s="171">
        <v>44793</v>
      </c>
      <c r="B19681" t="s">
        <v>164</v>
      </c>
      <c r="C19681">
        <v>472096.51</v>
      </c>
      <c r="D19681" t="s">
        <v>19</v>
      </c>
      <c r="E19681" t="s">
        <v>20</v>
      </c>
      <c r="F19681">
        <v>1829987</v>
      </c>
    </row>
    <row r="19682" spans="1:6">
      <c r="A19682" s="171">
        <v>44793</v>
      </c>
      <c r="B19682" t="s">
        <v>164</v>
      </c>
      <c r="C19682">
        <v>472096.51</v>
      </c>
      <c r="D19682" t="s">
        <v>19</v>
      </c>
      <c r="E19682" t="s">
        <v>21</v>
      </c>
      <c r="F19682">
        <v>1580574</v>
      </c>
    </row>
    <row r="19683" spans="1:6">
      <c r="A19683" s="171">
        <v>44793</v>
      </c>
      <c r="B19683" t="s">
        <v>164</v>
      </c>
      <c r="C19683">
        <v>472096.51</v>
      </c>
      <c r="D19683" t="s">
        <v>19</v>
      </c>
      <c r="E19683" t="s">
        <v>22</v>
      </c>
      <c r="F19683">
        <v>0</v>
      </c>
    </row>
    <row r="19684" spans="1:6">
      <c r="A19684" s="171">
        <v>44793</v>
      </c>
      <c r="B19684" t="s">
        <v>164</v>
      </c>
      <c r="C19684">
        <v>472096.51</v>
      </c>
      <c r="D19684" t="s">
        <v>23</v>
      </c>
      <c r="E19684" t="s">
        <v>23</v>
      </c>
      <c r="F19684">
        <v>777185</v>
      </c>
    </row>
    <row r="19685" spans="1:6">
      <c r="A19685" s="171">
        <v>44793</v>
      </c>
      <c r="B19685" t="s">
        <v>164</v>
      </c>
      <c r="C19685">
        <v>472096.51</v>
      </c>
      <c r="D19685" t="s">
        <v>24</v>
      </c>
      <c r="E19685" t="s">
        <v>24</v>
      </c>
      <c r="F19685">
        <v>903401</v>
      </c>
    </row>
    <row r="19686" spans="1:6">
      <c r="A19686" s="171">
        <v>44793</v>
      </c>
      <c r="B19686" t="s">
        <v>164</v>
      </c>
      <c r="C19686">
        <v>472096.51</v>
      </c>
      <c r="D19686" t="s">
        <v>25</v>
      </c>
      <c r="E19686" t="s">
        <v>25</v>
      </c>
      <c r="F19686">
        <v>2460798</v>
      </c>
    </row>
    <row r="19687" spans="1:6">
      <c r="A19687" s="171">
        <v>44793</v>
      </c>
      <c r="B19687" t="s">
        <v>164</v>
      </c>
      <c r="C19687">
        <v>472096.51</v>
      </c>
      <c r="D19687" t="s">
        <v>26</v>
      </c>
      <c r="E19687" t="s">
        <v>26</v>
      </c>
      <c r="F19687">
        <v>3552296</v>
      </c>
    </row>
    <row r="19688" spans="1:6">
      <c r="A19688" s="171">
        <v>44793</v>
      </c>
      <c r="B19688" t="s">
        <v>164</v>
      </c>
      <c r="C19688">
        <v>472096.51</v>
      </c>
      <c r="D19688" t="s">
        <v>27</v>
      </c>
      <c r="E19688" t="s">
        <v>27</v>
      </c>
      <c r="F19688">
        <v>43035</v>
      </c>
    </row>
    <row r="19689" spans="1:6">
      <c r="A19689" s="171">
        <v>44793</v>
      </c>
      <c r="B19689" t="s">
        <v>164</v>
      </c>
      <c r="C19689">
        <v>472096.51</v>
      </c>
      <c r="D19689" t="s">
        <v>28</v>
      </c>
      <c r="E19689" t="s">
        <v>28</v>
      </c>
      <c r="F19689">
        <v>0</v>
      </c>
    </row>
    <row r="19690" spans="1:6">
      <c r="A19690" s="171">
        <v>44793</v>
      </c>
      <c r="B19690" t="s">
        <v>164</v>
      </c>
      <c r="C19690">
        <v>472096.51</v>
      </c>
      <c r="D19690" t="s">
        <v>29</v>
      </c>
      <c r="E19690" t="s">
        <v>29</v>
      </c>
      <c r="F19690">
        <v>2916147</v>
      </c>
    </row>
    <row r="19691" spans="1:6">
      <c r="A19691" s="171">
        <v>44793</v>
      </c>
      <c r="B19691" t="s">
        <v>164</v>
      </c>
      <c r="C19691">
        <v>472096.51</v>
      </c>
      <c r="D19691" t="s">
        <v>30</v>
      </c>
      <c r="E19691" t="s">
        <v>30</v>
      </c>
      <c r="F19691">
        <v>56193668</v>
      </c>
    </row>
    <row r="19692" spans="1:6">
      <c r="A19692" s="171">
        <v>44793</v>
      </c>
      <c r="B19692" t="s">
        <v>164</v>
      </c>
      <c r="C19692">
        <v>472096.51</v>
      </c>
      <c r="D19692" t="s">
        <v>31</v>
      </c>
      <c r="E19692" t="s">
        <v>31</v>
      </c>
      <c r="F19692">
        <v>2118687</v>
      </c>
    </row>
    <row r="19693" spans="1:6">
      <c r="A19693" s="171">
        <v>44793</v>
      </c>
      <c r="B19693" t="s">
        <v>164</v>
      </c>
      <c r="C19693">
        <v>472096.51</v>
      </c>
      <c r="D19693" t="s">
        <v>32</v>
      </c>
      <c r="E19693" t="s">
        <v>32</v>
      </c>
      <c r="F19693">
        <v>45960</v>
      </c>
    </row>
    <row r="19694" spans="1:6">
      <c r="A19694" s="171">
        <v>44793</v>
      </c>
      <c r="B19694" t="s">
        <v>164</v>
      </c>
      <c r="C19694">
        <v>472096.51</v>
      </c>
      <c r="D19694" t="s">
        <v>33</v>
      </c>
      <c r="E19694" t="s">
        <v>33</v>
      </c>
      <c r="F19694">
        <v>299666675</v>
      </c>
    </row>
    <row r="19695" spans="1:6">
      <c r="A19695" s="171">
        <v>44793</v>
      </c>
      <c r="B19695" t="s">
        <v>164</v>
      </c>
      <c r="C19695">
        <v>472096.51</v>
      </c>
      <c r="D19695" t="s">
        <v>34</v>
      </c>
      <c r="E19695" t="s">
        <v>34</v>
      </c>
      <c r="F19695">
        <v>0</v>
      </c>
    </row>
    <row r="19696" spans="1:6">
      <c r="A19696" s="171">
        <v>44793</v>
      </c>
      <c r="B19696" t="s">
        <v>164</v>
      </c>
      <c r="C19696">
        <v>472096.51</v>
      </c>
      <c r="D19696" t="s">
        <v>35</v>
      </c>
      <c r="E19696" t="s">
        <v>35</v>
      </c>
      <c r="F19696">
        <v>6412386</v>
      </c>
    </row>
    <row r="19697" spans="1:6">
      <c r="A19697" s="171">
        <v>44793</v>
      </c>
      <c r="B19697" t="s">
        <v>164</v>
      </c>
      <c r="C19697">
        <v>472096.51</v>
      </c>
      <c r="D19697" t="s">
        <v>36</v>
      </c>
      <c r="E19697" t="s">
        <v>36</v>
      </c>
      <c r="F19697">
        <v>0</v>
      </c>
    </row>
    <row r="19698" spans="1:6">
      <c r="A19698" s="171">
        <v>44793</v>
      </c>
      <c r="B19698" t="s">
        <v>164</v>
      </c>
      <c r="C19698">
        <v>472096.51</v>
      </c>
      <c r="D19698" t="s">
        <v>37</v>
      </c>
      <c r="E19698" t="s">
        <v>37</v>
      </c>
      <c r="F19698">
        <v>0</v>
      </c>
    </row>
    <row r="19699" spans="1:6">
      <c r="A19699" s="171">
        <v>44793</v>
      </c>
      <c r="B19699" t="s">
        <v>164</v>
      </c>
      <c r="C19699">
        <v>472096.51</v>
      </c>
      <c r="D19699" t="s">
        <v>38</v>
      </c>
      <c r="E19699" t="s">
        <v>38</v>
      </c>
      <c r="F19699">
        <v>3611981</v>
      </c>
    </row>
    <row r="19700" spans="1:6">
      <c r="A19700" s="171">
        <v>44793</v>
      </c>
      <c r="B19700" t="s">
        <v>164</v>
      </c>
      <c r="C19700">
        <v>472096.51</v>
      </c>
      <c r="D19700" t="s">
        <v>39</v>
      </c>
      <c r="E19700" t="s">
        <v>39</v>
      </c>
      <c r="F19700">
        <v>0</v>
      </c>
    </row>
    <row r="19701" spans="1:6">
      <c r="A19701" s="171">
        <v>44793</v>
      </c>
      <c r="B19701" t="s">
        <v>164</v>
      </c>
      <c r="C19701">
        <v>472096.51</v>
      </c>
      <c r="D19701" t="s">
        <v>40</v>
      </c>
      <c r="E19701" t="s">
        <v>40</v>
      </c>
      <c r="F19701">
        <v>0</v>
      </c>
    </row>
    <row r="19702" spans="1:6">
      <c r="A19702" s="171">
        <v>44793</v>
      </c>
      <c r="B19702" t="s">
        <v>164</v>
      </c>
      <c r="C19702">
        <v>472096.51</v>
      </c>
      <c r="D19702" t="s">
        <v>41</v>
      </c>
      <c r="E19702" t="s">
        <v>41</v>
      </c>
      <c r="F19702">
        <v>0</v>
      </c>
    </row>
    <row r="19703" spans="1:6">
      <c r="A19703" s="171">
        <v>44794</v>
      </c>
      <c r="B19703" t="s">
        <v>164</v>
      </c>
      <c r="C19703">
        <v>504591.89</v>
      </c>
      <c r="D19703" t="s">
        <v>9</v>
      </c>
      <c r="E19703" t="s">
        <v>9</v>
      </c>
      <c r="F19703">
        <v>2930624</v>
      </c>
    </row>
    <row r="19704" spans="1:6">
      <c r="A19704" s="171">
        <v>44794</v>
      </c>
      <c r="B19704" t="s">
        <v>164</v>
      </c>
      <c r="C19704">
        <v>504591.89</v>
      </c>
      <c r="D19704" t="s">
        <v>9</v>
      </c>
      <c r="E19704" t="s">
        <v>10</v>
      </c>
      <c r="F19704">
        <v>25187</v>
      </c>
    </row>
    <row r="19705" spans="1:6">
      <c r="A19705" s="171">
        <v>44794</v>
      </c>
      <c r="B19705" t="s">
        <v>164</v>
      </c>
      <c r="C19705">
        <v>504591.89</v>
      </c>
      <c r="D19705" t="s">
        <v>9</v>
      </c>
      <c r="E19705" t="s">
        <v>11</v>
      </c>
      <c r="F19705">
        <v>0</v>
      </c>
    </row>
    <row r="19706" spans="1:6">
      <c r="A19706" s="171">
        <v>44794</v>
      </c>
      <c r="B19706" t="s">
        <v>164</v>
      </c>
      <c r="C19706">
        <v>504591.89</v>
      </c>
      <c r="D19706" t="s">
        <v>9</v>
      </c>
      <c r="E19706" t="s">
        <v>12</v>
      </c>
      <c r="F19706">
        <v>2905437</v>
      </c>
    </row>
    <row r="19707" spans="1:6">
      <c r="A19707" s="171">
        <v>44794</v>
      </c>
      <c r="B19707" t="s">
        <v>164</v>
      </c>
      <c r="C19707">
        <v>504591.89</v>
      </c>
      <c r="D19707" t="s">
        <v>9</v>
      </c>
      <c r="E19707" t="s">
        <v>13</v>
      </c>
      <c r="F19707">
        <v>0</v>
      </c>
    </row>
    <row r="19708" spans="1:6">
      <c r="A19708" s="171">
        <v>44794</v>
      </c>
      <c r="B19708" t="s">
        <v>164</v>
      </c>
      <c r="C19708">
        <v>504591.89</v>
      </c>
      <c r="D19708" t="s">
        <v>14</v>
      </c>
      <c r="E19708" t="s">
        <v>14</v>
      </c>
      <c r="F19708">
        <v>119022</v>
      </c>
    </row>
    <row r="19709" spans="1:6">
      <c r="A19709" s="171">
        <v>44794</v>
      </c>
      <c r="B19709" t="s">
        <v>164</v>
      </c>
      <c r="C19709">
        <v>504591.89</v>
      </c>
      <c r="D19709" t="s">
        <v>14</v>
      </c>
      <c r="E19709" t="s">
        <v>15</v>
      </c>
      <c r="F19709">
        <v>0</v>
      </c>
    </row>
    <row r="19710" spans="1:6">
      <c r="A19710" s="171">
        <v>44794</v>
      </c>
      <c r="B19710" t="s">
        <v>164</v>
      </c>
      <c r="C19710">
        <v>504591.89</v>
      </c>
      <c r="D19710" t="s">
        <v>14</v>
      </c>
      <c r="E19710" t="s">
        <v>16</v>
      </c>
      <c r="F19710">
        <v>0</v>
      </c>
    </row>
    <row r="19711" spans="1:6">
      <c r="A19711" s="171">
        <v>44794</v>
      </c>
      <c r="B19711" t="s">
        <v>164</v>
      </c>
      <c r="C19711">
        <v>504591.89</v>
      </c>
      <c r="D19711" t="s">
        <v>14</v>
      </c>
      <c r="E19711" t="s">
        <v>17</v>
      </c>
      <c r="F19711">
        <v>0</v>
      </c>
    </row>
    <row r="19712" spans="1:6">
      <c r="A19712" s="171">
        <v>44794</v>
      </c>
      <c r="B19712" t="s">
        <v>164</v>
      </c>
      <c r="C19712">
        <v>504591.89</v>
      </c>
      <c r="D19712" t="s">
        <v>14</v>
      </c>
      <c r="E19712" t="s">
        <v>18</v>
      </c>
      <c r="F19712">
        <v>119022</v>
      </c>
    </row>
    <row r="19713" spans="1:6">
      <c r="A19713" s="171">
        <v>44794</v>
      </c>
      <c r="B19713" t="s">
        <v>164</v>
      </c>
      <c r="C19713">
        <v>504591.89</v>
      </c>
      <c r="D19713" t="s">
        <v>19</v>
      </c>
      <c r="E19713" t="s">
        <v>19</v>
      </c>
      <c r="F19713">
        <v>5798508</v>
      </c>
    </row>
    <row r="19714" spans="1:6">
      <c r="A19714" s="171">
        <v>44794</v>
      </c>
      <c r="B19714" t="s">
        <v>164</v>
      </c>
      <c r="C19714">
        <v>504591.89</v>
      </c>
      <c r="D19714" t="s">
        <v>19</v>
      </c>
      <c r="E19714" t="s">
        <v>20</v>
      </c>
      <c r="F19714">
        <v>4162707</v>
      </c>
    </row>
    <row r="19715" spans="1:6">
      <c r="A19715" s="171">
        <v>44794</v>
      </c>
      <c r="B19715" t="s">
        <v>164</v>
      </c>
      <c r="C19715">
        <v>504591.89</v>
      </c>
      <c r="D19715" t="s">
        <v>19</v>
      </c>
      <c r="E19715" t="s">
        <v>21</v>
      </c>
      <c r="F19715">
        <v>1635801</v>
      </c>
    </row>
    <row r="19716" spans="1:6">
      <c r="A19716" s="171">
        <v>44794</v>
      </c>
      <c r="B19716" t="s">
        <v>164</v>
      </c>
      <c r="C19716">
        <v>504591.89</v>
      </c>
      <c r="D19716" t="s">
        <v>19</v>
      </c>
      <c r="E19716" t="s">
        <v>22</v>
      </c>
      <c r="F19716">
        <v>0</v>
      </c>
    </row>
    <row r="19717" spans="1:6">
      <c r="A19717" s="171">
        <v>44794</v>
      </c>
      <c r="B19717" t="s">
        <v>164</v>
      </c>
      <c r="C19717">
        <v>504591.89</v>
      </c>
      <c r="D19717" t="s">
        <v>23</v>
      </c>
      <c r="E19717" t="s">
        <v>23</v>
      </c>
      <c r="F19717">
        <v>777739</v>
      </c>
    </row>
    <row r="19718" spans="1:6">
      <c r="A19718" s="171">
        <v>44794</v>
      </c>
      <c r="B19718" t="s">
        <v>164</v>
      </c>
      <c r="C19718">
        <v>504591.89</v>
      </c>
      <c r="D19718" t="s">
        <v>24</v>
      </c>
      <c r="E19718" t="s">
        <v>24</v>
      </c>
      <c r="F19718">
        <v>786299</v>
      </c>
    </row>
    <row r="19719" spans="1:6">
      <c r="A19719" s="171">
        <v>44794</v>
      </c>
      <c r="B19719" t="s">
        <v>164</v>
      </c>
      <c r="C19719">
        <v>504591.89</v>
      </c>
      <c r="D19719" t="s">
        <v>25</v>
      </c>
      <c r="E19719" t="s">
        <v>25</v>
      </c>
      <c r="F19719">
        <v>2702116</v>
      </c>
    </row>
    <row r="19720" spans="1:6">
      <c r="A19720" s="171">
        <v>44794</v>
      </c>
      <c r="B19720" t="s">
        <v>164</v>
      </c>
      <c r="C19720">
        <v>504591.89</v>
      </c>
      <c r="D19720" t="s">
        <v>26</v>
      </c>
      <c r="E19720" t="s">
        <v>26</v>
      </c>
      <c r="F19720">
        <v>5948890</v>
      </c>
    </row>
    <row r="19721" spans="1:6">
      <c r="A19721" s="171">
        <v>44794</v>
      </c>
      <c r="B19721" t="s">
        <v>164</v>
      </c>
      <c r="C19721">
        <v>504591.89</v>
      </c>
      <c r="D19721" t="s">
        <v>27</v>
      </c>
      <c r="E19721" t="s">
        <v>27</v>
      </c>
      <c r="F19721">
        <v>40902</v>
      </c>
    </row>
    <row r="19722" spans="1:6">
      <c r="A19722" s="171">
        <v>44794</v>
      </c>
      <c r="B19722" t="s">
        <v>164</v>
      </c>
      <c r="C19722">
        <v>504591.89</v>
      </c>
      <c r="D19722" t="s">
        <v>28</v>
      </c>
      <c r="E19722" t="s">
        <v>28</v>
      </c>
      <c r="F19722">
        <v>0</v>
      </c>
    </row>
    <row r="19723" spans="1:6">
      <c r="A19723" s="171">
        <v>44794</v>
      </c>
      <c r="B19723" t="s">
        <v>164</v>
      </c>
      <c r="C19723">
        <v>504591.89</v>
      </c>
      <c r="D19723" t="s">
        <v>29</v>
      </c>
      <c r="E19723" t="s">
        <v>29</v>
      </c>
      <c r="F19723">
        <v>2920250</v>
      </c>
    </row>
    <row r="19724" spans="1:6">
      <c r="A19724" s="171">
        <v>44794</v>
      </c>
      <c r="B19724" t="s">
        <v>164</v>
      </c>
      <c r="C19724">
        <v>504591.89</v>
      </c>
      <c r="D19724" t="s">
        <v>30</v>
      </c>
      <c r="E19724" t="s">
        <v>30</v>
      </c>
      <c r="F19724">
        <v>50912713</v>
      </c>
    </row>
    <row r="19725" spans="1:6">
      <c r="A19725" s="171">
        <v>44794</v>
      </c>
      <c r="B19725" t="s">
        <v>164</v>
      </c>
      <c r="C19725">
        <v>504591.89</v>
      </c>
      <c r="D19725" t="s">
        <v>31</v>
      </c>
      <c r="E19725" t="s">
        <v>31</v>
      </c>
      <c r="F19725">
        <v>1822038</v>
      </c>
    </row>
    <row r="19726" spans="1:6">
      <c r="A19726" s="171">
        <v>44794</v>
      </c>
      <c r="B19726" t="s">
        <v>164</v>
      </c>
      <c r="C19726">
        <v>504591.89</v>
      </c>
      <c r="D19726" t="s">
        <v>32</v>
      </c>
      <c r="E19726" t="s">
        <v>32</v>
      </c>
      <c r="F19726">
        <v>146465</v>
      </c>
    </row>
    <row r="19727" spans="1:6">
      <c r="A19727" s="171">
        <v>44794</v>
      </c>
      <c r="B19727" t="s">
        <v>164</v>
      </c>
      <c r="C19727">
        <v>504591.89</v>
      </c>
      <c r="D19727" t="s">
        <v>33</v>
      </c>
      <c r="E19727" t="s">
        <v>33</v>
      </c>
      <c r="F19727">
        <v>318253246</v>
      </c>
    </row>
    <row r="19728" spans="1:6">
      <c r="A19728" s="171">
        <v>44794</v>
      </c>
      <c r="B19728" t="s">
        <v>164</v>
      </c>
      <c r="C19728">
        <v>504591.89</v>
      </c>
      <c r="D19728" t="s">
        <v>34</v>
      </c>
      <c r="E19728" t="s">
        <v>34</v>
      </c>
      <c r="F19728">
        <v>0</v>
      </c>
    </row>
    <row r="19729" spans="1:6">
      <c r="A19729" s="171">
        <v>44794</v>
      </c>
      <c r="B19729" t="s">
        <v>164</v>
      </c>
      <c r="C19729">
        <v>504591.89</v>
      </c>
      <c r="D19729" t="s">
        <v>35</v>
      </c>
      <c r="E19729" t="s">
        <v>35</v>
      </c>
      <c r="F19729">
        <v>6465193</v>
      </c>
    </row>
    <row r="19730" spans="1:6">
      <c r="A19730" s="171">
        <v>44794</v>
      </c>
      <c r="B19730" t="s">
        <v>164</v>
      </c>
      <c r="C19730">
        <v>504591.89</v>
      </c>
      <c r="D19730" t="s">
        <v>36</v>
      </c>
      <c r="E19730" t="s">
        <v>36</v>
      </c>
      <c r="F19730">
        <v>0</v>
      </c>
    </row>
    <row r="19731" spans="1:6">
      <c r="A19731" s="171">
        <v>44794</v>
      </c>
      <c r="B19731" t="s">
        <v>164</v>
      </c>
      <c r="C19731">
        <v>504591.89</v>
      </c>
      <c r="D19731" t="s">
        <v>37</v>
      </c>
      <c r="E19731" t="s">
        <v>37</v>
      </c>
      <c r="F19731">
        <v>0</v>
      </c>
    </row>
    <row r="19732" spans="1:6">
      <c r="A19732" s="171">
        <v>44794</v>
      </c>
      <c r="B19732" t="s">
        <v>164</v>
      </c>
      <c r="C19732">
        <v>504591.89</v>
      </c>
      <c r="D19732" t="s">
        <v>38</v>
      </c>
      <c r="E19732" t="s">
        <v>38</v>
      </c>
      <c r="F19732">
        <v>0</v>
      </c>
    </row>
    <row r="19733" spans="1:6">
      <c r="A19733" s="171">
        <v>44794</v>
      </c>
      <c r="B19733" t="s">
        <v>164</v>
      </c>
      <c r="C19733">
        <v>504591.89</v>
      </c>
      <c r="D19733" t="s">
        <v>39</v>
      </c>
      <c r="E19733" t="s">
        <v>39</v>
      </c>
      <c r="F19733">
        <v>0</v>
      </c>
    </row>
    <row r="19734" spans="1:6">
      <c r="A19734" s="171">
        <v>44794</v>
      </c>
      <c r="B19734" t="s">
        <v>164</v>
      </c>
      <c r="C19734">
        <v>504591.89</v>
      </c>
      <c r="D19734" t="s">
        <v>40</v>
      </c>
      <c r="E19734" t="s">
        <v>40</v>
      </c>
      <c r="F19734">
        <v>0</v>
      </c>
    </row>
    <row r="19735" spans="1:6">
      <c r="A19735" s="171">
        <v>44794</v>
      </c>
      <c r="B19735" t="s">
        <v>164</v>
      </c>
      <c r="C19735">
        <v>504591.89</v>
      </c>
      <c r="D19735" t="s">
        <v>41</v>
      </c>
      <c r="E19735" t="s">
        <v>41</v>
      </c>
      <c r="F19735">
        <v>0</v>
      </c>
    </row>
    <row r="19736" spans="1:6">
      <c r="A19736" s="171">
        <v>44795</v>
      </c>
      <c r="B19736" t="s">
        <v>164</v>
      </c>
      <c r="C19736">
        <v>284761.74</v>
      </c>
      <c r="D19736" t="s">
        <v>9</v>
      </c>
      <c r="E19736" t="s">
        <v>9</v>
      </c>
      <c r="F19736">
        <v>2593972</v>
      </c>
    </row>
    <row r="19737" spans="1:6">
      <c r="A19737" s="171">
        <v>44795</v>
      </c>
      <c r="B19737" t="s">
        <v>164</v>
      </c>
      <c r="C19737">
        <v>284761.74</v>
      </c>
      <c r="D19737" t="s">
        <v>9</v>
      </c>
      <c r="E19737" t="s">
        <v>10</v>
      </c>
      <c r="F19737">
        <v>38235</v>
      </c>
    </row>
    <row r="19738" spans="1:6">
      <c r="A19738" s="171">
        <v>44795</v>
      </c>
      <c r="B19738" t="s">
        <v>164</v>
      </c>
      <c r="C19738">
        <v>284761.74</v>
      </c>
      <c r="D19738" t="s">
        <v>9</v>
      </c>
      <c r="E19738" t="s">
        <v>11</v>
      </c>
      <c r="F19738">
        <v>0</v>
      </c>
    </row>
    <row r="19739" spans="1:6">
      <c r="A19739" s="171">
        <v>44795</v>
      </c>
      <c r="B19739" t="s">
        <v>164</v>
      </c>
      <c r="C19739">
        <v>284761.74</v>
      </c>
      <c r="D19739" t="s">
        <v>9</v>
      </c>
      <c r="E19739" t="s">
        <v>12</v>
      </c>
      <c r="F19739">
        <v>2555737</v>
      </c>
    </row>
    <row r="19740" spans="1:6">
      <c r="A19740" s="171">
        <v>44795</v>
      </c>
      <c r="B19740" t="s">
        <v>164</v>
      </c>
      <c r="C19740">
        <v>284761.74</v>
      </c>
      <c r="D19740" t="s">
        <v>9</v>
      </c>
      <c r="E19740" t="s">
        <v>13</v>
      </c>
      <c r="F19740">
        <v>0</v>
      </c>
    </row>
    <row r="19741" spans="1:6">
      <c r="A19741" s="171">
        <v>44795</v>
      </c>
      <c r="B19741" t="s">
        <v>164</v>
      </c>
      <c r="C19741">
        <v>284761.74</v>
      </c>
      <c r="D19741" t="s">
        <v>14</v>
      </c>
      <c r="E19741" t="s">
        <v>14</v>
      </c>
      <c r="F19741">
        <v>90611</v>
      </c>
    </row>
    <row r="19742" spans="1:6">
      <c r="A19742" s="171">
        <v>44795</v>
      </c>
      <c r="B19742" t="s">
        <v>164</v>
      </c>
      <c r="C19742">
        <v>284761.74</v>
      </c>
      <c r="D19742" t="s">
        <v>14</v>
      </c>
      <c r="E19742" t="s">
        <v>15</v>
      </c>
      <c r="F19742">
        <v>0</v>
      </c>
    </row>
    <row r="19743" spans="1:6">
      <c r="A19743" s="171">
        <v>44795</v>
      </c>
      <c r="B19743" t="s">
        <v>164</v>
      </c>
      <c r="C19743">
        <v>284761.74</v>
      </c>
      <c r="D19743" t="s">
        <v>14</v>
      </c>
      <c r="E19743" t="s">
        <v>16</v>
      </c>
      <c r="F19743">
        <v>0</v>
      </c>
    </row>
    <row r="19744" spans="1:6">
      <c r="A19744" s="171">
        <v>44795</v>
      </c>
      <c r="B19744" t="s">
        <v>164</v>
      </c>
      <c r="C19744">
        <v>284761.74</v>
      </c>
      <c r="D19744" t="s">
        <v>14</v>
      </c>
      <c r="E19744" t="s">
        <v>17</v>
      </c>
      <c r="F19744">
        <v>0</v>
      </c>
    </row>
    <row r="19745" spans="1:6">
      <c r="A19745" s="171">
        <v>44795</v>
      </c>
      <c r="B19745" t="s">
        <v>164</v>
      </c>
      <c r="C19745">
        <v>284761.74</v>
      </c>
      <c r="D19745" t="s">
        <v>14</v>
      </c>
      <c r="E19745" t="s">
        <v>18</v>
      </c>
      <c r="F19745">
        <v>90611</v>
      </c>
    </row>
    <row r="19746" spans="1:6">
      <c r="A19746" s="171">
        <v>44795</v>
      </c>
      <c r="B19746" t="s">
        <v>164</v>
      </c>
      <c r="C19746">
        <v>284761.74</v>
      </c>
      <c r="D19746" t="s">
        <v>19</v>
      </c>
      <c r="E19746" t="s">
        <v>19</v>
      </c>
      <c r="F19746">
        <v>4237684</v>
      </c>
    </row>
    <row r="19747" spans="1:6">
      <c r="A19747" s="171">
        <v>44795</v>
      </c>
      <c r="B19747" t="s">
        <v>164</v>
      </c>
      <c r="C19747">
        <v>284761.74</v>
      </c>
      <c r="D19747" t="s">
        <v>19</v>
      </c>
      <c r="E19747" t="s">
        <v>20</v>
      </c>
      <c r="F19747">
        <v>3465446</v>
      </c>
    </row>
    <row r="19748" spans="1:6">
      <c r="A19748" s="171">
        <v>44795</v>
      </c>
      <c r="B19748" t="s">
        <v>164</v>
      </c>
      <c r="C19748">
        <v>284761.74</v>
      </c>
      <c r="D19748" t="s">
        <v>19</v>
      </c>
      <c r="E19748" t="s">
        <v>21</v>
      </c>
      <c r="F19748">
        <v>772238</v>
      </c>
    </row>
    <row r="19749" spans="1:6">
      <c r="A19749" s="171">
        <v>44795</v>
      </c>
      <c r="B19749" t="s">
        <v>164</v>
      </c>
      <c r="C19749">
        <v>284761.74</v>
      </c>
      <c r="D19749" t="s">
        <v>19</v>
      </c>
      <c r="E19749" t="s">
        <v>22</v>
      </c>
      <c r="F19749">
        <v>0</v>
      </c>
    </row>
    <row r="19750" spans="1:6">
      <c r="A19750" s="171">
        <v>44795</v>
      </c>
      <c r="B19750" t="s">
        <v>164</v>
      </c>
      <c r="C19750">
        <v>284761.74</v>
      </c>
      <c r="D19750" t="s">
        <v>23</v>
      </c>
      <c r="E19750" t="s">
        <v>23</v>
      </c>
      <c r="F19750">
        <v>685661</v>
      </c>
    </row>
    <row r="19751" spans="1:6">
      <c r="A19751" s="171">
        <v>44795</v>
      </c>
      <c r="B19751" t="s">
        <v>164</v>
      </c>
      <c r="C19751">
        <v>284761.74</v>
      </c>
      <c r="D19751" t="s">
        <v>24</v>
      </c>
      <c r="E19751" t="s">
        <v>24</v>
      </c>
      <c r="F19751">
        <v>536095</v>
      </c>
    </row>
    <row r="19752" spans="1:6">
      <c r="A19752" s="171">
        <v>44795</v>
      </c>
      <c r="B19752" t="s">
        <v>164</v>
      </c>
      <c r="C19752">
        <v>284761.74</v>
      </c>
      <c r="D19752" t="s">
        <v>25</v>
      </c>
      <c r="E19752" t="s">
        <v>25</v>
      </c>
      <c r="F19752">
        <v>3129184</v>
      </c>
    </row>
    <row r="19753" spans="1:6">
      <c r="A19753" s="171">
        <v>44795</v>
      </c>
      <c r="B19753" t="s">
        <v>164</v>
      </c>
      <c r="C19753">
        <v>284761.74</v>
      </c>
      <c r="D19753" t="s">
        <v>26</v>
      </c>
      <c r="E19753" t="s">
        <v>26</v>
      </c>
      <c r="F19753">
        <v>4363636</v>
      </c>
    </row>
    <row r="19754" spans="1:6">
      <c r="A19754" s="171">
        <v>44795</v>
      </c>
      <c r="B19754" t="s">
        <v>164</v>
      </c>
      <c r="C19754">
        <v>284761.74</v>
      </c>
      <c r="D19754" t="s">
        <v>27</v>
      </c>
      <c r="E19754" t="s">
        <v>27</v>
      </c>
      <c r="F19754">
        <v>36829</v>
      </c>
    </row>
    <row r="19755" spans="1:6">
      <c r="A19755" s="171">
        <v>44795</v>
      </c>
      <c r="B19755" t="s">
        <v>164</v>
      </c>
      <c r="C19755">
        <v>284761.74</v>
      </c>
      <c r="D19755" t="s">
        <v>28</v>
      </c>
      <c r="E19755" t="s">
        <v>28</v>
      </c>
      <c r="F19755">
        <v>0</v>
      </c>
    </row>
    <row r="19756" spans="1:6">
      <c r="A19756" s="171">
        <v>44795</v>
      </c>
      <c r="B19756" t="s">
        <v>164</v>
      </c>
      <c r="C19756">
        <v>284761.74</v>
      </c>
      <c r="D19756" t="s">
        <v>29</v>
      </c>
      <c r="E19756" t="s">
        <v>29</v>
      </c>
      <c r="F19756">
        <v>2637374</v>
      </c>
    </row>
    <row r="19757" spans="1:6">
      <c r="A19757" s="171">
        <v>44795</v>
      </c>
      <c r="B19757" t="s">
        <v>164</v>
      </c>
      <c r="C19757">
        <v>284761.74</v>
      </c>
      <c r="D19757" t="s">
        <v>30</v>
      </c>
      <c r="E19757" t="s">
        <v>30</v>
      </c>
      <c r="F19757">
        <v>46504544</v>
      </c>
    </row>
    <row r="19758" spans="1:6">
      <c r="A19758" s="171">
        <v>44795</v>
      </c>
      <c r="B19758" t="s">
        <v>164</v>
      </c>
      <c r="C19758">
        <v>284761.74</v>
      </c>
      <c r="D19758" t="s">
        <v>31</v>
      </c>
      <c r="E19758" t="s">
        <v>31</v>
      </c>
      <c r="F19758">
        <v>1315385</v>
      </c>
    </row>
    <row r="19759" spans="1:6">
      <c r="A19759" s="171">
        <v>44795</v>
      </c>
      <c r="B19759" t="s">
        <v>164</v>
      </c>
      <c r="C19759">
        <v>284761.74</v>
      </c>
      <c r="D19759" t="s">
        <v>32</v>
      </c>
      <c r="E19759" t="s">
        <v>32</v>
      </c>
      <c r="F19759">
        <v>84636</v>
      </c>
    </row>
    <row r="19760" spans="1:6">
      <c r="A19760" s="171">
        <v>44795</v>
      </c>
      <c r="B19760" t="s">
        <v>164</v>
      </c>
      <c r="C19760">
        <v>284761.74</v>
      </c>
      <c r="D19760" t="s">
        <v>33</v>
      </c>
      <c r="E19760" t="s">
        <v>33</v>
      </c>
      <c r="F19760">
        <v>321585802</v>
      </c>
    </row>
    <row r="19761" spans="1:6">
      <c r="A19761" s="171">
        <v>44795</v>
      </c>
      <c r="B19761" t="s">
        <v>164</v>
      </c>
      <c r="C19761">
        <v>284761.74</v>
      </c>
      <c r="D19761" t="s">
        <v>34</v>
      </c>
      <c r="E19761" t="s">
        <v>34</v>
      </c>
      <c r="F19761">
        <v>0</v>
      </c>
    </row>
    <row r="19762" spans="1:6">
      <c r="A19762" s="171">
        <v>44795</v>
      </c>
      <c r="B19762" t="s">
        <v>164</v>
      </c>
      <c r="C19762">
        <v>284761.74</v>
      </c>
      <c r="D19762" t="s">
        <v>35</v>
      </c>
      <c r="E19762" t="s">
        <v>35</v>
      </c>
      <c r="F19762">
        <v>6252053</v>
      </c>
    </row>
    <row r="19763" spans="1:6">
      <c r="A19763" s="171">
        <v>44795</v>
      </c>
      <c r="B19763" t="s">
        <v>164</v>
      </c>
      <c r="C19763">
        <v>284761.74</v>
      </c>
      <c r="D19763" t="s">
        <v>36</v>
      </c>
      <c r="E19763" t="s">
        <v>36</v>
      </c>
      <c r="F19763">
        <v>0</v>
      </c>
    </row>
    <row r="19764" spans="1:6">
      <c r="A19764" s="171">
        <v>44795</v>
      </c>
      <c r="B19764" t="s">
        <v>164</v>
      </c>
      <c r="C19764">
        <v>284761.74</v>
      </c>
      <c r="D19764" t="s">
        <v>37</v>
      </c>
      <c r="E19764" t="s">
        <v>37</v>
      </c>
      <c r="F19764">
        <v>0</v>
      </c>
    </row>
    <row r="19765" spans="1:6">
      <c r="A19765" s="171">
        <v>44795</v>
      </c>
      <c r="B19765" t="s">
        <v>164</v>
      </c>
      <c r="C19765">
        <v>284761.74</v>
      </c>
      <c r="D19765" t="s">
        <v>38</v>
      </c>
      <c r="E19765" t="s">
        <v>38</v>
      </c>
      <c r="F19765">
        <v>4820213</v>
      </c>
    </row>
    <row r="19766" spans="1:6">
      <c r="A19766" s="171">
        <v>44795</v>
      </c>
      <c r="B19766" t="s">
        <v>164</v>
      </c>
      <c r="C19766">
        <v>284761.74</v>
      </c>
      <c r="D19766" t="s">
        <v>39</v>
      </c>
      <c r="E19766" t="s">
        <v>39</v>
      </c>
      <c r="F19766">
        <v>0</v>
      </c>
    </row>
    <row r="19767" spans="1:6">
      <c r="A19767" s="171">
        <v>44795</v>
      </c>
      <c r="B19767" t="s">
        <v>164</v>
      </c>
      <c r="C19767">
        <v>284761.74</v>
      </c>
      <c r="D19767" t="s">
        <v>40</v>
      </c>
      <c r="E19767" t="s">
        <v>40</v>
      </c>
      <c r="F19767">
        <v>0</v>
      </c>
    </row>
    <row r="19768" spans="1:6">
      <c r="A19768" s="171">
        <v>44795</v>
      </c>
      <c r="B19768" t="s">
        <v>164</v>
      </c>
      <c r="C19768">
        <v>284761.74</v>
      </c>
      <c r="D19768" t="s">
        <v>41</v>
      </c>
      <c r="E19768" t="s">
        <v>41</v>
      </c>
      <c r="F19768">
        <v>0</v>
      </c>
    </row>
    <row r="19769" spans="1:6">
      <c r="A19769" s="171">
        <v>44796</v>
      </c>
      <c r="B19769" t="s">
        <v>164</v>
      </c>
      <c r="C19769">
        <v>206485.33</v>
      </c>
      <c r="D19769" t="s">
        <v>9</v>
      </c>
      <c r="E19769" t="s">
        <v>9</v>
      </c>
      <c r="F19769">
        <v>2338008</v>
      </c>
    </row>
    <row r="19770" spans="1:6">
      <c r="A19770" s="171">
        <v>44796</v>
      </c>
      <c r="B19770" t="s">
        <v>164</v>
      </c>
      <c r="C19770">
        <v>206485.33</v>
      </c>
      <c r="D19770" t="s">
        <v>9</v>
      </c>
      <c r="E19770" t="s">
        <v>10</v>
      </c>
      <c r="F19770">
        <v>22404</v>
      </c>
    </row>
    <row r="19771" spans="1:6">
      <c r="A19771" s="171">
        <v>44796</v>
      </c>
      <c r="B19771" t="s">
        <v>164</v>
      </c>
      <c r="C19771">
        <v>206485.33</v>
      </c>
      <c r="D19771" t="s">
        <v>9</v>
      </c>
      <c r="E19771" t="s">
        <v>11</v>
      </c>
      <c r="F19771">
        <v>0</v>
      </c>
    </row>
    <row r="19772" spans="1:6">
      <c r="A19772" s="171">
        <v>44796</v>
      </c>
      <c r="B19772" t="s">
        <v>164</v>
      </c>
      <c r="C19772">
        <v>206485.33</v>
      </c>
      <c r="D19772" t="s">
        <v>9</v>
      </c>
      <c r="E19772" t="s">
        <v>12</v>
      </c>
      <c r="F19772">
        <v>2315604</v>
      </c>
    </row>
    <row r="19773" spans="1:6">
      <c r="A19773" s="171">
        <v>44796</v>
      </c>
      <c r="B19773" t="s">
        <v>164</v>
      </c>
      <c r="C19773">
        <v>206485.33</v>
      </c>
      <c r="D19773" t="s">
        <v>9</v>
      </c>
      <c r="E19773" t="s">
        <v>13</v>
      </c>
      <c r="F19773">
        <v>0</v>
      </c>
    </row>
    <row r="19774" spans="1:6">
      <c r="A19774" s="171">
        <v>44796</v>
      </c>
      <c r="B19774" t="s">
        <v>164</v>
      </c>
      <c r="C19774">
        <v>206485.33</v>
      </c>
      <c r="D19774" t="s">
        <v>14</v>
      </c>
      <c r="E19774" t="s">
        <v>14</v>
      </c>
      <c r="F19774">
        <v>83742</v>
      </c>
    </row>
    <row r="19775" spans="1:6">
      <c r="A19775" s="171">
        <v>44796</v>
      </c>
      <c r="B19775" t="s">
        <v>164</v>
      </c>
      <c r="C19775">
        <v>206485.33</v>
      </c>
      <c r="D19775" t="s">
        <v>14</v>
      </c>
      <c r="E19775" t="s">
        <v>15</v>
      </c>
      <c r="F19775">
        <v>0</v>
      </c>
    </row>
    <row r="19776" spans="1:6">
      <c r="A19776" s="171">
        <v>44796</v>
      </c>
      <c r="B19776" t="s">
        <v>164</v>
      </c>
      <c r="C19776">
        <v>206485.33</v>
      </c>
      <c r="D19776" t="s">
        <v>14</v>
      </c>
      <c r="E19776" t="s">
        <v>16</v>
      </c>
      <c r="F19776">
        <v>0</v>
      </c>
    </row>
    <row r="19777" spans="1:6">
      <c r="A19777" s="171">
        <v>44796</v>
      </c>
      <c r="B19777" t="s">
        <v>164</v>
      </c>
      <c r="C19777">
        <v>206485.33</v>
      </c>
      <c r="D19777" t="s">
        <v>14</v>
      </c>
      <c r="E19777" t="s">
        <v>17</v>
      </c>
      <c r="F19777">
        <v>0</v>
      </c>
    </row>
    <row r="19778" spans="1:6">
      <c r="A19778" s="171">
        <v>44796</v>
      </c>
      <c r="B19778" t="s">
        <v>164</v>
      </c>
      <c r="C19778">
        <v>206485.33</v>
      </c>
      <c r="D19778" t="s">
        <v>14</v>
      </c>
      <c r="E19778" t="s">
        <v>18</v>
      </c>
      <c r="F19778">
        <v>83742</v>
      </c>
    </row>
    <row r="19779" spans="1:6">
      <c r="A19779" s="171">
        <v>44796</v>
      </c>
      <c r="B19779" t="s">
        <v>164</v>
      </c>
      <c r="C19779">
        <v>206485.33</v>
      </c>
      <c r="D19779" t="s">
        <v>19</v>
      </c>
      <c r="E19779" t="s">
        <v>19</v>
      </c>
      <c r="F19779">
        <v>6710499</v>
      </c>
    </row>
    <row r="19780" spans="1:6">
      <c r="A19780" s="171">
        <v>44796</v>
      </c>
      <c r="B19780" t="s">
        <v>164</v>
      </c>
      <c r="C19780">
        <v>206485.33</v>
      </c>
      <c r="D19780" t="s">
        <v>19</v>
      </c>
      <c r="E19780" t="s">
        <v>20</v>
      </c>
      <c r="F19780">
        <v>6372274</v>
      </c>
    </row>
    <row r="19781" spans="1:6">
      <c r="A19781" s="171">
        <v>44796</v>
      </c>
      <c r="B19781" t="s">
        <v>164</v>
      </c>
      <c r="C19781">
        <v>206485.33</v>
      </c>
      <c r="D19781" t="s">
        <v>19</v>
      </c>
      <c r="E19781" t="s">
        <v>21</v>
      </c>
      <c r="F19781">
        <v>338225</v>
      </c>
    </row>
    <row r="19782" spans="1:6">
      <c r="A19782" s="171">
        <v>44796</v>
      </c>
      <c r="B19782" t="s">
        <v>164</v>
      </c>
      <c r="C19782">
        <v>206485.33</v>
      </c>
      <c r="D19782" t="s">
        <v>19</v>
      </c>
      <c r="E19782" t="s">
        <v>22</v>
      </c>
      <c r="F19782">
        <v>0</v>
      </c>
    </row>
    <row r="19783" spans="1:6">
      <c r="A19783" s="171">
        <v>44796</v>
      </c>
      <c r="B19783" t="s">
        <v>164</v>
      </c>
      <c r="C19783">
        <v>206485.33</v>
      </c>
      <c r="D19783" t="s">
        <v>23</v>
      </c>
      <c r="E19783" t="s">
        <v>23</v>
      </c>
      <c r="F19783">
        <v>627352</v>
      </c>
    </row>
    <row r="19784" spans="1:6">
      <c r="A19784" s="171">
        <v>44796</v>
      </c>
      <c r="B19784" t="s">
        <v>164</v>
      </c>
      <c r="C19784">
        <v>206485.33</v>
      </c>
      <c r="D19784" t="s">
        <v>24</v>
      </c>
      <c r="E19784" t="s">
        <v>24</v>
      </c>
      <c r="F19784">
        <v>579507</v>
      </c>
    </row>
    <row r="19785" spans="1:6">
      <c r="A19785" s="171">
        <v>44796</v>
      </c>
      <c r="B19785" t="s">
        <v>164</v>
      </c>
      <c r="C19785">
        <v>206485.33</v>
      </c>
      <c r="D19785" t="s">
        <v>25</v>
      </c>
      <c r="E19785" t="s">
        <v>25</v>
      </c>
      <c r="F19785">
        <v>3472827</v>
      </c>
    </row>
    <row r="19786" spans="1:6">
      <c r="A19786" s="171">
        <v>44796</v>
      </c>
      <c r="B19786" t="s">
        <v>164</v>
      </c>
      <c r="C19786">
        <v>206485.33</v>
      </c>
      <c r="D19786" t="s">
        <v>26</v>
      </c>
      <c r="E19786" t="s">
        <v>26</v>
      </c>
      <c r="F19786">
        <v>6881192</v>
      </c>
    </row>
    <row r="19787" spans="1:6">
      <c r="A19787" s="171">
        <v>44796</v>
      </c>
      <c r="B19787" t="s">
        <v>164</v>
      </c>
      <c r="C19787">
        <v>206485.33</v>
      </c>
      <c r="D19787" t="s">
        <v>27</v>
      </c>
      <c r="E19787" t="s">
        <v>27</v>
      </c>
      <c r="F19787">
        <v>38828</v>
      </c>
    </row>
    <row r="19788" spans="1:6">
      <c r="A19788" s="171">
        <v>44796</v>
      </c>
      <c r="B19788" t="s">
        <v>164</v>
      </c>
      <c r="C19788">
        <v>206485.33</v>
      </c>
      <c r="D19788" t="s">
        <v>28</v>
      </c>
      <c r="E19788" t="s">
        <v>28</v>
      </c>
      <c r="F19788">
        <v>0</v>
      </c>
    </row>
    <row r="19789" spans="1:6">
      <c r="A19789" s="171">
        <v>44796</v>
      </c>
      <c r="B19789" t="s">
        <v>164</v>
      </c>
      <c r="C19789">
        <v>206485.33</v>
      </c>
      <c r="D19789" t="s">
        <v>29</v>
      </c>
      <c r="E19789" t="s">
        <v>29</v>
      </c>
      <c r="F19789">
        <v>2256310</v>
      </c>
    </row>
    <row r="19790" spans="1:6">
      <c r="A19790" s="171">
        <v>44796</v>
      </c>
      <c r="B19790" t="s">
        <v>164</v>
      </c>
      <c r="C19790">
        <v>206485.33</v>
      </c>
      <c r="D19790" t="s">
        <v>30</v>
      </c>
      <c r="E19790" t="s">
        <v>30</v>
      </c>
      <c r="F19790">
        <v>55160560</v>
      </c>
    </row>
    <row r="19791" spans="1:6">
      <c r="A19791" s="171">
        <v>44796</v>
      </c>
      <c r="B19791" t="s">
        <v>164</v>
      </c>
      <c r="C19791">
        <v>206485.33</v>
      </c>
      <c r="D19791" t="s">
        <v>31</v>
      </c>
      <c r="E19791" t="s">
        <v>31</v>
      </c>
      <c r="F19791">
        <v>1170180</v>
      </c>
    </row>
    <row r="19792" spans="1:6">
      <c r="A19792" s="171">
        <v>44796</v>
      </c>
      <c r="B19792" t="s">
        <v>164</v>
      </c>
      <c r="C19792">
        <v>206485.33</v>
      </c>
      <c r="D19792" t="s">
        <v>32</v>
      </c>
      <c r="E19792" t="s">
        <v>32</v>
      </c>
      <c r="F19792">
        <v>72121</v>
      </c>
    </row>
    <row r="19793" spans="1:6">
      <c r="A19793" s="171">
        <v>44796</v>
      </c>
      <c r="B19793" t="s">
        <v>164</v>
      </c>
      <c r="C19793">
        <v>206485.33</v>
      </c>
      <c r="D19793" t="s">
        <v>33</v>
      </c>
      <c r="E19793" t="s">
        <v>33</v>
      </c>
      <c r="F19793">
        <v>329214810</v>
      </c>
    </row>
    <row r="19794" spans="1:6">
      <c r="A19794" s="171">
        <v>44796</v>
      </c>
      <c r="B19794" t="s">
        <v>164</v>
      </c>
      <c r="C19794">
        <v>206485.33</v>
      </c>
      <c r="D19794" t="s">
        <v>34</v>
      </c>
      <c r="E19794" t="s">
        <v>34</v>
      </c>
      <c r="F19794">
        <v>0</v>
      </c>
    </row>
    <row r="19795" spans="1:6">
      <c r="A19795" s="171">
        <v>44796</v>
      </c>
      <c r="B19795" t="s">
        <v>164</v>
      </c>
      <c r="C19795">
        <v>206485.33</v>
      </c>
      <c r="D19795" t="s">
        <v>35</v>
      </c>
      <c r="E19795" t="s">
        <v>35</v>
      </c>
      <c r="F19795">
        <v>6363618</v>
      </c>
    </row>
    <row r="19796" spans="1:6">
      <c r="A19796" s="171">
        <v>44796</v>
      </c>
      <c r="B19796" t="s">
        <v>164</v>
      </c>
      <c r="C19796">
        <v>206485.33</v>
      </c>
      <c r="D19796" t="s">
        <v>36</v>
      </c>
      <c r="E19796" t="s">
        <v>36</v>
      </c>
      <c r="F19796">
        <v>0</v>
      </c>
    </row>
    <row r="19797" spans="1:6">
      <c r="A19797" s="171">
        <v>44796</v>
      </c>
      <c r="B19797" t="s">
        <v>164</v>
      </c>
      <c r="C19797">
        <v>206485.33</v>
      </c>
      <c r="D19797" t="s">
        <v>37</v>
      </c>
      <c r="E19797" t="s">
        <v>37</v>
      </c>
      <c r="F19797">
        <v>0</v>
      </c>
    </row>
    <row r="19798" spans="1:6">
      <c r="A19798" s="171">
        <v>44796</v>
      </c>
      <c r="B19798" t="s">
        <v>164</v>
      </c>
      <c r="C19798">
        <v>206485.33</v>
      </c>
      <c r="D19798" t="s">
        <v>38</v>
      </c>
      <c r="E19798" t="s">
        <v>38</v>
      </c>
      <c r="F19798">
        <v>0</v>
      </c>
    </row>
    <row r="19799" spans="1:6">
      <c r="A19799" s="171">
        <v>44796</v>
      </c>
      <c r="B19799" t="s">
        <v>164</v>
      </c>
      <c r="C19799">
        <v>206485.33</v>
      </c>
      <c r="D19799" t="s">
        <v>39</v>
      </c>
      <c r="E19799" t="s">
        <v>39</v>
      </c>
      <c r="F19799">
        <v>0</v>
      </c>
    </row>
    <row r="19800" spans="1:6">
      <c r="A19800" s="171">
        <v>44796</v>
      </c>
      <c r="B19800" t="s">
        <v>164</v>
      </c>
      <c r="C19800">
        <v>206485.33</v>
      </c>
      <c r="D19800" t="s">
        <v>40</v>
      </c>
      <c r="E19800" t="s">
        <v>40</v>
      </c>
      <c r="F19800">
        <v>0</v>
      </c>
    </row>
    <row r="19801" spans="1:6">
      <c r="A19801" s="171">
        <v>44796</v>
      </c>
      <c r="B19801" t="s">
        <v>164</v>
      </c>
      <c r="C19801">
        <v>206485.33</v>
      </c>
      <c r="D19801" t="s">
        <v>41</v>
      </c>
      <c r="E19801" t="s">
        <v>41</v>
      </c>
      <c r="F19801">
        <v>0</v>
      </c>
    </row>
    <row r="19802" spans="1:6">
      <c r="A19802" s="171">
        <v>44797</v>
      </c>
      <c r="B19802" t="s">
        <v>164</v>
      </c>
      <c r="C19802">
        <v>238647.71</v>
      </c>
      <c r="D19802" t="s">
        <v>9</v>
      </c>
      <c r="E19802" t="s">
        <v>9</v>
      </c>
      <c r="F19802">
        <v>2933379</v>
      </c>
    </row>
    <row r="19803" spans="1:6">
      <c r="A19803" s="171">
        <v>44797</v>
      </c>
      <c r="B19803" t="s">
        <v>164</v>
      </c>
      <c r="C19803">
        <v>238647.71</v>
      </c>
      <c r="D19803" t="s">
        <v>9</v>
      </c>
      <c r="E19803" t="s">
        <v>10</v>
      </c>
      <c r="F19803">
        <v>815807</v>
      </c>
    </row>
    <row r="19804" spans="1:6">
      <c r="A19804" s="171">
        <v>44797</v>
      </c>
      <c r="B19804" t="s">
        <v>164</v>
      </c>
      <c r="C19804">
        <v>238647.71</v>
      </c>
      <c r="D19804" t="s">
        <v>9</v>
      </c>
      <c r="E19804" t="s">
        <v>11</v>
      </c>
      <c r="F19804">
        <v>0</v>
      </c>
    </row>
    <row r="19805" spans="1:6">
      <c r="A19805" s="171">
        <v>44797</v>
      </c>
      <c r="B19805" t="s">
        <v>164</v>
      </c>
      <c r="C19805">
        <v>238647.71</v>
      </c>
      <c r="D19805" t="s">
        <v>9</v>
      </c>
      <c r="E19805" t="s">
        <v>12</v>
      </c>
      <c r="F19805">
        <v>2117572</v>
      </c>
    </row>
    <row r="19806" spans="1:6">
      <c r="A19806" s="171">
        <v>44797</v>
      </c>
      <c r="B19806" t="s">
        <v>164</v>
      </c>
      <c r="C19806">
        <v>238647.71</v>
      </c>
      <c r="D19806" t="s">
        <v>9</v>
      </c>
      <c r="E19806" t="s">
        <v>13</v>
      </c>
      <c r="F19806">
        <v>0</v>
      </c>
    </row>
    <row r="19807" spans="1:6">
      <c r="A19807" s="171">
        <v>44797</v>
      </c>
      <c r="B19807" t="s">
        <v>164</v>
      </c>
      <c r="C19807">
        <v>238647.71</v>
      </c>
      <c r="D19807" t="s">
        <v>14</v>
      </c>
      <c r="E19807" t="s">
        <v>14</v>
      </c>
      <c r="F19807">
        <v>61113</v>
      </c>
    </row>
    <row r="19808" spans="1:6">
      <c r="A19808" s="171">
        <v>44797</v>
      </c>
      <c r="B19808" t="s">
        <v>164</v>
      </c>
      <c r="C19808">
        <v>238647.71</v>
      </c>
      <c r="D19808" t="s">
        <v>14</v>
      </c>
      <c r="E19808" t="s">
        <v>15</v>
      </c>
      <c r="F19808">
        <v>0</v>
      </c>
    </row>
    <row r="19809" spans="1:6">
      <c r="A19809" s="171">
        <v>44797</v>
      </c>
      <c r="B19809" t="s">
        <v>164</v>
      </c>
      <c r="C19809">
        <v>238647.71</v>
      </c>
      <c r="D19809" t="s">
        <v>14</v>
      </c>
      <c r="E19809" t="s">
        <v>16</v>
      </c>
      <c r="F19809">
        <v>0</v>
      </c>
    </row>
    <row r="19810" spans="1:6">
      <c r="A19810" s="171">
        <v>44797</v>
      </c>
      <c r="B19810" t="s">
        <v>164</v>
      </c>
      <c r="C19810">
        <v>238647.71</v>
      </c>
      <c r="D19810" t="s">
        <v>14</v>
      </c>
      <c r="E19810" t="s">
        <v>17</v>
      </c>
      <c r="F19810">
        <v>0</v>
      </c>
    </row>
    <row r="19811" spans="1:6">
      <c r="A19811" s="171">
        <v>44797</v>
      </c>
      <c r="B19811" t="s">
        <v>164</v>
      </c>
      <c r="C19811">
        <v>238647.71</v>
      </c>
      <c r="D19811" t="s">
        <v>14</v>
      </c>
      <c r="E19811" t="s">
        <v>18</v>
      </c>
      <c r="F19811">
        <v>61113</v>
      </c>
    </row>
    <row r="19812" spans="1:6">
      <c r="A19812" s="171">
        <v>44797</v>
      </c>
      <c r="B19812" t="s">
        <v>164</v>
      </c>
      <c r="C19812">
        <v>238647.71</v>
      </c>
      <c r="D19812" t="s">
        <v>19</v>
      </c>
      <c r="E19812" t="s">
        <v>19</v>
      </c>
      <c r="F19812">
        <v>6695269</v>
      </c>
    </row>
    <row r="19813" spans="1:6">
      <c r="A19813" s="171">
        <v>44797</v>
      </c>
      <c r="B19813" t="s">
        <v>164</v>
      </c>
      <c r="C19813">
        <v>238647.71</v>
      </c>
      <c r="D19813" t="s">
        <v>19</v>
      </c>
      <c r="E19813" t="s">
        <v>20</v>
      </c>
      <c r="F19813">
        <v>6454613</v>
      </c>
    </row>
    <row r="19814" spans="1:6">
      <c r="A19814" s="171">
        <v>44797</v>
      </c>
      <c r="B19814" t="s">
        <v>164</v>
      </c>
      <c r="C19814">
        <v>238647.71</v>
      </c>
      <c r="D19814" t="s">
        <v>19</v>
      </c>
      <c r="E19814" t="s">
        <v>21</v>
      </c>
      <c r="F19814">
        <v>240656</v>
      </c>
    </row>
    <row r="19815" spans="1:6">
      <c r="A19815" s="171">
        <v>44797</v>
      </c>
      <c r="B19815" t="s">
        <v>164</v>
      </c>
      <c r="C19815">
        <v>238647.71</v>
      </c>
      <c r="D19815" t="s">
        <v>19</v>
      </c>
      <c r="E19815" t="s">
        <v>22</v>
      </c>
      <c r="F19815">
        <v>0</v>
      </c>
    </row>
    <row r="19816" spans="1:6">
      <c r="A19816" s="171">
        <v>44797</v>
      </c>
      <c r="B19816" t="s">
        <v>164</v>
      </c>
      <c r="C19816">
        <v>238647.71</v>
      </c>
      <c r="D19816" t="s">
        <v>23</v>
      </c>
      <c r="E19816" t="s">
        <v>23</v>
      </c>
      <c r="F19816">
        <v>540366</v>
      </c>
    </row>
    <row r="19817" spans="1:6">
      <c r="A19817" s="171">
        <v>44797</v>
      </c>
      <c r="B19817" t="s">
        <v>164</v>
      </c>
      <c r="C19817">
        <v>238647.71</v>
      </c>
      <c r="D19817" t="s">
        <v>24</v>
      </c>
      <c r="E19817" t="s">
        <v>24</v>
      </c>
      <c r="F19817">
        <v>535150</v>
      </c>
    </row>
    <row r="19818" spans="1:6">
      <c r="A19818" s="171">
        <v>44797</v>
      </c>
      <c r="B19818" t="s">
        <v>164</v>
      </c>
      <c r="C19818">
        <v>238647.71</v>
      </c>
      <c r="D19818" t="s">
        <v>25</v>
      </c>
      <c r="E19818" t="s">
        <v>25</v>
      </c>
      <c r="F19818">
        <v>3373938</v>
      </c>
    </row>
    <row r="19819" spans="1:6">
      <c r="A19819" s="171">
        <v>44797</v>
      </c>
      <c r="B19819" t="s">
        <v>164</v>
      </c>
      <c r="C19819">
        <v>238647.71</v>
      </c>
      <c r="D19819" t="s">
        <v>26</v>
      </c>
      <c r="E19819" t="s">
        <v>26</v>
      </c>
      <c r="F19819">
        <v>7179121</v>
      </c>
    </row>
    <row r="19820" spans="1:6">
      <c r="A19820" s="171">
        <v>44797</v>
      </c>
      <c r="B19820" t="s">
        <v>164</v>
      </c>
      <c r="C19820">
        <v>238647.71</v>
      </c>
      <c r="D19820" t="s">
        <v>27</v>
      </c>
      <c r="E19820" t="s">
        <v>27</v>
      </c>
      <c r="F19820">
        <v>38793</v>
      </c>
    </row>
    <row r="19821" spans="1:6">
      <c r="A19821" s="171">
        <v>44797</v>
      </c>
      <c r="B19821" t="s">
        <v>164</v>
      </c>
      <c r="C19821">
        <v>238647.71</v>
      </c>
      <c r="D19821" t="s">
        <v>28</v>
      </c>
      <c r="E19821" t="s">
        <v>28</v>
      </c>
      <c r="F19821">
        <v>0</v>
      </c>
    </row>
    <row r="19822" spans="1:6">
      <c r="A19822" s="171">
        <v>44797</v>
      </c>
      <c r="B19822" t="s">
        <v>164</v>
      </c>
      <c r="C19822">
        <v>238647.71</v>
      </c>
      <c r="D19822" t="s">
        <v>29</v>
      </c>
      <c r="E19822" t="s">
        <v>29</v>
      </c>
      <c r="F19822">
        <v>2373430</v>
      </c>
    </row>
    <row r="19823" spans="1:6">
      <c r="A19823" s="171">
        <v>44797</v>
      </c>
      <c r="B19823" t="s">
        <v>164</v>
      </c>
      <c r="C19823">
        <v>238647.71</v>
      </c>
      <c r="D19823" t="s">
        <v>30</v>
      </c>
      <c r="E19823" t="s">
        <v>30</v>
      </c>
      <c r="F19823">
        <v>42955711</v>
      </c>
    </row>
    <row r="19824" spans="1:6">
      <c r="A19824" s="171">
        <v>44797</v>
      </c>
      <c r="B19824" t="s">
        <v>164</v>
      </c>
      <c r="C19824">
        <v>238647.71</v>
      </c>
      <c r="D19824" t="s">
        <v>31</v>
      </c>
      <c r="E19824" t="s">
        <v>31</v>
      </c>
      <c r="F19824">
        <v>796491</v>
      </c>
    </row>
    <row r="19825" spans="1:6">
      <c r="A19825" s="171">
        <v>44797</v>
      </c>
      <c r="B19825" t="s">
        <v>164</v>
      </c>
      <c r="C19825">
        <v>238647.71</v>
      </c>
      <c r="D19825" t="s">
        <v>32</v>
      </c>
      <c r="E19825" t="s">
        <v>32</v>
      </c>
      <c r="F19825">
        <v>103699</v>
      </c>
    </row>
    <row r="19826" spans="1:6">
      <c r="A19826" s="171">
        <v>44797</v>
      </c>
      <c r="B19826" t="s">
        <v>164</v>
      </c>
      <c r="C19826">
        <v>238647.71</v>
      </c>
      <c r="D19826" t="s">
        <v>33</v>
      </c>
      <c r="E19826" t="s">
        <v>33</v>
      </c>
      <c r="F19826">
        <v>334413752</v>
      </c>
    </row>
    <row r="19827" spans="1:6">
      <c r="A19827" s="171">
        <v>44797</v>
      </c>
      <c r="B19827" t="s">
        <v>164</v>
      </c>
      <c r="C19827">
        <v>238647.71</v>
      </c>
      <c r="D19827" t="s">
        <v>34</v>
      </c>
      <c r="E19827" t="s">
        <v>34</v>
      </c>
      <c r="F19827">
        <v>0</v>
      </c>
    </row>
    <row r="19828" spans="1:6">
      <c r="A19828" s="171">
        <v>44797</v>
      </c>
      <c r="B19828" t="s">
        <v>164</v>
      </c>
      <c r="C19828">
        <v>238647.71</v>
      </c>
      <c r="D19828" t="s">
        <v>35</v>
      </c>
      <c r="E19828" t="s">
        <v>35</v>
      </c>
      <c r="F19828">
        <v>6305055</v>
      </c>
    </row>
    <row r="19829" spans="1:6">
      <c r="A19829" s="171">
        <v>44797</v>
      </c>
      <c r="B19829" t="s">
        <v>164</v>
      </c>
      <c r="C19829">
        <v>238647.71</v>
      </c>
      <c r="D19829" t="s">
        <v>36</v>
      </c>
      <c r="E19829" t="s">
        <v>36</v>
      </c>
      <c r="F19829">
        <v>0</v>
      </c>
    </row>
    <row r="19830" spans="1:6">
      <c r="A19830" s="171">
        <v>44797</v>
      </c>
      <c r="B19830" t="s">
        <v>164</v>
      </c>
      <c r="C19830">
        <v>238647.71</v>
      </c>
      <c r="D19830" t="s">
        <v>37</v>
      </c>
      <c r="E19830" t="s">
        <v>37</v>
      </c>
      <c r="F19830">
        <v>0</v>
      </c>
    </row>
    <row r="19831" spans="1:6">
      <c r="A19831" s="171">
        <v>44797</v>
      </c>
      <c r="B19831" t="s">
        <v>164</v>
      </c>
      <c r="C19831">
        <v>238647.71</v>
      </c>
      <c r="D19831" t="s">
        <v>38</v>
      </c>
      <c r="E19831" t="s">
        <v>38</v>
      </c>
      <c r="F19831">
        <v>5718909</v>
      </c>
    </row>
    <row r="19832" spans="1:6">
      <c r="A19832" s="171">
        <v>44797</v>
      </c>
      <c r="B19832" t="s">
        <v>164</v>
      </c>
      <c r="C19832">
        <v>238647.71</v>
      </c>
      <c r="D19832" t="s">
        <v>39</v>
      </c>
      <c r="E19832" t="s">
        <v>39</v>
      </c>
      <c r="F19832">
        <v>0</v>
      </c>
    </row>
    <row r="19833" spans="1:6">
      <c r="A19833" s="171">
        <v>44797</v>
      </c>
      <c r="B19833" t="s">
        <v>164</v>
      </c>
      <c r="C19833">
        <v>238647.71</v>
      </c>
      <c r="D19833" t="s">
        <v>40</v>
      </c>
      <c r="E19833" t="s">
        <v>40</v>
      </c>
      <c r="F19833">
        <v>0</v>
      </c>
    </row>
    <row r="19834" spans="1:6">
      <c r="A19834" s="171">
        <v>44797</v>
      </c>
      <c r="B19834" t="s">
        <v>164</v>
      </c>
      <c r="C19834">
        <v>238647.71</v>
      </c>
      <c r="D19834" t="s">
        <v>41</v>
      </c>
      <c r="E19834" t="s">
        <v>41</v>
      </c>
      <c r="F19834">
        <v>0</v>
      </c>
    </row>
    <row r="19835" spans="1:6">
      <c r="A19835" s="171">
        <v>44798</v>
      </c>
      <c r="B19835" t="s">
        <v>164</v>
      </c>
      <c r="C19835">
        <v>224927.58</v>
      </c>
      <c r="D19835" t="s">
        <v>9</v>
      </c>
      <c r="E19835" t="s">
        <v>9</v>
      </c>
      <c r="F19835">
        <v>2207398</v>
      </c>
    </row>
    <row r="19836" spans="1:6">
      <c r="A19836" s="171">
        <v>44798</v>
      </c>
      <c r="B19836" t="s">
        <v>164</v>
      </c>
      <c r="C19836">
        <v>224927.58</v>
      </c>
      <c r="D19836" t="s">
        <v>9</v>
      </c>
      <c r="E19836" t="s">
        <v>10</v>
      </c>
      <c r="F19836">
        <v>29087</v>
      </c>
    </row>
    <row r="19837" spans="1:6">
      <c r="A19837" s="171">
        <v>44798</v>
      </c>
      <c r="B19837" t="s">
        <v>164</v>
      </c>
      <c r="C19837">
        <v>224927.58</v>
      </c>
      <c r="D19837" t="s">
        <v>9</v>
      </c>
      <c r="E19837" t="s">
        <v>11</v>
      </c>
      <c r="F19837">
        <v>0</v>
      </c>
    </row>
    <row r="19838" spans="1:6">
      <c r="A19838" s="171">
        <v>44798</v>
      </c>
      <c r="B19838" t="s">
        <v>164</v>
      </c>
      <c r="C19838">
        <v>224927.58</v>
      </c>
      <c r="D19838" t="s">
        <v>9</v>
      </c>
      <c r="E19838" t="s">
        <v>12</v>
      </c>
      <c r="F19838">
        <v>2178311</v>
      </c>
    </row>
    <row r="19839" spans="1:6">
      <c r="A19839" s="171">
        <v>44798</v>
      </c>
      <c r="B19839" t="s">
        <v>164</v>
      </c>
      <c r="C19839">
        <v>224927.58</v>
      </c>
      <c r="D19839" t="s">
        <v>9</v>
      </c>
      <c r="E19839" t="s">
        <v>13</v>
      </c>
      <c r="F19839">
        <v>0</v>
      </c>
    </row>
    <row r="19840" spans="1:6">
      <c r="A19840" s="171">
        <v>44798</v>
      </c>
      <c r="B19840" t="s">
        <v>164</v>
      </c>
      <c r="C19840">
        <v>224927.58</v>
      </c>
      <c r="D19840" t="s">
        <v>14</v>
      </c>
      <c r="E19840" t="s">
        <v>14</v>
      </c>
      <c r="F19840">
        <v>96160</v>
      </c>
    </row>
    <row r="19841" spans="1:6">
      <c r="A19841" s="171">
        <v>44798</v>
      </c>
      <c r="B19841" t="s">
        <v>164</v>
      </c>
      <c r="C19841">
        <v>224927.58</v>
      </c>
      <c r="D19841" t="s">
        <v>14</v>
      </c>
      <c r="E19841" t="s">
        <v>15</v>
      </c>
      <c r="F19841">
        <v>0</v>
      </c>
    </row>
    <row r="19842" spans="1:6">
      <c r="A19842" s="171">
        <v>44798</v>
      </c>
      <c r="B19842" t="s">
        <v>164</v>
      </c>
      <c r="C19842">
        <v>224927.58</v>
      </c>
      <c r="D19842" t="s">
        <v>14</v>
      </c>
      <c r="E19842" t="s">
        <v>16</v>
      </c>
      <c r="F19842">
        <v>0</v>
      </c>
    </row>
    <row r="19843" spans="1:6">
      <c r="A19843" s="171">
        <v>44798</v>
      </c>
      <c r="B19843" t="s">
        <v>164</v>
      </c>
      <c r="C19843">
        <v>224927.58</v>
      </c>
      <c r="D19843" t="s">
        <v>14</v>
      </c>
      <c r="E19843" t="s">
        <v>17</v>
      </c>
      <c r="F19843">
        <v>0</v>
      </c>
    </row>
    <row r="19844" spans="1:6">
      <c r="A19844" s="171">
        <v>44798</v>
      </c>
      <c r="B19844" t="s">
        <v>164</v>
      </c>
      <c r="C19844">
        <v>224927.58</v>
      </c>
      <c r="D19844" t="s">
        <v>14</v>
      </c>
      <c r="E19844" t="s">
        <v>18</v>
      </c>
      <c r="F19844">
        <v>96160</v>
      </c>
    </row>
    <row r="19845" spans="1:6">
      <c r="A19845" s="171">
        <v>44798</v>
      </c>
      <c r="B19845" t="s">
        <v>164</v>
      </c>
      <c r="C19845">
        <v>224927.58</v>
      </c>
      <c r="D19845" t="s">
        <v>19</v>
      </c>
      <c r="E19845" t="s">
        <v>19</v>
      </c>
      <c r="F19845">
        <v>11175929</v>
      </c>
    </row>
    <row r="19846" spans="1:6">
      <c r="A19846" s="171">
        <v>44798</v>
      </c>
      <c r="B19846" t="s">
        <v>164</v>
      </c>
      <c r="C19846">
        <v>224927.58</v>
      </c>
      <c r="D19846" t="s">
        <v>19</v>
      </c>
      <c r="E19846" t="s">
        <v>20</v>
      </c>
      <c r="F19846">
        <v>11027850</v>
      </c>
    </row>
    <row r="19847" spans="1:6">
      <c r="A19847" s="171">
        <v>44798</v>
      </c>
      <c r="B19847" t="s">
        <v>164</v>
      </c>
      <c r="C19847">
        <v>224927.58</v>
      </c>
      <c r="D19847" t="s">
        <v>19</v>
      </c>
      <c r="E19847" t="s">
        <v>21</v>
      </c>
      <c r="F19847">
        <v>148079</v>
      </c>
    </row>
    <row r="19848" spans="1:6">
      <c r="A19848" s="171">
        <v>44798</v>
      </c>
      <c r="B19848" t="s">
        <v>164</v>
      </c>
      <c r="C19848">
        <v>224927.58</v>
      </c>
      <c r="D19848" t="s">
        <v>19</v>
      </c>
      <c r="E19848" t="s">
        <v>22</v>
      </c>
      <c r="F19848">
        <v>0</v>
      </c>
    </row>
    <row r="19849" spans="1:6">
      <c r="A19849" s="171">
        <v>44798</v>
      </c>
      <c r="B19849" t="s">
        <v>164</v>
      </c>
      <c r="C19849">
        <v>224927.58</v>
      </c>
      <c r="D19849" t="s">
        <v>23</v>
      </c>
      <c r="E19849" t="s">
        <v>23</v>
      </c>
      <c r="F19849">
        <v>497599</v>
      </c>
    </row>
    <row r="19850" spans="1:6">
      <c r="A19850" s="171">
        <v>44798</v>
      </c>
      <c r="B19850" t="s">
        <v>164</v>
      </c>
      <c r="C19850">
        <v>224927.58</v>
      </c>
      <c r="D19850" t="s">
        <v>24</v>
      </c>
      <c r="E19850" t="s">
        <v>24</v>
      </c>
      <c r="F19850">
        <v>870337</v>
      </c>
    </row>
    <row r="19851" spans="1:6">
      <c r="A19851" s="171">
        <v>44798</v>
      </c>
      <c r="B19851" t="s">
        <v>164</v>
      </c>
      <c r="C19851">
        <v>224927.58</v>
      </c>
      <c r="D19851" t="s">
        <v>25</v>
      </c>
      <c r="E19851" t="s">
        <v>25</v>
      </c>
      <c r="F19851">
        <v>3129070</v>
      </c>
    </row>
    <row r="19852" spans="1:6">
      <c r="A19852" s="171">
        <v>44798</v>
      </c>
      <c r="B19852" t="s">
        <v>164</v>
      </c>
      <c r="C19852">
        <v>224927.58</v>
      </c>
      <c r="D19852" t="s">
        <v>26</v>
      </c>
      <c r="E19852" t="s">
        <v>26</v>
      </c>
      <c r="F19852">
        <v>11430388</v>
      </c>
    </row>
    <row r="19853" spans="1:6">
      <c r="A19853" s="171">
        <v>44798</v>
      </c>
      <c r="B19853" t="s">
        <v>164</v>
      </c>
      <c r="C19853">
        <v>224927.58</v>
      </c>
      <c r="D19853" t="s">
        <v>27</v>
      </c>
      <c r="E19853" t="s">
        <v>27</v>
      </c>
      <c r="F19853">
        <v>38357</v>
      </c>
    </row>
    <row r="19854" spans="1:6">
      <c r="A19854" s="171">
        <v>44798</v>
      </c>
      <c r="B19854" t="s">
        <v>164</v>
      </c>
      <c r="C19854">
        <v>224927.58</v>
      </c>
      <c r="D19854" t="s">
        <v>28</v>
      </c>
      <c r="E19854" t="s">
        <v>28</v>
      </c>
      <c r="F19854">
        <v>0</v>
      </c>
    </row>
    <row r="19855" spans="1:6">
      <c r="A19855" s="171">
        <v>44798</v>
      </c>
      <c r="B19855" t="s">
        <v>164</v>
      </c>
      <c r="C19855">
        <v>224927.58</v>
      </c>
      <c r="D19855" t="s">
        <v>29</v>
      </c>
      <c r="E19855" t="s">
        <v>29</v>
      </c>
      <c r="F19855">
        <v>2923987</v>
      </c>
    </row>
    <row r="19856" spans="1:6">
      <c r="A19856" s="171">
        <v>44798</v>
      </c>
      <c r="B19856" t="s">
        <v>164</v>
      </c>
      <c r="C19856">
        <v>224927.58</v>
      </c>
      <c r="D19856" t="s">
        <v>30</v>
      </c>
      <c r="E19856" t="s">
        <v>30</v>
      </c>
      <c r="F19856">
        <v>41205753</v>
      </c>
    </row>
    <row r="19857" spans="1:6">
      <c r="A19857" s="171">
        <v>44798</v>
      </c>
      <c r="B19857" t="s">
        <v>164</v>
      </c>
      <c r="C19857">
        <v>224927.58</v>
      </c>
      <c r="D19857" t="s">
        <v>31</v>
      </c>
      <c r="E19857" t="s">
        <v>31</v>
      </c>
      <c r="F19857">
        <v>453974</v>
      </c>
    </row>
    <row r="19858" spans="1:6">
      <c r="A19858" s="171">
        <v>44798</v>
      </c>
      <c r="B19858" t="s">
        <v>164</v>
      </c>
      <c r="C19858">
        <v>224927.58</v>
      </c>
      <c r="D19858" t="s">
        <v>32</v>
      </c>
      <c r="E19858" t="s">
        <v>32</v>
      </c>
      <c r="F19858">
        <v>244505</v>
      </c>
    </row>
    <row r="19859" spans="1:6">
      <c r="A19859" s="171">
        <v>44798</v>
      </c>
      <c r="B19859" t="s">
        <v>164</v>
      </c>
      <c r="C19859">
        <v>224927.58</v>
      </c>
      <c r="D19859" t="s">
        <v>33</v>
      </c>
      <c r="E19859" t="s">
        <v>33</v>
      </c>
      <c r="F19859">
        <v>339156921</v>
      </c>
    </row>
    <row r="19860" spans="1:6">
      <c r="A19860" s="171">
        <v>44798</v>
      </c>
      <c r="B19860" t="s">
        <v>164</v>
      </c>
      <c r="C19860">
        <v>224927.58</v>
      </c>
      <c r="D19860" t="s">
        <v>34</v>
      </c>
      <c r="E19860" t="s">
        <v>34</v>
      </c>
      <c r="F19860">
        <v>0</v>
      </c>
    </row>
    <row r="19861" spans="1:6">
      <c r="A19861" s="171">
        <v>44798</v>
      </c>
      <c r="B19861" t="s">
        <v>164</v>
      </c>
      <c r="C19861">
        <v>224927.58</v>
      </c>
      <c r="D19861" t="s">
        <v>35</v>
      </c>
      <c r="E19861" t="s">
        <v>35</v>
      </c>
      <c r="F19861">
        <v>6213624</v>
      </c>
    </row>
    <row r="19862" spans="1:6">
      <c r="A19862" s="171">
        <v>44798</v>
      </c>
      <c r="B19862" t="s">
        <v>164</v>
      </c>
      <c r="C19862">
        <v>224927.58</v>
      </c>
      <c r="D19862" t="s">
        <v>36</v>
      </c>
      <c r="E19862" t="s">
        <v>36</v>
      </c>
      <c r="F19862">
        <v>0</v>
      </c>
    </row>
    <row r="19863" spans="1:6">
      <c r="A19863" s="171">
        <v>44798</v>
      </c>
      <c r="B19863" t="s">
        <v>164</v>
      </c>
      <c r="C19863">
        <v>224927.58</v>
      </c>
      <c r="D19863" t="s">
        <v>37</v>
      </c>
      <c r="E19863" t="s">
        <v>37</v>
      </c>
      <c r="F19863">
        <v>0</v>
      </c>
    </row>
    <row r="19864" spans="1:6">
      <c r="A19864" s="171">
        <v>44798</v>
      </c>
      <c r="B19864" t="s">
        <v>164</v>
      </c>
      <c r="C19864">
        <v>224927.58</v>
      </c>
      <c r="D19864" t="s">
        <v>38</v>
      </c>
      <c r="E19864" t="s">
        <v>38</v>
      </c>
      <c r="F19864">
        <v>5693989</v>
      </c>
    </row>
    <row r="19865" spans="1:6">
      <c r="A19865" s="171">
        <v>44798</v>
      </c>
      <c r="B19865" t="s">
        <v>164</v>
      </c>
      <c r="C19865">
        <v>224927.58</v>
      </c>
      <c r="D19865" t="s">
        <v>39</v>
      </c>
      <c r="E19865" t="s">
        <v>39</v>
      </c>
      <c r="F19865">
        <v>0</v>
      </c>
    </row>
    <row r="19866" spans="1:6">
      <c r="A19866" s="171">
        <v>44798</v>
      </c>
      <c r="B19866" t="s">
        <v>164</v>
      </c>
      <c r="C19866">
        <v>224927.58</v>
      </c>
      <c r="D19866" t="s">
        <v>40</v>
      </c>
      <c r="E19866" t="s">
        <v>40</v>
      </c>
      <c r="F19866">
        <v>0</v>
      </c>
    </row>
    <row r="19867" spans="1:6">
      <c r="A19867" s="171">
        <v>44798</v>
      </c>
      <c r="B19867" t="s">
        <v>164</v>
      </c>
      <c r="C19867">
        <v>224927.58</v>
      </c>
      <c r="D19867" t="s">
        <v>41</v>
      </c>
      <c r="E19867" t="s">
        <v>41</v>
      </c>
      <c r="F19867">
        <v>0</v>
      </c>
    </row>
    <row r="19868" spans="1:6">
      <c r="A19868" s="171">
        <v>44799</v>
      </c>
      <c r="B19868" t="s">
        <v>164</v>
      </c>
      <c r="C19868">
        <v>748945.71</v>
      </c>
      <c r="D19868" t="s">
        <v>9</v>
      </c>
      <c r="E19868" t="s">
        <v>9</v>
      </c>
      <c r="F19868">
        <v>2422664</v>
      </c>
    </row>
    <row r="19869" spans="1:6">
      <c r="A19869" s="171">
        <v>44799</v>
      </c>
      <c r="B19869" t="s">
        <v>164</v>
      </c>
      <c r="C19869">
        <v>748945.71</v>
      </c>
      <c r="D19869" t="s">
        <v>9</v>
      </c>
      <c r="E19869" t="s">
        <v>10</v>
      </c>
      <c r="F19869">
        <v>26428</v>
      </c>
    </row>
    <row r="19870" spans="1:6">
      <c r="A19870" s="171">
        <v>44799</v>
      </c>
      <c r="B19870" t="s">
        <v>164</v>
      </c>
      <c r="C19870">
        <v>748945.71</v>
      </c>
      <c r="D19870" t="s">
        <v>9</v>
      </c>
      <c r="E19870" t="s">
        <v>11</v>
      </c>
      <c r="F19870">
        <v>0</v>
      </c>
    </row>
    <row r="19871" spans="1:6">
      <c r="A19871" s="171">
        <v>44799</v>
      </c>
      <c r="B19871" t="s">
        <v>164</v>
      </c>
      <c r="C19871">
        <v>748945.71</v>
      </c>
      <c r="D19871" t="s">
        <v>9</v>
      </c>
      <c r="E19871" t="s">
        <v>12</v>
      </c>
      <c r="F19871">
        <v>2396236</v>
      </c>
    </row>
    <row r="19872" spans="1:6">
      <c r="A19872" s="171">
        <v>44799</v>
      </c>
      <c r="B19872" t="s">
        <v>164</v>
      </c>
      <c r="C19872">
        <v>748945.71</v>
      </c>
      <c r="D19872" t="s">
        <v>9</v>
      </c>
      <c r="E19872" t="s">
        <v>13</v>
      </c>
      <c r="F19872">
        <v>0</v>
      </c>
    </row>
    <row r="19873" spans="1:6">
      <c r="A19873" s="171">
        <v>44799</v>
      </c>
      <c r="B19873" t="s">
        <v>164</v>
      </c>
      <c r="C19873">
        <v>748945.71</v>
      </c>
      <c r="D19873" t="s">
        <v>14</v>
      </c>
      <c r="E19873" t="s">
        <v>14</v>
      </c>
      <c r="F19873">
        <v>153622</v>
      </c>
    </row>
    <row r="19874" spans="1:6">
      <c r="A19874" s="171">
        <v>44799</v>
      </c>
      <c r="B19874" t="s">
        <v>164</v>
      </c>
      <c r="C19874">
        <v>748945.71</v>
      </c>
      <c r="D19874" t="s">
        <v>14</v>
      </c>
      <c r="E19874" t="s">
        <v>15</v>
      </c>
      <c r="F19874">
        <v>0</v>
      </c>
    </row>
    <row r="19875" spans="1:6">
      <c r="A19875" s="171">
        <v>44799</v>
      </c>
      <c r="B19875" t="s">
        <v>164</v>
      </c>
      <c r="C19875">
        <v>748945.71</v>
      </c>
      <c r="D19875" t="s">
        <v>14</v>
      </c>
      <c r="E19875" t="s">
        <v>16</v>
      </c>
      <c r="F19875">
        <v>0</v>
      </c>
    </row>
    <row r="19876" spans="1:6">
      <c r="A19876" s="171">
        <v>44799</v>
      </c>
      <c r="B19876" t="s">
        <v>164</v>
      </c>
      <c r="C19876">
        <v>748945.71</v>
      </c>
      <c r="D19876" t="s">
        <v>14</v>
      </c>
      <c r="E19876" t="s">
        <v>17</v>
      </c>
      <c r="F19876">
        <v>0</v>
      </c>
    </row>
    <row r="19877" spans="1:6">
      <c r="A19877" s="171">
        <v>44799</v>
      </c>
      <c r="B19877" t="s">
        <v>164</v>
      </c>
      <c r="C19877">
        <v>748945.71</v>
      </c>
      <c r="D19877" t="s">
        <v>14</v>
      </c>
      <c r="E19877" t="s">
        <v>18</v>
      </c>
      <c r="F19877">
        <v>153622</v>
      </c>
    </row>
    <row r="19878" spans="1:6">
      <c r="A19878" s="171">
        <v>44799</v>
      </c>
      <c r="B19878" t="s">
        <v>164</v>
      </c>
      <c r="C19878">
        <v>748945.71</v>
      </c>
      <c r="D19878" t="s">
        <v>19</v>
      </c>
      <c r="E19878" t="s">
        <v>19</v>
      </c>
      <c r="F19878">
        <v>7107938</v>
      </c>
    </row>
    <row r="19879" spans="1:6">
      <c r="A19879" s="171">
        <v>44799</v>
      </c>
      <c r="B19879" t="s">
        <v>164</v>
      </c>
      <c r="C19879">
        <v>748945.71</v>
      </c>
      <c r="D19879" t="s">
        <v>19</v>
      </c>
      <c r="E19879" t="s">
        <v>20</v>
      </c>
      <c r="F19879">
        <v>6876381</v>
      </c>
    </row>
    <row r="19880" spans="1:6">
      <c r="A19880" s="171">
        <v>44799</v>
      </c>
      <c r="B19880" t="s">
        <v>164</v>
      </c>
      <c r="C19880">
        <v>748945.71</v>
      </c>
      <c r="D19880" t="s">
        <v>19</v>
      </c>
      <c r="E19880" t="s">
        <v>21</v>
      </c>
      <c r="F19880">
        <v>231557</v>
      </c>
    </row>
    <row r="19881" spans="1:6">
      <c r="A19881" s="171">
        <v>44799</v>
      </c>
      <c r="B19881" t="s">
        <v>164</v>
      </c>
      <c r="C19881">
        <v>748945.71</v>
      </c>
      <c r="D19881" t="s">
        <v>19</v>
      </c>
      <c r="E19881" t="s">
        <v>22</v>
      </c>
      <c r="F19881">
        <v>0</v>
      </c>
    </row>
    <row r="19882" spans="1:6">
      <c r="A19882" s="171">
        <v>44799</v>
      </c>
      <c r="B19882" t="s">
        <v>164</v>
      </c>
      <c r="C19882">
        <v>748945.71</v>
      </c>
      <c r="D19882" t="s">
        <v>23</v>
      </c>
      <c r="E19882" t="s">
        <v>23</v>
      </c>
      <c r="F19882">
        <v>585681</v>
      </c>
    </row>
    <row r="19883" spans="1:6">
      <c r="A19883" s="171">
        <v>44799</v>
      </c>
      <c r="B19883" t="s">
        <v>164</v>
      </c>
      <c r="C19883">
        <v>748945.71</v>
      </c>
      <c r="D19883" t="s">
        <v>24</v>
      </c>
      <c r="E19883" t="s">
        <v>24</v>
      </c>
      <c r="F19883">
        <v>758440</v>
      </c>
    </row>
    <row r="19884" spans="1:6">
      <c r="A19884" s="171">
        <v>44799</v>
      </c>
      <c r="B19884" t="s">
        <v>164</v>
      </c>
      <c r="C19884">
        <v>748945.71</v>
      </c>
      <c r="D19884" t="s">
        <v>25</v>
      </c>
      <c r="E19884" t="s">
        <v>25</v>
      </c>
      <c r="F19884">
        <v>3410738</v>
      </c>
    </row>
    <row r="19885" spans="1:6">
      <c r="A19885" s="171">
        <v>44799</v>
      </c>
      <c r="B19885" t="s">
        <v>164</v>
      </c>
      <c r="C19885">
        <v>748945.71</v>
      </c>
      <c r="D19885" t="s">
        <v>26</v>
      </c>
      <c r="E19885" t="s">
        <v>26</v>
      </c>
      <c r="F19885">
        <v>7741228</v>
      </c>
    </row>
    <row r="19886" spans="1:6">
      <c r="A19886" s="171">
        <v>44799</v>
      </c>
      <c r="B19886" t="s">
        <v>164</v>
      </c>
      <c r="C19886">
        <v>748945.71</v>
      </c>
      <c r="D19886" t="s">
        <v>27</v>
      </c>
      <c r="E19886" t="s">
        <v>27</v>
      </c>
      <c r="F19886">
        <v>32673</v>
      </c>
    </row>
    <row r="19887" spans="1:6">
      <c r="A19887" s="171">
        <v>44799</v>
      </c>
      <c r="B19887" t="s">
        <v>164</v>
      </c>
      <c r="C19887">
        <v>748945.71</v>
      </c>
      <c r="D19887" t="s">
        <v>28</v>
      </c>
      <c r="E19887" t="s">
        <v>28</v>
      </c>
      <c r="F19887">
        <v>0</v>
      </c>
    </row>
    <row r="19888" spans="1:6">
      <c r="A19888" s="171">
        <v>44799</v>
      </c>
      <c r="B19888" t="s">
        <v>164</v>
      </c>
      <c r="C19888">
        <v>748945.71</v>
      </c>
      <c r="D19888" t="s">
        <v>29</v>
      </c>
      <c r="E19888" t="s">
        <v>29</v>
      </c>
      <c r="F19888">
        <v>3005870</v>
      </c>
    </row>
    <row r="19889" spans="1:6">
      <c r="A19889" s="171">
        <v>44799</v>
      </c>
      <c r="B19889" t="s">
        <v>164</v>
      </c>
      <c r="C19889">
        <v>748945.71</v>
      </c>
      <c r="D19889" t="s">
        <v>30</v>
      </c>
      <c r="E19889" t="s">
        <v>30</v>
      </c>
      <c r="F19889">
        <v>36464482</v>
      </c>
    </row>
    <row r="19890" spans="1:6">
      <c r="A19890" s="171">
        <v>44799</v>
      </c>
      <c r="B19890" t="s">
        <v>164</v>
      </c>
      <c r="C19890">
        <v>748945.71</v>
      </c>
      <c r="D19890" t="s">
        <v>31</v>
      </c>
      <c r="E19890" t="s">
        <v>31</v>
      </c>
      <c r="F19890">
        <v>451707</v>
      </c>
    </row>
    <row r="19891" spans="1:6">
      <c r="A19891" s="171">
        <v>44799</v>
      </c>
      <c r="B19891" t="s">
        <v>164</v>
      </c>
      <c r="C19891">
        <v>748945.71</v>
      </c>
      <c r="D19891" t="s">
        <v>32</v>
      </c>
      <c r="E19891" t="s">
        <v>32</v>
      </c>
      <c r="F19891">
        <v>101203</v>
      </c>
    </row>
    <row r="19892" spans="1:6">
      <c r="A19892" s="171">
        <v>44799</v>
      </c>
      <c r="B19892" t="s">
        <v>164</v>
      </c>
      <c r="C19892">
        <v>748945.71</v>
      </c>
      <c r="D19892" t="s">
        <v>33</v>
      </c>
      <c r="E19892" t="s">
        <v>33</v>
      </c>
      <c r="F19892">
        <v>340331696</v>
      </c>
    </row>
    <row r="19893" spans="1:6">
      <c r="A19893" s="171">
        <v>44799</v>
      </c>
      <c r="B19893" t="s">
        <v>164</v>
      </c>
      <c r="C19893">
        <v>748945.71</v>
      </c>
      <c r="D19893" t="s">
        <v>34</v>
      </c>
      <c r="E19893" t="s">
        <v>34</v>
      </c>
      <c r="F19893">
        <v>0</v>
      </c>
    </row>
    <row r="19894" spans="1:6">
      <c r="A19894" s="171">
        <v>44799</v>
      </c>
      <c r="B19894" t="s">
        <v>164</v>
      </c>
      <c r="C19894">
        <v>748945.71</v>
      </c>
      <c r="D19894" t="s">
        <v>35</v>
      </c>
      <c r="E19894" t="s">
        <v>35</v>
      </c>
      <c r="F19894">
        <v>6509277</v>
      </c>
    </row>
    <row r="19895" spans="1:6">
      <c r="A19895" s="171">
        <v>44799</v>
      </c>
      <c r="B19895" t="s">
        <v>164</v>
      </c>
      <c r="C19895">
        <v>748945.71</v>
      </c>
      <c r="D19895" t="s">
        <v>36</v>
      </c>
      <c r="E19895" t="s">
        <v>36</v>
      </c>
      <c r="F19895">
        <v>0</v>
      </c>
    </row>
    <row r="19896" spans="1:6">
      <c r="A19896" s="171">
        <v>44799</v>
      </c>
      <c r="B19896" t="s">
        <v>164</v>
      </c>
      <c r="C19896">
        <v>748945.71</v>
      </c>
      <c r="D19896" t="s">
        <v>37</v>
      </c>
      <c r="E19896" t="s">
        <v>37</v>
      </c>
      <c r="F19896">
        <v>0</v>
      </c>
    </row>
    <row r="19897" spans="1:6">
      <c r="A19897" s="171">
        <v>44799</v>
      </c>
      <c r="B19897" t="s">
        <v>164</v>
      </c>
      <c r="C19897">
        <v>748945.71</v>
      </c>
      <c r="D19897" t="s">
        <v>38</v>
      </c>
      <c r="E19897" t="s">
        <v>38</v>
      </c>
      <c r="F19897">
        <v>0</v>
      </c>
    </row>
    <row r="19898" spans="1:6">
      <c r="A19898" s="171">
        <v>44799</v>
      </c>
      <c r="B19898" t="s">
        <v>164</v>
      </c>
      <c r="C19898">
        <v>748945.71</v>
      </c>
      <c r="D19898" t="s">
        <v>39</v>
      </c>
      <c r="E19898" t="s">
        <v>39</v>
      </c>
      <c r="F19898">
        <v>0</v>
      </c>
    </row>
    <row r="19899" spans="1:6">
      <c r="A19899" s="171">
        <v>44799</v>
      </c>
      <c r="B19899" t="s">
        <v>164</v>
      </c>
      <c r="C19899">
        <v>748945.71</v>
      </c>
      <c r="D19899" t="s">
        <v>40</v>
      </c>
      <c r="E19899" t="s">
        <v>40</v>
      </c>
      <c r="F19899">
        <v>0</v>
      </c>
    </row>
    <row r="19900" spans="1:6">
      <c r="A19900" s="171">
        <v>44799</v>
      </c>
      <c r="B19900" t="s">
        <v>164</v>
      </c>
      <c r="C19900">
        <v>748945.71</v>
      </c>
      <c r="D19900" t="s">
        <v>41</v>
      </c>
      <c r="E19900" t="s">
        <v>41</v>
      </c>
      <c r="F19900">
        <v>0</v>
      </c>
    </row>
    <row r="19901" spans="1:6">
      <c r="A19901" s="171">
        <v>44800</v>
      </c>
      <c r="B19901" t="s">
        <v>164</v>
      </c>
      <c r="C19901">
        <v>380112.27</v>
      </c>
      <c r="D19901" t="s">
        <v>9</v>
      </c>
      <c r="E19901" t="s">
        <v>9</v>
      </c>
      <c r="F19901">
        <v>2721688</v>
      </c>
    </row>
    <row r="19902" spans="1:6">
      <c r="A19902" s="171">
        <v>44800</v>
      </c>
      <c r="B19902" t="s">
        <v>164</v>
      </c>
      <c r="C19902">
        <v>380112.27</v>
      </c>
      <c r="D19902" t="s">
        <v>9</v>
      </c>
      <c r="E19902" t="s">
        <v>10</v>
      </c>
      <c r="F19902">
        <v>18608</v>
      </c>
    </row>
    <row r="19903" spans="1:6">
      <c r="A19903" s="171">
        <v>44800</v>
      </c>
      <c r="B19903" t="s">
        <v>164</v>
      </c>
      <c r="C19903">
        <v>380112.27</v>
      </c>
      <c r="D19903" t="s">
        <v>9</v>
      </c>
      <c r="E19903" t="s">
        <v>11</v>
      </c>
      <c r="F19903">
        <v>0</v>
      </c>
    </row>
    <row r="19904" spans="1:6">
      <c r="A19904" s="171">
        <v>44800</v>
      </c>
      <c r="B19904" t="s">
        <v>164</v>
      </c>
      <c r="C19904">
        <v>380112.27</v>
      </c>
      <c r="D19904" t="s">
        <v>9</v>
      </c>
      <c r="E19904" t="s">
        <v>12</v>
      </c>
      <c r="F19904">
        <v>2703080</v>
      </c>
    </row>
    <row r="19905" spans="1:6">
      <c r="A19905" s="171">
        <v>44800</v>
      </c>
      <c r="B19905" t="s">
        <v>164</v>
      </c>
      <c r="C19905">
        <v>380112.27</v>
      </c>
      <c r="D19905" t="s">
        <v>9</v>
      </c>
      <c r="E19905" t="s">
        <v>13</v>
      </c>
      <c r="F19905">
        <v>0</v>
      </c>
    </row>
    <row r="19906" spans="1:6">
      <c r="A19906" s="171">
        <v>44800</v>
      </c>
      <c r="B19906" t="s">
        <v>164</v>
      </c>
      <c r="C19906">
        <v>380112.27</v>
      </c>
      <c r="D19906" t="s">
        <v>14</v>
      </c>
      <c r="E19906" t="s">
        <v>14</v>
      </c>
      <c r="F19906">
        <v>199967</v>
      </c>
    </row>
    <row r="19907" spans="1:6">
      <c r="A19907" s="171">
        <v>44800</v>
      </c>
      <c r="B19907" t="s">
        <v>164</v>
      </c>
      <c r="C19907">
        <v>380112.27</v>
      </c>
      <c r="D19907" t="s">
        <v>14</v>
      </c>
      <c r="E19907" t="s">
        <v>15</v>
      </c>
      <c r="F19907">
        <v>0</v>
      </c>
    </row>
    <row r="19908" spans="1:6">
      <c r="A19908" s="171">
        <v>44800</v>
      </c>
      <c r="B19908" t="s">
        <v>164</v>
      </c>
      <c r="C19908">
        <v>380112.27</v>
      </c>
      <c r="D19908" t="s">
        <v>14</v>
      </c>
      <c r="E19908" t="s">
        <v>16</v>
      </c>
      <c r="F19908">
        <v>0</v>
      </c>
    </row>
    <row r="19909" spans="1:6">
      <c r="A19909" s="171">
        <v>44800</v>
      </c>
      <c r="B19909" t="s">
        <v>164</v>
      </c>
      <c r="C19909">
        <v>380112.27</v>
      </c>
      <c r="D19909" t="s">
        <v>14</v>
      </c>
      <c r="E19909" t="s">
        <v>17</v>
      </c>
      <c r="F19909">
        <v>0</v>
      </c>
    </row>
    <row r="19910" spans="1:6">
      <c r="A19910" s="171">
        <v>44800</v>
      </c>
      <c r="B19910" t="s">
        <v>164</v>
      </c>
      <c r="C19910">
        <v>380112.27</v>
      </c>
      <c r="D19910" t="s">
        <v>14</v>
      </c>
      <c r="E19910" t="s">
        <v>18</v>
      </c>
      <c r="F19910">
        <v>199967</v>
      </c>
    </row>
    <row r="19911" spans="1:6">
      <c r="A19911" s="171">
        <v>44800</v>
      </c>
      <c r="B19911" t="s">
        <v>164</v>
      </c>
      <c r="C19911">
        <v>380112.27</v>
      </c>
      <c r="D19911" t="s">
        <v>19</v>
      </c>
      <c r="E19911" t="s">
        <v>19</v>
      </c>
      <c r="F19911">
        <v>8473336</v>
      </c>
    </row>
    <row r="19912" spans="1:6">
      <c r="A19912" s="171">
        <v>44800</v>
      </c>
      <c r="B19912" t="s">
        <v>164</v>
      </c>
      <c r="C19912">
        <v>380112.27</v>
      </c>
      <c r="D19912" t="s">
        <v>19</v>
      </c>
      <c r="E19912" t="s">
        <v>20</v>
      </c>
      <c r="F19912">
        <v>7372036</v>
      </c>
    </row>
    <row r="19913" spans="1:6">
      <c r="A19913" s="171">
        <v>44800</v>
      </c>
      <c r="B19913" t="s">
        <v>164</v>
      </c>
      <c r="C19913">
        <v>380112.27</v>
      </c>
      <c r="D19913" t="s">
        <v>19</v>
      </c>
      <c r="E19913" t="s">
        <v>21</v>
      </c>
      <c r="F19913">
        <v>1101300</v>
      </c>
    </row>
    <row r="19914" spans="1:6">
      <c r="A19914" s="171">
        <v>44800</v>
      </c>
      <c r="B19914" t="s">
        <v>164</v>
      </c>
      <c r="C19914">
        <v>380112.27</v>
      </c>
      <c r="D19914" t="s">
        <v>19</v>
      </c>
      <c r="E19914" t="s">
        <v>22</v>
      </c>
      <c r="F19914">
        <v>0</v>
      </c>
    </row>
    <row r="19915" spans="1:6">
      <c r="A19915" s="171">
        <v>44800</v>
      </c>
      <c r="B19915" t="s">
        <v>164</v>
      </c>
      <c r="C19915">
        <v>380112.27</v>
      </c>
      <c r="D19915" t="s">
        <v>23</v>
      </c>
      <c r="E19915" t="s">
        <v>23</v>
      </c>
      <c r="F19915">
        <v>639303</v>
      </c>
    </row>
    <row r="19916" spans="1:6">
      <c r="A19916" s="171">
        <v>44800</v>
      </c>
      <c r="B19916" t="s">
        <v>164</v>
      </c>
      <c r="C19916">
        <v>380112.27</v>
      </c>
      <c r="D19916" t="s">
        <v>24</v>
      </c>
      <c r="E19916" t="s">
        <v>24</v>
      </c>
      <c r="F19916">
        <v>853269</v>
      </c>
    </row>
    <row r="19917" spans="1:6">
      <c r="A19917" s="171">
        <v>44800</v>
      </c>
      <c r="B19917" t="s">
        <v>164</v>
      </c>
      <c r="C19917">
        <v>380112.27</v>
      </c>
      <c r="D19917" t="s">
        <v>25</v>
      </c>
      <c r="E19917" t="s">
        <v>25</v>
      </c>
      <c r="F19917">
        <v>3076831</v>
      </c>
    </row>
    <row r="19918" spans="1:6">
      <c r="A19918" s="171">
        <v>44800</v>
      </c>
      <c r="B19918" t="s">
        <v>164</v>
      </c>
      <c r="C19918">
        <v>380112.27</v>
      </c>
      <c r="D19918" t="s">
        <v>26</v>
      </c>
      <c r="E19918" t="s">
        <v>26</v>
      </c>
      <c r="F19918">
        <v>9789814</v>
      </c>
    </row>
    <row r="19919" spans="1:6">
      <c r="A19919" s="171">
        <v>44800</v>
      </c>
      <c r="B19919" t="s">
        <v>164</v>
      </c>
      <c r="C19919">
        <v>380112.27</v>
      </c>
      <c r="D19919" t="s">
        <v>27</v>
      </c>
      <c r="E19919" t="s">
        <v>27</v>
      </c>
      <c r="F19919">
        <v>18225</v>
      </c>
    </row>
    <row r="19920" spans="1:6">
      <c r="A19920" s="171">
        <v>44800</v>
      </c>
      <c r="B19920" t="s">
        <v>164</v>
      </c>
      <c r="C19920">
        <v>380112.27</v>
      </c>
      <c r="D19920" t="s">
        <v>28</v>
      </c>
      <c r="E19920" t="s">
        <v>28</v>
      </c>
      <c r="F19920">
        <v>0</v>
      </c>
    </row>
    <row r="19921" spans="1:6">
      <c r="A19921" s="171">
        <v>44800</v>
      </c>
      <c r="B19921" t="s">
        <v>164</v>
      </c>
      <c r="C19921">
        <v>380112.27</v>
      </c>
      <c r="D19921" t="s">
        <v>29</v>
      </c>
      <c r="E19921" t="s">
        <v>29</v>
      </c>
      <c r="F19921">
        <v>3158223</v>
      </c>
    </row>
    <row r="19922" spans="1:6">
      <c r="A19922" s="171">
        <v>44800</v>
      </c>
      <c r="B19922" t="s">
        <v>164</v>
      </c>
      <c r="C19922">
        <v>380112.27</v>
      </c>
      <c r="D19922" t="s">
        <v>30</v>
      </c>
      <c r="E19922" t="s">
        <v>30</v>
      </c>
      <c r="F19922">
        <v>43741753</v>
      </c>
    </row>
    <row r="19923" spans="1:6">
      <c r="A19923" s="171">
        <v>44800</v>
      </c>
      <c r="B19923" t="s">
        <v>164</v>
      </c>
      <c r="C19923">
        <v>380112.27</v>
      </c>
      <c r="D19923" t="s">
        <v>31</v>
      </c>
      <c r="E19923" t="s">
        <v>31</v>
      </c>
      <c r="F19923">
        <v>531345</v>
      </c>
    </row>
    <row r="19924" spans="1:6">
      <c r="A19924" s="171">
        <v>44800</v>
      </c>
      <c r="B19924" t="s">
        <v>164</v>
      </c>
      <c r="C19924">
        <v>380112.27</v>
      </c>
      <c r="D19924" t="s">
        <v>32</v>
      </c>
      <c r="E19924" t="s">
        <v>32</v>
      </c>
      <c r="F19924">
        <v>34164</v>
      </c>
    </row>
    <row r="19925" spans="1:6">
      <c r="A19925" s="171">
        <v>44800</v>
      </c>
      <c r="B19925" t="s">
        <v>164</v>
      </c>
      <c r="C19925">
        <v>380112.27</v>
      </c>
      <c r="D19925" t="s">
        <v>33</v>
      </c>
      <c r="E19925" t="s">
        <v>33</v>
      </c>
      <c r="F19925">
        <v>339631848</v>
      </c>
    </row>
    <row r="19926" spans="1:6">
      <c r="A19926" s="171">
        <v>44800</v>
      </c>
      <c r="B19926" t="s">
        <v>164</v>
      </c>
      <c r="C19926">
        <v>380112.27</v>
      </c>
      <c r="D19926" t="s">
        <v>34</v>
      </c>
      <c r="E19926" t="s">
        <v>34</v>
      </c>
      <c r="F19926">
        <v>0</v>
      </c>
    </row>
    <row r="19927" spans="1:6">
      <c r="A19927" s="171">
        <v>44800</v>
      </c>
      <c r="B19927" t="s">
        <v>164</v>
      </c>
      <c r="C19927">
        <v>380112.27</v>
      </c>
      <c r="D19927" t="s">
        <v>35</v>
      </c>
      <c r="E19927" t="s">
        <v>35</v>
      </c>
      <c r="F19927">
        <v>6743017</v>
      </c>
    </row>
    <row r="19928" spans="1:6">
      <c r="A19928" s="171">
        <v>44800</v>
      </c>
      <c r="B19928" t="s">
        <v>164</v>
      </c>
      <c r="C19928">
        <v>380112.27</v>
      </c>
      <c r="D19928" t="s">
        <v>36</v>
      </c>
      <c r="E19928" t="s">
        <v>36</v>
      </c>
      <c r="F19928">
        <v>0</v>
      </c>
    </row>
    <row r="19929" spans="1:6">
      <c r="A19929" s="171">
        <v>44800</v>
      </c>
      <c r="B19929" t="s">
        <v>164</v>
      </c>
      <c r="C19929">
        <v>380112.27</v>
      </c>
      <c r="D19929" t="s">
        <v>37</v>
      </c>
      <c r="E19929" t="s">
        <v>37</v>
      </c>
      <c r="F19929">
        <v>0</v>
      </c>
    </row>
    <row r="19930" spans="1:6">
      <c r="A19930" s="171">
        <v>44800</v>
      </c>
      <c r="B19930" t="s">
        <v>164</v>
      </c>
      <c r="C19930">
        <v>380112.27</v>
      </c>
      <c r="D19930" t="s">
        <v>38</v>
      </c>
      <c r="E19930" t="s">
        <v>38</v>
      </c>
      <c r="F19930">
        <v>0</v>
      </c>
    </row>
    <row r="19931" spans="1:6">
      <c r="A19931" s="171">
        <v>44800</v>
      </c>
      <c r="B19931" t="s">
        <v>164</v>
      </c>
      <c r="C19931">
        <v>380112.27</v>
      </c>
      <c r="D19931" t="s">
        <v>39</v>
      </c>
      <c r="E19931" t="s">
        <v>39</v>
      </c>
      <c r="F19931">
        <v>0</v>
      </c>
    </row>
    <row r="19932" spans="1:6">
      <c r="A19932" s="171">
        <v>44800</v>
      </c>
      <c r="B19932" t="s">
        <v>164</v>
      </c>
      <c r="C19932">
        <v>380112.27</v>
      </c>
      <c r="D19932" t="s">
        <v>40</v>
      </c>
      <c r="E19932" t="s">
        <v>40</v>
      </c>
      <c r="F19932">
        <v>0</v>
      </c>
    </row>
    <row r="19933" spans="1:6">
      <c r="A19933" s="171">
        <v>44800</v>
      </c>
      <c r="B19933" t="s">
        <v>164</v>
      </c>
      <c r="C19933">
        <v>380112.27</v>
      </c>
      <c r="D19933" t="s">
        <v>41</v>
      </c>
      <c r="E19933" t="s">
        <v>41</v>
      </c>
      <c r="F19933">
        <v>0</v>
      </c>
    </row>
    <row r="19934" spans="1:6">
      <c r="A19934" s="171">
        <v>44801</v>
      </c>
      <c r="B19934" t="s">
        <v>164</v>
      </c>
      <c r="C19934">
        <v>309872.32</v>
      </c>
      <c r="D19934" t="s">
        <v>9</v>
      </c>
      <c r="E19934" t="s">
        <v>9</v>
      </c>
      <c r="F19934">
        <v>2688031</v>
      </c>
    </row>
    <row r="19935" spans="1:6">
      <c r="A19935" s="171">
        <v>44801</v>
      </c>
      <c r="B19935" t="s">
        <v>164</v>
      </c>
      <c r="C19935">
        <v>309872.32</v>
      </c>
      <c r="D19935" t="s">
        <v>9</v>
      </c>
      <c r="E19935" t="s">
        <v>10</v>
      </c>
      <c r="F19935">
        <v>24619</v>
      </c>
    </row>
    <row r="19936" spans="1:6">
      <c r="A19936" s="171">
        <v>44801</v>
      </c>
      <c r="B19936" t="s">
        <v>164</v>
      </c>
      <c r="C19936">
        <v>309872.32</v>
      </c>
      <c r="D19936" t="s">
        <v>9</v>
      </c>
      <c r="E19936" t="s">
        <v>11</v>
      </c>
      <c r="F19936">
        <v>0</v>
      </c>
    </row>
    <row r="19937" spans="1:6">
      <c r="A19937" s="171">
        <v>44801</v>
      </c>
      <c r="B19937" t="s">
        <v>164</v>
      </c>
      <c r="C19937">
        <v>309872.32</v>
      </c>
      <c r="D19937" t="s">
        <v>9</v>
      </c>
      <c r="E19937" t="s">
        <v>12</v>
      </c>
      <c r="F19937">
        <v>2663412</v>
      </c>
    </row>
    <row r="19938" spans="1:6">
      <c r="A19938" s="171">
        <v>44801</v>
      </c>
      <c r="B19938" t="s">
        <v>164</v>
      </c>
      <c r="C19938">
        <v>309872.32</v>
      </c>
      <c r="D19938" t="s">
        <v>9</v>
      </c>
      <c r="E19938" t="s">
        <v>13</v>
      </c>
      <c r="F19938">
        <v>0</v>
      </c>
    </row>
    <row r="19939" spans="1:6">
      <c r="A19939" s="171">
        <v>44801</v>
      </c>
      <c r="B19939" t="s">
        <v>164</v>
      </c>
      <c r="C19939">
        <v>309872.32</v>
      </c>
      <c r="D19939" t="s">
        <v>14</v>
      </c>
      <c r="E19939" t="s">
        <v>14</v>
      </c>
      <c r="F19939">
        <v>199241</v>
      </c>
    </row>
    <row r="19940" spans="1:6">
      <c r="A19940" s="171">
        <v>44801</v>
      </c>
      <c r="B19940" t="s">
        <v>164</v>
      </c>
      <c r="C19940">
        <v>309872.32</v>
      </c>
      <c r="D19940" t="s">
        <v>14</v>
      </c>
      <c r="E19940" t="s">
        <v>15</v>
      </c>
      <c r="F19940">
        <v>0</v>
      </c>
    </row>
    <row r="19941" spans="1:6">
      <c r="A19941" s="171">
        <v>44801</v>
      </c>
      <c r="B19941" t="s">
        <v>164</v>
      </c>
      <c r="C19941">
        <v>309872.32</v>
      </c>
      <c r="D19941" t="s">
        <v>14</v>
      </c>
      <c r="E19941" t="s">
        <v>16</v>
      </c>
      <c r="F19941">
        <v>0</v>
      </c>
    </row>
    <row r="19942" spans="1:6">
      <c r="A19942" s="171">
        <v>44801</v>
      </c>
      <c r="B19942" t="s">
        <v>164</v>
      </c>
      <c r="C19942">
        <v>309872.32</v>
      </c>
      <c r="D19942" t="s">
        <v>14</v>
      </c>
      <c r="E19942" t="s">
        <v>17</v>
      </c>
      <c r="F19942">
        <v>0</v>
      </c>
    </row>
    <row r="19943" spans="1:6">
      <c r="A19943" s="171">
        <v>44801</v>
      </c>
      <c r="B19943" t="s">
        <v>164</v>
      </c>
      <c r="C19943">
        <v>309872.32</v>
      </c>
      <c r="D19943" t="s">
        <v>14</v>
      </c>
      <c r="E19943" t="s">
        <v>18</v>
      </c>
      <c r="F19943">
        <v>199241</v>
      </c>
    </row>
    <row r="19944" spans="1:6">
      <c r="A19944" s="171">
        <v>44801</v>
      </c>
      <c r="B19944" t="s">
        <v>164</v>
      </c>
      <c r="C19944">
        <v>309872.32</v>
      </c>
      <c r="D19944" t="s">
        <v>19</v>
      </c>
      <c r="E19944" t="s">
        <v>19</v>
      </c>
      <c r="F19944">
        <v>8261392</v>
      </c>
    </row>
    <row r="19945" spans="1:6">
      <c r="A19945" s="171">
        <v>44801</v>
      </c>
      <c r="B19945" t="s">
        <v>164</v>
      </c>
      <c r="C19945">
        <v>309872.32</v>
      </c>
      <c r="D19945" t="s">
        <v>19</v>
      </c>
      <c r="E19945" t="s">
        <v>20</v>
      </c>
      <c r="F19945">
        <v>6696153</v>
      </c>
    </row>
    <row r="19946" spans="1:6">
      <c r="A19946" s="171">
        <v>44801</v>
      </c>
      <c r="B19946" t="s">
        <v>164</v>
      </c>
      <c r="C19946">
        <v>309872.32</v>
      </c>
      <c r="D19946" t="s">
        <v>19</v>
      </c>
      <c r="E19946" t="s">
        <v>21</v>
      </c>
      <c r="F19946">
        <v>1565239</v>
      </c>
    </row>
    <row r="19947" spans="1:6">
      <c r="A19947" s="171">
        <v>44801</v>
      </c>
      <c r="B19947" t="s">
        <v>164</v>
      </c>
      <c r="C19947">
        <v>309872.32</v>
      </c>
      <c r="D19947" t="s">
        <v>19</v>
      </c>
      <c r="E19947" t="s">
        <v>22</v>
      </c>
      <c r="F19947">
        <v>0</v>
      </c>
    </row>
    <row r="19948" spans="1:6">
      <c r="A19948" s="171">
        <v>44801</v>
      </c>
      <c r="B19948" t="s">
        <v>164</v>
      </c>
      <c r="C19948">
        <v>309872.32</v>
      </c>
      <c r="D19948" t="s">
        <v>23</v>
      </c>
      <c r="E19948" t="s">
        <v>23</v>
      </c>
      <c r="F19948">
        <v>564998</v>
      </c>
    </row>
    <row r="19949" spans="1:6">
      <c r="A19949" s="171">
        <v>44801</v>
      </c>
      <c r="B19949" t="s">
        <v>164</v>
      </c>
      <c r="C19949">
        <v>309872.32</v>
      </c>
      <c r="D19949" t="s">
        <v>24</v>
      </c>
      <c r="E19949" t="s">
        <v>24</v>
      </c>
      <c r="F19949">
        <v>981160</v>
      </c>
    </row>
    <row r="19950" spans="1:6">
      <c r="A19950" s="171">
        <v>44801</v>
      </c>
      <c r="B19950" t="s">
        <v>164</v>
      </c>
      <c r="C19950">
        <v>309872.32</v>
      </c>
      <c r="D19950" t="s">
        <v>25</v>
      </c>
      <c r="E19950" t="s">
        <v>25</v>
      </c>
      <c r="F19950">
        <v>3565145</v>
      </c>
    </row>
    <row r="19951" spans="1:6">
      <c r="A19951" s="171">
        <v>44801</v>
      </c>
      <c r="B19951" t="s">
        <v>164</v>
      </c>
      <c r="C19951">
        <v>309872.32</v>
      </c>
      <c r="D19951" t="s">
        <v>26</v>
      </c>
      <c r="E19951" t="s">
        <v>26</v>
      </c>
      <c r="F19951">
        <v>9680096</v>
      </c>
    </row>
    <row r="19952" spans="1:6">
      <c r="A19952" s="171">
        <v>44801</v>
      </c>
      <c r="B19952" t="s">
        <v>164</v>
      </c>
      <c r="C19952">
        <v>309872.32</v>
      </c>
      <c r="D19952" t="s">
        <v>27</v>
      </c>
      <c r="E19952" t="s">
        <v>27</v>
      </c>
      <c r="F19952">
        <v>19043</v>
      </c>
    </row>
    <row r="19953" spans="1:6">
      <c r="A19953" s="171">
        <v>44801</v>
      </c>
      <c r="B19953" t="s">
        <v>164</v>
      </c>
      <c r="C19953">
        <v>309872.32</v>
      </c>
      <c r="D19953" t="s">
        <v>28</v>
      </c>
      <c r="E19953" t="s">
        <v>28</v>
      </c>
      <c r="F19953">
        <v>0</v>
      </c>
    </row>
    <row r="19954" spans="1:6">
      <c r="A19954" s="171">
        <v>44801</v>
      </c>
      <c r="B19954" t="s">
        <v>164</v>
      </c>
      <c r="C19954">
        <v>309872.32</v>
      </c>
      <c r="D19954" t="s">
        <v>29</v>
      </c>
      <c r="E19954" t="s">
        <v>29</v>
      </c>
      <c r="F19954">
        <v>2644750</v>
      </c>
    </row>
    <row r="19955" spans="1:6">
      <c r="A19955" s="171">
        <v>44801</v>
      </c>
      <c r="B19955" t="s">
        <v>164</v>
      </c>
      <c r="C19955">
        <v>309872.32</v>
      </c>
      <c r="D19955" t="s">
        <v>30</v>
      </c>
      <c r="E19955" t="s">
        <v>30</v>
      </c>
      <c r="F19955">
        <v>46545597</v>
      </c>
    </row>
    <row r="19956" spans="1:6">
      <c r="A19956" s="171">
        <v>44801</v>
      </c>
      <c r="B19956" t="s">
        <v>164</v>
      </c>
      <c r="C19956">
        <v>309872.32</v>
      </c>
      <c r="D19956" t="s">
        <v>31</v>
      </c>
      <c r="E19956" t="s">
        <v>31</v>
      </c>
      <c r="F19956">
        <v>592914</v>
      </c>
    </row>
    <row r="19957" spans="1:6">
      <c r="A19957" s="171">
        <v>44801</v>
      </c>
      <c r="B19957" t="s">
        <v>164</v>
      </c>
      <c r="C19957">
        <v>309872.32</v>
      </c>
      <c r="D19957" t="s">
        <v>32</v>
      </c>
      <c r="E19957" t="s">
        <v>32</v>
      </c>
      <c r="F19957">
        <v>164997</v>
      </c>
    </row>
    <row r="19958" spans="1:6">
      <c r="A19958" s="171">
        <v>44801</v>
      </c>
      <c r="B19958" t="s">
        <v>164</v>
      </c>
      <c r="C19958">
        <v>309872.32</v>
      </c>
      <c r="D19958" t="s">
        <v>33</v>
      </c>
      <c r="E19958" t="s">
        <v>33</v>
      </c>
      <c r="F19958">
        <v>341312015</v>
      </c>
    </row>
    <row r="19959" spans="1:6">
      <c r="A19959" s="171">
        <v>44801</v>
      </c>
      <c r="B19959" t="s">
        <v>164</v>
      </c>
      <c r="C19959">
        <v>309872.32</v>
      </c>
      <c r="D19959" t="s">
        <v>34</v>
      </c>
      <c r="E19959" t="s">
        <v>34</v>
      </c>
      <c r="F19959">
        <v>0</v>
      </c>
    </row>
    <row r="19960" spans="1:6">
      <c r="A19960" s="171">
        <v>44801</v>
      </c>
      <c r="B19960" t="s">
        <v>164</v>
      </c>
      <c r="C19960">
        <v>309872.32</v>
      </c>
      <c r="D19960" t="s">
        <v>35</v>
      </c>
      <c r="E19960" t="s">
        <v>35</v>
      </c>
      <c r="F19960">
        <v>6864138</v>
      </c>
    </row>
    <row r="19961" spans="1:6">
      <c r="A19961" s="171">
        <v>44801</v>
      </c>
      <c r="B19961" t="s">
        <v>164</v>
      </c>
      <c r="C19961">
        <v>309872.32</v>
      </c>
      <c r="D19961" t="s">
        <v>36</v>
      </c>
      <c r="E19961" t="s">
        <v>36</v>
      </c>
      <c r="F19961">
        <v>0</v>
      </c>
    </row>
    <row r="19962" spans="1:6">
      <c r="A19962" s="171">
        <v>44801</v>
      </c>
      <c r="B19962" t="s">
        <v>164</v>
      </c>
      <c r="C19962">
        <v>309872.32</v>
      </c>
      <c r="D19962" t="s">
        <v>37</v>
      </c>
      <c r="E19962" t="s">
        <v>37</v>
      </c>
      <c r="F19962">
        <v>0</v>
      </c>
    </row>
    <row r="19963" spans="1:6">
      <c r="A19963" s="171">
        <v>44801</v>
      </c>
      <c r="B19963" t="s">
        <v>164</v>
      </c>
      <c r="C19963">
        <v>309872.32</v>
      </c>
      <c r="D19963" t="s">
        <v>38</v>
      </c>
      <c r="E19963" t="s">
        <v>38</v>
      </c>
      <c r="F19963">
        <v>0</v>
      </c>
    </row>
    <row r="19964" spans="1:6">
      <c r="A19964" s="171">
        <v>44801</v>
      </c>
      <c r="B19964" t="s">
        <v>164</v>
      </c>
      <c r="C19964">
        <v>309872.32</v>
      </c>
      <c r="D19964" t="s">
        <v>39</v>
      </c>
      <c r="E19964" t="s">
        <v>39</v>
      </c>
      <c r="F19964">
        <v>0</v>
      </c>
    </row>
    <row r="19965" spans="1:6">
      <c r="A19965" s="171">
        <v>44801</v>
      </c>
      <c r="B19965" t="s">
        <v>164</v>
      </c>
      <c r="C19965">
        <v>309872.32</v>
      </c>
      <c r="D19965" t="s">
        <v>40</v>
      </c>
      <c r="E19965" t="s">
        <v>40</v>
      </c>
      <c r="F19965">
        <v>0</v>
      </c>
    </row>
    <row r="19966" spans="1:6">
      <c r="A19966" s="171">
        <v>44801</v>
      </c>
      <c r="B19966" t="s">
        <v>164</v>
      </c>
      <c r="C19966">
        <v>309872.32</v>
      </c>
      <c r="D19966" t="s">
        <v>41</v>
      </c>
      <c r="E19966" t="s">
        <v>41</v>
      </c>
      <c r="F19966">
        <v>0</v>
      </c>
    </row>
    <row r="19967" spans="1:6">
      <c r="A19967" s="171">
        <v>44802</v>
      </c>
      <c r="B19967" t="s">
        <v>164</v>
      </c>
      <c r="C19967">
        <v>221837.41</v>
      </c>
      <c r="D19967" t="s">
        <v>9</v>
      </c>
      <c r="E19967" t="s">
        <v>9</v>
      </c>
      <c r="F19967">
        <v>2470852</v>
      </c>
    </row>
    <row r="19968" spans="1:6">
      <c r="A19968" s="171">
        <v>44802</v>
      </c>
      <c r="B19968" t="s">
        <v>164</v>
      </c>
      <c r="C19968">
        <v>221837.41</v>
      </c>
      <c r="D19968" t="s">
        <v>9</v>
      </c>
      <c r="E19968" t="s">
        <v>10</v>
      </c>
      <c r="F19968">
        <v>29653</v>
      </c>
    </row>
    <row r="19969" spans="1:6">
      <c r="A19969" s="171">
        <v>44802</v>
      </c>
      <c r="B19969" t="s">
        <v>164</v>
      </c>
      <c r="C19969">
        <v>221837.41</v>
      </c>
      <c r="D19969" t="s">
        <v>9</v>
      </c>
      <c r="E19969" t="s">
        <v>11</v>
      </c>
      <c r="F19969">
        <v>0</v>
      </c>
    </row>
    <row r="19970" spans="1:6">
      <c r="A19970" s="171">
        <v>44802</v>
      </c>
      <c r="B19970" t="s">
        <v>164</v>
      </c>
      <c r="C19970">
        <v>221837.41</v>
      </c>
      <c r="D19970" t="s">
        <v>9</v>
      </c>
      <c r="E19970" t="s">
        <v>12</v>
      </c>
      <c r="F19970">
        <v>2441199</v>
      </c>
    </row>
    <row r="19971" spans="1:6">
      <c r="A19971" s="171">
        <v>44802</v>
      </c>
      <c r="B19971" t="s">
        <v>164</v>
      </c>
      <c r="C19971">
        <v>221837.41</v>
      </c>
      <c r="D19971" t="s">
        <v>9</v>
      </c>
      <c r="E19971" t="s">
        <v>13</v>
      </c>
      <c r="F19971">
        <v>0</v>
      </c>
    </row>
    <row r="19972" spans="1:6">
      <c r="A19972" s="171">
        <v>44802</v>
      </c>
      <c r="B19972" t="s">
        <v>164</v>
      </c>
      <c r="C19972">
        <v>221837.41</v>
      </c>
      <c r="D19972" t="s">
        <v>14</v>
      </c>
      <c r="E19972" t="s">
        <v>14</v>
      </c>
      <c r="F19972">
        <v>190037</v>
      </c>
    </row>
    <row r="19973" spans="1:6">
      <c r="A19973" s="171">
        <v>44802</v>
      </c>
      <c r="B19973" t="s">
        <v>164</v>
      </c>
      <c r="C19973">
        <v>221837.41</v>
      </c>
      <c r="D19973" t="s">
        <v>14</v>
      </c>
      <c r="E19973" t="s">
        <v>15</v>
      </c>
      <c r="F19973">
        <v>0</v>
      </c>
    </row>
    <row r="19974" spans="1:6">
      <c r="A19974" s="171">
        <v>44802</v>
      </c>
      <c r="B19974" t="s">
        <v>164</v>
      </c>
      <c r="C19974">
        <v>221837.41</v>
      </c>
      <c r="D19974" t="s">
        <v>14</v>
      </c>
      <c r="E19974" t="s">
        <v>16</v>
      </c>
      <c r="F19974">
        <v>0</v>
      </c>
    </row>
    <row r="19975" spans="1:6">
      <c r="A19975" s="171">
        <v>44802</v>
      </c>
      <c r="B19975" t="s">
        <v>164</v>
      </c>
      <c r="C19975">
        <v>221837.41</v>
      </c>
      <c r="D19975" t="s">
        <v>14</v>
      </c>
      <c r="E19975" t="s">
        <v>17</v>
      </c>
      <c r="F19975">
        <v>0</v>
      </c>
    </row>
    <row r="19976" spans="1:6">
      <c r="A19976" s="171">
        <v>44802</v>
      </c>
      <c r="B19976" t="s">
        <v>164</v>
      </c>
      <c r="C19976">
        <v>221837.41</v>
      </c>
      <c r="D19976" t="s">
        <v>14</v>
      </c>
      <c r="E19976" t="s">
        <v>18</v>
      </c>
      <c r="F19976">
        <v>190037</v>
      </c>
    </row>
    <row r="19977" spans="1:6">
      <c r="A19977" s="171">
        <v>44802</v>
      </c>
      <c r="B19977" t="s">
        <v>164</v>
      </c>
      <c r="C19977">
        <v>221837.41</v>
      </c>
      <c r="D19977" t="s">
        <v>19</v>
      </c>
      <c r="E19977" t="s">
        <v>19</v>
      </c>
      <c r="F19977">
        <v>7755719</v>
      </c>
    </row>
    <row r="19978" spans="1:6">
      <c r="A19978" s="171">
        <v>44802</v>
      </c>
      <c r="B19978" t="s">
        <v>164</v>
      </c>
      <c r="C19978">
        <v>221837.41</v>
      </c>
      <c r="D19978" t="s">
        <v>19</v>
      </c>
      <c r="E19978" t="s">
        <v>20</v>
      </c>
      <c r="F19978">
        <v>7026739</v>
      </c>
    </row>
    <row r="19979" spans="1:6">
      <c r="A19979" s="171">
        <v>44802</v>
      </c>
      <c r="B19979" t="s">
        <v>164</v>
      </c>
      <c r="C19979">
        <v>221837.41</v>
      </c>
      <c r="D19979" t="s">
        <v>19</v>
      </c>
      <c r="E19979" t="s">
        <v>21</v>
      </c>
      <c r="F19979">
        <v>728980</v>
      </c>
    </row>
    <row r="19980" spans="1:6">
      <c r="A19980" s="171">
        <v>44802</v>
      </c>
      <c r="B19980" t="s">
        <v>164</v>
      </c>
      <c r="C19980">
        <v>221837.41</v>
      </c>
      <c r="D19980" t="s">
        <v>19</v>
      </c>
      <c r="E19980" t="s">
        <v>22</v>
      </c>
      <c r="F19980">
        <v>0</v>
      </c>
    </row>
    <row r="19981" spans="1:6">
      <c r="A19981" s="171">
        <v>44802</v>
      </c>
      <c r="B19981" t="s">
        <v>164</v>
      </c>
      <c r="C19981">
        <v>221837.41</v>
      </c>
      <c r="D19981" t="s">
        <v>23</v>
      </c>
      <c r="E19981" t="s">
        <v>23</v>
      </c>
      <c r="F19981">
        <v>802962</v>
      </c>
    </row>
    <row r="19982" spans="1:6">
      <c r="A19982" s="171">
        <v>44802</v>
      </c>
      <c r="B19982" t="s">
        <v>164</v>
      </c>
      <c r="C19982">
        <v>221837.41</v>
      </c>
      <c r="D19982" t="s">
        <v>24</v>
      </c>
      <c r="E19982" t="s">
        <v>24</v>
      </c>
      <c r="F19982">
        <v>966440</v>
      </c>
    </row>
    <row r="19983" spans="1:6">
      <c r="A19983" s="171">
        <v>44802</v>
      </c>
      <c r="B19983" t="s">
        <v>164</v>
      </c>
      <c r="C19983">
        <v>221837.41</v>
      </c>
      <c r="D19983" t="s">
        <v>25</v>
      </c>
      <c r="E19983" t="s">
        <v>25</v>
      </c>
      <c r="F19983">
        <v>4090568</v>
      </c>
    </row>
    <row r="19984" spans="1:6">
      <c r="A19984" s="171">
        <v>44802</v>
      </c>
      <c r="B19984" t="s">
        <v>164</v>
      </c>
      <c r="C19984">
        <v>221837.41</v>
      </c>
      <c r="D19984" t="s">
        <v>26</v>
      </c>
      <c r="E19984" t="s">
        <v>26</v>
      </c>
      <c r="F19984">
        <v>8811988</v>
      </c>
    </row>
    <row r="19985" spans="1:6">
      <c r="A19985" s="171">
        <v>44802</v>
      </c>
      <c r="B19985" t="s">
        <v>164</v>
      </c>
      <c r="C19985">
        <v>221837.41</v>
      </c>
      <c r="D19985" t="s">
        <v>27</v>
      </c>
      <c r="E19985" t="s">
        <v>27</v>
      </c>
      <c r="F19985">
        <v>16166</v>
      </c>
    </row>
    <row r="19986" spans="1:6">
      <c r="A19986" s="171">
        <v>44802</v>
      </c>
      <c r="B19986" t="s">
        <v>164</v>
      </c>
      <c r="C19986">
        <v>221837.41</v>
      </c>
      <c r="D19986" t="s">
        <v>28</v>
      </c>
      <c r="E19986" t="s">
        <v>28</v>
      </c>
      <c r="F19986">
        <v>0</v>
      </c>
    </row>
    <row r="19987" spans="1:6">
      <c r="A19987" s="171">
        <v>44802</v>
      </c>
      <c r="B19987" t="s">
        <v>164</v>
      </c>
      <c r="C19987">
        <v>221837.41</v>
      </c>
      <c r="D19987" t="s">
        <v>29</v>
      </c>
      <c r="E19987" t="s">
        <v>29</v>
      </c>
      <c r="F19987">
        <v>2508356</v>
      </c>
    </row>
    <row r="19988" spans="1:6">
      <c r="A19988" s="171">
        <v>44802</v>
      </c>
      <c r="B19988" t="s">
        <v>164</v>
      </c>
      <c r="C19988">
        <v>221837.41</v>
      </c>
      <c r="D19988" t="s">
        <v>30</v>
      </c>
      <c r="E19988" t="s">
        <v>30</v>
      </c>
      <c r="F19988">
        <v>46265296</v>
      </c>
    </row>
    <row r="19989" spans="1:6">
      <c r="A19989" s="171">
        <v>44802</v>
      </c>
      <c r="B19989" t="s">
        <v>164</v>
      </c>
      <c r="C19989">
        <v>221837.41</v>
      </c>
      <c r="D19989" t="s">
        <v>31</v>
      </c>
      <c r="E19989" t="s">
        <v>31</v>
      </c>
      <c r="F19989">
        <v>516529</v>
      </c>
    </row>
    <row r="19990" spans="1:6">
      <c r="A19990" s="171">
        <v>44802</v>
      </c>
      <c r="B19990" t="s">
        <v>164</v>
      </c>
      <c r="C19990">
        <v>221837.41</v>
      </c>
      <c r="D19990" t="s">
        <v>32</v>
      </c>
      <c r="E19990" t="s">
        <v>32</v>
      </c>
      <c r="F19990">
        <v>107446</v>
      </c>
    </row>
    <row r="19991" spans="1:6">
      <c r="A19991" s="171">
        <v>44802</v>
      </c>
      <c r="B19991" t="s">
        <v>164</v>
      </c>
      <c r="C19991">
        <v>221837.41</v>
      </c>
      <c r="D19991" t="s">
        <v>33</v>
      </c>
      <c r="E19991" t="s">
        <v>33</v>
      </c>
      <c r="F19991">
        <v>335639065</v>
      </c>
    </row>
    <row r="19992" spans="1:6">
      <c r="A19992" s="171">
        <v>44802</v>
      </c>
      <c r="B19992" t="s">
        <v>164</v>
      </c>
      <c r="C19992">
        <v>221837.41</v>
      </c>
      <c r="D19992" t="s">
        <v>34</v>
      </c>
      <c r="E19992" t="s">
        <v>34</v>
      </c>
      <c r="F19992">
        <v>0</v>
      </c>
    </row>
    <row r="19993" spans="1:6">
      <c r="A19993" s="171">
        <v>44802</v>
      </c>
      <c r="B19993" t="s">
        <v>164</v>
      </c>
      <c r="C19993">
        <v>221837.41</v>
      </c>
      <c r="D19993" t="s">
        <v>35</v>
      </c>
      <c r="E19993" t="s">
        <v>35</v>
      </c>
      <c r="F19993">
        <v>6565763</v>
      </c>
    </row>
    <row r="19994" spans="1:6">
      <c r="A19994" s="171">
        <v>44802</v>
      </c>
      <c r="B19994" t="s">
        <v>164</v>
      </c>
      <c r="C19994">
        <v>221837.41</v>
      </c>
      <c r="D19994" t="s">
        <v>36</v>
      </c>
      <c r="E19994" t="s">
        <v>36</v>
      </c>
      <c r="F19994">
        <v>0</v>
      </c>
    </row>
    <row r="19995" spans="1:6">
      <c r="A19995" s="171">
        <v>44802</v>
      </c>
      <c r="B19995" t="s">
        <v>164</v>
      </c>
      <c r="C19995">
        <v>221837.41</v>
      </c>
      <c r="D19995" t="s">
        <v>37</v>
      </c>
      <c r="E19995" t="s">
        <v>37</v>
      </c>
      <c r="F19995">
        <v>0</v>
      </c>
    </row>
    <row r="19996" spans="1:6">
      <c r="A19996" s="171">
        <v>44802</v>
      </c>
      <c r="B19996" t="s">
        <v>164</v>
      </c>
      <c r="C19996">
        <v>221837.41</v>
      </c>
      <c r="D19996" t="s">
        <v>38</v>
      </c>
      <c r="E19996" t="s">
        <v>38</v>
      </c>
      <c r="F19996">
        <v>5821578</v>
      </c>
    </row>
    <row r="19997" spans="1:6">
      <c r="A19997" s="171">
        <v>44802</v>
      </c>
      <c r="B19997" t="s">
        <v>164</v>
      </c>
      <c r="C19997">
        <v>221837.41</v>
      </c>
      <c r="D19997" t="s">
        <v>39</v>
      </c>
      <c r="E19997" t="s">
        <v>39</v>
      </c>
      <c r="F19997">
        <v>0</v>
      </c>
    </row>
    <row r="19998" spans="1:6">
      <c r="A19998" s="171">
        <v>44802</v>
      </c>
      <c r="B19998" t="s">
        <v>164</v>
      </c>
      <c r="C19998">
        <v>221837.41</v>
      </c>
      <c r="D19998" t="s">
        <v>40</v>
      </c>
      <c r="E19998" t="s">
        <v>40</v>
      </c>
      <c r="F19998">
        <v>0</v>
      </c>
    </row>
    <row r="19999" spans="1:6">
      <c r="A19999" s="171">
        <v>44802</v>
      </c>
      <c r="B19999" t="s">
        <v>164</v>
      </c>
      <c r="C19999">
        <v>221837.41</v>
      </c>
      <c r="D19999" t="s">
        <v>41</v>
      </c>
      <c r="E19999" t="s">
        <v>41</v>
      </c>
      <c r="F19999">
        <v>0</v>
      </c>
    </row>
    <row r="20000" spans="1:6">
      <c r="A20000" s="171">
        <v>44803</v>
      </c>
      <c r="B20000" t="s">
        <v>164</v>
      </c>
      <c r="C20000">
        <v>233166.81</v>
      </c>
      <c r="D20000" t="s">
        <v>9</v>
      </c>
      <c r="E20000" t="s">
        <v>9</v>
      </c>
      <c r="F20000">
        <v>2571411</v>
      </c>
    </row>
    <row r="20001" spans="1:6">
      <c r="A20001" s="171">
        <v>44803</v>
      </c>
      <c r="B20001" t="s">
        <v>164</v>
      </c>
      <c r="C20001">
        <v>233166.81</v>
      </c>
      <c r="D20001" t="s">
        <v>9</v>
      </c>
      <c r="E20001" t="s">
        <v>10</v>
      </c>
      <c r="F20001">
        <v>27145</v>
      </c>
    </row>
    <row r="20002" spans="1:6">
      <c r="A20002" s="171">
        <v>44803</v>
      </c>
      <c r="B20002" t="s">
        <v>164</v>
      </c>
      <c r="C20002">
        <v>233166.81</v>
      </c>
      <c r="D20002" t="s">
        <v>9</v>
      </c>
      <c r="E20002" t="s">
        <v>11</v>
      </c>
      <c r="F20002">
        <v>0</v>
      </c>
    </row>
    <row r="20003" spans="1:6">
      <c r="A20003" s="171">
        <v>44803</v>
      </c>
      <c r="B20003" t="s">
        <v>164</v>
      </c>
      <c r="C20003">
        <v>233166.81</v>
      </c>
      <c r="D20003" t="s">
        <v>9</v>
      </c>
      <c r="E20003" t="s">
        <v>12</v>
      </c>
      <c r="F20003">
        <v>2544266</v>
      </c>
    </row>
    <row r="20004" spans="1:6">
      <c r="A20004" s="171">
        <v>44803</v>
      </c>
      <c r="B20004" t="s">
        <v>164</v>
      </c>
      <c r="C20004">
        <v>233166.81</v>
      </c>
      <c r="D20004" t="s">
        <v>9</v>
      </c>
      <c r="E20004" t="s">
        <v>13</v>
      </c>
      <c r="F20004">
        <v>0</v>
      </c>
    </row>
    <row r="20005" spans="1:6">
      <c r="A20005" s="171">
        <v>44803</v>
      </c>
      <c r="B20005" t="s">
        <v>164</v>
      </c>
      <c r="C20005">
        <v>233166.81</v>
      </c>
      <c r="D20005" t="s">
        <v>14</v>
      </c>
      <c r="E20005" t="s">
        <v>14</v>
      </c>
      <c r="F20005">
        <v>220671</v>
      </c>
    </row>
    <row r="20006" spans="1:6">
      <c r="A20006" s="171">
        <v>44803</v>
      </c>
      <c r="B20006" t="s">
        <v>164</v>
      </c>
      <c r="C20006">
        <v>233166.81</v>
      </c>
      <c r="D20006" t="s">
        <v>14</v>
      </c>
      <c r="E20006" t="s">
        <v>15</v>
      </c>
      <c r="F20006">
        <v>0</v>
      </c>
    </row>
    <row r="20007" spans="1:6">
      <c r="A20007" s="171">
        <v>44803</v>
      </c>
      <c r="B20007" t="s">
        <v>164</v>
      </c>
      <c r="C20007">
        <v>233166.81</v>
      </c>
      <c r="D20007" t="s">
        <v>14</v>
      </c>
      <c r="E20007" t="s">
        <v>16</v>
      </c>
      <c r="F20007">
        <v>0</v>
      </c>
    </row>
    <row r="20008" spans="1:6">
      <c r="A20008" s="171">
        <v>44803</v>
      </c>
      <c r="B20008" t="s">
        <v>164</v>
      </c>
      <c r="C20008">
        <v>233166.81</v>
      </c>
      <c r="D20008" t="s">
        <v>14</v>
      </c>
      <c r="E20008" t="s">
        <v>17</v>
      </c>
      <c r="F20008">
        <v>0</v>
      </c>
    </row>
    <row r="20009" spans="1:6">
      <c r="A20009" s="171">
        <v>44803</v>
      </c>
      <c r="B20009" t="s">
        <v>164</v>
      </c>
      <c r="C20009">
        <v>233166.81</v>
      </c>
      <c r="D20009" t="s">
        <v>14</v>
      </c>
      <c r="E20009" t="s">
        <v>18</v>
      </c>
      <c r="F20009">
        <v>220671</v>
      </c>
    </row>
    <row r="20010" spans="1:6">
      <c r="A20010" s="171">
        <v>44803</v>
      </c>
      <c r="B20010" t="s">
        <v>164</v>
      </c>
      <c r="C20010">
        <v>233166.81</v>
      </c>
      <c r="D20010" t="s">
        <v>19</v>
      </c>
      <c r="E20010" t="s">
        <v>19</v>
      </c>
      <c r="F20010">
        <v>9185832</v>
      </c>
    </row>
    <row r="20011" spans="1:6">
      <c r="A20011" s="171">
        <v>44803</v>
      </c>
      <c r="B20011" t="s">
        <v>164</v>
      </c>
      <c r="C20011">
        <v>233166.81</v>
      </c>
      <c r="D20011" t="s">
        <v>19</v>
      </c>
      <c r="E20011" t="s">
        <v>20</v>
      </c>
      <c r="F20011">
        <v>8657285</v>
      </c>
    </row>
    <row r="20012" spans="1:6">
      <c r="A20012" s="171">
        <v>44803</v>
      </c>
      <c r="B20012" t="s">
        <v>164</v>
      </c>
      <c r="C20012">
        <v>233166.81</v>
      </c>
      <c r="D20012" t="s">
        <v>19</v>
      </c>
      <c r="E20012" t="s">
        <v>21</v>
      </c>
      <c r="F20012">
        <v>528547</v>
      </c>
    </row>
    <row r="20013" spans="1:6">
      <c r="A20013" s="171">
        <v>44803</v>
      </c>
      <c r="B20013" t="s">
        <v>164</v>
      </c>
      <c r="C20013">
        <v>233166.81</v>
      </c>
      <c r="D20013" t="s">
        <v>19</v>
      </c>
      <c r="E20013" t="s">
        <v>22</v>
      </c>
      <c r="F20013">
        <v>0</v>
      </c>
    </row>
    <row r="20014" spans="1:6">
      <c r="A20014" s="171">
        <v>44803</v>
      </c>
      <c r="B20014" t="s">
        <v>164</v>
      </c>
      <c r="C20014">
        <v>233166.81</v>
      </c>
      <c r="D20014" t="s">
        <v>23</v>
      </c>
      <c r="E20014" t="s">
        <v>23</v>
      </c>
      <c r="F20014">
        <v>805398</v>
      </c>
    </row>
    <row r="20015" spans="1:6">
      <c r="A20015" s="171">
        <v>44803</v>
      </c>
      <c r="B20015" t="s">
        <v>164</v>
      </c>
      <c r="C20015">
        <v>233166.81</v>
      </c>
      <c r="D20015" t="s">
        <v>24</v>
      </c>
      <c r="E20015" t="s">
        <v>24</v>
      </c>
      <c r="F20015">
        <v>1023434</v>
      </c>
    </row>
    <row r="20016" spans="1:6">
      <c r="A20016" s="171">
        <v>44803</v>
      </c>
      <c r="B20016" t="s">
        <v>164</v>
      </c>
      <c r="C20016">
        <v>233166.81</v>
      </c>
      <c r="D20016" t="s">
        <v>25</v>
      </c>
      <c r="E20016" t="s">
        <v>25</v>
      </c>
      <c r="F20016">
        <v>3389706</v>
      </c>
    </row>
    <row r="20017" spans="1:6">
      <c r="A20017" s="171">
        <v>44803</v>
      </c>
      <c r="B20017" t="s">
        <v>164</v>
      </c>
      <c r="C20017">
        <v>233166.81</v>
      </c>
      <c r="D20017" t="s">
        <v>26</v>
      </c>
      <c r="E20017" t="s">
        <v>26</v>
      </c>
      <c r="F20017">
        <v>10470046</v>
      </c>
    </row>
    <row r="20018" spans="1:6">
      <c r="A20018" s="171">
        <v>44803</v>
      </c>
      <c r="B20018" t="s">
        <v>164</v>
      </c>
      <c r="C20018">
        <v>233166.81</v>
      </c>
      <c r="D20018" t="s">
        <v>27</v>
      </c>
      <c r="E20018" t="s">
        <v>27</v>
      </c>
      <c r="F20018">
        <v>17241</v>
      </c>
    </row>
    <row r="20019" spans="1:6">
      <c r="A20019" s="171">
        <v>44803</v>
      </c>
      <c r="B20019" t="s">
        <v>164</v>
      </c>
      <c r="C20019">
        <v>233166.81</v>
      </c>
      <c r="D20019" t="s">
        <v>28</v>
      </c>
      <c r="E20019" t="s">
        <v>28</v>
      </c>
      <c r="F20019">
        <v>0</v>
      </c>
    </row>
    <row r="20020" spans="1:6">
      <c r="A20020" s="171">
        <v>44803</v>
      </c>
      <c r="B20020" t="s">
        <v>164</v>
      </c>
      <c r="C20020">
        <v>233166.81</v>
      </c>
      <c r="D20020" t="s">
        <v>29</v>
      </c>
      <c r="E20020" t="s">
        <v>29</v>
      </c>
      <c r="F20020">
        <v>2377503</v>
      </c>
    </row>
    <row r="20021" spans="1:6">
      <c r="A20021" s="171">
        <v>44803</v>
      </c>
      <c r="B20021" t="s">
        <v>164</v>
      </c>
      <c r="C20021">
        <v>233166.81</v>
      </c>
      <c r="D20021" t="s">
        <v>30</v>
      </c>
      <c r="E20021" t="s">
        <v>30</v>
      </c>
      <c r="F20021">
        <v>39149825</v>
      </c>
    </row>
    <row r="20022" spans="1:6">
      <c r="A20022" s="171">
        <v>44803</v>
      </c>
      <c r="B20022" t="s">
        <v>164</v>
      </c>
      <c r="C20022">
        <v>233166.81</v>
      </c>
      <c r="D20022" t="s">
        <v>31</v>
      </c>
      <c r="E20022" t="s">
        <v>31</v>
      </c>
      <c r="F20022">
        <v>578534</v>
      </c>
    </row>
    <row r="20023" spans="1:6">
      <c r="A20023" s="171">
        <v>44803</v>
      </c>
      <c r="B20023" t="s">
        <v>164</v>
      </c>
      <c r="C20023">
        <v>233166.81</v>
      </c>
      <c r="D20023" t="s">
        <v>32</v>
      </c>
      <c r="E20023" t="s">
        <v>32</v>
      </c>
      <c r="F20023">
        <v>113950</v>
      </c>
    </row>
    <row r="20024" spans="1:6">
      <c r="A20024" s="171">
        <v>44803</v>
      </c>
      <c r="B20024" t="s">
        <v>164</v>
      </c>
      <c r="C20024">
        <v>233166.81</v>
      </c>
      <c r="D20024" t="s">
        <v>33</v>
      </c>
      <c r="E20024" t="s">
        <v>33</v>
      </c>
      <c r="F20024">
        <v>331215305</v>
      </c>
    </row>
    <row r="20025" spans="1:6">
      <c r="A20025" s="171">
        <v>44803</v>
      </c>
      <c r="B20025" t="s">
        <v>164</v>
      </c>
      <c r="C20025">
        <v>233166.81</v>
      </c>
      <c r="D20025" t="s">
        <v>34</v>
      </c>
      <c r="E20025" t="s">
        <v>34</v>
      </c>
      <c r="F20025">
        <v>0</v>
      </c>
    </row>
    <row r="20026" spans="1:6">
      <c r="A20026" s="171">
        <v>44803</v>
      </c>
      <c r="B20026" t="s">
        <v>164</v>
      </c>
      <c r="C20026">
        <v>233166.81</v>
      </c>
      <c r="D20026" t="s">
        <v>35</v>
      </c>
      <c r="E20026" t="s">
        <v>35</v>
      </c>
      <c r="F20026">
        <v>6539988</v>
      </c>
    </row>
    <row r="20027" spans="1:6">
      <c r="A20027" s="171">
        <v>44803</v>
      </c>
      <c r="B20027" t="s">
        <v>164</v>
      </c>
      <c r="C20027">
        <v>233166.81</v>
      </c>
      <c r="D20027" t="s">
        <v>36</v>
      </c>
      <c r="E20027" t="s">
        <v>36</v>
      </c>
      <c r="F20027">
        <v>0</v>
      </c>
    </row>
    <row r="20028" spans="1:6">
      <c r="A20028" s="171">
        <v>44803</v>
      </c>
      <c r="B20028" t="s">
        <v>164</v>
      </c>
      <c r="C20028">
        <v>233166.81</v>
      </c>
      <c r="D20028" t="s">
        <v>37</v>
      </c>
      <c r="E20028" t="s">
        <v>37</v>
      </c>
      <c r="F20028">
        <v>0</v>
      </c>
    </row>
    <row r="20029" spans="1:6">
      <c r="A20029" s="171">
        <v>44803</v>
      </c>
      <c r="B20029" t="s">
        <v>164</v>
      </c>
      <c r="C20029">
        <v>233166.81</v>
      </c>
      <c r="D20029" t="s">
        <v>38</v>
      </c>
      <c r="E20029" t="s">
        <v>38</v>
      </c>
      <c r="F20029">
        <v>4741331</v>
      </c>
    </row>
    <row r="20030" spans="1:6">
      <c r="A20030" s="171">
        <v>44803</v>
      </c>
      <c r="B20030" t="s">
        <v>164</v>
      </c>
      <c r="C20030">
        <v>233166.81</v>
      </c>
      <c r="D20030" t="s">
        <v>39</v>
      </c>
      <c r="E20030" t="s">
        <v>39</v>
      </c>
      <c r="F20030">
        <v>0</v>
      </c>
    </row>
    <row r="20031" spans="1:6">
      <c r="A20031" s="171">
        <v>44803</v>
      </c>
      <c r="B20031" t="s">
        <v>164</v>
      </c>
      <c r="C20031">
        <v>233166.81</v>
      </c>
      <c r="D20031" t="s">
        <v>40</v>
      </c>
      <c r="E20031" t="s">
        <v>40</v>
      </c>
      <c r="F20031">
        <v>0</v>
      </c>
    </row>
    <row r="20032" spans="1:6">
      <c r="A20032" s="171">
        <v>44803</v>
      </c>
      <c r="B20032" t="s">
        <v>164</v>
      </c>
      <c r="C20032">
        <v>233166.81</v>
      </c>
      <c r="D20032" t="s">
        <v>41</v>
      </c>
      <c r="E20032" t="s">
        <v>41</v>
      </c>
      <c r="F20032">
        <v>0</v>
      </c>
    </row>
    <row r="20033" spans="1:6">
      <c r="A20033" s="171">
        <v>44804</v>
      </c>
      <c r="B20033" t="s">
        <v>164</v>
      </c>
      <c r="C20033">
        <v>235040.2</v>
      </c>
      <c r="D20033" t="s">
        <v>9</v>
      </c>
      <c r="E20033" t="s">
        <v>9</v>
      </c>
      <c r="F20033">
        <v>2550960</v>
      </c>
    </row>
    <row r="20034" spans="1:6">
      <c r="A20034" s="171">
        <v>44804</v>
      </c>
      <c r="B20034" t="s">
        <v>164</v>
      </c>
      <c r="C20034">
        <v>235040.2</v>
      </c>
      <c r="D20034" t="s">
        <v>9</v>
      </c>
      <c r="E20034" t="s">
        <v>10</v>
      </c>
      <c r="F20034">
        <v>13965</v>
      </c>
    </row>
    <row r="20035" spans="1:6">
      <c r="A20035" s="171">
        <v>44804</v>
      </c>
      <c r="B20035" t="s">
        <v>164</v>
      </c>
      <c r="C20035">
        <v>235040.2</v>
      </c>
      <c r="D20035" t="s">
        <v>9</v>
      </c>
      <c r="E20035" t="s">
        <v>11</v>
      </c>
      <c r="F20035">
        <v>0</v>
      </c>
    </row>
    <row r="20036" spans="1:6">
      <c r="A20036" s="171">
        <v>44804</v>
      </c>
      <c r="B20036" t="s">
        <v>164</v>
      </c>
      <c r="C20036">
        <v>235040.2</v>
      </c>
      <c r="D20036" t="s">
        <v>9</v>
      </c>
      <c r="E20036" t="s">
        <v>12</v>
      </c>
      <c r="F20036">
        <v>2536995</v>
      </c>
    </row>
    <row r="20037" spans="1:6">
      <c r="A20037" s="171">
        <v>44804</v>
      </c>
      <c r="B20037" t="s">
        <v>164</v>
      </c>
      <c r="C20037">
        <v>235040.2</v>
      </c>
      <c r="D20037" t="s">
        <v>9</v>
      </c>
      <c r="E20037" t="s">
        <v>13</v>
      </c>
      <c r="F20037">
        <v>0</v>
      </c>
    </row>
    <row r="20038" spans="1:6">
      <c r="A20038" s="171">
        <v>44804</v>
      </c>
      <c r="B20038" t="s">
        <v>164</v>
      </c>
      <c r="C20038">
        <v>235040.2</v>
      </c>
      <c r="D20038" t="s">
        <v>14</v>
      </c>
      <c r="E20038" t="s">
        <v>14</v>
      </c>
      <c r="F20038">
        <v>272542</v>
      </c>
    </row>
    <row r="20039" spans="1:6">
      <c r="A20039" s="171">
        <v>44804</v>
      </c>
      <c r="B20039" t="s">
        <v>164</v>
      </c>
      <c r="C20039">
        <v>235040.2</v>
      </c>
      <c r="D20039" t="s">
        <v>14</v>
      </c>
      <c r="E20039" t="s">
        <v>15</v>
      </c>
      <c r="F20039">
        <v>0</v>
      </c>
    </row>
    <row r="20040" spans="1:6">
      <c r="A20040" s="171">
        <v>44804</v>
      </c>
      <c r="B20040" t="s">
        <v>164</v>
      </c>
      <c r="C20040">
        <v>235040.2</v>
      </c>
      <c r="D20040" t="s">
        <v>14</v>
      </c>
      <c r="E20040" t="s">
        <v>16</v>
      </c>
      <c r="F20040">
        <v>0</v>
      </c>
    </row>
    <row r="20041" spans="1:6">
      <c r="A20041" s="171">
        <v>44804</v>
      </c>
      <c r="B20041" t="s">
        <v>164</v>
      </c>
      <c r="C20041">
        <v>235040.2</v>
      </c>
      <c r="D20041" t="s">
        <v>14</v>
      </c>
      <c r="E20041" t="s">
        <v>17</v>
      </c>
      <c r="F20041">
        <v>0</v>
      </c>
    </row>
    <row r="20042" spans="1:6">
      <c r="A20042" s="171">
        <v>44804</v>
      </c>
      <c r="B20042" t="s">
        <v>164</v>
      </c>
      <c r="C20042">
        <v>235040.2</v>
      </c>
      <c r="D20042" t="s">
        <v>14</v>
      </c>
      <c r="E20042" t="s">
        <v>18</v>
      </c>
      <c r="F20042">
        <v>272542</v>
      </c>
    </row>
    <row r="20043" spans="1:6">
      <c r="A20043" s="171">
        <v>44804</v>
      </c>
      <c r="B20043" t="s">
        <v>164</v>
      </c>
      <c r="C20043">
        <v>235040.2</v>
      </c>
      <c r="D20043" t="s">
        <v>19</v>
      </c>
      <c r="E20043" t="s">
        <v>19</v>
      </c>
      <c r="F20043">
        <v>9122929</v>
      </c>
    </row>
    <row r="20044" spans="1:6">
      <c r="A20044" s="171">
        <v>44804</v>
      </c>
      <c r="B20044" t="s">
        <v>164</v>
      </c>
      <c r="C20044">
        <v>235040.2</v>
      </c>
      <c r="D20044" t="s">
        <v>19</v>
      </c>
      <c r="E20044" t="s">
        <v>20</v>
      </c>
      <c r="F20044">
        <v>8798997</v>
      </c>
    </row>
    <row r="20045" spans="1:6">
      <c r="A20045" s="171">
        <v>44804</v>
      </c>
      <c r="B20045" t="s">
        <v>164</v>
      </c>
      <c r="C20045">
        <v>235040.2</v>
      </c>
      <c r="D20045" t="s">
        <v>19</v>
      </c>
      <c r="E20045" t="s">
        <v>21</v>
      </c>
      <c r="F20045">
        <v>323932</v>
      </c>
    </row>
    <row r="20046" spans="1:6">
      <c r="A20046" s="171">
        <v>44804</v>
      </c>
      <c r="B20046" t="s">
        <v>164</v>
      </c>
      <c r="C20046">
        <v>235040.2</v>
      </c>
      <c r="D20046" t="s">
        <v>19</v>
      </c>
      <c r="E20046" t="s">
        <v>22</v>
      </c>
      <c r="F20046">
        <v>0</v>
      </c>
    </row>
    <row r="20047" spans="1:6">
      <c r="A20047" s="171">
        <v>44804</v>
      </c>
      <c r="B20047" t="s">
        <v>164</v>
      </c>
      <c r="C20047">
        <v>235040.2</v>
      </c>
      <c r="D20047" t="s">
        <v>23</v>
      </c>
      <c r="E20047" t="s">
        <v>23</v>
      </c>
      <c r="F20047">
        <v>745297</v>
      </c>
    </row>
    <row r="20048" spans="1:6">
      <c r="A20048" s="171">
        <v>44804</v>
      </c>
      <c r="B20048" t="s">
        <v>164</v>
      </c>
      <c r="C20048">
        <v>235040.2</v>
      </c>
      <c r="D20048" t="s">
        <v>24</v>
      </c>
      <c r="E20048" t="s">
        <v>24</v>
      </c>
      <c r="F20048">
        <v>894755</v>
      </c>
    </row>
    <row r="20049" spans="1:6">
      <c r="A20049" s="171">
        <v>44804</v>
      </c>
      <c r="B20049" t="s">
        <v>164</v>
      </c>
      <c r="C20049">
        <v>235040.2</v>
      </c>
      <c r="D20049" t="s">
        <v>25</v>
      </c>
      <c r="E20049" t="s">
        <v>25</v>
      </c>
      <c r="F20049">
        <v>3735321</v>
      </c>
    </row>
    <row r="20050" spans="1:6">
      <c r="A20050" s="171">
        <v>44804</v>
      </c>
      <c r="B20050" t="s">
        <v>164</v>
      </c>
      <c r="C20050">
        <v>235040.2</v>
      </c>
      <c r="D20050" t="s">
        <v>26</v>
      </c>
      <c r="E20050" t="s">
        <v>26</v>
      </c>
      <c r="F20050">
        <v>10567034</v>
      </c>
    </row>
    <row r="20051" spans="1:6">
      <c r="A20051" s="171">
        <v>44804</v>
      </c>
      <c r="B20051" t="s">
        <v>164</v>
      </c>
      <c r="C20051">
        <v>235040.2</v>
      </c>
      <c r="D20051" t="s">
        <v>27</v>
      </c>
      <c r="E20051" t="s">
        <v>27</v>
      </c>
      <c r="F20051">
        <v>16206</v>
      </c>
    </row>
    <row r="20052" spans="1:6">
      <c r="A20052" s="171">
        <v>44804</v>
      </c>
      <c r="B20052" t="s">
        <v>164</v>
      </c>
      <c r="C20052">
        <v>235040.2</v>
      </c>
      <c r="D20052" t="s">
        <v>28</v>
      </c>
      <c r="E20052" t="s">
        <v>28</v>
      </c>
      <c r="F20052">
        <v>0</v>
      </c>
    </row>
    <row r="20053" spans="1:6">
      <c r="A20053" s="171">
        <v>44804</v>
      </c>
      <c r="B20053" t="s">
        <v>164</v>
      </c>
      <c r="C20053">
        <v>235040.2</v>
      </c>
      <c r="D20053" t="s">
        <v>29</v>
      </c>
      <c r="E20053" t="s">
        <v>29</v>
      </c>
      <c r="F20053">
        <v>2261094</v>
      </c>
    </row>
    <row r="20054" spans="1:6">
      <c r="A20054" s="171">
        <v>44804</v>
      </c>
      <c r="B20054" t="s">
        <v>164</v>
      </c>
      <c r="C20054">
        <v>235040.2</v>
      </c>
      <c r="D20054" t="s">
        <v>30</v>
      </c>
      <c r="E20054" t="s">
        <v>30</v>
      </c>
      <c r="F20054">
        <v>37688153</v>
      </c>
    </row>
    <row r="20055" spans="1:6">
      <c r="A20055" s="171">
        <v>44804</v>
      </c>
      <c r="B20055" t="s">
        <v>164</v>
      </c>
      <c r="C20055">
        <v>235040.2</v>
      </c>
      <c r="D20055" t="s">
        <v>31</v>
      </c>
      <c r="E20055" t="s">
        <v>31</v>
      </c>
      <c r="F20055">
        <v>565660</v>
      </c>
    </row>
    <row r="20056" spans="1:6">
      <c r="A20056" s="171">
        <v>44804</v>
      </c>
      <c r="B20056" t="s">
        <v>164</v>
      </c>
      <c r="C20056">
        <v>235040.2</v>
      </c>
      <c r="D20056" t="s">
        <v>32</v>
      </c>
      <c r="E20056" t="s">
        <v>32</v>
      </c>
      <c r="F20056">
        <v>159899</v>
      </c>
    </row>
    <row r="20057" spans="1:6">
      <c r="A20057" s="171">
        <v>44804</v>
      </c>
      <c r="B20057" t="s">
        <v>164</v>
      </c>
      <c r="C20057">
        <v>235040.2</v>
      </c>
      <c r="D20057" t="s">
        <v>33</v>
      </c>
      <c r="E20057" t="s">
        <v>33</v>
      </c>
      <c r="F20057">
        <v>331190243</v>
      </c>
    </row>
    <row r="20058" spans="1:6">
      <c r="A20058" s="171">
        <v>44804</v>
      </c>
      <c r="B20058" t="s">
        <v>164</v>
      </c>
      <c r="C20058">
        <v>235040.2</v>
      </c>
      <c r="D20058" t="s">
        <v>34</v>
      </c>
      <c r="E20058" t="s">
        <v>34</v>
      </c>
      <c r="F20058">
        <v>0</v>
      </c>
    </row>
    <row r="20059" spans="1:6">
      <c r="A20059" s="171">
        <v>44804</v>
      </c>
      <c r="B20059" t="s">
        <v>164</v>
      </c>
      <c r="C20059">
        <v>235040.2</v>
      </c>
      <c r="D20059" t="s">
        <v>35</v>
      </c>
      <c r="E20059" t="s">
        <v>35</v>
      </c>
      <c r="F20059">
        <v>6592825</v>
      </c>
    </row>
    <row r="20060" spans="1:6">
      <c r="A20060" s="171">
        <v>44804</v>
      </c>
      <c r="B20060" t="s">
        <v>164</v>
      </c>
      <c r="C20060">
        <v>235040.2</v>
      </c>
      <c r="D20060" t="s">
        <v>36</v>
      </c>
      <c r="E20060" t="s">
        <v>36</v>
      </c>
      <c r="F20060">
        <v>0</v>
      </c>
    </row>
    <row r="20061" spans="1:6">
      <c r="A20061" s="171">
        <v>44804</v>
      </c>
      <c r="B20061" t="s">
        <v>164</v>
      </c>
      <c r="C20061">
        <v>235040.2</v>
      </c>
      <c r="D20061" t="s">
        <v>37</v>
      </c>
      <c r="E20061" t="s">
        <v>37</v>
      </c>
      <c r="F20061">
        <v>0</v>
      </c>
    </row>
    <row r="20062" spans="1:6">
      <c r="A20062" s="171">
        <v>44804</v>
      </c>
      <c r="B20062" t="s">
        <v>164</v>
      </c>
      <c r="C20062">
        <v>235040.2</v>
      </c>
      <c r="D20062" t="s">
        <v>38</v>
      </c>
      <c r="E20062" t="s">
        <v>38</v>
      </c>
      <c r="F20062">
        <v>4572396</v>
      </c>
    </row>
    <row r="20063" spans="1:6">
      <c r="A20063" s="171">
        <v>44804</v>
      </c>
      <c r="B20063" t="s">
        <v>164</v>
      </c>
      <c r="C20063">
        <v>235040.2</v>
      </c>
      <c r="D20063" t="s">
        <v>39</v>
      </c>
      <c r="E20063" t="s">
        <v>39</v>
      </c>
      <c r="F20063">
        <v>0</v>
      </c>
    </row>
    <row r="20064" spans="1:6">
      <c r="A20064" s="171">
        <v>44804</v>
      </c>
      <c r="B20064" t="s">
        <v>164</v>
      </c>
      <c r="C20064">
        <v>235040.2</v>
      </c>
      <c r="D20064" t="s">
        <v>40</v>
      </c>
      <c r="E20064" t="s">
        <v>40</v>
      </c>
      <c r="F20064">
        <v>0</v>
      </c>
    </row>
    <row r="20065" spans="1:6">
      <c r="A20065" s="171">
        <v>44804</v>
      </c>
      <c r="B20065" t="s">
        <v>164</v>
      </c>
      <c r="C20065">
        <v>235040.2</v>
      </c>
      <c r="D20065" t="s">
        <v>41</v>
      </c>
      <c r="E20065" t="s">
        <v>41</v>
      </c>
      <c r="F20065">
        <v>0</v>
      </c>
    </row>
    <row r="20066" spans="1:6">
      <c r="A20066" s="171">
        <v>44805</v>
      </c>
      <c r="B20066" t="s">
        <v>164</v>
      </c>
      <c r="C20066">
        <v>224463.2</v>
      </c>
      <c r="D20066" t="s">
        <v>9</v>
      </c>
      <c r="E20066" t="s">
        <v>9</v>
      </c>
      <c r="F20066">
        <v>2629121</v>
      </c>
    </row>
    <row r="20067" spans="1:6">
      <c r="A20067" s="171">
        <v>44805</v>
      </c>
      <c r="B20067" t="s">
        <v>164</v>
      </c>
      <c r="C20067">
        <v>224463.2</v>
      </c>
      <c r="D20067" t="s">
        <v>9</v>
      </c>
      <c r="E20067" t="s">
        <v>10</v>
      </c>
      <c r="F20067">
        <v>35941</v>
      </c>
    </row>
    <row r="20068" spans="1:6">
      <c r="A20068" s="171">
        <v>44805</v>
      </c>
      <c r="B20068" t="s">
        <v>164</v>
      </c>
      <c r="C20068">
        <v>224463.2</v>
      </c>
      <c r="D20068" t="s">
        <v>9</v>
      </c>
      <c r="E20068" t="s">
        <v>11</v>
      </c>
      <c r="F20068">
        <v>0</v>
      </c>
    </row>
    <row r="20069" spans="1:6">
      <c r="A20069" s="171">
        <v>44805</v>
      </c>
      <c r="B20069" t="s">
        <v>164</v>
      </c>
      <c r="C20069">
        <v>224463.2</v>
      </c>
      <c r="D20069" t="s">
        <v>9</v>
      </c>
      <c r="E20069" t="s">
        <v>12</v>
      </c>
      <c r="F20069">
        <v>2593180</v>
      </c>
    </row>
    <row r="20070" spans="1:6">
      <c r="A20070" s="171">
        <v>44805</v>
      </c>
      <c r="B20070" t="s">
        <v>164</v>
      </c>
      <c r="C20070">
        <v>224463.2</v>
      </c>
      <c r="D20070" t="s">
        <v>9</v>
      </c>
      <c r="E20070" t="s">
        <v>13</v>
      </c>
      <c r="F20070">
        <v>0</v>
      </c>
    </row>
    <row r="20071" spans="1:6">
      <c r="A20071" s="171">
        <v>44805</v>
      </c>
      <c r="B20071" t="s">
        <v>164</v>
      </c>
      <c r="C20071">
        <v>224463.2</v>
      </c>
      <c r="D20071" t="s">
        <v>14</v>
      </c>
      <c r="E20071" t="s">
        <v>14</v>
      </c>
      <c r="F20071">
        <v>234450</v>
      </c>
    </row>
    <row r="20072" spans="1:6">
      <c r="A20072" s="171">
        <v>44805</v>
      </c>
      <c r="B20072" t="s">
        <v>164</v>
      </c>
      <c r="C20072">
        <v>224463.2</v>
      </c>
      <c r="D20072" t="s">
        <v>14</v>
      </c>
      <c r="E20072" t="s">
        <v>15</v>
      </c>
      <c r="F20072">
        <v>0</v>
      </c>
    </row>
    <row r="20073" spans="1:6">
      <c r="A20073" s="171">
        <v>44805</v>
      </c>
      <c r="B20073" t="s">
        <v>164</v>
      </c>
      <c r="C20073">
        <v>224463.2</v>
      </c>
      <c r="D20073" t="s">
        <v>14</v>
      </c>
      <c r="E20073" t="s">
        <v>16</v>
      </c>
      <c r="F20073">
        <v>0</v>
      </c>
    </row>
    <row r="20074" spans="1:6">
      <c r="A20074" s="171">
        <v>44805</v>
      </c>
      <c r="B20074" t="s">
        <v>164</v>
      </c>
      <c r="C20074">
        <v>224463.2</v>
      </c>
      <c r="D20074" t="s">
        <v>14</v>
      </c>
      <c r="E20074" t="s">
        <v>17</v>
      </c>
      <c r="F20074">
        <v>0</v>
      </c>
    </row>
    <row r="20075" spans="1:6">
      <c r="A20075" s="171">
        <v>44805</v>
      </c>
      <c r="B20075" t="s">
        <v>164</v>
      </c>
      <c r="C20075">
        <v>224463.2</v>
      </c>
      <c r="D20075" t="s">
        <v>14</v>
      </c>
      <c r="E20075" t="s">
        <v>18</v>
      </c>
      <c r="F20075">
        <v>234450</v>
      </c>
    </row>
    <row r="20076" spans="1:6">
      <c r="A20076" s="171">
        <v>44805</v>
      </c>
      <c r="B20076" t="s">
        <v>164</v>
      </c>
      <c r="C20076">
        <v>224463.2</v>
      </c>
      <c r="D20076" t="s">
        <v>19</v>
      </c>
      <c r="E20076" t="s">
        <v>19</v>
      </c>
      <c r="F20076">
        <v>6322510</v>
      </c>
    </row>
    <row r="20077" spans="1:6">
      <c r="A20077" s="171">
        <v>44805</v>
      </c>
      <c r="B20077" t="s">
        <v>164</v>
      </c>
      <c r="C20077">
        <v>224463.2</v>
      </c>
      <c r="D20077" t="s">
        <v>19</v>
      </c>
      <c r="E20077" t="s">
        <v>20</v>
      </c>
      <c r="F20077">
        <v>5993367</v>
      </c>
    </row>
    <row r="20078" spans="1:6">
      <c r="A20078" s="171">
        <v>44805</v>
      </c>
      <c r="B20078" t="s">
        <v>164</v>
      </c>
      <c r="C20078">
        <v>224463.2</v>
      </c>
      <c r="D20078" t="s">
        <v>19</v>
      </c>
      <c r="E20078" t="s">
        <v>21</v>
      </c>
      <c r="F20078">
        <v>329143</v>
      </c>
    </row>
    <row r="20079" spans="1:6">
      <c r="A20079" s="171">
        <v>44805</v>
      </c>
      <c r="B20079" t="s">
        <v>164</v>
      </c>
      <c r="C20079">
        <v>224463.2</v>
      </c>
      <c r="D20079" t="s">
        <v>19</v>
      </c>
      <c r="E20079" t="s">
        <v>22</v>
      </c>
      <c r="F20079">
        <v>0</v>
      </c>
    </row>
    <row r="20080" spans="1:6">
      <c r="A20080" s="171">
        <v>44805</v>
      </c>
      <c r="B20080" t="s">
        <v>164</v>
      </c>
      <c r="C20080">
        <v>224463.2</v>
      </c>
      <c r="D20080" t="s">
        <v>23</v>
      </c>
      <c r="E20080" t="s">
        <v>23</v>
      </c>
      <c r="F20080">
        <v>940957</v>
      </c>
    </row>
    <row r="20081" spans="1:6">
      <c r="A20081" s="171">
        <v>44805</v>
      </c>
      <c r="B20081" t="s">
        <v>164</v>
      </c>
      <c r="C20081">
        <v>224463.2</v>
      </c>
      <c r="D20081" t="s">
        <v>24</v>
      </c>
      <c r="E20081" t="s">
        <v>24</v>
      </c>
      <c r="F20081">
        <v>1033675</v>
      </c>
    </row>
    <row r="20082" spans="1:6">
      <c r="A20082" s="171">
        <v>44805</v>
      </c>
      <c r="B20082" t="s">
        <v>164</v>
      </c>
      <c r="C20082">
        <v>224463.2</v>
      </c>
      <c r="D20082" t="s">
        <v>25</v>
      </c>
      <c r="E20082" t="s">
        <v>25</v>
      </c>
      <c r="F20082">
        <v>3602682</v>
      </c>
    </row>
    <row r="20083" spans="1:6">
      <c r="A20083" s="171">
        <v>44805</v>
      </c>
      <c r="B20083" t="s">
        <v>164</v>
      </c>
      <c r="C20083">
        <v>224463.2</v>
      </c>
      <c r="D20083" t="s">
        <v>26</v>
      </c>
      <c r="E20083" t="s">
        <v>26</v>
      </c>
      <c r="F20083">
        <v>9568905</v>
      </c>
    </row>
    <row r="20084" spans="1:6">
      <c r="A20084" s="171">
        <v>44805</v>
      </c>
      <c r="B20084" t="s">
        <v>164</v>
      </c>
      <c r="C20084">
        <v>224463.2</v>
      </c>
      <c r="D20084" t="s">
        <v>27</v>
      </c>
      <c r="E20084" t="s">
        <v>27</v>
      </c>
      <c r="F20084">
        <v>61165</v>
      </c>
    </row>
    <row r="20085" spans="1:6">
      <c r="A20085" s="171">
        <v>44805</v>
      </c>
      <c r="B20085" t="s">
        <v>164</v>
      </c>
      <c r="C20085">
        <v>224463.2</v>
      </c>
      <c r="D20085" t="s">
        <v>28</v>
      </c>
      <c r="E20085" t="s">
        <v>28</v>
      </c>
      <c r="F20085">
        <v>0</v>
      </c>
    </row>
    <row r="20086" spans="1:6">
      <c r="A20086" s="171">
        <v>44805</v>
      </c>
      <c r="B20086" t="s">
        <v>164</v>
      </c>
      <c r="C20086">
        <v>224463.2</v>
      </c>
      <c r="D20086" t="s">
        <v>29</v>
      </c>
      <c r="E20086" t="s">
        <v>29</v>
      </c>
      <c r="F20086">
        <v>2137357</v>
      </c>
    </row>
    <row r="20087" spans="1:6">
      <c r="A20087" s="171">
        <v>44805</v>
      </c>
      <c r="B20087" t="s">
        <v>164</v>
      </c>
      <c r="C20087">
        <v>224463.2</v>
      </c>
      <c r="D20087" t="s">
        <v>30</v>
      </c>
      <c r="E20087" t="s">
        <v>30</v>
      </c>
      <c r="F20087">
        <v>43225762</v>
      </c>
    </row>
    <row r="20088" spans="1:6">
      <c r="A20088" s="171">
        <v>44805</v>
      </c>
      <c r="B20088" t="s">
        <v>164</v>
      </c>
      <c r="C20088">
        <v>224463.2</v>
      </c>
      <c r="D20088" t="s">
        <v>31</v>
      </c>
      <c r="E20088" t="s">
        <v>31</v>
      </c>
      <c r="F20088">
        <v>501692</v>
      </c>
    </row>
    <row r="20089" spans="1:6">
      <c r="A20089" s="171">
        <v>44805</v>
      </c>
      <c r="B20089" t="s">
        <v>164</v>
      </c>
      <c r="C20089">
        <v>224463.2</v>
      </c>
      <c r="D20089" t="s">
        <v>32</v>
      </c>
      <c r="E20089" t="s">
        <v>32</v>
      </c>
      <c r="F20089">
        <v>360753</v>
      </c>
    </row>
    <row r="20090" spans="1:6">
      <c r="A20090" s="171">
        <v>44805</v>
      </c>
      <c r="B20090" t="s">
        <v>164</v>
      </c>
      <c r="C20090">
        <v>224463.2</v>
      </c>
      <c r="D20090" t="s">
        <v>33</v>
      </c>
      <c r="E20090" t="s">
        <v>33</v>
      </c>
      <c r="F20090">
        <v>347199449</v>
      </c>
    </row>
    <row r="20091" spans="1:6">
      <c r="A20091" s="171">
        <v>44805</v>
      </c>
      <c r="B20091" t="s">
        <v>164</v>
      </c>
      <c r="C20091">
        <v>224463.2</v>
      </c>
      <c r="D20091" t="s">
        <v>34</v>
      </c>
      <c r="E20091" t="s">
        <v>34</v>
      </c>
      <c r="F20091">
        <v>0</v>
      </c>
    </row>
    <row r="20092" spans="1:6">
      <c r="A20092" s="171">
        <v>44805</v>
      </c>
      <c r="B20092" t="s">
        <v>164</v>
      </c>
      <c r="C20092">
        <v>224463.2</v>
      </c>
      <c r="D20092" t="s">
        <v>35</v>
      </c>
      <c r="E20092" t="s">
        <v>35</v>
      </c>
      <c r="F20092">
        <v>6572669</v>
      </c>
    </row>
    <row r="20093" spans="1:6">
      <c r="A20093" s="171">
        <v>44805</v>
      </c>
      <c r="B20093" t="s">
        <v>164</v>
      </c>
      <c r="C20093">
        <v>224463.2</v>
      </c>
      <c r="D20093" t="s">
        <v>36</v>
      </c>
      <c r="E20093" t="s">
        <v>36</v>
      </c>
      <c r="F20093">
        <v>0</v>
      </c>
    </row>
    <row r="20094" spans="1:6">
      <c r="A20094" s="171">
        <v>44805</v>
      </c>
      <c r="B20094" t="s">
        <v>164</v>
      </c>
      <c r="C20094">
        <v>224463.2</v>
      </c>
      <c r="D20094" t="s">
        <v>37</v>
      </c>
      <c r="E20094" t="s">
        <v>37</v>
      </c>
      <c r="F20094">
        <v>0</v>
      </c>
    </row>
    <row r="20095" spans="1:6">
      <c r="A20095" s="171">
        <v>44805</v>
      </c>
      <c r="B20095" t="s">
        <v>164</v>
      </c>
      <c r="C20095">
        <v>224463.2</v>
      </c>
      <c r="D20095" t="s">
        <v>38</v>
      </c>
      <c r="E20095" t="s">
        <v>38</v>
      </c>
      <c r="F20095">
        <v>4068073</v>
      </c>
    </row>
    <row r="20096" spans="1:6">
      <c r="A20096" s="171">
        <v>44805</v>
      </c>
      <c r="B20096" t="s">
        <v>164</v>
      </c>
      <c r="C20096">
        <v>224463.2</v>
      </c>
      <c r="D20096" t="s">
        <v>39</v>
      </c>
      <c r="E20096" t="s">
        <v>39</v>
      </c>
      <c r="F20096">
        <v>0</v>
      </c>
    </row>
    <row r="20097" spans="1:6">
      <c r="A20097" s="171">
        <v>44805</v>
      </c>
      <c r="B20097" t="s">
        <v>164</v>
      </c>
      <c r="C20097">
        <v>224463.2</v>
      </c>
      <c r="D20097" t="s">
        <v>40</v>
      </c>
      <c r="E20097" t="s">
        <v>40</v>
      </c>
      <c r="F20097">
        <v>0</v>
      </c>
    </row>
    <row r="20098" spans="1:6">
      <c r="A20098" s="171">
        <v>44805</v>
      </c>
      <c r="B20098" t="s">
        <v>164</v>
      </c>
      <c r="C20098">
        <v>224463.2</v>
      </c>
      <c r="D20098" t="s">
        <v>41</v>
      </c>
      <c r="E20098" t="s">
        <v>41</v>
      </c>
      <c r="F20098">
        <v>0</v>
      </c>
    </row>
    <row r="20099" spans="1:6">
      <c r="A20099" s="171">
        <v>44806</v>
      </c>
      <c r="B20099" t="s">
        <v>164</v>
      </c>
      <c r="C20099">
        <v>662117.35</v>
      </c>
      <c r="D20099" t="s">
        <v>9</v>
      </c>
      <c r="E20099" t="s">
        <v>9</v>
      </c>
      <c r="F20099">
        <v>3509695</v>
      </c>
    </row>
    <row r="20100" spans="1:6">
      <c r="A20100" s="171">
        <v>44806</v>
      </c>
      <c r="B20100" t="s">
        <v>164</v>
      </c>
      <c r="C20100">
        <v>662117.35</v>
      </c>
      <c r="D20100" t="s">
        <v>9</v>
      </c>
      <c r="E20100" t="s">
        <v>10</v>
      </c>
      <c r="F20100">
        <v>327498</v>
      </c>
    </row>
    <row r="20101" spans="1:6">
      <c r="A20101" s="171">
        <v>44806</v>
      </c>
      <c r="B20101" t="s">
        <v>164</v>
      </c>
      <c r="C20101">
        <v>662117.35</v>
      </c>
      <c r="D20101" t="s">
        <v>9</v>
      </c>
      <c r="E20101" t="s">
        <v>11</v>
      </c>
      <c r="F20101">
        <v>0</v>
      </c>
    </row>
    <row r="20102" spans="1:6">
      <c r="A20102" s="171">
        <v>44806</v>
      </c>
      <c r="B20102" t="s">
        <v>164</v>
      </c>
      <c r="C20102">
        <v>662117.35</v>
      </c>
      <c r="D20102" t="s">
        <v>9</v>
      </c>
      <c r="E20102" t="s">
        <v>12</v>
      </c>
      <c r="F20102">
        <v>3182197</v>
      </c>
    </row>
    <row r="20103" spans="1:6">
      <c r="A20103" s="171">
        <v>44806</v>
      </c>
      <c r="B20103" t="s">
        <v>164</v>
      </c>
      <c r="C20103">
        <v>662117.35</v>
      </c>
      <c r="D20103" t="s">
        <v>9</v>
      </c>
      <c r="E20103" t="s">
        <v>13</v>
      </c>
      <c r="F20103">
        <v>0</v>
      </c>
    </row>
    <row r="20104" spans="1:6">
      <c r="A20104" s="171">
        <v>44806</v>
      </c>
      <c r="B20104" t="s">
        <v>164</v>
      </c>
      <c r="C20104">
        <v>662117.35</v>
      </c>
      <c r="D20104" t="s">
        <v>14</v>
      </c>
      <c r="E20104" t="s">
        <v>14</v>
      </c>
      <c r="F20104">
        <v>164694</v>
      </c>
    </row>
    <row r="20105" spans="1:6">
      <c r="A20105" s="171">
        <v>44806</v>
      </c>
      <c r="B20105" t="s">
        <v>164</v>
      </c>
      <c r="C20105">
        <v>662117.35</v>
      </c>
      <c r="D20105" t="s">
        <v>14</v>
      </c>
      <c r="E20105" t="s">
        <v>15</v>
      </c>
      <c r="F20105">
        <v>0</v>
      </c>
    </row>
    <row r="20106" spans="1:6">
      <c r="A20106" s="171">
        <v>44806</v>
      </c>
      <c r="B20106" t="s">
        <v>164</v>
      </c>
      <c r="C20106">
        <v>662117.35</v>
      </c>
      <c r="D20106" t="s">
        <v>14</v>
      </c>
      <c r="E20106" t="s">
        <v>16</v>
      </c>
      <c r="F20106">
        <v>0</v>
      </c>
    </row>
    <row r="20107" spans="1:6">
      <c r="A20107" s="171">
        <v>44806</v>
      </c>
      <c r="B20107" t="s">
        <v>164</v>
      </c>
      <c r="C20107">
        <v>662117.35</v>
      </c>
      <c r="D20107" t="s">
        <v>14</v>
      </c>
      <c r="E20107" t="s">
        <v>17</v>
      </c>
      <c r="F20107">
        <v>0</v>
      </c>
    </row>
    <row r="20108" spans="1:6">
      <c r="A20108" s="171">
        <v>44806</v>
      </c>
      <c r="B20108" t="s">
        <v>164</v>
      </c>
      <c r="C20108">
        <v>662117.35</v>
      </c>
      <c r="D20108" t="s">
        <v>14</v>
      </c>
      <c r="E20108" t="s">
        <v>18</v>
      </c>
      <c r="F20108">
        <v>164694</v>
      </c>
    </row>
    <row r="20109" spans="1:6">
      <c r="A20109" s="171">
        <v>44806</v>
      </c>
      <c r="B20109" t="s">
        <v>164</v>
      </c>
      <c r="C20109">
        <v>662117.35</v>
      </c>
      <c r="D20109" t="s">
        <v>19</v>
      </c>
      <c r="E20109" t="s">
        <v>19</v>
      </c>
      <c r="F20109">
        <v>5006970</v>
      </c>
    </row>
    <row r="20110" spans="1:6">
      <c r="A20110" s="171">
        <v>44806</v>
      </c>
      <c r="B20110" t="s">
        <v>164</v>
      </c>
      <c r="C20110">
        <v>662117.35</v>
      </c>
      <c r="D20110" t="s">
        <v>19</v>
      </c>
      <c r="E20110" t="s">
        <v>20</v>
      </c>
      <c r="F20110">
        <v>4663372</v>
      </c>
    </row>
    <row r="20111" spans="1:6">
      <c r="A20111" s="171">
        <v>44806</v>
      </c>
      <c r="B20111" t="s">
        <v>164</v>
      </c>
      <c r="C20111">
        <v>662117.35</v>
      </c>
      <c r="D20111" t="s">
        <v>19</v>
      </c>
      <c r="E20111" t="s">
        <v>21</v>
      </c>
      <c r="F20111">
        <v>343598</v>
      </c>
    </row>
    <row r="20112" spans="1:6">
      <c r="A20112" s="171">
        <v>44806</v>
      </c>
      <c r="B20112" t="s">
        <v>164</v>
      </c>
      <c r="C20112">
        <v>662117.35</v>
      </c>
      <c r="D20112" t="s">
        <v>19</v>
      </c>
      <c r="E20112" t="s">
        <v>22</v>
      </c>
      <c r="F20112">
        <v>0</v>
      </c>
    </row>
    <row r="20113" spans="1:6">
      <c r="A20113" s="171">
        <v>44806</v>
      </c>
      <c r="B20113" t="s">
        <v>164</v>
      </c>
      <c r="C20113">
        <v>662117.35</v>
      </c>
      <c r="D20113" t="s">
        <v>23</v>
      </c>
      <c r="E20113" t="s">
        <v>23</v>
      </c>
      <c r="F20113">
        <v>807127</v>
      </c>
    </row>
    <row r="20114" spans="1:6">
      <c r="A20114" s="171">
        <v>44806</v>
      </c>
      <c r="B20114" t="s">
        <v>164</v>
      </c>
      <c r="C20114">
        <v>662117.35</v>
      </c>
      <c r="D20114" t="s">
        <v>24</v>
      </c>
      <c r="E20114" t="s">
        <v>24</v>
      </c>
      <c r="F20114">
        <v>1315154</v>
      </c>
    </row>
    <row r="20115" spans="1:6">
      <c r="A20115" s="171">
        <v>44806</v>
      </c>
      <c r="B20115" t="s">
        <v>164</v>
      </c>
      <c r="C20115">
        <v>662117.35</v>
      </c>
      <c r="D20115" t="s">
        <v>25</v>
      </c>
      <c r="E20115" t="s">
        <v>25</v>
      </c>
      <c r="F20115">
        <v>3275354</v>
      </c>
    </row>
    <row r="20116" spans="1:6">
      <c r="A20116" s="171">
        <v>44806</v>
      </c>
      <c r="B20116" t="s">
        <v>164</v>
      </c>
      <c r="C20116">
        <v>662117.35</v>
      </c>
      <c r="D20116" t="s">
        <v>26</v>
      </c>
      <c r="E20116" t="s">
        <v>26</v>
      </c>
      <c r="F20116">
        <v>8990486</v>
      </c>
    </row>
    <row r="20117" spans="1:6">
      <c r="A20117" s="171">
        <v>44806</v>
      </c>
      <c r="B20117" t="s">
        <v>164</v>
      </c>
      <c r="C20117">
        <v>662117.35</v>
      </c>
      <c r="D20117" t="s">
        <v>27</v>
      </c>
      <c r="E20117" t="s">
        <v>27</v>
      </c>
      <c r="F20117">
        <v>61099</v>
      </c>
    </row>
    <row r="20118" spans="1:6">
      <c r="A20118" s="171">
        <v>44806</v>
      </c>
      <c r="B20118" t="s">
        <v>164</v>
      </c>
      <c r="C20118">
        <v>662117.35</v>
      </c>
      <c r="D20118" t="s">
        <v>28</v>
      </c>
      <c r="E20118" t="s">
        <v>28</v>
      </c>
      <c r="F20118">
        <v>0</v>
      </c>
    </row>
    <row r="20119" spans="1:6">
      <c r="A20119" s="171">
        <v>44806</v>
      </c>
      <c r="B20119" t="s">
        <v>164</v>
      </c>
      <c r="C20119">
        <v>662117.35</v>
      </c>
      <c r="D20119" t="s">
        <v>29</v>
      </c>
      <c r="E20119" t="s">
        <v>29</v>
      </c>
      <c r="F20119">
        <v>2797165</v>
      </c>
    </row>
    <row r="20120" spans="1:6">
      <c r="A20120" s="171">
        <v>44806</v>
      </c>
      <c r="B20120" t="s">
        <v>164</v>
      </c>
      <c r="C20120">
        <v>662117.35</v>
      </c>
      <c r="D20120" t="s">
        <v>30</v>
      </c>
      <c r="E20120" t="s">
        <v>30</v>
      </c>
      <c r="F20120">
        <v>47222529</v>
      </c>
    </row>
    <row r="20121" spans="1:6">
      <c r="A20121" s="171">
        <v>44806</v>
      </c>
      <c r="B20121" t="s">
        <v>164</v>
      </c>
      <c r="C20121">
        <v>662117.35</v>
      </c>
      <c r="D20121" t="s">
        <v>31</v>
      </c>
      <c r="E20121" t="s">
        <v>31</v>
      </c>
      <c r="F20121">
        <v>507443</v>
      </c>
    </row>
    <row r="20122" spans="1:6">
      <c r="A20122" s="171">
        <v>44806</v>
      </c>
      <c r="B20122" t="s">
        <v>164</v>
      </c>
      <c r="C20122">
        <v>662117.35</v>
      </c>
      <c r="D20122" t="s">
        <v>32</v>
      </c>
      <c r="E20122" t="s">
        <v>32</v>
      </c>
      <c r="F20122">
        <v>156264</v>
      </c>
    </row>
    <row r="20123" spans="1:6">
      <c r="A20123" s="171">
        <v>44806</v>
      </c>
      <c r="B20123" t="s">
        <v>164</v>
      </c>
      <c r="C20123">
        <v>662117.35</v>
      </c>
      <c r="D20123" t="s">
        <v>33</v>
      </c>
      <c r="E20123" t="s">
        <v>33</v>
      </c>
      <c r="F20123">
        <v>236511246</v>
      </c>
    </row>
    <row r="20124" spans="1:6">
      <c r="A20124" s="171">
        <v>44806</v>
      </c>
      <c r="B20124" t="s">
        <v>164</v>
      </c>
      <c r="C20124">
        <v>662117.35</v>
      </c>
      <c r="D20124" t="s">
        <v>34</v>
      </c>
      <c r="E20124" t="s">
        <v>34</v>
      </c>
      <c r="F20124">
        <v>0</v>
      </c>
    </row>
    <row r="20125" spans="1:6">
      <c r="A20125" s="171">
        <v>44806</v>
      </c>
      <c r="B20125" t="s">
        <v>164</v>
      </c>
      <c r="C20125">
        <v>662117.35</v>
      </c>
      <c r="D20125" t="s">
        <v>35</v>
      </c>
      <c r="E20125" t="s">
        <v>35</v>
      </c>
      <c r="F20125">
        <v>10770819</v>
      </c>
    </row>
    <row r="20126" spans="1:6">
      <c r="A20126" s="171">
        <v>44806</v>
      </c>
      <c r="B20126" t="s">
        <v>164</v>
      </c>
      <c r="C20126">
        <v>662117.35</v>
      </c>
      <c r="D20126" t="s">
        <v>36</v>
      </c>
      <c r="E20126" t="s">
        <v>36</v>
      </c>
      <c r="F20126">
        <v>0</v>
      </c>
    </row>
    <row r="20127" spans="1:6">
      <c r="A20127" s="171">
        <v>44806</v>
      </c>
      <c r="B20127" t="s">
        <v>164</v>
      </c>
      <c r="C20127">
        <v>662117.35</v>
      </c>
      <c r="D20127" t="s">
        <v>37</v>
      </c>
      <c r="E20127" t="s">
        <v>37</v>
      </c>
      <c r="F20127">
        <v>0</v>
      </c>
    </row>
    <row r="20128" spans="1:6">
      <c r="A20128" s="171">
        <v>44806</v>
      </c>
      <c r="B20128" t="s">
        <v>164</v>
      </c>
      <c r="C20128">
        <v>662117.35</v>
      </c>
      <c r="D20128" t="s">
        <v>38</v>
      </c>
      <c r="E20128" t="s">
        <v>38</v>
      </c>
      <c r="F20128">
        <v>3634342</v>
      </c>
    </row>
    <row r="20129" spans="1:6">
      <c r="A20129" s="171">
        <v>44806</v>
      </c>
      <c r="B20129" t="s">
        <v>164</v>
      </c>
      <c r="C20129">
        <v>662117.35</v>
      </c>
      <c r="D20129" t="s">
        <v>39</v>
      </c>
      <c r="E20129" t="s">
        <v>39</v>
      </c>
      <c r="F20129">
        <v>0</v>
      </c>
    </row>
    <row r="20130" spans="1:6">
      <c r="A20130" s="171">
        <v>44806</v>
      </c>
      <c r="B20130" t="s">
        <v>164</v>
      </c>
      <c r="C20130">
        <v>662117.35</v>
      </c>
      <c r="D20130" t="s">
        <v>40</v>
      </c>
      <c r="E20130" t="s">
        <v>40</v>
      </c>
      <c r="F20130">
        <v>0</v>
      </c>
    </row>
    <row r="20131" spans="1:6">
      <c r="A20131" s="171">
        <v>44806</v>
      </c>
      <c r="B20131" t="s">
        <v>164</v>
      </c>
      <c r="C20131">
        <v>662117.35</v>
      </c>
      <c r="D20131" t="s">
        <v>41</v>
      </c>
      <c r="E20131" t="s">
        <v>41</v>
      </c>
      <c r="F20131">
        <v>0</v>
      </c>
    </row>
    <row r="20132" spans="1:6">
      <c r="A20132" s="171">
        <v>44807</v>
      </c>
      <c r="B20132" t="s">
        <v>164</v>
      </c>
      <c r="C20132">
        <v>401638.22</v>
      </c>
      <c r="D20132" t="s">
        <v>9</v>
      </c>
      <c r="E20132" t="s">
        <v>9</v>
      </c>
      <c r="F20132">
        <v>3940495</v>
      </c>
    </row>
    <row r="20133" spans="1:6">
      <c r="A20133" s="171">
        <v>44807</v>
      </c>
      <c r="B20133" t="s">
        <v>164</v>
      </c>
      <c r="C20133">
        <v>401638.22</v>
      </c>
      <c r="D20133" t="s">
        <v>9</v>
      </c>
      <c r="E20133" t="s">
        <v>10</v>
      </c>
      <c r="F20133">
        <v>486319</v>
      </c>
    </row>
    <row r="20134" spans="1:6">
      <c r="A20134" s="171">
        <v>44807</v>
      </c>
      <c r="B20134" t="s">
        <v>164</v>
      </c>
      <c r="C20134">
        <v>401638.22</v>
      </c>
      <c r="D20134" t="s">
        <v>9</v>
      </c>
      <c r="E20134" t="s">
        <v>11</v>
      </c>
      <c r="F20134">
        <v>0</v>
      </c>
    </row>
    <row r="20135" spans="1:6">
      <c r="A20135" s="171">
        <v>44807</v>
      </c>
      <c r="B20135" t="s">
        <v>164</v>
      </c>
      <c r="C20135">
        <v>401638.22</v>
      </c>
      <c r="D20135" t="s">
        <v>9</v>
      </c>
      <c r="E20135" t="s">
        <v>12</v>
      </c>
      <c r="F20135">
        <v>3454176</v>
      </c>
    </row>
    <row r="20136" spans="1:6">
      <c r="A20136" s="171">
        <v>44807</v>
      </c>
      <c r="B20136" t="s">
        <v>164</v>
      </c>
      <c r="C20136">
        <v>401638.22</v>
      </c>
      <c r="D20136" t="s">
        <v>9</v>
      </c>
      <c r="E20136" t="s">
        <v>13</v>
      </c>
      <c r="F20136">
        <v>0</v>
      </c>
    </row>
    <row r="20137" spans="1:6">
      <c r="A20137" s="171">
        <v>44807</v>
      </c>
      <c r="B20137" t="s">
        <v>164</v>
      </c>
      <c r="C20137">
        <v>401638.22</v>
      </c>
      <c r="D20137" t="s">
        <v>14</v>
      </c>
      <c r="E20137" t="s">
        <v>14</v>
      </c>
      <c r="F20137">
        <v>194692</v>
      </c>
    </row>
    <row r="20138" spans="1:6">
      <c r="A20138" s="171">
        <v>44807</v>
      </c>
      <c r="B20138" t="s">
        <v>164</v>
      </c>
      <c r="C20138">
        <v>401638.22</v>
      </c>
      <c r="D20138" t="s">
        <v>14</v>
      </c>
      <c r="E20138" t="s">
        <v>15</v>
      </c>
      <c r="F20138">
        <v>0</v>
      </c>
    </row>
    <row r="20139" spans="1:6">
      <c r="A20139" s="171">
        <v>44807</v>
      </c>
      <c r="B20139" t="s">
        <v>164</v>
      </c>
      <c r="C20139">
        <v>401638.22</v>
      </c>
      <c r="D20139" t="s">
        <v>14</v>
      </c>
      <c r="E20139" t="s">
        <v>16</v>
      </c>
      <c r="F20139">
        <v>0</v>
      </c>
    </row>
    <row r="20140" spans="1:6">
      <c r="A20140" s="171">
        <v>44807</v>
      </c>
      <c r="B20140" t="s">
        <v>164</v>
      </c>
      <c r="C20140">
        <v>401638.22</v>
      </c>
      <c r="D20140" t="s">
        <v>14</v>
      </c>
      <c r="E20140" t="s">
        <v>17</v>
      </c>
      <c r="F20140">
        <v>0</v>
      </c>
    </row>
    <row r="20141" spans="1:6">
      <c r="A20141" s="171">
        <v>44807</v>
      </c>
      <c r="B20141" t="s">
        <v>164</v>
      </c>
      <c r="C20141">
        <v>401638.22</v>
      </c>
      <c r="D20141" t="s">
        <v>14</v>
      </c>
      <c r="E20141" t="s">
        <v>18</v>
      </c>
      <c r="F20141">
        <v>194692</v>
      </c>
    </row>
    <row r="20142" spans="1:6">
      <c r="A20142" s="171">
        <v>44807</v>
      </c>
      <c r="B20142" t="s">
        <v>164</v>
      </c>
      <c r="C20142">
        <v>401638.22</v>
      </c>
      <c r="D20142" t="s">
        <v>19</v>
      </c>
      <c r="E20142" t="s">
        <v>19</v>
      </c>
      <c r="F20142">
        <v>5521413</v>
      </c>
    </row>
    <row r="20143" spans="1:6">
      <c r="A20143" s="171">
        <v>44807</v>
      </c>
      <c r="B20143" t="s">
        <v>164</v>
      </c>
      <c r="C20143">
        <v>401638.22</v>
      </c>
      <c r="D20143" t="s">
        <v>19</v>
      </c>
      <c r="E20143" t="s">
        <v>20</v>
      </c>
      <c r="F20143">
        <v>4956474</v>
      </c>
    </row>
    <row r="20144" spans="1:6">
      <c r="A20144" s="171">
        <v>44807</v>
      </c>
      <c r="B20144" t="s">
        <v>164</v>
      </c>
      <c r="C20144">
        <v>401638.22</v>
      </c>
      <c r="D20144" t="s">
        <v>19</v>
      </c>
      <c r="E20144" t="s">
        <v>21</v>
      </c>
      <c r="F20144">
        <v>564939</v>
      </c>
    </row>
    <row r="20145" spans="1:6">
      <c r="A20145" s="171">
        <v>44807</v>
      </c>
      <c r="B20145" t="s">
        <v>164</v>
      </c>
      <c r="C20145">
        <v>401638.22</v>
      </c>
      <c r="D20145" t="s">
        <v>19</v>
      </c>
      <c r="E20145" t="s">
        <v>22</v>
      </c>
      <c r="F20145">
        <v>0</v>
      </c>
    </row>
    <row r="20146" spans="1:6">
      <c r="A20146" s="171">
        <v>44807</v>
      </c>
      <c r="B20146" t="s">
        <v>164</v>
      </c>
      <c r="C20146">
        <v>401638.22</v>
      </c>
      <c r="D20146" t="s">
        <v>23</v>
      </c>
      <c r="E20146" t="s">
        <v>23</v>
      </c>
      <c r="F20146">
        <v>841754</v>
      </c>
    </row>
    <row r="20147" spans="1:6">
      <c r="A20147" s="171">
        <v>44807</v>
      </c>
      <c r="B20147" t="s">
        <v>164</v>
      </c>
      <c r="C20147">
        <v>401638.22</v>
      </c>
      <c r="D20147" t="s">
        <v>24</v>
      </c>
      <c r="E20147" t="s">
        <v>24</v>
      </c>
      <c r="F20147">
        <v>1618207</v>
      </c>
    </row>
    <row r="20148" spans="1:6">
      <c r="A20148" s="171">
        <v>44807</v>
      </c>
      <c r="B20148" t="s">
        <v>164</v>
      </c>
      <c r="C20148">
        <v>401638.22</v>
      </c>
      <c r="D20148" t="s">
        <v>25</v>
      </c>
      <c r="E20148" t="s">
        <v>25</v>
      </c>
      <c r="F20148">
        <v>3317327</v>
      </c>
    </row>
    <row r="20149" spans="1:6">
      <c r="A20149" s="171">
        <v>44807</v>
      </c>
      <c r="B20149" t="s">
        <v>164</v>
      </c>
      <c r="C20149">
        <v>401638.22</v>
      </c>
      <c r="D20149" t="s">
        <v>26</v>
      </c>
      <c r="E20149" t="s">
        <v>26</v>
      </c>
      <c r="F20149">
        <v>9243146</v>
      </c>
    </row>
    <row r="20150" spans="1:6">
      <c r="A20150" s="171">
        <v>44807</v>
      </c>
      <c r="B20150" t="s">
        <v>164</v>
      </c>
      <c r="C20150">
        <v>401638.22</v>
      </c>
      <c r="D20150" t="s">
        <v>27</v>
      </c>
      <c r="E20150" t="s">
        <v>27</v>
      </c>
      <c r="F20150">
        <v>67950</v>
      </c>
    </row>
    <row r="20151" spans="1:6">
      <c r="A20151" s="171">
        <v>44807</v>
      </c>
      <c r="B20151" t="s">
        <v>164</v>
      </c>
      <c r="C20151">
        <v>401638.22</v>
      </c>
      <c r="D20151" t="s">
        <v>28</v>
      </c>
      <c r="E20151" t="s">
        <v>28</v>
      </c>
      <c r="F20151">
        <v>0</v>
      </c>
    </row>
    <row r="20152" spans="1:6">
      <c r="A20152" s="171">
        <v>44807</v>
      </c>
      <c r="B20152" t="s">
        <v>164</v>
      </c>
      <c r="C20152">
        <v>401638.22</v>
      </c>
      <c r="D20152" t="s">
        <v>29</v>
      </c>
      <c r="E20152" t="s">
        <v>29</v>
      </c>
      <c r="F20152">
        <v>3751001</v>
      </c>
    </row>
    <row r="20153" spans="1:6">
      <c r="A20153" s="171">
        <v>44807</v>
      </c>
      <c r="B20153" t="s">
        <v>164</v>
      </c>
      <c r="C20153">
        <v>401638.22</v>
      </c>
      <c r="D20153" t="s">
        <v>30</v>
      </c>
      <c r="E20153" t="s">
        <v>30</v>
      </c>
      <c r="F20153">
        <v>51399302</v>
      </c>
    </row>
    <row r="20154" spans="1:6">
      <c r="A20154" s="171">
        <v>44807</v>
      </c>
      <c r="B20154" t="s">
        <v>164</v>
      </c>
      <c r="C20154">
        <v>401638.22</v>
      </c>
      <c r="D20154" t="s">
        <v>31</v>
      </c>
      <c r="E20154" t="s">
        <v>31</v>
      </c>
      <c r="F20154">
        <v>586506</v>
      </c>
    </row>
    <row r="20155" spans="1:6">
      <c r="A20155" s="171">
        <v>44807</v>
      </c>
      <c r="B20155" t="s">
        <v>164</v>
      </c>
      <c r="C20155">
        <v>401638.22</v>
      </c>
      <c r="D20155" t="s">
        <v>32</v>
      </c>
      <c r="E20155" t="s">
        <v>32</v>
      </c>
      <c r="F20155">
        <v>53685</v>
      </c>
    </row>
    <row r="20156" spans="1:6">
      <c r="A20156" s="171">
        <v>44807</v>
      </c>
      <c r="B20156" t="s">
        <v>164</v>
      </c>
      <c r="C20156">
        <v>401638.22</v>
      </c>
      <c r="D20156" t="s">
        <v>33</v>
      </c>
      <c r="E20156" t="s">
        <v>33</v>
      </c>
      <c r="F20156">
        <v>241911203</v>
      </c>
    </row>
    <row r="20157" spans="1:6">
      <c r="A20157" s="171">
        <v>44807</v>
      </c>
      <c r="B20157" t="s">
        <v>164</v>
      </c>
      <c r="C20157">
        <v>401638.22</v>
      </c>
      <c r="D20157" t="s">
        <v>34</v>
      </c>
      <c r="E20157" t="s">
        <v>34</v>
      </c>
      <c r="F20157">
        <v>0</v>
      </c>
    </row>
    <row r="20158" spans="1:6">
      <c r="A20158" s="171">
        <v>44807</v>
      </c>
      <c r="B20158" t="s">
        <v>164</v>
      </c>
      <c r="C20158">
        <v>401638.22</v>
      </c>
      <c r="D20158" t="s">
        <v>35</v>
      </c>
      <c r="E20158" t="s">
        <v>35</v>
      </c>
      <c r="F20158">
        <v>14745344</v>
      </c>
    </row>
    <row r="20159" spans="1:6">
      <c r="A20159" s="171">
        <v>44807</v>
      </c>
      <c r="B20159" t="s">
        <v>164</v>
      </c>
      <c r="C20159">
        <v>401638.22</v>
      </c>
      <c r="D20159" t="s">
        <v>36</v>
      </c>
      <c r="E20159" t="s">
        <v>36</v>
      </c>
      <c r="F20159">
        <v>0</v>
      </c>
    </row>
    <row r="20160" spans="1:6">
      <c r="A20160" s="171">
        <v>44807</v>
      </c>
      <c r="B20160" t="s">
        <v>164</v>
      </c>
      <c r="C20160">
        <v>401638.22</v>
      </c>
      <c r="D20160" t="s">
        <v>37</v>
      </c>
      <c r="E20160" t="s">
        <v>37</v>
      </c>
      <c r="F20160">
        <v>0</v>
      </c>
    </row>
    <row r="20161" spans="1:6">
      <c r="A20161" s="171">
        <v>44807</v>
      </c>
      <c r="B20161" t="s">
        <v>164</v>
      </c>
      <c r="C20161">
        <v>401638.22</v>
      </c>
      <c r="D20161" t="s">
        <v>38</v>
      </c>
      <c r="E20161" t="s">
        <v>38</v>
      </c>
      <c r="F20161">
        <v>3586479</v>
      </c>
    </row>
    <row r="20162" spans="1:6">
      <c r="A20162" s="171">
        <v>44807</v>
      </c>
      <c r="B20162" t="s">
        <v>164</v>
      </c>
      <c r="C20162">
        <v>401638.22</v>
      </c>
      <c r="D20162" t="s">
        <v>39</v>
      </c>
      <c r="E20162" t="s">
        <v>39</v>
      </c>
      <c r="F20162">
        <v>0</v>
      </c>
    </row>
    <row r="20163" spans="1:6">
      <c r="A20163" s="171">
        <v>44807</v>
      </c>
      <c r="B20163" t="s">
        <v>164</v>
      </c>
      <c r="C20163">
        <v>401638.22</v>
      </c>
      <c r="D20163" t="s">
        <v>40</v>
      </c>
      <c r="E20163" t="s">
        <v>40</v>
      </c>
      <c r="F20163">
        <v>0</v>
      </c>
    </row>
    <row r="20164" spans="1:6">
      <c r="A20164" s="171">
        <v>44807</v>
      </c>
      <c r="B20164" t="s">
        <v>164</v>
      </c>
      <c r="C20164">
        <v>401638.22</v>
      </c>
      <c r="D20164" t="s">
        <v>41</v>
      </c>
      <c r="E20164" t="s">
        <v>41</v>
      </c>
      <c r="F20164">
        <v>0</v>
      </c>
    </row>
    <row r="20165" spans="1:6">
      <c r="A20165" s="171">
        <v>44808</v>
      </c>
      <c r="B20165" t="s">
        <v>164</v>
      </c>
      <c r="C20165">
        <v>425368.01</v>
      </c>
      <c r="D20165" t="s">
        <v>9</v>
      </c>
      <c r="E20165" t="s">
        <v>9</v>
      </c>
      <c r="F20165">
        <v>4223722</v>
      </c>
    </row>
    <row r="20166" spans="1:6">
      <c r="A20166" s="171">
        <v>44808</v>
      </c>
      <c r="B20166" t="s">
        <v>164</v>
      </c>
      <c r="C20166">
        <v>425368.01</v>
      </c>
      <c r="D20166" t="s">
        <v>9</v>
      </c>
      <c r="E20166" t="s">
        <v>10</v>
      </c>
      <c r="F20166">
        <v>677195</v>
      </c>
    </row>
    <row r="20167" spans="1:6">
      <c r="A20167" s="171">
        <v>44808</v>
      </c>
      <c r="B20167" t="s">
        <v>164</v>
      </c>
      <c r="C20167">
        <v>425368.01</v>
      </c>
      <c r="D20167" t="s">
        <v>9</v>
      </c>
      <c r="E20167" t="s">
        <v>11</v>
      </c>
      <c r="F20167">
        <v>0</v>
      </c>
    </row>
    <row r="20168" spans="1:6">
      <c r="A20168" s="171">
        <v>44808</v>
      </c>
      <c r="B20168" t="s">
        <v>164</v>
      </c>
      <c r="C20168">
        <v>425368.01</v>
      </c>
      <c r="D20168" t="s">
        <v>9</v>
      </c>
      <c r="E20168" t="s">
        <v>12</v>
      </c>
      <c r="F20168">
        <v>3546527</v>
      </c>
    </row>
    <row r="20169" spans="1:6">
      <c r="A20169" s="171">
        <v>44808</v>
      </c>
      <c r="B20169" t="s">
        <v>164</v>
      </c>
      <c r="C20169">
        <v>425368.01</v>
      </c>
      <c r="D20169" t="s">
        <v>9</v>
      </c>
      <c r="E20169" t="s">
        <v>13</v>
      </c>
      <c r="F20169">
        <v>0</v>
      </c>
    </row>
    <row r="20170" spans="1:6">
      <c r="A20170" s="171">
        <v>44808</v>
      </c>
      <c r="B20170" t="s">
        <v>164</v>
      </c>
      <c r="C20170">
        <v>425368.01</v>
      </c>
      <c r="D20170" t="s">
        <v>14</v>
      </c>
      <c r="E20170" t="s">
        <v>14</v>
      </c>
      <c r="F20170">
        <v>269504</v>
      </c>
    </row>
    <row r="20171" spans="1:6">
      <c r="A20171" s="171">
        <v>44808</v>
      </c>
      <c r="B20171" t="s">
        <v>164</v>
      </c>
      <c r="C20171">
        <v>425368.01</v>
      </c>
      <c r="D20171" t="s">
        <v>14</v>
      </c>
      <c r="E20171" t="s">
        <v>15</v>
      </c>
      <c r="F20171">
        <v>0</v>
      </c>
    </row>
    <row r="20172" spans="1:6">
      <c r="A20172" s="171">
        <v>44808</v>
      </c>
      <c r="B20172" t="s">
        <v>164</v>
      </c>
      <c r="C20172">
        <v>425368.01</v>
      </c>
      <c r="D20172" t="s">
        <v>14</v>
      </c>
      <c r="E20172" t="s">
        <v>16</v>
      </c>
      <c r="F20172">
        <v>0</v>
      </c>
    </row>
    <row r="20173" spans="1:6">
      <c r="A20173" s="171">
        <v>44808</v>
      </c>
      <c r="B20173" t="s">
        <v>164</v>
      </c>
      <c r="C20173">
        <v>425368.01</v>
      </c>
      <c r="D20173" t="s">
        <v>14</v>
      </c>
      <c r="E20173" t="s">
        <v>17</v>
      </c>
      <c r="F20173">
        <v>0</v>
      </c>
    </row>
    <row r="20174" spans="1:6">
      <c r="A20174" s="171">
        <v>44808</v>
      </c>
      <c r="B20174" t="s">
        <v>164</v>
      </c>
      <c r="C20174">
        <v>425368.01</v>
      </c>
      <c r="D20174" t="s">
        <v>14</v>
      </c>
      <c r="E20174" t="s">
        <v>18</v>
      </c>
      <c r="F20174">
        <v>269504</v>
      </c>
    </row>
    <row r="20175" spans="1:6">
      <c r="A20175" s="171">
        <v>44808</v>
      </c>
      <c r="B20175" t="s">
        <v>164</v>
      </c>
      <c r="C20175">
        <v>425368.01</v>
      </c>
      <c r="D20175" t="s">
        <v>19</v>
      </c>
      <c r="E20175" t="s">
        <v>19</v>
      </c>
      <c r="F20175">
        <v>5743486</v>
      </c>
    </row>
    <row r="20176" spans="1:6">
      <c r="A20176" s="171">
        <v>44808</v>
      </c>
      <c r="B20176" t="s">
        <v>164</v>
      </c>
      <c r="C20176">
        <v>425368.01</v>
      </c>
      <c r="D20176" t="s">
        <v>19</v>
      </c>
      <c r="E20176" t="s">
        <v>20</v>
      </c>
      <c r="F20176">
        <v>5077706</v>
      </c>
    </row>
    <row r="20177" spans="1:6">
      <c r="A20177" s="171">
        <v>44808</v>
      </c>
      <c r="B20177" t="s">
        <v>164</v>
      </c>
      <c r="C20177">
        <v>425368.01</v>
      </c>
      <c r="D20177" t="s">
        <v>19</v>
      </c>
      <c r="E20177" t="s">
        <v>21</v>
      </c>
      <c r="F20177">
        <v>665780</v>
      </c>
    </row>
    <row r="20178" spans="1:6">
      <c r="A20178" s="171">
        <v>44808</v>
      </c>
      <c r="B20178" t="s">
        <v>164</v>
      </c>
      <c r="C20178">
        <v>425368.01</v>
      </c>
      <c r="D20178" t="s">
        <v>19</v>
      </c>
      <c r="E20178" t="s">
        <v>22</v>
      </c>
      <c r="F20178">
        <v>0</v>
      </c>
    </row>
    <row r="20179" spans="1:6">
      <c r="A20179" s="171">
        <v>44808</v>
      </c>
      <c r="B20179" t="s">
        <v>164</v>
      </c>
      <c r="C20179">
        <v>425368.01</v>
      </c>
      <c r="D20179" t="s">
        <v>23</v>
      </c>
      <c r="E20179" t="s">
        <v>23</v>
      </c>
      <c r="F20179">
        <v>929948</v>
      </c>
    </row>
    <row r="20180" spans="1:6">
      <c r="A20180" s="171">
        <v>44808</v>
      </c>
      <c r="B20180" t="s">
        <v>164</v>
      </c>
      <c r="C20180">
        <v>425368.01</v>
      </c>
      <c r="D20180" t="s">
        <v>24</v>
      </c>
      <c r="E20180" t="s">
        <v>24</v>
      </c>
      <c r="F20180">
        <v>1642044</v>
      </c>
    </row>
    <row r="20181" spans="1:6">
      <c r="A20181" s="171">
        <v>44808</v>
      </c>
      <c r="B20181" t="s">
        <v>164</v>
      </c>
      <c r="C20181">
        <v>425368.01</v>
      </c>
      <c r="D20181" t="s">
        <v>25</v>
      </c>
      <c r="E20181" t="s">
        <v>25</v>
      </c>
      <c r="F20181">
        <v>3634877</v>
      </c>
    </row>
    <row r="20182" spans="1:6">
      <c r="A20182" s="171">
        <v>44808</v>
      </c>
      <c r="B20182" t="s">
        <v>164</v>
      </c>
      <c r="C20182">
        <v>425368.01</v>
      </c>
      <c r="D20182" t="s">
        <v>26</v>
      </c>
      <c r="E20182" t="s">
        <v>26</v>
      </c>
      <c r="F20182">
        <v>10033281</v>
      </c>
    </row>
    <row r="20183" spans="1:6">
      <c r="A20183" s="171">
        <v>44808</v>
      </c>
      <c r="B20183" t="s">
        <v>164</v>
      </c>
      <c r="C20183">
        <v>425368.01</v>
      </c>
      <c r="D20183" t="s">
        <v>27</v>
      </c>
      <c r="E20183" t="s">
        <v>27</v>
      </c>
      <c r="F20183">
        <v>66181</v>
      </c>
    </row>
    <row r="20184" spans="1:6">
      <c r="A20184" s="171">
        <v>44808</v>
      </c>
      <c r="B20184" t="s">
        <v>164</v>
      </c>
      <c r="C20184">
        <v>425368.01</v>
      </c>
      <c r="D20184" t="s">
        <v>28</v>
      </c>
      <c r="E20184" t="s">
        <v>28</v>
      </c>
      <c r="F20184">
        <v>0</v>
      </c>
    </row>
    <row r="20185" spans="1:6">
      <c r="A20185" s="171">
        <v>44808</v>
      </c>
      <c r="B20185" t="s">
        <v>164</v>
      </c>
      <c r="C20185">
        <v>425368.01</v>
      </c>
      <c r="D20185" t="s">
        <v>29</v>
      </c>
      <c r="E20185" t="s">
        <v>29</v>
      </c>
      <c r="F20185">
        <v>4286201</v>
      </c>
    </row>
    <row r="20186" spans="1:6">
      <c r="A20186" s="171">
        <v>44808</v>
      </c>
      <c r="B20186" t="s">
        <v>164</v>
      </c>
      <c r="C20186">
        <v>425368.01</v>
      </c>
      <c r="D20186" t="s">
        <v>30</v>
      </c>
      <c r="E20186" t="s">
        <v>30</v>
      </c>
      <c r="F20186">
        <v>46075266</v>
      </c>
    </row>
    <row r="20187" spans="1:6">
      <c r="A20187" s="171">
        <v>44808</v>
      </c>
      <c r="B20187" t="s">
        <v>164</v>
      </c>
      <c r="C20187">
        <v>425368.01</v>
      </c>
      <c r="D20187" t="s">
        <v>31</v>
      </c>
      <c r="E20187" t="s">
        <v>31</v>
      </c>
      <c r="F20187">
        <v>505014</v>
      </c>
    </row>
    <row r="20188" spans="1:6">
      <c r="A20188" s="171">
        <v>44808</v>
      </c>
      <c r="B20188" t="s">
        <v>164</v>
      </c>
      <c r="C20188">
        <v>425368.01</v>
      </c>
      <c r="D20188" t="s">
        <v>32</v>
      </c>
      <c r="E20188" t="s">
        <v>32</v>
      </c>
      <c r="F20188">
        <v>226681</v>
      </c>
    </row>
    <row r="20189" spans="1:6">
      <c r="A20189" s="171">
        <v>44808</v>
      </c>
      <c r="B20189" t="s">
        <v>164</v>
      </c>
      <c r="C20189">
        <v>425368.01</v>
      </c>
      <c r="D20189" t="s">
        <v>33</v>
      </c>
      <c r="E20189" t="s">
        <v>33</v>
      </c>
      <c r="F20189">
        <v>248008850</v>
      </c>
    </row>
    <row r="20190" spans="1:6">
      <c r="A20190" s="171">
        <v>44808</v>
      </c>
      <c r="B20190" t="s">
        <v>164</v>
      </c>
      <c r="C20190">
        <v>425368.01</v>
      </c>
      <c r="D20190" t="s">
        <v>34</v>
      </c>
      <c r="E20190" t="s">
        <v>34</v>
      </c>
      <c r="F20190">
        <v>0</v>
      </c>
    </row>
    <row r="20191" spans="1:6">
      <c r="A20191" s="171">
        <v>44808</v>
      </c>
      <c r="B20191" t="s">
        <v>164</v>
      </c>
      <c r="C20191">
        <v>425368.01</v>
      </c>
      <c r="D20191" t="s">
        <v>35</v>
      </c>
      <c r="E20191" t="s">
        <v>35</v>
      </c>
      <c r="F20191">
        <v>17242146</v>
      </c>
    </row>
    <row r="20192" spans="1:6">
      <c r="A20192" s="171">
        <v>44808</v>
      </c>
      <c r="B20192" t="s">
        <v>164</v>
      </c>
      <c r="C20192">
        <v>425368.01</v>
      </c>
      <c r="D20192" t="s">
        <v>36</v>
      </c>
      <c r="E20192" t="s">
        <v>36</v>
      </c>
      <c r="F20192">
        <v>0</v>
      </c>
    </row>
    <row r="20193" spans="1:6">
      <c r="A20193" s="171">
        <v>44808</v>
      </c>
      <c r="B20193" t="s">
        <v>164</v>
      </c>
      <c r="C20193">
        <v>425368.01</v>
      </c>
      <c r="D20193" t="s">
        <v>37</v>
      </c>
      <c r="E20193" t="s">
        <v>37</v>
      </c>
      <c r="F20193">
        <v>0</v>
      </c>
    </row>
    <row r="20194" spans="1:6">
      <c r="A20194" s="171">
        <v>44808</v>
      </c>
      <c r="B20194" t="s">
        <v>164</v>
      </c>
      <c r="C20194">
        <v>425368.01</v>
      </c>
      <c r="D20194" t="s">
        <v>38</v>
      </c>
      <c r="E20194" t="s">
        <v>38</v>
      </c>
      <c r="F20194">
        <v>3582246</v>
      </c>
    </row>
    <row r="20195" spans="1:6">
      <c r="A20195" s="171">
        <v>44808</v>
      </c>
      <c r="B20195" t="s">
        <v>164</v>
      </c>
      <c r="C20195">
        <v>425368.01</v>
      </c>
      <c r="D20195" t="s">
        <v>39</v>
      </c>
      <c r="E20195" t="s">
        <v>39</v>
      </c>
      <c r="F20195">
        <v>0</v>
      </c>
    </row>
    <row r="20196" spans="1:6">
      <c r="A20196" s="171">
        <v>44808</v>
      </c>
      <c r="B20196" t="s">
        <v>164</v>
      </c>
      <c r="C20196">
        <v>425368.01</v>
      </c>
      <c r="D20196" t="s">
        <v>40</v>
      </c>
      <c r="E20196" t="s">
        <v>40</v>
      </c>
      <c r="F20196">
        <v>0</v>
      </c>
    </row>
    <row r="20197" spans="1:6">
      <c r="A20197" s="171">
        <v>44808</v>
      </c>
      <c r="B20197" t="s">
        <v>164</v>
      </c>
      <c r="C20197">
        <v>425368.01</v>
      </c>
      <c r="D20197" t="s">
        <v>41</v>
      </c>
      <c r="E20197" t="s">
        <v>41</v>
      </c>
      <c r="F20197">
        <v>0</v>
      </c>
    </row>
    <row r="20198" spans="1:6">
      <c r="A20198" s="171">
        <v>44809</v>
      </c>
      <c r="B20198" t="s">
        <v>164</v>
      </c>
      <c r="C20198">
        <v>263154.8</v>
      </c>
      <c r="D20198" t="s">
        <v>9</v>
      </c>
      <c r="E20198" t="s">
        <v>9</v>
      </c>
      <c r="F20198">
        <v>3778516</v>
      </c>
    </row>
    <row r="20199" spans="1:6">
      <c r="A20199" s="171">
        <v>44809</v>
      </c>
      <c r="B20199" t="s">
        <v>164</v>
      </c>
      <c r="C20199">
        <v>263154.8</v>
      </c>
      <c r="D20199" t="s">
        <v>9</v>
      </c>
      <c r="E20199" t="s">
        <v>10</v>
      </c>
      <c r="F20199">
        <v>71302</v>
      </c>
    </row>
    <row r="20200" spans="1:6">
      <c r="A20200" s="171">
        <v>44809</v>
      </c>
      <c r="B20200" t="s">
        <v>164</v>
      </c>
      <c r="C20200">
        <v>263154.8</v>
      </c>
      <c r="D20200" t="s">
        <v>9</v>
      </c>
      <c r="E20200" t="s">
        <v>11</v>
      </c>
      <c r="F20200">
        <v>0</v>
      </c>
    </row>
    <row r="20201" spans="1:6">
      <c r="A20201" s="171">
        <v>44809</v>
      </c>
      <c r="B20201" t="s">
        <v>164</v>
      </c>
      <c r="C20201">
        <v>263154.8</v>
      </c>
      <c r="D20201" t="s">
        <v>9</v>
      </c>
      <c r="E20201" t="s">
        <v>12</v>
      </c>
      <c r="F20201">
        <v>3707214</v>
      </c>
    </row>
    <row r="20202" spans="1:6">
      <c r="A20202" s="171">
        <v>44809</v>
      </c>
      <c r="B20202" t="s">
        <v>164</v>
      </c>
      <c r="C20202">
        <v>263154.8</v>
      </c>
      <c r="D20202" t="s">
        <v>9</v>
      </c>
      <c r="E20202" t="s">
        <v>13</v>
      </c>
      <c r="F20202">
        <v>0</v>
      </c>
    </row>
    <row r="20203" spans="1:6">
      <c r="A20203" s="171">
        <v>44809</v>
      </c>
      <c r="B20203" t="s">
        <v>164</v>
      </c>
      <c r="C20203">
        <v>263154.8</v>
      </c>
      <c r="D20203" t="s">
        <v>14</v>
      </c>
      <c r="E20203" t="s">
        <v>14</v>
      </c>
      <c r="F20203">
        <v>300023</v>
      </c>
    </row>
    <row r="20204" spans="1:6">
      <c r="A20204" s="171">
        <v>44809</v>
      </c>
      <c r="B20204" t="s">
        <v>164</v>
      </c>
      <c r="C20204">
        <v>263154.8</v>
      </c>
      <c r="D20204" t="s">
        <v>14</v>
      </c>
      <c r="E20204" t="s">
        <v>15</v>
      </c>
      <c r="F20204">
        <v>0</v>
      </c>
    </row>
    <row r="20205" spans="1:6">
      <c r="A20205" s="171">
        <v>44809</v>
      </c>
      <c r="B20205" t="s">
        <v>164</v>
      </c>
      <c r="C20205">
        <v>263154.8</v>
      </c>
      <c r="D20205" t="s">
        <v>14</v>
      </c>
      <c r="E20205" t="s">
        <v>16</v>
      </c>
      <c r="F20205">
        <v>0</v>
      </c>
    </row>
    <row r="20206" spans="1:6">
      <c r="A20206" s="171">
        <v>44809</v>
      </c>
      <c r="B20206" t="s">
        <v>164</v>
      </c>
      <c r="C20206">
        <v>263154.8</v>
      </c>
      <c r="D20206" t="s">
        <v>14</v>
      </c>
      <c r="E20206" t="s">
        <v>17</v>
      </c>
      <c r="F20206">
        <v>0</v>
      </c>
    </row>
    <row r="20207" spans="1:6">
      <c r="A20207" s="171">
        <v>44809</v>
      </c>
      <c r="B20207" t="s">
        <v>164</v>
      </c>
      <c r="C20207">
        <v>263154.8</v>
      </c>
      <c r="D20207" t="s">
        <v>14</v>
      </c>
      <c r="E20207" t="s">
        <v>18</v>
      </c>
      <c r="F20207">
        <v>300023</v>
      </c>
    </row>
    <row r="20208" spans="1:6">
      <c r="A20208" s="171">
        <v>44809</v>
      </c>
      <c r="B20208" t="s">
        <v>164</v>
      </c>
      <c r="C20208">
        <v>263154.8</v>
      </c>
      <c r="D20208" t="s">
        <v>19</v>
      </c>
      <c r="E20208" t="s">
        <v>19</v>
      </c>
      <c r="F20208">
        <v>9223840</v>
      </c>
    </row>
    <row r="20209" spans="1:6">
      <c r="A20209" s="171">
        <v>44809</v>
      </c>
      <c r="B20209" t="s">
        <v>164</v>
      </c>
      <c r="C20209">
        <v>263154.8</v>
      </c>
      <c r="D20209" t="s">
        <v>19</v>
      </c>
      <c r="E20209" t="s">
        <v>20</v>
      </c>
      <c r="F20209">
        <v>8762058</v>
      </c>
    </row>
    <row r="20210" spans="1:6">
      <c r="A20210" s="171">
        <v>44809</v>
      </c>
      <c r="B20210" t="s">
        <v>164</v>
      </c>
      <c r="C20210">
        <v>263154.8</v>
      </c>
      <c r="D20210" t="s">
        <v>19</v>
      </c>
      <c r="E20210" t="s">
        <v>21</v>
      </c>
      <c r="F20210">
        <v>461782</v>
      </c>
    </row>
    <row r="20211" spans="1:6">
      <c r="A20211" s="171">
        <v>44809</v>
      </c>
      <c r="B20211" t="s">
        <v>164</v>
      </c>
      <c r="C20211">
        <v>263154.8</v>
      </c>
      <c r="D20211" t="s">
        <v>19</v>
      </c>
      <c r="E20211" t="s">
        <v>22</v>
      </c>
      <c r="F20211">
        <v>0</v>
      </c>
    </row>
    <row r="20212" spans="1:6">
      <c r="A20212" s="171">
        <v>44809</v>
      </c>
      <c r="B20212" t="s">
        <v>164</v>
      </c>
      <c r="C20212">
        <v>263154.8</v>
      </c>
      <c r="D20212" t="s">
        <v>23</v>
      </c>
      <c r="E20212" t="s">
        <v>23</v>
      </c>
      <c r="F20212">
        <v>726836</v>
      </c>
    </row>
    <row r="20213" spans="1:6">
      <c r="A20213" s="171">
        <v>44809</v>
      </c>
      <c r="B20213" t="s">
        <v>164</v>
      </c>
      <c r="C20213">
        <v>263154.8</v>
      </c>
      <c r="D20213" t="s">
        <v>24</v>
      </c>
      <c r="E20213" t="s">
        <v>24</v>
      </c>
      <c r="F20213">
        <v>1630049</v>
      </c>
    </row>
    <row r="20214" spans="1:6">
      <c r="A20214" s="171">
        <v>44809</v>
      </c>
      <c r="B20214" t="s">
        <v>164</v>
      </c>
      <c r="C20214">
        <v>263154.8</v>
      </c>
      <c r="D20214" t="s">
        <v>25</v>
      </c>
      <c r="E20214" t="s">
        <v>25</v>
      </c>
      <c r="F20214">
        <v>3806187</v>
      </c>
    </row>
    <row r="20215" spans="1:6">
      <c r="A20215" s="171">
        <v>44809</v>
      </c>
      <c r="B20215" t="s">
        <v>164</v>
      </c>
      <c r="C20215">
        <v>263154.8</v>
      </c>
      <c r="D20215" t="s">
        <v>26</v>
      </c>
      <c r="E20215" t="s">
        <v>26</v>
      </c>
      <c r="F20215">
        <v>12473230</v>
      </c>
    </row>
    <row r="20216" spans="1:6">
      <c r="A20216" s="171">
        <v>44809</v>
      </c>
      <c r="B20216" t="s">
        <v>164</v>
      </c>
      <c r="C20216">
        <v>263154.8</v>
      </c>
      <c r="D20216" t="s">
        <v>27</v>
      </c>
      <c r="E20216" t="s">
        <v>27</v>
      </c>
      <c r="F20216">
        <v>59928</v>
      </c>
    </row>
    <row r="20217" spans="1:6">
      <c r="A20217" s="171">
        <v>44809</v>
      </c>
      <c r="B20217" t="s">
        <v>164</v>
      </c>
      <c r="C20217">
        <v>263154.8</v>
      </c>
      <c r="D20217" t="s">
        <v>28</v>
      </c>
      <c r="E20217" t="s">
        <v>28</v>
      </c>
      <c r="F20217">
        <v>0</v>
      </c>
    </row>
    <row r="20218" spans="1:6">
      <c r="A20218" s="171">
        <v>44809</v>
      </c>
      <c r="B20218" t="s">
        <v>164</v>
      </c>
      <c r="C20218">
        <v>263154.8</v>
      </c>
      <c r="D20218" t="s">
        <v>29</v>
      </c>
      <c r="E20218" t="s">
        <v>29</v>
      </c>
      <c r="F20218">
        <v>3730882</v>
      </c>
    </row>
    <row r="20219" spans="1:6">
      <c r="A20219" s="171">
        <v>44809</v>
      </c>
      <c r="B20219" t="s">
        <v>164</v>
      </c>
      <c r="C20219">
        <v>263154.8</v>
      </c>
      <c r="D20219" t="s">
        <v>30</v>
      </c>
      <c r="E20219" t="s">
        <v>30</v>
      </c>
      <c r="F20219">
        <v>47304569</v>
      </c>
    </row>
    <row r="20220" spans="1:6">
      <c r="A20220" s="171">
        <v>44809</v>
      </c>
      <c r="B20220" t="s">
        <v>164</v>
      </c>
      <c r="C20220">
        <v>263154.8</v>
      </c>
      <c r="D20220" t="s">
        <v>31</v>
      </c>
      <c r="E20220" t="s">
        <v>31</v>
      </c>
      <c r="F20220">
        <v>446843</v>
      </c>
    </row>
    <row r="20221" spans="1:6">
      <c r="A20221" s="171">
        <v>44809</v>
      </c>
      <c r="B20221" t="s">
        <v>164</v>
      </c>
      <c r="C20221">
        <v>263154.8</v>
      </c>
      <c r="D20221" t="s">
        <v>32</v>
      </c>
      <c r="E20221" t="s">
        <v>32</v>
      </c>
      <c r="F20221">
        <v>250286</v>
      </c>
    </row>
    <row r="20222" spans="1:6">
      <c r="A20222" s="171">
        <v>44809</v>
      </c>
      <c r="B20222" t="s">
        <v>164</v>
      </c>
      <c r="C20222">
        <v>263154.8</v>
      </c>
      <c r="D20222" t="s">
        <v>33</v>
      </c>
      <c r="E20222" t="s">
        <v>33</v>
      </c>
      <c r="F20222">
        <v>252566873</v>
      </c>
    </row>
    <row r="20223" spans="1:6">
      <c r="A20223" s="171">
        <v>44809</v>
      </c>
      <c r="B20223" t="s">
        <v>164</v>
      </c>
      <c r="C20223">
        <v>263154.8</v>
      </c>
      <c r="D20223" t="s">
        <v>34</v>
      </c>
      <c r="E20223" t="s">
        <v>34</v>
      </c>
      <c r="F20223">
        <v>0</v>
      </c>
    </row>
    <row r="20224" spans="1:6">
      <c r="A20224" s="171">
        <v>44809</v>
      </c>
      <c r="B20224" t="s">
        <v>164</v>
      </c>
      <c r="C20224">
        <v>263154.8</v>
      </c>
      <c r="D20224" t="s">
        <v>35</v>
      </c>
      <c r="E20224" t="s">
        <v>35</v>
      </c>
      <c r="F20224">
        <v>16107380</v>
      </c>
    </row>
    <row r="20225" spans="1:6">
      <c r="A20225" s="171">
        <v>44809</v>
      </c>
      <c r="B20225" t="s">
        <v>164</v>
      </c>
      <c r="C20225">
        <v>263154.8</v>
      </c>
      <c r="D20225" t="s">
        <v>36</v>
      </c>
      <c r="E20225" t="s">
        <v>36</v>
      </c>
      <c r="F20225">
        <v>0</v>
      </c>
    </row>
    <row r="20226" spans="1:6">
      <c r="A20226" s="171">
        <v>44809</v>
      </c>
      <c r="B20226" t="s">
        <v>164</v>
      </c>
      <c r="C20226">
        <v>263154.8</v>
      </c>
      <c r="D20226" t="s">
        <v>37</v>
      </c>
      <c r="E20226" t="s">
        <v>37</v>
      </c>
      <c r="F20226">
        <v>0</v>
      </c>
    </row>
    <row r="20227" spans="1:6">
      <c r="A20227" s="171">
        <v>44809</v>
      </c>
      <c r="B20227" t="s">
        <v>164</v>
      </c>
      <c r="C20227">
        <v>263154.8</v>
      </c>
      <c r="D20227" t="s">
        <v>38</v>
      </c>
      <c r="E20227" t="s">
        <v>38</v>
      </c>
      <c r="F20227">
        <v>4382879</v>
      </c>
    </row>
    <row r="20228" spans="1:6">
      <c r="A20228" s="171">
        <v>44809</v>
      </c>
      <c r="B20228" t="s">
        <v>164</v>
      </c>
      <c r="C20228">
        <v>263154.8</v>
      </c>
      <c r="D20228" t="s">
        <v>39</v>
      </c>
      <c r="E20228" t="s">
        <v>39</v>
      </c>
      <c r="F20228">
        <v>0</v>
      </c>
    </row>
    <row r="20229" spans="1:6">
      <c r="A20229" s="171">
        <v>44809</v>
      </c>
      <c r="B20229" t="s">
        <v>164</v>
      </c>
      <c r="C20229">
        <v>263154.8</v>
      </c>
      <c r="D20229" t="s">
        <v>40</v>
      </c>
      <c r="E20229" t="s">
        <v>40</v>
      </c>
      <c r="F20229">
        <v>0</v>
      </c>
    </row>
    <row r="20230" spans="1:6">
      <c r="A20230" s="171">
        <v>44809</v>
      </c>
      <c r="B20230" t="s">
        <v>164</v>
      </c>
      <c r="C20230">
        <v>263154.8</v>
      </c>
      <c r="D20230" t="s">
        <v>41</v>
      </c>
      <c r="E20230" t="s">
        <v>41</v>
      </c>
      <c r="F20230">
        <v>0</v>
      </c>
    </row>
    <row r="20231" spans="1:6">
      <c r="A20231" s="171">
        <v>44810</v>
      </c>
      <c r="B20231" t="s">
        <v>164</v>
      </c>
      <c r="C20231">
        <v>207043.16</v>
      </c>
      <c r="D20231" t="s">
        <v>9</v>
      </c>
      <c r="E20231" t="s">
        <v>9</v>
      </c>
      <c r="F20231">
        <v>3686256</v>
      </c>
    </row>
    <row r="20232" spans="1:6">
      <c r="A20232" s="171">
        <v>44810</v>
      </c>
      <c r="B20232" t="s">
        <v>164</v>
      </c>
      <c r="C20232">
        <v>207043.16</v>
      </c>
      <c r="D20232" t="s">
        <v>9</v>
      </c>
      <c r="E20232" t="s">
        <v>10</v>
      </c>
      <c r="F20232">
        <v>37968</v>
      </c>
    </row>
    <row r="20233" spans="1:6">
      <c r="A20233" s="171">
        <v>44810</v>
      </c>
      <c r="B20233" t="s">
        <v>164</v>
      </c>
      <c r="C20233">
        <v>207043.16</v>
      </c>
      <c r="D20233" t="s">
        <v>9</v>
      </c>
      <c r="E20233" t="s">
        <v>11</v>
      </c>
      <c r="F20233">
        <v>0</v>
      </c>
    </row>
    <row r="20234" spans="1:6">
      <c r="A20234" s="171">
        <v>44810</v>
      </c>
      <c r="B20234" t="s">
        <v>164</v>
      </c>
      <c r="C20234">
        <v>207043.16</v>
      </c>
      <c r="D20234" t="s">
        <v>9</v>
      </c>
      <c r="E20234" t="s">
        <v>12</v>
      </c>
      <c r="F20234">
        <v>3648288</v>
      </c>
    </row>
    <row r="20235" spans="1:6">
      <c r="A20235" s="171">
        <v>44810</v>
      </c>
      <c r="B20235" t="s">
        <v>164</v>
      </c>
      <c r="C20235">
        <v>207043.16</v>
      </c>
      <c r="D20235" t="s">
        <v>9</v>
      </c>
      <c r="E20235" t="s">
        <v>13</v>
      </c>
      <c r="F20235">
        <v>0</v>
      </c>
    </row>
    <row r="20236" spans="1:6">
      <c r="A20236" s="171">
        <v>44810</v>
      </c>
      <c r="B20236" t="s">
        <v>164</v>
      </c>
      <c r="C20236">
        <v>207043.16</v>
      </c>
      <c r="D20236" t="s">
        <v>14</v>
      </c>
      <c r="E20236" t="s">
        <v>14</v>
      </c>
      <c r="F20236">
        <v>328368</v>
      </c>
    </row>
    <row r="20237" spans="1:6">
      <c r="A20237" s="171">
        <v>44810</v>
      </c>
      <c r="B20237" t="s">
        <v>164</v>
      </c>
      <c r="C20237">
        <v>207043.16</v>
      </c>
      <c r="D20237" t="s">
        <v>14</v>
      </c>
      <c r="E20237" t="s">
        <v>15</v>
      </c>
      <c r="F20237">
        <v>0</v>
      </c>
    </row>
    <row r="20238" spans="1:6">
      <c r="A20238" s="171">
        <v>44810</v>
      </c>
      <c r="B20238" t="s">
        <v>164</v>
      </c>
      <c r="C20238">
        <v>207043.16</v>
      </c>
      <c r="D20238" t="s">
        <v>14</v>
      </c>
      <c r="E20238" t="s">
        <v>16</v>
      </c>
      <c r="F20238">
        <v>0</v>
      </c>
    </row>
    <row r="20239" spans="1:6">
      <c r="A20239" s="171">
        <v>44810</v>
      </c>
      <c r="B20239" t="s">
        <v>164</v>
      </c>
      <c r="C20239">
        <v>207043.16</v>
      </c>
      <c r="D20239" t="s">
        <v>14</v>
      </c>
      <c r="E20239" t="s">
        <v>17</v>
      </c>
      <c r="F20239">
        <v>0</v>
      </c>
    </row>
    <row r="20240" spans="1:6">
      <c r="A20240" s="171">
        <v>44810</v>
      </c>
      <c r="B20240" t="s">
        <v>164</v>
      </c>
      <c r="C20240">
        <v>207043.16</v>
      </c>
      <c r="D20240" t="s">
        <v>14</v>
      </c>
      <c r="E20240" t="s">
        <v>18</v>
      </c>
      <c r="F20240">
        <v>328368</v>
      </c>
    </row>
    <row r="20241" spans="1:6">
      <c r="A20241" s="171">
        <v>44810</v>
      </c>
      <c r="B20241" t="s">
        <v>164</v>
      </c>
      <c r="C20241">
        <v>207043.16</v>
      </c>
      <c r="D20241" t="s">
        <v>19</v>
      </c>
      <c r="E20241" t="s">
        <v>19</v>
      </c>
      <c r="F20241">
        <v>2911322</v>
      </c>
    </row>
    <row r="20242" spans="1:6">
      <c r="A20242" s="171">
        <v>44810</v>
      </c>
      <c r="B20242" t="s">
        <v>164</v>
      </c>
      <c r="C20242">
        <v>207043.16</v>
      </c>
      <c r="D20242" t="s">
        <v>19</v>
      </c>
      <c r="E20242" t="s">
        <v>20</v>
      </c>
      <c r="F20242">
        <v>2869476</v>
      </c>
    </row>
    <row r="20243" spans="1:6">
      <c r="A20243" s="171">
        <v>44810</v>
      </c>
      <c r="B20243" t="s">
        <v>164</v>
      </c>
      <c r="C20243">
        <v>207043.16</v>
      </c>
      <c r="D20243" t="s">
        <v>19</v>
      </c>
      <c r="E20243" t="s">
        <v>21</v>
      </c>
      <c r="F20243">
        <v>41846</v>
      </c>
    </row>
    <row r="20244" spans="1:6">
      <c r="A20244" s="171">
        <v>44810</v>
      </c>
      <c r="B20244" t="s">
        <v>164</v>
      </c>
      <c r="C20244">
        <v>207043.16</v>
      </c>
      <c r="D20244" t="s">
        <v>19</v>
      </c>
      <c r="E20244" t="s">
        <v>22</v>
      </c>
      <c r="F20244">
        <v>0</v>
      </c>
    </row>
    <row r="20245" spans="1:6">
      <c r="A20245" s="171">
        <v>44810</v>
      </c>
      <c r="B20245" t="s">
        <v>164</v>
      </c>
      <c r="C20245">
        <v>207043.16</v>
      </c>
      <c r="D20245" t="s">
        <v>23</v>
      </c>
      <c r="E20245" t="s">
        <v>23</v>
      </c>
      <c r="F20245">
        <v>649865</v>
      </c>
    </row>
    <row r="20246" spans="1:6">
      <c r="A20246" s="171">
        <v>44810</v>
      </c>
      <c r="B20246" t="s">
        <v>164</v>
      </c>
      <c r="C20246">
        <v>207043.16</v>
      </c>
      <c r="D20246" t="s">
        <v>24</v>
      </c>
      <c r="E20246" t="s">
        <v>24</v>
      </c>
      <c r="F20246">
        <v>1316088</v>
      </c>
    </row>
    <row r="20247" spans="1:6">
      <c r="A20247" s="171">
        <v>44810</v>
      </c>
      <c r="B20247" t="s">
        <v>164</v>
      </c>
      <c r="C20247">
        <v>207043.16</v>
      </c>
      <c r="D20247" t="s">
        <v>25</v>
      </c>
      <c r="E20247" t="s">
        <v>25</v>
      </c>
      <c r="F20247">
        <v>3367481</v>
      </c>
    </row>
    <row r="20248" spans="1:6">
      <c r="A20248" s="171">
        <v>44810</v>
      </c>
      <c r="B20248" t="s">
        <v>164</v>
      </c>
      <c r="C20248">
        <v>207043.16</v>
      </c>
      <c r="D20248" t="s">
        <v>26</v>
      </c>
      <c r="E20248" t="s">
        <v>26</v>
      </c>
      <c r="F20248">
        <v>4248823</v>
      </c>
    </row>
    <row r="20249" spans="1:6">
      <c r="A20249" s="171">
        <v>44810</v>
      </c>
      <c r="B20249" t="s">
        <v>164</v>
      </c>
      <c r="C20249">
        <v>207043.16</v>
      </c>
      <c r="D20249" t="s">
        <v>27</v>
      </c>
      <c r="E20249" t="s">
        <v>27</v>
      </c>
      <c r="F20249">
        <v>60952</v>
      </c>
    </row>
    <row r="20250" spans="1:6">
      <c r="A20250" s="171">
        <v>44810</v>
      </c>
      <c r="B20250" t="s">
        <v>164</v>
      </c>
      <c r="C20250">
        <v>207043.16</v>
      </c>
      <c r="D20250" t="s">
        <v>28</v>
      </c>
      <c r="E20250" t="s">
        <v>28</v>
      </c>
      <c r="F20250">
        <v>0</v>
      </c>
    </row>
    <row r="20251" spans="1:6">
      <c r="A20251" s="171">
        <v>44810</v>
      </c>
      <c r="B20251" t="s">
        <v>164</v>
      </c>
      <c r="C20251">
        <v>207043.16</v>
      </c>
      <c r="D20251" t="s">
        <v>29</v>
      </c>
      <c r="E20251" t="s">
        <v>29</v>
      </c>
      <c r="F20251">
        <v>2345146</v>
      </c>
    </row>
    <row r="20252" spans="1:6">
      <c r="A20252" s="171">
        <v>44810</v>
      </c>
      <c r="B20252" t="s">
        <v>164</v>
      </c>
      <c r="C20252">
        <v>207043.16</v>
      </c>
      <c r="D20252" t="s">
        <v>30</v>
      </c>
      <c r="E20252" t="s">
        <v>30</v>
      </c>
      <c r="F20252">
        <v>37355272</v>
      </c>
    </row>
    <row r="20253" spans="1:6">
      <c r="A20253" s="171">
        <v>44810</v>
      </c>
      <c r="B20253" t="s">
        <v>164</v>
      </c>
      <c r="C20253">
        <v>207043.16</v>
      </c>
      <c r="D20253" t="s">
        <v>31</v>
      </c>
      <c r="E20253" t="s">
        <v>31</v>
      </c>
      <c r="F20253">
        <v>443381</v>
      </c>
    </row>
    <row r="20254" spans="1:6">
      <c r="A20254" s="171">
        <v>44810</v>
      </c>
      <c r="B20254" t="s">
        <v>164</v>
      </c>
      <c r="C20254">
        <v>207043.16</v>
      </c>
      <c r="D20254" t="s">
        <v>32</v>
      </c>
      <c r="E20254" t="s">
        <v>32</v>
      </c>
      <c r="F20254">
        <v>231452</v>
      </c>
    </row>
    <row r="20255" spans="1:6">
      <c r="A20255" s="171">
        <v>44810</v>
      </c>
      <c r="B20255" t="s">
        <v>164</v>
      </c>
      <c r="C20255">
        <v>207043.16</v>
      </c>
      <c r="D20255" t="s">
        <v>33</v>
      </c>
      <c r="E20255" t="s">
        <v>33</v>
      </c>
      <c r="F20255">
        <v>250156617</v>
      </c>
    </row>
    <row r="20256" spans="1:6">
      <c r="A20256" s="171">
        <v>44810</v>
      </c>
      <c r="B20256" t="s">
        <v>164</v>
      </c>
      <c r="C20256">
        <v>207043.16</v>
      </c>
      <c r="D20256" t="s">
        <v>34</v>
      </c>
      <c r="E20256" t="s">
        <v>34</v>
      </c>
      <c r="F20256">
        <v>0</v>
      </c>
    </row>
    <row r="20257" spans="1:6">
      <c r="A20257" s="171">
        <v>44810</v>
      </c>
      <c r="B20257" t="s">
        <v>164</v>
      </c>
      <c r="C20257">
        <v>207043.16</v>
      </c>
      <c r="D20257" t="s">
        <v>35</v>
      </c>
      <c r="E20257" t="s">
        <v>35</v>
      </c>
      <c r="F20257">
        <v>16893879</v>
      </c>
    </row>
    <row r="20258" spans="1:6">
      <c r="A20258" s="171">
        <v>44810</v>
      </c>
      <c r="B20258" t="s">
        <v>164</v>
      </c>
      <c r="C20258">
        <v>207043.16</v>
      </c>
      <c r="D20258" t="s">
        <v>36</v>
      </c>
      <c r="E20258" t="s">
        <v>36</v>
      </c>
      <c r="F20258">
        <v>0</v>
      </c>
    </row>
    <row r="20259" spans="1:6">
      <c r="A20259" s="171">
        <v>44810</v>
      </c>
      <c r="B20259" t="s">
        <v>164</v>
      </c>
      <c r="C20259">
        <v>207043.16</v>
      </c>
      <c r="D20259" t="s">
        <v>37</v>
      </c>
      <c r="E20259" t="s">
        <v>37</v>
      </c>
      <c r="F20259">
        <v>0</v>
      </c>
    </row>
    <row r="20260" spans="1:6">
      <c r="A20260" s="171">
        <v>44810</v>
      </c>
      <c r="B20260" t="s">
        <v>164</v>
      </c>
      <c r="C20260">
        <v>207043.16</v>
      </c>
      <c r="D20260" t="s">
        <v>38</v>
      </c>
      <c r="E20260" t="s">
        <v>38</v>
      </c>
      <c r="F20260">
        <v>6031587</v>
      </c>
    </row>
    <row r="20261" spans="1:6">
      <c r="A20261" s="171">
        <v>44810</v>
      </c>
      <c r="B20261" t="s">
        <v>164</v>
      </c>
      <c r="C20261">
        <v>207043.16</v>
      </c>
      <c r="D20261" t="s">
        <v>39</v>
      </c>
      <c r="E20261" t="s">
        <v>39</v>
      </c>
      <c r="F20261">
        <v>0</v>
      </c>
    </row>
    <row r="20262" spans="1:6">
      <c r="A20262" s="171">
        <v>44810</v>
      </c>
      <c r="B20262" t="s">
        <v>164</v>
      </c>
      <c r="C20262">
        <v>207043.16</v>
      </c>
      <c r="D20262" t="s">
        <v>40</v>
      </c>
      <c r="E20262" t="s">
        <v>40</v>
      </c>
      <c r="F20262">
        <v>0</v>
      </c>
    </row>
    <row r="20263" spans="1:6">
      <c r="A20263" s="171">
        <v>44810</v>
      </c>
      <c r="B20263" t="s">
        <v>164</v>
      </c>
      <c r="C20263">
        <v>207043.16</v>
      </c>
      <c r="D20263" t="s">
        <v>41</v>
      </c>
      <c r="E20263" t="s">
        <v>41</v>
      </c>
      <c r="F20263">
        <v>0</v>
      </c>
    </row>
    <row r="20264" spans="1:6">
      <c r="A20264" s="171">
        <v>44811</v>
      </c>
      <c r="B20264" t="s">
        <v>164</v>
      </c>
      <c r="C20264">
        <v>218326.52</v>
      </c>
      <c r="D20264" t="s">
        <v>9</v>
      </c>
      <c r="E20264" t="s">
        <v>9</v>
      </c>
      <c r="F20264">
        <v>2952659</v>
      </c>
    </row>
    <row r="20265" spans="1:6">
      <c r="A20265" s="171">
        <v>44811</v>
      </c>
      <c r="B20265" t="s">
        <v>164</v>
      </c>
      <c r="C20265">
        <v>218326.52</v>
      </c>
      <c r="D20265" t="s">
        <v>9</v>
      </c>
      <c r="E20265" t="s">
        <v>10</v>
      </c>
      <c r="F20265">
        <v>19547</v>
      </c>
    </row>
    <row r="20266" spans="1:6">
      <c r="A20266" s="171">
        <v>44811</v>
      </c>
      <c r="B20266" t="s">
        <v>164</v>
      </c>
      <c r="C20266">
        <v>218326.52</v>
      </c>
      <c r="D20266" t="s">
        <v>9</v>
      </c>
      <c r="E20266" t="s">
        <v>11</v>
      </c>
      <c r="F20266">
        <v>0</v>
      </c>
    </row>
    <row r="20267" spans="1:6">
      <c r="A20267" s="171">
        <v>44811</v>
      </c>
      <c r="B20267" t="s">
        <v>164</v>
      </c>
      <c r="C20267">
        <v>218326.52</v>
      </c>
      <c r="D20267" t="s">
        <v>9</v>
      </c>
      <c r="E20267" t="s">
        <v>12</v>
      </c>
      <c r="F20267">
        <v>2933112</v>
      </c>
    </row>
    <row r="20268" spans="1:6">
      <c r="A20268" s="171">
        <v>44811</v>
      </c>
      <c r="B20268" t="s">
        <v>164</v>
      </c>
      <c r="C20268">
        <v>218326.52</v>
      </c>
      <c r="D20268" t="s">
        <v>9</v>
      </c>
      <c r="E20268" t="s">
        <v>13</v>
      </c>
      <c r="F20268">
        <v>0</v>
      </c>
    </row>
    <row r="20269" spans="1:6">
      <c r="A20269" s="171">
        <v>44811</v>
      </c>
      <c r="B20269" t="s">
        <v>164</v>
      </c>
      <c r="C20269">
        <v>218326.52</v>
      </c>
      <c r="D20269" t="s">
        <v>14</v>
      </c>
      <c r="E20269" t="s">
        <v>14</v>
      </c>
      <c r="F20269">
        <v>275004</v>
      </c>
    </row>
    <row r="20270" spans="1:6">
      <c r="A20270" s="171">
        <v>44811</v>
      </c>
      <c r="B20270" t="s">
        <v>164</v>
      </c>
      <c r="C20270">
        <v>218326.52</v>
      </c>
      <c r="D20270" t="s">
        <v>14</v>
      </c>
      <c r="E20270" t="s">
        <v>15</v>
      </c>
      <c r="F20270">
        <v>0</v>
      </c>
    </row>
    <row r="20271" spans="1:6">
      <c r="A20271" s="171">
        <v>44811</v>
      </c>
      <c r="B20271" t="s">
        <v>164</v>
      </c>
      <c r="C20271">
        <v>218326.52</v>
      </c>
      <c r="D20271" t="s">
        <v>14</v>
      </c>
      <c r="E20271" t="s">
        <v>16</v>
      </c>
      <c r="F20271">
        <v>0</v>
      </c>
    </row>
    <row r="20272" spans="1:6">
      <c r="A20272" s="171">
        <v>44811</v>
      </c>
      <c r="B20272" t="s">
        <v>164</v>
      </c>
      <c r="C20272">
        <v>218326.52</v>
      </c>
      <c r="D20272" t="s">
        <v>14</v>
      </c>
      <c r="E20272" t="s">
        <v>17</v>
      </c>
      <c r="F20272">
        <v>0</v>
      </c>
    </row>
    <row r="20273" spans="1:6">
      <c r="A20273" s="171">
        <v>44811</v>
      </c>
      <c r="B20273" t="s">
        <v>164</v>
      </c>
      <c r="C20273">
        <v>218326.52</v>
      </c>
      <c r="D20273" t="s">
        <v>14</v>
      </c>
      <c r="E20273" t="s">
        <v>18</v>
      </c>
      <c r="F20273">
        <v>275004</v>
      </c>
    </row>
    <row r="20274" spans="1:6">
      <c r="A20274" s="171">
        <v>44811</v>
      </c>
      <c r="B20274" t="s">
        <v>164</v>
      </c>
      <c r="C20274">
        <v>218326.52</v>
      </c>
      <c r="D20274" t="s">
        <v>19</v>
      </c>
      <c r="E20274" t="s">
        <v>19</v>
      </c>
      <c r="F20274">
        <v>777267</v>
      </c>
    </row>
    <row r="20275" spans="1:6">
      <c r="A20275" s="171">
        <v>44811</v>
      </c>
      <c r="B20275" t="s">
        <v>164</v>
      </c>
      <c r="C20275">
        <v>218326.52</v>
      </c>
      <c r="D20275" t="s">
        <v>19</v>
      </c>
      <c r="E20275" t="s">
        <v>20</v>
      </c>
      <c r="F20275">
        <v>751904</v>
      </c>
    </row>
    <row r="20276" spans="1:6">
      <c r="A20276" s="171">
        <v>44811</v>
      </c>
      <c r="B20276" t="s">
        <v>164</v>
      </c>
      <c r="C20276">
        <v>218326.52</v>
      </c>
      <c r="D20276" t="s">
        <v>19</v>
      </c>
      <c r="E20276" t="s">
        <v>21</v>
      </c>
      <c r="F20276">
        <v>25363</v>
      </c>
    </row>
    <row r="20277" spans="1:6">
      <c r="A20277" s="171">
        <v>44811</v>
      </c>
      <c r="B20277" t="s">
        <v>164</v>
      </c>
      <c r="C20277">
        <v>218326.52</v>
      </c>
      <c r="D20277" t="s">
        <v>19</v>
      </c>
      <c r="E20277" t="s">
        <v>22</v>
      </c>
      <c r="F20277">
        <v>0</v>
      </c>
    </row>
    <row r="20278" spans="1:6">
      <c r="A20278" s="171">
        <v>44811</v>
      </c>
      <c r="B20278" t="s">
        <v>164</v>
      </c>
      <c r="C20278">
        <v>218326.52</v>
      </c>
      <c r="D20278" t="s">
        <v>23</v>
      </c>
      <c r="E20278" t="s">
        <v>23</v>
      </c>
      <c r="F20278">
        <v>565233</v>
      </c>
    </row>
    <row r="20279" spans="1:6">
      <c r="A20279" s="171">
        <v>44811</v>
      </c>
      <c r="B20279" t="s">
        <v>164</v>
      </c>
      <c r="C20279">
        <v>218326.52</v>
      </c>
      <c r="D20279" t="s">
        <v>24</v>
      </c>
      <c r="E20279" t="s">
        <v>24</v>
      </c>
      <c r="F20279">
        <v>582832</v>
      </c>
    </row>
    <row r="20280" spans="1:6">
      <c r="A20280" s="171">
        <v>44811</v>
      </c>
      <c r="B20280" t="s">
        <v>164</v>
      </c>
      <c r="C20280">
        <v>218326.52</v>
      </c>
      <c r="D20280" t="s">
        <v>25</v>
      </c>
      <c r="E20280" t="s">
        <v>25</v>
      </c>
      <c r="F20280">
        <v>2714777</v>
      </c>
    </row>
    <row r="20281" spans="1:6">
      <c r="A20281" s="171">
        <v>44811</v>
      </c>
      <c r="B20281" t="s">
        <v>164</v>
      </c>
      <c r="C20281">
        <v>218326.52</v>
      </c>
      <c r="D20281" t="s">
        <v>26</v>
      </c>
      <c r="E20281" t="s">
        <v>26</v>
      </c>
      <c r="F20281">
        <v>1622095</v>
      </c>
    </row>
    <row r="20282" spans="1:6">
      <c r="A20282" s="171">
        <v>44811</v>
      </c>
      <c r="B20282" t="s">
        <v>164</v>
      </c>
      <c r="C20282">
        <v>218326.52</v>
      </c>
      <c r="D20282" t="s">
        <v>27</v>
      </c>
      <c r="E20282" t="s">
        <v>27</v>
      </c>
      <c r="F20282">
        <v>51210</v>
      </c>
    </row>
    <row r="20283" spans="1:6">
      <c r="A20283" s="171">
        <v>44811</v>
      </c>
      <c r="B20283" t="s">
        <v>164</v>
      </c>
      <c r="C20283">
        <v>218326.52</v>
      </c>
      <c r="D20283" t="s">
        <v>28</v>
      </c>
      <c r="E20283" t="s">
        <v>28</v>
      </c>
      <c r="F20283">
        <v>0</v>
      </c>
    </row>
    <row r="20284" spans="1:6">
      <c r="A20284" s="171">
        <v>44811</v>
      </c>
      <c r="B20284" t="s">
        <v>164</v>
      </c>
      <c r="C20284">
        <v>218326.52</v>
      </c>
      <c r="D20284" t="s">
        <v>29</v>
      </c>
      <c r="E20284" t="s">
        <v>29</v>
      </c>
      <c r="F20284">
        <v>2236347</v>
      </c>
    </row>
    <row r="20285" spans="1:6">
      <c r="A20285" s="171">
        <v>44811</v>
      </c>
      <c r="B20285" t="s">
        <v>164</v>
      </c>
      <c r="C20285">
        <v>218326.52</v>
      </c>
      <c r="D20285" t="s">
        <v>30</v>
      </c>
      <c r="E20285" t="s">
        <v>30</v>
      </c>
      <c r="F20285">
        <v>32134054</v>
      </c>
    </row>
    <row r="20286" spans="1:6">
      <c r="A20286" s="171">
        <v>44811</v>
      </c>
      <c r="B20286" t="s">
        <v>164</v>
      </c>
      <c r="C20286">
        <v>218326.52</v>
      </c>
      <c r="D20286" t="s">
        <v>31</v>
      </c>
      <c r="E20286" t="s">
        <v>31</v>
      </c>
      <c r="F20286">
        <v>580840</v>
      </c>
    </row>
    <row r="20287" spans="1:6">
      <c r="A20287" s="171">
        <v>44811</v>
      </c>
      <c r="B20287" t="s">
        <v>164</v>
      </c>
      <c r="C20287">
        <v>218326.52</v>
      </c>
      <c r="D20287" t="s">
        <v>32</v>
      </c>
      <c r="E20287" t="s">
        <v>32</v>
      </c>
      <c r="F20287">
        <v>186924</v>
      </c>
    </row>
    <row r="20288" spans="1:6">
      <c r="A20288" s="171">
        <v>44811</v>
      </c>
      <c r="B20288" t="s">
        <v>164</v>
      </c>
      <c r="C20288">
        <v>218326.52</v>
      </c>
      <c r="D20288" t="s">
        <v>33</v>
      </c>
      <c r="E20288" t="s">
        <v>33</v>
      </c>
      <c r="F20288">
        <v>249268470</v>
      </c>
    </row>
    <row r="20289" spans="1:6">
      <c r="A20289" s="171">
        <v>44811</v>
      </c>
      <c r="B20289" t="s">
        <v>164</v>
      </c>
      <c r="C20289">
        <v>218326.52</v>
      </c>
      <c r="D20289" t="s">
        <v>34</v>
      </c>
      <c r="E20289" t="s">
        <v>34</v>
      </c>
      <c r="F20289">
        <v>0</v>
      </c>
    </row>
    <row r="20290" spans="1:6">
      <c r="A20290" s="171">
        <v>44811</v>
      </c>
      <c r="B20290" t="s">
        <v>164</v>
      </c>
      <c r="C20290">
        <v>218326.52</v>
      </c>
      <c r="D20290" t="s">
        <v>35</v>
      </c>
      <c r="E20290" t="s">
        <v>35</v>
      </c>
      <c r="F20290">
        <v>16570633</v>
      </c>
    </row>
    <row r="20291" spans="1:6">
      <c r="A20291" s="171">
        <v>44811</v>
      </c>
      <c r="B20291" t="s">
        <v>164</v>
      </c>
      <c r="C20291">
        <v>218326.52</v>
      </c>
      <c r="D20291" t="s">
        <v>36</v>
      </c>
      <c r="E20291" t="s">
        <v>36</v>
      </c>
      <c r="F20291">
        <v>0</v>
      </c>
    </row>
    <row r="20292" spans="1:6">
      <c r="A20292" s="171">
        <v>44811</v>
      </c>
      <c r="B20292" t="s">
        <v>164</v>
      </c>
      <c r="C20292">
        <v>218326.52</v>
      </c>
      <c r="D20292" t="s">
        <v>37</v>
      </c>
      <c r="E20292" t="s">
        <v>37</v>
      </c>
      <c r="F20292">
        <v>0</v>
      </c>
    </row>
    <row r="20293" spans="1:6">
      <c r="A20293" s="171">
        <v>44811</v>
      </c>
      <c r="B20293" t="s">
        <v>164</v>
      </c>
      <c r="C20293">
        <v>218326.52</v>
      </c>
      <c r="D20293" t="s">
        <v>38</v>
      </c>
      <c r="E20293" t="s">
        <v>38</v>
      </c>
      <c r="F20293">
        <v>5226582</v>
      </c>
    </row>
    <row r="20294" spans="1:6">
      <c r="A20294" s="171">
        <v>44811</v>
      </c>
      <c r="B20294" t="s">
        <v>164</v>
      </c>
      <c r="C20294">
        <v>218326.52</v>
      </c>
      <c r="D20294" t="s">
        <v>39</v>
      </c>
      <c r="E20294" t="s">
        <v>39</v>
      </c>
      <c r="F20294">
        <v>0</v>
      </c>
    </row>
    <row r="20295" spans="1:6">
      <c r="A20295" s="171">
        <v>44811</v>
      </c>
      <c r="B20295" t="s">
        <v>164</v>
      </c>
      <c r="C20295">
        <v>218326.52</v>
      </c>
      <c r="D20295" t="s">
        <v>40</v>
      </c>
      <c r="E20295" t="s">
        <v>40</v>
      </c>
      <c r="F20295">
        <v>0</v>
      </c>
    </row>
    <row r="20296" spans="1:6">
      <c r="A20296" s="171">
        <v>44811</v>
      </c>
      <c r="B20296" t="s">
        <v>164</v>
      </c>
      <c r="C20296">
        <v>218326.52</v>
      </c>
      <c r="D20296" t="s">
        <v>41</v>
      </c>
      <c r="E20296" t="s">
        <v>41</v>
      </c>
      <c r="F20296">
        <v>0</v>
      </c>
    </row>
    <row r="20297" spans="1:6">
      <c r="A20297" s="171">
        <v>44812</v>
      </c>
      <c r="B20297" t="s">
        <v>164</v>
      </c>
      <c r="C20297">
        <v>247831.56</v>
      </c>
      <c r="D20297" t="s">
        <v>9</v>
      </c>
      <c r="E20297" t="s">
        <v>9</v>
      </c>
      <c r="F20297">
        <v>3045432</v>
      </c>
    </row>
    <row r="20298" spans="1:6">
      <c r="A20298" s="171">
        <v>44812</v>
      </c>
      <c r="B20298" t="s">
        <v>164</v>
      </c>
      <c r="C20298">
        <v>247831.56</v>
      </c>
      <c r="D20298" t="s">
        <v>9</v>
      </c>
      <c r="E20298" t="s">
        <v>10</v>
      </c>
      <c r="F20298">
        <v>39090</v>
      </c>
    </row>
    <row r="20299" spans="1:6">
      <c r="A20299" s="171">
        <v>44812</v>
      </c>
      <c r="B20299" t="s">
        <v>164</v>
      </c>
      <c r="C20299">
        <v>247831.56</v>
      </c>
      <c r="D20299" t="s">
        <v>9</v>
      </c>
      <c r="E20299" t="s">
        <v>11</v>
      </c>
      <c r="F20299">
        <v>0</v>
      </c>
    </row>
    <row r="20300" spans="1:6">
      <c r="A20300" s="171">
        <v>44812</v>
      </c>
      <c r="B20300" t="s">
        <v>164</v>
      </c>
      <c r="C20300">
        <v>247831.56</v>
      </c>
      <c r="D20300" t="s">
        <v>9</v>
      </c>
      <c r="E20300" t="s">
        <v>12</v>
      </c>
      <c r="F20300">
        <v>3006342</v>
      </c>
    </row>
    <row r="20301" spans="1:6">
      <c r="A20301" s="171">
        <v>44812</v>
      </c>
      <c r="B20301" t="s">
        <v>164</v>
      </c>
      <c r="C20301">
        <v>247831.56</v>
      </c>
      <c r="D20301" t="s">
        <v>9</v>
      </c>
      <c r="E20301" t="s">
        <v>13</v>
      </c>
      <c r="F20301">
        <v>0</v>
      </c>
    </row>
    <row r="20302" spans="1:6">
      <c r="A20302" s="171">
        <v>44812</v>
      </c>
      <c r="B20302" t="s">
        <v>164</v>
      </c>
      <c r="C20302">
        <v>247831.56</v>
      </c>
      <c r="D20302" t="s">
        <v>14</v>
      </c>
      <c r="E20302" t="s">
        <v>14</v>
      </c>
      <c r="F20302">
        <v>243513</v>
      </c>
    </row>
    <row r="20303" spans="1:6">
      <c r="A20303" s="171">
        <v>44812</v>
      </c>
      <c r="B20303" t="s">
        <v>164</v>
      </c>
      <c r="C20303">
        <v>247831.56</v>
      </c>
      <c r="D20303" t="s">
        <v>14</v>
      </c>
      <c r="E20303" t="s">
        <v>15</v>
      </c>
      <c r="F20303">
        <v>0</v>
      </c>
    </row>
    <row r="20304" spans="1:6">
      <c r="A20304" s="171">
        <v>44812</v>
      </c>
      <c r="B20304" t="s">
        <v>164</v>
      </c>
      <c r="C20304">
        <v>247831.56</v>
      </c>
      <c r="D20304" t="s">
        <v>14</v>
      </c>
      <c r="E20304" t="s">
        <v>16</v>
      </c>
      <c r="F20304">
        <v>0</v>
      </c>
    </row>
    <row r="20305" spans="1:6">
      <c r="A20305" s="171">
        <v>44812</v>
      </c>
      <c r="B20305" t="s">
        <v>164</v>
      </c>
      <c r="C20305">
        <v>247831.56</v>
      </c>
      <c r="D20305" t="s">
        <v>14</v>
      </c>
      <c r="E20305" t="s">
        <v>17</v>
      </c>
      <c r="F20305">
        <v>0</v>
      </c>
    </row>
    <row r="20306" spans="1:6">
      <c r="A20306" s="171">
        <v>44812</v>
      </c>
      <c r="B20306" t="s">
        <v>164</v>
      </c>
      <c r="C20306">
        <v>247831.56</v>
      </c>
      <c r="D20306" t="s">
        <v>14</v>
      </c>
      <c r="E20306" t="s">
        <v>18</v>
      </c>
      <c r="F20306">
        <v>243513</v>
      </c>
    </row>
    <row r="20307" spans="1:6">
      <c r="A20307" s="171">
        <v>44812</v>
      </c>
      <c r="B20307" t="s">
        <v>164</v>
      </c>
      <c r="C20307">
        <v>247831.56</v>
      </c>
      <c r="D20307" t="s">
        <v>19</v>
      </c>
      <c r="E20307" t="s">
        <v>19</v>
      </c>
      <c r="F20307">
        <v>825987</v>
      </c>
    </row>
    <row r="20308" spans="1:6">
      <c r="A20308" s="171">
        <v>44812</v>
      </c>
      <c r="B20308" t="s">
        <v>164</v>
      </c>
      <c r="C20308">
        <v>247831.56</v>
      </c>
      <c r="D20308" t="s">
        <v>19</v>
      </c>
      <c r="E20308" t="s">
        <v>20</v>
      </c>
      <c r="F20308">
        <v>812173</v>
      </c>
    </row>
    <row r="20309" spans="1:6">
      <c r="A20309" s="171">
        <v>44812</v>
      </c>
      <c r="B20309" t="s">
        <v>164</v>
      </c>
      <c r="C20309">
        <v>247831.56</v>
      </c>
      <c r="D20309" t="s">
        <v>19</v>
      </c>
      <c r="E20309" t="s">
        <v>21</v>
      </c>
      <c r="F20309">
        <v>13814</v>
      </c>
    </row>
    <row r="20310" spans="1:6">
      <c r="A20310" s="171">
        <v>44812</v>
      </c>
      <c r="B20310" t="s">
        <v>164</v>
      </c>
      <c r="C20310">
        <v>247831.56</v>
      </c>
      <c r="D20310" t="s">
        <v>19</v>
      </c>
      <c r="E20310" t="s">
        <v>22</v>
      </c>
      <c r="F20310">
        <v>0</v>
      </c>
    </row>
    <row r="20311" spans="1:6">
      <c r="A20311" s="171">
        <v>44812</v>
      </c>
      <c r="B20311" t="s">
        <v>164</v>
      </c>
      <c r="C20311">
        <v>247831.56</v>
      </c>
      <c r="D20311" t="s">
        <v>23</v>
      </c>
      <c r="E20311" t="s">
        <v>23</v>
      </c>
      <c r="F20311">
        <v>666184</v>
      </c>
    </row>
    <row r="20312" spans="1:6">
      <c r="A20312" s="171">
        <v>44812</v>
      </c>
      <c r="B20312" t="s">
        <v>164</v>
      </c>
      <c r="C20312">
        <v>247831.56</v>
      </c>
      <c r="D20312" t="s">
        <v>24</v>
      </c>
      <c r="E20312" t="s">
        <v>24</v>
      </c>
      <c r="F20312">
        <v>924520</v>
      </c>
    </row>
    <row r="20313" spans="1:6">
      <c r="A20313" s="171">
        <v>44812</v>
      </c>
      <c r="B20313" t="s">
        <v>164</v>
      </c>
      <c r="C20313">
        <v>247831.56</v>
      </c>
      <c r="D20313" t="s">
        <v>25</v>
      </c>
      <c r="E20313" t="s">
        <v>25</v>
      </c>
      <c r="F20313">
        <v>2524572</v>
      </c>
    </row>
    <row r="20314" spans="1:6">
      <c r="A20314" s="171">
        <v>44812</v>
      </c>
      <c r="B20314" t="s">
        <v>164</v>
      </c>
      <c r="C20314">
        <v>247831.56</v>
      </c>
      <c r="D20314" t="s">
        <v>26</v>
      </c>
      <c r="E20314" t="s">
        <v>26</v>
      </c>
      <c r="F20314">
        <v>1450724</v>
      </c>
    </row>
    <row r="20315" spans="1:6">
      <c r="A20315" s="171">
        <v>44812</v>
      </c>
      <c r="B20315" t="s">
        <v>164</v>
      </c>
      <c r="C20315">
        <v>247831.56</v>
      </c>
      <c r="D20315" t="s">
        <v>27</v>
      </c>
      <c r="E20315" t="s">
        <v>27</v>
      </c>
      <c r="F20315">
        <v>73193</v>
      </c>
    </row>
    <row r="20316" spans="1:6">
      <c r="A20316" s="171">
        <v>44812</v>
      </c>
      <c r="B20316" t="s">
        <v>164</v>
      </c>
      <c r="C20316">
        <v>247831.56</v>
      </c>
      <c r="D20316" t="s">
        <v>28</v>
      </c>
      <c r="E20316" t="s">
        <v>28</v>
      </c>
      <c r="F20316">
        <v>0</v>
      </c>
    </row>
    <row r="20317" spans="1:6">
      <c r="A20317" s="171">
        <v>44812</v>
      </c>
      <c r="B20317" t="s">
        <v>164</v>
      </c>
      <c r="C20317">
        <v>247831.56</v>
      </c>
      <c r="D20317" t="s">
        <v>29</v>
      </c>
      <c r="E20317" t="s">
        <v>29</v>
      </c>
      <c r="F20317">
        <v>1715298</v>
      </c>
    </row>
    <row r="20318" spans="1:6">
      <c r="A20318" s="171">
        <v>44812</v>
      </c>
      <c r="B20318" t="s">
        <v>164</v>
      </c>
      <c r="C20318">
        <v>247831.56</v>
      </c>
      <c r="D20318" t="s">
        <v>30</v>
      </c>
      <c r="E20318" t="s">
        <v>30</v>
      </c>
      <c r="F20318">
        <v>32576589</v>
      </c>
    </row>
    <row r="20319" spans="1:6">
      <c r="A20319" s="171">
        <v>44812</v>
      </c>
      <c r="B20319" t="s">
        <v>164</v>
      </c>
      <c r="C20319">
        <v>247831.56</v>
      </c>
      <c r="D20319" t="s">
        <v>31</v>
      </c>
      <c r="E20319" t="s">
        <v>31</v>
      </c>
      <c r="F20319">
        <v>661600</v>
      </c>
    </row>
    <row r="20320" spans="1:6">
      <c r="A20320" s="171">
        <v>44812</v>
      </c>
      <c r="B20320" t="s">
        <v>164</v>
      </c>
      <c r="C20320">
        <v>247831.56</v>
      </c>
      <c r="D20320" t="s">
        <v>32</v>
      </c>
      <c r="E20320" t="s">
        <v>32</v>
      </c>
      <c r="F20320">
        <v>393068</v>
      </c>
    </row>
    <row r="20321" spans="1:6">
      <c r="A20321" s="171">
        <v>44812</v>
      </c>
      <c r="B20321" t="s">
        <v>164</v>
      </c>
      <c r="C20321">
        <v>247831.56</v>
      </c>
      <c r="D20321" t="s">
        <v>33</v>
      </c>
      <c r="E20321" t="s">
        <v>33</v>
      </c>
      <c r="F20321">
        <v>244867902</v>
      </c>
    </row>
    <row r="20322" spans="1:6">
      <c r="A20322" s="171">
        <v>44812</v>
      </c>
      <c r="B20322" t="s">
        <v>164</v>
      </c>
      <c r="C20322">
        <v>247831.56</v>
      </c>
      <c r="D20322" t="s">
        <v>34</v>
      </c>
      <c r="E20322" t="s">
        <v>34</v>
      </c>
      <c r="F20322">
        <v>0</v>
      </c>
    </row>
    <row r="20323" spans="1:6">
      <c r="A20323" s="171">
        <v>44812</v>
      </c>
      <c r="B20323" t="s">
        <v>164</v>
      </c>
      <c r="C20323">
        <v>247831.56</v>
      </c>
      <c r="D20323" t="s">
        <v>35</v>
      </c>
      <c r="E20323" t="s">
        <v>35</v>
      </c>
      <c r="F20323">
        <v>16350317</v>
      </c>
    </row>
    <row r="20324" spans="1:6">
      <c r="A20324" s="171">
        <v>44812</v>
      </c>
      <c r="B20324" t="s">
        <v>164</v>
      </c>
      <c r="C20324">
        <v>247831.56</v>
      </c>
      <c r="D20324" t="s">
        <v>36</v>
      </c>
      <c r="E20324" t="s">
        <v>36</v>
      </c>
      <c r="F20324">
        <v>0</v>
      </c>
    </row>
    <row r="20325" spans="1:6">
      <c r="A20325" s="171">
        <v>44812</v>
      </c>
      <c r="B20325" t="s">
        <v>164</v>
      </c>
      <c r="C20325">
        <v>247831.56</v>
      </c>
      <c r="D20325" t="s">
        <v>37</v>
      </c>
      <c r="E20325" t="s">
        <v>37</v>
      </c>
      <c r="F20325">
        <v>0</v>
      </c>
    </row>
    <row r="20326" spans="1:6">
      <c r="A20326" s="171">
        <v>44812</v>
      </c>
      <c r="B20326" t="s">
        <v>164</v>
      </c>
      <c r="C20326">
        <v>247831.56</v>
      </c>
      <c r="D20326" t="s">
        <v>38</v>
      </c>
      <c r="E20326" t="s">
        <v>38</v>
      </c>
      <c r="F20326">
        <v>4712530</v>
      </c>
    </row>
    <row r="20327" spans="1:6">
      <c r="A20327" s="171">
        <v>44812</v>
      </c>
      <c r="B20327" t="s">
        <v>164</v>
      </c>
      <c r="C20327">
        <v>247831.56</v>
      </c>
      <c r="D20327" t="s">
        <v>39</v>
      </c>
      <c r="E20327" t="s">
        <v>39</v>
      </c>
      <c r="F20327">
        <v>0</v>
      </c>
    </row>
    <row r="20328" spans="1:6">
      <c r="A20328" s="171">
        <v>44812</v>
      </c>
      <c r="B20328" t="s">
        <v>164</v>
      </c>
      <c r="C20328">
        <v>247831.56</v>
      </c>
      <c r="D20328" t="s">
        <v>40</v>
      </c>
      <c r="E20328" t="s">
        <v>40</v>
      </c>
      <c r="F20328">
        <v>0</v>
      </c>
    </row>
    <row r="20329" spans="1:6">
      <c r="A20329" s="171">
        <v>44812</v>
      </c>
      <c r="B20329" t="s">
        <v>164</v>
      </c>
      <c r="C20329">
        <v>247831.56</v>
      </c>
      <c r="D20329" t="s">
        <v>41</v>
      </c>
      <c r="E20329" t="s">
        <v>41</v>
      </c>
      <c r="F20329">
        <v>0</v>
      </c>
    </row>
    <row r="20330" spans="1:6">
      <c r="A20330" s="171">
        <v>44813</v>
      </c>
      <c r="B20330" t="s">
        <v>164</v>
      </c>
      <c r="C20330">
        <v>504171.3</v>
      </c>
      <c r="D20330" t="s">
        <v>9</v>
      </c>
      <c r="E20330" t="s">
        <v>9</v>
      </c>
      <c r="F20330">
        <v>3086075</v>
      </c>
    </row>
    <row r="20331" spans="1:6">
      <c r="A20331" s="171">
        <v>44813</v>
      </c>
      <c r="B20331" t="s">
        <v>164</v>
      </c>
      <c r="C20331">
        <v>504171.3</v>
      </c>
      <c r="D20331" t="s">
        <v>9</v>
      </c>
      <c r="E20331" t="s">
        <v>10</v>
      </c>
      <c r="F20331">
        <v>18149</v>
      </c>
    </row>
    <row r="20332" spans="1:6">
      <c r="A20332" s="171">
        <v>44813</v>
      </c>
      <c r="B20332" t="s">
        <v>164</v>
      </c>
      <c r="C20332">
        <v>504171.3</v>
      </c>
      <c r="D20332" t="s">
        <v>9</v>
      </c>
      <c r="E20332" t="s">
        <v>11</v>
      </c>
      <c r="F20332">
        <v>0</v>
      </c>
    </row>
    <row r="20333" spans="1:6">
      <c r="A20333" s="171">
        <v>44813</v>
      </c>
      <c r="B20333" t="s">
        <v>164</v>
      </c>
      <c r="C20333">
        <v>504171.3</v>
      </c>
      <c r="D20333" t="s">
        <v>9</v>
      </c>
      <c r="E20333" t="s">
        <v>12</v>
      </c>
      <c r="F20333">
        <v>3067926</v>
      </c>
    </row>
    <row r="20334" spans="1:6">
      <c r="A20334" s="171">
        <v>44813</v>
      </c>
      <c r="B20334" t="s">
        <v>164</v>
      </c>
      <c r="C20334">
        <v>504171.3</v>
      </c>
      <c r="D20334" t="s">
        <v>9</v>
      </c>
      <c r="E20334" t="s">
        <v>13</v>
      </c>
      <c r="F20334">
        <v>0</v>
      </c>
    </row>
    <row r="20335" spans="1:6">
      <c r="A20335" s="171">
        <v>44813</v>
      </c>
      <c r="B20335" t="s">
        <v>164</v>
      </c>
      <c r="C20335">
        <v>504171.3</v>
      </c>
      <c r="D20335" t="s">
        <v>14</v>
      </c>
      <c r="E20335" t="s">
        <v>14</v>
      </c>
      <c r="F20335">
        <v>211096</v>
      </c>
    </row>
    <row r="20336" spans="1:6">
      <c r="A20336" s="171">
        <v>44813</v>
      </c>
      <c r="B20336" t="s">
        <v>164</v>
      </c>
      <c r="C20336">
        <v>504171.3</v>
      </c>
      <c r="D20336" t="s">
        <v>14</v>
      </c>
      <c r="E20336" t="s">
        <v>15</v>
      </c>
      <c r="F20336">
        <v>0</v>
      </c>
    </row>
    <row r="20337" spans="1:6">
      <c r="A20337" s="171">
        <v>44813</v>
      </c>
      <c r="B20337" t="s">
        <v>164</v>
      </c>
      <c r="C20337">
        <v>504171.3</v>
      </c>
      <c r="D20337" t="s">
        <v>14</v>
      </c>
      <c r="E20337" t="s">
        <v>16</v>
      </c>
      <c r="F20337">
        <v>0</v>
      </c>
    </row>
    <row r="20338" spans="1:6">
      <c r="A20338" s="171">
        <v>44813</v>
      </c>
      <c r="B20338" t="s">
        <v>164</v>
      </c>
      <c r="C20338">
        <v>504171.3</v>
      </c>
      <c r="D20338" t="s">
        <v>14</v>
      </c>
      <c r="E20338" t="s">
        <v>17</v>
      </c>
      <c r="F20338">
        <v>0</v>
      </c>
    </row>
    <row r="20339" spans="1:6">
      <c r="A20339" s="171">
        <v>44813</v>
      </c>
      <c r="B20339" t="s">
        <v>164</v>
      </c>
      <c r="C20339">
        <v>504171.3</v>
      </c>
      <c r="D20339" t="s">
        <v>14</v>
      </c>
      <c r="E20339" t="s">
        <v>18</v>
      </c>
      <c r="F20339">
        <v>211096</v>
      </c>
    </row>
    <row r="20340" spans="1:6">
      <c r="A20340" s="171">
        <v>44813</v>
      </c>
      <c r="B20340" t="s">
        <v>164</v>
      </c>
      <c r="C20340">
        <v>504171.3</v>
      </c>
      <c r="D20340" t="s">
        <v>19</v>
      </c>
      <c r="E20340" t="s">
        <v>19</v>
      </c>
      <c r="F20340">
        <v>562673</v>
      </c>
    </row>
    <row r="20341" spans="1:6">
      <c r="A20341" s="171">
        <v>44813</v>
      </c>
      <c r="B20341" t="s">
        <v>164</v>
      </c>
      <c r="C20341">
        <v>504171.3</v>
      </c>
      <c r="D20341" t="s">
        <v>19</v>
      </c>
      <c r="E20341" t="s">
        <v>20</v>
      </c>
      <c r="F20341">
        <v>525222</v>
      </c>
    </row>
    <row r="20342" spans="1:6">
      <c r="A20342" s="171">
        <v>44813</v>
      </c>
      <c r="B20342" t="s">
        <v>164</v>
      </c>
      <c r="C20342">
        <v>504171.3</v>
      </c>
      <c r="D20342" t="s">
        <v>19</v>
      </c>
      <c r="E20342" t="s">
        <v>21</v>
      </c>
      <c r="F20342">
        <v>37451</v>
      </c>
    </row>
    <row r="20343" spans="1:6">
      <c r="A20343" s="171">
        <v>44813</v>
      </c>
      <c r="B20343" t="s">
        <v>164</v>
      </c>
      <c r="C20343">
        <v>504171.3</v>
      </c>
      <c r="D20343" t="s">
        <v>19</v>
      </c>
      <c r="E20343" t="s">
        <v>22</v>
      </c>
      <c r="F20343">
        <v>0</v>
      </c>
    </row>
    <row r="20344" spans="1:6">
      <c r="A20344" s="171">
        <v>44813</v>
      </c>
      <c r="B20344" t="s">
        <v>164</v>
      </c>
      <c r="C20344">
        <v>504171.3</v>
      </c>
      <c r="D20344" t="s">
        <v>23</v>
      </c>
      <c r="E20344" t="s">
        <v>23</v>
      </c>
      <c r="F20344">
        <v>605710</v>
      </c>
    </row>
    <row r="20345" spans="1:6">
      <c r="A20345" s="171">
        <v>44813</v>
      </c>
      <c r="B20345" t="s">
        <v>164</v>
      </c>
      <c r="C20345">
        <v>504171.3</v>
      </c>
      <c r="D20345" t="s">
        <v>24</v>
      </c>
      <c r="E20345" t="s">
        <v>24</v>
      </c>
      <c r="F20345">
        <v>987876</v>
      </c>
    </row>
    <row r="20346" spans="1:6">
      <c r="A20346" s="171">
        <v>44813</v>
      </c>
      <c r="B20346" t="s">
        <v>164</v>
      </c>
      <c r="C20346">
        <v>504171.3</v>
      </c>
      <c r="D20346" t="s">
        <v>25</v>
      </c>
      <c r="E20346" t="s">
        <v>25</v>
      </c>
      <c r="F20346">
        <v>2120251</v>
      </c>
    </row>
    <row r="20347" spans="1:6">
      <c r="A20347" s="171">
        <v>44813</v>
      </c>
      <c r="B20347" t="s">
        <v>164</v>
      </c>
      <c r="C20347">
        <v>504171.3</v>
      </c>
      <c r="D20347" t="s">
        <v>26</v>
      </c>
      <c r="E20347" t="s">
        <v>26</v>
      </c>
      <c r="F20347">
        <v>1186323</v>
      </c>
    </row>
    <row r="20348" spans="1:6">
      <c r="A20348" s="171">
        <v>44813</v>
      </c>
      <c r="B20348" t="s">
        <v>164</v>
      </c>
      <c r="C20348">
        <v>504171.3</v>
      </c>
      <c r="D20348" t="s">
        <v>27</v>
      </c>
      <c r="E20348" t="s">
        <v>27</v>
      </c>
      <c r="F20348">
        <v>99844</v>
      </c>
    </row>
    <row r="20349" spans="1:6">
      <c r="A20349" s="171">
        <v>44813</v>
      </c>
      <c r="B20349" t="s">
        <v>164</v>
      </c>
      <c r="C20349">
        <v>504171.3</v>
      </c>
      <c r="D20349" t="s">
        <v>28</v>
      </c>
      <c r="E20349" t="s">
        <v>28</v>
      </c>
      <c r="F20349">
        <v>0</v>
      </c>
    </row>
    <row r="20350" spans="1:6">
      <c r="A20350" s="171">
        <v>44813</v>
      </c>
      <c r="B20350" t="s">
        <v>164</v>
      </c>
      <c r="C20350">
        <v>504171.3</v>
      </c>
      <c r="D20350" t="s">
        <v>29</v>
      </c>
      <c r="E20350" t="s">
        <v>29</v>
      </c>
      <c r="F20350">
        <v>2067574</v>
      </c>
    </row>
    <row r="20351" spans="1:6">
      <c r="A20351" s="171">
        <v>44813</v>
      </c>
      <c r="B20351" t="s">
        <v>164</v>
      </c>
      <c r="C20351">
        <v>504171.3</v>
      </c>
      <c r="D20351" t="s">
        <v>30</v>
      </c>
      <c r="E20351" t="s">
        <v>30</v>
      </c>
      <c r="F20351">
        <v>33060477</v>
      </c>
    </row>
    <row r="20352" spans="1:6">
      <c r="A20352" s="171">
        <v>44813</v>
      </c>
      <c r="B20352" t="s">
        <v>164</v>
      </c>
      <c r="C20352">
        <v>504171.3</v>
      </c>
      <c r="D20352" t="s">
        <v>31</v>
      </c>
      <c r="E20352" t="s">
        <v>31</v>
      </c>
      <c r="F20352">
        <v>513557</v>
      </c>
    </row>
    <row r="20353" spans="1:6">
      <c r="A20353" s="171">
        <v>44813</v>
      </c>
      <c r="B20353" t="s">
        <v>164</v>
      </c>
      <c r="C20353">
        <v>504171.3</v>
      </c>
      <c r="D20353" t="s">
        <v>32</v>
      </c>
      <c r="E20353" t="s">
        <v>32</v>
      </c>
      <c r="F20353">
        <v>227322</v>
      </c>
    </row>
    <row r="20354" spans="1:6">
      <c r="A20354" s="171">
        <v>44813</v>
      </c>
      <c r="B20354" t="s">
        <v>164</v>
      </c>
      <c r="C20354">
        <v>504171.3</v>
      </c>
      <c r="D20354" t="s">
        <v>33</v>
      </c>
      <c r="E20354" t="s">
        <v>33</v>
      </c>
      <c r="F20354">
        <v>244217181</v>
      </c>
    </row>
    <row r="20355" spans="1:6">
      <c r="A20355" s="171">
        <v>44813</v>
      </c>
      <c r="B20355" t="s">
        <v>164</v>
      </c>
      <c r="C20355">
        <v>504171.3</v>
      </c>
      <c r="D20355" t="s">
        <v>34</v>
      </c>
      <c r="E20355" t="s">
        <v>34</v>
      </c>
      <c r="F20355">
        <v>0</v>
      </c>
    </row>
    <row r="20356" spans="1:6">
      <c r="A20356" s="171">
        <v>44813</v>
      </c>
      <c r="B20356" t="s">
        <v>164</v>
      </c>
      <c r="C20356">
        <v>504171.3</v>
      </c>
      <c r="D20356" t="s">
        <v>35</v>
      </c>
      <c r="E20356" t="s">
        <v>35</v>
      </c>
      <c r="F20356">
        <v>15970658</v>
      </c>
    </row>
    <row r="20357" spans="1:6">
      <c r="A20357" s="171">
        <v>44813</v>
      </c>
      <c r="B20357" t="s">
        <v>164</v>
      </c>
      <c r="C20357">
        <v>504171.3</v>
      </c>
      <c r="D20357" t="s">
        <v>36</v>
      </c>
      <c r="E20357" t="s">
        <v>36</v>
      </c>
      <c r="F20357">
        <v>0</v>
      </c>
    </row>
    <row r="20358" spans="1:6">
      <c r="A20358" s="171">
        <v>44813</v>
      </c>
      <c r="B20358" t="s">
        <v>164</v>
      </c>
      <c r="C20358">
        <v>504171.3</v>
      </c>
      <c r="D20358" t="s">
        <v>37</v>
      </c>
      <c r="E20358" t="s">
        <v>37</v>
      </c>
      <c r="F20358">
        <v>0</v>
      </c>
    </row>
    <row r="20359" spans="1:6">
      <c r="A20359" s="171">
        <v>44813</v>
      </c>
      <c r="B20359" t="s">
        <v>164</v>
      </c>
      <c r="C20359">
        <v>504171.3</v>
      </c>
      <c r="D20359" t="s">
        <v>38</v>
      </c>
      <c r="E20359" t="s">
        <v>38</v>
      </c>
      <c r="F20359">
        <v>4728814</v>
      </c>
    </row>
    <row r="20360" spans="1:6">
      <c r="A20360" s="171">
        <v>44813</v>
      </c>
      <c r="B20360" t="s">
        <v>164</v>
      </c>
      <c r="C20360">
        <v>504171.3</v>
      </c>
      <c r="D20360" t="s">
        <v>39</v>
      </c>
      <c r="E20360" t="s">
        <v>39</v>
      </c>
      <c r="F20360">
        <v>0</v>
      </c>
    </row>
    <row r="20361" spans="1:6">
      <c r="A20361" s="171">
        <v>44813</v>
      </c>
      <c r="B20361" t="s">
        <v>164</v>
      </c>
      <c r="C20361">
        <v>504171.3</v>
      </c>
      <c r="D20361" t="s">
        <v>40</v>
      </c>
      <c r="E20361" t="s">
        <v>40</v>
      </c>
      <c r="F20361">
        <v>0</v>
      </c>
    </row>
    <row r="20362" spans="1:6">
      <c r="A20362" s="171">
        <v>44813</v>
      </c>
      <c r="B20362" t="s">
        <v>164</v>
      </c>
      <c r="C20362">
        <v>504171.3</v>
      </c>
      <c r="D20362" t="s">
        <v>41</v>
      </c>
      <c r="E20362" t="s">
        <v>41</v>
      </c>
      <c r="F20362">
        <v>0</v>
      </c>
    </row>
    <row r="20363" spans="1:6">
      <c r="A20363" s="171">
        <v>44814</v>
      </c>
      <c r="B20363" t="s">
        <v>164</v>
      </c>
      <c r="C20363">
        <v>382618.28</v>
      </c>
      <c r="D20363" t="s">
        <v>9</v>
      </c>
      <c r="E20363" t="s">
        <v>9</v>
      </c>
      <c r="F20363">
        <v>3215536</v>
      </c>
    </row>
    <row r="20364" spans="1:6">
      <c r="A20364" s="171">
        <v>44814</v>
      </c>
      <c r="B20364" t="s">
        <v>164</v>
      </c>
      <c r="C20364">
        <v>382618.28</v>
      </c>
      <c r="D20364" t="s">
        <v>9</v>
      </c>
      <c r="E20364" t="s">
        <v>10</v>
      </c>
      <c r="F20364">
        <v>33783</v>
      </c>
    </row>
    <row r="20365" spans="1:6">
      <c r="A20365" s="171">
        <v>44814</v>
      </c>
      <c r="B20365" t="s">
        <v>164</v>
      </c>
      <c r="C20365">
        <v>382618.28</v>
      </c>
      <c r="D20365" t="s">
        <v>9</v>
      </c>
      <c r="E20365" t="s">
        <v>11</v>
      </c>
      <c r="F20365">
        <v>0</v>
      </c>
    </row>
    <row r="20366" spans="1:6">
      <c r="A20366" s="171">
        <v>44814</v>
      </c>
      <c r="B20366" t="s">
        <v>164</v>
      </c>
      <c r="C20366">
        <v>382618.28</v>
      </c>
      <c r="D20366" t="s">
        <v>9</v>
      </c>
      <c r="E20366" t="s">
        <v>12</v>
      </c>
      <c r="F20366">
        <v>3181753</v>
      </c>
    </row>
    <row r="20367" spans="1:6">
      <c r="A20367" s="171">
        <v>44814</v>
      </c>
      <c r="B20367" t="s">
        <v>164</v>
      </c>
      <c r="C20367">
        <v>382618.28</v>
      </c>
      <c r="D20367" t="s">
        <v>9</v>
      </c>
      <c r="E20367" t="s">
        <v>13</v>
      </c>
      <c r="F20367">
        <v>0</v>
      </c>
    </row>
    <row r="20368" spans="1:6">
      <c r="A20368" s="171">
        <v>44814</v>
      </c>
      <c r="B20368" t="s">
        <v>164</v>
      </c>
      <c r="C20368">
        <v>382618.28</v>
      </c>
      <c r="D20368" t="s">
        <v>14</v>
      </c>
      <c r="E20368" t="s">
        <v>14</v>
      </c>
      <c r="F20368">
        <v>277067</v>
      </c>
    </row>
    <row r="20369" spans="1:6">
      <c r="A20369" s="171">
        <v>44814</v>
      </c>
      <c r="B20369" t="s">
        <v>164</v>
      </c>
      <c r="C20369">
        <v>382618.28</v>
      </c>
      <c r="D20369" t="s">
        <v>14</v>
      </c>
      <c r="E20369" t="s">
        <v>15</v>
      </c>
      <c r="F20369">
        <v>0</v>
      </c>
    </row>
    <row r="20370" spans="1:6">
      <c r="A20370" s="171">
        <v>44814</v>
      </c>
      <c r="B20370" t="s">
        <v>164</v>
      </c>
      <c r="C20370">
        <v>382618.28</v>
      </c>
      <c r="D20370" t="s">
        <v>14</v>
      </c>
      <c r="E20370" t="s">
        <v>16</v>
      </c>
      <c r="F20370">
        <v>0</v>
      </c>
    </row>
    <row r="20371" spans="1:6">
      <c r="A20371" s="171">
        <v>44814</v>
      </c>
      <c r="B20371" t="s">
        <v>164</v>
      </c>
      <c r="C20371">
        <v>382618.28</v>
      </c>
      <c r="D20371" t="s">
        <v>14</v>
      </c>
      <c r="E20371" t="s">
        <v>17</v>
      </c>
      <c r="F20371">
        <v>0</v>
      </c>
    </row>
    <row r="20372" spans="1:6">
      <c r="A20372" s="171">
        <v>44814</v>
      </c>
      <c r="B20372" t="s">
        <v>164</v>
      </c>
      <c r="C20372">
        <v>382618.28</v>
      </c>
      <c r="D20372" t="s">
        <v>14</v>
      </c>
      <c r="E20372" t="s">
        <v>18</v>
      </c>
      <c r="F20372">
        <v>277067</v>
      </c>
    </row>
    <row r="20373" spans="1:6">
      <c r="A20373" s="171">
        <v>44814</v>
      </c>
      <c r="B20373" t="s">
        <v>164</v>
      </c>
      <c r="C20373">
        <v>382618.28</v>
      </c>
      <c r="D20373" t="s">
        <v>19</v>
      </c>
      <c r="E20373" t="s">
        <v>19</v>
      </c>
      <c r="F20373">
        <v>1290963</v>
      </c>
    </row>
    <row r="20374" spans="1:6">
      <c r="A20374" s="171">
        <v>44814</v>
      </c>
      <c r="B20374" t="s">
        <v>164</v>
      </c>
      <c r="C20374">
        <v>382618.28</v>
      </c>
      <c r="D20374" t="s">
        <v>19</v>
      </c>
      <c r="E20374" t="s">
        <v>20</v>
      </c>
      <c r="F20374">
        <v>1228866</v>
      </c>
    </row>
    <row r="20375" spans="1:6">
      <c r="A20375" s="171">
        <v>44814</v>
      </c>
      <c r="B20375" t="s">
        <v>164</v>
      </c>
      <c r="C20375">
        <v>382618.28</v>
      </c>
      <c r="D20375" t="s">
        <v>19</v>
      </c>
      <c r="E20375" t="s">
        <v>21</v>
      </c>
      <c r="F20375">
        <v>62097</v>
      </c>
    </row>
    <row r="20376" spans="1:6">
      <c r="A20376" s="171">
        <v>44814</v>
      </c>
      <c r="B20376" t="s">
        <v>164</v>
      </c>
      <c r="C20376">
        <v>382618.28</v>
      </c>
      <c r="D20376" t="s">
        <v>19</v>
      </c>
      <c r="E20376" t="s">
        <v>22</v>
      </c>
      <c r="F20376">
        <v>0</v>
      </c>
    </row>
    <row r="20377" spans="1:6">
      <c r="A20377" s="171">
        <v>44814</v>
      </c>
      <c r="B20377" t="s">
        <v>164</v>
      </c>
      <c r="C20377">
        <v>382618.28</v>
      </c>
      <c r="D20377" t="s">
        <v>23</v>
      </c>
      <c r="E20377" t="s">
        <v>23</v>
      </c>
      <c r="F20377">
        <v>612188</v>
      </c>
    </row>
    <row r="20378" spans="1:6">
      <c r="A20378" s="171">
        <v>44814</v>
      </c>
      <c r="B20378" t="s">
        <v>164</v>
      </c>
      <c r="C20378">
        <v>382618.28</v>
      </c>
      <c r="D20378" t="s">
        <v>24</v>
      </c>
      <c r="E20378" t="s">
        <v>24</v>
      </c>
      <c r="F20378">
        <v>726317</v>
      </c>
    </row>
    <row r="20379" spans="1:6">
      <c r="A20379" s="171">
        <v>44814</v>
      </c>
      <c r="B20379" t="s">
        <v>164</v>
      </c>
      <c r="C20379">
        <v>382618.28</v>
      </c>
      <c r="D20379" t="s">
        <v>25</v>
      </c>
      <c r="E20379" t="s">
        <v>25</v>
      </c>
      <c r="F20379">
        <v>2755959</v>
      </c>
    </row>
    <row r="20380" spans="1:6">
      <c r="A20380" s="171">
        <v>44814</v>
      </c>
      <c r="B20380" t="s">
        <v>164</v>
      </c>
      <c r="C20380">
        <v>382618.28</v>
      </c>
      <c r="D20380" t="s">
        <v>26</v>
      </c>
      <c r="E20380" t="s">
        <v>26</v>
      </c>
      <c r="F20380">
        <v>1729187</v>
      </c>
    </row>
    <row r="20381" spans="1:6">
      <c r="A20381" s="171">
        <v>44814</v>
      </c>
      <c r="B20381" t="s">
        <v>164</v>
      </c>
      <c r="C20381">
        <v>382618.28</v>
      </c>
      <c r="D20381" t="s">
        <v>27</v>
      </c>
      <c r="E20381" t="s">
        <v>27</v>
      </c>
      <c r="F20381">
        <v>91037</v>
      </c>
    </row>
    <row r="20382" spans="1:6">
      <c r="A20382" s="171">
        <v>44814</v>
      </c>
      <c r="B20382" t="s">
        <v>164</v>
      </c>
      <c r="C20382">
        <v>382618.28</v>
      </c>
      <c r="D20382" t="s">
        <v>28</v>
      </c>
      <c r="E20382" t="s">
        <v>28</v>
      </c>
      <c r="F20382">
        <v>0</v>
      </c>
    </row>
    <row r="20383" spans="1:6">
      <c r="A20383" s="171">
        <v>44814</v>
      </c>
      <c r="B20383" t="s">
        <v>164</v>
      </c>
      <c r="C20383">
        <v>382618.28</v>
      </c>
      <c r="D20383" t="s">
        <v>29</v>
      </c>
      <c r="E20383" t="s">
        <v>29</v>
      </c>
      <c r="F20383">
        <v>2380583</v>
      </c>
    </row>
    <row r="20384" spans="1:6">
      <c r="A20384" s="171">
        <v>44814</v>
      </c>
      <c r="B20384" t="s">
        <v>164</v>
      </c>
      <c r="C20384">
        <v>382618.28</v>
      </c>
      <c r="D20384" t="s">
        <v>30</v>
      </c>
      <c r="E20384" t="s">
        <v>30</v>
      </c>
      <c r="F20384">
        <v>28536603</v>
      </c>
    </row>
    <row r="20385" spans="1:6">
      <c r="A20385" s="171">
        <v>44814</v>
      </c>
      <c r="B20385" t="s">
        <v>164</v>
      </c>
      <c r="C20385">
        <v>382618.28</v>
      </c>
      <c r="D20385" t="s">
        <v>31</v>
      </c>
      <c r="E20385" t="s">
        <v>31</v>
      </c>
      <c r="F20385">
        <v>504396</v>
      </c>
    </row>
    <row r="20386" spans="1:6">
      <c r="A20386" s="171">
        <v>44814</v>
      </c>
      <c r="B20386" t="s">
        <v>164</v>
      </c>
      <c r="C20386">
        <v>382618.28</v>
      </c>
      <c r="D20386" t="s">
        <v>32</v>
      </c>
      <c r="E20386" t="s">
        <v>32</v>
      </c>
      <c r="F20386">
        <v>92016</v>
      </c>
    </row>
    <row r="20387" spans="1:6">
      <c r="A20387" s="171">
        <v>44814</v>
      </c>
      <c r="B20387" t="s">
        <v>164</v>
      </c>
      <c r="C20387">
        <v>382618.28</v>
      </c>
      <c r="D20387" t="s">
        <v>33</v>
      </c>
      <c r="E20387" t="s">
        <v>33</v>
      </c>
      <c r="F20387">
        <v>240495275</v>
      </c>
    </row>
    <row r="20388" spans="1:6">
      <c r="A20388" s="171">
        <v>44814</v>
      </c>
      <c r="B20388" t="s">
        <v>164</v>
      </c>
      <c r="C20388">
        <v>382618.28</v>
      </c>
      <c r="D20388" t="s">
        <v>34</v>
      </c>
      <c r="E20388" t="s">
        <v>34</v>
      </c>
      <c r="F20388">
        <v>0</v>
      </c>
    </row>
    <row r="20389" spans="1:6">
      <c r="A20389" s="171">
        <v>44814</v>
      </c>
      <c r="B20389" t="s">
        <v>164</v>
      </c>
      <c r="C20389">
        <v>382618.28</v>
      </c>
      <c r="D20389" t="s">
        <v>35</v>
      </c>
      <c r="E20389" t="s">
        <v>35</v>
      </c>
      <c r="F20389">
        <v>17563716</v>
      </c>
    </row>
    <row r="20390" spans="1:6">
      <c r="A20390" s="171">
        <v>44814</v>
      </c>
      <c r="B20390" t="s">
        <v>164</v>
      </c>
      <c r="C20390">
        <v>382618.28</v>
      </c>
      <c r="D20390" t="s">
        <v>36</v>
      </c>
      <c r="E20390" t="s">
        <v>36</v>
      </c>
      <c r="F20390">
        <v>0</v>
      </c>
    </row>
    <row r="20391" spans="1:6">
      <c r="A20391" s="171">
        <v>44814</v>
      </c>
      <c r="B20391" t="s">
        <v>164</v>
      </c>
      <c r="C20391">
        <v>382618.28</v>
      </c>
      <c r="D20391" t="s">
        <v>37</v>
      </c>
      <c r="E20391" t="s">
        <v>37</v>
      </c>
      <c r="F20391">
        <v>0</v>
      </c>
    </row>
    <row r="20392" spans="1:6">
      <c r="A20392" s="171">
        <v>44814</v>
      </c>
      <c r="B20392" t="s">
        <v>164</v>
      </c>
      <c r="C20392">
        <v>382618.28</v>
      </c>
      <c r="D20392" t="s">
        <v>38</v>
      </c>
      <c r="E20392" t="s">
        <v>38</v>
      </c>
      <c r="F20392">
        <v>5024297</v>
      </c>
    </row>
    <row r="20393" spans="1:6">
      <c r="A20393" s="171">
        <v>44814</v>
      </c>
      <c r="B20393" t="s">
        <v>164</v>
      </c>
      <c r="C20393">
        <v>382618.28</v>
      </c>
      <c r="D20393" t="s">
        <v>39</v>
      </c>
      <c r="E20393" t="s">
        <v>39</v>
      </c>
      <c r="F20393">
        <v>0</v>
      </c>
    </row>
    <row r="20394" spans="1:6">
      <c r="A20394" s="171">
        <v>44814</v>
      </c>
      <c r="B20394" t="s">
        <v>164</v>
      </c>
      <c r="C20394">
        <v>382618.28</v>
      </c>
      <c r="D20394" t="s">
        <v>40</v>
      </c>
      <c r="E20394" t="s">
        <v>40</v>
      </c>
      <c r="F20394">
        <v>0</v>
      </c>
    </row>
    <row r="20395" spans="1:6">
      <c r="A20395" s="171">
        <v>44814</v>
      </c>
      <c r="B20395" t="s">
        <v>164</v>
      </c>
      <c r="C20395">
        <v>382618.28</v>
      </c>
      <c r="D20395" t="s">
        <v>41</v>
      </c>
      <c r="E20395" t="s">
        <v>41</v>
      </c>
      <c r="F20395">
        <v>0</v>
      </c>
    </row>
    <row r="20396" spans="1:6">
      <c r="A20396" s="171">
        <v>44815</v>
      </c>
      <c r="B20396" t="s">
        <v>164</v>
      </c>
      <c r="C20396">
        <v>281399.17</v>
      </c>
      <c r="D20396" t="s">
        <v>9</v>
      </c>
      <c r="E20396" t="s">
        <v>9</v>
      </c>
      <c r="F20396">
        <v>3138799</v>
      </c>
    </row>
    <row r="20397" spans="1:6">
      <c r="A20397" s="171">
        <v>44815</v>
      </c>
      <c r="B20397" t="s">
        <v>164</v>
      </c>
      <c r="C20397">
        <v>281399.17</v>
      </c>
      <c r="D20397" t="s">
        <v>9</v>
      </c>
      <c r="E20397" t="s">
        <v>10</v>
      </c>
      <c r="F20397">
        <v>32859</v>
      </c>
    </row>
    <row r="20398" spans="1:6">
      <c r="A20398" s="171">
        <v>44815</v>
      </c>
      <c r="B20398" t="s">
        <v>164</v>
      </c>
      <c r="C20398">
        <v>281399.17</v>
      </c>
      <c r="D20398" t="s">
        <v>9</v>
      </c>
      <c r="E20398" t="s">
        <v>11</v>
      </c>
      <c r="F20398">
        <v>0</v>
      </c>
    </row>
    <row r="20399" spans="1:6">
      <c r="A20399" s="171">
        <v>44815</v>
      </c>
      <c r="B20399" t="s">
        <v>164</v>
      </c>
      <c r="C20399">
        <v>281399.17</v>
      </c>
      <c r="D20399" t="s">
        <v>9</v>
      </c>
      <c r="E20399" t="s">
        <v>12</v>
      </c>
      <c r="F20399">
        <v>3105940</v>
      </c>
    </row>
    <row r="20400" spans="1:6">
      <c r="A20400" s="171">
        <v>44815</v>
      </c>
      <c r="B20400" t="s">
        <v>164</v>
      </c>
      <c r="C20400">
        <v>281399.17</v>
      </c>
      <c r="D20400" t="s">
        <v>9</v>
      </c>
      <c r="E20400" t="s">
        <v>13</v>
      </c>
      <c r="F20400">
        <v>0</v>
      </c>
    </row>
    <row r="20401" spans="1:6">
      <c r="A20401" s="171">
        <v>44815</v>
      </c>
      <c r="B20401" t="s">
        <v>164</v>
      </c>
      <c r="C20401">
        <v>281399.17</v>
      </c>
      <c r="D20401" t="s">
        <v>14</v>
      </c>
      <c r="E20401" t="s">
        <v>14</v>
      </c>
      <c r="F20401">
        <v>278785</v>
      </c>
    </row>
    <row r="20402" spans="1:6">
      <c r="A20402" s="171">
        <v>44815</v>
      </c>
      <c r="B20402" t="s">
        <v>164</v>
      </c>
      <c r="C20402">
        <v>281399.17</v>
      </c>
      <c r="D20402" t="s">
        <v>14</v>
      </c>
      <c r="E20402" t="s">
        <v>15</v>
      </c>
      <c r="F20402">
        <v>0</v>
      </c>
    </row>
    <row r="20403" spans="1:6">
      <c r="A20403" s="171">
        <v>44815</v>
      </c>
      <c r="B20403" t="s">
        <v>164</v>
      </c>
      <c r="C20403">
        <v>281399.17</v>
      </c>
      <c r="D20403" t="s">
        <v>14</v>
      </c>
      <c r="E20403" t="s">
        <v>16</v>
      </c>
      <c r="F20403">
        <v>0</v>
      </c>
    </row>
    <row r="20404" spans="1:6">
      <c r="A20404" s="171">
        <v>44815</v>
      </c>
      <c r="B20404" t="s">
        <v>164</v>
      </c>
      <c r="C20404">
        <v>281399.17</v>
      </c>
      <c r="D20404" t="s">
        <v>14</v>
      </c>
      <c r="E20404" t="s">
        <v>17</v>
      </c>
      <c r="F20404">
        <v>0</v>
      </c>
    </row>
    <row r="20405" spans="1:6">
      <c r="A20405" s="171">
        <v>44815</v>
      </c>
      <c r="B20405" t="s">
        <v>164</v>
      </c>
      <c r="C20405">
        <v>281399.17</v>
      </c>
      <c r="D20405" t="s">
        <v>14</v>
      </c>
      <c r="E20405" t="s">
        <v>18</v>
      </c>
      <c r="F20405">
        <v>278785</v>
      </c>
    </row>
    <row r="20406" spans="1:6">
      <c r="A20406" s="171">
        <v>44815</v>
      </c>
      <c r="B20406" t="s">
        <v>164</v>
      </c>
      <c r="C20406">
        <v>281399.17</v>
      </c>
      <c r="D20406" t="s">
        <v>19</v>
      </c>
      <c r="E20406" t="s">
        <v>19</v>
      </c>
      <c r="F20406">
        <v>1102693</v>
      </c>
    </row>
    <row r="20407" spans="1:6">
      <c r="A20407" s="171">
        <v>44815</v>
      </c>
      <c r="B20407" t="s">
        <v>164</v>
      </c>
      <c r="C20407">
        <v>281399.17</v>
      </c>
      <c r="D20407" t="s">
        <v>19</v>
      </c>
      <c r="E20407" t="s">
        <v>20</v>
      </c>
      <c r="F20407">
        <v>1052225</v>
      </c>
    </row>
    <row r="20408" spans="1:6">
      <c r="A20408" s="171">
        <v>44815</v>
      </c>
      <c r="B20408" t="s">
        <v>164</v>
      </c>
      <c r="C20408">
        <v>281399.17</v>
      </c>
      <c r="D20408" t="s">
        <v>19</v>
      </c>
      <c r="E20408" t="s">
        <v>21</v>
      </c>
      <c r="F20408">
        <v>50468</v>
      </c>
    </row>
    <row r="20409" spans="1:6">
      <c r="A20409" s="171">
        <v>44815</v>
      </c>
      <c r="B20409" t="s">
        <v>164</v>
      </c>
      <c r="C20409">
        <v>281399.17</v>
      </c>
      <c r="D20409" t="s">
        <v>19</v>
      </c>
      <c r="E20409" t="s">
        <v>22</v>
      </c>
      <c r="F20409">
        <v>0</v>
      </c>
    </row>
    <row r="20410" spans="1:6">
      <c r="A20410" s="171">
        <v>44815</v>
      </c>
      <c r="B20410" t="s">
        <v>164</v>
      </c>
      <c r="C20410">
        <v>281399.17</v>
      </c>
      <c r="D20410" t="s">
        <v>23</v>
      </c>
      <c r="E20410" t="s">
        <v>23</v>
      </c>
      <c r="F20410">
        <v>613446</v>
      </c>
    </row>
    <row r="20411" spans="1:6">
      <c r="A20411" s="171">
        <v>44815</v>
      </c>
      <c r="B20411" t="s">
        <v>164</v>
      </c>
      <c r="C20411">
        <v>281399.17</v>
      </c>
      <c r="D20411" t="s">
        <v>24</v>
      </c>
      <c r="E20411" t="s">
        <v>24</v>
      </c>
      <c r="F20411">
        <v>816710</v>
      </c>
    </row>
    <row r="20412" spans="1:6">
      <c r="A20412" s="171">
        <v>44815</v>
      </c>
      <c r="B20412" t="s">
        <v>164</v>
      </c>
      <c r="C20412">
        <v>281399.17</v>
      </c>
      <c r="D20412" t="s">
        <v>25</v>
      </c>
      <c r="E20412" t="s">
        <v>25</v>
      </c>
      <c r="F20412">
        <v>3244965</v>
      </c>
    </row>
    <row r="20413" spans="1:6">
      <c r="A20413" s="171">
        <v>44815</v>
      </c>
      <c r="B20413" t="s">
        <v>164</v>
      </c>
      <c r="C20413">
        <v>281399.17</v>
      </c>
      <c r="D20413" t="s">
        <v>26</v>
      </c>
      <c r="E20413" t="s">
        <v>26</v>
      </c>
      <c r="F20413">
        <v>1662522</v>
      </c>
    </row>
    <row r="20414" spans="1:6">
      <c r="A20414" s="171">
        <v>44815</v>
      </c>
      <c r="B20414" t="s">
        <v>164</v>
      </c>
      <c r="C20414">
        <v>281399.17</v>
      </c>
      <c r="D20414" t="s">
        <v>27</v>
      </c>
      <c r="E20414" t="s">
        <v>27</v>
      </c>
      <c r="F20414">
        <v>94674</v>
      </c>
    </row>
    <row r="20415" spans="1:6">
      <c r="A20415" s="171">
        <v>44815</v>
      </c>
      <c r="B20415" t="s">
        <v>164</v>
      </c>
      <c r="C20415">
        <v>281399.17</v>
      </c>
      <c r="D20415" t="s">
        <v>28</v>
      </c>
      <c r="E20415" t="s">
        <v>28</v>
      </c>
      <c r="F20415">
        <v>0</v>
      </c>
    </row>
    <row r="20416" spans="1:6">
      <c r="A20416" s="171">
        <v>44815</v>
      </c>
      <c r="B20416" t="s">
        <v>164</v>
      </c>
      <c r="C20416">
        <v>281399.17</v>
      </c>
      <c r="D20416" t="s">
        <v>29</v>
      </c>
      <c r="E20416" t="s">
        <v>29</v>
      </c>
      <c r="F20416">
        <v>1961357</v>
      </c>
    </row>
    <row r="20417" spans="1:6">
      <c r="A20417" s="171">
        <v>44815</v>
      </c>
      <c r="B20417" t="s">
        <v>164</v>
      </c>
      <c r="C20417">
        <v>281399.17</v>
      </c>
      <c r="D20417" t="s">
        <v>30</v>
      </c>
      <c r="E20417" t="s">
        <v>30</v>
      </c>
      <c r="F20417">
        <v>38190204</v>
      </c>
    </row>
    <row r="20418" spans="1:6">
      <c r="A20418" s="171">
        <v>44815</v>
      </c>
      <c r="B20418" t="s">
        <v>164</v>
      </c>
      <c r="C20418">
        <v>281399.17</v>
      </c>
      <c r="D20418" t="s">
        <v>31</v>
      </c>
      <c r="E20418" t="s">
        <v>31</v>
      </c>
      <c r="F20418">
        <v>538137</v>
      </c>
    </row>
    <row r="20419" spans="1:6">
      <c r="A20419" s="171">
        <v>44815</v>
      </c>
      <c r="B20419" t="s">
        <v>164</v>
      </c>
      <c r="C20419">
        <v>281399.17</v>
      </c>
      <c r="D20419" t="s">
        <v>32</v>
      </c>
      <c r="E20419" t="s">
        <v>32</v>
      </c>
      <c r="F20419">
        <v>226220</v>
      </c>
    </row>
    <row r="20420" spans="1:6">
      <c r="A20420" s="171">
        <v>44815</v>
      </c>
      <c r="B20420" t="s">
        <v>164</v>
      </c>
      <c r="C20420">
        <v>281399.17</v>
      </c>
      <c r="D20420" t="s">
        <v>33</v>
      </c>
      <c r="E20420" t="s">
        <v>33</v>
      </c>
      <c r="F20420">
        <v>234217726</v>
      </c>
    </row>
    <row r="20421" spans="1:6">
      <c r="A20421" s="171">
        <v>44815</v>
      </c>
      <c r="B20421" t="s">
        <v>164</v>
      </c>
      <c r="C20421">
        <v>281399.17</v>
      </c>
      <c r="D20421" t="s">
        <v>34</v>
      </c>
      <c r="E20421" t="s">
        <v>34</v>
      </c>
      <c r="F20421">
        <v>0</v>
      </c>
    </row>
    <row r="20422" spans="1:6">
      <c r="A20422" s="171">
        <v>44815</v>
      </c>
      <c r="B20422" t="s">
        <v>164</v>
      </c>
      <c r="C20422">
        <v>281399.17</v>
      </c>
      <c r="D20422" t="s">
        <v>35</v>
      </c>
      <c r="E20422" t="s">
        <v>35</v>
      </c>
      <c r="F20422">
        <v>19329173</v>
      </c>
    </row>
    <row r="20423" spans="1:6">
      <c r="A20423" s="171">
        <v>44815</v>
      </c>
      <c r="B20423" t="s">
        <v>164</v>
      </c>
      <c r="C20423">
        <v>281399.17</v>
      </c>
      <c r="D20423" t="s">
        <v>36</v>
      </c>
      <c r="E20423" t="s">
        <v>36</v>
      </c>
      <c r="F20423">
        <v>0</v>
      </c>
    </row>
    <row r="20424" spans="1:6">
      <c r="A20424" s="171">
        <v>44815</v>
      </c>
      <c r="B20424" t="s">
        <v>164</v>
      </c>
      <c r="C20424">
        <v>281399.17</v>
      </c>
      <c r="D20424" t="s">
        <v>37</v>
      </c>
      <c r="E20424" t="s">
        <v>37</v>
      </c>
      <c r="F20424">
        <v>0</v>
      </c>
    </row>
    <row r="20425" spans="1:6">
      <c r="A20425" s="171">
        <v>44815</v>
      </c>
      <c r="B20425" t="s">
        <v>164</v>
      </c>
      <c r="C20425">
        <v>281399.17</v>
      </c>
      <c r="D20425" t="s">
        <v>38</v>
      </c>
      <c r="E20425" t="s">
        <v>38</v>
      </c>
      <c r="F20425">
        <v>0</v>
      </c>
    </row>
    <row r="20426" spans="1:6">
      <c r="A20426" s="171">
        <v>44815</v>
      </c>
      <c r="B20426" t="s">
        <v>164</v>
      </c>
      <c r="C20426">
        <v>281399.17</v>
      </c>
      <c r="D20426" t="s">
        <v>39</v>
      </c>
      <c r="E20426" t="s">
        <v>39</v>
      </c>
      <c r="F20426">
        <v>0</v>
      </c>
    </row>
    <row r="20427" spans="1:6">
      <c r="A20427" s="171">
        <v>44815</v>
      </c>
      <c r="B20427" t="s">
        <v>164</v>
      </c>
      <c r="C20427">
        <v>281399.17</v>
      </c>
      <c r="D20427" t="s">
        <v>40</v>
      </c>
      <c r="E20427" t="s">
        <v>40</v>
      </c>
      <c r="F20427">
        <v>0</v>
      </c>
    </row>
    <row r="20428" spans="1:6">
      <c r="A20428" s="171">
        <v>44815</v>
      </c>
      <c r="B20428" t="s">
        <v>164</v>
      </c>
      <c r="C20428">
        <v>281399.17</v>
      </c>
      <c r="D20428" t="s">
        <v>41</v>
      </c>
      <c r="E20428" t="s">
        <v>41</v>
      </c>
      <c r="F20428">
        <v>0</v>
      </c>
    </row>
    <row r="20429" spans="1:6">
      <c r="A20429" s="171">
        <v>44816</v>
      </c>
      <c r="B20429" t="s">
        <v>164</v>
      </c>
      <c r="C20429">
        <v>222031.05</v>
      </c>
      <c r="D20429" t="s">
        <v>9</v>
      </c>
      <c r="E20429" t="s">
        <v>9</v>
      </c>
      <c r="F20429">
        <v>3250817</v>
      </c>
    </row>
    <row r="20430" spans="1:6">
      <c r="A20430" s="171">
        <v>44816</v>
      </c>
      <c r="B20430" t="s">
        <v>164</v>
      </c>
      <c r="C20430">
        <v>222031.05</v>
      </c>
      <c r="D20430" t="s">
        <v>9</v>
      </c>
      <c r="E20430" t="s">
        <v>10</v>
      </c>
      <c r="F20430">
        <v>21938</v>
      </c>
    </row>
    <row r="20431" spans="1:6">
      <c r="A20431" s="171">
        <v>44816</v>
      </c>
      <c r="B20431" t="s">
        <v>164</v>
      </c>
      <c r="C20431">
        <v>222031.05</v>
      </c>
      <c r="D20431" t="s">
        <v>9</v>
      </c>
      <c r="E20431" t="s">
        <v>11</v>
      </c>
      <c r="F20431">
        <v>0</v>
      </c>
    </row>
    <row r="20432" spans="1:6">
      <c r="A20432" s="171">
        <v>44816</v>
      </c>
      <c r="B20432" t="s">
        <v>164</v>
      </c>
      <c r="C20432">
        <v>222031.05</v>
      </c>
      <c r="D20432" t="s">
        <v>9</v>
      </c>
      <c r="E20432" t="s">
        <v>12</v>
      </c>
      <c r="F20432">
        <v>3228879</v>
      </c>
    </row>
    <row r="20433" spans="1:6">
      <c r="A20433" s="171">
        <v>44816</v>
      </c>
      <c r="B20433" t="s">
        <v>164</v>
      </c>
      <c r="C20433">
        <v>222031.05</v>
      </c>
      <c r="D20433" t="s">
        <v>9</v>
      </c>
      <c r="E20433" t="s">
        <v>13</v>
      </c>
      <c r="F20433">
        <v>0</v>
      </c>
    </row>
    <row r="20434" spans="1:6">
      <c r="A20434" s="171">
        <v>44816</v>
      </c>
      <c r="B20434" t="s">
        <v>164</v>
      </c>
      <c r="C20434">
        <v>222031.05</v>
      </c>
      <c r="D20434" t="s">
        <v>14</v>
      </c>
      <c r="E20434" t="s">
        <v>14</v>
      </c>
      <c r="F20434">
        <v>231825</v>
      </c>
    </row>
    <row r="20435" spans="1:6">
      <c r="A20435" s="171">
        <v>44816</v>
      </c>
      <c r="B20435" t="s">
        <v>164</v>
      </c>
      <c r="C20435">
        <v>222031.05</v>
      </c>
      <c r="D20435" t="s">
        <v>14</v>
      </c>
      <c r="E20435" t="s">
        <v>15</v>
      </c>
      <c r="F20435">
        <v>0</v>
      </c>
    </row>
    <row r="20436" spans="1:6">
      <c r="A20436" s="171">
        <v>44816</v>
      </c>
      <c r="B20436" t="s">
        <v>164</v>
      </c>
      <c r="C20436">
        <v>222031.05</v>
      </c>
      <c r="D20436" t="s">
        <v>14</v>
      </c>
      <c r="E20436" t="s">
        <v>16</v>
      </c>
      <c r="F20436">
        <v>0</v>
      </c>
    </row>
    <row r="20437" spans="1:6">
      <c r="A20437" s="171">
        <v>44816</v>
      </c>
      <c r="B20437" t="s">
        <v>164</v>
      </c>
      <c r="C20437">
        <v>222031.05</v>
      </c>
      <c r="D20437" t="s">
        <v>14</v>
      </c>
      <c r="E20437" t="s">
        <v>17</v>
      </c>
      <c r="F20437">
        <v>0</v>
      </c>
    </row>
    <row r="20438" spans="1:6">
      <c r="A20438" s="171">
        <v>44816</v>
      </c>
      <c r="B20438" t="s">
        <v>164</v>
      </c>
      <c r="C20438">
        <v>222031.05</v>
      </c>
      <c r="D20438" t="s">
        <v>14</v>
      </c>
      <c r="E20438" t="s">
        <v>18</v>
      </c>
      <c r="F20438">
        <v>231825</v>
      </c>
    </row>
    <row r="20439" spans="1:6">
      <c r="A20439" s="171">
        <v>44816</v>
      </c>
      <c r="B20439" t="s">
        <v>164</v>
      </c>
      <c r="C20439">
        <v>222031.05</v>
      </c>
      <c r="D20439" t="s">
        <v>19</v>
      </c>
      <c r="E20439" t="s">
        <v>19</v>
      </c>
      <c r="F20439">
        <v>1549515</v>
      </c>
    </row>
    <row r="20440" spans="1:6">
      <c r="A20440" s="171">
        <v>44816</v>
      </c>
      <c r="B20440" t="s">
        <v>164</v>
      </c>
      <c r="C20440">
        <v>222031.05</v>
      </c>
      <c r="D20440" t="s">
        <v>19</v>
      </c>
      <c r="E20440" t="s">
        <v>20</v>
      </c>
      <c r="F20440">
        <v>1487542</v>
      </c>
    </row>
    <row r="20441" spans="1:6">
      <c r="A20441" s="171">
        <v>44816</v>
      </c>
      <c r="B20441" t="s">
        <v>164</v>
      </c>
      <c r="C20441">
        <v>222031.05</v>
      </c>
      <c r="D20441" t="s">
        <v>19</v>
      </c>
      <c r="E20441" t="s">
        <v>21</v>
      </c>
      <c r="F20441">
        <v>61973</v>
      </c>
    </row>
    <row r="20442" spans="1:6">
      <c r="A20442" s="171">
        <v>44816</v>
      </c>
      <c r="B20442" t="s">
        <v>164</v>
      </c>
      <c r="C20442">
        <v>222031.05</v>
      </c>
      <c r="D20442" t="s">
        <v>19</v>
      </c>
      <c r="E20442" t="s">
        <v>22</v>
      </c>
      <c r="F20442">
        <v>0</v>
      </c>
    </row>
    <row r="20443" spans="1:6">
      <c r="A20443" s="171">
        <v>44816</v>
      </c>
      <c r="B20443" t="s">
        <v>164</v>
      </c>
      <c r="C20443">
        <v>222031.05</v>
      </c>
      <c r="D20443" t="s">
        <v>23</v>
      </c>
      <c r="E20443" t="s">
        <v>23</v>
      </c>
      <c r="F20443">
        <v>618548</v>
      </c>
    </row>
    <row r="20444" spans="1:6">
      <c r="A20444" s="171">
        <v>44816</v>
      </c>
      <c r="B20444" t="s">
        <v>164</v>
      </c>
      <c r="C20444">
        <v>222031.05</v>
      </c>
      <c r="D20444" t="s">
        <v>24</v>
      </c>
      <c r="E20444" t="s">
        <v>24</v>
      </c>
      <c r="F20444">
        <v>758710</v>
      </c>
    </row>
    <row r="20445" spans="1:6">
      <c r="A20445" s="171">
        <v>44816</v>
      </c>
      <c r="B20445" t="s">
        <v>164</v>
      </c>
      <c r="C20445">
        <v>222031.05</v>
      </c>
      <c r="D20445" t="s">
        <v>25</v>
      </c>
      <c r="E20445" t="s">
        <v>25</v>
      </c>
      <c r="F20445">
        <v>3011530</v>
      </c>
    </row>
    <row r="20446" spans="1:6">
      <c r="A20446" s="171">
        <v>44816</v>
      </c>
      <c r="B20446" t="s">
        <v>164</v>
      </c>
      <c r="C20446">
        <v>222031.05</v>
      </c>
      <c r="D20446" t="s">
        <v>26</v>
      </c>
      <c r="E20446" t="s">
        <v>26</v>
      </c>
      <c r="F20446">
        <v>1872072</v>
      </c>
    </row>
    <row r="20447" spans="1:6">
      <c r="A20447" s="171">
        <v>44816</v>
      </c>
      <c r="B20447" t="s">
        <v>164</v>
      </c>
      <c r="C20447">
        <v>222031.05</v>
      </c>
      <c r="D20447" t="s">
        <v>27</v>
      </c>
      <c r="E20447" t="s">
        <v>27</v>
      </c>
      <c r="F20447">
        <v>103197</v>
      </c>
    </row>
    <row r="20448" spans="1:6">
      <c r="A20448" s="171">
        <v>44816</v>
      </c>
      <c r="B20448" t="s">
        <v>164</v>
      </c>
      <c r="C20448">
        <v>222031.05</v>
      </c>
      <c r="D20448" t="s">
        <v>28</v>
      </c>
      <c r="E20448" t="s">
        <v>28</v>
      </c>
      <c r="F20448">
        <v>0</v>
      </c>
    </row>
    <row r="20449" spans="1:6">
      <c r="A20449" s="171">
        <v>44816</v>
      </c>
      <c r="B20449" t="s">
        <v>164</v>
      </c>
      <c r="C20449">
        <v>222031.05</v>
      </c>
      <c r="D20449" t="s">
        <v>29</v>
      </c>
      <c r="E20449" t="s">
        <v>29</v>
      </c>
      <c r="F20449">
        <v>1978419</v>
      </c>
    </row>
    <row r="20450" spans="1:6">
      <c r="A20450" s="171">
        <v>44816</v>
      </c>
      <c r="B20450" t="s">
        <v>164</v>
      </c>
      <c r="C20450">
        <v>222031.05</v>
      </c>
      <c r="D20450" t="s">
        <v>30</v>
      </c>
      <c r="E20450" t="s">
        <v>30</v>
      </c>
      <c r="F20450">
        <v>30296689</v>
      </c>
    </row>
    <row r="20451" spans="1:6">
      <c r="A20451" s="171">
        <v>44816</v>
      </c>
      <c r="B20451" t="s">
        <v>164</v>
      </c>
      <c r="C20451">
        <v>222031.05</v>
      </c>
      <c r="D20451" t="s">
        <v>31</v>
      </c>
      <c r="E20451" t="s">
        <v>31</v>
      </c>
      <c r="F20451">
        <v>512896</v>
      </c>
    </row>
    <row r="20452" spans="1:6">
      <c r="A20452" s="171">
        <v>44816</v>
      </c>
      <c r="B20452" t="s">
        <v>164</v>
      </c>
      <c r="C20452">
        <v>222031.05</v>
      </c>
      <c r="D20452" t="s">
        <v>32</v>
      </c>
      <c r="E20452" t="s">
        <v>32</v>
      </c>
      <c r="F20452">
        <v>120010</v>
      </c>
    </row>
    <row r="20453" spans="1:6">
      <c r="A20453" s="171">
        <v>44816</v>
      </c>
      <c r="B20453" t="s">
        <v>164</v>
      </c>
      <c r="C20453">
        <v>222031.05</v>
      </c>
      <c r="D20453" t="s">
        <v>33</v>
      </c>
      <c r="E20453" t="s">
        <v>33</v>
      </c>
      <c r="F20453">
        <v>240362710</v>
      </c>
    </row>
    <row r="20454" spans="1:6">
      <c r="A20454" s="171">
        <v>44816</v>
      </c>
      <c r="B20454" t="s">
        <v>164</v>
      </c>
      <c r="C20454">
        <v>222031.05</v>
      </c>
      <c r="D20454" t="s">
        <v>34</v>
      </c>
      <c r="E20454" t="s">
        <v>34</v>
      </c>
      <c r="F20454">
        <v>0</v>
      </c>
    </row>
    <row r="20455" spans="1:6">
      <c r="A20455" s="171">
        <v>44816</v>
      </c>
      <c r="B20455" t="s">
        <v>164</v>
      </c>
      <c r="C20455">
        <v>222031.05</v>
      </c>
      <c r="D20455" t="s">
        <v>35</v>
      </c>
      <c r="E20455" t="s">
        <v>35</v>
      </c>
      <c r="F20455">
        <v>17587901</v>
      </c>
    </row>
    <row r="20456" spans="1:6">
      <c r="A20456" s="171">
        <v>44816</v>
      </c>
      <c r="B20456" t="s">
        <v>164</v>
      </c>
      <c r="C20456">
        <v>222031.05</v>
      </c>
      <c r="D20456" t="s">
        <v>36</v>
      </c>
      <c r="E20456" t="s">
        <v>36</v>
      </c>
      <c r="F20456">
        <v>0</v>
      </c>
    </row>
    <row r="20457" spans="1:6">
      <c r="A20457" s="171">
        <v>44816</v>
      </c>
      <c r="B20457" t="s">
        <v>164</v>
      </c>
      <c r="C20457">
        <v>222031.05</v>
      </c>
      <c r="D20457" t="s">
        <v>37</v>
      </c>
      <c r="E20457" t="s">
        <v>37</v>
      </c>
      <c r="F20457">
        <v>0</v>
      </c>
    </row>
    <row r="20458" spans="1:6">
      <c r="A20458" s="171">
        <v>44816</v>
      </c>
      <c r="B20458" t="s">
        <v>164</v>
      </c>
      <c r="C20458">
        <v>222031.05</v>
      </c>
      <c r="D20458" t="s">
        <v>38</v>
      </c>
      <c r="E20458" t="s">
        <v>38</v>
      </c>
      <c r="F20458">
        <v>4853509</v>
      </c>
    </row>
    <row r="20459" spans="1:6">
      <c r="A20459" s="171">
        <v>44816</v>
      </c>
      <c r="B20459" t="s">
        <v>164</v>
      </c>
      <c r="C20459">
        <v>222031.05</v>
      </c>
      <c r="D20459" t="s">
        <v>39</v>
      </c>
      <c r="E20459" t="s">
        <v>39</v>
      </c>
      <c r="F20459">
        <v>0</v>
      </c>
    </row>
    <row r="20460" spans="1:6">
      <c r="A20460" s="171">
        <v>44816</v>
      </c>
      <c r="B20460" t="s">
        <v>164</v>
      </c>
      <c r="C20460">
        <v>222031.05</v>
      </c>
      <c r="D20460" t="s">
        <v>40</v>
      </c>
      <c r="E20460" t="s">
        <v>40</v>
      </c>
      <c r="F20460">
        <v>0</v>
      </c>
    </row>
    <row r="20461" spans="1:6">
      <c r="A20461" s="171">
        <v>44816</v>
      </c>
      <c r="B20461" t="s">
        <v>164</v>
      </c>
      <c r="C20461">
        <v>222031.05</v>
      </c>
      <c r="D20461" t="s">
        <v>41</v>
      </c>
      <c r="E20461" t="s">
        <v>41</v>
      </c>
      <c r="F20461">
        <v>0</v>
      </c>
    </row>
    <row r="20462" spans="1:6">
      <c r="A20462" s="171">
        <v>44817</v>
      </c>
      <c r="B20462" t="s">
        <v>164</v>
      </c>
      <c r="C20462">
        <v>214809.19</v>
      </c>
      <c r="D20462" t="s">
        <v>9</v>
      </c>
      <c r="E20462" t="s">
        <v>9</v>
      </c>
      <c r="F20462">
        <v>2389736</v>
      </c>
    </row>
    <row r="20463" spans="1:6">
      <c r="A20463" s="171">
        <v>44817</v>
      </c>
      <c r="B20463" t="s">
        <v>164</v>
      </c>
      <c r="C20463">
        <v>214809.19</v>
      </c>
      <c r="D20463" t="s">
        <v>9</v>
      </c>
      <c r="E20463" t="s">
        <v>10</v>
      </c>
      <c r="F20463">
        <v>37271</v>
      </c>
    </row>
    <row r="20464" spans="1:6">
      <c r="A20464" s="171">
        <v>44817</v>
      </c>
      <c r="B20464" t="s">
        <v>164</v>
      </c>
      <c r="C20464">
        <v>214809.19</v>
      </c>
      <c r="D20464" t="s">
        <v>9</v>
      </c>
      <c r="E20464" t="s">
        <v>11</v>
      </c>
      <c r="F20464">
        <v>0</v>
      </c>
    </row>
    <row r="20465" spans="1:6">
      <c r="A20465" s="171">
        <v>44817</v>
      </c>
      <c r="B20465" t="s">
        <v>164</v>
      </c>
      <c r="C20465">
        <v>214809.19</v>
      </c>
      <c r="D20465" t="s">
        <v>9</v>
      </c>
      <c r="E20465" t="s">
        <v>12</v>
      </c>
      <c r="F20465">
        <v>2352465</v>
      </c>
    </row>
    <row r="20466" spans="1:6">
      <c r="A20466" s="171">
        <v>44817</v>
      </c>
      <c r="B20466" t="s">
        <v>164</v>
      </c>
      <c r="C20466">
        <v>214809.19</v>
      </c>
      <c r="D20466" t="s">
        <v>9</v>
      </c>
      <c r="E20466" t="s">
        <v>13</v>
      </c>
      <c r="F20466">
        <v>0</v>
      </c>
    </row>
    <row r="20467" spans="1:6">
      <c r="A20467" s="171">
        <v>44817</v>
      </c>
      <c r="B20467" t="s">
        <v>164</v>
      </c>
      <c r="C20467">
        <v>214809.19</v>
      </c>
      <c r="D20467" t="s">
        <v>14</v>
      </c>
      <c r="E20467" t="s">
        <v>14</v>
      </c>
      <c r="F20467">
        <v>65281</v>
      </c>
    </row>
    <row r="20468" spans="1:6">
      <c r="A20468" s="171">
        <v>44817</v>
      </c>
      <c r="B20468" t="s">
        <v>164</v>
      </c>
      <c r="C20468">
        <v>214809.19</v>
      </c>
      <c r="D20468" t="s">
        <v>14</v>
      </c>
      <c r="E20468" t="s">
        <v>15</v>
      </c>
      <c r="F20468">
        <v>0</v>
      </c>
    </row>
    <row r="20469" spans="1:6">
      <c r="A20469" s="171">
        <v>44817</v>
      </c>
      <c r="B20469" t="s">
        <v>164</v>
      </c>
      <c r="C20469">
        <v>214809.19</v>
      </c>
      <c r="D20469" t="s">
        <v>14</v>
      </c>
      <c r="E20469" t="s">
        <v>16</v>
      </c>
      <c r="F20469">
        <v>0</v>
      </c>
    </row>
    <row r="20470" spans="1:6">
      <c r="A20470" s="171">
        <v>44817</v>
      </c>
      <c r="B20470" t="s">
        <v>164</v>
      </c>
      <c r="C20470">
        <v>214809.19</v>
      </c>
      <c r="D20470" t="s">
        <v>14</v>
      </c>
      <c r="E20470" t="s">
        <v>17</v>
      </c>
      <c r="F20470">
        <v>0</v>
      </c>
    </row>
    <row r="20471" spans="1:6">
      <c r="A20471" s="171">
        <v>44817</v>
      </c>
      <c r="B20471" t="s">
        <v>164</v>
      </c>
      <c r="C20471">
        <v>214809.19</v>
      </c>
      <c r="D20471" t="s">
        <v>14</v>
      </c>
      <c r="E20471" t="s">
        <v>18</v>
      </c>
      <c r="F20471">
        <v>65281</v>
      </c>
    </row>
    <row r="20472" spans="1:6">
      <c r="A20472" s="171">
        <v>44817</v>
      </c>
      <c r="B20472" t="s">
        <v>164</v>
      </c>
      <c r="C20472">
        <v>214809.19</v>
      </c>
      <c r="D20472" t="s">
        <v>19</v>
      </c>
      <c r="E20472" t="s">
        <v>19</v>
      </c>
      <c r="F20472">
        <v>1940175</v>
      </c>
    </row>
    <row r="20473" spans="1:6">
      <c r="A20473" s="171">
        <v>44817</v>
      </c>
      <c r="B20473" t="s">
        <v>164</v>
      </c>
      <c r="C20473">
        <v>214809.19</v>
      </c>
      <c r="D20473" t="s">
        <v>19</v>
      </c>
      <c r="E20473" t="s">
        <v>20</v>
      </c>
      <c r="F20473">
        <v>1855661</v>
      </c>
    </row>
    <row r="20474" spans="1:6">
      <c r="A20474" s="171">
        <v>44817</v>
      </c>
      <c r="B20474" t="s">
        <v>164</v>
      </c>
      <c r="C20474">
        <v>214809.19</v>
      </c>
      <c r="D20474" t="s">
        <v>19</v>
      </c>
      <c r="E20474" t="s">
        <v>21</v>
      </c>
      <c r="F20474">
        <v>84514</v>
      </c>
    </row>
    <row r="20475" spans="1:6">
      <c r="A20475" s="171">
        <v>44817</v>
      </c>
      <c r="B20475" t="s">
        <v>164</v>
      </c>
      <c r="C20475">
        <v>214809.19</v>
      </c>
      <c r="D20475" t="s">
        <v>19</v>
      </c>
      <c r="E20475" t="s">
        <v>22</v>
      </c>
      <c r="F20475">
        <v>0</v>
      </c>
    </row>
    <row r="20476" spans="1:6">
      <c r="A20476" s="171">
        <v>44817</v>
      </c>
      <c r="B20476" t="s">
        <v>164</v>
      </c>
      <c r="C20476">
        <v>214809.19</v>
      </c>
      <c r="D20476" t="s">
        <v>23</v>
      </c>
      <c r="E20476" t="s">
        <v>23</v>
      </c>
      <c r="F20476">
        <v>668083</v>
      </c>
    </row>
    <row r="20477" spans="1:6">
      <c r="A20477" s="171">
        <v>44817</v>
      </c>
      <c r="B20477" t="s">
        <v>164</v>
      </c>
      <c r="C20477">
        <v>214809.19</v>
      </c>
      <c r="D20477" t="s">
        <v>24</v>
      </c>
      <c r="E20477" t="s">
        <v>24</v>
      </c>
      <c r="F20477">
        <v>1050884</v>
      </c>
    </row>
    <row r="20478" spans="1:6">
      <c r="A20478" s="171">
        <v>44817</v>
      </c>
      <c r="B20478" t="s">
        <v>164</v>
      </c>
      <c r="C20478">
        <v>214809.19</v>
      </c>
      <c r="D20478" t="s">
        <v>25</v>
      </c>
      <c r="E20478" t="s">
        <v>25</v>
      </c>
      <c r="F20478">
        <v>2404699</v>
      </c>
    </row>
    <row r="20479" spans="1:6">
      <c r="A20479" s="171">
        <v>44817</v>
      </c>
      <c r="B20479" t="s">
        <v>164</v>
      </c>
      <c r="C20479">
        <v>214809.19</v>
      </c>
      <c r="D20479" t="s">
        <v>26</v>
      </c>
      <c r="E20479" t="s">
        <v>26</v>
      </c>
      <c r="F20479">
        <v>2290223</v>
      </c>
    </row>
    <row r="20480" spans="1:6">
      <c r="A20480" s="171">
        <v>44817</v>
      </c>
      <c r="B20480" t="s">
        <v>164</v>
      </c>
      <c r="C20480">
        <v>214809.19</v>
      </c>
      <c r="D20480" t="s">
        <v>27</v>
      </c>
      <c r="E20480" t="s">
        <v>27</v>
      </c>
      <c r="F20480">
        <v>87615</v>
      </c>
    </row>
    <row r="20481" spans="1:6">
      <c r="A20481" s="171">
        <v>44817</v>
      </c>
      <c r="B20481" t="s">
        <v>164</v>
      </c>
      <c r="C20481">
        <v>214809.19</v>
      </c>
      <c r="D20481" t="s">
        <v>28</v>
      </c>
      <c r="E20481" t="s">
        <v>28</v>
      </c>
      <c r="F20481">
        <v>0</v>
      </c>
    </row>
    <row r="20482" spans="1:6">
      <c r="A20482" s="171">
        <v>44817</v>
      </c>
      <c r="B20482" t="s">
        <v>164</v>
      </c>
      <c r="C20482">
        <v>214809.19</v>
      </c>
      <c r="D20482" t="s">
        <v>29</v>
      </c>
      <c r="E20482" t="s">
        <v>29</v>
      </c>
      <c r="F20482">
        <v>1877832</v>
      </c>
    </row>
    <row r="20483" spans="1:6">
      <c r="A20483" s="171">
        <v>44817</v>
      </c>
      <c r="B20483" t="s">
        <v>164</v>
      </c>
      <c r="C20483">
        <v>214809.19</v>
      </c>
      <c r="D20483" t="s">
        <v>30</v>
      </c>
      <c r="E20483" t="s">
        <v>30</v>
      </c>
      <c r="F20483">
        <v>30343284</v>
      </c>
    </row>
    <row r="20484" spans="1:6">
      <c r="A20484" s="171">
        <v>44817</v>
      </c>
      <c r="B20484" t="s">
        <v>164</v>
      </c>
      <c r="C20484">
        <v>214809.19</v>
      </c>
      <c r="D20484" t="s">
        <v>31</v>
      </c>
      <c r="E20484" t="s">
        <v>31</v>
      </c>
      <c r="F20484">
        <v>523435</v>
      </c>
    </row>
    <row r="20485" spans="1:6">
      <c r="A20485" s="171">
        <v>44817</v>
      </c>
      <c r="B20485" t="s">
        <v>164</v>
      </c>
      <c r="C20485">
        <v>214809.19</v>
      </c>
      <c r="D20485" t="s">
        <v>32</v>
      </c>
      <c r="E20485" t="s">
        <v>32</v>
      </c>
      <c r="F20485">
        <v>127084</v>
      </c>
    </row>
    <row r="20486" spans="1:6">
      <c r="A20486" s="171">
        <v>44817</v>
      </c>
      <c r="B20486" t="s">
        <v>164</v>
      </c>
      <c r="C20486">
        <v>214809.19</v>
      </c>
      <c r="D20486" t="s">
        <v>33</v>
      </c>
      <c r="E20486" t="s">
        <v>33</v>
      </c>
      <c r="F20486">
        <v>246855489</v>
      </c>
    </row>
    <row r="20487" spans="1:6">
      <c r="A20487" s="171">
        <v>44817</v>
      </c>
      <c r="B20487" t="s">
        <v>164</v>
      </c>
      <c r="C20487">
        <v>214809.19</v>
      </c>
      <c r="D20487" t="s">
        <v>34</v>
      </c>
      <c r="E20487" t="s">
        <v>34</v>
      </c>
      <c r="F20487">
        <v>0</v>
      </c>
    </row>
    <row r="20488" spans="1:6">
      <c r="A20488" s="171">
        <v>44817</v>
      </c>
      <c r="B20488" t="s">
        <v>164</v>
      </c>
      <c r="C20488">
        <v>214809.19</v>
      </c>
      <c r="D20488" t="s">
        <v>35</v>
      </c>
      <c r="E20488" t="s">
        <v>35</v>
      </c>
      <c r="F20488">
        <v>16782768</v>
      </c>
    </row>
    <row r="20489" spans="1:6">
      <c r="A20489" s="171">
        <v>44817</v>
      </c>
      <c r="B20489" t="s">
        <v>164</v>
      </c>
      <c r="C20489">
        <v>214809.19</v>
      </c>
      <c r="D20489" t="s">
        <v>36</v>
      </c>
      <c r="E20489" t="s">
        <v>36</v>
      </c>
      <c r="F20489">
        <v>0</v>
      </c>
    </row>
    <row r="20490" spans="1:6">
      <c r="A20490" s="171">
        <v>44817</v>
      </c>
      <c r="B20490" t="s">
        <v>164</v>
      </c>
      <c r="C20490">
        <v>214809.19</v>
      </c>
      <c r="D20490" t="s">
        <v>37</v>
      </c>
      <c r="E20490" t="s">
        <v>37</v>
      </c>
      <c r="F20490">
        <v>0</v>
      </c>
    </row>
    <row r="20491" spans="1:6">
      <c r="A20491" s="171">
        <v>44817</v>
      </c>
      <c r="B20491" t="s">
        <v>164</v>
      </c>
      <c r="C20491">
        <v>214809.19</v>
      </c>
      <c r="D20491" t="s">
        <v>38</v>
      </c>
      <c r="E20491" t="s">
        <v>38</v>
      </c>
      <c r="F20491">
        <v>4845869</v>
      </c>
    </row>
    <row r="20492" spans="1:6">
      <c r="A20492" s="171">
        <v>44817</v>
      </c>
      <c r="B20492" t="s">
        <v>164</v>
      </c>
      <c r="C20492">
        <v>214809.19</v>
      </c>
      <c r="D20492" t="s">
        <v>39</v>
      </c>
      <c r="E20492" t="s">
        <v>39</v>
      </c>
      <c r="F20492">
        <v>0</v>
      </c>
    </row>
    <row r="20493" spans="1:6">
      <c r="A20493" s="171">
        <v>44817</v>
      </c>
      <c r="B20493" t="s">
        <v>164</v>
      </c>
      <c r="C20493">
        <v>214809.19</v>
      </c>
      <c r="D20493" t="s">
        <v>40</v>
      </c>
      <c r="E20493" t="s">
        <v>40</v>
      </c>
      <c r="F20493">
        <v>0</v>
      </c>
    </row>
    <row r="20494" spans="1:6">
      <c r="A20494" s="171">
        <v>44817</v>
      </c>
      <c r="B20494" t="s">
        <v>164</v>
      </c>
      <c r="C20494">
        <v>214809.19</v>
      </c>
      <c r="D20494" t="s">
        <v>41</v>
      </c>
      <c r="E20494" t="s">
        <v>41</v>
      </c>
      <c r="F20494">
        <v>0</v>
      </c>
    </row>
    <row r="20495" spans="1:6">
      <c r="A20495" s="171">
        <v>44818</v>
      </c>
      <c r="B20495" t="s">
        <v>164</v>
      </c>
      <c r="C20495">
        <v>232816.2</v>
      </c>
      <c r="D20495" t="s">
        <v>9</v>
      </c>
      <c r="E20495" t="s">
        <v>9</v>
      </c>
      <c r="F20495">
        <v>2181633</v>
      </c>
    </row>
    <row r="20496" spans="1:6">
      <c r="A20496" s="171">
        <v>44818</v>
      </c>
      <c r="B20496" t="s">
        <v>164</v>
      </c>
      <c r="C20496">
        <v>232816.2</v>
      </c>
      <c r="D20496" t="s">
        <v>9</v>
      </c>
      <c r="E20496" t="s">
        <v>10</v>
      </c>
      <c r="F20496">
        <v>58596</v>
      </c>
    </row>
    <row r="20497" spans="1:6">
      <c r="A20497" s="171">
        <v>44818</v>
      </c>
      <c r="B20497" t="s">
        <v>164</v>
      </c>
      <c r="C20497">
        <v>232816.2</v>
      </c>
      <c r="D20497" t="s">
        <v>9</v>
      </c>
      <c r="E20497" t="s">
        <v>11</v>
      </c>
      <c r="F20497">
        <v>0</v>
      </c>
    </row>
    <row r="20498" spans="1:6">
      <c r="A20498" s="171">
        <v>44818</v>
      </c>
      <c r="B20498" t="s">
        <v>164</v>
      </c>
      <c r="C20498">
        <v>232816.2</v>
      </c>
      <c r="D20498" t="s">
        <v>9</v>
      </c>
      <c r="E20498" t="s">
        <v>12</v>
      </c>
      <c r="F20498">
        <v>2123037</v>
      </c>
    </row>
    <row r="20499" spans="1:6">
      <c r="A20499" s="171">
        <v>44818</v>
      </c>
      <c r="B20499" t="s">
        <v>164</v>
      </c>
      <c r="C20499">
        <v>232816.2</v>
      </c>
      <c r="D20499" t="s">
        <v>9</v>
      </c>
      <c r="E20499" t="s">
        <v>13</v>
      </c>
      <c r="F20499">
        <v>0</v>
      </c>
    </row>
    <row r="20500" spans="1:6">
      <c r="A20500" s="171">
        <v>44818</v>
      </c>
      <c r="B20500" t="s">
        <v>164</v>
      </c>
      <c r="C20500">
        <v>232816.2</v>
      </c>
      <c r="D20500" t="s">
        <v>14</v>
      </c>
      <c r="E20500" t="s">
        <v>14</v>
      </c>
      <c r="F20500">
        <v>35439</v>
      </c>
    </row>
    <row r="20501" spans="1:6">
      <c r="A20501" s="171">
        <v>44818</v>
      </c>
      <c r="B20501" t="s">
        <v>164</v>
      </c>
      <c r="C20501">
        <v>232816.2</v>
      </c>
      <c r="D20501" t="s">
        <v>14</v>
      </c>
      <c r="E20501" t="s">
        <v>15</v>
      </c>
      <c r="F20501">
        <v>0</v>
      </c>
    </row>
    <row r="20502" spans="1:6">
      <c r="A20502" s="171">
        <v>44818</v>
      </c>
      <c r="B20502" t="s">
        <v>164</v>
      </c>
      <c r="C20502">
        <v>232816.2</v>
      </c>
      <c r="D20502" t="s">
        <v>14</v>
      </c>
      <c r="E20502" t="s">
        <v>16</v>
      </c>
      <c r="F20502">
        <v>0</v>
      </c>
    </row>
    <row r="20503" spans="1:6">
      <c r="A20503" s="171">
        <v>44818</v>
      </c>
      <c r="B20503" t="s">
        <v>164</v>
      </c>
      <c r="C20503">
        <v>232816.2</v>
      </c>
      <c r="D20503" t="s">
        <v>14</v>
      </c>
      <c r="E20503" t="s">
        <v>17</v>
      </c>
      <c r="F20503">
        <v>0</v>
      </c>
    </row>
    <row r="20504" spans="1:6">
      <c r="A20504" s="171">
        <v>44818</v>
      </c>
      <c r="B20504" t="s">
        <v>164</v>
      </c>
      <c r="C20504">
        <v>232816.2</v>
      </c>
      <c r="D20504" t="s">
        <v>14</v>
      </c>
      <c r="E20504" t="s">
        <v>18</v>
      </c>
      <c r="F20504">
        <v>35439</v>
      </c>
    </row>
    <row r="20505" spans="1:6">
      <c r="A20505" s="171">
        <v>44818</v>
      </c>
      <c r="B20505" t="s">
        <v>164</v>
      </c>
      <c r="C20505">
        <v>232816.2</v>
      </c>
      <c r="D20505" t="s">
        <v>19</v>
      </c>
      <c r="E20505" t="s">
        <v>19</v>
      </c>
      <c r="F20505">
        <v>1371042</v>
      </c>
    </row>
    <row r="20506" spans="1:6">
      <c r="A20506" s="171">
        <v>44818</v>
      </c>
      <c r="B20506" t="s">
        <v>164</v>
      </c>
      <c r="C20506">
        <v>232816.2</v>
      </c>
      <c r="D20506" t="s">
        <v>19</v>
      </c>
      <c r="E20506" t="s">
        <v>20</v>
      </c>
      <c r="F20506">
        <v>1277000</v>
      </c>
    </row>
    <row r="20507" spans="1:6">
      <c r="A20507" s="171">
        <v>44818</v>
      </c>
      <c r="B20507" t="s">
        <v>164</v>
      </c>
      <c r="C20507">
        <v>232816.2</v>
      </c>
      <c r="D20507" t="s">
        <v>19</v>
      </c>
      <c r="E20507" t="s">
        <v>21</v>
      </c>
      <c r="F20507">
        <v>94042</v>
      </c>
    </row>
    <row r="20508" spans="1:6">
      <c r="A20508" s="171">
        <v>44818</v>
      </c>
      <c r="B20508" t="s">
        <v>164</v>
      </c>
      <c r="C20508">
        <v>232816.2</v>
      </c>
      <c r="D20508" t="s">
        <v>19</v>
      </c>
      <c r="E20508" t="s">
        <v>22</v>
      </c>
      <c r="F20508">
        <v>0</v>
      </c>
    </row>
    <row r="20509" spans="1:6">
      <c r="A20509" s="171">
        <v>44818</v>
      </c>
      <c r="B20509" t="s">
        <v>164</v>
      </c>
      <c r="C20509">
        <v>232816.2</v>
      </c>
      <c r="D20509" t="s">
        <v>23</v>
      </c>
      <c r="E20509" t="s">
        <v>23</v>
      </c>
      <c r="F20509">
        <v>286864</v>
      </c>
    </row>
    <row r="20510" spans="1:6">
      <c r="A20510" s="171">
        <v>44818</v>
      </c>
      <c r="B20510" t="s">
        <v>164</v>
      </c>
      <c r="C20510">
        <v>232816.2</v>
      </c>
      <c r="D20510" t="s">
        <v>24</v>
      </c>
      <c r="E20510" t="s">
        <v>24</v>
      </c>
      <c r="F20510">
        <v>1062211</v>
      </c>
    </row>
    <row r="20511" spans="1:6">
      <c r="A20511" s="171">
        <v>44818</v>
      </c>
      <c r="B20511" t="s">
        <v>164</v>
      </c>
      <c r="C20511">
        <v>232816.2</v>
      </c>
      <c r="D20511" t="s">
        <v>25</v>
      </c>
      <c r="E20511" t="s">
        <v>25</v>
      </c>
      <c r="F20511">
        <v>2651473</v>
      </c>
    </row>
    <row r="20512" spans="1:6">
      <c r="A20512" s="171">
        <v>44818</v>
      </c>
      <c r="B20512" t="s">
        <v>164</v>
      </c>
      <c r="C20512">
        <v>232816.2</v>
      </c>
      <c r="D20512" t="s">
        <v>26</v>
      </c>
      <c r="E20512" t="s">
        <v>26</v>
      </c>
      <c r="F20512">
        <v>1687440</v>
      </c>
    </row>
    <row r="20513" spans="1:6">
      <c r="A20513" s="171">
        <v>44818</v>
      </c>
      <c r="B20513" t="s">
        <v>164</v>
      </c>
      <c r="C20513">
        <v>232816.2</v>
      </c>
      <c r="D20513" t="s">
        <v>27</v>
      </c>
      <c r="E20513" t="s">
        <v>27</v>
      </c>
      <c r="F20513">
        <v>95418</v>
      </c>
    </row>
    <row r="20514" spans="1:6">
      <c r="A20514" s="171">
        <v>44818</v>
      </c>
      <c r="B20514" t="s">
        <v>164</v>
      </c>
      <c r="C20514">
        <v>232816.2</v>
      </c>
      <c r="D20514" t="s">
        <v>28</v>
      </c>
      <c r="E20514" t="s">
        <v>28</v>
      </c>
      <c r="F20514">
        <v>0</v>
      </c>
    </row>
    <row r="20515" spans="1:6">
      <c r="A20515" s="171">
        <v>44818</v>
      </c>
      <c r="B20515" t="s">
        <v>164</v>
      </c>
      <c r="C20515">
        <v>232816.2</v>
      </c>
      <c r="D20515" t="s">
        <v>29</v>
      </c>
      <c r="E20515" t="s">
        <v>29</v>
      </c>
      <c r="F20515">
        <v>1773980</v>
      </c>
    </row>
    <row r="20516" spans="1:6">
      <c r="A20516" s="171">
        <v>44818</v>
      </c>
      <c r="B20516" t="s">
        <v>164</v>
      </c>
      <c r="C20516">
        <v>232816.2</v>
      </c>
      <c r="D20516" t="s">
        <v>30</v>
      </c>
      <c r="E20516" t="s">
        <v>30</v>
      </c>
      <c r="F20516">
        <v>24835883</v>
      </c>
    </row>
    <row r="20517" spans="1:6">
      <c r="A20517" s="171">
        <v>44818</v>
      </c>
      <c r="B20517" t="s">
        <v>164</v>
      </c>
      <c r="C20517">
        <v>232816.2</v>
      </c>
      <c r="D20517" t="s">
        <v>31</v>
      </c>
      <c r="E20517" t="s">
        <v>31</v>
      </c>
      <c r="F20517">
        <v>553228</v>
      </c>
    </row>
    <row r="20518" spans="1:6">
      <c r="A20518" s="171">
        <v>44818</v>
      </c>
      <c r="B20518" t="s">
        <v>164</v>
      </c>
      <c r="C20518">
        <v>232816.2</v>
      </c>
      <c r="D20518" t="s">
        <v>32</v>
      </c>
      <c r="E20518" t="s">
        <v>32</v>
      </c>
      <c r="F20518">
        <v>144934</v>
      </c>
    </row>
    <row r="20519" spans="1:6">
      <c r="A20519" s="171">
        <v>44818</v>
      </c>
      <c r="B20519" t="s">
        <v>164</v>
      </c>
      <c r="C20519">
        <v>232816.2</v>
      </c>
      <c r="D20519" t="s">
        <v>33</v>
      </c>
      <c r="E20519" t="s">
        <v>33</v>
      </c>
      <c r="F20519">
        <v>244283250</v>
      </c>
    </row>
    <row r="20520" spans="1:6">
      <c r="A20520" s="171">
        <v>44818</v>
      </c>
      <c r="B20520" t="s">
        <v>164</v>
      </c>
      <c r="C20520">
        <v>232816.2</v>
      </c>
      <c r="D20520" t="s">
        <v>34</v>
      </c>
      <c r="E20520" t="s">
        <v>34</v>
      </c>
      <c r="F20520">
        <v>0</v>
      </c>
    </row>
    <row r="20521" spans="1:6">
      <c r="A20521" s="171">
        <v>44818</v>
      </c>
      <c r="B20521" t="s">
        <v>164</v>
      </c>
      <c r="C20521">
        <v>232816.2</v>
      </c>
      <c r="D20521" t="s">
        <v>35</v>
      </c>
      <c r="E20521" t="s">
        <v>35</v>
      </c>
      <c r="F20521">
        <v>16055852</v>
      </c>
    </row>
    <row r="20522" spans="1:6">
      <c r="A20522" s="171">
        <v>44818</v>
      </c>
      <c r="B20522" t="s">
        <v>164</v>
      </c>
      <c r="C20522">
        <v>232816.2</v>
      </c>
      <c r="D20522" t="s">
        <v>36</v>
      </c>
      <c r="E20522" t="s">
        <v>36</v>
      </c>
      <c r="F20522">
        <v>0</v>
      </c>
    </row>
    <row r="20523" spans="1:6">
      <c r="A20523" s="171">
        <v>44818</v>
      </c>
      <c r="B20523" t="s">
        <v>164</v>
      </c>
      <c r="C20523">
        <v>232816.2</v>
      </c>
      <c r="D20523" t="s">
        <v>37</v>
      </c>
      <c r="E20523" t="s">
        <v>37</v>
      </c>
      <c r="F20523">
        <v>0</v>
      </c>
    </row>
    <row r="20524" spans="1:6">
      <c r="A20524" s="171">
        <v>44818</v>
      </c>
      <c r="B20524" t="s">
        <v>164</v>
      </c>
      <c r="C20524">
        <v>232816.2</v>
      </c>
      <c r="D20524" t="s">
        <v>38</v>
      </c>
      <c r="E20524" t="s">
        <v>38</v>
      </c>
      <c r="F20524">
        <v>4911137</v>
      </c>
    </row>
    <row r="20525" spans="1:6">
      <c r="A20525" s="171">
        <v>44818</v>
      </c>
      <c r="B20525" t="s">
        <v>164</v>
      </c>
      <c r="C20525">
        <v>232816.2</v>
      </c>
      <c r="D20525" t="s">
        <v>39</v>
      </c>
      <c r="E20525" t="s">
        <v>39</v>
      </c>
      <c r="F20525">
        <v>0</v>
      </c>
    </row>
    <row r="20526" spans="1:6">
      <c r="A20526" s="171">
        <v>44818</v>
      </c>
      <c r="B20526" t="s">
        <v>164</v>
      </c>
      <c r="C20526">
        <v>232816.2</v>
      </c>
      <c r="D20526" t="s">
        <v>40</v>
      </c>
      <c r="E20526" t="s">
        <v>40</v>
      </c>
      <c r="F20526">
        <v>0</v>
      </c>
    </row>
    <row r="20527" spans="1:6">
      <c r="A20527" s="171">
        <v>44818</v>
      </c>
      <c r="B20527" t="s">
        <v>164</v>
      </c>
      <c r="C20527">
        <v>232816.2</v>
      </c>
      <c r="D20527" t="s">
        <v>41</v>
      </c>
      <c r="E20527" t="s">
        <v>41</v>
      </c>
      <c r="F20527">
        <v>0</v>
      </c>
    </row>
    <row r="20528" spans="1:6">
      <c r="A20528" s="171">
        <v>44819</v>
      </c>
      <c r="B20528" t="s">
        <v>164</v>
      </c>
      <c r="C20528">
        <v>237095.97</v>
      </c>
      <c r="D20528" t="s">
        <v>9</v>
      </c>
      <c r="E20528" t="s">
        <v>9</v>
      </c>
      <c r="F20528">
        <v>2283592</v>
      </c>
    </row>
    <row r="20529" spans="1:6">
      <c r="A20529" s="171">
        <v>44819</v>
      </c>
      <c r="B20529" t="s">
        <v>164</v>
      </c>
      <c r="C20529">
        <v>237095.97</v>
      </c>
      <c r="D20529" t="s">
        <v>9</v>
      </c>
      <c r="E20529" t="s">
        <v>10</v>
      </c>
      <c r="F20529">
        <v>65312</v>
      </c>
    </row>
    <row r="20530" spans="1:6">
      <c r="A20530" s="171">
        <v>44819</v>
      </c>
      <c r="B20530" t="s">
        <v>164</v>
      </c>
      <c r="C20530">
        <v>237095.97</v>
      </c>
      <c r="D20530" t="s">
        <v>9</v>
      </c>
      <c r="E20530" t="s">
        <v>11</v>
      </c>
      <c r="F20530">
        <v>0</v>
      </c>
    </row>
    <row r="20531" spans="1:6">
      <c r="A20531" s="171">
        <v>44819</v>
      </c>
      <c r="B20531" t="s">
        <v>164</v>
      </c>
      <c r="C20531">
        <v>237095.97</v>
      </c>
      <c r="D20531" t="s">
        <v>9</v>
      </c>
      <c r="E20531" t="s">
        <v>12</v>
      </c>
      <c r="F20531">
        <v>2218280</v>
      </c>
    </row>
    <row r="20532" spans="1:6">
      <c r="A20532" s="171">
        <v>44819</v>
      </c>
      <c r="B20532" t="s">
        <v>164</v>
      </c>
      <c r="C20532">
        <v>237095.97</v>
      </c>
      <c r="D20532" t="s">
        <v>9</v>
      </c>
      <c r="E20532" t="s">
        <v>13</v>
      </c>
      <c r="F20532">
        <v>0</v>
      </c>
    </row>
    <row r="20533" spans="1:6">
      <c r="A20533" s="171">
        <v>44819</v>
      </c>
      <c r="B20533" t="s">
        <v>164</v>
      </c>
      <c r="C20533">
        <v>237095.97</v>
      </c>
      <c r="D20533" t="s">
        <v>14</v>
      </c>
      <c r="E20533" t="s">
        <v>14</v>
      </c>
      <c r="F20533">
        <v>109855</v>
      </c>
    </row>
    <row r="20534" spans="1:6">
      <c r="A20534" s="171">
        <v>44819</v>
      </c>
      <c r="B20534" t="s">
        <v>164</v>
      </c>
      <c r="C20534">
        <v>237095.97</v>
      </c>
      <c r="D20534" t="s">
        <v>14</v>
      </c>
      <c r="E20534" t="s">
        <v>15</v>
      </c>
      <c r="F20534">
        <v>0</v>
      </c>
    </row>
    <row r="20535" spans="1:6">
      <c r="A20535" s="171">
        <v>44819</v>
      </c>
      <c r="B20535" t="s">
        <v>164</v>
      </c>
      <c r="C20535">
        <v>237095.97</v>
      </c>
      <c r="D20535" t="s">
        <v>14</v>
      </c>
      <c r="E20535" t="s">
        <v>16</v>
      </c>
      <c r="F20535">
        <v>0</v>
      </c>
    </row>
    <row r="20536" spans="1:6">
      <c r="A20536" s="171">
        <v>44819</v>
      </c>
      <c r="B20536" t="s">
        <v>164</v>
      </c>
      <c r="C20536">
        <v>237095.97</v>
      </c>
      <c r="D20536" t="s">
        <v>14</v>
      </c>
      <c r="E20536" t="s">
        <v>17</v>
      </c>
      <c r="F20536">
        <v>0</v>
      </c>
    </row>
    <row r="20537" spans="1:6">
      <c r="A20537" s="171">
        <v>44819</v>
      </c>
      <c r="B20537" t="s">
        <v>164</v>
      </c>
      <c r="C20537">
        <v>237095.97</v>
      </c>
      <c r="D20537" t="s">
        <v>14</v>
      </c>
      <c r="E20537" t="s">
        <v>18</v>
      </c>
      <c r="F20537">
        <v>109855</v>
      </c>
    </row>
    <row r="20538" spans="1:6">
      <c r="A20538" s="171">
        <v>44819</v>
      </c>
      <c r="B20538" t="s">
        <v>164</v>
      </c>
      <c r="C20538">
        <v>237095.97</v>
      </c>
      <c r="D20538" t="s">
        <v>19</v>
      </c>
      <c r="E20538" t="s">
        <v>19</v>
      </c>
      <c r="F20538">
        <v>695245</v>
      </c>
    </row>
    <row r="20539" spans="1:6">
      <c r="A20539" s="171">
        <v>44819</v>
      </c>
      <c r="B20539" t="s">
        <v>164</v>
      </c>
      <c r="C20539">
        <v>237095.97</v>
      </c>
      <c r="D20539" t="s">
        <v>19</v>
      </c>
      <c r="E20539" t="s">
        <v>20</v>
      </c>
      <c r="F20539">
        <v>309322</v>
      </c>
    </row>
    <row r="20540" spans="1:6">
      <c r="A20540" s="171">
        <v>44819</v>
      </c>
      <c r="B20540" t="s">
        <v>164</v>
      </c>
      <c r="C20540">
        <v>237095.97</v>
      </c>
      <c r="D20540" t="s">
        <v>19</v>
      </c>
      <c r="E20540" t="s">
        <v>21</v>
      </c>
      <c r="F20540">
        <v>385923</v>
      </c>
    </row>
    <row r="20541" spans="1:6">
      <c r="A20541" s="171">
        <v>44819</v>
      </c>
      <c r="B20541" t="s">
        <v>164</v>
      </c>
      <c r="C20541">
        <v>237095.97</v>
      </c>
      <c r="D20541" t="s">
        <v>19</v>
      </c>
      <c r="E20541" t="s">
        <v>22</v>
      </c>
      <c r="F20541">
        <v>0</v>
      </c>
    </row>
    <row r="20542" spans="1:6">
      <c r="A20542" s="171">
        <v>44819</v>
      </c>
      <c r="B20542" t="s">
        <v>164</v>
      </c>
      <c r="C20542">
        <v>237095.97</v>
      </c>
      <c r="D20542" t="s">
        <v>23</v>
      </c>
      <c r="E20542" t="s">
        <v>23</v>
      </c>
      <c r="F20542">
        <v>268043</v>
      </c>
    </row>
    <row r="20543" spans="1:6">
      <c r="A20543" s="171">
        <v>44819</v>
      </c>
      <c r="B20543" t="s">
        <v>164</v>
      </c>
      <c r="C20543">
        <v>237095.97</v>
      </c>
      <c r="D20543" t="s">
        <v>24</v>
      </c>
      <c r="E20543" t="s">
        <v>24</v>
      </c>
      <c r="F20543">
        <v>1021355</v>
      </c>
    </row>
    <row r="20544" spans="1:6">
      <c r="A20544" s="171">
        <v>44819</v>
      </c>
      <c r="B20544" t="s">
        <v>164</v>
      </c>
      <c r="C20544">
        <v>237095.97</v>
      </c>
      <c r="D20544" t="s">
        <v>25</v>
      </c>
      <c r="E20544" t="s">
        <v>25</v>
      </c>
      <c r="F20544">
        <v>2263027</v>
      </c>
    </row>
    <row r="20545" spans="1:6">
      <c r="A20545" s="171">
        <v>44819</v>
      </c>
      <c r="B20545" t="s">
        <v>164</v>
      </c>
      <c r="C20545">
        <v>237095.97</v>
      </c>
      <c r="D20545" t="s">
        <v>26</v>
      </c>
      <c r="E20545" t="s">
        <v>26</v>
      </c>
      <c r="F20545">
        <v>983779</v>
      </c>
    </row>
    <row r="20546" spans="1:6">
      <c r="A20546" s="171">
        <v>44819</v>
      </c>
      <c r="B20546" t="s">
        <v>164</v>
      </c>
      <c r="C20546">
        <v>237095.97</v>
      </c>
      <c r="D20546" t="s">
        <v>27</v>
      </c>
      <c r="E20546" t="s">
        <v>27</v>
      </c>
      <c r="F20546">
        <v>124423</v>
      </c>
    </row>
    <row r="20547" spans="1:6">
      <c r="A20547" s="171">
        <v>44819</v>
      </c>
      <c r="B20547" t="s">
        <v>164</v>
      </c>
      <c r="C20547">
        <v>237095.97</v>
      </c>
      <c r="D20547" t="s">
        <v>28</v>
      </c>
      <c r="E20547" t="s">
        <v>28</v>
      </c>
      <c r="F20547">
        <v>0</v>
      </c>
    </row>
    <row r="20548" spans="1:6">
      <c r="A20548" s="171">
        <v>44819</v>
      </c>
      <c r="B20548" t="s">
        <v>164</v>
      </c>
      <c r="C20548">
        <v>237095.97</v>
      </c>
      <c r="D20548" t="s">
        <v>29</v>
      </c>
      <c r="E20548" t="s">
        <v>29</v>
      </c>
      <c r="F20548">
        <v>1572677</v>
      </c>
    </row>
    <row r="20549" spans="1:6">
      <c r="A20549" s="171">
        <v>44819</v>
      </c>
      <c r="B20549" t="s">
        <v>164</v>
      </c>
      <c r="C20549">
        <v>237095.97</v>
      </c>
      <c r="D20549" t="s">
        <v>30</v>
      </c>
      <c r="E20549" t="s">
        <v>30</v>
      </c>
      <c r="F20549">
        <v>20821285</v>
      </c>
    </row>
    <row r="20550" spans="1:6">
      <c r="A20550" s="171">
        <v>44819</v>
      </c>
      <c r="B20550" t="s">
        <v>164</v>
      </c>
      <c r="C20550">
        <v>237095.97</v>
      </c>
      <c r="D20550" t="s">
        <v>31</v>
      </c>
      <c r="E20550" t="s">
        <v>31</v>
      </c>
      <c r="F20550">
        <v>574435</v>
      </c>
    </row>
    <row r="20551" spans="1:6">
      <c r="A20551" s="171">
        <v>44819</v>
      </c>
      <c r="B20551" t="s">
        <v>164</v>
      </c>
      <c r="C20551">
        <v>237095.97</v>
      </c>
      <c r="D20551" t="s">
        <v>32</v>
      </c>
      <c r="E20551" t="s">
        <v>32</v>
      </c>
      <c r="F20551">
        <v>307285</v>
      </c>
    </row>
    <row r="20552" spans="1:6">
      <c r="A20552" s="171">
        <v>44819</v>
      </c>
      <c r="B20552" t="s">
        <v>164</v>
      </c>
      <c r="C20552">
        <v>237095.97</v>
      </c>
      <c r="D20552" t="s">
        <v>33</v>
      </c>
      <c r="E20552" t="s">
        <v>33</v>
      </c>
      <c r="F20552">
        <v>250566521</v>
      </c>
    </row>
    <row r="20553" spans="1:6">
      <c r="A20553" s="171">
        <v>44819</v>
      </c>
      <c r="B20553" t="s">
        <v>164</v>
      </c>
      <c r="C20553">
        <v>237095.97</v>
      </c>
      <c r="D20553" t="s">
        <v>34</v>
      </c>
      <c r="E20553" t="s">
        <v>34</v>
      </c>
      <c r="F20553">
        <v>0</v>
      </c>
    </row>
    <row r="20554" spans="1:6">
      <c r="A20554" s="171">
        <v>44819</v>
      </c>
      <c r="B20554" t="s">
        <v>164</v>
      </c>
      <c r="C20554">
        <v>237095.97</v>
      </c>
      <c r="D20554" t="s">
        <v>35</v>
      </c>
      <c r="E20554" t="s">
        <v>35</v>
      </c>
      <c r="F20554">
        <v>15220718</v>
      </c>
    </row>
    <row r="20555" spans="1:6">
      <c r="A20555" s="171">
        <v>44819</v>
      </c>
      <c r="B20555" t="s">
        <v>164</v>
      </c>
      <c r="C20555">
        <v>237095.97</v>
      </c>
      <c r="D20555" t="s">
        <v>36</v>
      </c>
      <c r="E20555" t="s">
        <v>36</v>
      </c>
      <c r="F20555">
        <v>0</v>
      </c>
    </row>
    <row r="20556" spans="1:6">
      <c r="A20556" s="171">
        <v>44819</v>
      </c>
      <c r="B20556" t="s">
        <v>164</v>
      </c>
      <c r="C20556">
        <v>237095.97</v>
      </c>
      <c r="D20556" t="s">
        <v>37</v>
      </c>
      <c r="E20556" t="s">
        <v>37</v>
      </c>
      <c r="F20556">
        <v>0</v>
      </c>
    </row>
    <row r="20557" spans="1:6">
      <c r="A20557" s="171">
        <v>44819</v>
      </c>
      <c r="B20557" t="s">
        <v>164</v>
      </c>
      <c r="C20557">
        <v>237095.97</v>
      </c>
      <c r="D20557" t="s">
        <v>38</v>
      </c>
      <c r="E20557" t="s">
        <v>38</v>
      </c>
      <c r="F20557">
        <v>4757582</v>
      </c>
    </row>
    <row r="20558" spans="1:6">
      <c r="A20558" s="171">
        <v>44819</v>
      </c>
      <c r="B20558" t="s">
        <v>164</v>
      </c>
      <c r="C20558">
        <v>237095.97</v>
      </c>
      <c r="D20558" t="s">
        <v>39</v>
      </c>
      <c r="E20558" t="s">
        <v>39</v>
      </c>
      <c r="F20558">
        <v>0</v>
      </c>
    </row>
    <row r="20559" spans="1:6">
      <c r="A20559" s="171">
        <v>44819</v>
      </c>
      <c r="B20559" t="s">
        <v>164</v>
      </c>
      <c r="C20559">
        <v>237095.97</v>
      </c>
      <c r="D20559" t="s">
        <v>40</v>
      </c>
      <c r="E20559" t="s">
        <v>40</v>
      </c>
      <c r="F20559">
        <v>0</v>
      </c>
    </row>
    <row r="20560" spans="1:6">
      <c r="A20560" s="171">
        <v>44819</v>
      </c>
      <c r="B20560" t="s">
        <v>164</v>
      </c>
      <c r="C20560">
        <v>237095.97</v>
      </c>
      <c r="D20560" t="s">
        <v>41</v>
      </c>
      <c r="E20560" t="s">
        <v>41</v>
      </c>
      <c r="F20560">
        <v>0</v>
      </c>
    </row>
    <row r="20561" spans="1:6">
      <c r="A20561" s="171">
        <v>44820</v>
      </c>
      <c r="B20561" t="s">
        <v>164</v>
      </c>
      <c r="C20561">
        <v>742881.11</v>
      </c>
      <c r="D20561" t="s">
        <v>9</v>
      </c>
      <c r="E20561" t="s">
        <v>9</v>
      </c>
      <c r="F20561">
        <v>3542063</v>
      </c>
    </row>
    <row r="20562" spans="1:6">
      <c r="A20562" s="171">
        <v>44820</v>
      </c>
      <c r="B20562" t="s">
        <v>164</v>
      </c>
      <c r="C20562">
        <v>742881.11</v>
      </c>
      <c r="D20562" t="s">
        <v>9</v>
      </c>
      <c r="E20562" t="s">
        <v>10</v>
      </c>
      <c r="F20562">
        <v>887376</v>
      </c>
    </row>
    <row r="20563" spans="1:6">
      <c r="A20563" s="171">
        <v>44820</v>
      </c>
      <c r="B20563" t="s">
        <v>164</v>
      </c>
      <c r="C20563">
        <v>742881.11</v>
      </c>
      <c r="D20563" t="s">
        <v>9</v>
      </c>
      <c r="E20563" t="s">
        <v>11</v>
      </c>
      <c r="F20563">
        <v>0</v>
      </c>
    </row>
    <row r="20564" spans="1:6">
      <c r="A20564" s="171">
        <v>44820</v>
      </c>
      <c r="B20564" t="s">
        <v>164</v>
      </c>
      <c r="C20564">
        <v>742881.11</v>
      </c>
      <c r="D20564" t="s">
        <v>9</v>
      </c>
      <c r="E20564" t="s">
        <v>12</v>
      </c>
      <c r="F20564">
        <v>2654687</v>
      </c>
    </row>
    <row r="20565" spans="1:6">
      <c r="A20565" s="171">
        <v>44820</v>
      </c>
      <c r="B20565" t="s">
        <v>164</v>
      </c>
      <c r="C20565">
        <v>742881.11</v>
      </c>
      <c r="D20565" t="s">
        <v>9</v>
      </c>
      <c r="E20565" t="s">
        <v>13</v>
      </c>
      <c r="F20565">
        <v>0</v>
      </c>
    </row>
    <row r="20566" spans="1:6">
      <c r="A20566" s="171">
        <v>44820</v>
      </c>
      <c r="B20566" t="s">
        <v>164</v>
      </c>
      <c r="C20566">
        <v>742881.11</v>
      </c>
      <c r="D20566" t="s">
        <v>14</v>
      </c>
      <c r="E20566" t="s">
        <v>14</v>
      </c>
      <c r="F20566">
        <v>183481</v>
      </c>
    </row>
    <row r="20567" spans="1:6">
      <c r="A20567" s="171">
        <v>44820</v>
      </c>
      <c r="B20567" t="s">
        <v>164</v>
      </c>
      <c r="C20567">
        <v>742881.11</v>
      </c>
      <c r="D20567" t="s">
        <v>14</v>
      </c>
      <c r="E20567" t="s">
        <v>15</v>
      </c>
      <c r="F20567">
        <v>0</v>
      </c>
    </row>
    <row r="20568" spans="1:6">
      <c r="A20568" s="171">
        <v>44820</v>
      </c>
      <c r="B20568" t="s">
        <v>164</v>
      </c>
      <c r="C20568">
        <v>742881.11</v>
      </c>
      <c r="D20568" t="s">
        <v>14</v>
      </c>
      <c r="E20568" t="s">
        <v>16</v>
      </c>
      <c r="F20568">
        <v>0</v>
      </c>
    </row>
    <row r="20569" spans="1:6">
      <c r="A20569" s="171">
        <v>44820</v>
      </c>
      <c r="B20569" t="s">
        <v>164</v>
      </c>
      <c r="C20569">
        <v>742881.11</v>
      </c>
      <c r="D20569" t="s">
        <v>14</v>
      </c>
      <c r="E20569" t="s">
        <v>17</v>
      </c>
      <c r="F20569">
        <v>0</v>
      </c>
    </row>
    <row r="20570" spans="1:6">
      <c r="A20570" s="171">
        <v>44820</v>
      </c>
      <c r="B20570" t="s">
        <v>164</v>
      </c>
      <c r="C20570">
        <v>742881.11</v>
      </c>
      <c r="D20570" t="s">
        <v>14</v>
      </c>
      <c r="E20570" t="s">
        <v>18</v>
      </c>
      <c r="F20570">
        <v>183481</v>
      </c>
    </row>
    <row r="20571" spans="1:6">
      <c r="A20571" s="171">
        <v>44820</v>
      </c>
      <c r="B20571" t="s">
        <v>164</v>
      </c>
      <c r="C20571">
        <v>742881.11</v>
      </c>
      <c r="D20571" t="s">
        <v>19</v>
      </c>
      <c r="E20571" t="s">
        <v>19</v>
      </c>
      <c r="F20571">
        <v>940586</v>
      </c>
    </row>
    <row r="20572" spans="1:6">
      <c r="A20572" s="171">
        <v>44820</v>
      </c>
      <c r="B20572" t="s">
        <v>164</v>
      </c>
      <c r="C20572">
        <v>742881.11</v>
      </c>
      <c r="D20572" t="s">
        <v>19</v>
      </c>
      <c r="E20572" t="s">
        <v>20</v>
      </c>
      <c r="F20572">
        <v>360433</v>
      </c>
    </row>
    <row r="20573" spans="1:6">
      <c r="A20573" s="171">
        <v>44820</v>
      </c>
      <c r="B20573" t="s">
        <v>164</v>
      </c>
      <c r="C20573">
        <v>742881.11</v>
      </c>
      <c r="D20573" t="s">
        <v>19</v>
      </c>
      <c r="E20573" t="s">
        <v>21</v>
      </c>
      <c r="F20573">
        <v>580153</v>
      </c>
    </row>
    <row r="20574" spans="1:6">
      <c r="A20574" s="171">
        <v>44820</v>
      </c>
      <c r="B20574" t="s">
        <v>164</v>
      </c>
      <c r="C20574">
        <v>742881.11</v>
      </c>
      <c r="D20574" t="s">
        <v>19</v>
      </c>
      <c r="E20574" t="s">
        <v>22</v>
      </c>
      <c r="F20574">
        <v>0</v>
      </c>
    </row>
    <row r="20575" spans="1:6">
      <c r="A20575" s="171">
        <v>44820</v>
      </c>
      <c r="B20575" t="s">
        <v>164</v>
      </c>
      <c r="C20575">
        <v>742881.11</v>
      </c>
      <c r="D20575" t="s">
        <v>23</v>
      </c>
      <c r="E20575" t="s">
        <v>23</v>
      </c>
      <c r="F20575">
        <v>297511</v>
      </c>
    </row>
    <row r="20576" spans="1:6">
      <c r="A20576" s="171">
        <v>44820</v>
      </c>
      <c r="B20576" t="s">
        <v>164</v>
      </c>
      <c r="C20576">
        <v>742881.11</v>
      </c>
      <c r="D20576" t="s">
        <v>24</v>
      </c>
      <c r="E20576" t="s">
        <v>24</v>
      </c>
      <c r="F20576">
        <v>839724</v>
      </c>
    </row>
    <row r="20577" spans="1:6">
      <c r="A20577" s="171">
        <v>44820</v>
      </c>
      <c r="B20577" t="s">
        <v>164</v>
      </c>
      <c r="C20577">
        <v>742881.11</v>
      </c>
      <c r="D20577" t="s">
        <v>25</v>
      </c>
      <c r="E20577" t="s">
        <v>25</v>
      </c>
      <c r="F20577">
        <v>2060149</v>
      </c>
    </row>
    <row r="20578" spans="1:6">
      <c r="A20578" s="171">
        <v>44820</v>
      </c>
      <c r="B20578" t="s">
        <v>164</v>
      </c>
      <c r="C20578">
        <v>742881.11</v>
      </c>
      <c r="D20578" t="s">
        <v>26</v>
      </c>
      <c r="E20578" t="s">
        <v>26</v>
      </c>
      <c r="F20578">
        <v>1247992</v>
      </c>
    </row>
    <row r="20579" spans="1:6">
      <c r="A20579" s="171">
        <v>44820</v>
      </c>
      <c r="B20579" t="s">
        <v>164</v>
      </c>
      <c r="C20579">
        <v>742881.11</v>
      </c>
      <c r="D20579" t="s">
        <v>27</v>
      </c>
      <c r="E20579" t="s">
        <v>27</v>
      </c>
      <c r="F20579">
        <v>112097</v>
      </c>
    </row>
    <row r="20580" spans="1:6">
      <c r="A20580" s="171">
        <v>44820</v>
      </c>
      <c r="B20580" t="s">
        <v>164</v>
      </c>
      <c r="C20580">
        <v>742881.11</v>
      </c>
      <c r="D20580" t="s">
        <v>28</v>
      </c>
      <c r="E20580" t="s">
        <v>28</v>
      </c>
      <c r="F20580">
        <v>0</v>
      </c>
    </row>
    <row r="20581" spans="1:6">
      <c r="A20581" s="171">
        <v>44820</v>
      </c>
      <c r="B20581" t="s">
        <v>164</v>
      </c>
      <c r="C20581">
        <v>742881.11</v>
      </c>
      <c r="D20581" t="s">
        <v>29</v>
      </c>
      <c r="E20581" t="s">
        <v>29</v>
      </c>
      <c r="F20581">
        <v>2007409</v>
      </c>
    </row>
    <row r="20582" spans="1:6">
      <c r="A20582" s="171">
        <v>44820</v>
      </c>
      <c r="B20582" t="s">
        <v>164</v>
      </c>
      <c r="C20582">
        <v>742881.11</v>
      </c>
      <c r="D20582" t="s">
        <v>30</v>
      </c>
      <c r="E20582" t="s">
        <v>30</v>
      </c>
      <c r="F20582">
        <v>17154479</v>
      </c>
    </row>
    <row r="20583" spans="1:6">
      <c r="A20583" s="171">
        <v>44820</v>
      </c>
      <c r="B20583" t="s">
        <v>164</v>
      </c>
      <c r="C20583">
        <v>742881.11</v>
      </c>
      <c r="D20583" t="s">
        <v>31</v>
      </c>
      <c r="E20583" t="s">
        <v>31</v>
      </c>
      <c r="F20583">
        <v>664054</v>
      </c>
    </row>
    <row r="20584" spans="1:6">
      <c r="A20584" s="171">
        <v>44820</v>
      </c>
      <c r="B20584" t="s">
        <v>164</v>
      </c>
      <c r="C20584">
        <v>742881.11</v>
      </c>
      <c r="D20584" t="s">
        <v>32</v>
      </c>
      <c r="E20584" t="s">
        <v>32</v>
      </c>
      <c r="F20584">
        <v>149975</v>
      </c>
    </row>
    <row r="20585" spans="1:6">
      <c r="A20585" s="171">
        <v>44820</v>
      </c>
      <c r="B20585" t="s">
        <v>164</v>
      </c>
      <c r="C20585">
        <v>742881.11</v>
      </c>
      <c r="D20585" t="s">
        <v>33</v>
      </c>
      <c r="E20585" t="s">
        <v>33</v>
      </c>
      <c r="F20585">
        <v>263604591</v>
      </c>
    </row>
    <row r="20586" spans="1:6">
      <c r="A20586" s="171">
        <v>44820</v>
      </c>
      <c r="B20586" t="s">
        <v>164</v>
      </c>
      <c r="C20586">
        <v>742881.11</v>
      </c>
      <c r="D20586" t="s">
        <v>34</v>
      </c>
      <c r="E20586" t="s">
        <v>34</v>
      </c>
      <c r="F20586">
        <v>0</v>
      </c>
    </row>
    <row r="20587" spans="1:6">
      <c r="A20587" s="171">
        <v>44820</v>
      </c>
      <c r="B20587" t="s">
        <v>164</v>
      </c>
      <c r="C20587">
        <v>742881.11</v>
      </c>
      <c r="D20587" t="s">
        <v>35</v>
      </c>
      <c r="E20587" t="s">
        <v>35</v>
      </c>
      <c r="F20587">
        <v>15657375</v>
      </c>
    </row>
    <row r="20588" spans="1:6">
      <c r="A20588" s="171">
        <v>44820</v>
      </c>
      <c r="B20588" t="s">
        <v>164</v>
      </c>
      <c r="C20588">
        <v>742881.11</v>
      </c>
      <c r="D20588" t="s">
        <v>36</v>
      </c>
      <c r="E20588" t="s">
        <v>36</v>
      </c>
      <c r="F20588">
        <v>0</v>
      </c>
    </row>
    <row r="20589" spans="1:6">
      <c r="A20589" s="171">
        <v>44820</v>
      </c>
      <c r="B20589" t="s">
        <v>164</v>
      </c>
      <c r="C20589">
        <v>742881.11</v>
      </c>
      <c r="D20589" t="s">
        <v>37</v>
      </c>
      <c r="E20589" t="s">
        <v>37</v>
      </c>
      <c r="F20589">
        <v>0</v>
      </c>
    </row>
    <row r="20590" spans="1:6">
      <c r="A20590" s="171">
        <v>44820</v>
      </c>
      <c r="B20590" t="s">
        <v>164</v>
      </c>
      <c r="C20590">
        <v>742881.11</v>
      </c>
      <c r="D20590" t="s">
        <v>38</v>
      </c>
      <c r="E20590" t="s">
        <v>38</v>
      </c>
      <c r="F20590">
        <v>4709078</v>
      </c>
    </row>
    <row r="20591" spans="1:6">
      <c r="A20591" s="171">
        <v>44820</v>
      </c>
      <c r="B20591" t="s">
        <v>164</v>
      </c>
      <c r="C20591">
        <v>742881.11</v>
      </c>
      <c r="D20591" t="s">
        <v>39</v>
      </c>
      <c r="E20591" t="s">
        <v>39</v>
      </c>
      <c r="F20591">
        <v>0</v>
      </c>
    </row>
    <row r="20592" spans="1:6">
      <c r="A20592" s="171">
        <v>44820</v>
      </c>
      <c r="B20592" t="s">
        <v>164</v>
      </c>
      <c r="C20592">
        <v>742881.11</v>
      </c>
      <c r="D20592" t="s">
        <v>40</v>
      </c>
      <c r="E20592" t="s">
        <v>40</v>
      </c>
      <c r="F20592">
        <v>0</v>
      </c>
    </row>
    <row r="20593" spans="1:6">
      <c r="A20593" s="171">
        <v>44820</v>
      </c>
      <c r="B20593" t="s">
        <v>164</v>
      </c>
      <c r="C20593">
        <v>742881.11</v>
      </c>
      <c r="D20593" t="s">
        <v>41</v>
      </c>
      <c r="E20593" t="s">
        <v>41</v>
      </c>
      <c r="F20593">
        <v>0</v>
      </c>
    </row>
    <row r="20594" spans="1:6">
      <c r="A20594" s="171">
        <v>44821</v>
      </c>
      <c r="B20594" t="s">
        <v>164</v>
      </c>
      <c r="C20594">
        <v>444580.05</v>
      </c>
      <c r="D20594" t="s">
        <v>9</v>
      </c>
      <c r="E20594" t="s">
        <v>9</v>
      </c>
      <c r="F20594">
        <v>3550323</v>
      </c>
    </row>
    <row r="20595" spans="1:6">
      <c r="A20595" s="171">
        <v>44821</v>
      </c>
      <c r="B20595" t="s">
        <v>164</v>
      </c>
      <c r="C20595">
        <v>444580.05</v>
      </c>
      <c r="D20595" t="s">
        <v>9</v>
      </c>
      <c r="E20595" t="s">
        <v>10</v>
      </c>
      <c r="F20595">
        <v>619479</v>
      </c>
    </row>
    <row r="20596" spans="1:6">
      <c r="A20596" s="171">
        <v>44821</v>
      </c>
      <c r="B20596" t="s">
        <v>164</v>
      </c>
      <c r="C20596">
        <v>444580.05</v>
      </c>
      <c r="D20596" t="s">
        <v>9</v>
      </c>
      <c r="E20596" t="s">
        <v>11</v>
      </c>
      <c r="F20596">
        <v>0</v>
      </c>
    </row>
    <row r="20597" spans="1:6">
      <c r="A20597" s="171">
        <v>44821</v>
      </c>
      <c r="B20597" t="s">
        <v>164</v>
      </c>
      <c r="C20597">
        <v>444580.05</v>
      </c>
      <c r="D20597" t="s">
        <v>9</v>
      </c>
      <c r="E20597" t="s">
        <v>12</v>
      </c>
      <c r="F20597">
        <v>2930844</v>
      </c>
    </row>
    <row r="20598" spans="1:6">
      <c r="A20598" s="171">
        <v>44821</v>
      </c>
      <c r="B20598" t="s">
        <v>164</v>
      </c>
      <c r="C20598">
        <v>444580.05</v>
      </c>
      <c r="D20598" t="s">
        <v>9</v>
      </c>
      <c r="E20598" t="s">
        <v>13</v>
      </c>
      <c r="F20598">
        <v>0</v>
      </c>
    </row>
    <row r="20599" spans="1:6">
      <c r="A20599" s="171">
        <v>44821</v>
      </c>
      <c r="B20599" t="s">
        <v>164</v>
      </c>
      <c r="C20599">
        <v>444580.05</v>
      </c>
      <c r="D20599" t="s">
        <v>14</v>
      </c>
      <c r="E20599" t="s">
        <v>14</v>
      </c>
      <c r="F20599">
        <v>257745</v>
      </c>
    </row>
    <row r="20600" spans="1:6">
      <c r="A20600" s="171">
        <v>44821</v>
      </c>
      <c r="B20600" t="s">
        <v>164</v>
      </c>
      <c r="C20600">
        <v>444580.05</v>
      </c>
      <c r="D20600" t="s">
        <v>14</v>
      </c>
      <c r="E20600" t="s">
        <v>15</v>
      </c>
      <c r="F20600">
        <v>0</v>
      </c>
    </row>
    <row r="20601" spans="1:6">
      <c r="A20601" s="171">
        <v>44821</v>
      </c>
      <c r="B20601" t="s">
        <v>164</v>
      </c>
      <c r="C20601">
        <v>444580.05</v>
      </c>
      <c r="D20601" t="s">
        <v>14</v>
      </c>
      <c r="E20601" t="s">
        <v>16</v>
      </c>
      <c r="F20601">
        <v>0</v>
      </c>
    </row>
    <row r="20602" spans="1:6">
      <c r="A20602" s="171">
        <v>44821</v>
      </c>
      <c r="B20602" t="s">
        <v>164</v>
      </c>
      <c r="C20602">
        <v>444580.05</v>
      </c>
      <c r="D20602" t="s">
        <v>14</v>
      </c>
      <c r="E20602" t="s">
        <v>17</v>
      </c>
      <c r="F20602">
        <v>0</v>
      </c>
    </row>
    <row r="20603" spans="1:6">
      <c r="A20603" s="171">
        <v>44821</v>
      </c>
      <c r="B20603" t="s">
        <v>164</v>
      </c>
      <c r="C20603">
        <v>444580.05</v>
      </c>
      <c r="D20603" t="s">
        <v>14</v>
      </c>
      <c r="E20603" t="s">
        <v>18</v>
      </c>
      <c r="F20603">
        <v>257745</v>
      </c>
    </row>
    <row r="20604" spans="1:6">
      <c r="A20604" s="171">
        <v>44821</v>
      </c>
      <c r="B20604" t="s">
        <v>164</v>
      </c>
      <c r="C20604">
        <v>444580.05</v>
      </c>
      <c r="D20604" t="s">
        <v>19</v>
      </c>
      <c r="E20604" t="s">
        <v>19</v>
      </c>
      <c r="F20604">
        <v>1512599</v>
      </c>
    </row>
    <row r="20605" spans="1:6">
      <c r="A20605" s="171">
        <v>44821</v>
      </c>
      <c r="B20605" t="s">
        <v>164</v>
      </c>
      <c r="C20605">
        <v>444580.05</v>
      </c>
      <c r="D20605" t="s">
        <v>19</v>
      </c>
      <c r="E20605" t="s">
        <v>20</v>
      </c>
      <c r="F20605">
        <v>370223</v>
      </c>
    </row>
    <row r="20606" spans="1:6">
      <c r="A20606" s="171">
        <v>44821</v>
      </c>
      <c r="B20606" t="s">
        <v>164</v>
      </c>
      <c r="C20606">
        <v>444580.05</v>
      </c>
      <c r="D20606" t="s">
        <v>19</v>
      </c>
      <c r="E20606" t="s">
        <v>21</v>
      </c>
      <c r="F20606">
        <v>1142376</v>
      </c>
    </row>
    <row r="20607" spans="1:6">
      <c r="A20607" s="171">
        <v>44821</v>
      </c>
      <c r="B20607" t="s">
        <v>164</v>
      </c>
      <c r="C20607">
        <v>444580.05</v>
      </c>
      <c r="D20607" t="s">
        <v>19</v>
      </c>
      <c r="E20607" t="s">
        <v>22</v>
      </c>
      <c r="F20607">
        <v>0</v>
      </c>
    </row>
    <row r="20608" spans="1:6">
      <c r="A20608" s="171">
        <v>44821</v>
      </c>
      <c r="B20608" t="s">
        <v>164</v>
      </c>
      <c r="C20608">
        <v>444580.05</v>
      </c>
      <c r="D20608" t="s">
        <v>23</v>
      </c>
      <c r="E20608" t="s">
        <v>23</v>
      </c>
      <c r="F20608">
        <v>372744</v>
      </c>
    </row>
    <row r="20609" spans="1:6">
      <c r="A20609" s="171">
        <v>44821</v>
      </c>
      <c r="B20609" t="s">
        <v>164</v>
      </c>
      <c r="C20609">
        <v>444580.05</v>
      </c>
      <c r="D20609" t="s">
        <v>24</v>
      </c>
      <c r="E20609" t="s">
        <v>24</v>
      </c>
      <c r="F20609">
        <v>1119417</v>
      </c>
    </row>
    <row r="20610" spans="1:6">
      <c r="A20610" s="171">
        <v>44821</v>
      </c>
      <c r="B20610" t="s">
        <v>164</v>
      </c>
      <c r="C20610">
        <v>444580.05</v>
      </c>
      <c r="D20610" t="s">
        <v>25</v>
      </c>
      <c r="E20610" t="s">
        <v>25</v>
      </c>
      <c r="F20610">
        <v>2023327</v>
      </c>
    </row>
    <row r="20611" spans="1:6">
      <c r="A20611" s="171">
        <v>44821</v>
      </c>
      <c r="B20611" t="s">
        <v>164</v>
      </c>
      <c r="C20611">
        <v>444580.05</v>
      </c>
      <c r="D20611" t="s">
        <v>26</v>
      </c>
      <c r="E20611" t="s">
        <v>26</v>
      </c>
      <c r="F20611">
        <v>2877142</v>
      </c>
    </row>
    <row r="20612" spans="1:6">
      <c r="A20612" s="171">
        <v>44821</v>
      </c>
      <c r="B20612" t="s">
        <v>164</v>
      </c>
      <c r="C20612">
        <v>444580.05</v>
      </c>
      <c r="D20612" t="s">
        <v>27</v>
      </c>
      <c r="E20612" t="s">
        <v>27</v>
      </c>
      <c r="F20612">
        <v>134051</v>
      </c>
    </row>
    <row r="20613" spans="1:6">
      <c r="A20613" s="171">
        <v>44821</v>
      </c>
      <c r="B20613" t="s">
        <v>164</v>
      </c>
      <c r="C20613">
        <v>444580.05</v>
      </c>
      <c r="D20613" t="s">
        <v>28</v>
      </c>
      <c r="E20613" t="s">
        <v>28</v>
      </c>
      <c r="F20613">
        <v>0</v>
      </c>
    </row>
    <row r="20614" spans="1:6">
      <c r="A20614" s="171">
        <v>44821</v>
      </c>
      <c r="B20614" t="s">
        <v>164</v>
      </c>
      <c r="C20614">
        <v>444580.05</v>
      </c>
      <c r="D20614" t="s">
        <v>29</v>
      </c>
      <c r="E20614" t="s">
        <v>29</v>
      </c>
      <c r="F20614">
        <v>2309638</v>
      </c>
    </row>
    <row r="20615" spans="1:6">
      <c r="A20615" s="171">
        <v>44821</v>
      </c>
      <c r="B20615" t="s">
        <v>164</v>
      </c>
      <c r="C20615">
        <v>444580.05</v>
      </c>
      <c r="D20615" t="s">
        <v>30</v>
      </c>
      <c r="E20615" t="s">
        <v>30</v>
      </c>
      <c r="F20615">
        <v>21266205</v>
      </c>
    </row>
    <row r="20616" spans="1:6">
      <c r="A20616" s="171">
        <v>44821</v>
      </c>
      <c r="B20616" t="s">
        <v>164</v>
      </c>
      <c r="C20616">
        <v>444580.05</v>
      </c>
      <c r="D20616" t="s">
        <v>31</v>
      </c>
      <c r="E20616" t="s">
        <v>31</v>
      </c>
      <c r="F20616">
        <v>681978</v>
      </c>
    </row>
    <row r="20617" spans="1:6">
      <c r="A20617" s="171">
        <v>44821</v>
      </c>
      <c r="B20617" t="s">
        <v>164</v>
      </c>
      <c r="C20617">
        <v>444580.05</v>
      </c>
      <c r="D20617" t="s">
        <v>32</v>
      </c>
      <c r="E20617" t="s">
        <v>32</v>
      </c>
      <c r="F20617">
        <v>80719</v>
      </c>
    </row>
    <row r="20618" spans="1:6">
      <c r="A20618" s="171">
        <v>44821</v>
      </c>
      <c r="B20618" t="s">
        <v>164</v>
      </c>
      <c r="C20618">
        <v>444580.05</v>
      </c>
      <c r="D20618" t="s">
        <v>33</v>
      </c>
      <c r="E20618" t="s">
        <v>33</v>
      </c>
      <c r="F20618">
        <v>265054721</v>
      </c>
    </row>
    <row r="20619" spans="1:6">
      <c r="A20619" s="171">
        <v>44821</v>
      </c>
      <c r="B20619" t="s">
        <v>164</v>
      </c>
      <c r="C20619">
        <v>444580.05</v>
      </c>
      <c r="D20619" t="s">
        <v>34</v>
      </c>
      <c r="E20619" t="s">
        <v>34</v>
      </c>
      <c r="F20619">
        <v>0</v>
      </c>
    </row>
    <row r="20620" spans="1:6">
      <c r="A20620" s="171">
        <v>44821</v>
      </c>
      <c r="B20620" t="s">
        <v>164</v>
      </c>
      <c r="C20620">
        <v>444580.05</v>
      </c>
      <c r="D20620" t="s">
        <v>35</v>
      </c>
      <c r="E20620" t="s">
        <v>35</v>
      </c>
      <c r="F20620">
        <v>16414970</v>
      </c>
    </row>
    <row r="20621" spans="1:6">
      <c r="A20621" s="171">
        <v>44821</v>
      </c>
      <c r="B20621" t="s">
        <v>164</v>
      </c>
      <c r="C20621">
        <v>444580.05</v>
      </c>
      <c r="D20621" t="s">
        <v>36</v>
      </c>
      <c r="E20621" t="s">
        <v>36</v>
      </c>
      <c r="F20621">
        <v>0</v>
      </c>
    </row>
    <row r="20622" spans="1:6">
      <c r="A20622" s="171">
        <v>44821</v>
      </c>
      <c r="B20622" t="s">
        <v>164</v>
      </c>
      <c r="C20622">
        <v>444580.05</v>
      </c>
      <c r="D20622" t="s">
        <v>37</v>
      </c>
      <c r="E20622" t="s">
        <v>37</v>
      </c>
      <c r="F20622">
        <v>0</v>
      </c>
    </row>
    <row r="20623" spans="1:6">
      <c r="A20623" s="171">
        <v>44821</v>
      </c>
      <c r="B20623" t="s">
        <v>164</v>
      </c>
      <c r="C20623">
        <v>444580.05</v>
      </c>
      <c r="D20623" t="s">
        <v>38</v>
      </c>
      <c r="E20623" t="s">
        <v>38</v>
      </c>
      <c r="F20623">
        <v>4727309</v>
      </c>
    </row>
    <row r="20624" spans="1:6">
      <c r="A20624" s="171">
        <v>44821</v>
      </c>
      <c r="B20624" t="s">
        <v>164</v>
      </c>
      <c r="C20624">
        <v>444580.05</v>
      </c>
      <c r="D20624" t="s">
        <v>39</v>
      </c>
      <c r="E20624" t="s">
        <v>39</v>
      </c>
      <c r="F20624">
        <v>0</v>
      </c>
    </row>
    <row r="20625" spans="1:6">
      <c r="A20625" s="171">
        <v>44821</v>
      </c>
      <c r="B20625" t="s">
        <v>164</v>
      </c>
      <c r="C20625">
        <v>444580.05</v>
      </c>
      <c r="D20625" t="s">
        <v>40</v>
      </c>
      <c r="E20625" t="s">
        <v>40</v>
      </c>
      <c r="F20625">
        <v>0</v>
      </c>
    </row>
    <row r="20626" spans="1:6">
      <c r="A20626" s="171">
        <v>44821</v>
      </c>
      <c r="B20626" t="s">
        <v>164</v>
      </c>
      <c r="C20626">
        <v>444580.05</v>
      </c>
      <c r="D20626" t="s">
        <v>41</v>
      </c>
      <c r="E20626" t="s">
        <v>41</v>
      </c>
      <c r="F20626">
        <v>0</v>
      </c>
    </row>
    <row r="20627" spans="1:6">
      <c r="A20627" s="171">
        <v>44822</v>
      </c>
      <c r="B20627" t="s">
        <v>164</v>
      </c>
      <c r="C20627">
        <v>430123.73</v>
      </c>
      <c r="D20627" t="s">
        <v>9</v>
      </c>
      <c r="E20627" t="s">
        <v>9</v>
      </c>
      <c r="F20627">
        <v>2975788</v>
      </c>
    </row>
    <row r="20628" spans="1:6">
      <c r="A20628" s="171">
        <v>44822</v>
      </c>
      <c r="B20628" t="s">
        <v>164</v>
      </c>
      <c r="C20628">
        <v>430123.73</v>
      </c>
      <c r="D20628" t="s">
        <v>9</v>
      </c>
      <c r="E20628" t="s">
        <v>10</v>
      </c>
      <c r="F20628">
        <v>305111</v>
      </c>
    </row>
    <row r="20629" spans="1:6">
      <c r="A20629" s="171">
        <v>44822</v>
      </c>
      <c r="B20629" t="s">
        <v>164</v>
      </c>
      <c r="C20629">
        <v>430123.73</v>
      </c>
      <c r="D20629" t="s">
        <v>9</v>
      </c>
      <c r="E20629" t="s">
        <v>11</v>
      </c>
      <c r="F20629">
        <v>0</v>
      </c>
    </row>
    <row r="20630" spans="1:6">
      <c r="A20630" s="171">
        <v>44822</v>
      </c>
      <c r="B20630" t="s">
        <v>164</v>
      </c>
      <c r="C20630">
        <v>430123.73</v>
      </c>
      <c r="D20630" t="s">
        <v>9</v>
      </c>
      <c r="E20630" t="s">
        <v>12</v>
      </c>
      <c r="F20630">
        <v>2670677</v>
      </c>
    </row>
    <row r="20631" spans="1:6">
      <c r="A20631" s="171">
        <v>44822</v>
      </c>
      <c r="B20631" t="s">
        <v>164</v>
      </c>
      <c r="C20631">
        <v>430123.73</v>
      </c>
      <c r="D20631" t="s">
        <v>9</v>
      </c>
      <c r="E20631" t="s">
        <v>13</v>
      </c>
      <c r="F20631">
        <v>0</v>
      </c>
    </row>
    <row r="20632" spans="1:6">
      <c r="A20632" s="171">
        <v>44822</v>
      </c>
      <c r="B20632" t="s">
        <v>164</v>
      </c>
      <c r="C20632">
        <v>430123.73</v>
      </c>
      <c r="D20632" t="s">
        <v>14</v>
      </c>
      <c r="E20632" t="s">
        <v>14</v>
      </c>
      <c r="F20632">
        <v>270882</v>
      </c>
    </row>
    <row r="20633" spans="1:6">
      <c r="A20633" s="171">
        <v>44822</v>
      </c>
      <c r="B20633" t="s">
        <v>164</v>
      </c>
      <c r="C20633">
        <v>430123.73</v>
      </c>
      <c r="D20633" t="s">
        <v>14</v>
      </c>
      <c r="E20633" t="s">
        <v>15</v>
      </c>
      <c r="F20633">
        <v>0</v>
      </c>
    </row>
    <row r="20634" spans="1:6">
      <c r="A20634" s="171">
        <v>44822</v>
      </c>
      <c r="B20634" t="s">
        <v>164</v>
      </c>
      <c r="C20634">
        <v>430123.73</v>
      </c>
      <c r="D20634" t="s">
        <v>14</v>
      </c>
      <c r="E20634" t="s">
        <v>16</v>
      </c>
      <c r="F20634">
        <v>0</v>
      </c>
    </row>
    <row r="20635" spans="1:6">
      <c r="A20635" s="171">
        <v>44822</v>
      </c>
      <c r="B20635" t="s">
        <v>164</v>
      </c>
      <c r="C20635">
        <v>430123.73</v>
      </c>
      <c r="D20635" t="s">
        <v>14</v>
      </c>
      <c r="E20635" t="s">
        <v>17</v>
      </c>
      <c r="F20635">
        <v>0</v>
      </c>
    </row>
    <row r="20636" spans="1:6">
      <c r="A20636" s="171">
        <v>44822</v>
      </c>
      <c r="B20636" t="s">
        <v>164</v>
      </c>
      <c r="C20636">
        <v>430123.73</v>
      </c>
      <c r="D20636" t="s">
        <v>14</v>
      </c>
      <c r="E20636" t="s">
        <v>18</v>
      </c>
      <c r="F20636">
        <v>270882</v>
      </c>
    </row>
    <row r="20637" spans="1:6">
      <c r="A20637" s="171">
        <v>44822</v>
      </c>
      <c r="B20637" t="s">
        <v>164</v>
      </c>
      <c r="C20637">
        <v>430123.73</v>
      </c>
      <c r="D20637" t="s">
        <v>19</v>
      </c>
      <c r="E20637" t="s">
        <v>19</v>
      </c>
      <c r="F20637">
        <v>2101068</v>
      </c>
    </row>
    <row r="20638" spans="1:6">
      <c r="A20638" s="171">
        <v>44822</v>
      </c>
      <c r="B20638" t="s">
        <v>164</v>
      </c>
      <c r="C20638">
        <v>430123.73</v>
      </c>
      <c r="D20638" t="s">
        <v>19</v>
      </c>
      <c r="E20638" t="s">
        <v>20</v>
      </c>
      <c r="F20638">
        <v>942511</v>
      </c>
    </row>
    <row r="20639" spans="1:6">
      <c r="A20639" s="171">
        <v>44822</v>
      </c>
      <c r="B20639" t="s">
        <v>164</v>
      </c>
      <c r="C20639">
        <v>430123.73</v>
      </c>
      <c r="D20639" t="s">
        <v>19</v>
      </c>
      <c r="E20639" t="s">
        <v>21</v>
      </c>
      <c r="F20639">
        <v>1158557</v>
      </c>
    </row>
    <row r="20640" spans="1:6">
      <c r="A20640" s="171">
        <v>44822</v>
      </c>
      <c r="B20640" t="s">
        <v>164</v>
      </c>
      <c r="C20640">
        <v>430123.73</v>
      </c>
      <c r="D20640" t="s">
        <v>19</v>
      </c>
      <c r="E20640" t="s">
        <v>22</v>
      </c>
      <c r="F20640">
        <v>0</v>
      </c>
    </row>
    <row r="20641" spans="1:6">
      <c r="A20641" s="171">
        <v>44822</v>
      </c>
      <c r="B20641" t="s">
        <v>164</v>
      </c>
      <c r="C20641">
        <v>430123.73</v>
      </c>
      <c r="D20641" t="s">
        <v>23</v>
      </c>
      <c r="E20641" t="s">
        <v>23</v>
      </c>
      <c r="F20641">
        <v>380892</v>
      </c>
    </row>
    <row r="20642" spans="1:6">
      <c r="A20642" s="171">
        <v>44822</v>
      </c>
      <c r="B20642" t="s">
        <v>164</v>
      </c>
      <c r="C20642">
        <v>430123.73</v>
      </c>
      <c r="D20642" t="s">
        <v>24</v>
      </c>
      <c r="E20642" t="s">
        <v>24</v>
      </c>
      <c r="F20642">
        <v>1238627</v>
      </c>
    </row>
    <row r="20643" spans="1:6">
      <c r="A20643" s="171">
        <v>44822</v>
      </c>
      <c r="B20643" t="s">
        <v>164</v>
      </c>
      <c r="C20643">
        <v>430123.73</v>
      </c>
      <c r="D20643" t="s">
        <v>25</v>
      </c>
      <c r="E20643" t="s">
        <v>25</v>
      </c>
      <c r="F20643">
        <v>2273585</v>
      </c>
    </row>
    <row r="20644" spans="1:6">
      <c r="A20644" s="171">
        <v>44822</v>
      </c>
      <c r="B20644" t="s">
        <v>164</v>
      </c>
      <c r="C20644">
        <v>430123.73</v>
      </c>
      <c r="D20644" t="s">
        <v>26</v>
      </c>
      <c r="E20644" t="s">
        <v>26</v>
      </c>
      <c r="F20644">
        <v>5138419</v>
      </c>
    </row>
    <row r="20645" spans="1:6">
      <c r="A20645" s="171">
        <v>44822</v>
      </c>
      <c r="B20645" t="s">
        <v>164</v>
      </c>
      <c r="C20645">
        <v>430123.73</v>
      </c>
      <c r="D20645" t="s">
        <v>27</v>
      </c>
      <c r="E20645" t="s">
        <v>27</v>
      </c>
      <c r="F20645">
        <v>140773</v>
      </c>
    </row>
    <row r="20646" spans="1:6">
      <c r="A20646" s="171">
        <v>44822</v>
      </c>
      <c r="B20646" t="s">
        <v>164</v>
      </c>
      <c r="C20646">
        <v>430123.73</v>
      </c>
      <c r="D20646" t="s">
        <v>28</v>
      </c>
      <c r="E20646" t="s">
        <v>28</v>
      </c>
      <c r="F20646">
        <v>0</v>
      </c>
    </row>
    <row r="20647" spans="1:6">
      <c r="A20647" s="171">
        <v>44822</v>
      </c>
      <c r="B20647" t="s">
        <v>164</v>
      </c>
      <c r="C20647">
        <v>430123.73</v>
      </c>
      <c r="D20647" t="s">
        <v>29</v>
      </c>
      <c r="E20647" t="s">
        <v>29</v>
      </c>
      <c r="F20647">
        <v>2685501</v>
      </c>
    </row>
    <row r="20648" spans="1:6">
      <c r="A20648" s="171">
        <v>44822</v>
      </c>
      <c r="B20648" t="s">
        <v>164</v>
      </c>
      <c r="C20648">
        <v>430123.73</v>
      </c>
      <c r="D20648" t="s">
        <v>30</v>
      </c>
      <c r="E20648" t="s">
        <v>30</v>
      </c>
      <c r="F20648">
        <v>32838341</v>
      </c>
    </row>
    <row r="20649" spans="1:6">
      <c r="A20649" s="171">
        <v>44822</v>
      </c>
      <c r="B20649" t="s">
        <v>164</v>
      </c>
      <c r="C20649">
        <v>430123.73</v>
      </c>
      <c r="D20649" t="s">
        <v>31</v>
      </c>
      <c r="E20649" t="s">
        <v>31</v>
      </c>
      <c r="F20649">
        <v>626783</v>
      </c>
    </row>
    <row r="20650" spans="1:6">
      <c r="A20650" s="171">
        <v>44822</v>
      </c>
      <c r="B20650" t="s">
        <v>164</v>
      </c>
      <c r="C20650">
        <v>430123.73</v>
      </c>
      <c r="D20650" t="s">
        <v>32</v>
      </c>
      <c r="E20650" t="s">
        <v>32</v>
      </c>
      <c r="F20650">
        <v>193860</v>
      </c>
    </row>
    <row r="20651" spans="1:6">
      <c r="A20651" s="171">
        <v>44822</v>
      </c>
      <c r="B20651" t="s">
        <v>164</v>
      </c>
      <c r="C20651">
        <v>430123.73</v>
      </c>
      <c r="D20651" t="s">
        <v>33</v>
      </c>
      <c r="E20651" t="s">
        <v>33</v>
      </c>
      <c r="F20651">
        <v>260184954</v>
      </c>
    </row>
    <row r="20652" spans="1:6">
      <c r="A20652" s="171">
        <v>44822</v>
      </c>
      <c r="B20652" t="s">
        <v>164</v>
      </c>
      <c r="C20652">
        <v>430123.73</v>
      </c>
      <c r="D20652" t="s">
        <v>34</v>
      </c>
      <c r="E20652" t="s">
        <v>34</v>
      </c>
      <c r="F20652">
        <v>0</v>
      </c>
    </row>
    <row r="20653" spans="1:6">
      <c r="A20653" s="171">
        <v>44822</v>
      </c>
      <c r="B20653" t="s">
        <v>164</v>
      </c>
      <c r="C20653">
        <v>430123.73</v>
      </c>
      <c r="D20653" t="s">
        <v>35</v>
      </c>
      <c r="E20653" t="s">
        <v>35</v>
      </c>
      <c r="F20653">
        <v>16805293</v>
      </c>
    </row>
    <row r="20654" spans="1:6">
      <c r="A20654" s="171">
        <v>44822</v>
      </c>
      <c r="B20654" t="s">
        <v>164</v>
      </c>
      <c r="C20654">
        <v>430123.73</v>
      </c>
      <c r="D20654" t="s">
        <v>36</v>
      </c>
      <c r="E20654" t="s">
        <v>36</v>
      </c>
      <c r="F20654">
        <v>0</v>
      </c>
    </row>
    <row r="20655" spans="1:6">
      <c r="A20655" s="171">
        <v>44822</v>
      </c>
      <c r="B20655" t="s">
        <v>164</v>
      </c>
      <c r="C20655">
        <v>430123.73</v>
      </c>
      <c r="D20655" t="s">
        <v>37</v>
      </c>
      <c r="E20655" t="s">
        <v>37</v>
      </c>
      <c r="F20655">
        <v>0</v>
      </c>
    </row>
    <row r="20656" spans="1:6">
      <c r="A20656" s="171">
        <v>44822</v>
      </c>
      <c r="B20656" t="s">
        <v>164</v>
      </c>
      <c r="C20656">
        <v>430123.73</v>
      </c>
      <c r="D20656" t="s">
        <v>38</v>
      </c>
      <c r="E20656" t="s">
        <v>38</v>
      </c>
      <c r="F20656">
        <v>0</v>
      </c>
    </row>
    <row r="20657" spans="1:6">
      <c r="A20657" s="171">
        <v>44822</v>
      </c>
      <c r="B20657" t="s">
        <v>164</v>
      </c>
      <c r="C20657">
        <v>430123.73</v>
      </c>
      <c r="D20657" t="s">
        <v>39</v>
      </c>
      <c r="E20657" t="s">
        <v>39</v>
      </c>
      <c r="F20657">
        <v>0</v>
      </c>
    </row>
    <row r="20658" spans="1:6">
      <c r="A20658" s="171">
        <v>44822</v>
      </c>
      <c r="B20658" t="s">
        <v>164</v>
      </c>
      <c r="C20658">
        <v>430123.73</v>
      </c>
      <c r="D20658" t="s">
        <v>40</v>
      </c>
      <c r="E20658" t="s">
        <v>40</v>
      </c>
      <c r="F20658">
        <v>0</v>
      </c>
    </row>
    <row r="20659" spans="1:6">
      <c r="A20659" s="171">
        <v>44822</v>
      </c>
      <c r="B20659" t="s">
        <v>164</v>
      </c>
      <c r="C20659">
        <v>430123.73</v>
      </c>
      <c r="D20659" t="s">
        <v>41</v>
      </c>
      <c r="E20659" t="s">
        <v>41</v>
      </c>
      <c r="F20659">
        <v>0</v>
      </c>
    </row>
    <row r="20660" spans="1:6">
      <c r="A20660" s="171">
        <v>44823</v>
      </c>
      <c r="B20660" t="s">
        <v>164</v>
      </c>
      <c r="C20660">
        <v>231895.95</v>
      </c>
      <c r="D20660" t="s">
        <v>9</v>
      </c>
      <c r="E20660" t="s">
        <v>9</v>
      </c>
      <c r="F20660">
        <v>2795076</v>
      </c>
    </row>
    <row r="20661" spans="1:6">
      <c r="A20661" s="171">
        <v>44823</v>
      </c>
      <c r="B20661" t="s">
        <v>164</v>
      </c>
      <c r="C20661">
        <v>231895.95</v>
      </c>
      <c r="D20661" t="s">
        <v>9</v>
      </c>
      <c r="E20661" t="s">
        <v>10</v>
      </c>
      <c r="F20661">
        <v>243974</v>
      </c>
    </row>
    <row r="20662" spans="1:6">
      <c r="A20662" s="171">
        <v>44823</v>
      </c>
      <c r="B20662" t="s">
        <v>164</v>
      </c>
      <c r="C20662">
        <v>231895.95</v>
      </c>
      <c r="D20662" t="s">
        <v>9</v>
      </c>
      <c r="E20662" t="s">
        <v>11</v>
      </c>
      <c r="F20662">
        <v>0</v>
      </c>
    </row>
    <row r="20663" spans="1:6">
      <c r="A20663" s="171">
        <v>44823</v>
      </c>
      <c r="B20663" t="s">
        <v>164</v>
      </c>
      <c r="C20663">
        <v>231895.95</v>
      </c>
      <c r="D20663" t="s">
        <v>9</v>
      </c>
      <c r="E20663" t="s">
        <v>12</v>
      </c>
      <c r="F20663">
        <v>2551102</v>
      </c>
    </row>
    <row r="20664" spans="1:6">
      <c r="A20664" s="171">
        <v>44823</v>
      </c>
      <c r="B20664" t="s">
        <v>164</v>
      </c>
      <c r="C20664">
        <v>231895.95</v>
      </c>
      <c r="D20664" t="s">
        <v>9</v>
      </c>
      <c r="E20664" t="s">
        <v>13</v>
      </c>
      <c r="F20664">
        <v>0</v>
      </c>
    </row>
    <row r="20665" spans="1:6">
      <c r="A20665" s="171">
        <v>44823</v>
      </c>
      <c r="B20665" t="s">
        <v>164</v>
      </c>
      <c r="C20665">
        <v>231895.95</v>
      </c>
      <c r="D20665" t="s">
        <v>14</v>
      </c>
      <c r="E20665" t="s">
        <v>14</v>
      </c>
      <c r="F20665">
        <v>194336</v>
      </c>
    </row>
    <row r="20666" spans="1:6">
      <c r="A20666" s="171">
        <v>44823</v>
      </c>
      <c r="B20666" t="s">
        <v>164</v>
      </c>
      <c r="C20666">
        <v>231895.95</v>
      </c>
      <c r="D20666" t="s">
        <v>14</v>
      </c>
      <c r="E20666" t="s">
        <v>15</v>
      </c>
      <c r="F20666">
        <v>0</v>
      </c>
    </row>
    <row r="20667" spans="1:6">
      <c r="A20667" s="171">
        <v>44823</v>
      </c>
      <c r="B20667" t="s">
        <v>164</v>
      </c>
      <c r="C20667">
        <v>231895.95</v>
      </c>
      <c r="D20667" t="s">
        <v>14</v>
      </c>
      <c r="E20667" t="s">
        <v>16</v>
      </c>
      <c r="F20667">
        <v>0</v>
      </c>
    </row>
    <row r="20668" spans="1:6">
      <c r="A20668" s="171">
        <v>44823</v>
      </c>
      <c r="B20668" t="s">
        <v>164</v>
      </c>
      <c r="C20668">
        <v>231895.95</v>
      </c>
      <c r="D20668" t="s">
        <v>14</v>
      </c>
      <c r="E20668" t="s">
        <v>17</v>
      </c>
      <c r="F20668">
        <v>0</v>
      </c>
    </row>
    <row r="20669" spans="1:6">
      <c r="A20669" s="171">
        <v>44823</v>
      </c>
      <c r="B20669" t="s">
        <v>164</v>
      </c>
      <c r="C20669">
        <v>231895.95</v>
      </c>
      <c r="D20669" t="s">
        <v>14</v>
      </c>
      <c r="E20669" t="s">
        <v>18</v>
      </c>
      <c r="F20669">
        <v>194336</v>
      </c>
    </row>
    <row r="20670" spans="1:6">
      <c r="A20670" s="171">
        <v>44823</v>
      </c>
      <c r="B20670" t="s">
        <v>164</v>
      </c>
      <c r="C20670">
        <v>231895.95</v>
      </c>
      <c r="D20670" t="s">
        <v>19</v>
      </c>
      <c r="E20670" t="s">
        <v>19</v>
      </c>
      <c r="F20670">
        <v>900950</v>
      </c>
    </row>
    <row r="20671" spans="1:6">
      <c r="A20671" s="171">
        <v>44823</v>
      </c>
      <c r="B20671" t="s">
        <v>164</v>
      </c>
      <c r="C20671">
        <v>231895.95</v>
      </c>
      <c r="D20671" t="s">
        <v>19</v>
      </c>
      <c r="E20671" t="s">
        <v>20</v>
      </c>
      <c r="F20671">
        <v>309394</v>
      </c>
    </row>
    <row r="20672" spans="1:6">
      <c r="A20672" s="171">
        <v>44823</v>
      </c>
      <c r="B20672" t="s">
        <v>164</v>
      </c>
      <c r="C20672">
        <v>231895.95</v>
      </c>
      <c r="D20672" t="s">
        <v>19</v>
      </c>
      <c r="E20672" t="s">
        <v>21</v>
      </c>
      <c r="F20672">
        <v>591556</v>
      </c>
    </row>
    <row r="20673" spans="1:6">
      <c r="A20673" s="171">
        <v>44823</v>
      </c>
      <c r="B20673" t="s">
        <v>164</v>
      </c>
      <c r="C20673">
        <v>231895.95</v>
      </c>
      <c r="D20673" t="s">
        <v>19</v>
      </c>
      <c r="E20673" t="s">
        <v>22</v>
      </c>
      <c r="F20673">
        <v>0</v>
      </c>
    </row>
    <row r="20674" spans="1:6">
      <c r="A20674" s="171">
        <v>44823</v>
      </c>
      <c r="B20674" t="s">
        <v>164</v>
      </c>
      <c r="C20674">
        <v>231895.95</v>
      </c>
      <c r="D20674" t="s">
        <v>23</v>
      </c>
      <c r="E20674" t="s">
        <v>23</v>
      </c>
      <c r="F20674">
        <v>367667</v>
      </c>
    </row>
    <row r="20675" spans="1:6">
      <c r="A20675" s="171">
        <v>44823</v>
      </c>
      <c r="B20675" t="s">
        <v>164</v>
      </c>
      <c r="C20675">
        <v>231895.95</v>
      </c>
      <c r="D20675" t="s">
        <v>24</v>
      </c>
      <c r="E20675" t="s">
        <v>24</v>
      </c>
      <c r="F20675">
        <v>999435</v>
      </c>
    </row>
    <row r="20676" spans="1:6">
      <c r="A20676" s="171">
        <v>44823</v>
      </c>
      <c r="B20676" t="s">
        <v>164</v>
      </c>
      <c r="C20676">
        <v>231895.95</v>
      </c>
      <c r="D20676" t="s">
        <v>25</v>
      </c>
      <c r="E20676" t="s">
        <v>25</v>
      </c>
      <c r="F20676">
        <v>2025396</v>
      </c>
    </row>
    <row r="20677" spans="1:6">
      <c r="A20677" s="171">
        <v>44823</v>
      </c>
      <c r="B20677" t="s">
        <v>164</v>
      </c>
      <c r="C20677">
        <v>231895.95</v>
      </c>
      <c r="D20677" t="s">
        <v>26</v>
      </c>
      <c r="E20677" t="s">
        <v>26</v>
      </c>
      <c r="F20677">
        <v>4301079</v>
      </c>
    </row>
    <row r="20678" spans="1:6">
      <c r="A20678" s="171">
        <v>44823</v>
      </c>
      <c r="B20678" t="s">
        <v>164</v>
      </c>
      <c r="C20678">
        <v>231895.95</v>
      </c>
      <c r="D20678" t="s">
        <v>27</v>
      </c>
      <c r="E20678" t="s">
        <v>27</v>
      </c>
      <c r="F20678">
        <v>135280</v>
      </c>
    </row>
    <row r="20679" spans="1:6">
      <c r="A20679" s="171">
        <v>44823</v>
      </c>
      <c r="B20679" t="s">
        <v>164</v>
      </c>
      <c r="C20679">
        <v>231895.95</v>
      </c>
      <c r="D20679" t="s">
        <v>28</v>
      </c>
      <c r="E20679" t="s">
        <v>28</v>
      </c>
      <c r="F20679">
        <v>0</v>
      </c>
    </row>
    <row r="20680" spans="1:6">
      <c r="A20680" s="171">
        <v>44823</v>
      </c>
      <c r="B20680" t="s">
        <v>164</v>
      </c>
      <c r="C20680">
        <v>231895.95</v>
      </c>
      <c r="D20680" t="s">
        <v>29</v>
      </c>
      <c r="E20680" t="s">
        <v>29</v>
      </c>
      <c r="F20680">
        <v>2968003</v>
      </c>
    </row>
    <row r="20681" spans="1:6">
      <c r="A20681" s="171">
        <v>44823</v>
      </c>
      <c r="B20681" t="s">
        <v>164</v>
      </c>
      <c r="C20681">
        <v>231895.95</v>
      </c>
      <c r="D20681" t="s">
        <v>30</v>
      </c>
      <c r="E20681" t="s">
        <v>30</v>
      </c>
      <c r="F20681">
        <v>30413511</v>
      </c>
    </row>
    <row r="20682" spans="1:6">
      <c r="A20682" s="171">
        <v>44823</v>
      </c>
      <c r="B20682" t="s">
        <v>164</v>
      </c>
      <c r="C20682">
        <v>231895.95</v>
      </c>
      <c r="D20682" t="s">
        <v>31</v>
      </c>
      <c r="E20682" t="s">
        <v>31</v>
      </c>
      <c r="F20682">
        <v>487236</v>
      </c>
    </row>
    <row r="20683" spans="1:6">
      <c r="A20683" s="171">
        <v>44823</v>
      </c>
      <c r="B20683" t="s">
        <v>164</v>
      </c>
      <c r="C20683">
        <v>231895.95</v>
      </c>
      <c r="D20683" t="s">
        <v>32</v>
      </c>
      <c r="E20683" t="s">
        <v>32</v>
      </c>
      <c r="F20683">
        <v>89477</v>
      </c>
    </row>
    <row r="20684" spans="1:6">
      <c r="A20684" s="171">
        <v>44823</v>
      </c>
      <c r="B20684" t="s">
        <v>164</v>
      </c>
      <c r="C20684">
        <v>231895.95</v>
      </c>
      <c r="D20684" t="s">
        <v>33</v>
      </c>
      <c r="E20684" t="s">
        <v>33</v>
      </c>
      <c r="F20684">
        <v>264708310</v>
      </c>
    </row>
    <row r="20685" spans="1:6">
      <c r="A20685" s="171">
        <v>44823</v>
      </c>
      <c r="B20685" t="s">
        <v>164</v>
      </c>
      <c r="C20685">
        <v>231895.95</v>
      </c>
      <c r="D20685" t="s">
        <v>34</v>
      </c>
      <c r="E20685" t="s">
        <v>34</v>
      </c>
      <c r="F20685">
        <v>0</v>
      </c>
    </row>
    <row r="20686" spans="1:6">
      <c r="A20686" s="171">
        <v>44823</v>
      </c>
      <c r="B20686" t="s">
        <v>164</v>
      </c>
      <c r="C20686">
        <v>231895.95</v>
      </c>
      <c r="D20686" t="s">
        <v>35</v>
      </c>
      <c r="E20686" t="s">
        <v>35</v>
      </c>
      <c r="F20686">
        <v>14686199</v>
      </c>
    </row>
    <row r="20687" spans="1:6">
      <c r="A20687" s="171">
        <v>44823</v>
      </c>
      <c r="B20687" t="s">
        <v>164</v>
      </c>
      <c r="C20687">
        <v>231895.95</v>
      </c>
      <c r="D20687" t="s">
        <v>36</v>
      </c>
      <c r="E20687" t="s">
        <v>36</v>
      </c>
      <c r="F20687">
        <v>0</v>
      </c>
    </row>
    <row r="20688" spans="1:6">
      <c r="A20688" s="171">
        <v>44823</v>
      </c>
      <c r="B20688" t="s">
        <v>164</v>
      </c>
      <c r="C20688">
        <v>231895.95</v>
      </c>
      <c r="D20688" t="s">
        <v>37</v>
      </c>
      <c r="E20688" t="s">
        <v>37</v>
      </c>
      <c r="F20688">
        <v>0</v>
      </c>
    </row>
    <row r="20689" spans="1:6">
      <c r="A20689" s="171">
        <v>44823</v>
      </c>
      <c r="B20689" t="s">
        <v>164</v>
      </c>
      <c r="C20689">
        <v>231895.95</v>
      </c>
      <c r="D20689" t="s">
        <v>38</v>
      </c>
      <c r="E20689" t="s">
        <v>38</v>
      </c>
      <c r="F20689">
        <v>0</v>
      </c>
    </row>
    <row r="20690" spans="1:6">
      <c r="A20690" s="171">
        <v>44823</v>
      </c>
      <c r="B20690" t="s">
        <v>164</v>
      </c>
      <c r="C20690">
        <v>231895.95</v>
      </c>
      <c r="D20690" t="s">
        <v>39</v>
      </c>
      <c r="E20690" t="s">
        <v>39</v>
      </c>
      <c r="F20690">
        <v>0</v>
      </c>
    </row>
    <row r="20691" spans="1:6">
      <c r="A20691" s="171">
        <v>44823</v>
      </c>
      <c r="B20691" t="s">
        <v>164</v>
      </c>
      <c r="C20691">
        <v>231895.95</v>
      </c>
      <c r="D20691" t="s">
        <v>40</v>
      </c>
      <c r="E20691" t="s">
        <v>40</v>
      </c>
      <c r="F20691">
        <v>0</v>
      </c>
    </row>
    <row r="20692" spans="1:6">
      <c r="A20692" s="171">
        <v>44823</v>
      </c>
      <c r="B20692" t="s">
        <v>164</v>
      </c>
      <c r="C20692">
        <v>231895.95</v>
      </c>
      <c r="D20692" t="s">
        <v>41</v>
      </c>
      <c r="E20692" t="s">
        <v>41</v>
      </c>
      <c r="F20692">
        <v>0</v>
      </c>
    </row>
    <row r="20693" spans="1:6">
      <c r="A20693" s="171">
        <v>44824</v>
      </c>
      <c r="B20693" t="s">
        <v>164</v>
      </c>
      <c r="C20693">
        <v>200211.54</v>
      </c>
      <c r="D20693" t="s">
        <v>9</v>
      </c>
      <c r="E20693" t="s">
        <v>9</v>
      </c>
      <c r="F20693">
        <v>3742989</v>
      </c>
    </row>
    <row r="20694" spans="1:6">
      <c r="A20694" s="171">
        <v>44824</v>
      </c>
      <c r="B20694" t="s">
        <v>164</v>
      </c>
      <c r="C20694">
        <v>200211.54</v>
      </c>
      <c r="D20694" t="s">
        <v>9</v>
      </c>
      <c r="E20694" t="s">
        <v>10</v>
      </c>
      <c r="F20694">
        <v>1419475</v>
      </c>
    </row>
    <row r="20695" spans="1:6">
      <c r="A20695" s="171">
        <v>44824</v>
      </c>
      <c r="B20695" t="s">
        <v>164</v>
      </c>
      <c r="C20695">
        <v>200211.54</v>
      </c>
      <c r="D20695" t="s">
        <v>9</v>
      </c>
      <c r="E20695" t="s">
        <v>11</v>
      </c>
      <c r="F20695">
        <v>0</v>
      </c>
    </row>
    <row r="20696" spans="1:6">
      <c r="A20696" s="171">
        <v>44824</v>
      </c>
      <c r="B20696" t="s">
        <v>164</v>
      </c>
      <c r="C20696">
        <v>200211.54</v>
      </c>
      <c r="D20696" t="s">
        <v>9</v>
      </c>
      <c r="E20696" t="s">
        <v>12</v>
      </c>
      <c r="F20696">
        <v>2323514</v>
      </c>
    </row>
    <row r="20697" spans="1:6">
      <c r="A20697" s="171">
        <v>44824</v>
      </c>
      <c r="B20697" t="s">
        <v>164</v>
      </c>
      <c r="C20697">
        <v>200211.54</v>
      </c>
      <c r="D20697" t="s">
        <v>9</v>
      </c>
      <c r="E20697" t="s">
        <v>13</v>
      </c>
      <c r="F20697">
        <v>0</v>
      </c>
    </row>
    <row r="20698" spans="1:6">
      <c r="A20698" s="171">
        <v>44824</v>
      </c>
      <c r="B20698" t="s">
        <v>164</v>
      </c>
      <c r="C20698">
        <v>200211.54</v>
      </c>
      <c r="D20698" t="s">
        <v>14</v>
      </c>
      <c r="E20698" t="s">
        <v>14</v>
      </c>
      <c r="F20698">
        <v>156226</v>
      </c>
    </row>
    <row r="20699" spans="1:6">
      <c r="A20699" s="171">
        <v>44824</v>
      </c>
      <c r="B20699" t="s">
        <v>164</v>
      </c>
      <c r="C20699">
        <v>200211.54</v>
      </c>
      <c r="D20699" t="s">
        <v>14</v>
      </c>
      <c r="E20699" t="s">
        <v>15</v>
      </c>
      <c r="F20699">
        <v>0</v>
      </c>
    </row>
    <row r="20700" spans="1:6">
      <c r="A20700" s="171">
        <v>44824</v>
      </c>
      <c r="B20700" t="s">
        <v>164</v>
      </c>
      <c r="C20700">
        <v>200211.54</v>
      </c>
      <c r="D20700" t="s">
        <v>14</v>
      </c>
      <c r="E20700" t="s">
        <v>16</v>
      </c>
      <c r="F20700">
        <v>0</v>
      </c>
    </row>
    <row r="20701" spans="1:6">
      <c r="A20701" s="171">
        <v>44824</v>
      </c>
      <c r="B20701" t="s">
        <v>164</v>
      </c>
      <c r="C20701">
        <v>200211.54</v>
      </c>
      <c r="D20701" t="s">
        <v>14</v>
      </c>
      <c r="E20701" t="s">
        <v>17</v>
      </c>
      <c r="F20701">
        <v>0</v>
      </c>
    </row>
    <row r="20702" spans="1:6">
      <c r="A20702" s="171">
        <v>44824</v>
      </c>
      <c r="B20702" t="s">
        <v>164</v>
      </c>
      <c r="C20702">
        <v>200211.54</v>
      </c>
      <c r="D20702" t="s">
        <v>14</v>
      </c>
      <c r="E20702" t="s">
        <v>18</v>
      </c>
      <c r="F20702">
        <v>156226</v>
      </c>
    </row>
    <row r="20703" spans="1:6">
      <c r="A20703" s="171">
        <v>44824</v>
      </c>
      <c r="B20703" t="s">
        <v>164</v>
      </c>
      <c r="C20703">
        <v>200211.54</v>
      </c>
      <c r="D20703" t="s">
        <v>19</v>
      </c>
      <c r="E20703" t="s">
        <v>19</v>
      </c>
      <c r="F20703">
        <v>1600642</v>
      </c>
    </row>
    <row r="20704" spans="1:6">
      <c r="A20704" s="171">
        <v>44824</v>
      </c>
      <c r="B20704" t="s">
        <v>164</v>
      </c>
      <c r="C20704">
        <v>200211.54</v>
      </c>
      <c r="D20704" t="s">
        <v>19</v>
      </c>
      <c r="E20704" t="s">
        <v>20</v>
      </c>
      <c r="F20704">
        <v>1074933</v>
      </c>
    </row>
    <row r="20705" spans="1:6">
      <c r="A20705" s="171">
        <v>44824</v>
      </c>
      <c r="B20705" t="s">
        <v>164</v>
      </c>
      <c r="C20705">
        <v>200211.54</v>
      </c>
      <c r="D20705" t="s">
        <v>19</v>
      </c>
      <c r="E20705" t="s">
        <v>21</v>
      </c>
      <c r="F20705">
        <v>525709</v>
      </c>
    </row>
    <row r="20706" spans="1:6">
      <c r="A20706" s="171">
        <v>44824</v>
      </c>
      <c r="B20706" t="s">
        <v>164</v>
      </c>
      <c r="C20706">
        <v>200211.54</v>
      </c>
      <c r="D20706" t="s">
        <v>19</v>
      </c>
      <c r="E20706" t="s">
        <v>22</v>
      </c>
      <c r="F20706">
        <v>0</v>
      </c>
    </row>
    <row r="20707" spans="1:6">
      <c r="A20707" s="171">
        <v>44824</v>
      </c>
      <c r="B20707" t="s">
        <v>164</v>
      </c>
      <c r="C20707">
        <v>200211.54</v>
      </c>
      <c r="D20707" t="s">
        <v>23</v>
      </c>
      <c r="E20707" t="s">
        <v>23</v>
      </c>
      <c r="F20707">
        <v>342179</v>
      </c>
    </row>
    <row r="20708" spans="1:6">
      <c r="A20708" s="171">
        <v>44824</v>
      </c>
      <c r="B20708" t="s">
        <v>164</v>
      </c>
      <c r="C20708">
        <v>200211.54</v>
      </c>
      <c r="D20708" t="s">
        <v>24</v>
      </c>
      <c r="E20708" t="s">
        <v>24</v>
      </c>
      <c r="F20708">
        <v>971673</v>
      </c>
    </row>
    <row r="20709" spans="1:6">
      <c r="A20709" s="171">
        <v>44824</v>
      </c>
      <c r="B20709" t="s">
        <v>164</v>
      </c>
      <c r="C20709">
        <v>200211.54</v>
      </c>
      <c r="D20709" t="s">
        <v>25</v>
      </c>
      <c r="E20709" t="s">
        <v>25</v>
      </c>
      <c r="F20709">
        <v>1877754</v>
      </c>
    </row>
    <row r="20710" spans="1:6">
      <c r="A20710" s="171">
        <v>44824</v>
      </c>
      <c r="B20710" t="s">
        <v>164</v>
      </c>
      <c r="C20710">
        <v>200211.54</v>
      </c>
      <c r="D20710" t="s">
        <v>26</v>
      </c>
      <c r="E20710" t="s">
        <v>26</v>
      </c>
      <c r="F20710">
        <v>6871932</v>
      </c>
    </row>
    <row r="20711" spans="1:6">
      <c r="A20711" s="171">
        <v>44824</v>
      </c>
      <c r="B20711" t="s">
        <v>164</v>
      </c>
      <c r="C20711">
        <v>200211.54</v>
      </c>
      <c r="D20711" t="s">
        <v>27</v>
      </c>
      <c r="E20711" t="s">
        <v>27</v>
      </c>
      <c r="F20711">
        <v>135563</v>
      </c>
    </row>
    <row r="20712" spans="1:6">
      <c r="A20712" s="171">
        <v>44824</v>
      </c>
      <c r="B20712" t="s">
        <v>164</v>
      </c>
      <c r="C20712">
        <v>200211.54</v>
      </c>
      <c r="D20712" t="s">
        <v>28</v>
      </c>
      <c r="E20712" t="s">
        <v>28</v>
      </c>
      <c r="F20712">
        <v>0</v>
      </c>
    </row>
    <row r="20713" spans="1:6">
      <c r="A20713" s="171">
        <v>44824</v>
      </c>
      <c r="B20713" t="s">
        <v>164</v>
      </c>
      <c r="C20713">
        <v>200211.54</v>
      </c>
      <c r="D20713" t="s">
        <v>29</v>
      </c>
      <c r="E20713" t="s">
        <v>29</v>
      </c>
      <c r="F20713">
        <v>2668984</v>
      </c>
    </row>
    <row r="20714" spans="1:6">
      <c r="A20714" s="171">
        <v>44824</v>
      </c>
      <c r="B20714" t="s">
        <v>164</v>
      </c>
      <c r="C20714">
        <v>200211.54</v>
      </c>
      <c r="D20714" t="s">
        <v>30</v>
      </c>
      <c r="E20714" t="s">
        <v>30</v>
      </c>
      <c r="F20714">
        <v>29748415</v>
      </c>
    </row>
    <row r="20715" spans="1:6">
      <c r="A20715" s="171">
        <v>44824</v>
      </c>
      <c r="B20715" t="s">
        <v>164</v>
      </c>
      <c r="C20715">
        <v>200211.54</v>
      </c>
      <c r="D20715" t="s">
        <v>31</v>
      </c>
      <c r="E20715" t="s">
        <v>31</v>
      </c>
      <c r="F20715">
        <v>532847</v>
      </c>
    </row>
    <row r="20716" spans="1:6">
      <c r="A20716" s="171">
        <v>44824</v>
      </c>
      <c r="B20716" t="s">
        <v>164</v>
      </c>
      <c r="C20716">
        <v>200211.54</v>
      </c>
      <c r="D20716" t="s">
        <v>32</v>
      </c>
      <c r="E20716" t="s">
        <v>32</v>
      </c>
      <c r="F20716">
        <v>105296</v>
      </c>
    </row>
    <row r="20717" spans="1:6">
      <c r="A20717" s="171">
        <v>44824</v>
      </c>
      <c r="B20717" t="s">
        <v>164</v>
      </c>
      <c r="C20717">
        <v>200211.54</v>
      </c>
      <c r="D20717" t="s">
        <v>33</v>
      </c>
      <c r="E20717" t="s">
        <v>33</v>
      </c>
      <c r="F20717">
        <v>264434326</v>
      </c>
    </row>
    <row r="20718" spans="1:6">
      <c r="A20718" s="171">
        <v>44824</v>
      </c>
      <c r="B20718" t="s">
        <v>164</v>
      </c>
      <c r="C20718">
        <v>200211.54</v>
      </c>
      <c r="D20718" t="s">
        <v>34</v>
      </c>
      <c r="E20718" t="s">
        <v>34</v>
      </c>
      <c r="F20718">
        <v>0</v>
      </c>
    </row>
    <row r="20719" spans="1:6">
      <c r="A20719" s="171">
        <v>44824</v>
      </c>
      <c r="B20719" t="s">
        <v>164</v>
      </c>
      <c r="C20719">
        <v>200211.54</v>
      </c>
      <c r="D20719" t="s">
        <v>35</v>
      </c>
      <c r="E20719" t="s">
        <v>35</v>
      </c>
      <c r="F20719">
        <v>23158936</v>
      </c>
    </row>
    <row r="20720" spans="1:6">
      <c r="A20720" s="171">
        <v>44824</v>
      </c>
      <c r="B20720" t="s">
        <v>164</v>
      </c>
      <c r="C20720">
        <v>200211.54</v>
      </c>
      <c r="D20720" t="s">
        <v>36</v>
      </c>
      <c r="E20720" t="s">
        <v>36</v>
      </c>
      <c r="F20720">
        <v>0</v>
      </c>
    </row>
    <row r="20721" spans="1:6">
      <c r="A20721" s="171">
        <v>44824</v>
      </c>
      <c r="B20721" t="s">
        <v>164</v>
      </c>
      <c r="C20721">
        <v>200211.54</v>
      </c>
      <c r="D20721" t="s">
        <v>37</v>
      </c>
      <c r="E20721" t="s">
        <v>37</v>
      </c>
      <c r="F20721">
        <v>0</v>
      </c>
    </row>
    <row r="20722" spans="1:6">
      <c r="A20722" s="171">
        <v>44824</v>
      </c>
      <c r="B20722" t="s">
        <v>164</v>
      </c>
      <c r="C20722">
        <v>200211.54</v>
      </c>
      <c r="D20722" t="s">
        <v>38</v>
      </c>
      <c r="E20722" t="s">
        <v>38</v>
      </c>
      <c r="F20722">
        <v>4725070</v>
      </c>
    </row>
    <row r="20723" spans="1:6">
      <c r="A20723" s="171">
        <v>44824</v>
      </c>
      <c r="B20723" t="s">
        <v>164</v>
      </c>
      <c r="C20723">
        <v>200211.54</v>
      </c>
      <c r="D20723" t="s">
        <v>39</v>
      </c>
      <c r="E20723" t="s">
        <v>39</v>
      </c>
      <c r="F20723">
        <v>0</v>
      </c>
    </row>
    <row r="20724" spans="1:6">
      <c r="A20724" s="171">
        <v>44824</v>
      </c>
      <c r="B20724" t="s">
        <v>164</v>
      </c>
      <c r="C20724">
        <v>200211.54</v>
      </c>
      <c r="D20724" t="s">
        <v>40</v>
      </c>
      <c r="E20724" t="s">
        <v>40</v>
      </c>
      <c r="F20724">
        <v>0</v>
      </c>
    </row>
    <row r="20725" spans="1:6">
      <c r="A20725" s="171">
        <v>44824</v>
      </c>
      <c r="B20725" t="s">
        <v>164</v>
      </c>
      <c r="C20725">
        <v>200211.54</v>
      </c>
      <c r="D20725" t="s">
        <v>41</v>
      </c>
      <c r="E20725" t="s">
        <v>41</v>
      </c>
      <c r="F20725">
        <v>25810</v>
      </c>
    </row>
    <row r="20726" spans="1:6">
      <c r="A20726" s="171">
        <v>44825</v>
      </c>
      <c r="B20726" t="s">
        <v>164</v>
      </c>
      <c r="C20726">
        <v>206383.49</v>
      </c>
      <c r="D20726" t="s">
        <v>9</v>
      </c>
      <c r="E20726" t="s">
        <v>9</v>
      </c>
      <c r="F20726">
        <v>4951719</v>
      </c>
    </row>
    <row r="20727" spans="1:6">
      <c r="A20727" s="171">
        <v>44825</v>
      </c>
      <c r="B20727" t="s">
        <v>164</v>
      </c>
      <c r="C20727">
        <v>206383.49</v>
      </c>
      <c r="D20727" t="s">
        <v>9</v>
      </c>
      <c r="E20727" t="s">
        <v>10</v>
      </c>
      <c r="F20727">
        <v>2891674</v>
      </c>
    </row>
    <row r="20728" spans="1:6">
      <c r="A20728" s="171">
        <v>44825</v>
      </c>
      <c r="B20728" t="s">
        <v>164</v>
      </c>
      <c r="C20728">
        <v>206383.49</v>
      </c>
      <c r="D20728" t="s">
        <v>9</v>
      </c>
      <c r="E20728" t="s">
        <v>11</v>
      </c>
      <c r="F20728">
        <v>0</v>
      </c>
    </row>
    <row r="20729" spans="1:6">
      <c r="A20729" s="171">
        <v>44825</v>
      </c>
      <c r="B20729" t="s">
        <v>164</v>
      </c>
      <c r="C20729">
        <v>206383.49</v>
      </c>
      <c r="D20729" t="s">
        <v>9</v>
      </c>
      <c r="E20729" t="s">
        <v>12</v>
      </c>
      <c r="F20729">
        <v>2060045</v>
      </c>
    </row>
    <row r="20730" spans="1:6">
      <c r="A20730" s="171">
        <v>44825</v>
      </c>
      <c r="B20730" t="s">
        <v>164</v>
      </c>
      <c r="C20730">
        <v>206383.49</v>
      </c>
      <c r="D20730" t="s">
        <v>9</v>
      </c>
      <c r="E20730" t="s">
        <v>13</v>
      </c>
      <c r="F20730">
        <v>0</v>
      </c>
    </row>
    <row r="20731" spans="1:6">
      <c r="A20731" s="171">
        <v>44825</v>
      </c>
      <c r="B20731" t="s">
        <v>164</v>
      </c>
      <c r="C20731">
        <v>206383.49</v>
      </c>
      <c r="D20731" t="s">
        <v>14</v>
      </c>
      <c r="E20731" t="s">
        <v>14</v>
      </c>
      <c r="F20731">
        <v>111214</v>
      </c>
    </row>
    <row r="20732" spans="1:6">
      <c r="A20732" s="171">
        <v>44825</v>
      </c>
      <c r="B20732" t="s">
        <v>164</v>
      </c>
      <c r="C20732">
        <v>206383.49</v>
      </c>
      <c r="D20732" t="s">
        <v>14</v>
      </c>
      <c r="E20732" t="s">
        <v>15</v>
      </c>
      <c r="F20732">
        <v>0</v>
      </c>
    </row>
    <row r="20733" spans="1:6">
      <c r="A20733" s="171">
        <v>44825</v>
      </c>
      <c r="B20733" t="s">
        <v>164</v>
      </c>
      <c r="C20733">
        <v>206383.49</v>
      </c>
      <c r="D20733" t="s">
        <v>14</v>
      </c>
      <c r="E20733" t="s">
        <v>16</v>
      </c>
      <c r="F20733">
        <v>0</v>
      </c>
    </row>
    <row r="20734" spans="1:6">
      <c r="A20734" s="171">
        <v>44825</v>
      </c>
      <c r="B20734" t="s">
        <v>164</v>
      </c>
      <c r="C20734">
        <v>206383.49</v>
      </c>
      <c r="D20734" t="s">
        <v>14</v>
      </c>
      <c r="E20734" t="s">
        <v>17</v>
      </c>
      <c r="F20734">
        <v>0</v>
      </c>
    </row>
    <row r="20735" spans="1:6">
      <c r="A20735" s="171">
        <v>44825</v>
      </c>
      <c r="B20735" t="s">
        <v>164</v>
      </c>
      <c r="C20735">
        <v>206383.49</v>
      </c>
      <c r="D20735" t="s">
        <v>14</v>
      </c>
      <c r="E20735" t="s">
        <v>18</v>
      </c>
      <c r="F20735">
        <v>111214</v>
      </c>
    </row>
    <row r="20736" spans="1:6">
      <c r="A20736" s="171">
        <v>44825</v>
      </c>
      <c r="B20736" t="s">
        <v>164</v>
      </c>
      <c r="C20736">
        <v>206383.49</v>
      </c>
      <c r="D20736" t="s">
        <v>19</v>
      </c>
      <c r="E20736" t="s">
        <v>19</v>
      </c>
      <c r="F20736">
        <v>1345365</v>
      </c>
    </row>
    <row r="20737" spans="1:6">
      <c r="A20737" s="171">
        <v>44825</v>
      </c>
      <c r="B20737" t="s">
        <v>164</v>
      </c>
      <c r="C20737">
        <v>206383.49</v>
      </c>
      <c r="D20737" t="s">
        <v>19</v>
      </c>
      <c r="E20737" t="s">
        <v>20</v>
      </c>
      <c r="F20737">
        <v>793917</v>
      </c>
    </row>
    <row r="20738" spans="1:6">
      <c r="A20738" s="171">
        <v>44825</v>
      </c>
      <c r="B20738" t="s">
        <v>164</v>
      </c>
      <c r="C20738">
        <v>206383.49</v>
      </c>
      <c r="D20738" t="s">
        <v>19</v>
      </c>
      <c r="E20738" t="s">
        <v>21</v>
      </c>
      <c r="F20738">
        <v>551448</v>
      </c>
    </row>
    <row r="20739" spans="1:6">
      <c r="A20739" s="171">
        <v>44825</v>
      </c>
      <c r="B20739" t="s">
        <v>164</v>
      </c>
      <c r="C20739">
        <v>206383.49</v>
      </c>
      <c r="D20739" t="s">
        <v>19</v>
      </c>
      <c r="E20739" t="s">
        <v>22</v>
      </c>
      <c r="F20739">
        <v>0</v>
      </c>
    </row>
    <row r="20740" spans="1:6">
      <c r="A20740" s="171">
        <v>44825</v>
      </c>
      <c r="B20740" t="s">
        <v>164</v>
      </c>
      <c r="C20740">
        <v>206383.49</v>
      </c>
      <c r="D20740" t="s">
        <v>23</v>
      </c>
      <c r="E20740" t="s">
        <v>23</v>
      </c>
      <c r="F20740">
        <v>295425</v>
      </c>
    </row>
    <row r="20741" spans="1:6">
      <c r="A20741" s="171">
        <v>44825</v>
      </c>
      <c r="B20741" t="s">
        <v>164</v>
      </c>
      <c r="C20741">
        <v>206383.49</v>
      </c>
      <c r="D20741" t="s">
        <v>24</v>
      </c>
      <c r="E20741" t="s">
        <v>24</v>
      </c>
      <c r="F20741">
        <v>980704</v>
      </c>
    </row>
    <row r="20742" spans="1:6">
      <c r="A20742" s="171">
        <v>44825</v>
      </c>
      <c r="B20742" t="s">
        <v>164</v>
      </c>
      <c r="C20742">
        <v>206383.49</v>
      </c>
      <c r="D20742" t="s">
        <v>25</v>
      </c>
      <c r="E20742" t="s">
        <v>25</v>
      </c>
      <c r="F20742">
        <v>1626789</v>
      </c>
    </row>
    <row r="20743" spans="1:6">
      <c r="A20743" s="171">
        <v>44825</v>
      </c>
      <c r="B20743" t="s">
        <v>164</v>
      </c>
      <c r="C20743">
        <v>206383.49</v>
      </c>
      <c r="D20743" t="s">
        <v>26</v>
      </c>
      <c r="E20743" t="s">
        <v>26</v>
      </c>
      <c r="F20743">
        <v>5344116</v>
      </c>
    </row>
    <row r="20744" spans="1:6">
      <c r="A20744" s="171">
        <v>44825</v>
      </c>
      <c r="B20744" t="s">
        <v>164</v>
      </c>
      <c r="C20744">
        <v>206383.49</v>
      </c>
      <c r="D20744" t="s">
        <v>27</v>
      </c>
      <c r="E20744" t="s">
        <v>27</v>
      </c>
      <c r="F20744">
        <v>145934</v>
      </c>
    </row>
    <row r="20745" spans="1:6">
      <c r="A20745" s="171">
        <v>44825</v>
      </c>
      <c r="B20745" t="s">
        <v>164</v>
      </c>
      <c r="C20745">
        <v>206383.49</v>
      </c>
      <c r="D20745" t="s">
        <v>28</v>
      </c>
      <c r="E20745" t="s">
        <v>28</v>
      </c>
      <c r="F20745">
        <v>0</v>
      </c>
    </row>
    <row r="20746" spans="1:6">
      <c r="A20746" s="171">
        <v>44825</v>
      </c>
      <c r="B20746" t="s">
        <v>164</v>
      </c>
      <c r="C20746">
        <v>206383.49</v>
      </c>
      <c r="D20746" t="s">
        <v>29</v>
      </c>
      <c r="E20746" t="s">
        <v>29</v>
      </c>
      <c r="F20746">
        <v>2494716</v>
      </c>
    </row>
    <row r="20747" spans="1:6">
      <c r="A20747" s="171">
        <v>44825</v>
      </c>
      <c r="B20747" t="s">
        <v>164</v>
      </c>
      <c r="C20747">
        <v>206383.49</v>
      </c>
      <c r="D20747" t="s">
        <v>30</v>
      </c>
      <c r="E20747" t="s">
        <v>30</v>
      </c>
      <c r="F20747">
        <v>30477452</v>
      </c>
    </row>
    <row r="20748" spans="1:6">
      <c r="A20748" s="171">
        <v>44825</v>
      </c>
      <c r="B20748" t="s">
        <v>164</v>
      </c>
      <c r="C20748">
        <v>206383.49</v>
      </c>
      <c r="D20748" t="s">
        <v>31</v>
      </c>
      <c r="E20748" t="s">
        <v>31</v>
      </c>
      <c r="F20748">
        <v>513344</v>
      </c>
    </row>
    <row r="20749" spans="1:6">
      <c r="A20749" s="171">
        <v>44825</v>
      </c>
      <c r="B20749" t="s">
        <v>164</v>
      </c>
      <c r="C20749">
        <v>206383.49</v>
      </c>
      <c r="D20749" t="s">
        <v>32</v>
      </c>
      <c r="E20749" t="s">
        <v>32</v>
      </c>
      <c r="F20749">
        <v>132622</v>
      </c>
    </row>
    <row r="20750" spans="1:6">
      <c r="A20750" s="171">
        <v>44825</v>
      </c>
      <c r="B20750" t="s">
        <v>164</v>
      </c>
      <c r="C20750">
        <v>206383.49</v>
      </c>
      <c r="D20750" t="s">
        <v>33</v>
      </c>
      <c r="E20750" t="s">
        <v>33</v>
      </c>
      <c r="F20750">
        <v>264915729</v>
      </c>
    </row>
    <row r="20751" spans="1:6">
      <c r="A20751" s="171">
        <v>44825</v>
      </c>
      <c r="B20751" t="s">
        <v>164</v>
      </c>
      <c r="C20751">
        <v>206383.49</v>
      </c>
      <c r="D20751" t="s">
        <v>34</v>
      </c>
      <c r="E20751" t="s">
        <v>34</v>
      </c>
      <c r="F20751">
        <v>0</v>
      </c>
    </row>
    <row r="20752" spans="1:6">
      <c r="A20752" s="171">
        <v>44825</v>
      </c>
      <c r="B20752" t="s">
        <v>164</v>
      </c>
      <c r="C20752">
        <v>206383.49</v>
      </c>
      <c r="D20752" t="s">
        <v>35</v>
      </c>
      <c r="E20752" t="s">
        <v>35</v>
      </c>
      <c r="F20752">
        <v>23691876</v>
      </c>
    </row>
    <row r="20753" spans="1:6">
      <c r="A20753" s="171">
        <v>44825</v>
      </c>
      <c r="B20753" t="s">
        <v>164</v>
      </c>
      <c r="C20753">
        <v>206383.49</v>
      </c>
      <c r="D20753" t="s">
        <v>36</v>
      </c>
      <c r="E20753" t="s">
        <v>36</v>
      </c>
      <c r="F20753">
        <v>0</v>
      </c>
    </row>
    <row r="20754" spans="1:6">
      <c r="A20754" s="171">
        <v>44825</v>
      </c>
      <c r="B20754" t="s">
        <v>164</v>
      </c>
      <c r="C20754">
        <v>206383.49</v>
      </c>
      <c r="D20754" t="s">
        <v>37</v>
      </c>
      <c r="E20754" t="s">
        <v>37</v>
      </c>
      <c r="F20754">
        <v>0</v>
      </c>
    </row>
    <row r="20755" spans="1:6">
      <c r="A20755" s="171">
        <v>44825</v>
      </c>
      <c r="B20755" t="s">
        <v>164</v>
      </c>
      <c r="C20755">
        <v>206383.49</v>
      </c>
      <c r="D20755" t="s">
        <v>38</v>
      </c>
      <c r="E20755" t="s">
        <v>38</v>
      </c>
      <c r="F20755">
        <v>0</v>
      </c>
    </row>
    <row r="20756" spans="1:6">
      <c r="A20756" s="171">
        <v>44825</v>
      </c>
      <c r="B20756" t="s">
        <v>164</v>
      </c>
      <c r="C20756">
        <v>206383.49</v>
      </c>
      <c r="D20756" t="s">
        <v>39</v>
      </c>
      <c r="E20756" t="s">
        <v>39</v>
      </c>
      <c r="F20756">
        <v>0</v>
      </c>
    </row>
    <row r="20757" spans="1:6">
      <c r="A20757" s="171">
        <v>44825</v>
      </c>
      <c r="B20757" t="s">
        <v>164</v>
      </c>
      <c r="C20757">
        <v>206383.49</v>
      </c>
      <c r="D20757" t="s">
        <v>40</v>
      </c>
      <c r="E20757" t="s">
        <v>40</v>
      </c>
      <c r="F20757">
        <v>0</v>
      </c>
    </row>
    <row r="20758" spans="1:6">
      <c r="A20758" s="171">
        <v>44825</v>
      </c>
      <c r="B20758" t="s">
        <v>164</v>
      </c>
      <c r="C20758">
        <v>206383.49</v>
      </c>
      <c r="D20758" t="s">
        <v>41</v>
      </c>
      <c r="E20758" t="s">
        <v>41</v>
      </c>
      <c r="F20758">
        <v>322499</v>
      </c>
    </row>
    <row r="20759" spans="1:6">
      <c r="A20759" s="171">
        <v>44826</v>
      </c>
      <c r="B20759" t="s">
        <v>164</v>
      </c>
      <c r="C20759">
        <v>260254.13</v>
      </c>
      <c r="D20759" t="s">
        <v>9</v>
      </c>
      <c r="E20759" t="s">
        <v>9</v>
      </c>
      <c r="F20759">
        <v>4523228</v>
      </c>
    </row>
    <row r="20760" spans="1:6">
      <c r="A20760" s="171">
        <v>44826</v>
      </c>
      <c r="B20760" t="s">
        <v>164</v>
      </c>
      <c r="C20760">
        <v>260254.13</v>
      </c>
      <c r="D20760" t="s">
        <v>9</v>
      </c>
      <c r="E20760" t="s">
        <v>10</v>
      </c>
      <c r="F20760">
        <v>2383118</v>
      </c>
    </row>
    <row r="20761" spans="1:6">
      <c r="A20761" s="171">
        <v>44826</v>
      </c>
      <c r="B20761" t="s">
        <v>164</v>
      </c>
      <c r="C20761">
        <v>260254.13</v>
      </c>
      <c r="D20761" t="s">
        <v>9</v>
      </c>
      <c r="E20761" t="s">
        <v>11</v>
      </c>
      <c r="F20761">
        <v>0</v>
      </c>
    </row>
    <row r="20762" spans="1:6">
      <c r="A20762" s="171">
        <v>44826</v>
      </c>
      <c r="B20762" t="s">
        <v>164</v>
      </c>
      <c r="C20762">
        <v>260254.13</v>
      </c>
      <c r="D20762" t="s">
        <v>9</v>
      </c>
      <c r="E20762" t="s">
        <v>12</v>
      </c>
      <c r="F20762">
        <v>2140110</v>
      </c>
    </row>
    <row r="20763" spans="1:6">
      <c r="A20763" s="171">
        <v>44826</v>
      </c>
      <c r="B20763" t="s">
        <v>164</v>
      </c>
      <c r="C20763">
        <v>260254.13</v>
      </c>
      <c r="D20763" t="s">
        <v>9</v>
      </c>
      <c r="E20763" t="s">
        <v>13</v>
      </c>
      <c r="F20763">
        <v>0</v>
      </c>
    </row>
    <row r="20764" spans="1:6">
      <c r="A20764" s="171">
        <v>44826</v>
      </c>
      <c r="B20764" t="s">
        <v>164</v>
      </c>
      <c r="C20764">
        <v>260254.13</v>
      </c>
      <c r="D20764" t="s">
        <v>14</v>
      </c>
      <c r="E20764" t="s">
        <v>14</v>
      </c>
      <c r="F20764">
        <v>84200</v>
      </c>
    </row>
    <row r="20765" spans="1:6">
      <c r="A20765" s="171">
        <v>44826</v>
      </c>
      <c r="B20765" t="s">
        <v>164</v>
      </c>
      <c r="C20765">
        <v>260254.13</v>
      </c>
      <c r="D20765" t="s">
        <v>14</v>
      </c>
      <c r="E20765" t="s">
        <v>15</v>
      </c>
      <c r="F20765">
        <v>0</v>
      </c>
    </row>
    <row r="20766" spans="1:6">
      <c r="A20766" s="171">
        <v>44826</v>
      </c>
      <c r="B20766" t="s">
        <v>164</v>
      </c>
      <c r="C20766">
        <v>260254.13</v>
      </c>
      <c r="D20766" t="s">
        <v>14</v>
      </c>
      <c r="E20766" t="s">
        <v>16</v>
      </c>
      <c r="F20766">
        <v>0</v>
      </c>
    </row>
    <row r="20767" spans="1:6">
      <c r="A20767" s="171">
        <v>44826</v>
      </c>
      <c r="B20767" t="s">
        <v>164</v>
      </c>
      <c r="C20767">
        <v>260254.13</v>
      </c>
      <c r="D20767" t="s">
        <v>14</v>
      </c>
      <c r="E20767" t="s">
        <v>17</v>
      </c>
      <c r="F20767">
        <v>0</v>
      </c>
    </row>
    <row r="20768" spans="1:6">
      <c r="A20768" s="171">
        <v>44826</v>
      </c>
      <c r="B20768" t="s">
        <v>164</v>
      </c>
      <c r="C20768">
        <v>260254.13</v>
      </c>
      <c r="D20768" t="s">
        <v>14</v>
      </c>
      <c r="E20768" t="s">
        <v>18</v>
      </c>
      <c r="F20768">
        <v>84200</v>
      </c>
    </row>
    <row r="20769" spans="1:6">
      <c r="A20769" s="171">
        <v>44826</v>
      </c>
      <c r="B20769" t="s">
        <v>164</v>
      </c>
      <c r="C20769">
        <v>260254.13</v>
      </c>
      <c r="D20769" t="s">
        <v>19</v>
      </c>
      <c r="E20769" t="s">
        <v>19</v>
      </c>
      <c r="F20769">
        <v>994115</v>
      </c>
    </row>
    <row r="20770" spans="1:6">
      <c r="A20770" s="171">
        <v>44826</v>
      </c>
      <c r="B20770" t="s">
        <v>164</v>
      </c>
      <c r="C20770">
        <v>260254.13</v>
      </c>
      <c r="D20770" t="s">
        <v>19</v>
      </c>
      <c r="E20770" t="s">
        <v>20</v>
      </c>
      <c r="F20770">
        <v>630194</v>
      </c>
    </row>
    <row r="20771" spans="1:6">
      <c r="A20771" s="171">
        <v>44826</v>
      </c>
      <c r="B20771" t="s">
        <v>164</v>
      </c>
      <c r="C20771">
        <v>260254.13</v>
      </c>
      <c r="D20771" t="s">
        <v>19</v>
      </c>
      <c r="E20771" t="s">
        <v>21</v>
      </c>
      <c r="F20771">
        <v>363921</v>
      </c>
    </row>
    <row r="20772" spans="1:6">
      <c r="A20772" s="171">
        <v>44826</v>
      </c>
      <c r="B20772" t="s">
        <v>164</v>
      </c>
      <c r="C20772">
        <v>260254.13</v>
      </c>
      <c r="D20772" t="s">
        <v>19</v>
      </c>
      <c r="E20772" t="s">
        <v>22</v>
      </c>
      <c r="F20772">
        <v>0</v>
      </c>
    </row>
    <row r="20773" spans="1:6">
      <c r="A20773" s="171">
        <v>44826</v>
      </c>
      <c r="B20773" t="s">
        <v>164</v>
      </c>
      <c r="C20773">
        <v>260254.13</v>
      </c>
      <c r="D20773" t="s">
        <v>23</v>
      </c>
      <c r="E20773" t="s">
        <v>23</v>
      </c>
      <c r="F20773">
        <v>292625</v>
      </c>
    </row>
    <row r="20774" spans="1:6">
      <c r="A20774" s="171">
        <v>44826</v>
      </c>
      <c r="B20774" t="s">
        <v>164</v>
      </c>
      <c r="C20774">
        <v>260254.13</v>
      </c>
      <c r="D20774" t="s">
        <v>24</v>
      </c>
      <c r="E20774" t="s">
        <v>24</v>
      </c>
      <c r="F20774">
        <v>945764</v>
      </c>
    </row>
    <row r="20775" spans="1:6">
      <c r="A20775" s="171">
        <v>44826</v>
      </c>
      <c r="B20775" t="s">
        <v>164</v>
      </c>
      <c r="C20775">
        <v>260254.13</v>
      </c>
      <c r="D20775" t="s">
        <v>25</v>
      </c>
      <c r="E20775" t="s">
        <v>25</v>
      </c>
      <c r="F20775">
        <v>1349988</v>
      </c>
    </row>
    <row r="20776" spans="1:6">
      <c r="A20776" s="171">
        <v>44826</v>
      </c>
      <c r="B20776" t="s">
        <v>164</v>
      </c>
      <c r="C20776">
        <v>260254.13</v>
      </c>
      <c r="D20776" t="s">
        <v>26</v>
      </c>
      <c r="E20776" t="s">
        <v>26</v>
      </c>
      <c r="F20776">
        <v>3916353</v>
      </c>
    </row>
    <row r="20777" spans="1:6">
      <c r="A20777" s="171">
        <v>44826</v>
      </c>
      <c r="B20777" t="s">
        <v>164</v>
      </c>
      <c r="C20777">
        <v>260254.13</v>
      </c>
      <c r="D20777" t="s">
        <v>27</v>
      </c>
      <c r="E20777" t="s">
        <v>27</v>
      </c>
      <c r="F20777">
        <v>146722</v>
      </c>
    </row>
    <row r="20778" spans="1:6">
      <c r="A20778" s="171">
        <v>44826</v>
      </c>
      <c r="B20778" t="s">
        <v>164</v>
      </c>
      <c r="C20778">
        <v>260254.13</v>
      </c>
      <c r="D20778" t="s">
        <v>28</v>
      </c>
      <c r="E20778" t="s">
        <v>28</v>
      </c>
      <c r="F20778">
        <v>0</v>
      </c>
    </row>
    <row r="20779" spans="1:6">
      <c r="A20779" s="171">
        <v>44826</v>
      </c>
      <c r="B20779" t="s">
        <v>164</v>
      </c>
      <c r="C20779">
        <v>260254.13</v>
      </c>
      <c r="D20779" t="s">
        <v>29</v>
      </c>
      <c r="E20779" t="s">
        <v>29</v>
      </c>
      <c r="F20779">
        <v>2270356</v>
      </c>
    </row>
    <row r="20780" spans="1:6">
      <c r="A20780" s="171">
        <v>44826</v>
      </c>
      <c r="B20780" t="s">
        <v>164</v>
      </c>
      <c r="C20780">
        <v>260254.13</v>
      </c>
      <c r="D20780" t="s">
        <v>30</v>
      </c>
      <c r="E20780" t="s">
        <v>30</v>
      </c>
      <c r="F20780">
        <v>33240399</v>
      </c>
    </row>
    <row r="20781" spans="1:6">
      <c r="A20781" s="171">
        <v>44826</v>
      </c>
      <c r="B20781" t="s">
        <v>164</v>
      </c>
      <c r="C20781">
        <v>260254.13</v>
      </c>
      <c r="D20781" t="s">
        <v>31</v>
      </c>
      <c r="E20781" t="s">
        <v>31</v>
      </c>
      <c r="F20781">
        <v>618436</v>
      </c>
    </row>
    <row r="20782" spans="1:6">
      <c r="A20782" s="171">
        <v>44826</v>
      </c>
      <c r="B20782" t="s">
        <v>164</v>
      </c>
      <c r="C20782">
        <v>260254.13</v>
      </c>
      <c r="D20782" t="s">
        <v>32</v>
      </c>
      <c r="E20782" t="s">
        <v>32</v>
      </c>
      <c r="F20782">
        <v>335791</v>
      </c>
    </row>
    <row r="20783" spans="1:6">
      <c r="A20783" s="171">
        <v>44826</v>
      </c>
      <c r="B20783" t="s">
        <v>164</v>
      </c>
      <c r="C20783">
        <v>260254.13</v>
      </c>
      <c r="D20783" t="s">
        <v>33</v>
      </c>
      <c r="E20783" t="s">
        <v>33</v>
      </c>
      <c r="F20783">
        <v>263725978</v>
      </c>
    </row>
    <row r="20784" spans="1:6">
      <c r="A20784" s="171">
        <v>44826</v>
      </c>
      <c r="B20784" t="s">
        <v>164</v>
      </c>
      <c r="C20784">
        <v>260254.13</v>
      </c>
      <c r="D20784" t="s">
        <v>34</v>
      </c>
      <c r="E20784" t="s">
        <v>34</v>
      </c>
      <c r="F20784">
        <v>0</v>
      </c>
    </row>
    <row r="20785" spans="1:6">
      <c r="A20785" s="171">
        <v>44826</v>
      </c>
      <c r="B20785" t="s">
        <v>164</v>
      </c>
      <c r="C20785">
        <v>260254.13</v>
      </c>
      <c r="D20785" t="s">
        <v>35</v>
      </c>
      <c r="E20785" t="s">
        <v>35</v>
      </c>
      <c r="F20785">
        <v>29407860</v>
      </c>
    </row>
    <row r="20786" spans="1:6">
      <c r="A20786" s="171">
        <v>44826</v>
      </c>
      <c r="B20786" t="s">
        <v>164</v>
      </c>
      <c r="C20786">
        <v>260254.13</v>
      </c>
      <c r="D20786" t="s">
        <v>36</v>
      </c>
      <c r="E20786" t="s">
        <v>36</v>
      </c>
      <c r="F20786">
        <v>0</v>
      </c>
    </row>
    <row r="20787" spans="1:6">
      <c r="A20787" s="171">
        <v>44826</v>
      </c>
      <c r="B20787" t="s">
        <v>164</v>
      </c>
      <c r="C20787">
        <v>260254.13</v>
      </c>
      <c r="D20787" t="s">
        <v>37</v>
      </c>
      <c r="E20787" t="s">
        <v>37</v>
      </c>
      <c r="F20787">
        <v>0</v>
      </c>
    </row>
    <row r="20788" spans="1:6">
      <c r="A20788" s="171">
        <v>44826</v>
      </c>
      <c r="B20788" t="s">
        <v>164</v>
      </c>
      <c r="C20788">
        <v>260254.13</v>
      </c>
      <c r="D20788" t="s">
        <v>38</v>
      </c>
      <c r="E20788" t="s">
        <v>38</v>
      </c>
      <c r="F20788">
        <v>0</v>
      </c>
    </row>
    <row r="20789" spans="1:6">
      <c r="A20789" s="171">
        <v>44826</v>
      </c>
      <c r="B20789" t="s">
        <v>164</v>
      </c>
      <c r="C20789">
        <v>260254.13</v>
      </c>
      <c r="D20789" t="s">
        <v>39</v>
      </c>
      <c r="E20789" t="s">
        <v>39</v>
      </c>
      <c r="F20789">
        <v>0</v>
      </c>
    </row>
    <row r="20790" spans="1:6">
      <c r="A20790" s="171">
        <v>44826</v>
      </c>
      <c r="B20790" t="s">
        <v>164</v>
      </c>
      <c r="C20790">
        <v>260254.13</v>
      </c>
      <c r="D20790" t="s">
        <v>40</v>
      </c>
      <c r="E20790" t="s">
        <v>40</v>
      </c>
      <c r="F20790">
        <v>0</v>
      </c>
    </row>
    <row r="20791" spans="1:6">
      <c r="A20791" s="171">
        <v>44826</v>
      </c>
      <c r="B20791" t="s">
        <v>164</v>
      </c>
      <c r="C20791">
        <v>260254.13</v>
      </c>
      <c r="D20791" t="s">
        <v>41</v>
      </c>
      <c r="E20791" t="s">
        <v>41</v>
      </c>
      <c r="F20791">
        <v>4589722</v>
      </c>
    </row>
    <row r="20792" spans="1:6">
      <c r="A20792" s="171">
        <v>44827</v>
      </c>
      <c r="B20792" t="s">
        <v>164</v>
      </c>
      <c r="C20792">
        <v>679634.16</v>
      </c>
      <c r="D20792" t="s">
        <v>9</v>
      </c>
      <c r="E20792" t="s">
        <v>9</v>
      </c>
      <c r="F20792">
        <v>3879883</v>
      </c>
    </row>
    <row r="20793" spans="1:6">
      <c r="A20793" s="171">
        <v>44827</v>
      </c>
      <c r="B20793" t="s">
        <v>164</v>
      </c>
      <c r="C20793">
        <v>679634.16</v>
      </c>
      <c r="D20793" t="s">
        <v>9</v>
      </c>
      <c r="E20793" t="s">
        <v>10</v>
      </c>
      <c r="F20793">
        <v>1631769</v>
      </c>
    </row>
    <row r="20794" spans="1:6">
      <c r="A20794" s="171">
        <v>44827</v>
      </c>
      <c r="B20794" t="s">
        <v>164</v>
      </c>
      <c r="C20794">
        <v>679634.16</v>
      </c>
      <c r="D20794" t="s">
        <v>9</v>
      </c>
      <c r="E20794" t="s">
        <v>11</v>
      </c>
      <c r="F20794">
        <v>0</v>
      </c>
    </row>
    <row r="20795" spans="1:6">
      <c r="A20795" s="171">
        <v>44827</v>
      </c>
      <c r="B20795" t="s">
        <v>164</v>
      </c>
      <c r="C20795">
        <v>679634.16</v>
      </c>
      <c r="D20795" t="s">
        <v>9</v>
      </c>
      <c r="E20795" t="s">
        <v>12</v>
      </c>
      <c r="F20795">
        <v>2248114</v>
      </c>
    </row>
    <row r="20796" spans="1:6">
      <c r="A20796" s="171">
        <v>44827</v>
      </c>
      <c r="B20796" t="s">
        <v>164</v>
      </c>
      <c r="C20796">
        <v>679634.16</v>
      </c>
      <c r="D20796" t="s">
        <v>9</v>
      </c>
      <c r="E20796" t="s">
        <v>13</v>
      </c>
      <c r="F20796">
        <v>0</v>
      </c>
    </row>
    <row r="20797" spans="1:6">
      <c r="A20797" s="171">
        <v>44827</v>
      </c>
      <c r="B20797" t="s">
        <v>164</v>
      </c>
      <c r="C20797">
        <v>679634.16</v>
      </c>
      <c r="D20797" t="s">
        <v>14</v>
      </c>
      <c r="E20797" t="s">
        <v>14</v>
      </c>
      <c r="F20797">
        <v>119976</v>
      </c>
    </row>
    <row r="20798" spans="1:6">
      <c r="A20798" s="171">
        <v>44827</v>
      </c>
      <c r="B20798" t="s">
        <v>164</v>
      </c>
      <c r="C20798">
        <v>679634.16</v>
      </c>
      <c r="D20798" t="s">
        <v>14</v>
      </c>
      <c r="E20798" t="s">
        <v>15</v>
      </c>
      <c r="F20798">
        <v>0</v>
      </c>
    </row>
    <row r="20799" spans="1:6">
      <c r="A20799" s="171">
        <v>44827</v>
      </c>
      <c r="B20799" t="s">
        <v>164</v>
      </c>
      <c r="C20799">
        <v>679634.16</v>
      </c>
      <c r="D20799" t="s">
        <v>14</v>
      </c>
      <c r="E20799" t="s">
        <v>16</v>
      </c>
      <c r="F20799">
        <v>0</v>
      </c>
    </row>
    <row r="20800" spans="1:6">
      <c r="A20800" s="171">
        <v>44827</v>
      </c>
      <c r="B20800" t="s">
        <v>164</v>
      </c>
      <c r="C20800">
        <v>679634.16</v>
      </c>
      <c r="D20800" t="s">
        <v>14</v>
      </c>
      <c r="E20800" t="s">
        <v>17</v>
      </c>
      <c r="F20800">
        <v>0</v>
      </c>
    </row>
    <row r="20801" spans="1:6">
      <c r="A20801" s="171">
        <v>44827</v>
      </c>
      <c r="B20801" t="s">
        <v>164</v>
      </c>
      <c r="C20801">
        <v>679634.16</v>
      </c>
      <c r="D20801" t="s">
        <v>14</v>
      </c>
      <c r="E20801" t="s">
        <v>18</v>
      </c>
      <c r="F20801">
        <v>119976</v>
      </c>
    </row>
    <row r="20802" spans="1:6">
      <c r="A20802" s="171">
        <v>44827</v>
      </c>
      <c r="B20802" t="s">
        <v>164</v>
      </c>
      <c r="C20802">
        <v>679634.16</v>
      </c>
      <c r="D20802" t="s">
        <v>19</v>
      </c>
      <c r="E20802" t="s">
        <v>19</v>
      </c>
      <c r="F20802">
        <v>736290</v>
      </c>
    </row>
    <row r="20803" spans="1:6">
      <c r="A20803" s="171">
        <v>44827</v>
      </c>
      <c r="B20803" t="s">
        <v>164</v>
      </c>
      <c r="C20803">
        <v>679634.16</v>
      </c>
      <c r="D20803" t="s">
        <v>19</v>
      </c>
      <c r="E20803" t="s">
        <v>20</v>
      </c>
      <c r="F20803">
        <v>377086</v>
      </c>
    </row>
    <row r="20804" spans="1:6">
      <c r="A20804" s="171">
        <v>44827</v>
      </c>
      <c r="B20804" t="s">
        <v>164</v>
      </c>
      <c r="C20804">
        <v>679634.16</v>
      </c>
      <c r="D20804" t="s">
        <v>19</v>
      </c>
      <c r="E20804" t="s">
        <v>21</v>
      </c>
      <c r="F20804">
        <v>359204</v>
      </c>
    </row>
    <row r="20805" spans="1:6">
      <c r="A20805" s="171">
        <v>44827</v>
      </c>
      <c r="B20805" t="s">
        <v>164</v>
      </c>
      <c r="C20805">
        <v>679634.16</v>
      </c>
      <c r="D20805" t="s">
        <v>19</v>
      </c>
      <c r="E20805" t="s">
        <v>22</v>
      </c>
      <c r="F20805">
        <v>0</v>
      </c>
    </row>
    <row r="20806" spans="1:6">
      <c r="A20806" s="171">
        <v>44827</v>
      </c>
      <c r="B20806" t="s">
        <v>164</v>
      </c>
      <c r="C20806">
        <v>679634.16</v>
      </c>
      <c r="D20806" t="s">
        <v>23</v>
      </c>
      <c r="E20806" t="s">
        <v>23</v>
      </c>
      <c r="F20806">
        <v>101039</v>
      </c>
    </row>
    <row r="20807" spans="1:6">
      <c r="A20807" s="171">
        <v>44827</v>
      </c>
      <c r="B20807" t="s">
        <v>164</v>
      </c>
      <c r="C20807">
        <v>679634.16</v>
      </c>
      <c r="D20807" t="s">
        <v>24</v>
      </c>
      <c r="E20807" t="s">
        <v>24</v>
      </c>
      <c r="F20807">
        <v>1373534</v>
      </c>
    </row>
    <row r="20808" spans="1:6">
      <c r="A20808" s="171">
        <v>44827</v>
      </c>
      <c r="B20808" t="s">
        <v>164</v>
      </c>
      <c r="C20808">
        <v>679634.16</v>
      </c>
      <c r="D20808" t="s">
        <v>25</v>
      </c>
      <c r="E20808" t="s">
        <v>25</v>
      </c>
      <c r="F20808">
        <v>1269594</v>
      </c>
    </row>
    <row r="20809" spans="1:6">
      <c r="A20809" s="171">
        <v>44827</v>
      </c>
      <c r="B20809" t="s">
        <v>164</v>
      </c>
      <c r="C20809">
        <v>679634.16</v>
      </c>
      <c r="D20809" t="s">
        <v>26</v>
      </c>
      <c r="E20809" t="s">
        <v>26</v>
      </c>
      <c r="F20809">
        <v>4129917</v>
      </c>
    </row>
    <row r="20810" spans="1:6">
      <c r="A20810" s="171">
        <v>44827</v>
      </c>
      <c r="B20810" t="s">
        <v>164</v>
      </c>
      <c r="C20810">
        <v>679634.16</v>
      </c>
      <c r="D20810" t="s">
        <v>27</v>
      </c>
      <c r="E20810" t="s">
        <v>27</v>
      </c>
      <c r="F20810">
        <v>115110</v>
      </c>
    </row>
    <row r="20811" spans="1:6">
      <c r="A20811" s="171">
        <v>44827</v>
      </c>
      <c r="B20811" t="s">
        <v>164</v>
      </c>
      <c r="C20811">
        <v>679634.16</v>
      </c>
      <c r="D20811" t="s">
        <v>28</v>
      </c>
      <c r="E20811" t="s">
        <v>28</v>
      </c>
      <c r="F20811">
        <v>0</v>
      </c>
    </row>
    <row r="20812" spans="1:6">
      <c r="A20812" s="171">
        <v>44827</v>
      </c>
      <c r="B20812" t="s">
        <v>164</v>
      </c>
      <c r="C20812">
        <v>679634.16</v>
      </c>
      <c r="D20812" t="s">
        <v>29</v>
      </c>
      <c r="E20812" t="s">
        <v>29</v>
      </c>
      <c r="F20812">
        <v>2637031</v>
      </c>
    </row>
    <row r="20813" spans="1:6">
      <c r="A20813" s="171">
        <v>44827</v>
      </c>
      <c r="B20813" t="s">
        <v>164</v>
      </c>
      <c r="C20813">
        <v>679634.16</v>
      </c>
      <c r="D20813" t="s">
        <v>30</v>
      </c>
      <c r="E20813" t="s">
        <v>30</v>
      </c>
      <c r="F20813">
        <v>30258497</v>
      </c>
    </row>
    <row r="20814" spans="1:6">
      <c r="A20814" s="171">
        <v>44827</v>
      </c>
      <c r="B20814" t="s">
        <v>164</v>
      </c>
      <c r="C20814">
        <v>679634.16</v>
      </c>
      <c r="D20814" t="s">
        <v>31</v>
      </c>
      <c r="E20814" t="s">
        <v>31</v>
      </c>
      <c r="F20814">
        <v>566324</v>
      </c>
    </row>
    <row r="20815" spans="1:6">
      <c r="A20815" s="171">
        <v>44827</v>
      </c>
      <c r="B20815" t="s">
        <v>164</v>
      </c>
      <c r="C20815">
        <v>679634.16</v>
      </c>
      <c r="D20815" t="s">
        <v>32</v>
      </c>
      <c r="E20815" t="s">
        <v>32</v>
      </c>
      <c r="F20815">
        <v>186373</v>
      </c>
    </row>
    <row r="20816" spans="1:6">
      <c r="A20816" s="171">
        <v>44827</v>
      </c>
      <c r="B20816" t="s">
        <v>164</v>
      </c>
      <c r="C20816">
        <v>679634.16</v>
      </c>
      <c r="D20816" t="s">
        <v>33</v>
      </c>
      <c r="E20816" t="s">
        <v>33</v>
      </c>
      <c r="F20816">
        <v>274576694</v>
      </c>
    </row>
    <row r="20817" spans="1:6">
      <c r="A20817" s="171">
        <v>44827</v>
      </c>
      <c r="B20817" t="s">
        <v>164</v>
      </c>
      <c r="C20817">
        <v>679634.16</v>
      </c>
      <c r="D20817" t="s">
        <v>34</v>
      </c>
      <c r="E20817" t="s">
        <v>34</v>
      </c>
      <c r="F20817">
        <v>0</v>
      </c>
    </row>
    <row r="20818" spans="1:6">
      <c r="A20818" s="171">
        <v>44827</v>
      </c>
      <c r="B20818" t="s">
        <v>164</v>
      </c>
      <c r="C20818">
        <v>679634.16</v>
      </c>
      <c r="D20818" t="s">
        <v>35</v>
      </c>
      <c r="E20818" t="s">
        <v>35</v>
      </c>
      <c r="F20818">
        <v>37198289</v>
      </c>
    </row>
    <row r="20819" spans="1:6">
      <c r="A20819" s="171">
        <v>44827</v>
      </c>
      <c r="B20819" t="s">
        <v>164</v>
      </c>
      <c r="C20819">
        <v>679634.16</v>
      </c>
      <c r="D20819" t="s">
        <v>36</v>
      </c>
      <c r="E20819" t="s">
        <v>36</v>
      </c>
      <c r="F20819">
        <v>0</v>
      </c>
    </row>
    <row r="20820" spans="1:6">
      <c r="A20820" s="171">
        <v>44827</v>
      </c>
      <c r="B20820" t="s">
        <v>164</v>
      </c>
      <c r="C20820">
        <v>679634.16</v>
      </c>
      <c r="D20820" t="s">
        <v>37</v>
      </c>
      <c r="E20820" t="s">
        <v>37</v>
      </c>
      <c r="F20820">
        <v>0</v>
      </c>
    </row>
    <row r="20821" spans="1:6">
      <c r="A20821" s="171">
        <v>44827</v>
      </c>
      <c r="B20821" t="s">
        <v>164</v>
      </c>
      <c r="C20821">
        <v>679634.16</v>
      </c>
      <c r="D20821" t="s">
        <v>38</v>
      </c>
      <c r="E20821" t="s">
        <v>38</v>
      </c>
      <c r="F20821">
        <v>0</v>
      </c>
    </row>
    <row r="20822" spans="1:6">
      <c r="A20822" s="171">
        <v>44827</v>
      </c>
      <c r="B20822" t="s">
        <v>164</v>
      </c>
      <c r="C20822">
        <v>679634.16</v>
      </c>
      <c r="D20822" t="s">
        <v>39</v>
      </c>
      <c r="E20822" t="s">
        <v>39</v>
      </c>
      <c r="F20822">
        <v>0</v>
      </c>
    </row>
    <row r="20823" spans="1:6">
      <c r="A20823" s="171">
        <v>44827</v>
      </c>
      <c r="B20823" t="s">
        <v>164</v>
      </c>
      <c r="C20823">
        <v>679634.16</v>
      </c>
      <c r="D20823" t="s">
        <v>40</v>
      </c>
      <c r="E20823" t="s">
        <v>40</v>
      </c>
      <c r="F20823">
        <v>0</v>
      </c>
    </row>
    <row r="20824" spans="1:6">
      <c r="A20824" s="171">
        <v>44827</v>
      </c>
      <c r="B20824" t="s">
        <v>164</v>
      </c>
      <c r="C20824">
        <v>679634.16</v>
      </c>
      <c r="D20824" t="s">
        <v>41</v>
      </c>
      <c r="E20824" t="s">
        <v>41</v>
      </c>
      <c r="F20824">
        <v>0</v>
      </c>
    </row>
    <row r="20825" spans="1:6">
      <c r="A20825" s="171">
        <v>44828</v>
      </c>
      <c r="B20825" t="s">
        <v>164</v>
      </c>
      <c r="C20825">
        <v>375666.39</v>
      </c>
      <c r="D20825" t="s">
        <v>9</v>
      </c>
      <c r="E20825" t="s">
        <v>9</v>
      </c>
      <c r="F20825">
        <v>2781427</v>
      </c>
    </row>
    <row r="20826" spans="1:6">
      <c r="A20826" s="171">
        <v>44828</v>
      </c>
      <c r="B20826" t="s">
        <v>164</v>
      </c>
      <c r="C20826">
        <v>375666.39</v>
      </c>
      <c r="D20826" t="s">
        <v>9</v>
      </c>
      <c r="E20826" t="s">
        <v>10</v>
      </c>
      <c r="F20826">
        <v>469857</v>
      </c>
    </row>
    <row r="20827" spans="1:6">
      <c r="A20827" s="171">
        <v>44828</v>
      </c>
      <c r="B20827" t="s">
        <v>164</v>
      </c>
      <c r="C20827">
        <v>375666.39</v>
      </c>
      <c r="D20827" t="s">
        <v>9</v>
      </c>
      <c r="E20827" t="s">
        <v>11</v>
      </c>
      <c r="F20827">
        <v>0</v>
      </c>
    </row>
    <row r="20828" spans="1:6">
      <c r="A20828" s="171">
        <v>44828</v>
      </c>
      <c r="B20828" t="s">
        <v>164</v>
      </c>
      <c r="C20828">
        <v>375666.39</v>
      </c>
      <c r="D20828" t="s">
        <v>9</v>
      </c>
      <c r="E20828" t="s">
        <v>12</v>
      </c>
      <c r="F20828">
        <v>2311570</v>
      </c>
    </row>
    <row r="20829" spans="1:6">
      <c r="A20829" s="171">
        <v>44828</v>
      </c>
      <c r="B20829" t="s">
        <v>164</v>
      </c>
      <c r="C20829">
        <v>375666.39</v>
      </c>
      <c r="D20829" t="s">
        <v>9</v>
      </c>
      <c r="E20829" t="s">
        <v>13</v>
      </c>
      <c r="F20829">
        <v>0</v>
      </c>
    </row>
    <row r="20830" spans="1:6">
      <c r="A20830" s="171">
        <v>44828</v>
      </c>
      <c r="B20830" t="s">
        <v>164</v>
      </c>
      <c r="C20830">
        <v>375666.39</v>
      </c>
      <c r="D20830" t="s">
        <v>14</v>
      </c>
      <c r="E20830" t="s">
        <v>14</v>
      </c>
      <c r="F20830">
        <v>132568</v>
      </c>
    </row>
    <row r="20831" spans="1:6">
      <c r="A20831" s="171">
        <v>44828</v>
      </c>
      <c r="B20831" t="s">
        <v>164</v>
      </c>
      <c r="C20831">
        <v>375666.39</v>
      </c>
      <c r="D20831" t="s">
        <v>14</v>
      </c>
      <c r="E20831" t="s">
        <v>15</v>
      </c>
      <c r="F20831">
        <v>0</v>
      </c>
    </row>
    <row r="20832" spans="1:6">
      <c r="A20832" s="171">
        <v>44828</v>
      </c>
      <c r="B20832" t="s">
        <v>164</v>
      </c>
      <c r="C20832">
        <v>375666.39</v>
      </c>
      <c r="D20832" t="s">
        <v>14</v>
      </c>
      <c r="E20832" t="s">
        <v>16</v>
      </c>
      <c r="F20832">
        <v>0</v>
      </c>
    </row>
    <row r="20833" spans="1:6">
      <c r="A20833" s="171">
        <v>44828</v>
      </c>
      <c r="B20833" t="s">
        <v>164</v>
      </c>
      <c r="C20833">
        <v>375666.39</v>
      </c>
      <c r="D20833" t="s">
        <v>14</v>
      </c>
      <c r="E20833" t="s">
        <v>17</v>
      </c>
      <c r="F20833">
        <v>0</v>
      </c>
    </row>
    <row r="20834" spans="1:6">
      <c r="A20834" s="171">
        <v>44828</v>
      </c>
      <c r="B20834" t="s">
        <v>164</v>
      </c>
      <c r="C20834">
        <v>375666.39</v>
      </c>
      <c r="D20834" t="s">
        <v>14</v>
      </c>
      <c r="E20834" t="s">
        <v>18</v>
      </c>
      <c r="F20834">
        <v>132568</v>
      </c>
    </row>
    <row r="20835" spans="1:6">
      <c r="A20835" s="171">
        <v>44828</v>
      </c>
      <c r="B20835" t="s">
        <v>164</v>
      </c>
      <c r="C20835">
        <v>375666.39</v>
      </c>
      <c r="D20835" t="s">
        <v>19</v>
      </c>
      <c r="E20835" t="s">
        <v>19</v>
      </c>
      <c r="F20835">
        <v>769132</v>
      </c>
    </row>
    <row r="20836" spans="1:6">
      <c r="A20836" s="171">
        <v>44828</v>
      </c>
      <c r="B20836" t="s">
        <v>164</v>
      </c>
      <c r="C20836">
        <v>375666.39</v>
      </c>
      <c r="D20836" t="s">
        <v>19</v>
      </c>
      <c r="E20836" t="s">
        <v>20</v>
      </c>
      <c r="F20836">
        <v>458919</v>
      </c>
    </row>
    <row r="20837" spans="1:6">
      <c r="A20837" s="171">
        <v>44828</v>
      </c>
      <c r="B20837" t="s">
        <v>164</v>
      </c>
      <c r="C20837">
        <v>375666.39</v>
      </c>
      <c r="D20837" t="s">
        <v>19</v>
      </c>
      <c r="E20837" t="s">
        <v>21</v>
      </c>
      <c r="F20837">
        <v>310213</v>
      </c>
    </row>
    <row r="20838" spans="1:6">
      <c r="A20838" s="171">
        <v>44828</v>
      </c>
      <c r="B20838" t="s">
        <v>164</v>
      </c>
      <c r="C20838">
        <v>375666.39</v>
      </c>
      <c r="D20838" t="s">
        <v>19</v>
      </c>
      <c r="E20838" t="s">
        <v>22</v>
      </c>
      <c r="F20838">
        <v>0</v>
      </c>
    </row>
    <row r="20839" spans="1:6">
      <c r="A20839" s="171">
        <v>44828</v>
      </c>
      <c r="B20839" t="s">
        <v>164</v>
      </c>
      <c r="C20839">
        <v>375666.39</v>
      </c>
      <c r="D20839" t="s">
        <v>23</v>
      </c>
      <c r="E20839" t="s">
        <v>23</v>
      </c>
      <c r="F20839">
        <v>125236</v>
      </c>
    </row>
    <row r="20840" spans="1:6">
      <c r="A20840" s="171">
        <v>44828</v>
      </c>
      <c r="B20840" t="s">
        <v>164</v>
      </c>
      <c r="C20840">
        <v>375666.39</v>
      </c>
      <c r="D20840" t="s">
        <v>24</v>
      </c>
      <c r="E20840" t="s">
        <v>24</v>
      </c>
      <c r="F20840">
        <v>1395595</v>
      </c>
    </row>
    <row r="20841" spans="1:6">
      <c r="A20841" s="171">
        <v>44828</v>
      </c>
      <c r="B20841" t="s">
        <v>164</v>
      </c>
      <c r="C20841">
        <v>375666.39</v>
      </c>
      <c r="D20841" t="s">
        <v>25</v>
      </c>
      <c r="E20841" t="s">
        <v>25</v>
      </c>
      <c r="F20841">
        <v>1331388</v>
      </c>
    </row>
    <row r="20842" spans="1:6">
      <c r="A20842" s="171">
        <v>44828</v>
      </c>
      <c r="B20842" t="s">
        <v>164</v>
      </c>
      <c r="C20842">
        <v>375666.39</v>
      </c>
      <c r="D20842" t="s">
        <v>26</v>
      </c>
      <c r="E20842" t="s">
        <v>26</v>
      </c>
      <c r="F20842">
        <v>3184679</v>
      </c>
    </row>
    <row r="20843" spans="1:6">
      <c r="A20843" s="171">
        <v>44828</v>
      </c>
      <c r="B20843" t="s">
        <v>164</v>
      </c>
      <c r="C20843">
        <v>375666.39</v>
      </c>
      <c r="D20843" t="s">
        <v>27</v>
      </c>
      <c r="E20843" t="s">
        <v>27</v>
      </c>
      <c r="F20843">
        <v>129993</v>
      </c>
    </row>
    <row r="20844" spans="1:6">
      <c r="A20844" s="171">
        <v>44828</v>
      </c>
      <c r="B20844" t="s">
        <v>164</v>
      </c>
      <c r="C20844">
        <v>375666.39</v>
      </c>
      <c r="D20844" t="s">
        <v>28</v>
      </c>
      <c r="E20844" t="s">
        <v>28</v>
      </c>
      <c r="F20844">
        <v>0</v>
      </c>
    </row>
    <row r="20845" spans="1:6">
      <c r="A20845" s="171">
        <v>44828</v>
      </c>
      <c r="B20845" t="s">
        <v>164</v>
      </c>
      <c r="C20845">
        <v>375666.39</v>
      </c>
      <c r="D20845" t="s">
        <v>29</v>
      </c>
      <c r="E20845" t="s">
        <v>29</v>
      </c>
      <c r="F20845">
        <v>3454157</v>
      </c>
    </row>
    <row r="20846" spans="1:6">
      <c r="A20846" s="171">
        <v>44828</v>
      </c>
      <c r="B20846" t="s">
        <v>164</v>
      </c>
      <c r="C20846">
        <v>375666.39</v>
      </c>
      <c r="D20846" t="s">
        <v>30</v>
      </c>
      <c r="E20846" t="s">
        <v>30</v>
      </c>
      <c r="F20846">
        <v>28725562</v>
      </c>
    </row>
    <row r="20847" spans="1:6">
      <c r="A20847" s="171">
        <v>44828</v>
      </c>
      <c r="B20847" t="s">
        <v>164</v>
      </c>
      <c r="C20847">
        <v>375666.39</v>
      </c>
      <c r="D20847" t="s">
        <v>31</v>
      </c>
      <c r="E20847" t="s">
        <v>31</v>
      </c>
      <c r="F20847">
        <v>541047</v>
      </c>
    </row>
    <row r="20848" spans="1:6">
      <c r="A20848" s="171">
        <v>44828</v>
      </c>
      <c r="B20848" t="s">
        <v>164</v>
      </c>
      <c r="C20848">
        <v>375666.39</v>
      </c>
      <c r="D20848" t="s">
        <v>32</v>
      </c>
      <c r="E20848" t="s">
        <v>32</v>
      </c>
      <c r="F20848">
        <v>143627</v>
      </c>
    </row>
    <row r="20849" spans="1:6">
      <c r="A20849" s="171">
        <v>44828</v>
      </c>
      <c r="B20849" t="s">
        <v>164</v>
      </c>
      <c r="C20849">
        <v>375666.39</v>
      </c>
      <c r="D20849" t="s">
        <v>33</v>
      </c>
      <c r="E20849" t="s">
        <v>33</v>
      </c>
      <c r="F20849">
        <v>273177141</v>
      </c>
    </row>
    <row r="20850" spans="1:6">
      <c r="A20850" s="171">
        <v>44828</v>
      </c>
      <c r="B20850" t="s">
        <v>164</v>
      </c>
      <c r="C20850">
        <v>375666.39</v>
      </c>
      <c r="D20850" t="s">
        <v>34</v>
      </c>
      <c r="E20850" t="s">
        <v>34</v>
      </c>
      <c r="F20850">
        <v>0</v>
      </c>
    </row>
    <row r="20851" spans="1:6">
      <c r="A20851" s="171">
        <v>44828</v>
      </c>
      <c r="B20851" t="s">
        <v>164</v>
      </c>
      <c r="C20851">
        <v>375666.39</v>
      </c>
      <c r="D20851" t="s">
        <v>35</v>
      </c>
      <c r="E20851" t="s">
        <v>35</v>
      </c>
      <c r="F20851">
        <v>40288322</v>
      </c>
    </row>
    <row r="20852" spans="1:6">
      <c r="A20852" s="171">
        <v>44828</v>
      </c>
      <c r="B20852" t="s">
        <v>164</v>
      </c>
      <c r="C20852">
        <v>375666.39</v>
      </c>
      <c r="D20852" t="s">
        <v>36</v>
      </c>
      <c r="E20852" t="s">
        <v>36</v>
      </c>
      <c r="F20852">
        <v>0</v>
      </c>
    </row>
    <row r="20853" spans="1:6">
      <c r="A20853" s="171">
        <v>44828</v>
      </c>
      <c r="B20853" t="s">
        <v>164</v>
      </c>
      <c r="C20853">
        <v>375666.39</v>
      </c>
      <c r="D20853" t="s">
        <v>37</v>
      </c>
      <c r="E20853" t="s">
        <v>37</v>
      </c>
      <c r="F20853">
        <v>0</v>
      </c>
    </row>
    <row r="20854" spans="1:6">
      <c r="A20854" s="171">
        <v>44828</v>
      </c>
      <c r="B20854" t="s">
        <v>164</v>
      </c>
      <c r="C20854">
        <v>375666.39</v>
      </c>
      <c r="D20854" t="s">
        <v>38</v>
      </c>
      <c r="E20854" t="s">
        <v>38</v>
      </c>
      <c r="F20854">
        <v>0</v>
      </c>
    </row>
    <row r="20855" spans="1:6">
      <c r="A20855" s="171">
        <v>44828</v>
      </c>
      <c r="B20855" t="s">
        <v>164</v>
      </c>
      <c r="C20855">
        <v>375666.39</v>
      </c>
      <c r="D20855" t="s">
        <v>39</v>
      </c>
      <c r="E20855" t="s">
        <v>39</v>
      </c>
      <c r="F20855">
        <v>0</v>
      </c>
    </row>
    <row r="20856" spans="1:6">
      <c r="A20856" s="171">
        <v>44828</v>
      </c>
      <c r="B20856" t="s">
        <v>164</v>
      </c>
      <c r="C20856">
        <v>375666.39</v>
      </c>
      <c r="D20856" t="s">
        <v>40</v>
      </c>
      <c r="E20856" t="s">
        <v>40</v>
      </c>
      <c r="F20856">
        <v>0</v>
      </c>
    </row>
    <row r="20857" spans="1:6">
      <c r="A20857" s="171">
        <v>44828</v>
      </c>
      <c r="B20857" t="s">
        <v>164</v>
      </c>
      <c r="C20857">
        <v>375666.39</v>
      </c>
      <c r="D20857" t="s">
        <v>41</v>
      </c>
      <c r="E20857" t="s">
        <v>41</v>
      </c>
      <c r="F20857">
        <v>0</v>
      </c>
    </row>
    <row r="20858" spans="1:6">
      <c r="A20858" s="171">
        <v>44829</v>
      </c>
      <c r="B20858" t="s">
        <v>164</v>
      </c>
      <c r="C20858">
        <v>310210.46000000002</v>
      </c>
      <c r="D20858" t="s">
        <v>9</v>
      </c>
      <c r="E20858" t="s">
        <v>9</v>
      </c>
      <c r="F20858">
        <v>4196093</v>
      </c>
    </row>
    <row r="20859" spans="1:6">
      <c r="A20859" s="171">
        <v>44829</v>
      </c>
      <c r="B20859" t="s">
        <v>164</v>
      </c>
      <c r="C20859">
        <v>310210.46000000002</v>
      </c>
      <c r="D20859" t="s">
        <v>9</v>
      </c>
      <c r="E20859" t="s">
        <v>10</v>
      </c>
      <c r="F20859">
        <v>2597083</v>
      </c>
    </row>
    <row r="20860" spans="1:6">
      <c r="A20860" s="171">
        <v>44829</v>
      </c>
      <c r="B20860" t="s">
        <v>164</v>
      </c>
      <c r="C20860">
        <v>310210.46000000002</v>
      </c>
      <c r="D20860" t="s">
        <v>9</v>
      </c>
      <c r="E20860" t="s">
        <v>11</v>
      </c>
      <c r="F20860">
        <v>0</v>
      </c>
    </row>
    <row r="20861" spans="1:6">
      <c r="A20861" s="171">
        <v>44829</v>
      </c>
      <c r="B20861" t="s">
        <v>164</v>
      </c>
      <c r="C20861">
        <v>310210.46000000002</v>
      </c>
      <c r="D20861" t="s">
        <v>9</v>
      </c>
      <c r="E20861" t="s">
        <v>12</v>
      </c>
      <c r="F20861">
        <v>1599010</v>
      </c>
    </row>
    <row r="20862" spans="1:6">
      <c r="A20862" s="171">
        <v>44829</v>
      </c>
      <c r="B20862" t="s">
        <v>164</v>
      </c>
      <c r="C20862">
        <v>310210.46000000002</v>
      </c>
      <c r="D20862" t="s">
        <v>9</v>
      </c>
      <c r="E20862" t="s">
        <v>13</v>
      </c>
      <c r="F20862">
        <v>0</v>
      </c>
    </row>
    <row r="20863" spans="1:6">
      <c r="A20863" s="171">
        <v>44829</v>
      </c>
      <c r="B20863" t="s">
        <v>164</v>
      </c>
      <c r="C20863">
        <v>310210.46000000002</v>
      </c>
      <c r="D20863" t="s">
        <v>14</v>
      </c>
      <c r="E20863" t="s">
        <v>14</v>
      </c>
      <c r="F20863">
        <v>24882</v>
      </c>
    </row>
    <row r="20864" spans="1:6">
      <c r="A20864" s="171">
        <v>44829</v>
      </c>
      <c r="B20864" t="s">
        <v>164</v>
      </c>
      <c r="C20864">
        <v>310210.46000000002</v>
      </c>
      <c r="D20864" t="s">
        <v>14</v>
      </c>
      <c r="E20864" t="s">
        <v>15</v>
      </c>
      <c r="F20864">
        <v>0</v>
      </c>
    </row>
    <row r="20865" spans="1:6">
      <c r="A20865" s="171">
        <v>44829</v>
      </c>
      <c r="B20865" t="s">
        <v>164</v>
      </c>
      <c r="C20865">
        <v>310210.46000000002</v>
      </c>
      <c r="D20865" t="s">
        <v>14</v>
      </c>
      <c r="E20865" t="s">
        <v>16</v>
      </c>
      <c r="F20865">
        <v>0</v>
      </c>
    </row>
    <row r="20866" spans="1:6">
      <c r="A20866" s="171">
        <v>44829</v>
      </c>
      <c r="B20866" t="s">
        <v>164</v>
      </c>
      <c r="C20866">
        <v>310210.46000000002</v>
      </c>
      <c r="D20866" t="s">
        <v>14</v>
      </c>
      <c r="E20866" t="s">
        <v>17</v>
      </c>
      <c r="F20866">
        <v>0</v>
      </c>
    </row>
    <row r="20867" spans="1:6">
      <c r="A20867" s="171">
        <v>44829</v>
      </c>
      <c r="B20867" t="s">
        <v>164</v>
      </c>
      <c r="C20867">
        <v>310210.46000000002</v>
      </c>
      <c r="D20867" t="s">
        <v>14</v>
      </c>
      <c r="E20867" t="s">
        <v>18</v>
      </c>
      <c r="F20867">
        <v>24882</v>
      </c>
    </row>
    <row r="20868" spans="1:6">
      <c r="A20868" s="171">
        <v>44829</v>
      </c>
      <c r="B20868" t="s">
        <v>164</v>
      </c>
      <c r="C20868">
        <v>310210.46000000002</v>
      </c>
      <c r="D20868" t="s">
        <v>19</v>
      </c>
      <c r="E20868" t="s">
        <v>19</v>
      </c>
      <c r="F20868">
        <v>1936872</v>
      </c>
    </row>
    <row r="20869" spans="1:6">
      <c r="A20869" s="171">
        <v>44829</v>
      </c>
      <c r="B20869" t="s">
        <v>164</v>
      </c>
      <c r="C20869">
        <v>310210.46000000002</v>
      </c>
      <c r="D20869" t="s">
        <v>19</v>
      </c>
      <c r="E20869" t="s">
        <v>20</v>
      </c>
      <c r="F20869">
        <v>1327216</v>
      </c>
    </row>
    <row r="20870" spans="1:6">
      <c r="A20870" s="171">
        <v>44829</v>
      </c>
      <c r="B20870" t="s">
        <v>164</v>
      </c>
      <c r="C20870">
        <v>310210.46000000002</v>
      </c>
      <c r="D20870" t="s">
        <v>19</v>
      </c>
      <c r="E20870" t="s">
        <v>21</v>
      </c>
      <c r="F20870">
        <v>609656</v>
      </c>
    </row>
    <row r="20871" spans="1:6">
      <c r="A20871" s="171">
        <v>44829</v>
      </c>
      <c r="B20871" t="s">
        <v>164</v>
      </c>
      <c r="C20871">
        <v>310210.46000000002</v>
      </c>
      <c r="D20871" t="s">
        <v>19</v>
      </c>
      <c r="E20871" t="s">
        <v>22</v>
      </c>
      <c r="F20871">
        <v>0</v>
      </c>
    </row>
    <row r="20872" spans="1:6">
      <c r="A20872" s="171">
        <v>44829</v>
      </c>
      <c r="B20872" t="s">
        <v>164</v>
      </c>
      <c r="C20872">
        <v>310210.46000000002</v>
      </c>
      <c r="D20872" t="s">
        <v>23</v>
      </c>
      <c r="E20872" t="s">
        <v>23</v>
      </c>
      <c r="F20872">
        <v>101368</v>
      </c>
    </row>
    <row r="20873" spans="1:6">
      <c r="A20873" s="171">
        <v>44829</v>
      </c>
      <c r="B20873" t="s">
        <v>164</v>
      </c>
      <c r="C20873">
        <v>310210.46000000002</v>
      </c>
      <c r="D20873" t="s">
        <v>24</v>
      </c>
      <c r="E20873" t="s">
        <v>24</v>
      </c>
      <c r="F20873">
        <v>1203149</v>
      </c>
    </row>
    <row r="20874" spans="1:6">
      <c r="A20874" s="171">
        <v>44829</v>
      </c>
      <c r="B20874" t="s">
        <v>164</v>
      </c>
      <c r="C20874">
        <v>310210.46000000002</v>
      </c>
      <c r="D20874" t="s">
        <v>25</v>
      </c>
      <c r="E20874" t="s">
        <v>25</v>
      </c>
      <c r="F20874">
        <v>1532852</v>
      </c>
    </row>
    <row r="20875" spans="1:6">
      <c r="A20875" s="171">
        <v>44829</v>
      </c>
      <c r="B20875" t="s">
        <v>164</v>
      </c>
      <c r="C20875">
        <v>310210.46000000002</v>
      </c>
      <c r="D20875" t="s">
        <v>26</v>
      </c>
      <c r="E20875" t="s">
        <v>26</v>
      </c>
      <c r="F20875">
        <v>4681415</v>
      </c>
    </row>
    <row r="20876" spans="1:6">
      <c r="A20876" s="171">
        <v>44829</v>
      </c>
      <c r="B20876" t="s">
        <v>164</v>
      </c>
      <c r="C20876">
        <v>310210.46000000002</v>
      </c>
      <c r="D20876" t="s">
        <v>27</v>
      </c>
      <c r="E20876" t="s">
        <v>27</v>
      </c>
      <c r="F20876">
        <v>114817</v>
      </c>
    </row>
    <row r="20877" spans="1:6">
      <c r="A20877" s="171">
        <v>44829</v>
      </c>
      <c r="B20877" t="s">
        <v>164</v>
      </c>
      <c r="C20877">
        <v>310210.46000000002</v>
      </c>
      <c r="D20877" t="s">
        <v>28</v>
      </c>
      <c r="E20877" t="s">
        <v>28</v>
      </c>
      <c r="F20877">
        <v>0</v>
      </c>
    </row>
    <row r="20878" spans="1:6">
      <c r="A20878" s="171">
        <v>44829</v>
      </c>
      <c r="B20878" t="s">
        <v>164</v>
      </c>
      <c r="C20878">
        <v>310210.46000000002</v>
      </c>
      <c r="D20878" t="s">
        <v>29</v>
      </c>
      <c r="E20878" t="s">
        <v>29</v>
      </c>
      <c r="F20878">
        <v>2956466</v>
      </c>
    </row>
    <row r="20879" spans="1:6">
      <c r="A20879" s="171">
        <v>44829</v>
      </c>
      <c r="B20879" t="s">
        <v>164</v>
      </c>
      <c r="C20879">
        <v>310210.46000000002</v>
      </c>
      <c r="D20879" t="s">
        <v>30</v>
      </c>
      <c r="E20879" t="s">
        <v>30</v>
      </c>
      <c r="F20879">
        <v>35400434</v>
      </c>
    </row>
    <row r="20880" spans="1:6">
      <c r="A20880" s="171">
        <v>44829</v>
      </c>
      <c r="B20880" t="s">
        <v>164</v>
      </c>
      <c r="C20880">
        <v>310210.46000000002</v>
      </c>
      <c r="D20880" t="s">
        <v>31</v>
      </c>
      <c r="E20880" t="s">
        <v>31</v>
      </c>
      <c r="F20880">
        <v>468459</v>
      </c>
    </row>
    <row r="20881" spans="1:6">
      <c r="A20881" s="171">
        <v>44829</v>
      </c>
      <c r="B20881" t="s">
        <v>164</v>
      </c>
      <c r="C20881">
        <v>310210.46000000002</v>
      </c>
      <c r="D20881" t="s">
        <v>32</v>
      </c>
      <c r="E20881" t="s">
        <v>32</v>
      </c>
      <c r="F20881">
        <v>315921</v>
      </c>
    </row>
    <row r="20882" spans="1:6">
      <c r="A20882" s="171">
        <v>44829</v>
      </c>
      <c r="B20882" t="s">
        <v>164</v>
      </c>
      <c r="C20882">
        <v>310210.46000000002</v>
      </c>
      <c r="D20882" t="s">
        <v>33</v>
      </c>
      <c r="E20882" t="s">
        <v>33</v>
      </c>
      <c r="F20882">
        <v>286965442</v>
      </c>
    </row>
    <row r="20883" spans="1:6">
      <c r="A20883" s="171">
        <v>44829</v>
      </c>
      <c r="B20883" t="s">
        <v>164</v>
      </c>
      <c r="C20883">
        <v>310210.46000000002</v>
      </c>
      <c r="D20883" t="s">
        <v>34</v>
      </c>
      <c r="E20883" t="s">
        <v>34</v>
      </c>
      <c r="F20883">
        <v>0</v>
      </c>
    </row>
    <row r="20884" spans="1:6">
      <c r="A20884" s="171">
        <v>44829</v>
      </c>
      <c r="B20884" t="s">
        <v>164</v>
      </c>
      <c r="C20884">
        <v>310210.46000000002</v>
      </c>
      <c r="D20884" t="s">
        <v>35</v>
      </c>
      <c r="E20884" t="s">
        <v>35</v>
      </c>
      <c r="F20884">
        <v>37985863</v>
      </c>
    </row>
    <row r="20885" spans="1:6">
      <c r="A20885" s="171">
        <v>44829</v>
      </c>
      <c r="B20885" t="s">
        <v>164</v>
      </c>
      <c r="C20885">
        <v>310210.46000000002</v>
      </c>
      <c r="D20885" t="s">
        <v>36</v>
      </c>
      <c r="E20885" t="s">
        <v>36</v>
      </c>
      <c r="F20885">
        <v>0</v>
      </c>
    </row>
    <row r="20886" spans="1:6">
      <c r="A20886" s="171">
        <v>44829</v>
      </c>
      <c r="B20886" t="s">
        <v>164</v>
      </c>
      <c r="C20886">
        <v>310210.46000000002</v>
      </c>
      <c r="D20886" t="s">
        <v>37</v>
      </c>
      <c r="E20886" t="s">
        <v>37</v>
      </c>
      <c r="F20886">
        <v>0</v>
      </c>
    </row>
    <row r="20887" spans="1:6">
      <c r="A20887" s="171">
        <v>44829</v>
      </c>
      <c r="B20887" t="s">
        <v>164</v>
      </c>
      <c r="C20887">
        <v>310210.46000000002</v>
      </c>
      <c r="D20887" t="s">
        <v>38</v>
      </c>
      <c r="E20887" t="s">
        <v>38</v>
      </c>
      <c r="F20887">
        <v>0</v>
      </c>
    </row>
    <row r="20888" spans="1:6">
      <c r="A20888" s="171">
        <v>44829</v>
      </c>
      <c r="B20888" t="s">
        <v>164</v>
      </c>
      <c r="C20888">
        <v>310210.46000000002</v>
      </c>
      <c r="D20888" t="s">
        <v>39</v>
      </c>
      <c r="E20888" t="s">
        <v>39</v>
      </c>
      <c r="F20888">
        <v>0</v>
      </c>
    </row>
    <row r="20889" spans="1:6">
      <c r="A20889" s="171">
        <v>44829</v>
      </c>
      <c r="B20889" t="s">
        <v>164</v>
      </c>
      <c r="C20889">
        <v>310210.46000000002</v>
      </c>
      <c r="D20889" t="s">
        <v>40</v>
      </c>
      <c r="E20889" t="s">
        <v>40</v>
      </c>
      <c r="F20889">
        <v>0</v>
      </c>
    </row>
    <row r="20890" spans="1:6">
      <c r="A20890" s="171">
        <v>44829</v>
      </c>
      <c r="B20890" t="s">
        <v>164</v>
      </c>
      <c r="C20890">
        <v>310210.46000000002</v>
      </c>
      <c r="D20890" t="s">
        <v>41</v>
      </c>
      <c r="E20890" t="s">
        <v>41</v>
      </c>
      <c r="F20890">
        <v>0</v>
      </c>
    </row>
    <row r="20891" spans="1:6">
      <c r="A20891" s="171">
        <v>44830</v>
      </c>
      <c r="B20891" t="s">
        <v>164</v>
      </c>
      <c r="C20891">
        <v>222902.51</v>
      </c>
      <c r="D20891" t="s">
        <v>9</v>
      </c>
      <c r="E20891" t="s">
        <v>9</v>
      </c>
      <c r="F20891">
        <v>3237439</v>
      </c>
    </row>
    <row r="20892" spans="1:6">
      <c r="A20892" s="171">
        <v>44830</v>
      </c>
      <c r="B20892" t="s">
        <v>164</v>
      </c>
      <c r="C20892">
        <v>222902.51</v>
      </c>
      <c r="D20892" t="s">
        <v>9</v>
      </c>
      <c r="E20892" t="s">
        <v>10</v>
      </c>
      <c r="F20892">
        <v>1145143</v>
      </c>
    </row>
    <row r="20893" spans="1:6">
      <c r="A20893" s="171">
        <v>44830</v>
      </c>
      <c r="B20893" t="s">
        <v>164</v>
      </c>
      <c r="C20893">
        <v>222902.51</v>
      </c>
      <c r="D20893" t="s">
        <v>9</v>
      </c>
      <c r="E20893" t="s">
        <v>11</v>
      </c>
      <c r="F20893">
        <v>0</v>
      </c>
    </row>
    <row r="20894" spans="1:6">
      <c r="A20894" s="171">
        <v>44830</v>
      </c>
      <c r="B20894" t="s">
        <v>164</v>
      </c>
      <c r="C20894">
        <v>222902.51</v>
      </c>
      <c r="D20894" t="s">
        <v>9</v>
      </c>
      <c r="E20894" t="s">
        <v>12</v>
      </c>
      <c r="F20894">
        <v>2092296</v>
      </c>
    </row>
    <row r="20895" spans="1:6">
      <c r="A20895" s="171">
        <v>44830</v>
      </c>
      <c r="B20895" t="s">
        <v>164</v>
      </c>
      <c r="C20895">
        <v>222902.51</v>
      </c>
      <c r="D20895" t="s">
        <v>9</v>
      </c>
      <c r="E20895" t="s">
        <v>13</v>
      </c>
      <c r="F20895">
        <v>0</v>
      </c>
    </row>
    <row r="20896" spans="1:6">
      <c r="A20896" s="171">
        <v>44830</v>
      </c>
      <c r="B20896" t="s">
        <v>164</v>
      </c>
      <c r="C20896">
        <v>222902.51</v>
      </c>
      <c r="D20896" t="s">
        <v>14</v>
      </c>
      <c r="E20896" t="s">
        <v>14</v>
      </c>
      <c r="F20896">
        <v>55049</v>
      </c>
    </row>
    <row r="20897" spans="1:6">
      <c r="A20897" s="171">
        <v>44830</v>
      </c>
      <c r="B20897" t="s">
        <v>164</v>
      </c>
      <c r="C20897">
        <v>222902.51</v>
      </c>
      <c r="D20897" t="s">
        <v>14</v>
      </c>
      <c r="E20897" t="s">
        <v>15</v>
      </c>
      <c r="F20897">
        <v>0</v>
      </c>
    </row>
    <row r="20898" spans="1:6">
      <c r="A20898" s="171">
        <v>44830</v>
      </c>
      <c r="B20898" t="s">
        <v>164</v>
      </c>
      <c r="C20898">
        <v>222902.51</v>
      </c>
      <c r="D20898" t="s">
        <v>14</v>
      </c>
      <c r="E20898" t="s">
        <v>16</v>
      </c>
      <c r="F20898">
        <v>0</v>
      </c>
    </row>
    <row r="20899" spans="1:6">
      <c r="A20899" s="171">
        <v>44830</v>
      </c>
      <c r="B20899" t="s">
        <v>164</v>
      </c>
      <c r="C20899">
        <v>222902.51</v>
      </c>
      <c r="D20899" t="s">
        <v>14</v>
      </c>
      <c r="E20899" t="s">
        <v>17</v>
      </c>
      <c r="F20899">
        <v>0</v>
      </c>
    </row>
    <row r="20900" spans="1:6">
      <c r="A20900" s="171">
        <v>44830</v>
      </c>
      <c r="B20900" t="s">
        <v>164</v>
      </c>
      <c r="C20900">
        <v>222902.51</v>
      </c>
      <c r="D20900" t="s">
        <v>14</v>
      </c>
      <c r="E20900" t="s">
        <v>18</v>
      </c>
      <c r="F20900">
        <v>55049</v>
      </c>
    </row>
    <row r="20901" spans="1:6">
      <c r="A20901" s="171">
        <v>44830</v>
      </c>
      <c r="B20901" t="s">
        <v>164</v>
      </c>
      <c r="C20901">
        <v>222902.51</v>
      </c>
      <c r="D20901" t="s">
        <v>19</v>
      </c>
      <c r="E20901" t="s">
        <v>19</v>
      </c>
      <c r="F20901">
        <v>1352256</v>
      </c>
    </row>
    <row r="20902" spans="1:6">
      <c r="A20902" s="171">
        <v>44830</v>
      </c>
      <c r="B20902" t="s">
        <v>164</v>
      </c>
      <c r="C20902">
        <v>222902.51</v>
      </c>
      <c r="D20902" t="s">
        <v>19</v>
      </c>
      <c r="E20902" t="s">
        <v>20</v>
      </c>
      <c r="F20902">
        <v>865535</v>
      </c>
    </row>
    <row r="20903" spans="1:6">
      <c r="A20903" s="171">
        <v>44830</v>
      </c>
      <c r="B20903" t="s">
        <v>164</v>
      </c>
      <c r="C20903">
        <v>222902.51</v>
      </c>
      <c r="D20903" t="s">
        <v>19</v>
      </c>
      <c r="E20903" t="s">
        <v>21</v>
      </c>
      <c r="F20903">
        <v>486721</v>
      </c>
    </row>
    <row r="20904" spans="1:6">
      <c r="A20904" s="171">
        <v>44830</v>
      </c>
      <c r="B20904" t="s">
        <v>164</v>
      </c>
      <c r="C20904">
        <v>222902.51</v>
      </c>
      <c r="D20904" t="s">
        <v>19</v>
      </c>
      <c r="E20904" t="s">
        <v>22</v>
      </c>
      <c r="F20904">
        <v>0</v>
      </c>
    </row>
    <row r="20905" spans="1:6">
      <c r="A20905" s="171">
        <v>44830</v>
      </c>
      <c r="B20905" t="s">
        <v>164</v>
      </c>
      <c r="C20905">
        <v>222902.51</v>
      </c>
      <c r="D20905" t="s">
        <v>23</v>
      </c>
      <c r="E20905" t="s">
        <v>23</v>
      </c>
      <c r="F20905">
        <v>137151</v>
      </c>
    </row>
    <row r="20906" spans="1:6">
      <c r="A20906" s="171">
        <v>44830</v>
      </c>
      <c r="B20906" t="s">
        <v>164</v>
      </c>
      <c r="C20906">
        <v>222902.51</v>
      </c>
      <c r="D20906" t="s">
        <v>24</v>
      </c>
      <c r="E20906" t="s">
        <v>24</v>
      </c>
      <c r="F20906">
        <v>902665</v>
      </c>
    </row>
    <row r="20907" spans="1:6">
      <c r="A20907" s="171">
        <v>44830</v>
      </c>
      <c r="B20907" t="s">
        <v>164</v>
      </c>
      <c r="C20907">
        <v>222902.51</v>
      </c>
      <c r="D20907" t="s">
        <v>25</v>
      </c>
      <c r="E20907" t="s">
        <v>25</v>
      </c>
      <c r="F20907">
        <v>1570912</v>
      </c>
    </row>
    <row r="20908" spans="1:6">
      <c r="A20908" s="171">
        <v>44830</v>
      </c>
      <c r="B20908" t="s">
        <v>164</v>
      </c>
      <c r="C20908">
        <v>222902.51</v>
      </c>
      <c r="D20908" t="s">
        <v>26</v>
      </c>
      <c r="E20908" t="s">
        <v>26</v>
      </c>
      <c r="F20908">
        <v>4038556</v>
      </c>
    </row>
    <row r="20909" spans="1:6">
      <c r="A20909" s="171">
        <v>44830</v>
      </c>
      <c r="B20909" t="s">
        <v>164</v>
      </c>
      <c r="C20909">
        <v>222902.51</v>
      </c>
      <c r="D20909" t="s">
        <v>27</v>
      </c>
      <c r="E20909" t="s">
        <v>27</v>
      </c>
      <c r="F20909">
        <v>118258</v>
      </c>
    </row>
    <row r="20910" spans="1:6">
      <c r="A20910" s="171">
        <v>44830</v>
      </c>
      <c r="B20910" t="s">
        <v>164</v>
      </c>
      <c r="C20910">
        <v>222902.51</v>
      </c>
      <c r="D20910" t="s">
        <v>28</v>
      </c>
      <c r="E20910" t="s">
        <v>28</v>
      </c>
      <c r="F20910">
        <v>0</v>
      </c>
    </row>
    <row r="20911" spans="1:6">
      <c r="A20911" s="171">
        <v>44830</v>
      </c>
      <c r="B20911" t="s">
        <v>164</v>
      </c>
      <c r="C20911">
        <v>222902.51</v>
      </c>
      <c r="D20911" t="s">
        <v>29</v>
      </c>
      <c r="E20911" t="s">
        <v>29</v>
      </c>
      <c r="F20911">
        <v>2835637</v>
      </c>
    </row>
    <row r="20912" spans="1:6">
      <c r="A20912" s="171">
        <v>44830</v>
      </c>
      <c r="B20912" t="s">
        <v>164</v>
      </c>
      <c r="C20912">
        <v>222902.51</v>
      </c>
      <c r="D20912" t="s">
        <v>30</v>
      </c>
      <c r="E20912" t="s">
        <v>30</v>
      </c>
      <c r="F20912">
        <v>38690564</v>
      </c>
    </row>
    <row r="20913" spans="1:6">
      <c r="A20913" s="171">
        <v>44830</v>
      </c>
      <c r="B20913" t="s">
        <v>164</v>
      </c>
      <c r="C20913">
        <v>222902.51</v>
      </c>
      <c r="D20913" t="s">
        <v>31</v>
      </c>
      <c r="E20913" t="s">
        <v>31</v>
      </c>
      <c r="F20913">
        <v>505897</v>
      </c>
    </row>
    <row r="20914" spans="1:6">
      <c r="A20914" s="171">
        <v>44830</v>
      </c>
      <c r="B20914" t="s">
        <v>164</v>
      </c>
      <c r="C20914">
        <v>222902.51</v>
      </c>
      <c r="D20914" t="s">
        <v>32</v>
      </c>
      <c r="E20914" t="s">
        <v>32</v>
      </c>
      <c r="F20914">
        <v>160103</v>
      </c>
    </row>
    <row r="20915" spans="1:6">
      <c r="A20915" s="171">
        <v>44830</v>
      </c>
      <c r="B20915" t="s">
        <v>164</v>
      </c>
      <c r="C20915">
        <v>222902.51</v>
      </c>
      <c r="D20915" t="s">
        <v>33</v>
      </c>
      <c r="E20915" t="s">
        <v>33</v>
      </c>
      <c r="F20915">
        <v>295995592</v>
      </c>
    </row>
    <row r="20916" spans="1:6">
      <c r="A20916" s="171">
        <v>44830</v>
      </c>
      <c r="B20916" t="s">
        <v>164</v>
      </c>
      <c r="C20916">
        <v>222902.51</v>
      </c>
      <c r="D20916" t="s">
        <v>34</v>
      </c>
      <c r="E20916" t="s">
        <v>34</v>
      </c>
      <c r="F20916">
        <v>0</v>
      </c>
    </row>
    <row r="20917" spans="1:6">
      <c r="A20917" s="171">
        <v>44830</v>
      </c>
      <c r="B20917" t="s">
        <v>164</v>
      </c>
      <c r="C20917">
        <v>222902.51</v>
      </c>
      <c r="D20917" t="s">
        <v>35</v>
      </c>
      <c r="E20917" t="s">
        <v>35</v>
      </c>
      <c r="F20917">
        <v>39917036</v>
      </c>
    </row>
    <row r="20918" spans="1:6">
      <c r="A20918" s="171">
        <v>44830</v>
      </c>
      <c r="B20918" t="s">
        <v>164</v>
      </c>
      <c r="C20918">
        <v>222902.51</v>
      </c>
      <c r="D20918" t="s">
        <v>36</v>
      </c>
      <c r="E20918" t="s">
        <v>36</v>
      </c>
      <c r="F20918">
        <v>0</v>
      </c>
    </row>
    <row r="20919" spans="1:6">
      <c r="A20919" s="171">
        <v>44830</v>
      </c>
      <c r="B20919" t="s">
        <v>164</v>
      </c>
      <c r="C20919">
        <v>222902.51</v>
      </c>
      <c r="D20919" t="s">
        <v>37</v>
      </c>
      <c r="E20919" t="s">
        <v>37</v>
      </c>
      <c r="F20919">
        <v>0</v>
      </c>
    </row>
    <row r="20920" spans="1:6">
      <c r="A20920" s="171">
        <v>44830</v>
      </c>
      <c r="B20920" t="s">
        <v>164</v>
      </c>
      <c r="C20920">
        <v>222902.51</v>
      </c>
      <c r="D20920" t="s">
        <v>38</v>
      </c>
      <c r="E20920" t="s">
        <v>38</v>
      </c>
      <c r="F20920">
        <v>4549560</v>
      </c>
    </row>
    <row r="20921" spans="1:6">
      <c r="A20921" s="171">
        <v>44830</v>
      </c>
      <c r="B20921" t="s">
        <v>164</v>
      </c>
      <c r="C20921">
        <v>222902.51</v>
      </c>
      <c r="D20921" t="s">
        <v>39</v>
      </c>
      <c r="E20921" t="s">
        <v>39</v>
      </c>
      <c r="F20921">
        <v>0</v>
      </c>
    </row>
    <row r="20922" spans="1:6">
      <c r="A20922" s="171">
        <v>44830</v>
      </c>
      <c r="B20922" t="s">
        <v>164</v>
      </c>
      <c r="C20922">
        <v>222902.51</v>
      </c>
      <c r="D20922" t="s">
        <v>40</v>
      </c>
      <c r="E20922" t="s">
        <v>40</v>
      </c>
      <c r="F20922">
        <v>0</v>
      </c>
    </row>
    <row r="20923" spans="1:6">
      <c r="A20923" s="171">
        <v>44830</v>
      </c>
      <c r="B20923" t="s">
        <v>164</v>
      </c>
      <c r="C20923">
        <v>222902.51</v>
      </c>
      <c r="D20923" t="s">
        <v>41</v>
      </c>
      <c r="E20923" t="s">
        <v>41</v>
      </c>
      <c r="F20923">
        <v>0</v>
      </c>
    </row>
    <row r="20924" spans="1:6">
      <c r="A20924" s="171">
        <v>44831</v>
      </c>
      <c r="B20924" t="s">
        <v>164</v>
      </c>
      <c r="C20924">
        <v>237341.79</v>
      </c>
      <c r="D20924" t="s">
        <v>9</v>
      </c>
      <c r="E20924" t="s">
        <v>9</v>
      </c>
      <c r="F20924">
        <v>2657060</v>
      </c>
    </row>
    <row r="20925" spans="1:6">
      <c r="A20925" s="171">
        <v>44831</v>
      </c>
      <c r="B20925" t="s">
        <v>164</v>
      </c>
      <c r="C20925">
        <v>237341.79</v>
      </c>
      <c r="D20925" t="s">
        <v>9</v>
      </c>
      <c r="E20925" t="s">
        <v>10</v>
      </c>
      <c r="F20925">
        <v>534486</v>
      </c>
    </row>
    <row r="20926" spans="1:6">
      <c r="A20926" s="171">
        <v>44831</v>
      </c>
      <c r="B20926" t="s">
        <v>164</v>
      </c>
      <c r="C20926">
        <v>237341.79</v>
      </c>
      <c r="D20926" t="s">
        <v>9</v>
      </c>
      <c r="E20926" t="s">
        <v>11</v>
      </c>
      <c r="F20926">
        <v>0</v>
      </c>
    </row>
    <row r="20927" spans="1:6">
      <c r="A20927" s="171">
        <v>44831</v>
      </c>
      <c r="B20927" t="s">
        <v>164</v>
      </c>
      <c r="C20927">
        <v>237341.79</v>
      </c>
      <c r="D20927" t="s">
        <v>9</v>
      </c>
      <c r="E20927" t="s">
        <v>12</v>
      </c>
      <c r="F20927">
        <v>2122574</v>
      </c>
    </row>
    <row r="20928" spans="1:6">
      <c r="A20928" s="171">
        <v>44831</v>
      </c>
      <c r="B20928" t="s">
        <v>164</v>
      </c>
      <c r="C20928">
        <v>237341.79</v>
      </c>
      <c r="D20928" t="s">
        <v>9</v>
      </c>
      <c r="E20928" t="s">
        <v>13</v>
      </c>
      <c r="F20928">
        <v>0</v>
      </c>
    </row>
    <row r="20929" spans="1:6">
      <c r="A20929" s="171">
        <v>44831</v>
      </c>
      <c r="B20929" t="s">
        <v>164</v>
      </c>
      <c r="C20929">
        <v>237341.79</v>
      </c>
      <c r="D20929" t="s">
        <v>14</v>
      </c>
      <c r="E20929" t="s">
        <v>14</v>
      </c>
      <c r="F20929">
        <v>84337</v>
      </c>
    </row>
    <row r="20930" spans="1:6">
      <c r="A20930" s="171">
        <v>44831</v>
      </c>
      <c r="B20930" t="s">
        <v>164</v>
      </c>
      <c r="C20930">
        <v>237341.79</v>
      </c>
      <c r="D20930" t="s">
        <v>14</v>
      </c>
      <c r="E20930" t="s">
        <v>15</v>
      </c>
      <c r="F20930">
        <v>0</v>
      </c>
    </row>
    <row r="20931" spans="1:6">
      <c r="A20931" s="171">
        <v>44831</v>
      </c>
      <c r="B20931" t="s">
        <v>164</v>
      </c>
      <c r="C20931">
        <v>237341.79</v>
      </c>
      <c r="D20931" t="s">
        <v>14</v>
      </c>
      <c r="E20931" t="s">
        <v>16</v>
      </c>
      <c r="F20931">
        <v>0</v>
      </c>
    </row>
    <row r="20932" spans="1:6">
      <c r="A20932" s="171">
        <v>44831</v>
      </c>
      <c r="B20932" t="s">
        <v>164</v>
      </c>
      <c r="C20932">
        <v>237341.79</v>
      </c>
      <c r="D20932" t="s">
        <v>14</v>
      </c>
      <c r="E20932" t="s">
        <v>17</v>
      </c>
      <c r="F20932">
        <v>0</v>
      </c>
    </row>
    <row r="20933" spans="1:6">
      <c r="A20933" s="171">
        <v>44831</v>
      </c>
      <c r="B20933" t="s">
        <v>164</v>
      </c>
      <c r="C20933">
        <v>237341.79</v>
      </c>
      <c r="D20933" t="s">
        <v>14</v>
      </c>
      <c r="E20933" t="s">
        <v>18</v>
      </c>
      <c r="F20933">
        <v>84337</v>
      </c>
    </row>
    <row r="20934" spans="1:6">
      <c r="A20934" s="171">
        <v>44831</v>
      </c>
      <c r="B20934" t="s">
        <v>164</v>
      </c>
      <c r="C20934">
        <v>237341.79</v>
      </c>
      <c r="D20934" t="s">
        <v>19</v>
      </c>
      <c r="E20934" t="s">
        <v>19</v>
      </c>
      <c r="F20934">
        <v>1225525</v>
      </c>
    </row>
    <row r="20935" spans="1:6">
      <c r="A20935" s="171">
        <v>44831</v>
      </c>
      <c r="B20935" t="s">
        <v>164</v>
      </c>
      <c r="C20935">
        <v>237341.79</v>
      </c>
      <c r="D20935" t="s">
        <v>19</v>
      </c>
      <c r="E20935" t="s">
        <v>20</v>
      </c>
      <c r="F20935">
        <v>896683</v>
      </c>
    </row>
    <row r="20936" spans="1:6">
      <c r="A20936" s="171">
        <v>44831</v>
      </c>
      <c r="B20936" t="s">
        <v>164</v>
      </c>
      <c r="C20936">
        <v>237341.79</v>
      </c>
      <c r="D20936" t="s">
        <v>19</v>
      </c>
      <c r="E20936" t="s">
        <v>21</v>
      </c>
      <c r="F20936">
        <v>328842</v>
      </c>
    </row>
    <row r="20937" spans="1:6">
      <c r="A20937" s="171">
        <v>44831</v>
      </c>
      <c r="B20937" t="s">
        <v>164</v>
      </c>
      <c r="C20937">
        <v>237341.79</v>
      </c>
      <c r="D20937" t="s">
        <v>19</v>
      </c>
      <c r="E20937" t="s">
        <v>22</v>
      </c>
      <c r="F20937">
        <v>0</v>
      </c>
    </row>
    <row r="20938" spans="1:6">
      <c r="A20938" s="171">
        <v>44831</v>
      </c>
      <c r="B20938" t="s">
        <v>164</v>
      </c>
      <c r="C20938">
        <v>237341.79</v>
      </c>
      <c r="D20938" t="s">
        <v>23</v>
      </c>
      <c r="E20938" t="s">
        <v>23</v>
      </c>
      <c r="F20938">
        <v>234913</v>
      </c>
    </row>
    <row r="20939" spans="1:6">
      <c r="A20939" s="171">
        <v>44831</v>
      </c>
      <c r="B20939" t="s">
        <v>164</v>
      </c>
      <c r="C20939">
        <v>237341.79</v>
      </c>
      <c r="D20939" t="s">
        <v>24</v>
      </c>
      <c r="E20939" t="s">
        <v>24</v>
      </c>
      <c r="F20939">
        <v>989907</v>
      </c>
    </row>
    <row r="20940" spans="1:6">
      <c r="A20940" s="171">
        <v>44831</v>
      </c>
      <c r="B20940" t="s">
        <v>164</v>
      </c>
      <c r="C20940">
        <v>237341.79</v>
      </c>
      <c r="D20940" t="s">
        <v>25</v>
      </c>
      <c r="E20940" t="s">
        <v>25</v>
      </c>
      <c r="F20940">
        <v>1354728</v>
      </c>
    </row>
    <row r="20941" spans="1:6">
      <c r="A20941" s="171">
        <v>44831</v>
      </c>
      <c r="B20941" t="s">
        <v>164</v>
      </c>
      <c r="C20941">
        <v>237341.79</v>
      </c>
      <c r="D20941" t="s">
        <v>26</v>
      </c>
      <c r="E20941" t="s">
        <v>26</v>
      </c>
      <c r="F20941">
        <v>2273124</v>
      </c>
    </row>
    <row r="20942" spans="1:6">
      <c r="A20942" s="171">
        <v>44831</v>
      </c>
      <c r="B20942" t="s">
        <v>164</v>
      </c>
      <c r="C20942">
        <v>237341.79</v>
      </c>
      <c r="D20942" t="s">
        <v>27</v>
      </c>
      <c r="E20942" t="s">
        <v>27</v>
      </c>
      <c r="F20942">
        <v>121556</v>
      </c>
    </row>
    <row r="20943" spans="1:6">
      <c r="A20943" s="171">
        <v>44831</v>
      </c>
      <c r="B20943" t="s">
        <v>164</v>
      </c>
      <c r="C20943">
        <v>237341.79</v>
      </c>
      <c r="D20943" t="s">
        <v>28</v>
      </c>
      <c r="E20943" t="s">
        <v>28</v>
      </c>
      <c r="F20943">
        <v>0</v>
      </c>
    </row>
    <row r="20944" spans="1:6">
      <c r="A20944" s="171">
        <v>44831</v>
      </c>
      <c r="B20944" t="s">
        <v>164</v>
      </c>
      <c r="C20944">
        <v>237341.79</v>
      </c>
      <c r="D20944" t="s">
        <v>29</v>
      </c>
      <c r="E20944" t="s">
        <v>29</v>
      </c>
      <c r="F20944">
        <v>2125404</v>
      </c>
    </row>
    <row r="20945" spans="1:6">
      <c r="A20945" s="171">
        <v>44831</v>
      </c>
      <c r="B20945" t="s">
        <v>164</v>
      </c>
      <c r="C20945">
        <v>237341.79</v>
      </c>
      <c r="D20945" t="s">
        <v>30</v>
      </c>
      <c r="E20945" t="s">
        <v>30</v>
      </c>
      <c r="F20945">
        <v>30576083</v>
      </c>
    </row>
    <row r="20946" spans="1:6">
      <c r="A20946" s="171">
        <v>44831</v>
      </c>
      <c r="B20946" t="s">
        <v>164</v>
      </c>
      <c r="C20946">
        <v>237341.79</v>
      </c>
      <c r="D20946" t="s">
        <v>31</v>
      </c>
      <c r="E20946" t="s">
        <v>31</v>
      </c>
      <c r="F20946">
        <v>597735</v>
      </c>
    </row>
    <row r="20947" spans="1:6">
      <c r="A20947" s="171">
        <v>44831</v>
      </c>
      <c r="B20947" t="s">
        <v>164</v>
      </c>
      <c r="C20947">
        <v>237341.79</v>
      </c>
      <c r="D20947" t="s">
        <v>32</v>
      </c>
      <c r="E20947" t="s">
        <v>32</v>
      </c>
      <c r="F20947">
        <v>157312</v>
      </c>
    </row>
    <row r="20948" spans="1:6">
      <c r="A20948" s="171">
        <v>44831</v>
      </c>
      <c r="B20948" t="s">
        <v>164</v>
      </c>
      <c r="C20948">
        <v>237341.79</v>
      </c>
      <c r="D20948" t="s">
        <v>33</v>
      </c>
      <c r="E20948" t="s">
        <v>33</v>
      </c>
      <c r="F20948">
        <v>297041304</v>
      </c>
    </row>
    <row r="20949" spans="1:6">
      <c r="A20949" s="171">
        <v>44831</v>
      </c>
      <c r="B20949" t="s">
        <v>164</v>
      </c>
      <c r="C20949">
        <v>237341.79</v>
      </c>
      <c r="D20949" t="s">
        <v>34</v>
      </c>
      <c r="E20949" t="s">
        <v>34</v>
      </c>
      <c r="F20949">
        <v>0</v>
      </c>
    </row>
    <row r="20950" spans="1:6">
      <c r="A20950" s="171">
        <v>44831</v>
      </c>
      <c r="B20950" t="s">
        <v>164</v>
      </c>
      <c r="C20950">
        <v>237341.79</v>
      </c>
      <c r="D20950" t="s">
        <v>35</v>
      </c>
      <c r="E20950" t="s">
        <v>35</v>
      </c>
      <c r="F20950">
        <v>37172880</v>
      </c>
    </row>
    <row r="20951" spans="1:6">
      <c r="A20951" s="171">
        <v>44831</v>
      </c>
      <c r="B20951" t="s">
        <v>164</v>
      </c>
      <c r="C20951">
        <v>237341.79</v>
      </c>
      <c r="D20951" t="s">
        <v>36</v>
      </c>
      <c r="E20951" t="s">
        <v>36</v>
      </c>
      <c r="F20951">
        <v>0</v>
      </c>
    </row>
    <row r="20952" spans="1:6">
      <c r="A20952" s="171">
        <v>44831</v>
      </c>
      <c r="B20952" t="s">
        <v>164</v>
      </c>
      <c r="C20952">
        <v>237341.79</v>
      </c>
      <c r="D20952" t="s">
        <v>37</v>
      </c>
      <c r="E20952" t="s">
        <v>37</v>
      </c>
      <c r="F20952">
        <v>0</v>
      </c>
    </row>
    <row r="20953" spans="1:6">
      <c r="A20953" s="171">
        <v>44831</v>
      </c>
      <c r="B20953" t="s">
        <v>164</v>
      </c>
      <c r="C20953">
        <v>237341.79</v>
      </c>
      <c r="D20953" t="s">
        <v>38</v>
      </c>
      <c r="E20953" t="s">
        <v>38</v>
      </c>
      <c r="F20953">
        <v>0</v>
      </c>
    </row>
    <row r="20954" spans="1:6">
      <c r="A20954" s="171">
        <v>44831</v>
      </c>
      <c r="B20954" t="s">
        <v>164</v>
      </c>
      <c r="C20954">
        <v>237341.79</v>
      </c>
      <c r="D20954" t="s">
        <v>39</v>
      </c>
      <c r="E20954" t="s">
        <v>39</v>
      </c>
      <c r="F20954">
        <v>0</v>
      </c>
    </row>
    <row r="20955" spans="1:6">
      <c r="A20955" s="171">
        <v>44831</v>
      </c>
      <c r="B20955" t="s">
        <v>164</v>
      </c>
      <c r="C20955">
        <v>237341.79</v>
      </c>
      <c r="D20955" t="s">
        <v>40</v>
      </c>
      <c r="E20955" t="s">
        <v>40</v>
      </c>
      <c r="F20955">
        <v>0</v>
      </c>
    </row>
    <row r="20956" spans="1:6">
      <c r="A20956" s="171">
        <v>44831</v>
      </c>
      <c r="B20956" t="s">
        <v>164</v>
      </c>
      <c r="C20956">
        <v>237341.79</v>
      </c>
      <c r="D20956" t="s">
        <v>41</v>
      </c>
      <c r="E20956" t="s">
        <v>41</v>
      </c>
      <c r="F20956">
        <v>0</v>
      </c>
    </row>
    <row r="20957" spans="1:6">
      <c r="A20957" s="171">
        <v>44832</v>
      </c>
      <c r="B20957" t="s">
        <v>164</v>
      </c>
      <c r="C20957">
        <v>241009.54</v>
      </c>
      <c r="D20957" t="s">
        <v>9</v>
      </c>
      <c r="E20957" t="s">
        <v>9</v>
      </c>
      <c r="F20957">
        <v>2513965</v>
      </c>
    </row>
    <row r="20958" spans="1:6">
      <c r="A20958" s="171">
        <v>44832</v>
      </c>
      <c r="B20958" t="s">
        <v>164</v>
      </c>
      <c r="C20958">
        <v>241009.54</v>
      </c>
      <c r="D20958" t="s">
        <v>9</v>
      </c>
      <c r="E20958" t="s">
        <v>10</v>
      </c>
      <c r="F20958">
        <v>1428338</v>
      </c>
    </row>
    <row r="20959" spans="1:6">
      <c r="A20959" s="171">
        <v>44832</v>
      </c>
      <c r="B20959" t="s">
        <v>164</v>
      </c>
      <c r="C20959">
        <v>241009.54</v>
      </c>
      <c r="D20959" t="s">
        <v>9</v>
      </c>
      <c r="E20959" t="s">
        <v>11</v>
      </c>
      <c r="F20959">
        <v>0</v>
      </c>
    </row>
    <row r="20960" spans="1:6">
      <c r="A20960" s="171">
        <v>44832</v>
      </c>
      <c r="B20960" t="s">
        <v>164</v>
      </c>
      <c r="C20960">
        <v>241009.54</v>
      </c>
      <c r="D20960" t="s">
        <v>9</v>
      </c>
      <c r="E20960" t="s">
        <v>12</v>
      </c>
      <c r="F20960">
        <v>1085627</v>
      </c>
    </row>
    <row r="20961" spans="1:6">
      <c r="A20961" s="171">
        <v>44832</v>
      </c>
      <c r="B20961" t="s">
        <v>164</v>
      </c>
      <c r="C20961">
        <v>241009.54</v>
      </c>
      <c r="D20961" t="s">
        <v>9</v>
      </c>
      <c r="E20961" t="s">
        <v>13</v>
      </c>
      <c r="F20961">
        <v>0</v>
      </c>
    </row>
    <row r="20962" spans="1:6">
      <c r="A20962" s="171">
        <v>44832</v>
      </c>
      <c r="B20962" t="s">
        <v>164</v>
      </c>
      <c r="C20962">
        <v>241009.54</v>
      </c>
      <c r="D20962" t="s">
        <v>14</v>
      </c>
      <c r="E20962" t="s">
        <v>14</v>
      </c>
      <c r="F20962">
        <v>13292</v>
      </c>
    </row>
    <row r="20963" spans="1:6">
      <c r="A20963" s="171">
        <v>44832</v>
      </c>
      <c r="B20963" t="s">
        <v>164</v>
      </c>
      <c r="C20963">
        <v>241009.54</v>
      </c>
      <c r="D20963" t="s">
        <v>14</v>
      </c>
      <c r="E20963" t="s">
        <v>15</v>
      </c>
      <c r="F20963">
        <v>0</v>
      </c>
    </row>
    <row r="20964" spans="1:6">
      <c r="A20964" s="171">
        <v>44832</v>
      </c>
      <c r="B20964" t="s">
        <v>164</v>
      </c>
      <c r="C20964">
        <v>241009.54</v>
      </c>
      <c r="D20964" t="s">
        <v>14</v>
      </c>
      <c r="E20964" t="s">
        <v>16</v>
      </c>
      <c r="F20964">
        <v>0</v>
      </c>
    </row>
    <row r="20965" spans="1:6">
      <c r="A20965" s="171">
        <v>44832</v>
      </c>
      <c r="B20965" t="s">
        <v>164</v>
      </c>
      <c r="C20965">
        <v>241009.54</v>
      </c>
      <c r="D20965" t="s">
        <v>14</v>
      </c>
      <c r="E20965" t="s">
        <v>17</v>
      </c>
      <c r="F20965">
        <v>0</v>
      </c>
    </row>
    <row r="20966" spans="1:6">
      <c r="A20966" s="171">
        <v>44832</v>
      </c>
      <c r="B20966" t="s">
        <v>164</v>
      </c>
      <c r="C20966">
        <v>241009.54</v>
      </c>
      <c r="D20966" t="s">
        <v>14</v>
      </c>
      <c r="E20966" t="s">
        <v>18</v>
      </c>
      <c r="F20966">
        <v>13292</v>
      </c>
    </row>
    <row r="20967" spans="1:6">
      <c r="A20967" s="171">
        <v>44832</v>
      </c>
      <c r="B20967" t="s">
        <v>164</v>
      </c>
      <c r="C20967">
        <v>241009.54</v>
      </c>
      <c r="D20967" t="s">
        <v>19</v>
      </c>
      <c r="E20967" t="s">
        <v>19</v>
      </c>
      <c r="F20967">
        <v>1448469</v>
      </c>
    </row>
    <row r="20968" spans="1:6">
      <c r="A20968" s="171">
        <v>44832</v>
      </c>
      <c r="B20968" t="s">
        <v>164</v>
      </c>
      <c r="C20968">
        <v>241009.54</v>
      </c>
      <c r="D20968" t="s">
        <v>19</v>
      </c>
      <c r="E20968" t="s">
        <v>20</v>
      </c>
      <c r="F20968">
        <v>1057397</v>
      </c>
    </row>
    <row r="20969" spans="1:6">
      <c r="A20969" s="171">
        <v>44832</v>
      </c>
      <c r="B20969" t="s">
        <v>164</v>
      </c>
      <c r="C20969">
        <v>241009.54</v>
      </c>
      <c r="D20969" t="s">
        <v>19</v>
      </c>
      <c r="E20969" t="s">
        <v>21</v>
      </c>
      <c r="F20969">
        <v>391072</v>
      </c>
    </row>
    <row r="20970" spans="1:6">
      <c r="A20970" s="171">
        <v>44832</v>
      </c>
      <c r="B20970" t="s">
        <v>164</v>
      </c>
      <c r="C20970">
        <v>241009.54</v>
      </c>
      <c r="D20970" t="s">
        <v>19</v>
      </c>
      <c r="E20970" t="s">
        <v>22</v>
      </c>
      <c r="F20970">
        <v>0</v>
      </c>
    </row>
    <row r="20971" spans="1:6">
      <c r="A20971" s="171">
        <v>44832</v>
      </c>
      <c r="B20971" t="s">
        <v>164</v>
      </c>
      <c r="C20971">
        <v>241009.54</v>
      </c>
      <c r="D20971" t="s">
        <v>23</v>
      </c>
      <c r="E20971" t="s">
        <v>23</v>
      </c>
      <c r="F20971">
        <v>317940</v>
      </c>
    </row>
    <row r="20972" spans="1:6">
      <c r="A20972" s="171">
        <v>44832</v>
      </c>
      <c r="B20972" t="s">
        <v>164</v>
      </c>
      <c r="C20972">
        <v>241009.54</v>
      </c>
      <c r="D20972" t="s">
        <v>24</v>
      </c>
      <c r="E20972" t="s">
        <v>24</v>
      </c>
      <c r="F20972">
        <v>1081643</v>
      </c>
    </row>
    <row r="20973" spans="1:6">
      <c r="A20973" s="171">
        <v>44832</v>
      </c>
      <c r="B20973" t="s">
        <v>164</v>
      </c>
      <c r="C20973">
        <v>241009.54</v>
      </c>
      <c r="D20973" t="s">
        <v>25</v>
      </c>
      <c r="E20973" t="s">
        <v>25</v>
      </c>
      <c r="F20973">
        <v>1399312</v>
      </c>
    </row>
    <row r="20974" spans="1:6">
      <c r="A20974" s="171">
        <v>44832</v>
      </c>
      <c r="B20974" t="s">
        <v>164</v>
      </c>
      <c r="C20974">
        <v>241009.54</v>
      </c>
      <c r="D20974" t="s">
        <v>26</v>
      </c>
      <c r="E20974" t="s">
        <v>26</v>
      </c>
      <c r="F20974">
        <v>2423775</v>
      </c>
    </row>
    <row r="20975" spans="1:6">
      <c r="A20975" s="171">
        <v>44832</v>
      </c>
      <c r="B20975" t="s">
        <v>164</v>
      </c>
      <c r="C20975">
        <v>241009.54</v>
      </c>
      <c r="D20975" t="s">
        <v>27</v>
      </c>
      <c r="E20975" t="s">
        <v>27</v>
      </c>
      <c r="F20975">
        <v>153551</v>
      </c>
    </row>
    <row r="20976" spans="1:6">
      <c r="A20976" s="171">
        <v>44832</v>
      </c>
      <c r="B20976" t="s">
        <v>164</v>
      </c>
      <c r="C20976">
        <v>241009.54</v>
      </c>
      <c r="D20976" t="s">
        <v>28</v>
      </c>
      <c r="E20976" t="s">
        <v>28</v>
      </c>
      <c r="F20976">
        <v>0</v>
      </c>
    </row>
    <row r="20977" spans="1:6">
      <c r="A20977" s="171">
        <v>44832</v>
      </c>
      <c r="B20977" t="s">
        <v>164</v>
      </c>
      <c r="C20977">
        <v>241009.54</v>
      </c>
      <c r="D20977" t="s">
        <v>29</v>
      </c>
      <c r="E20977" t="s">
        <v>29</v>
      </c>
      <c r="F20977">
        <v>1844851</v>
      </c>
    </row>
    <row r="20978" spans="1:6">
      <c r="A20978" s="171">
        <v>44832</v>
      </c>
      <c r="B20978" t="s">
        <v>164</v>
      </c>
      <c r="C20978">
        <v>241009.54</v>
      </c>
      <c r="D20978" t="s">
        <v>30</v>
      </c>
      <c r="E20978" t="s">
        <v>30</v>
      </c>
      <c r="F20978">
        <v>24939450</v>
      </c>
    </row>
    <row r="20979" spans="1:6">
      <c r="A20979" s="171">
        <v>44832</v>
      </c>
      <c r="B20979" t="s">
        <v>164</v>
      </c>
      <c r="C20979">
        <v>241009.54</v>
      </c>
      <c r="D20979" t="s">
        <v>31</v>
      </c>
      <c r="E20979" t="s">
        <v>31</v>
      </c>
      <c r="F20979">
        <v>592363</v>
      </c>
    </row>
    <row r="20980" spans="1:6">
      <c r="A20980" s="171">
        <v>44832</v>
      </c>
      <c r="B20980" t="s">
        <v>164</v>
      </c>
      <c r="C20980">
        <v>241009.54</v>
      </c>
      <c r="D20980" t="s">
        <v>32</v>
      </c>
      <c r="E20980" t="s">
        <v>32</v>
      </c>
      <c r="F20980">
        <v>182543</v>
      </c>
    </row>
    <row r="20981" spans="1:6">
      <c r="A20981" s="171">
        <v>44832</v>
      </c>
      <c r="B20981" t="s">
        <v>164</v>
      </c>
      <c r="C20981">
        <v>241009.54</v>
      </c>
      <c r="D20981" t="s">
        <v>33</v>
      </c>
      <c r="E20981" t="s">
        <v>33</v>
      </c>
      <c r="F20981">
        <v>293158483</v>
      </c>
    </row>
    <row r="20982" spans="1:6">
      <c r="A20982" s="171">
        <v>44832</v>
      </c>
      <c r="B20982" t="s">
        <v>164</v>
      </c>
      <c r="C20982">
        <v>241009.54</v>
      </c>
      <c r="D20982" t="s">
        <v>34</v>
      </c>
      <c r="E20982" t="s">
        <v>34</v>
      </c>
      <c r="F20982">
        <v>0</v>
      </c>
    </row>
    <row r="20983" spans="1:6">
      <c r="A20983" s="171">
        <v>44832</v>
      </c>
      <c r="B20983" t="s">
        <v>164</v>
      </c>
      <c r="C20983">
        <v>241009.54</v>
      </c>
      <c r="D20983" t="s">
        <v>35</v>
      </c>
      <c r="E20983" t="s">
        <v>35</v>
      </c>
      <c r="F20983">
        <v>34021500</v>
      </c>
    </row>
    <row r="20984" spans="1:6">
      <c r="A20984" s="171">
        <v>44832</v>
      </c>
      <c r="B20984" t="s">
        <v>164</v>
      </c>
      <c r="C20984">
        <v>241009.54</v>
      </c>
      <c r="D20984" t="s">
        <v>36</v>
      </c>
      <c r="E20984" t="s">
        <v>36</v>
      </c>
      <c r="F20984">
        <v>0</v>
      </c>
    </row>
    <row r="20985" spans="1:6">
      <c r="A20985" s="171">
        <v>44832</v>
      </c>
      <c r="B20985" t="s">
        <v>164</v>
      </c>
      <c r="C20985">
        <v>241009.54</v>
      </c>
      <c r="D20985" t="s">
        <v>37</v>
      </c>
      <c r="E20985" t="s">
        <v>37</v>
      </c>
      <c r="F20985">
        <v>0</v>
      </c>
    </row>
    <row r="20986" spans="1:6">
      <c r="A20986" s="171">
        <v>44832</v>
      </c>
      <c r="B20986" t="s">
        <v>164</v>
      </c>
      <c r="C20986">
        <v>241009.54</v>
      </c>
      <c r="D20986" t="s">
        <v>38</v>
      </c>
      <c r="E20986" t="s">
        <v>38</v>
      </c>
      <c r="F20986">
        <v>0</v>
      </c>
    </row>
    <row r="20987" spans="1:6">
      <c r="A20987" s="171">
        <v>44832</v>
      </c>
      <c r="B20987" t="s">
        <v>164</v>
      </c>
      <c r="C20987">
        <v>241009.54</v>
      </c>
      <c r="D20987" t="s">
        <v>39</v>
      </c>
      <c r="E20987" t="s">
        <v>39</v>
      </c>
      <c r="F20987">
        <v>0</v>
      </c>
    </row>
    <row r="20988" spans="1:6">
      <c r="A20988" s="171">
        <v>44832</v>
      </c>
      <c r="B20988" t="s">
        <v>164</v>
      </c>
      <c r="C20988">
        <v>241009.54</v>
      </c>
      <c r="D20988" t="s">
        <v>40</v>
      </c>
      <c r="E20988" t="s">
        <v>40</v>
      </c>
      <c r="F20988">
        <v>0</v>
      </c>
    </row>
    <row r="20989" spans="1:6">
      <c r="A20989" s="171">
        <v>44832</v>
      </c>
      <c r="B20989" t="s">
        <v>164</v>
      </c>
      <c r="C20989">
        <v>241009.54</v>
      </c>
      <c r="D20989" t="s">
        <v>41</v>
      </c>
      <c r="E20989" t="s">
        <v>41</v>
      </c>
      <c r="F20989">
        <v>0</v>
      </c>
    </row>
    <row r="20990" spans="1:6">
      <c r="A20990" s="171">
        <v>44833</v>
      </c>
      <c r="B20990" t="s">
        <v>164</v>
      </c>
      <c r="C20990">
        <v>220492.31</v>
      </c>
      <c r="D20990" t="s">
        <v>9</v>
      </c>
      <c r="E20990" t="s">
        <v>9</v>
      </c>
      <c r="F20990">
        <v>2277842</v>
      </c>
    </row>
    <row r="20991" spans="1:6">
      <c r="A20991" s="171">
        <v>44833</v>
      </c>
      <c r="B20991" t="s">
        <v>164</v>
      </c>
      <c r="C20991">
        <v>220492.31</v>
      </c>
      <c r="D20991" t="s">
        <v>9</v>
      </c>
      <c r="E20991" t="s">
        <v>10</v>
      </c>
      <c r="F20991">
        <v>213326</v>
      </c>
    </row>
    <row r="20992" spans="1:6">
      <c r="A20992" s="171">
        <v>44833</v>
      </c>
      <c r="B20992" t="s">
        <v>164</v>
      </c>
      <c r="C20992">
        <v>220492.31</v>
      </c>
      <c r="D20992" t="s">
        <v>9</v>
      </c>
      <c r="E20992" t="s">
        <v>11</v>
      </c>
      <c r="F20992">
        <v>0</v>
      </c>
    </row>
    <row r="20993" spans="1:6">
      <c r="A20993" s="171">
        <v>44833</v>
      </c>
      <c r="B20993" t="s">
        <v>164</v>
      </c>
      <c r="C20993">
        <v>220492.31</v>
      </c>
      <c r="D20993" t="s">
        <v>9</v>
      </c>
      <c r="E20993" t="s">
        <v>12</v>
      </c>
      <c r="F20993">
        <v>2064516</v>
      </c>
    </row>
    <row r="20994" spans="1:6">
      <c r="A20994" s="171">
        <v>44833</v>
      </c>
      <c r="B20994" t="s">
        <v>164</v>
      </c>
      <c r="C20994">
        <v>220492.31</v>
      </c>
      <c r="D20994" t="s">
        <v>9</v>
      </c>
      <c r="E20994" t="s">
        <v>13</v>
      </c>
      <c r="F20994">
        <v>0</v>
      </c>
    </row>
    <row r="20995" spans="1:6">
      <c r="A20995" s="171">
        <v>44833</v>
      </c>
      <c r="B20995" t="s">
        <v>164</v>
      </c>
      <c r="C20995">
        <v>220492.31</v>
      </c>
      <c r="D20995" t="s">
        <v>14</v>
      </c>
      <c r="E20995" t="s">
        <v>14</v>
      </c>
      <c r="F20995">
        <v>64003</v>
      </c>
    </row>
    <row r="20996" spans="1:6">
      <c r="A20996" s="171">
        <v>44833</v>
      </c>
      <c r="B20996" t="s">
        <v>164</v>
      </c>
      <c r="C20996">
        <v>220492.31</v>
      </c>
      <c r="D20996" t="s">
        <v>14</v>
      </c>
      <c r="E20996" t="s">
        <v>15</v>
      </c>
      <c r="F20996">
        <v>0</v>
      </c>
    </row>
    <row r="20997" spans="1:6">
      <c r="A20997" s="171">
        <v>44833</v>
      </c>
      <c r="B20997" t="s">
        <v>164</v>
      </c>
      <c r="C20997">
        <v>220492.31</v>
      </c>
      <c r="D20997" t="s">
        <v>14</v>
      </c>
      <c r="E20997" t="s">
        <v>16</v>
      </c>
      <c r="F20997">
        <v>0</v>
      </c>
    </row>
    <row r="20998" spans="1:6">
      <c r="A20998" s="171">
        <v>44833</v>
      </c>
      <c r="B20998" t="s">
        <v>164</v>
      </c>
      <c r="C20998">
        <v>220492.31</v>
      </c>
      <c r="D20998" t="s">
        <v>14</v>
      </c>
      <c r="E20998" t="s">
        <v>17</v>
      </c>
      <c r="F20998">
        <v>0</v>
      </c>
    </row>
    <row r="20999" spans="1:6">
      <c r="A20999" s="171">
        <v>44833</v>
      </c>
      <c r="B20999" t="s">
        <v>164</v>
      </c>
      <c r="C20999">
        <v>220492.31</v>
      </c>
      <c r="D20999" t="s">
        <v>14</v>
      </c>
      <c r="E20999" t="s">
        <v>18</v>
      </c>
      <c r="F20999">
        <v>64003</v>
      </c>
    </row>
    <row r="21000" spans="1:6">
      <c r="A21000" s="171">
        <v>44833</v>
      </c>
      <c r="B21000" t="s">
        <v>164</v>
      </c>
      <c r="C21000">
        <v>220492.31</v>
      </c>
      <c r="D21000" t="s">
        <v>19</v>
      </c>
      <c r="E21000" t="s">
        <v>19</v>
      </c>
      <c r="F21000">
        <v>1234058</v>
      </c>
    </row>
    <row r="21001" spans="1:6">
      <c r="A21001" s="171">
        <v>44833</v>
      </c>
      <c r="B21001" t="s">
        <v>164</v>
      </c>
      <c r="C21001">
        <v>220492.31</v>
      </c>
      <c r="D21001" t="s">
        <v>19</v>
      </c>
      <c r="E21001" t="s">
        <v>20</v>
      </c>
      <c r="F21001">
        <v>605334</v>
      </c>
    </row>
    <row r="21002" spans="1:6">
      <c r="A21002" s="171">
        <v>44833</v>
      </c>
      <c r="B21002" t="s">
        <v>164</v>
      </c>
      <c r="C21002">
        <v>220492.31</v>
      </c>
      <c r="D21002" t="s">
        <v>19</v>
      </c>
      <c r="E21002" t="s">
        <v>21</v>
      </c>
      <c r="F21002">
        <v>628724</v>
      </c>
    </row>
    <row r="21003" spans="1:6">
      <c r="A21003" s="171">
        <v>44833</v>
      </c>
      <c r="B21003" t="s">
        <v>164</v>
      </c>
      <c r="C21003">
        <v>220492.31</v>
      </c>
      <c r="D21003" t="s">
        <v>19</v>
      </c>
      <c r="E21003" t="s">
        <v>22</v>
      </c>
      <c r="F21003">
        <v>0</v>
      </c>
    </row>
    <row r="21004" spans="1:6">
      <c r="A21004" s="171">
        <v>44833</v>
      </c>
      <c r="B21004" t="s">
        <v>164</v>
      </c>
      <c r="C21004">
        <v>220492.31</v>
      </c>
      <c r="D21004" t="s">
        <v>23</v>
      </c>
      <c r="E21004" t="s">
        <v>23</v>
      </c>
      <c r="F21004">
        <v>222557</v>
      </c>
    </row>
    <row r="21005" spans="1:6">
      <c r="A21005" s="171">
        <v>44833</v>
      </c>
      <c r="B21005" t="s">
        <v>164</v>
      </c>
      <c r="C21005">
        <v>220492.31</v>
      </c>
      <c r="D21005" t="s">
        <v>24</v>
      </c>
      <c r="E21005" t="s">
        <v>24</v>
      </c>
      <c r="F21005">
        <v>1141534</v>
      </c>
    </row>
    <row r="21006" spans="1:6">
      <c r="A21006" s="171">
        <v>44833</v>
      </c>
      <c r="B21006" t="s">
        <v>164</v>
      </c>
      <c r="C21006">
        <v>220492.31</v>
      </c>
      <c r="D21006" t="s">
        <v>25</v>
      </c>
      <c r="E21006" t="s">
        <v>25</v>
      </c>
      <c r="F21006">
        <v>1627293</v>
      </c>
    </row>
    <row r="21007" spans="1:6">
      <c r="A21007" s="171">
        <v>44833</v>
      </c>
      <c r="B21007" t="s">
        <v>164</v>
      </c>
      <c r="C21007">
        <v>220492.31</v>
      </c>
      <c r="D21007" t="s">
        <v>26</v>
      </c>
      <c r="E21007" t="s">
        <v>26</v>
      </c>
      <c r="F21007">
        <v>2427893</v>
      </c>
    </row>
    <row r="21008" spans="1:6">
      <c r="A21008" s="171">
        <v>44833</v>
      </c>
      <c r="B21008" t="s">
        <v>164</v>
      </c>
      <c r="C21008">
        <v>220492.31</v>
      </c>
      <c r="D21008" t="s">
        <v>27</v>
      </c>
      <c r="E21008" t="s">
        <v>27</v>
      </c>
      <c r="F21008">
        <v>162839</v>
      </c>
    </row>
    <row r="21009" spans="1:6">
      <c r="A21009" s="171">
        <v>44833</v>
      </c>
      <c r="B21009" t="s">
        <v>164</v>
      </c>
      <c r="C21009">
        <v>220492.31</v>
      </c>
      <c r="D21009" t="s">
        <v>28</v>
      </c>
      <c r="E21009" t="s">
        <v>28</v>
      </c>
      <c r="F21009">
        <v>0</v>
      </c>
    </row>
    <row r="21010" spans="1:6">
      <c r="A21010" s="171">
        <v>44833</v>
      </c>
      <c r="B21010" t="s">
        <v>164</v>
      </c>
      <c r="C21010">
        <v>220492.31</v>
      </c>
      <c r="D21010" t="s">
        <v>29</v>
      </c>
      <c r="E21010" t="s">
        <v>29</v>
      </c>
      <c r="F21010">
        <v>1707733</v>
      </c>
    </row>
    <row r="21011" spans="1:6">
      <c r="A21011" s="171">
        <v>44833</v>
      </c>
      <c r="B21011" t="s">
        <v>164</v>
      </c>
      <c r="C21011">
        <v>220492.31</v>
      </c>
      <c r="D21011" t="s">
        <v>30</v>
      </c>
      <c r="E21011" t="s">
        <v>30</v>
      </c>
      <c r="F21011">
        <v>16545033</v>
      </c>
    </row>
    <row r="21012" spans="1:6">
      <c r="A21012" s="171">
        <v>44833</v>
      </c>
      <c r="B21012" t="s">
        <v>164</v>
      </c>
      <c r="C21012">
        <v>220492.31</v>
      </c>
      <c r="D21012" t="s">
        <v>31</v>
      </c>
      <c r="E21012" t="s">
        <v>31</v>
      </c>
      <c r="F21012">
        <v>628957</v>
      </c>
    </row>
    <row r="21013" spans="1:6">
      <c r="A21013" s="171">
        <v>44833</v>
      </c>
      <c r="B21013" t="s">
        <v>164</v>
      </c>
      <c r="C21013">
        <v>220492.31</v>
      </c>
      <c r="D21013" t="s">
        <v>32</v>
      </c>
      <c r="E21013" t="s">
        <v>32</v>
      </c>
      <c r="F21013">
        <v>345153</v>
      </c>
    </row>
    <row r="21014" spans="1:6">
      <c r="A21014" s="171">
        <v>44833</v>
      </c>
      <c r="B21014" t="s">
        <v>164</v>
      </c>
      <c r="C21014">
        <v>220492.31</v>
      </c>
      <c r="D21014" t="s">
        <v>33</v>
      </c>
      <c r="E21014" t="s">
        <v>33</v>
      </c>
      <c r="F21014">
        <v>320679934</v>
      </c>
    </row>
    <row r="21015" spans="1:6">
      <c r="A21015" s="171">
        <v>44833</v>
      </c>
      <c r="B21015" t="s">
        <v>164</v>
      </c>
      <c r="C21015">
        <v>220492.31</v>
      </c>
      <c r="D21015" t="s">
        <v>34</v>
      </c>
      <c r="E21015" t="s">
        <v>34</v>
      </c>
      <c r="F21015">
        <v>0</v>
      </c>
    </row>
    <row r="21016" spans="1:6">
      <c r="A21016" s="171">
        <v>44833</v>
      </c>
      <c r="B21016" t="s">
        <v>164</v>
      </c>
      <c r="C21016">
        <v>220492.31</v>
      </c>
      <c r="D21016" t="s">
        <v>35</v>
      </c>
      <c r="E21016" t="s">
        <v>35</v>
      </c>
      <c r="F21016">
        <v>31848948</v>
      </c>
    </row>
    <row r="21017" spans="1:6">
      <c r="A21017" s="171">
        <v>44833</v>
      </c>
      <c r="B21017" t="s">
        <v>164</v>
      </c>
      <c r="C21017">
        <v>220492.31</v>
      </c>
      <c r="D21017" t="s">
        <v>36</v>
      </c>
      <c r="E21017" t="s">
        <v>36</v>
      </c>
      <c r="F21017">
        <v>0</v>
      </c>
    </row>
    <row r="21018" spans="1:6">
      <c r="A21018" s="171">
        <v>44833</v>
      </c>
      <c r="B21018" t="s">
        <v>164</v>
      </c>
      <c r="C21018">
        <v>220492.31</v>
      </c>
      <c r="D21018" t="s">
        <v>37</v>
      </c>
      <c r="E21018" t="s">
        <v>37</v>
      </c>
      <c r="F21018">
        <v>0</v>
      </c>
    </row>
    <row r="21019" spans="1:6">
      <c r="A21019" s="171">
        <v>44833</v>
      </c>
      <c r="B21019" t="s">
        <v>164</v>
      </c>
      <c r="C21019">
        <v>220492.31</v>
      </c>
      <c r="D21019" t="s">
        <v>38</v>
      </c>
      <c r="E21019" t="s">
        <v>38</v>
      </c>
      <c r="F21019">
        <v>0</v>
      </c>
    </row>
    <row r="21020" spans="1:6">
      <c r="A21020" s="171">
        <v>44833</v>
      </c>
      <c r="B21020" t="s">
        <v>164</v>
      </c>
      <c r="C21020">
        <v>220492.31</v>
      </c>
      <c r="D21020" t="s">
        <v>39</v>
      </c>
      <c r="E21020" t="s">
        <v>39</v>
      </c>
      <c r="F21020">
        <v>0</v>
      </c>
    </row>
    <row r="21021" spans="1:6">
      <c r="A21021" s="171">
        <v>44833</v>
      </c>
      <c r="B21021" t="s">
        <v>164</v>
      </c>
      <c r="C21021">
        <v>220492.31</v>
      </c>
      <c r="D21021" t="s">
        <v>40</v>
      </c>
      <c r="E21021" t="s">
        <v>40</v>
      </c>
      <c r="F21021">
        <v>0</v>
      </c>
    </row>
    <row r="21022" spans="1:6">
      <c r="A21022" s="171">
        <v>44833</v>
      </c>
      <c r="B21022" t="s">
        <v>164</v>
      </c>
      <c r="C21022">
        <v>220492.31</v>
      </c>
      <c r="D21022" t="s">
        <v>41</v>
      </c>
      <c r="E21022" t="s">
        <v>41</v>
      </c>
      <c r="F21022">
        <v>0</v>
      </c>
    </row>
    <row r="21023" spans="1:6">
      <c r="A21023" s="171">
        <v>44834</v>
      </c>
      <c r="B21023" t="s">
        <v>164</v>
      </c>
      <c r="C21023">
        <v>707291.35</v>
      </c>
      <c r="D21023" t="s">
        <v>9</v>
      </c>
      <c r="E21023" t="s">
        <v>9</v>
      </c>
      <c r="F21023">
        <v>2468296</v>
      </c>
    </row>
    <row r="21024" spans="1:6">
      <c r="A21024" s="171">
        <v>44834</v>
      </c>
      <c r="B21024" t="s">
        <v>164</v>
      </c>
      <c r="C21024">
        <v>707291.35</v>
      </c>
      <c r="D21024" t="s">
        <v>9</v>
      </c>
      <c r="E21024" t="s">
        <v>10</v>
      </c>
      <c r="F21024">
        <v>357586</v>
      </c>
    </row>
    <row r="21025" spans="1:6">
      <c r="A21025" s="171">
        <v>44834</v>
      </c>
      <c r="B21025" t="s">
        <v>164</v>
      </c>
      <c r="C21025">
        <v>707291.35</v>
      </c>
      <c r="D21025" t="s">
        <v>9</v>
      </c>
      <c r="E21025" t="s">
        <v>11</v>
      </c>
      <c r="F21025">
        <v>0</v>
      </c>
    </row>
    <row r="21026" spans="1:6">
      <c r="A21026" s="171">
        <v>44834</v>
      </c>
      <c r="B21026" t="s">
        <v>164</v>
      </c>
      <c r="C21026">
        <v>707291.35</v>
      </c>
      <c r="D21026" t="s">
        <v>9</v>
      </c>
      <c r="E21026" t="s">
        <v>12</v>
      </c>
      <c r="F21026">
        <v>2110710</v>
      </c>
    </row>
    <row r="21027" spans="1:6">
      <c r="A21027" s="171">
        <v>44834</v>
      </c>
      <c r="B21027" t="s">
        <v>164</v>
      </c>
      <c r="C21027">
        <v>707291.35</v>
      </c>
      <c r="D21027" t="s">
        <v>9</v>
      </c>
      <c r="E21027" t="s">
        <v>13</v>
      </c>
      <c r="F21027">
        <v>0</v>
      </c>
    </row>
    <row r="21028" spans="1:6">
      <c r="A21028" s="171">
        <v>44834</v>
      </c>
      <c r="B21028" t="s">
        <v>164</v>
      </c>
      <c r="C21028">
        <v>707291.35</v>
      </c>
      <c r="D21028" t="s">
        <v>14</v>
      </c>
      <c r="E21028" t="s">
        <v>14</v>
      </c>
      <c r="F21028">
        <v>79878</v>
      </c>
    </row>
    <row r="21029" spans="1:6">
      <c r="A21029" s="171">
        <v>44834</v>
      </c>
      <c r="B21029" t="s">
        <v>164</v>
      </c>
      <c r="C21029">
        <v>707291.35</v>
      </c>
      <c r="D21029" t="s">
        <v>14</v>
      </c>
      <c r="E21029" t="s">
        <v>15</v>
      </c>
      <c r="F21029">
        <v>0</v>
      </c>
    </row>
    <row r="21030" spans="1:6">
      <c r="A21030" s="171">
        <v>44834</v>
      </c>
      <c r="B21030" t="s">
        <v>164</v>
      </c>
      <c r="C21030">
        <v>707291.35</v>
      </c>
      <c r="D21030" t="s">
        <v>14</v>
      </c>
      <c r="E21030" t="s">
        <v>16</v>
      </c>
      <c r="F21030">
        <v>0</v>
      </c>
    </row>
    <row r="21031" spans="1:6">
      <c r="A21031" s="171">
        <v>44834</v>
      </c>
      <c r="B21031" t="s">
        <v>164</v>
      </c>
      <c r="C21031">
        <v>707291.35</v>
      </c>
      <c r="D21031" t="s">
        <v>14</v>
      </c>
      <c r="E21031" t="s">
        <v>17</v>
      </c>
      <c r="F21031">
        <v>0</v>
      </c>
    </row>
    <row r="21032" spans="1:6">
      <c r="A21032" s="171">
        <v>44834</v>
      </c>
      <c r="B21032" t="s">
        <v>164</v>
      </c>
      <c r="C21032">
        <v>707291.35</v>
      </c>
      <c r="D21032" t="s">
        <v>14</v>
      </c>
      <c r="E21032" t="s">
        <v>18</v>
      </c>
      <c r="F21032">
        <v>79878</v>
      </c>
    </row>
    <row r="21033" spans="1:6">
      <c r="A21033" s="171">
        <v>44834</v>
      </c>
      <c r="B21033" t="s">
        <v>164</v>
      </c>
      <c r="C21033">
        <v>707291.35</v>
      </c>
      <c r="D21033" t="s">
        <v>19</v>
      </c>
      <c r="E21033" t="s">
        <v>19</v>
      </c>
      <c r="F21033">
        <v>1077580</v>
      </c>
    </row>
    <row r="21034" spans="1:6">
      <c r="A21034" s="171">
        <v>44834</v>
      </c>
      <c r="B21034" t="s">
        <v>164</v>
      </c>
      <c r="C21034">
        <v>707291.35</v>
      </c>
      <c r="D21034" t="s">
        <v>19</v>
      </c>
      <c r="E21034" t="s">
        <v>20</v>
      </c>
      <c r="F21034">
        <v>483948</v>
      </c>
    </row>
    <row r="21035" spans="1:6">
      <c r="A21035" s="171">
        <v>44834</v>
      </c>
      <c r="B21035" t="s">
        <v>164</v>
      </c>
      <c r="C21035">
        <v>707291.35</v>
      </c>
      <c r="D21035" t="s">
        <v>19</v>
      </c>
      <c r="E21035" t="s">
        <v>21</v>
      </c>
      <c r="F21035">
        <v>593632</v>
      </c>
    </row>
    <row r="21036" spans="1:6">
      <c r="A21036" s="171">
        <v>44834</v>
      </c>
      <c r="B21036" t="s">
        <v>164</v>
      </c>
      <c r="C21036">
        <v>707291.35</v>
      </c>
      <c r="D21036" t="s">
        <v>19</v>
      </c>
      <c r="E21036" t="s">
        <v>22</v>
      </c>
      <c r="F21036">
        <v>0</v>
      </c>
    </row>
    <row r="21037" spans="1:6">
      <c r="A21037" s="171">
        <v>44834</v>
      </c>
      <c r="B21037" t="s">
        <v>164</v>
      </c>
      <c r="C21037">
        <v>707291.35</v>
      </c>
      <c r="D21037" t="s">
        <v>23</v>
      </c>
      <c r="E21037" t="s">
        <v>23</v>
      </c>
      <c r="F21037">
        <v>106514</v>
      </c>
    </row>
    <row r="21038" spans="1:6">
      <c r="A21038" s="171">
        <v>44834</v>
      </c>
      <c r="B21038" t="s">
        <v>164</v>
      </c>
      <c r="C21038">
        <v>707291.35</v>
      </c>
      <c r="D21038" t="s">
        <v>24</v>
      </c>
      <c r="E21038" t="s">
        <v>24</v>
      </c>
      <c r="F21038">
        <v>1264672</v>
      </c>
    </row>
    <row r="21039" spans="1:6">
      <c r="A21039" s="171">
        <v>44834</v>
      </c>
      <c r="B21039" t="s">
        <v>164</v>
      </c>
      <c r="C21039">
        <v>707291.35</v>
      </c>
      <c r="D21039" t="s">
        <v>25</v>
      </c>
      <c r="E21039" t="s">
        <v>25</v>
      </c>
      <c r="F21039">
        <v>1667098</v>
      </c>
    </row>
    <row r="21040" spans="1:6">
      <c r="A21040" s="171">
        <v>44834</v>
      </c>
      <c r="B21040" t="s">
        <v>164</v>
      </c>
      <c r="C21040">
        <v>707291.35</v>
      </c>
      <c r="D21040" t="s">
        <v>26</v>
      </c>
      <c r="E21040" t="s">
        <v>26</v>
      </c>
      <c r="F21040">
        <v>2222416</v>
      </c>
    </row>
    <row r="21041" spans="1:6">
      <c r="A21041" s="171">
        <v>44834</v>
      </c>
      <c r="B21041" t="s">
        <v>164</v>
      </c>
      <c r="C21041">
        <v>707291.35</v>
      </c>
      <c r="D21041" t="s">
        <v>27</v>
      </c>
      <c r="E21041" t="s">
        <v>27</v>
      </c>
      <c r="F21041">
        <v>172557</v>
      </c>
    </row>
    <row r="21042" spans="1:6">
      <c r="A21042" s="171">
        <v>44834</v>
      </c>
      <c r="B21042" t="s">
        <v>164</v>
      </c>
      <c r="C21042">
        <v>707291.35</v>
      </c>
      <c r="D21042" t="s">
        <v>28</v>
      </c>
      <c r="E21042" t="s">
        <v>28</v>
      </c>
      <c r="F21042">
        <v>0</v>
      </c>
    </row>
    <row r="21043" spans="1:6">
      <c r="A21043" s="171">
        <v>44834</v>
      </c>
      <c r="B21043" t="s">
        <v>164</v>
      </c>
      <c r="C21043">
        <v>707291.35</v>
      </c>
      <c r="D21043" t="s">
        <v>29</v>
      </c>
      <c r="E21043" t="s">
        <v>29</v>
      </c>
      <c r="F21043">
        <v>1945315</v>
      </c>
    </row>
    <row r="21044" spans="1:6">
      <c r="A21044" s="171">
        <v>44834</v>
      </c>
      <c r="B21044" t="s">
        <v>164</v>
      </c>
      <c r="C21044">
        <v>707291.35</v>
      </c>
      <c r="D21044" t="s">
        <v>30</v>
      </c>
      <c r="E21044" t="s">
        <v>30</v>
      </c>
      <c r="F21044">
        <v>23424094</v>
      </c>
    </row>
    <row r="21045" spans="1:6">
      <c r="A21045" s="171">
        <v>44834</v>
      </c>
      <c r="B21045" t="s">
        <v>164</v>
      </c>
      <c r="C21045">
        <v>707291.35</v>
      </c>
      <c r="D21045" t="s">
        <v>31</v>
      </c>
      <c r="E21045" t="s">
        <v>31</v>
      </c>
      <c r="F21045">
        <v>577730</v>
      </c>
    </row>
    <row r="21046" spans="1:6">
      <c r="A21046" s="171">
        <v>44834</v>
      </c>
      <c r="B21046" t="s">
        <v>164</v>
      </c>
      <c r="C21046">
        <v>707291.35</v>
      </c>
      <c r="D21046" t="s">
        <v>32</v>
      </c>
      <c r="E21046" t="s">
        <v>32</v>
      </c>
      <c r="F21046">
        <v>151931</v>
      </c>
    </row>
    <row r="21047" spans="1:6">
      <c r="A21047" s="171">
        <v>44834</v>
      </c>
      <c r="B21047" t="s">
        <v>164</v>
      </c>
      <c r="C21047">
        <v>707291.35</v>
      </c>
      <c r="D21047" t="s">
        <v>33</v>
      </c>
      <c r="E21047" t="s">
        <v>33</v>
      </c>
      <c r="F21047">
        <v>325205553</v>
      </c>
    </row>
    <row r="21048" spans="1:6">
      <c r="A21048" s="171">
        <v>44834</v>
      </c>
      <c r="B21048" t="s">
        <v>164</v>
      </c>
      <c r="C21048">
        <v>707291.35</v>
      </c>
      <c r="D21048" t="s">
        <v>34</v>
      </c>
      <c r="E21048" t="s">
        <v>34</v>
      </c>
      <c r="F21048">
        <v>0</v>
      </c>
    </row>
    <row r="21049" spans="1:6">
      <c r="A21049" s="171">
        <v>44834</v>
      </c>
      <c r="B21049" t="s">
        <v>164</v>
      </c>
      <c r="C21049">
        <v>707291.35</v>
      </c>
      <c r="D21049" t="s">
        <v>35</v>
      </c>
      <c r="E21049" t="s">
        <v>35</v>
      </c>
      <c r="F21049">
        <v>31759743</v>
      </c>
    </row>
    <row r="21050" spans="1:6">
      <c r="A21050" s="171">
        <v>44834</v>
      </c>
      <c r="B21050" t="s">
        <v>164</v>
      </c>
      <c r="C21050">
        <v>707291.35</v>
      </c>
      <c r="D21050" t="s">
        <v>36</v>
      </c>
      <c r="E21050" t="s">
        <v>36</v>
      </c>
      <c r="F21050">
        <v>0</v>
      </c>
    </row>
    <row r="21051" spans="1:6">
      <c r="A21051" s="171">
        <v>44834</v>
      </c>
      <c r="B21051" t="s">
        <v>164</v>
      </c>
      <c r="C21051">
        <v>707291.35</v>
      </c>
      <c r="D21051" t="s">
        <v>37</v>
      </c>
      <c r="E21051" t="s">
        <v>37</v>
      </c>
      <c r="F21051">
        <v>0</v>
      </c>
    </row>
    <row r="21052" spans="1:6">
      <c r="A21052" s="171">
        <v>44834</v>
      </c>
      <c r="B21052" t="s">
        <v>164</v>
      </c>
      <c r="C21052">
        <v>707291.35</v>
      </c>
      <c r="D21052" t="s">
        <v>38</v>
      </c>
      <c r="E21052" t="s">
        <v>38</v>
      </c>
      <c r="F21052">
        <v>0</v>
      </c>
    </row>
    <row r="21053" spans="1:6">
      <c r="A21053" s="171">
        <v>44834</v>
      </c>
      <c r="B21053" t="s">
        <v>164</v>
      </c>
      <c r="C21053">
        <v>707291.35</v>
      </c>
      <c r="D21053" t="s">
        <v>39</v>
      </c>
      <c r="E21053" t="s">
        <v>39</v>
      </c>
      <c r="F21053">
        <v>0</v>
      </c>
    </row>
    <row r="21054" spans="1:6">
      <c r="A21054" s="171">
        <v>44834</v>
      </c>
      <c r="B21054" t="s">
        <v>164</v>
      </c>
      <c r="C21054">
        <v>707291.35</v>
      </c>
      <c r="D21054" t="s">
        <v>40</v>
      </c>
      <c r="E21054" t="s">
        <v>40</v>
      </c>
      <c r="F21054">
        <v>0</v>
      </c>
    </row>
    <row r="21055" spans="1:6">
      <c r="A21055" s="171">
        <v>44834</v>
      </c>
      <c r="B21055" t="s">
        <v>164</v>
      </c>
      <c r="C21055">
        <v>707291.35</v>
      </c>
      <c r="D21055" t="s">
        <v>41</v>
      </c>
      <c r="E21055" t="s">
        <v>41</v>
      </c>
      <c r="F21055">
        <v>0</v>
      </c>
    </row>
    <row r="21056" spans="1:6">
      <c r="A21056" s="171">
        <v>44835</v>
      </c>
      <c r="B21056" t="s">
        <v>164</v>
      </c>
      <c r="C21056">
        <v>435826.31</v>
      </c>
      <c r="D21056" t="s">
        <v>9</v>
      </c>
      <c r="E21056" t="s">
        <v>9</v>
      </c>
      <c r="F21056">
        <v>1039443</v>
      </c>
    </row>
    <row r="21057" spans="1:6">
      <c r="A21057" s="171">
        <v>44835</v>
      </c>
      <c r="B21057" t="s">
        <v>164</v>
      </c>
      <c r="C21057">
        <v>435826.31</v>
      </c>
      <c r="D21057" t="s">
        <v>9</v>
      </c>
      <c r="E21057" t="s">
        <v>10</v>
      </c>
      <c r="F21057">
        <v>722502</v>
      </c>
    </row>
    <row r="21058" spans="1:6">
      <c r="A21058" s="171">
        <v>44835</v>
      </c>
      <c r="B21058" t="s">
        <v>164</v>
      </c>
      <c r="C21058">
        <v>435826.31</v>
      </c>
      <c r="D21058" t="s">
        <v>9</v>
      </c>
      <c r="E21058" t="s">
        <v>11</v>
      </c>
      <c r="F21058">
        <v>0</v>
      </c>
    </row>
    <row r="21059" spans="1:6">
      <c r="A21059" s="171">
        <v>44835</v>
      </c>
      <c r="B21059" t="s">
        <v>164</v>
      </c>
      <c r="C21059">
        <v>435826.31</v>
      </c>
      <c r="D21059" t="s">
        <v>9</v>
      </c>
      <c r="E21059" t="s">
        <v>12</v>
      </c>
      <c r="F21059">
        <v>316941</v>
      </c>
    </row>
    <row r="21060" spans="1:6">
      <c r="A21060" s="171">
        <v>44835</v>
      </c>
      <c r="B21060" t="s">
        <v>164</v>
      </c>
      <c r="C21060">
        <v>435826.31</v>
      </c>
      <c r="D21060" t="s">
        <v>9</v>
      </c>
      <c r="E21060" t="s">
        <v>13</v>
      </c>
      <c r="F21060">
        <v>0</v>
      </c>
    </row>
    <row r="21061" spans="1:6">
      <c r="A21061" s="171">
        <v>44835</v>
      </c>
      <c r="B21061" t="s">
        <v>164</v>
      </c>
      <c r="C21061">
        <v>435826.31</v>
      </c>
      <c r="D21061" t="s">
        <v>14</v>
      </c>
      <c r="E21061" t="s">
        <v>14</v>
      </c>
      <c r="F21061">
        <v>8282</v>
      </c>
    </row>
    <row r="21062" spans="1:6">
      <c r="A21062" s="171">
        <v>44835</v>
      </c>
      <c r="B21062" t="s">
        <v>164</v>
      </c>
      <c r="C21062">
        <v>435826.31</v>
      </c>
      <c r="D21062" t="s">
        <v>14</v>
      </c>
      <c r="E21062" t="s">
        <v>15</v>
      </c>
      <c r="F21062">
        <v>0</v>
      </c>
    </row>
    <row r="21063" spans="1:6">
      <c r="A21063" s="171">
        <v>44835</v>
      </c>
      <c r="B21063" t="s">
        <v>164</v>
      </c>
      <c r="C21063">
        <v>435826.31</v>
      </c>
      <c r="D21063" t="s">
        <v>14</v>
      </c>
      <c r="E21063" t="s">
        <v>16</v>
      </c>
      <c r="F21063">
        <v>0</v>
      </c>
    </row>
    <row r="21064" spans="1:6">
      <c r="A21064" s="171">
        <v>44835</v>
      </c>
      <c r="B21064" t="s">
        <v>164</v>
      </c>
      <c r="C21064">
        <v>435826.31</v>
      </c>
      <c r="D21064" t="s">
        <v>14</v>
      </c>
      <c r="E21064" t="s">
        <v>17</v>
      </c>
      <c r="F21064">
        <v>0</v>
      </c>
    </row>
    <row r="21065" spans="1:6">
      <c r="A21065" s="171">
        <v>44835</v>
      </c>
      <c r="B21065" t="s">
        <v>164</v>
      </c>
      <c r="C21065">
        <v>435826.31</v>
      </c>
      <c r="D21065" t="s">
        <v>14</v>
      </c>
      <c r="E21065" t="s">
        <v>18</v>
      </c>
      <c r="F21065">
        <v>8282</v>
      </c>
    </row>
    <row r="21066" spans="1:6">
      <c r="A21066" s="171">
        <v>44835</v>
      </c>
      <c r="B21066" t="s">
        <v>164</v>
      </c>
      <c r="C21066">
        <v>435826.31</v>
      </c>
      <c r="D21066" t="s">
        <v>19</v>
      </c>
      <c r="E21066" t="s">
        <v>19</v>
      </c>
      <c r="F21066">
        <v>1408468</v>
      </c>
    </row>
    <row r="21067" spans="1:6">
      <c r="A21067" s="171">
        <v>44835</v>
      </c>
      <c r="B21067" t="s">
        <v>164</v>
      </c>
      <c r="C21067">
        <v>435826.31</v>
      </c>
      <c r="D21067" t="s">
        <v>19</v>
      </c>
      <c r="E21067" t="s">
        <v>20</v>
      </c>
      <c r="F21067">
        <v>668880</v>
      </c>
    </row>
    <row r="21068" spans="1:6">
      <c r="A21068" s="171">
        <v>44835</v>
      </c>
      <c r="B21068" t="s">
        <v>164</v>
      </c>
      <c r="C21068">
        <v>435826.31</v>
      </c>
      <c r="D21068" t="s">
        <v>19</v>
      </c>
      <c r="E21068" t="s">
        <v>21</v>
      </c>
      <c r="F21068">
        <v>739588</v>
      </c>
    </row>
    <row r="21069" spans="1:6">
      <c r="A21069" s="171">
        <v>44835</v>
      </c>
      <c r="B21069" t="s">
        <v>164</v>
      </c>
      <c r="C21069">
        <v>435826.31</v>
      </c>
      <c r="D21069" t="s">
        <v>19</v>
      </c>
      <c r="E21069" t="s">
        <v>22</v>
      </c>
      <c r="F21069">
        <v>0</v>
      </c>
    </row>
    <row r="21070" spans="1:6">
      <c r="A21070" s="171">
        <v>44835</v>
      </c>
      <c r="B21070" t="s">
        <v>164</v>
      </c>
      <c r="C21070">
        <v>435826.31</v>
      </c>
      <c r="D21070" t="s">
        <v>23</v>
      </c>
      <c r="E21070" t="s">
        <v>23</v>
      </c>
      <c r="F21070">
        <v>148072</v>
      </c>
    </row>
    <row r="21071" spans="1:6">
      <c r="A21071" s="171">
        <v>44835</v>
      </c>
      <c r="B21071" t="s">
        <v>164</v>
      </c>
      <c r="C21071">
        <v>435826.31</v>
      </c>
      <c r="D21071" t="s">
        <v>24</v>
      </c>
      <c r="E21071" t="s">
        <v>24</v>
      </c>
      <c r="F21071">
        <v>1352478</v>
      </c>
    </row>
    <row r="21072" spans="1:6">
      <c r="A21072" s="171">
        <v>44835</v>
      </c>
      <c r="B21072" t="s">
        <v>164</v>
      </c>
      <c r="C21072">
        <v>435826.31</v>
      </c>
      <c r="D21072" t="s">
        <v>25</v>
      </c>
      <c r="E21072" t="s">
        <v>25</v>
      </c>
      <c r="F21072">
        <v>2237430</v>
      </c>
    </row>
    <row r="21073" spans="1:6">
      <c r="A21073" s="171">
        <v>44835</v>
      </c>
      <c r="B21073" t="s">
        <v>164</v>
      </c>
      <c r="C21073">
        <v>435826.31</v>
      </c>
      <c r="D21073" t="s">
        <v>26</v>
      </c>
      <c r="E21073" t="s">
        <v>26</v>
      </c>
      <c r="F21073">
        <v>3036437</v>
      </c>
    </row>
    <row r="21074" spans="1:6">
      <c r="A21074" s="171">
        <v>44835</v>
      </c>
      <c r="B21074" t="s">
        <v>164</v>
      </c>
      <c r="C21074">
        <v>435826.31</v>
      </c>
      <c r="D21074" t="s">
        <v>27</v>
      </c>
      <c r="E21074" t="s">
        <v>27</v>
      </c>
      <c r="F21074">
        <v>192054</v>
      </c>
    </row>
    <row r="21075" spans="1:6">
      <c r="A21075" s="171">
        <v>44835</v>
      </c>
      <c r="B21075" t="s">
        <v>164</v>
      </c>
      <c r="C21075">
        <v>435826.31</v>
      </c>
      <c r="D21075" t="s">
        <v>28</v>
      </c>
      <c r="E21075" t="s">
        <v>28</v>
      </c>
      <c r="F21075">
        <v>0</v>
      </c>
    </row>
    <row r="21076" spans="1:6">
      <c r="A21076" s="171">
        <v>44835</v>
      </c>
      <c r="B21076" t="s">
        <v>164</v>
      </c>
      <c r="C21076">
        <v>435826.31</v>
      </c>
      <c r="D21076" t="s">
        <v>29</v>
      </c>
      <c r="E21076" t="s">
        <v>29</v>
      </c>
      <c r="F21076">
        <v>2409939</v>
      </c>
    </row>
    <row r="21077" spans="1:6">
      <c r="A21077" s="171">
        <v>44835</v>
      </c>
      <c r="B21077" t="s">
        <v>164</v>
      </c>
      <c r="C21077">
        <v>435826.31</v>
      </c>
      <c r="D21077" t="s">
        <v>30</v>
      </c>
      <c r="E21077" t="s">
        <v>30</v>
      </c>
      <c r="F21077">
        <v>26819789</v>
      </c>
    </row>
    <row r="21078" spans="1:6">
      <c r="A21078" s="171">
        <v>44835</v>
      </c>
      <c r="B21078" t="s">
        <v>164</v>
      </c>
      <c r="C21078">
        <v>435826.31</v>
      </c>
      <c r="D21078" t="s">
        <v>31</v>
      </c>
      <c r="E21078" t="s">
        <v>31</v>
      </c>
      <c r="F21078">
        <v>962061</v>
      </c>
    </row>
    <row r="21079" spans="1:6">
      <c r="A21079" s="171">
        <v>44835</v>
      </c>
      <c r="B21079" t="s">
        <v>164</v>
      </c>
      <c r="C21079">
        <v>435826.31</v>
      </c>
      <c r="D21079" t="s">
        <v>32</v>
      </c>
      <c r="E21079" t="s">
        <v>32</v>
      </c>
      <c r="F21079">
        <v>110112</v>
      </c>
    </row>
    <row r="21080" spans="1:6">
      <c r="A21080" s="171">
        <v>44835</v>
      </c>
      <c r="B21080" t="s">
        <v>164</v>
      </c>
      <c r="C21080">
        <v>435826.31</v>
      </c>
      <c r="D21080" t="s">
        <v>33</v>
      </c>
      <c r="E21080" t="s">
        <v>33</v>
      </c>
      <c r="F21080">
        <v>325588687</v>
      </c>
    </row>
    <row r="21081" spans="1:6">
      <c r="A21081" s="171">
        <v>44835</v>
      </c>
      <c r="B21081" t="s">
        <v>164</v>
      </c>
      <c r="C21081">
        <v>435826.31</v>
      </c>
      <c r="D21081" t="s">
        <v>34</v>
      </c>
      <c r="E21081" t="s">
        <v>34</v>
      </c>
      <c r="F21081">
        <v>0</v>
      </c>
    </row>
    <row r="21082" spans="1:6">
      <c r="A21082" s="171">
        <v>44835</v>
      </c>
      <c r="B21082" t="s">
        <v>164</v>
      </c>
      <c r="C21082">
        <v>435826.31</v>
      </c>
      <c r="D21082" t="s">
        <v>35</v>
      </c>
      <c r="E21082" t="s">
        <v>35</v>
      </c>
      <c r="F21082">
        <v>31506888</v>
      </c>
    </row>
    <row r="21083" spans="1:6">
      <c r="A21083" s="171">
        <v>44835</v>
      </c>
      <c r="B21083" t="s">
        <v>164</v>
      </c>
      <c r="C21083">
        <v>435826.31</v>
      </c>
      <c r="D21083" t="s">
        <v>36</v>
      </c>
      <c r="E21083" t="s">
        <v>36</v>
      </c>
      <c r="F21083">
        <v>0</v>
      </c>
    </row>
    <row r="21084" spans="1:6">
      <c r="A21084" s="171">
        <v>44835</v>
      </c>
      <c r="B21084" t="s">
        <v>164</v>
      </c>
      <c r="C21084">
        <v>435826.31</v>
      </c>
      <c r="D21084" t="s">
        <v>37</v>
      </c>
      <c r="E21084" t="s">
        <v>37</v>
      </c>
      <c r="F21084">
        <v>0</v>
      </c>
    </row>
    <row r="21085" spans="1:6">
      <c r="A21085" s="171">
        <v>44835</v>
      </c>
      <c r="B21085" t="s">
        <v>164</v>
      </c>
      <c r="C21085">
        <v>435826.31</v>
      </c>
      <c r="D21085" t="s">
        <v>38</v>
      </c>
      <c r="E21085" t="s">
        <v>38</v>
      </c>
      <c r="F21085">
        <v>0</v>
      </c>
    </row>
    <row r="21086" spans="1:6">
      <c r="A21086" s="171">
        <v>44835</v>
      </c>
      <c r="B21086" t="s">
        <v>164</v>
      </c>
      <c r="C21086">
        <v>435826.31</v>
      </c>
      <c r="D21086" t="s">
        <v>39</v>
      </c>
      <c r="E21086" t="s">
        <v>39</v>
      </c>
      <c r="F21086">
        <v>0</v>
      </c>
    </row>
    <row r="21087" spans="1:6">
      <c r="A21087" s="171">
        <v>44835</v>
      </c>
      <c r="B21087" t="s">
        <v>164</v>
      </c>
      <c r="C21087">
        <v>435826.31</v>
      </c>
      <c r="D21087" t="s">
        <v>40</v>
      </c>
      <c r="E21087" t="s">
        <v>40</v>
      </c>
      <c r="F21087">
        <v>0</v>
      </c>
    </row>
    <row r="21088" spans="1:6">
      <c r="A21088" s="171">
        <v>44835</v>
      </c>
      <c r="B21088" t="s">
        <v>164</v>
      </c>
      <c r="C21088">
        <v>435826.31</v>
      </c>
      <c r="D21088" t="s">
        <v>41</v>
      </c>
      <c r="E21088" t="s">
        <v>41</v>
      </c>
      <c r="F21088">
        <v>0</v>
      </c>
    </row>
    <row r="21089" spans="1:6">
      <c r="A21089" s="171">
        <v>44836</v>
      </c>
      <c r="B21089" t="s">
        <v>164</v>
      </c>
      <c r="C21089">
        <v>384583.33</v>
      </c>
      <c r="D21089" t="s">
        <v>9</v>
      </c>
      <c r="E21089" t="s">
        <v>9</v>
      </c>
      <c r="F21089">
        <v>1323182</v>
      </c>
    </row>
    <row r="21090" spans="1:6">
      <c r="A21090" s="171">
        <v>44836</v>
      </c>
      <c r="B21090" t="s">
        <v>164</v>
      </c>
      <c r="C21090">
        <v>384583.33</v>
      </c>
      <c r="D21090" t="s">
        <v>9</v>
      </c>
      <c r="E21090" t="s">
        <v>10</v>
      </c>
      <c r="F21090">
        <v>888492</v>
      </c>
    </row>
    <row r="21091" spans="1:6">
      <c r="A21091" s="171">
        <v>44836</v>
      </c>
      <c r="B21091" t="s">
        <v>164</v>
      </c>
      <c r="C21091">
        <v>384583.33</v>
      </c>
      <c r="D21091" t="s">
        <v>9</v>
      </c>
      <c r="E21091" t="s">
        <v>11</v>
      </c>
      <c r="F21091">
        <v>0</v>
      </c>
    </row>
    <row r="21092" spans="1:6">
      <c r="A21092" s="171">
        <v>44836</v>
      </c>
      <c r="B21092" t="s">
        <v>164</v>
      </c>
      <c r="C21092">
        <v>384583.33</v>
      </c>
      <c r="D21092" t="s">
        <v>9</v>
      </c>
      <c r="E21092" t="s">
        <v>12</v>
      </c>
      <c r="F21092">
        <v>434690</v>
      </c>
    </row>
    <row r="21093" spans="1:6">
      <c r="A21093" s="171">
        <v>44836</v>
      </c>
      <c r="B21093" t="s">
        <v>164</v>
      </c>
      <c r="C21093">
        <v>384583.33</v>
      </c>
      <c r="D21093" t="s">
        <v>9</v>
      </c>
      <c r="E21093" t="s">
        <v>13</v>
      </c>
      <c r="F21093">
        <v>0</v>
      </c>
    </row>
    <row r="21094" spans="1:6">
      <c r="A21094" s="171">
        <v>44836</v>
      </c>
      <c r="B21094" t="s">
        <v>164</v>
      </c>
      <c r="C21094">
        <v>384583.33</v>
      </c>
      <c r="D21094" t="s">
        <v>14</v>
      </c>
      <c r="E21094" t="s">
        <v>14</v>
      </c>
      <c r="F21094">
        <v>4610</v>
      </c>
    </row>
    <row r="21095" spans="1:6">
      <c r="A21095" s="171">
        <v>44836</v>
      </c>
      <c r="B21095" t="s">
        <v>164</v>
      </c>
      <c r="C21095">
        <v>384583.33</v>
      </c>
      <c r="D21095" t="s">
        <v>14</v>
      </c>
      <c r="E21095" t="s">
        <v>15</v>
      </c>
      <c r="F21095">
        <v>0</v>
      </c>
    </row>
    <row r="21096" spans="1:6">
      <c r="A21096" s="171">
        <v>44836</v>
      </c>
      <c r="B21096" t="s">
        <v>164</v>
      </c>
      <c r="C21096">
        <v>384583.33</v>
      </c>
      <c r="D21096" t="s">
        <v>14</v>
      </c>
      <c r="E21096" t="s">
        <v>16</v>
      </c>
      <c r="F21096">
        <v>0</v>
      </c>
    </row>
    <row r="21097" spans="1:6">
      <c r="A21097" s="171">
        <v>44836</v>
      </c>
      <c r="B21097" t="s">
        <v>164</v>
      </c>
      <c r="C21097">
        <v>384583.33</v>
      </c>
      <c r="D21097" t="s">
        <v>14</v>
      </c>
      <c r="E21097" t="s">
        <v>17</v>
      </c>
      <c r="F21097">
        <v>0</v>
      </c>
    </row>
    <row r="21098" spans="1:6">
      <c r="A21098" s="171">
        <v>44836</v>
      </c>
      <c r="B21098" t="s">
        <v>164</v>
      </c>
      <c r="C21098">
        <v>384583.33</v>
      </c>
      <c r="D21098" t="s">
        <v>14</v>
      </c>
      <c r="E21098" t="s">
        <v>18</v>
      </c>
      <c r="F21098">
        <v>4610</v>
      </c>
    </row>
    <row r="21099" spans="1:6">
      <c r="A21099" s="171">
        <v>44836</v>
      </c>
      <c r="B21099" t="s">
        <v>164</v>
      </c>
      <c r="C21099">
        <v>384583.33</v>
      </c>
      <c r="D21099" t="s">
        <v>19</v>
      </c>
      <c r="E21099" t="s">
        <v>19</v>
      </c>
      <c r="F21099">
        <v>1262642</v>
      </c>
    </row>
    <row r="21100" spans="1:6">
      <c r="A21100" s="171">
        <v>44836</v>
      </c>
      <c r="B21100" t="s">
        <v>164</v>
      </c>
      <c r="C21100">
        <v>384583.33</v>
      </c>
      <c r="D21100" t="s">
        <v>19</v>
      </c>
      <c r="E21100" t="s">
        <v>20</v>
      </c>
      <c r="F21100">
        <v>414277</v>
      </c>
    </row>
    <row r="21101" spans="1:6">
      <c r="A21101" s="171">
        <v>44836</v>
      </c>
      <c r="B21101" t="s">
        <v>164</v>
      </c>
      <c r="C21101">
        <v>384583.33</v>
      </c>
      <c r="D21101" t="s">
        <v>19</v>
      </c>
      <c r="E21101" t="s">
        <v>21</v>
      </c>
      <c r="F21101">
        <v>848365</v>
      </c>
    </row>
    <row r="21102" spans="1:6">
      <c r="A21102" s="171">
        <v>44836</v>
      </c>
      <c r="B21102" t="s">
        <v>164</v>
      </c>
      <c r="C21102">
        <v>384583.33</v>
      </c>
      <c r="D21102" t="s">
        <v>19</v>
      </c>
      <c r="E21102" t="s">
        <v>22</v>
      </c>
      <c r="F21102">
        <v>0</v>
      </c>
    </row>
    <row r="21103" spans="1:6">
      <c r="A21103" s="171">
        <v>44836</v>
      </c>
      <c r="B21103" t="s">
        <v>164</v>
      </c>
      <c r="C21103">
        <v>384583.33</v>
      </c>
      <c r="D21103" t="s">
        <v>23</v>
      </c>
      <c r="E21103" t="s">
        <v>23</v>
      </c>
      <c r="F21103">
        <v>198171</v>
      </c>
    </row>
    <row r="21104" spans="1:6">
      <c r="A21104" s="171">
        <v>44836</v>
      </c>
      <c r="B21104" t="s">
        <v>164</v>
      </c>
      <c r="C21104">
        <v>384583.33</v>
      </c>
      <c r="D21104" t="s">
        <v>24</v>
      </c>
      <c r="E21104" t="s">
        <v>24</v>
      </c>
      <c r="F21104">
        <v>1300648</v>
      </c>
    </row>
    <row r="21105" spans="1:6">
      <c r="A21105" s="171">
        <v>44836</v>
      </c>
      <c r="B21105" t="s">
        <v>164</v>
      </c>
      <c r="C21105">
        <v>384583.33</v>
      </c>
      <c r="D21105" t="s">
        <v>25</v>
      </c>
      <c r="E21105" t="s">
        <v>25</v>
      </c>
      <c r="F21105">
        <v>2808218</v>
      </c>
    </row>
    <row r="21106" spans="1:6">
      <c r="A21106" s="171">
        <v>44836</v>
      </c>
      <c r="B21106" t="s">
        <v>164</v>
      </c>
      <c r="C21106">
        <v>384583.33</v>
      </c>
      <c r="D21106" t="s">
        <v>26</v>
      </c>
      <c r="E21106" t="s">
        <v>26</v>
      </c>
      <c r="F21106">
        <v>5462347</v>
      </c>
    </row>
    <row r="21107" spans="1:6">
      <c r="A21107" s="171">
        <v>44836</v>
      </c>
      <c r="B21107" t="s">
        <v>164</v>
      </c>
      <c r="C21107">
        <v>384583.33</v>
      </c>
      <c r="D21107" t="s">
        <v>27</v>
      </c>
      <c r="E21107" t="s">
        <v>27</v>
      </c>
      <c r="F21107">
        <v>155106</v>
      </c>
    </row>
    <row r="21108" spans="1:6">
      <c r="A21108" s="171">
        <v>44836</v>
      </c>
      <c r="B21108" t="s">
        <v>164</v>
      </c>
      <c r="C21108">
        <v>384583.33</v>
      </c>
      <c r="D21108" t="s">
        <v>28</v>
      </c>
      <c r="E21108" t="s">
        <v>28</v>
      </c>
      <c r="F21108">
        <v>0</v>
      </c>
    </row>
    <row r="21109" spans="1:6">
      <c r="A21109" s="171">
        <v>44836</v>
      </c>
      <c r="B21109" t="s">
        <v>164</v>
      </c>
      <c r="C21109">
        <v>384583.33</v>
      </c>
      <c r="D21109" t="s">
        <v>29</v>
      </c>
      <c r="E21109" t="s">
        <v>29</v>
      </c>
      <c r="F21109">
        <v>2425134</v>
      </c>
    </row>
    <row r="21110" spans="1:6">
      <c r="A21110" s="171">
        <v>44836</v>
      </c>
      <c r="B21110" t="s">
        <v>164</v>
      </c>
      <c r="C21110">
        <v>384583.33</v>
      </c>
      <c r="D21110" t="s">
        <v>30</v>
      </c>
      <c r="E21110" t="s">
        <v>30</v>
      </c>
      <c r="F21110">
        <v>35938322</v>
      </c>
    </row>
    <row r="21111" spans="1:6">
      <c r="A21111" s="171">
        <v>44836</v>
      </c>
      <c r="B21111" t="s">
        <v>164</v>
      </c>
      <c r="C21111">
        <v>384583.33</v>
      </c>
      <c r="D21111" t="s">
        <v>31</v>
      </c>
      <c r="E21111" t="s">
        <v>31</v>
      </c>
      <c r="F21111">
        <v>1397344</v>
      </c>
    </row>
    <row r="21112" spans="1:6">
      <c r="A21112" s="171">
        <v>44836</v>
      </c>
      <c r="B21112" t="s">
        <v>164</v>
      </c>
      <c r="C21112">
        <v>384583.33</v>
      </c>
      <c r="D21112" t="s">
        <v>32</v>
      </c>
      <c r="E21112" t="s">
        <v>32</v>
      </c>
      <c r="F21112">
        <v>169516</v>
      </c>
    </row>
    <row r="21113" spans="1:6">
      <c r="A21113" s="171">
        <v>44836</v>
      </c>
      <c r="B21113" t="s">
        <v>164</v>
      </c>
      <c r="C21113">
        <v>384583.33</v>
      </c>
      <c r="D21113" t="s">
        <v>33</v>
      </c>
      <c r="E21113" t="s">
        <v>33</v>
      </c>
      <c r="F21113">
        <v>336483289</v>
      </c>
    </row>
    <row r="21114" spans="1:6">
      <c r="A21114" s="171">
        <v>44836</v>
      </c>
      <c r="B21114" t="s">
        <v>164</v>
      </c>
      <c r="C21114">
        <v>384583.33</v>
      </c>
      <c r="D21114" t="s">
        <v>34</v>
      </c>
      <c r="E21114" t="s">
        <v>34</v>
      </c>
      <c r="F21114">
        <v>0</v>
      </c>
    </row>
    <row r="21115" spans="1:6">
      <c r="A21115" s="171">
        <v>44836</v>
      </c>
      <c r="B21115" t="s">
        <v>164</v>
      </c>
      <c r="C21115">
        <v>384583.33</v>
      </c>
      <c r="D21115" t="s">
        <v>35</v>
      </c>
      <c r="E21115" t="s">
        <v>35</v>
      </c>
      <c r="F21115">
        <v>29317307</v>
      </c>
    </row>
    <row r="21116" spans="1:6">
      <c r="A21116" s="171">
        <v>44836</v>
      </c>
      <c r="B21116" t="s">
        <v>164</v>
      </c>
      <c r="C21116">
        <v>384583.33</v>
      </c>
      <c r="D21116" t="s">
        <v>36</v>
      </c>
      <c r="E21116" t="s">
        <v>36</v>
      </c>
      <c r="F21116">
        <v>0</v>
      </c>
    </row>
    <row r="21117" spans="1:6">
      <c r="A21117" s="171">
        <v>44836</v>
      </c>
      <c r="B21117" t="s">
        <v>164</v>
      </c>
      <c r="C21117">
        <v>384583.33</v>
      </c>
      <c r="D21117" t="s">
        <v>37</v>
      </c>
      <c r="E21117" t="s">
        <v>37</v>
      </c>
      <c r="F21117">
        <v>0</v>
      </c>
    </row>
    <row r="21118" spans="1:6">
      <c r="A21118" s="171">
        <v>44836</v>
      </c>
      <c r="B21118" t="s">
        <v>164</v>
      </c>
      <c r="C21118">
        <v>384583.33</v>
      </c>
      <c r="D21118" t="s">
        <v>38</v>
      </c>
      <c r="E21118" t="s">
        <v>38</v>
      </c>
      <c r="F21118">
        <v>0</v>
      </c>
    </row>
    <row r="21119" spans="1:6">
      <c r="A21119" s="171">
        <v>44836</v>
      </c>
      <c r="B21119" t="s">
        <v>164</v>
      </c>
      <c r="C21119">
        <v>384583.33</v>
      </c>
      <c r="D21119" t="s">
        <v>39</v>
      </c>
      <c r="E21119" t="s">
        <v>39</v>
      </c>
      <c r="F21119">
        <v>0</v>
      </c>
    </row>
    <row r="21120" spans="1:6">
      <c r="A21120" s="171">
        <v>44836</v>
      </c>
      <c r="B21120" t="s">
        <v>164</v>
      </c>
      <c r="C21120">
        <v>384583.33</v>
      </c>
      <c r="D21120" t="s">
        <v>40</v>
      </c>
      <c r="E21120" t="s">
        <v>40</v>
      </c>
      <c r="F21120">
        <v>0</v>
      </c>
    </row>
    <row r="21121" spans="1:6">
      <c r="A21121" s="171">
        <v>44836</v>
      </c>
      <c r="B21121" t="s">
        <v>164</v>
      </c>
      <c r="C21121">
        <v>384583.33</v>
      </c>
      <c r="D21121" t="s">
        <v>41</v>
      </c>
      <c r="E21121" t="s">
        <v>41</v>
      </c>
      <c r="F21121">
        <v>0</v>
      </c>
    </row>
    <row r="21122" spans="1:6">
      <c r="A21122" s="171">
        <v>44837</v>
      </c>
      <c r="B21122" t="s">
        <v>164</v>
      </c>
      <c r="C21122">
        <v>223562.44</v>
      </c>
      <c r="D21122" t="s">
        <v>9</v>
      </c>
      <c r="E21122" t="s">
        <v>9</v>
      </c>
      <c r="F21122">
        <v>1058193</v>
      </c>
    </row>
    <row r="21123" spans="1:6">
      <c r="A21123" s="171">
        <v>44837</v>
      </c>
      <c r="B21123" t="s">
        <v>164</v>
      </c>
      <c r="C21123">
        <v>223562.44</v>
      </c>
      <c r="D21123" t="s">
        <v>9</v>
      </c>
      <c r="E21123" t="s">
        <v>10</v>
      </c>
      <c r="F21123">
        <v>571889</v>
      </c>
    </row>
    <row r="21124" spans="1:6">
      <c r="A21124" s="171">
        <v>44837</v>
      </c>
      <c r="B21124" t="s">
        <v>164</v>
      </c>
      <c r="C21124">
        <v>223562.44</v>
      </c>
      <c r="D21124" t="s">
        <v>9</v>
      </c>
      <c r="E21124" t="s">
        <v>11</v>
      </c>
      <c r="F21124">
        <v>0</v>
      </c>
    </row>
    <row r="21125" spans="1:6">
      <c r="A21125" s="171">
        <v>44837</v>
      </c>
      <c r="B21125" t="s">
        <v>164</v>
      </c>
      <c r="C21125">
        <v>223562.44</v>
      </c>
      <c r="D21125" t="s">
        <v>9</v>
      </c>
      <c r="E21125" t="s">
        <v>12</v>
      </c>
      <c r="F21125">
        <v>486304</v>
      </c>
    </row>
    <row r="21126" spans="1:6">
      <c r="A21126" s="171">
        <v>44837</v>
      </c>
      <c r="B21126" t="s">
        <v>164</v>
      </c>
      <c r="C21126">
        <v>223562.44</v>
      </c>
      <c r="D21126" t="s">
        <v>9</v>
      </c>
      <c r="E21126" t="s">
        <v>13</v>
      </c>
      <c r="F21126">
        <v>0</v>
      </c>
    </row>
    <row r="21127" spans="1:6">
      <c r="A21127" s="171">
        <v>44837</v>
      </c>
      <c r="B21127" t="s">
        <v>164</v>
      </c>
      <c r="C21127">
        <v>223562.44</v>
      </c>
      <c r="D21127" t="s">
        <v>14</v>
      </c>
      <c r="E21127" t="s">
        <v>14</v>
      </c>
      <c r="F21127">
        <v>6956</v>
      </c>
    </row>
    <row r="21128" spans="1:6">
      <c r="A21128" s="171">
        <v>44837</v>
      </c>
      <c r="B21128" t="s">
        <v>164</v>
      </c>
      <c r="C21128">
        <v>223562.44</v>
      </c>
      <c r="D21128" t="s">
        <v>14</v>
      </c>
      <c r="E21128" t="s">
        <v>15</v>
      </c>
      <c r="F21128">
        <v>0</v>
      </c>
    </row>
    <row r="21129" spans="1:6">
      <c r="A21129" s="171">
        <v>44837</v>
      </c>
      <c r="B21129" t="s">
        <v>164</v>
      </c>
      <c r="C21129">
        <v>223562.44</v>
      </c>
      <c r="D21129" t="s">
        <v>14</v>
      </c>
      <c r="E21129" t="s">
        <v>16</v>
      </c>
      <c r="F21129">
        <v>0</v>
      </c>
    </row>
    <row r="21130" spans="1:6">
      <c r="A21130" s="171">
        <v>44837</v>
      </c>
      <c r="B21130" t="s">
        <v>164</v>
      </c>
      <c r="C21130">
        <v>223562.44</v>
      </c>
      <c r="D21130" t="s">
        <v>14</v>
      </c>
      <c r="E21130" t="s">
        <v>17</v>
      </c>
      <c r="F21130">
        <v>0</v>
      </c>
    </row>
    <row r="21131" spans="1:6">
      <c r="A21131" s="171">
        <v>44837</v>
      </c>
      <c r="B21131" t="s">
        <v>164</v>
      </c>
      <c r="C21131">
        <v>223562.44</v>
      </c>
      <c r="D21131" t="s">
        <v>14</v>
      </c>
      <c r="E21131" t="s">
        <v>18</v>
      </c>
      <c r="F21131">
        <v>6956</v>
      </c>
    </row>
    <row r="21132" spans="1:6">
      <c r="A21132" s="171">
        <v>44837</v>
      </c>
      <c r="B21132" t="s">
        <v>164</v>
      </c>
      <c r="C21132">
        <v>223562.44</v>
      </c>
      <c r="D21132" t="s">
        <v>19</v>
      </c>
      <c r="E21132" t="s">
        <v>19</v>
      </c>
      <c r="F21132">
        <v>1048267</v>
      </c>
    </row>
    <row r="21133" spans="1:6">
      <c r="A21133" s="171">
        <v>44837</v>
      </c>
      <c r="B21133" t="s">
        <v>164</v>
      </c>
      <c r="C21133">
        <v>223562.44</v>
      </c>
      <c r="D21133" t="s">
        <v>19</v>
      </c>
      <c r="E21133" t="s">
        <v>20</v>
      </c>
      <c r="F21133">
        <v>442510</v>
      </c>
    </row>
    <row r="21134" spans="1:6">
      <c r="A21134" s="171">
        <v>44837</v>
      </c>
      <c r="B21134" t="s">
        <v>164</v>
      </c>
      <c r="C21134">
        <v>223562.44</v>
      </c>
      <c r="D21134" t="s">
        <v>19</v>
      </c>
      <c r="E21134" t="s">
        <v>21</v>
      </c>
      <c r="F21134">
        <v>605757</v>
      </c>
    </row>
    <row r="21135" spans="1:6">
      <c r="A21135" s="171">
        <v>44837</v>
      </c>
      <c r="B21135" t="s">
        <v>164</v>
      </c>
      <c r="C21135">
        <v>223562.44</v>
      </c>
      <c r="D21135" t="s">
        <v>19</v>
      </c>
      <c r="E21135" t="s">
        <v>22</v>
      </c>
      <c r="F21135">
        <v>0</v>
      </c>
    </row>
    <row r="21136" spans="1:6">
      <c r="A21136" s="171">
        <v>44837</v>
      </c>
      <c r="B21136" t="s">
        <v>164</v>
      </c>
      <c r="C21136">
        <v>223562.44</v>
      </c>
      <c r="D21136" t="s">
        <v>23</v>
      </c>
      <c r="E21136" t="s">
        <v>23</v>
      </c>
      <c r="F21136">
        <v>208209</v>
      </c>
    </row>
    <row r="21137" spans="1:6">
      <c r="A21137" s="171">
        <v>44837</v>
      </c>
      <c r="B21137" t="s">
        <v>164</v>
      </c>
      <c r="C21137">
        <v>223562.44</v>
      </c>
      <c r="D21137" t="s">
        <v>24</v>
      </c>
      <c r="E21137" t="s">
        <v>24</v>
      </c>
      <c r="F21137">
        <v>1203517</v>
      </c>
    </row>
    <row r="21138" spans="1:6">
      <c r="A21138" s="171">
        <v>44837</v>
      </c>
      <c r="B21138" t="s">
        <v>164</v>
      </c>
      <c r="C21138">
        <v>223562.44</v>
      </c>
      <c r="D21138" t="s">
        <v>25</v>
      </c>
      <c r="E21138" t="s">
        <v>25</v>
      </c>
      <c r="F21138">
        <v>2315928</v>
      </c>
    </row>
    <row r="21139" spans="1:6">
      <c r="A21139" s="171">
        <v>44837</v>
      </c>
      <c r="B21139" t="s">
        <v>164</v>
      </c>
      <c r="C21139">
        <v>223562.44</v>
      </c>
      <c r="D21139" t="s">
        <v>26</v>
      </c>
      <c r="E21139" t="s">
        <v>26</v>
      </c>
      <c r="F21139">
        <v>4685466</v>
      </c>
    </row>
    <row r="21140" spans="1:6">
      <c r="A21140" s="171">
        <v>44837</v>
      </c>
      <c r="B21140" t="s">
        <v>164</v>
      </c>
      <c r="C21140">
        <v>223562.44</v>
      </c>
      <c r="D21140" t="s">
        <v>27</v>
      </c>
      <c r="E21140" t="s">
        <v>27</v>
      </c>
      <c r="F21140">
        <v>169501</v>
      </c>
    </row>
    <row r="21141" spans="1:6">
      <c r="A21141" s="171">
        <v>44837</v>
      </c>
      <c r="B21141" t="s">
        <v>164</v>
      </c>
      <c r="C21141">
        <v>223562.44</v>
      </c>
      <c r="D21141" t="s">
        <v>28</v>
      </c>
      <c r="E21141" t="s">
        <v>28</v>
      </c>
      <c r="F21141">
        <v>0</v>
      </c>
    </row>
    <row r="21142" spans="1:6">
      <c r="A21142" s="171">
        <v>44837</v>
      </c>
      <c r="B21142" t="s">
        <v>164</v>
      </c>
      <c r="C21142">
        <v>223562.44</v>
      </c>
      <c r="D21142" t="s">
        <v>29</v>
      </c>
      <c r="E21142" t="s">
        <v>29</v>
      </c>
      <c r="F21142">
        <v>2464280</v>
      </c>
    </row>
    <row r="21143" spans="1:6">
      <c r="A21143" s="171">
        <v>44837</v>
      </c>
      <c r="B21143" t="s">
        <v>164</v>
      </c>
      <c r="C21143">
        <v>223562.44</v>
      </c>
      <c r="D21143" t="s">
        <v>30</v>
      </c>
      <c r="E21143" t="s">
        <v>30</v>
      </c>
      <c r="F21143">
        <v>37697168</v>
      </c>
    </row>
    <row r="21144" spans="1:6">
      <c r="A21144" s="171">
        <v>44837</v>
      </c>
      <c r="B21144" t="s">
        <v>164</v>
      </c>
      <c r="C21144">
        <v>223562.44</v>
      </c>
      <c r="D21144" t="s">
        <v>31</v>
      </c>
      <c r="E21144" t="s">
        <v>31</v>
      </c>
      <c r="F21144">
        <v>784379</v>
      </c>
    </row>
    <row r="21145" spans="1:6">
      <c r="A21145" s="171">
        <v>44837</v>
      </c>
      <c r="B21145" t="s">
        <v>164</v>
      </c>
      <c r="C21145">
        <v>223562.44</v>
      </c>
      <c r="D21145" t="s">
        <v>32</v>
      </c>
      <c r="E21145" t="s">
        <v>32</v>
      </c>
      <c r="F21145">
        <v>91780</v>
      </c>
    </row>
    <row r="21146" spans="1:6">
      <c r="A21146" s="171">
        <v>44837</v>
      </c>
      <c r="B21146" t="s">
        <v>164</v>
      </c>
      <c r="C21146">
        <v>223562.44</v>
      </c>
      <c r="D21146" t="s">
        <v>33</v>
      </c>
      <c r="E21146" t="s">
        <v>33</v>
      </c>
      <c r="F21146">
        <v>347965948</v>
      </c>
    </row>
    <row r="21147" spans="1:6">
      <c r="A21147" s="171">
        <v>44837</v>
      </c>
      <c r="B21147" t="s">
        <v>164</v>
      </c>
      <c r="C21147">
        <v>223562.44</v>
      </c>
      <c r="D21147" t="s">
        <v>34</v>
      </c>
      <c r="E21147" t="s">
        <v>34</v>
      </c>
      <c r="F21147">
        <v>0</v>
      </c>
    </row>
    <row r="21148" spans="1:6">
      <c r="A21148" s="171">
        <v>44837</v>
      </c>
      <c r="B21148" t="s">
        <v>164</v>
      </c>
      <c r="C21148">
        <v>223562.44</v>
      </c>
      <c r="D21148" t="s">
        <v>35</v>
      </c>
      <c r="E21148" t="s">
        <v>35</v>
      </c>
      <c r="F21148">
        <v>26461475</v>
      </c>
    </row>
    <row r="21149" spans="1:6">
      <c r="A21149" s="171">
        <v>44837</v>
      </c>
      <c r="B21149" t="s">
        <v>164</v>
      </c>
      <c r="C21149">
        <v>223562.44</v>
      </c>
      <c r="D21149" t="s">
        <v>36</v>
      </c>
      <c r="E21149" t="s">
        <v>36</v>
      </c>
      <c r="F21149">
        <v>0</v>
      </c>
    </row>
    <row r="21150" spans="1:6">
      <c r="A21150" s="171">
        <v>44837</v>
      </c>
      <c r="B21150" t="s">
        <v>164</v>
      </c>
      <c r="C21150">
        <v>223562.44</v>
      </c>
      <c r="D21150" t="s">
        <v>37</v>
      </c>
      <c r="E21150" t="s">
        <v>37</v>
      </c>
      <c r="F21150">
        <v>0</v>
      </c>
    </row>
    <row r="21151" spans="1:6">
      <c r="A21151" s="171">
        <v>44837</v>
      </c>
      <c r="B21151" t="s">
        <v>164</v>
      </c>
      <c r="C21151">
        <v>223562.44</v>
      </c>
      <c r="D21151" t="s">
        <v>38</v>
      </c>
      <c r="E21151" t="s">
        <v>38</v>
      </c>
      <c r="F21151">
        <v>0</v>
      </c>
    </row>
    <row r="21152" spans="1:6">
      <c r="A21152" s="171">
        <v>44837</v>
      </c>
      <c r="B21152" t="s">
        <v>164</v>
      </c>
      <c r="C21152">
        <v>223562.44</v>
      </c>
      <c r="D21152" t="s">
        <v>39</v>
      </c>
      <c r="E21152" t="s">
        <v>39</v>
      </c>
      <c r="F21152">
        <v>0</v>
      </c>
    </row>
    <row r="21153" spans="1:6">
      <c r="A21153" s="171">
        <v>44837</v>
      </c>
      <c r="B21153" t="s">
        <v>164</v>
      </c>
      <c r="C21153">
        <v>223562.44</v>
      </c>
      <c r="D21153" t="s">
        <v>40</v>
      </c>
      <c r="E21153" t="s">
        <v>40</v>
      </c>
      <c r="F21153">
        <v>0</v>
      </c>
    </row>
    <row r="21154" spans="1:6">
      <c r="A21154" s="171">
        <v>44837</v>
      </c>
      <c r="B21154" t="s">
        <v>164</v>
      </c>
      <c r="C21154">
        <v>223562.44</v>
      </c>
      <c r="D21154" t="s">
        <v>41</v>
      </c>
      <c r="E21154" t="s">
        <v>41</v>
      </c>
      <c r="F21154">
        <v>0</v>
      </c>
    </row>
    <row r="21155" spans="1:6">
      <c r="A21155" s="171">
        <v>44838</v>
      </c>
      <c r="B21155" t="s">
        <v>164</v>
      </c>
      <c r="C21155">
        <v>284885.7</v>
      </c>
      <c r="D21155" t="s">
        <v>9</v>
      </c>
      <c r="E21155" t="s">
        <v>9</v>
      </c>
      <c r="F21155">
        <v>523013</v>
      </c>
    </row>
    <row r="21156" spans="1:6">
      <c r="A21156" s="171">
        <v>44838</v>
      </c>
      <c r="B21156" t="s">
        <v>164</v>
      </c>
      <c r="C21156">
        <v>284885.7</v>
      </c>
      <c r="D21156" t="s">
        <v>9</v>
      </c>
      <c r="E21156" t="s">
        <v>10</v>
      </c>
      <c r="F21156">
        <v>18413</v>
      </c>
    </row>
    <row r="21157" spans="1:6">
      <c r="A21157" s="171">
        <v>44838</v>
      </c>
      <c r="B21157" t="s">
        <v>164</v>
      </c>
      <c r="C21157">
        <v>284885.7</v>
      </c>
      <c r="D21157" t="s">
        <v>9</v>
      </c>
      <c r="E21157" t="s">
        <v>11</v>
      </c>
      <c r="F21157">
        <v>0</v>
      </c>
    </row>
    <row r="21158" spans="1:6">
      <c r="A21158" s="171">
        <v>44838</v>
      </c>
      <c r="B21158" t="s">
        <v>164</v>
      </c>
      <c r="C21158">
        <v>284885.7</v>
      </c>
      <c r="D21158" t="s">
        <v>9</v>
      </c>
      <c r="E21158" t="s">
        <v>12</v>
      </c>
      <c r="F21158">
        <v>504600</v>
      </c>
    </row>
    <row r="21159" spans="1:6">
      <c r="A21159" s="171">
        <v>44838</v>
      </c>
      <c r="B21159" t="s">
        <v>164</v>
      </c>
      <c r="C21159">
        <v>284885.7</v>
      </c>
      <c r="D21159" t="s">
        <v>9</v>
      </c>
      <c r="E21159" t="s">
        <v>13</v>
      </c>
      <c r="F21159">
        <v>0</v>
      </c>
    </row>
    <row r="21160" spans="1:6">
      <c r="A21160" s="171">
        <v>44838</v>
      </c>
      <c r="B21160" t="s">
        <v>164</v>
      </c>
      <c r="C21160">
        <v>284885.7</v>
      </c>
      <c r="D21160" t="s">
        <v>14</v>
      </c>
      <c r="E21160" t="s">
        <v>14</v>
      </c>
      <c r="F21160">
        <v>5181</v>
      </c>
    </row>
    <row r="21161" spans="1:6">
      <c r="A21161" s="171">
        <v>44838</v>
      </c>
      <c r="B21161" t="s">
        <v>164</v>
      </c>
      <c r="C21161">
        <v>284885.7</v>
      </c>
      <c r="D21161" t="s">
        <v>14</v>
      </c>
      <c r="E21161" t="s">
        <v>15</v>
      </c>
      <c r="F21161">
        <v>0</v>
      </c>
    </row>
    <row r="21162" spans="1:6">
      <c r="A21162" s="171">
        <v>44838</v>
      </c>
      <c r="B21162" t="s">
        <v>164</v>
      </c>
      <c r="C21162">
        <v>284885.7</v>
      </c>
      <c r="D21162" t="s">
        <v>14</v>
      </c>
      <c r="E21162" t="s">
        <v>16</v>
      </c>
      <c r="F21162">
        <v>0</v>
      </c>
    </row>
    <row r="21163" spans="1:6">
      <c r="A21163" s="171">
        <v>44838</v>
      </c>
      <c r="B21163" t="s">
        <v>164</v>
      </c>
      <c r="C21163">
        <v>284885.7</v>
      </c>
      <c r="D21163" t="s">
        <v>14</v>
      </c>
      <c r="E21163" t="s">
        <v>17</v>
      </c>
      <c r="F21163">
        <v>0</v>
      </c>
    </row>
    <row r="21164" spans="1:6">
      <c r="A21164" s="171">
        <v>44838</v>
      </c>
      <c r="B21164" t="s">
        <v>164</v>
      </c>
      <c r="C21164">
        <v>284885.7</v>
      </c>
      <c r="D21164" t="s">
        <v>14</v>
      </c>
      <c r="E21164" t="s">
        <v>18</v>
      </c>
      <c r="F21164">
        <v>5181</v>
      </c>
    </row>
    <row r="21165" spans="1:6">
      <c r="A21165" s="171">
        <v>44838</v>
      </c>
      <c r="B21165" t="s">
        <v>164</v>
      </c>
      <c r="C21165">
        <v>284885.7</v>
      </c>
      <c r="D21165" t="s">
        <v>19</v>
      </c>
      <c r="E21165" t="s">
        <v>19</v>
      </c>
      <c r="F21165">
        <v>837075</v>
      </c>
    </row>
    <row r="21166" spans="1:6">
      <c r="A21166" s="171">
        <v>44838</v>
      </c>
      <c r="B21166" t="s">
        <v>164</v>
      </c>
      <c r="C21166">
        <v>284885.7</v>
      </c>
      <c r="D21166" t="s">
        <v>19</v>
      </c>
      <c r="E21166" t="s">
        <v>20</v>
      </c>
      <c r="F21166">
        <v>711585</v>
      </c>
    </row>
    <row r="21167" spans="1:6">
      <c r="A21167" s="171">
        <v>44838</v>
      </c>
      <c r="B21167" t="s">
        <v>164</v>
      </c>
      <c r="C21167">
        <v>284885.7</v>
      </c>
      <c r="D21167" t="s">
        <v>19</v>
      </c>
      <c r="E21167" t="s">
        <v>21</v>
      </c>
      <c r="F21167">
        <v>125490</v>
      </c>
    </row>
    <row r="21168" spans="1:6">
      <c r="A21168" s="171">
        <v>44838</v>
      </c>
      <c r="B21168" t="s">
        <v>164</v>
      </c>
      <c r="C21168">
        <v>284885.7</v>
      </c>
      <c r="D21168" t="s">
        <v>19</v>
      </c>
      <c r="E21168" t="s">
        <v>22</v>
      </c>
      <c r="F21168">
        <v>0</v>
      </c>
    </row>
    <row r="21169" spans="1:6">
      <c r="A21169" s="171">
        <v>44838</v>
      </c>
      <c r="B21169" t="s">
        <v>164</v>
      </c>
      <c r="C21169">
        <v>284885.7</v>
      </c>
      <c r="D21169" t="s">
        <v>23</v>
      </c>
      <c r="E21169" t="s">
        <v>23</v>
      </c>
      <c r="F21169">
        <v>275462</v>
      </c>
    </row>
    <row r="21170" spans="1:6">
      <c r="A21170" s="171">
        <v>44838</v>
      </c>
      <c r="B21170" t="s">
        <v>164</v>
      </c>
      <c r="C21170">
        <v>284885.7</v>
      </c>
      <c r="D21170" t="s">
        <v>24</v>
      </c>
      <c r="E21170" t="s">
        <v>24</v>
      </c>
      <c r="F21170">
        <v>1203265</v>
      </c>
    </row>
    <row r="21171" spans="1:6">
      <c r="A21171" s="171">
        <v>44838</v>
      </c>
      <c r="B21171" t="s">
        <v>164</v>
      </c>
      <c r="C21171">
        <v>284885.7</v>
      </c>
      <c r="D21171" t="s">
        <v>25</v>
      </c>
      <c r="E21171" t="s">
        <v>25</v>
      </c>
      <c r="F21171">
        <v>2060697</v>
      </c>
    </row>
    <row r="21172" spans="1:6">
      <c r="A21172" s="171">
        <v>44838</v>
      </c>
      <c r="B21172" t="s">
        <v>164</v>
      </c>
      <c r="C21172">
        <v>284885.7</v>
      </c>
      <c r="D21172" t="s">
        <v>26</v>
      </c>
      <c r="E21172" t="s">
        <v>26</v>
      </c>
      <c r="F21172">
        <v>4434148</v>
      </c>
    </row>
    <row r="21173" spans="1:6">
      <c r="A21173" s="171">
        <v>44838</v>
      </c>
      <c r="B21173" t="s">
        <v>164</v>
      </c>
      <c r="C21173">
        <v>284885.7</v>
      </c>
      <c r="D21173" t="s">
        <v>27</v>
      </c>
      <c r="E21173" t="s">
        <v>27</v>
      </c>
      <c r="F21173">
        <v>170042</v>
      </c>
    </row>
    <row r="21174" spans="1:6">
      <c r="A21174" s="171">
        <v>44838</v>
      </c>
      <c r="B21174" t="s">
        <v>164</v>
      </c>
      <c r="C21174">
        <v>284885.7</v>
      </c>
      <c r="D21174" t="s">
        <v>28</v>
      </c>
      <c r="E21174" t="s">
        <v>28</v>
      </c>
      <c r="F21174">
        <v>0</v>
      </c>
    </row>
    <row r="21175" spans="1:6">
      <c r="A21175" s="171">
        <v>44838</v>
      </c>
      <c r="B21175" t="s">
        <v>164</v>
      </c>
      <c r="C21175">
        <v>284885.7</v>
      </c>
      <c r="D21175" t="s">
        <v>29</v>
      </c>
      <c r="E21175" t="s">
        <v>29</v>
      </c>
      <c r="F21175">
        <v>2216676</v>
      </c>
    </row>
    <row r="21176" spans="1:6">
      <c r="A21176" s="171">
        <v>44838</v>
      </c>
      <c r="B21176" t="s">
        <v>164</v>
      </c>
      <c r="C21176">
        <v>284885.7</v>
      </c>
      <c r="D21176" t="s">
        <v>30</v>
      </c>
      <c r="E21176" t="s">
        <v>30</v>
      </c>
      <c r="F21176">
        <v>41316345</v>
      </c>
    </row>
    <row r="21177" spans="1:6">
      <c r="A21177" s="171">
        <v>44838</v>
      </c>
      <c r="B21177" t="s">
        <v>164</v>
      </c>
      <c r="C21177">
        <v>284885.7</v>
      </c>
      <c r="D21177" t="s">
        <v>31</v>
      </c>
      <c r="E21177" t="s">
        <v>31</v>
      </c>
      <c r="F21177">
        <v>525377</v>
      </c>
    </row>
    <row r="21178" spans="1:6">
      <c r="A21178" s="171">
        <v>44838</v>
      </c>
      <c r="B21178" t="s">
        <v>164</v>
      </c>
      <c r="C21178">
        <v>284885.7</v>
      </c>
      <c r="D21178" t="s">
        <v>32</v>
      </c>
      <c r="E21178" t="s">
        <v>32</v>
      </c>
      <c r="F21178">
        <v>69378</v>
      </c>
    </row>
    <row r="21179" spans="1:6">
      <c r="A21179" s="171">
        <v>44838</v>
      </c>
      <c r="B21179" t="s">
        <v>164</v>
      </c>
      <c r="C21179">
        <v>284885.7</v>
      </c>
      <c r="D21179" t="s">
        <v>33</v>
      </c>
      <c r="E21179" t="s">
        <v>33</v>
      </c>
      <c r="F21179">
        <v>348452496</v>
      </c>
    </row>
    <row r="21180" spans="1:6">
      <c r="A21180" s="171">
        <v>44838</v>
      </c>
      <c r="B21180" t="s">
        <v>164</v>
      </c>
      <c r="C21180">
        <v>284885.7</v>
      </c>
      <c r="D21180" t="s">
        <v>34</v>
      </c>
      <c r="E21180" t="s">
        <v>34</v>
      </c>
      <c r="F21180">
        <v>0</v>
      </c>
    </row>
    <row r="21181" spans="1:6">
      <c r="A21181" s="171">
        <v>44838</v>
      </c>
      <c r="B21181" t="s">
        <v>164</v>
      </c>
      <c r="C21181">
        <v>284885.7</v>
      </c>
      <c r="D21181" t="s">
        <v>35</v>
      </c>
      <c r="E21181" t="s">
        <v>35</v>
      </c>
      <c r="F21181">
        <v>26765044</v>
      </c>
    </row>
    <row r="21182" spans="1:6">
      <c r="A21182" s="171">
        <v>44838</v>
      </c>
      <c r="B21182" t="s">
        <v>164</v>
      </c>
      <c r="C21182">
        <v>284885.7</v>
      </c>
      <c r="D21182" t="s">
        <v>36</v>
      </c>
      <c r="E21182" t="s">
        <v>36</v>
      </c>
      <c r="F21182">
        <v>0</v>
      </c>
    </row>
    <row r="21183" spans="1:6">
      <c r="A21183" s="171">
        <v>44838</v>
      </c>
      <c r="B21183" t="s">
        <v>164</v>
      </c>
      <c r="C21183">
        <v>284885.7</v>
      </c>
      <c r="D21183" t="s">
        <v>37</v>
      </c>
      <c r="E21183" t="s">
        <v>37</v>
      </c>
      <c r="F21183">
        <v>0</v>
      </c>
    </row>
    <row r="21184" spans="1:6">
      <c r="A21184" s="171">
        <v>44838</v>
      </c>
      <c r="B21184" t="s">
        <v>164</v>
      </c>
      <c r="C21184">
        <v>284885.7</v>
      </c>
      <c r="D21184" t="s">
        <v>38</v>
      </c>
      <c r="E21184" t="s">
        <v>38</v>
      </c>
      <c r="F21184">
        <v>0</v>
      </c>
    </row>
    <row r="21185" spans="1:6">
      <c r="A21185" s="171">
        <v>44838</v>
      </c>
      <c r="B21185" t="s">
        <v>164</v>
      </c>
      <c r="C21185">
        <v>284885.7</v>
      </c>
      <c r="D21185" t="s">
        <v>39</v>
      </c>
      <c r="E21185" t="s">
        <v>39</v>
      </c>
      <c r="F21185">
        <v>0</v>
      </c>
    </row>
    <row r="21186" spans="1:6">
      <c r="A21186" s="171">
        <v>44838</v>
      </c>
      <c r="B21186" t="s">
        <v>164</v>
      </c>
      <c r="C21186">
        <v>284885.7</v>
      </c>
      <c r="D21186" t="s">
        <v>40</v>
      </c>
      <c r="E21186" t="s">
        <v>40</v>
      </c>
      <c r="F21186">
        <v>0</v>
      </c>
    </row>
    <row r="21187" spans="1:6">
      <c r="A21187" s="171">
        <v>44838</v>
      </c>
      <c r="B21187" t="s">
        <v>164</v>
      </c>
      <c r="C21187">
        <v>284885.7</v>
      </c>
      <c r="D21187" t="s">
        <v>41</v>
      </c>
      <c r="E21187" t="s">
        <v>41</v>
      </c>
      <c r="F21187">
        <v>0</v>
      </c>
    </row>
    <row r="21188" spans="1:6">
      <c r="A21188" s="171">
        <v>44839</v>
      </c>
      <c r="B21188" t="s">
        <v>164</v>
      </c>
      <c r="C21188">
        <v>242761.99</v>
      </c>
      <c r="D21188" t="s">
        <v>9</v>
      </c>
      <c r="E21188" t="s">
        <v>9</v>
      </c>
      <c r="F21188">
        <v>536174</v>
      </c>
    </row>
    <row r="21189" spans="1:6">
      <c r="A21189" s="171">
        <v>44839</v>
      </c>
      <c r="B21189" t="s">
        <v>164</v>
      </c>
      <c r="C21189">
        <v>242761.99</v>
      </c>
      <c r="D21189" t="s">
        <v>9</v>
      </c>
      <c r="E21189" t="s">
        <v>10</v>
      </c>
      <c r="F21189">
        <v>48573</v>
      </c>
    </row>
    <row r="21190" spans="1:6">
      <c r="A21190" s="171">
        <v>44839</v>
      </c>
      <c r="B21190" t="s">
        <v>164</v>
      </c>
      <c r="C21190">
        <v>242761.99</v>
      </c>
      <c r="D21190" t="s">
        <v>9</v>
      </c>
      <c r="E21190" t="s">
        <v>11</v>
      </c>
      <c r="F21190">
        <v>0</v>
      </c>
    </row>
    <row r="21191" spans="1:6">
      <c r="A21191" s="171">
        <v>44839</v>
      </c>
      <c r="B21191" t="s">
        <v>164</v>
      </c>
      <c r="C21191">
        <v>242761.99</v>
      </c>
      <c r="D21191" t="s">
        <v>9</v>
      </c>
      <c r="E21191" t="s">
        <v>12</v>
      </c>
      <c r="F21191">
        <v>487601</v>
      </c>
    </row>
    <row r="21192" spans="1:6">
      <c r="A21192" s="171">
        <v>44839</v>
      </c>
      <c r="B21192" t="s">
        <v>164</v>
      </c>
      <c r="C21192">
        <v>242761.99</v>
      </c>
      <c r="D21192" t="s">
        <v>9</v>
      </c>
      <c r="E21192" t="s">
        <v>13</v>
      </c>
      <c r="F21192">
        <v>0</v>
      </c>
    </row>
    <row r="21193" spans="1:6">
      <c r="A21193" s="171">
        <v>44839</v>
      </c>
      <c r="B21193" t="s">
        <v>164</v>
      </c>
      <c r="C21193">
        <v>242761.99</v>
      </c>
      <c r="D21193" t="s">
        <v>14</v>
      </c>
      <c r="E21193" t="s">
        <v>14</v>
      </c>
      <c r="F21193">
        <v>5094</v>
      </c>
    </row>
    <row r="21194" spans="1:6">
      <c r="A21194" s="171">
        <v>44839</v>
      </c>
      <c r="B21194" t="s">
        <v>164</v>
      </c>
      <c r="C21194">
        <v>242761.99</v>
      </c>
      <c r="D21194" t="s">
        <v>14</v>
      </c>
      <c r="E21194" t="s">
        <v>15</v>
      </c>
      <c r="F21194">
        <v>0</v>
      </c>
    </row>
    <row r="21195" spans="1:6">
      <c r="A21195" s="171">
        <v>44839</v>
      </c>
      <c r="B21195" t="s">
        <v>164</v>
      </c>
      <c r="C21195">
        <v>242761.99</v>
      </c>
      <c r="D21195" t="s">
        <v>14</v>
      </c>
      <c r="E21195" t="s">
        <v>16</v>
      </c>
      <c r="F21195">
        <v>0</v>
      </c>
    </row>
    <row r="21196" spans="1:6">
      <c r="A21196" s="171">
        <v>44839</v>
      </c>
      <c r="B21196" t="s">
        <v>164</v>
      </c>
      <c r="C21196">
        <v>242761.99</v>
      </c>
      <c r="D21196" t="s">
        <v>14</v>
      </c>
      <c r="E21196" t="s">
        <v>17</v>
      </c>
      <c r="F21196">
        <v>0</v>
      </c>
    </row>
    <row r="21197" spans="1:6">
      <c r="A21197" s="171">
        <v>44839</v>
      </c>
      <c r="B21197" t="s">
        <v>164</v>
      </c>
      <c r="C21197">
        <v>242761.99</v>
      </c>
      <c r="D21197" t="s">
        <v>14</v>
      </c>
      <c r="E21197" t="s">
        <v>18</v>
      </c>
      <c r="F21197">
        <v>5094</v>
      </c>
    </row>
    <row r="21198" spans="1:6">
      <c r="A21198" s="171">
        <v>44839</v>
      </c>
      <c r="B21198" t="s">
        <v>164</v>
      </c>
      <c r="C21198">
        <v>242761.99</v>
      </c>
      <c r="D21198" t="s">
        <v>19</v>
      </c>
      <c r="E21198" t="s">
        <v>19</v>
      </c>
      <c r="F21198">
        <v>1484596</v>
      </c>
    </row>
    <row r="21199" spans="1:6">
      <c r="A21199" s="171">
        <v>44839</v>
      </c>
      <c r="B21199" t="s">
        <v>164</v>
      </c>
      <c r="C21199">
        <v>242761.99</v>
      </c>
      <c r="D21199" t="s">
        <v>19</v>
      </c>
      <c r="E21199" t="s">
        <v>20</v>
      </c>
      <c r="F21199">
        <v>1297030</v>
      </c>
    </row>
    <row r="21200" spans="1:6">
      <c r="A21200" s="171">
        <v>44839</v>
      </c>
      <c r="B21200" t="s">
        <v>164</v>
      </c>
      <c r="C21200">
        <v>242761.99</v>
      </c>
      <c r="D21200" t="s">
        <v>19</v>
      </c>
      <c r="E21200" t="s">
        <v>21</v>
      </c>
      <c r="F21200">
        <v>187566</v>
      </c>
    </row>
    <row r="21201" spans="1:6">
      <c r="A21201" s="171">
        <v>44839</v>
      </c>
      <c r="B21201" t="s">
        <v>164</v>
      </c>
      <c r="C21201">
        <v>242761.99</v>
      </c>
      <c r="D21201" t="s">
        <v>19</v>
      </c>
      <c r="E21201" t="s">
        <v>22</v>
      </c>
      <c r="F21201">
        <v>0</v>
      </c>
    </row>
    <row r="21202" spans="1:6">
      <c r="A21202" s="171">
        <v>44839</v>
      </c>
      <c r="B21202" t="s">
        <v>164</v>
      </c>
      <c r="C21202">
        <v>242761.99</v>
      </c>
      <c r="D21202" t="s">
        <v>23</v>
      </c>
      <c r="E21202" t="s">
        <v>23</v>
      </c>
      <c r="F21202">
        <v>284390</v>
      </c>
    </row>
    <row r="21203" spans="1:6">
      <c r="A21203" s="171">
        <v>44839</v>
      </c>
      <c r="B21203" t="s">
        <v>164</v>
      </c>
      <c r="C21203">
        <v>242761.99</v>
      </c>
      <c r="D21203" t="s">
        <v>24</v>
      </c>
      <c r="E21203" t="s">
        <v>24</v>
      </c>
      <c r="F21203">
        <v>1423985</v>
      </c>
    </row>
    <row r="21204" spans="1:6">
      <c r="A21204" s="171">
        <v>44839</v>
      </c>
      <c r="B21204" t="s">
        <v>164</v>
      </c>
      <c r="C21204">
        <v>242761.99</v>
      </c>
      <c r="D21204" t="s">
        <v>25</v>
      </c>
      <c r="E21204" t="s">
        <v>25</v>
      </c>
      <c r="F21204">
        <v>2063299</v>
      </c>
    </row>
    <row r="21205" spans="1:6">
      <c r="A21205" s="171">
        <v>44839</v>
      </c>
      <c r="B21205" t="s">
        <v>164</v>
      </c>
      <c r="C21205">
        <v>242761.99</v>
      </c>
      <c r="D21205" t="s">
        <v>26</v>
      </c>
      <c r="E21205" t="s">
        <v>26</v>
      </c>
      <c r="F21205">
        <v>4732386</v>
      </c>
    </row>
    <row r="21206" spans="1:6">
      <c r="A21206" s="171">
        <v>44839</v>
      </c>
      <c r="B21206" t="s">
        <v>164</v>
      </c>
      <c r="C21206">
        <v>242761.99</v>
      </c>
      <c r="D21206" t="s">
        <v>27</v>
      </c>
      <c r="E21206" t="s">
        <v>27</v>
      </c>
      <c r="F21206">
        <v>143794</v>
      </c>
    </row>
    <row r="21207" spans="1:6">
      <c r="A21207" s="171">
        <v>44839</v>
      </c>
      <c r="B21207" t="s">
        <v>164</v>
      </c>
      <c r="C21207">
        <v>242761.99</v>
      </c>
      <c r="D21207" t="s">
        <v>28</v>
      </c>
      <c r="E21207" t="s">
        <v>28</v>
      </c>
      <c r="F21207">
        <v>0</v>
      </c>
    </row>
    <row r="21208" spans="1:6">
      <c r="A21208" s="171">
        <v>44839</v>
      </c>
      <c r="B21208" t="s">
        <v>164</v>
      </c>
      <c r="C21208">
        <v>242761.99</v>
      </c>
      <c r="D21208" t="s">
        <v>29</v>
      </c>
      <c r="E21208" t="s">
        <v>29</v>
      </c>
      <c r="F21208">
        <v>2002834</v>
      </c>
    </row>
    <row r="21209" spans="1:6">
      <c r="A21209" s="171">
        <v>44839</v>
      </c>
      <c r="B21209" t="s">
        <v>164</v>
      </c>
      <c r="C21209">
        <v>242761.99</v>
      </c>
      <c r="D21209" t="s">
        <v>30</v>
      </c>
      <c r="E21209" t="s">
        <v>30</v>
      </c>
      <c r="F21209">
        <v>37561184</v>
      </c>
    </row>
    <row r="21210" spans="1:6">
      <c r="A21210" s="171">
        <v>44839</v>
      </c>
      <c r="B21210" t="s">
        <v>164</v>
      </c>
      <c r="C21210">
        <v>242761.99</v>
      </c>
      <c r="D21210" t="s">
        <v>31</v>
      </c>
      <c r="E21210" t="s">
        <v>31</v>
      </c>
      <c r="F21210">
        <v>659044</v>
      </c>
    </row>
    <row r="21211" spans="1:6">
      <c r="A21211" s="171">
        <v>44839</v>
      </c>
      <c r="B21211" t="s">
        <v>164</v>
      </c>
      <c r="C21211">
        <v>242761.99</v>
      </c>
      <c r="D21211" t="s">
        <v>32</v>
      </c>
      <c r="E21211" t="s">
        <v>32</v>
      </c>
      <c r="F21211">
        <v>79120</v>
      </c>
    </row>
    <row r="21212" spans="1:6">
      <c r="A21212" s="171">
        <v>44839</v>
      </c>
      <c r="B21212" t="s">
        <v>164</v>
      </c>
      <c r="C21212">
        <v>242761.99</v>
      </c>
      <c r="D21212" t="s">
        <v>33</v>
      </c>
      <c r="E21212" t="s">
        <v>33</v>
      </c>
      <c r="F21212">
        <v>334224090</v>
      </c>
    </row>
    <row r="21213" spans="1:6">
      <c r="A21213" s="171">
        <v>44839</v>
      </c>
      <c r="B21213" t="s">
        <v>164</v>
      </c>
      <c r="C21213">
        <v>242761.99</v>
      </c>
      <c r="D21213" t="s">
        <v>34</v>
      </c>
      <c r="E21213" t="s">
        <v>34</v>
      </c>
      <c r="F21213">
        <v>0</v>
      </c>
    </row>
    <row r="21214" spans="1:6">
      <c r="A21214" s="171">
        <v>44839</v>
      </c>
      <c r="B21214" t="s">
        <v>164</v>
      </c>
      <c r="C21214">
        <v>242761.99</v>
      </c>
      <c r="D21214" t="s">
        <v>35</v>
      </c>
      <c r="E21214" t="s">
        <v>35</v>
      </c>
      <c r="F21214">
        <v>26474878</v>
      </c>
    </row>
    <row r="21215" spans="1:6">
      <c r="A21215" s="171">
        <v>44839</v>
      </c>
      <c r="B21215" t="s">
        <v>164</v>
      </c>
      <c r="C21215">
        <v>242761.99</v>
      </c>
      <c r="D21215" t="s">
        <v>36</v>
      </c>
      <c r="E21215" t="s">
        <v>36</v>
      </c>
      <c r="F21215">
        <v>0</v>
      </c>
    </row>
    <row r="21216" spans="1:6">
      <c r="A21216" s="171">
        <v>44839</v>
      </c>
      <c r="B21216" t="s">
        <v>164</v>
      </c>
      <c r="C21216">
        <v>242761.99</v>
      </c>
      <c r="D21216" t="s">
        <v>37</v>
      </c>
      <c r="E21216" t="s">
        <v>37</v>
      </c>
      <c r="F21216">
        <v>0</v>
      </c>
    </row>
    <row r="21217" spans="1:6">
      <c r="A21217" s="171">
        <v>44839</v>
      </c>
      <c r="B21217" t="s">
        <v>164</v>
      </c>
      <c r="C21217">
        <v>242761.99</v>
      </c>
      <c r="D21217" t="s">
        <v>38</v>
      </c>
      <c r="E21217" t="s">
        <v>38</v>
      </c>
      <c r="F21217">
        <v>0</v>
      </c>
    </row>
    <row r="21218" spans="1:6">
      <c r="A21218" s="171">
        <v>44839</v>
      </c>
      <c r="B21218" t="s">
        <v>164</v>
      </c>
      <c r="C21218">
        <v>242761.99</v>
      </c>
      <c r="D21218" t="s">
        <v>39</v>
      </c>
      <c r="E21218" t="s">
        <v>39</v>
      </c>
      <c r="F21218">
        <v>0</v>
      </c>
    </row>
    <row r="21219" spans="1:6">
      <c r="A21219" s="171">
        <v>44839</v>
      </c>
      <c r="B21219" t="s">
        <v>164</v>
      </c>
      <c r="C21219">
        <v>242761.99</v>
      </c>
      <c r="D21219" t="s">
        <v>40</v>
      </c>
      <c r="E21219" t="s">
        <v>40</v>
      </c>
      <c r="F21219">
        <v>0</v>
      </c>
    </row>
    <row r="21220" spans="1:6">
      <c r="A21220" s="171">
        <v>44839</v>
      </c>
      <c r="B21220" t="s">
        <v>164</v>
      </c>
      <c r="C21220">
        <v>242761.99</v>
      </c>
      <c r="D21220" t="s">
        <v>41</v>
      </c>
      <c r="E21220" t="s">
        <v>41</v>
      </c>
      <c r="F21220">
        <v>0</v>
      </c>
    </row>
    <row r="21221" spans="1:6">
      <c r="A21221" s="171">
        <v>44840</v>
      </c>
      <c r="B21221" t="s">
        <v>164</v>
      </c>
      <c r="C21221">
        <v>205497.17</v>
      </c>
      <c r="D21221" t="s">
        <v>9</v>
      </c>
      <c r="E21221" t="s">
        <v>9</v>
      </c>
      <c r="F21221">
        <v>1522668</v>
      </c>
    </row>
    <row r="21222" spans="1:6">
      <c r="A21222" s="171">
        <v>44840</v>
      </c>
      <c r="B21222" t="s">
        <v>164</v>
      </c>
      <c r="C21222">
        <v>205497.17</v>
      </c>
      <c r="D21222" t="s">
        <v>9</v>
      </c>
      <c r="E21222" t="s">
        <v>10</v>
      </c>
      <c r="F21222">
        <v>48130</v>
      </c>
    </row>
    <row r="21223" spans="1:6">
      <c r="A21223" s="171">
        <v>44840</v>
      </c>
      <c r="B21223" t="s">
        <v>164</v>
      </c>
      <c r="C21223">
        <v>205497.17</v>
      </c>
      <c r="D21223" t="s">
        <v>9</v>
      </c>
      <c r="E21223" t="s">
        <v>11</v>
      </c>
      <c r="F21223">
        <v>0</v>
      </c>
    </row>
    <row r="21224" spans="1:6">
      <c r="A21224" s="171">
        <v>44840</v>
      </c>
      <c r="B21224" t="s">
        <v>164</v>
      </c>
      <c r="C21224">
        <v>205497.17</v>
      </c>
      <c r="D21224" t="s">
        <v>9</v>
      </c>
      <c r="E21224" t="s">
        <v>12</v>
      </c>
      <c r="F21224">
        <v>1474538</v>
      </c>
    </row>
    <row r="21225" spans="1:6">
      <c r="A21225" s="171">
        <v>44840</v>
      </c>
      <c r="B21225" t="s">
        <v>164</v>
      </c>
      <c r="C21225">
        <v>205497.17</v>
      </c>
      <c r="D21225" t="s">
        <v>9</v>
      </c>
      <c r="E21225" t="s">
        <v>13</v>
      </c>
      <c r="F21225">
        <v>0</v>
      </c>
    </row>
    <row r="21226" spans="1:6">
      <c r="A21226" s="171">
        <v>44840</v>
      </c>
      <c r="B21226" t="s">
        <v>164</v>
      </c>
      <c r="C21226">
        <v>205497.17</v>
      </c>
      <c r="D21226" t="s">
        <v>14</v>
      </c>
      <c r="E21226" t="s">
        <v>14</v>
      </c>
      <c r="F21226">
        <v>13943</v>
      </c>
    </row>
    <row r="21227" spans="1:6">
      <c r="A21227" s="171">
        <v>44840</v>
      </c>
      <c r="B21227" t="s">
        <v>164</v>
      </c>
      <c r="C21227">
        <v>205497.17</v>
      </c>
      <c r="D21227" t="s">
        <v>14</v>
      </c>
      <c r="E21227" t="s">
        <v>15</v>
      </c>
      <c r="F21227">
        <v>0</v>
      </c>
    </row>
    <row r="21228" spans="1:6">
      <c r="A21228" s="171">
        <v>44840</v>
      </c>
      <c r="B21228" t="s">
        <v>164</v>
      </c>
      <c r="C21228">
        <v>205497.17</v>
      </c>
      <c r="D21228" t="s">
        <v>14</v>
      </c>
      <c r="E21228" t="s">
        <v>16</v>
      </c>
      <c r="F21228">
        <v>0</v>
      </c>
    </row>
    <row r="21229" spans="1:6">
      <c r="A21229" s="171">
        <v>44840</v>
      </c>
      <c r="B21229" t="s">
        <v>164</v>
      </c>
      <c r="C21229">
        <v>205497.17</v>
      </c>
      <c r="D21229" t="s">
        <v>14</v>
      </c>
      <c r="E21229" t="s">
        <v>17</v>
      </c>
      <c r="F21229">
        <v>0</v>
      </c>
    </row>
    <row r="21230" spans="1:6">
      <c r="A21230" s="171">
        <v>44840</v>
      </c>
      <c r="B21230" t="s">
        <v>164</v>
      </c>
      <c r="C21230">
        <v>205497.17</v>
      </c>
      <c r="D21230" t="s">
        <v>14</v>
      </c>
      <c r="E21230" t="s">
        <v>18</v>
      </c>
      <c r="F21230">
        <v>13943</v>
      </c>
    </row>
    <row r="21231" spans="1:6">
      <c r="A21231" s="171">
        <v>44840</v>
      </c>
      <c r="B21231" t="s">
        <v>164</v>
      </c>
      <c r="C21231">
        <v>205497.17</v>
      </c>
      <c r="D21231" t="s">
        <v>19</v>
      </c>
      <c r="E21231" t="s">
        <v>19</v>
      </c>
      <c r="F21231">
        <v>1252937</v>
      </c>
    </row>
    <row r="21232" spans="1:6">
      <c r="A21232" s="171">
        <v>44840</v>
      </c>
      <c r="B21232" t="s">
        <v>164</v>
      </c>
      <c r="C21232">
        <v>205497.17</v>
      </c>
      <c r="D21232" t="s">
        <v>19</v>
      </c>
      <c r="E21232" t="s">
        <v>20</v>
      </c>
      <c r="F21232">
        <v>1115521</v>
      </c>
    </row>
    <row r="21233" spans="1:6">
      <c r="A21233" s="171">
        <v>44840</v>
      </c>
      <c r="B21233" t="s">
        <v>164</v>
      </c>
      <c r="C21233">
        <v>205497.17</v>
      </c>
      <c r="D21233" t="s">
        <v>19</v>
      </c>
      <c r="E21233" t="s">
        <v>21</v>
      </c>
      <c r="F21233">
        <v>137416</v>
      </c>
    </row>
    <row r="21234" spans="1:6">
      <c r="A21234" s="171">
        <v>44840</v>
      </c>
      <c r="B21234" t="s">
        <v>164</v>
      </c>
      <c r="C21234">
        <v>205497.17</v>
      </c>
      <c r="D21234" t="s">
        <v>19</v>
      </c>
      <c r="E21234" t="s">
        <v>22</v>
      </c>
      <c r="F21234">
        <v>0</v>
      </c>
    </row>
    <row r="21235" spans="1:6">
      <c r="A21235" s="171">
        <v>44840</v>
      </c>
      <c r="B21235" t="s">
        <v>164</v>
      </c>
      <c r="C21235">
        <v>205497.17</v>
      </c>
      <c r="D21235" t="s">
        <v>23</v>
      </c>
      <c r="E21235" t="s">
        <v>23</v>
      </c>
      <c r="F21235">
        <v>248715</v>
      </c>
    </row>
    <row r="21236" spans="1:6">
      <c r="A21236" s="171">
        <v>44840</v>
      </c>
      <c r="B21236" t="s">
        <v>164</v>
      </c>
      <c r="C21236">
        <v>205497.17</v>
      </c>
      <c r="D21236" t="s">
        <v>24</v>
      </c>
      <c r="E21236" t="s">
        <v>24</v>
      </c>
      <c r="F21236">
        <v>1250669</v>
      </c>
    </row>
    <row r="21237" spans="1:6">
      <c r="A21237" s="171">
        <v>44840</v>
      </c>
      <c r="B21237" t="s">
        <v>164</v>
      </c>
      <c r="C21237">
        <v>205497.17</v>
      </c>
      <c r="D21237" t="s">
        <v>25</v>
      </c>
      <c r="E21237" t="s">
        <v>25</v>
      </c>
      <c r="F21237">
        <v>1839545</v>
      </c>
    </row>
    <row r="21238" spans="1:6">
      <c r="A21238" s="171">
        <v>44840</v>
      </c>
      <c r="B21238" t="s">
        <v>164</v>
      </c>
      <c r="C21238">
        <v>205497.17</v>
      </c>
      <c r="D21238" t="s">
        <v>26</v>
      </c>
      <c r="E21238" t="s">
        <v>26</v>
      </c>
      <c r="F21238">
        <v>5039089</v>
      </c>
    </row>
    <row r="21239" spans="1:6">
      <c r="A21239" s="171">
        <v>44840</v>
      </c>
      <c r="B21239" t="s">
        <v>164</v>
      </c>
      <c r="C21239">
        <v>205497.17</v>
      </c>
      <c r="D21239" t="s">
        <v>27</v>
      </c>
      <c r="E21239" t="s">
        <v>27</v>
      </c>
      <c r="F21239">
        <v>159020</v>
      </c>
    </row>
    <row r="21240" spans="1:6">
      <c r="A21240" s="171">
        <v>44840</v>
      </c>
      <c r="B21240" t="s">
        <v>164</v>
      </c>
      <c r="C21240">
        <v>205497.17</v>
      </c>
      <c r="D21240" t="s">
        <v>28</v>
      </c>
      <c r="E21240" t="s">
        <v>28</v>
      </c>
      <c r="F21240">
        <v>0</v>
      </c>
    </row>
    <row r="21241" spans="1:6">
      <c r="A21241" s="171">
        <v>44840</v>
      </c>
      <c r="B21241" t="s">
        <v>164</v>
      </c>
      <c r="C21241">
        <v>205497.17</v>
      </c>
      <c r="D21241" t="s">
        <v>29</v>
      </c>
      <c r="E21241" t="s">
        <v>29</v>
      </c>
      <c r="F21241">
        <v>2430967</v>
      </c>
    </row>
    <row r="21242" spans="1:6">
      <c r="A21242" s="171">
        <v>44840</v>
      </c>
      <c r="B21242" t="s">
        <v>164</v>
      </c>
      <c r="C21242">
        <v>205497.17</v>
      </c>
      <c r="D21242" t="s">
        <v>30</v>
      </c>
      <c r="E21242" t="s">
        <v>30</v>
      </c>
      <c r="F21242">
        <v>36421809</v>
      </c>
    </row>
    <row r="21243" spans="1:6">
      <c r="A21243" s="171">
        <v>44840</v>
      </c>
      <c r="B21243" t="s">
        <v>164</v>
      </c>
      <c r="C21243">
        <v>205497.17</v>
      </c>
      <c r="D21243" t="s">
        <v>31</v>
      </c>
      <c r="E21243" t="s">
        <v>31</v>
      </c>
      <c r="F21243">
        <v>596837</v>
      </c>
    </row>
    <row r="21244" spans="1:6">
      <c r="A21244" s="171">
        <v>44840</v>
      </c>
      <c r="B21244" t="s">
        <v>164</v>
      </c>
      <c r="C21244">
        <v>205497.17</v>
      </c>
      <c r="D21244" t="s">
        <v>32</v>
      </c>
      <c r="E21244" t="s">
        <v>32</v>
      </c>
      <c r="F21244">
        <v>192705</v>
      </c>
    </row>
    <row r="21245" spans="1:6">
      <c r="A21245" s="171">
        <v>44840</v>
      </c>
      <c r="B21245" t="s">
        <v>164</v>
      </c>
      <c r="C21245">
        <v>205497.17</v>
      </c>
      <c r="D21245" t="s">
        <v>33</v>
      </c>
      <c r="E21245" t="s">
        <v>33</v>
      </c>
      <c r="F21245">
        <v>329638037</v>
      </c>
    </row>
    <row r="21246" spans="1:6">
      <c r="A21246" s="171">
        <v>44840</v>
      </c>
      <c r="B21246" t="s">
        <v>164</v>
      </c>
      <c r="C21246">
        <v>205497.17</v>
      </c>
      <c r="D21246" t="s">
        <v>34</v>
      </c>
      <c r="E21246" t="s">
        <v>34</v>
      </c>
      <c r="F21246">
        <v>0</v>
      </c>
    </row>
    <row r="21247" spans="1:6">
      <c r="A21247" s="171">
        <v>44840</v>
      </c>
      <c r="B21247" t="s">
        <v>164</v>
      </c>
      <c r="C21247">
        <v>205497.17</v>
      </c>
      <c r="D21247" t="s">
        <v>35</v>
      </c>
      <c r="E21247" t="s">
        <v>35</v>
      </c>
      <c r="F21247">
        <v>25644933</v>
      </c>
    </row>
    <row r="21248" spans="1:6">
      <c r="A21248" s="171">
        <v>44840</v>
      </c>
      <c r="B21248" t="s">
        <v>164</v>
      </c>
      <c r="C21248">
        <v>205497.17</v>
      </c>
      <c r="D21248" t="s">
        <v>36</v>
      </c>
      <c r="E21248" t="s">
        <v>36</v>
      </c>
      <c r="F21248">
        <v>0</v>
      </c>
    </row>
    <row r="21249" spans="1:6">
      <c r="A21249" s="171">
        <v>44840</v>
      </c>
      <c r="B21249" t="s">
        <v>164</v>
      </c>
      <c r="C21249">
        <v>205497.17</v>
      </c>
      <c r="D21249" t="s">
        <v>37</v>
      </c>
      <c r="E21249" t="s">
        <v>37</v>
      </c>
      <c r="F21249">
        <v>0</v>
      </c>
    </row>
    <row r="21250" spans="1:6">
      <c r="A21250" s="171">
        <v>44840</v>
      </c>
      <c r="B21250" t="s">
        <v>164</v>
      </c>
      <c r="C21250">
        <v>205497.17</v>
      </c>
      <c r="D21250" t="s">
        <v>38</v>
      </c>
      <c r="E21250" t="s">
        <v>38</v>
      </c>
      <c r="F21250">
        <v>149345</v>
      </c>
    </row>
    <row r="21251" spans="1:6">
      <c r="A21251" s="171">
        <v>44840</v>
      </c>
      <c r="B21251" t="s">
        <v>164</v>
      </c>
      <c r="C21251">
        <v>205497.17</v>
      </c>
      <c r="D21251" t="s">
        <v>39</v>
      </c>
      <c r="E21251" t="s">
        <v>39</v>
      </c>
      <c r="F21251">
        <v>0</v>
      </c>
    </row>
    <row r="21252" spans="1:6">
      <c r="A21252" s="171">
        <v>44840</v>
      </c>
      <c r="B21252" t="s">
        <v>164</v>
      </c>
      <c r="C21252">
        <v>205497.17</v>
      </c>
      <c r="D21252" t="s">
        <v>40</v>
      </c>
      <c r="E21252" t="s">
        <v>40</v>
      </c>
      <c r="F21252">
        <v>0</v>
      </c>
    </row>
    <row r="21253" spans="1:6">
      <c r="A21253" s="171">
        <v>44840</v>
      </c>
      <c r="B21253" t="s">
        <v>164</v>
      </c>
      <c r="C21253">
        <v>205497.17</v>
      </c>
      <c r="D21253" t="s">
        <v>41</v>
      </c>
      <c r="E21253" t="s">
        <v>41</v>
      </c>
      <c r="F21253">
        <v>0</v>
      </c>
    </row>
    <row r="21254" spans="1:6">
      <c r="A21254" s="171">
        <v>44841</v>
      </c>
      <c r="B21254" t="s">
        <v>164</v>
      </c>
      <c r="C21254">
        <v>588506.59</v>
      </c>
      <c r="D21254" t="s">
        <v>9</v>
      </c>
      <c r="E21254" t="s">
        <v>9</v>
      </c>
      <c r="F21254">
        <v>2791410</v>
      </c>
    </row>
    <row r="21255" spans="1:6">
      <c r="A21255" s="171">
        <v>44841</v>
      </c>
      <c r="B21255" t="s">
        <v>164</v>
      </c>
      <c r="C21255">
        <v>588506.59</v>
      </c>
      <c r="D21255" t="s">
        <v>9</v>
      </c>
      <c r="E21255" t="s">
        <v>10</v>
      </c>
      <c r="F21255">
        <v>45846</v>
      </c>
    </row>
    <row r="21256" spans="1:6">
      <c r="A21256" s="171">
        <v>44841</v>
      </c>
      <c r="B21256" t="s">
        <v>164</v>
      </c>
      <c r="C21256">
        <v>588506.59</v>
      </c>
      <c r="D21256" t="s">
        <v>9</v>
      </c>
      <c r="E21256" t="s">
        <v>11</v>
      </c>
      <c r="F21256">
        <v>0</v>
      </c>
    </row>
    <row r="21257" spans="1:6">
      <c r="A21257" s="171">
        <v>44841</v>
      </c>
      <c r="B21257" t="s">
        <v>164</v>
      </c>
      <c r="C21257">
        <v>588506.59</v>
      </c>
      <c r="D21257" t="s">
        <v>9</v>
      </c>
      <c r="E21257" t="s">
        <v>12</v>
      </c>
      <c r="F21257">
        <v>2745564</v>
      </c>
    </row>
    <row r="21258" spans="1:6">
      <c r="A21258" s="171">
        <v>44841</v>
      </c>
      <c r="B21258" t="s">
        <v>164</v>
      </c>
      <c r="C21258">
        <v>588506.59</v>
      </c>
      <c r="D21258" t="s">
        <v>9</v>
      </c>
      <c r="E21258" t="s">
        <v>13</v>
      </c>
      <c r="F21258">
        <v>0</v>
      </c>
    </row>
    <row r="21259" spans="1:6">
      <c r="A21259" s="171">
        <v>44841</v>
      </c>
      <c r="B21259" t="s">
        <v>164</v>
      </c>
      <c r="C21259">
        <v>588506.59</v>
      </c>
      <c r="D21259" t="s">
        <v>14</v>
      </c>
      <c r="E21259" t="s">
        <v>14</v>
      </c>
      <c r="F21259">
        <v>139480</v>
      </c>
    </row>
    <row r="21260" spans="1:6">
      <c r="A21260" s="171">
        <v>44841</v>
      </c>
      <c r="B21260" t="s">
        <v>164</v>
      </c>
      <c r="C21260">
        <v>588506.59</v>
      </c>
      <c r="D21260" t="s">
        <v>14</v>
      </c>
      <c r="E21260" t="s">
        <v>15</v>
      </c>
      <c r="F21260">
        <v>0</v>
      </c>
    </row>
    <row r="21261" spans="1:6">
      <c r="A21261" s="171">
        <v>44841</v>
      </c>
      <c r="B21261" t="s">
        <v>164</v>
      </c>
      <c r="C21261">
        <v>588506.59</v>
      </c>
      <c r="D21261" t="s">
        <v>14</v>
      </c>
      <c r="E21261" t="s">
        <v>16</v>
      </c>
      <c r="F21261">
        <v>0</v>
      </c>
    </row>
    <row r="21262" spans="1:6">
      <c r="A21262" s="171">
        <v>44841</v>
      </c>
      <c r="B21262" t="s">
        <v>164</v>
      </c>
      <c r="C21262">
        <v>588506.59</v>
      </c>
      <c r="D21262" t="s">
        <v>14</v>
      </c>
      <c r="E21262" t="s">
        <v>17</v>
      </c>
      <c r="F21262">
        <v>0</v>
      </c>
    </row>
    <row r="21263" spans="1:6">
      <c r="A21263" s="171">
        <v>44841</v>
      </c>
      <c r="B21263" t="s">
        <v>164</v>
      </c>
      <c r="C21263">
        <v>588506.59</v>
      </c>
      <c r="D21263" t="s">
        <v>14</v>
      </c>
      <c r="E21263" t="s">
        <v>18</v>
      </c>
      <c r="F21263">
        <v>139480</v>
      </c>
    </row>
    <row r="21264" spans="1:6">
      <c r="A21264" s="171">
        <v>44841</v>
      </c>
      <c r="B21264" t="s">
        <v>164</v>
      </c>
      <c r="C21264">
        <v>588506.59</v>
      </c>
      <c r="D21264" t="s">
        <v>19</v>
      </c>
      <c r="E21264" t="s">
        <v>19</v>
      </c>
      <c r="F21264">
        <v>1415170</v>
      </c>
    </row>
    <row r="21265" spans="1:6">
      <c r="A21265" s="171">
        <v>44841</v>
      </c>
      <c r="B21265" t="s">
        <v>164</v>
      </c>
      <c r="C21265">
        <v>588506.59</v>
      </c>
      <c r="D21265" t="s">
        <v>19</v>
      </c>
      <c r="E21265" t="s">
        <v>20</v>
      </c>
      <c r="F21265">
        <v>1324737</v>
      </c>
    </row>
    <row r="21266" spans="1:6">
      <c r="A21266" s="171">
        <v>44841</v>
      </c>
      <c r="B21266" t="s">
        <v>164</v>
      </c>
      <c r="C21266">
        <v>588506.59</v>
      </c>
      <c r="D21266" t="s">
        <v>19</v>
      </c>
      <c r="E21266" t="s">
        <v>21</v>
      </c>
      <c r="F21266">
        <v>90433</v>
      </c>
    </row>
    <row r="21267" spans="1:6">
      <c r="A21267" s="171">
        <v>44841</v>
      </c>
      <c r="B21267" t="s">
        <v>164</v>
      </c>
      <c r="C21267">
        <v>588506.59</v>
      </c>
      <c r="D21267" t="s">
        <v>19</v>
      </c>
      <c r="E21267" t="s">
        <v>22</v>
      </c>
      <c r="F21267">
        <v>0</v>
      </c>
    </row>
    <row r="21268" spans="1:6">
      <c r="A21268" s="171">
        <v>44841</v>
      </c>
      <c r="B21268" t="s">
        <v>164</v>
      </c>
      <c r="C21268">
        <v>588506.59</v>
      </c>
      <c r="D21268" t="s">
        <v>23</v>
      </c>
      <c r="E21268" t="s">
        <v>23</v>
      </c>
      <c r="F21268">
        <v>244272</v>
      </c>
    </row>
    <row r="21269" spans="1:6">
      <c r="A21269" s="171">
        <v>44841</v>
      </c>
      <c r="B21269" t="s">
        <v>164</v>
      </c>
      <c r="C21269">
        <v>588506.59</v>
      </c>
      <c r="D21269" t="s">
        <v>24</v>
      </c>
      <c r="E21269" t="s">
        <v>24</v>
      </c>
      <c r="F21269">
        <v>1457437</v>
      </c>
    </row>
    <row r="21270" spans="1:6">
      <c r="A21270" s="171">
        <v>44841</v>
      </c>
      <c r="B21270" t="s">
        <v>164</v>
      </c>
      <c r="C21270">
        <v>588506.59</v>
      </c>
      <c r="D21270" t="s">
        <v>25</v>
      </c>
      <c r="E21270" t="s">
        <v>25</v>
      </c>
      <c r="F21270">
        <v>1777050</v>
      </c>
    </row>
    <row r="21271" spans="1:6">
      <c r="A21271" s="171">
        <v>44841</v>
      </c>
      <c r="B21271" t="s">
        <v>164</v>
      </c>
      <c r="C21271">
        <v>588506.59</v>
      </c>
      <c r="D21271" t="s">
        <v>26</v>
      </c>
      <c r="E21271" t="s">
        <v>26</v>
      </c>
      <c r="F21271">
        <v>4940465</v>
      </c>
    </row>
    <row r="21272" spans="1:6">
      <c r="A21272" s="171">
        <v>44841</v>
      </c>
      <c r="B21272" t="s">
        <v>164</v>
      </c>
      <c r="C21272">
        <v>588506.59</v>
      </c>
      <c r="D21272" t="s">
        <v>27</v>
      </c>
      <c r="E21272" t="s">
        <v>27</v>
      </c>
      <c r="F21272">
        <v>117844</v>
      </c>
    </row>
    <row r="21273" spans="1:6">
      <c r="A21273" s="171">
        <v>44841</v>
      </c>
      <c r="B21273" t="s">
        <v>164</v>
      </c>
      <c r="C21273">
        <v>588506.59</v>
      </c>
      <c r="D21273" t="s">
        <v>28</v>
      </c>
      <c r="E21273" t="s">
        <v>28</v>
      </c>
      <c r="F21273">
        <v>0</v>
      </c>
    </row>
    <row r="21274" spans="1:6">
      <c r="A21274" s="171">
        <v>44841</v>
      </c>
      <c r="B21274" t="s">
        <v>164</v>
      </c>
      <c r="C21274">
        <v>588506.59</v>
      </c>
      <c r="D21274" t="s">
        <v>29</v>
      </c>
      <c r="E21274" t="s">
        <v>29</v>
      </c>
      <c r="F21274">
        <v>2533334</v>
      </c>
    </row>
    <row r="21275" spans="1:6">
      <c r="A21275" s="171">
        <v>44841</v>
      </c>
      <c r="B21275" t="s">
        <v>164</v>
      </c>
      <c r="C21275">
        <v>588506.59</v>
      </c>
      <c r="D21275" t="s">
        <v>30</v>
      </c>
      <c r="E21275" t="s">
        <v>30</v>
      </c>
      <c r="F21275">
        <v>36825248</v>
      </c>
    </row>
    <row r="21276" spans="1:6">
      <c r="A21276" s="171">
        <v>44841</v>
      </c>
      <c r="B21276" t="s">
        <v>164</v>
      </c>
      <c r="C21276">
        <v>588506.59</v>
      </c>
      <c r="D21276" t="s">
        <v>31</v>
      </c>
      <c r="E21276" t="s">
        <v>31</v>
      </c>
      <c r="F21276">
        <v>545399</v>
      </c>
    </row>
    <row r="21277" spans="1:6">
      <c r="A21277" s="171">
        <v>44841</v>
      </c>
      <c r="B21277" t="s">
        <v>164</v>
      </c>
      <c r="C21277">
        <v>588506.59</v>
      </c>
      <c r="D21277" t="s">
        <v>32</v>
      </c>
      <c r="E21277" t="s">
        <v>32</v>
      </c>
      <c r="F21277">
        <v>106051</v>
      </c>
    </row>
    <row r="21278" spans="1:6">
      <c r="A21278" s="171">
        <v>44841</v>
      </c>
      <c r="B21278" t="s">
        <v>164</v>
      </c>
      <c r="C21278">
        <v>588506.59</v>
      </c>
      <c r="D21278" t="s">
        <v>33</v>
      </c>
      <c r="E21278" t="s">
        <v>33</v>
      </c>
      <c r="F21278">
        <v>334946664</v>
      </c>
    </row>
    <row r="21279" spans="1:6">
      <c r="A21279" s="171">
        <v>44841</v>
      </c>
      <c r="B21279" t="s">
        <v>164</v>
      </c>
      <c r="C21279">
        <v>588506.59</v>
      </c>
      <c r="D21279" t="s">
        <v>34</v>
      </c>
      <c r="E21279" t="s">
        <v>34</v>
      </c>
      <c r="F21279">
        <v>0</v>
      </c>
    </row>
    <row r="21280" spans="1:6">
      <c r="A21280" s="171">
        <v>44841</v>
      </c>
      <c r="B21280" t="s">
        <v>164</v>
      </c>
      <c r="C21280">
        <v>588506.59</v>
      </c>
      <c r="D21280" t="s">
        <v>35</v>
      </c>
      <c r="E21280" t="s">
        <v>35</v>
      </c>
      <c r="F21280">
        <v>24609220</v>
      </c>
    </row>
    <row r="21281" spans="1:6">
      <c r="A21281" s="171">
        <v>44841</v>
      </c>
      <c r="B21281" t="s">
        <v>164</v>
      </c>
      <c r="C21281">
        <v>588506.59</v>
      </c>
      <c r="D21281" t="s">
        <v>36</v>
      </c>
      <c r="E21281" t="s">
        <v>36</v>
      </c>
      <c r="F21281">
        <v>0</v>
      </c>
    </row>
    <row r="21282" spans="1:6">
      <c r="A21282" s="171">
        <v>44841</v>
      </c>
      <c r="B21282" t="s">
        <v>164</v>
      </c>
      <c r="C21282">
        <v>588506.59</v>
      </c>
      <c r="D21282" t="s">
        <v>37</v>
      </c>
      <c r="E21282" t="s">
        <v>37</v>
      </c>
      <c r="F21282">
        <v>0</v>
      </c>
    </row>
    <row r="21283" spans="1:6">
      <c r="A21283" s="171">
        <v>44841</v>
      </c>
      <c r="B21283" t="s">
        <v>164</v>
      </c>
      <c r="C21283">
        <v>588506.59</v>
      </c>
      <c r="D21283" t="s">
        <v>38</v>
      </c>
      <c r="E21283" t="s">
        <v>38</v>
      </c>
      <c r="F21283">
        <v>0</v>
      </c>
    </row>
    <row r="21284" spans="1:6">
      <c r="A21284" s="171">
        <v>44841</v>
      </c>
      <c r="B21284" t="s">
        <v>164</v>
      </c>
      <c r="C21284">
        <v>588506.59</v>
      </c>
      <c r="D21284" t="s">
        <v>39</v>
      </c>
      <c r="E21284" t="s">
        <v>39</v>
      </c>
      <c r="F21284">
        <v>0</v>
      </c>
    </row>
    <row r="21285" spans="1:6">
      <c r="A21285" s="171">
        <v>44841</v>
      </c>
      <c r="B21285" t="s">
        <v>164</v>
      </c>
      <c r="C21285">
        <v>588506.59</v>
      </c>
      <c r="D21285" t="s">
        <v>40</v>
      </c>
      <c r="E21285" t="s">
        <v>40</v>
      </c>
      <c r="F21285">
        <v>0</v>
      </c>
    </row>
    <row r="21286" spans="1:6">
      <c r="A21286" s="171">
        <v>44841</v>
      </c>
      <c r="B21286" t="s">
        <v>164</v>
      </c>
      <c r="C21286">
        <v>588506.59</v>
      </c>
      <c r="D21286" t="s">
        <v>41</v>
      </c>
      <c r="E21286" t="s">
        <v>41</v>
      </c>
      <c r="F21286">
        <v>0</v>
      </c>
    </row>
    <row r="21287" spans="1:6">
      <c r="A21287" s="171">
        <v>44842</v>
      </c>
      <c r="B21287" t="s">
        <v>164</v>
      </c>
      <c r="C21287">
        <v>381777.04</v>
      </c>
      <c r="D21287" t="s">
        <v>9</v>
      </c>
      <c r="E21287" t="s">
        <v>9</v>
      </c>
      <c r="F21287">
        <v>2755015</v>
      </c>
    </row>
    <row r="21288" spans="1:6">
      <c r="A21288" s="171">
        <v>44842</v>
      </c>
      <c r="B21288" t="s">
        <v>164</v>
      </c>
      <c r="C21288">
        <v>381777.04</v>
      </c>
      <c r="D21288" t="s">
        <v>9</v>
      </c>
      <c r="E21288" t="s">
        <v>10</v>
      </c>
      <c r="F21288">
        <v>154831</v>
      </c>
    </row>
    <row r="21289" spans="1:6">
      <c r="A21289" s="171">
        <v>44842</v>
      </c>
      <c r="B21289" t="s">
        <v>164</v>
      </c>
      <c r="C21289">
        <v>381777.04</v>
      </c>
      <c r="D21289" t="s">
        <v>9</v>
      </c>
      <c r="E21289" t="s">
        <v>11</v>
      </c>
      <c r="F21289">
        <v>0</v>
      </c>
    </row>
    <row r="21290" spans="1:6">
      <c r="A21290" s="171">
        <v>44842</v>
      </c>
      <c r="B21290" t="s">
        <v>164</v>
      </c>
      <c r="C21290">
        <v>381777.04</v>
      </c>
      <c r="D21290" t="s">
        <v>9</v>
      </c>
      <c r="E21290" t="s">
        <v>12</v>
      </c>
      <c r="F21290">
        <v>2600184</v>
      </c>
    </row>
    <row r="21291" spans="1:6">
      <c r="A21291" s="171">
        <v>44842</v>
      </c>
      <c r="B21291" t="s">
        <v>164</v>
      </c>
      <c r="C21291">
        <v>381777.04</v>
      </c>
      <c r="D21291" t="s">
        <v>9</v>
      </c>
      <c r="E21291" t="s">
        <v>13</v>
      </c>
      <c r="F21291">
        <v>0</v>
      </c>
    </row>
    <row r="21292" spans="1:6">
      <c r="A21292" s="171">
        <v>44842</v>
      </c>
      <c r="B21292" t="s">
        <v>164</v>
      </c>
      <c r="C21292">
        <v>381777.04</v>
      </c>
      <c r="D21292" t="s">
        <v>14</v>
      </c>
      <c r="E21292" t="s">
        <v>14</v>
      </c>
      <c r="F21292">
        <v>138327</v>
      </c>
    </row>
    <row r="21293" spans="1:6">
      <c r="A21293" s="171">
        <v>44842</v>
      </c>
      <c r="B21293" t="s">
        <v>164</v>
      </c>
      <c r="C21293">
        <v>381777.04</v>
      </c>
      <c r="D21293" t="s">
        <v>14</v>
      </c>
      <c r="E21293" t="s">
        <v>15</v>
      </c>
      <c r="F21293">
        <v>0</v>
      </c>
    </row>
    <row r="21294" spans="1:6">
      <c r="A21294" s="171">
        <v>44842</v>
      </c>
      <c r="B21294" t="s">
        <v>164</v>
      </c>
      <c r="C21294">
        <v>381777.04</v>
      </c>
      <c r="D21294" t="s">
        <v>14</v>
      </c>
      <c r="E21294" t="s">
        <v>16</v>
      </c>
      <c r="F21294">
        <v>0</v>
      </c>
    </row>
    <row r="21295" spans="1:6">
      <c r="A21295" s="171">
        <v>44842</v>
      </c>
      <c r="B21295" t="s">
        <v>164</v>
      </c>
      <c r="C21295">
        <v>381777.04</v>
      </c>
      <c r="D21295" t="s">
        <v>14</v>
      </c>
      <c r="E21295" t="s">
        <v>17</v>
      </c>
      <c r="F21295">
        <v>0</v>
      </c>
    </row>
    <row r="21296" spans="1:6">
      <c r="A21296" s="171">
        <v>44842</v>
      </c>
      <c r="B21296" t="s">
        <v>164</v>
      </c>
      <c r="C21296">
        <v>381777.04</v>
      </c>
      <c r="D21296" t="s">
        <v>14</v>
      </c>
      <c r="E21296" t="s">
        <v>18</v>
      </c>
      <c r="F21296">
        <v>138327</v>
      </c>
    </row>
    <row r="21297" spans="1:6">
      <c r="A21297" s="171">
        <v>44842</v>
      </c>
      <c r="B21297" t="s">
        <v>164</v>
      </c>
      <c r="C21297">
        <v>381777.04</v>
      </c>
      <c r="D21297" t="s">
        <v>19</v>
      </c>
      <c r="E21297" t="s">
        <v>19</v>
      </c>
      <c r="F21297">
        <v>1884672</v>
      </c>
    </row>
    <row r="21298" spans="1:6">
      <c r="A21298" s="171">
        <v>44842</v>
      </c>
      <c r="B21298" t="s">
        <v>164</v>
      </c>
      <c r="C21298">
        <v>381777.04</v>
      </c>
      <c r="D21298" t="s">
        <v>19</v>
      </c>
      <c r="E21298" t="s">
        <v>20</v>
      </c>
      <c r="F21298">
        <v>1694547</v>
      </c>
    </row>
    <row r="21299" spans="1:6">
      <c r="A21299" s="171">
        <v>44842</v>
      </c>
      <c r="B21299" t="s">
        <v>164</v>
      </c>
      <c r="C21299">
        <v>381777.04</v>
      </c>
      <c r="D21299" t="s">
        <v>19</v>
      </c>
      <c r="E21299" t="s">
        <v>21</v>
      </c>
      <c r="F21299">
        <v>190125</v>
      </c>
    </row>
    <row r="21300" spans="1:6">
      <c r="A21300" s="171">
        <v>44842</v>
      </c>
      <c r="B21300" t="s">
        <v>164</v>
      </c>
      <c r="C21300">
        <v>381777.04</v>
      </c>
      <c r="D21300" t="s">
        <v>19</v>
      </c>
      <c r="E21300" t="s">
        <v>22</v>
      </c>
      <c r="F21300">
        <v>0</v>
      </c>
    </row>
    <row r="21301" spans="1:6">
      <c r="A21301" s="171">
        <v>44842</v>
      </c>
      <c r="B21301" t="s">
        <v>164</v>
      </c>
      <c r="C21301">
        <v>381777.04</v>
      </c>
      <c r="D21301" t="s">
        <v>23</v>
      </c>
      <c r="E21301" t="s">
        <v>23</v>
      </c>
      <c r="F21301">
        <v>270167</v>
      </c>
    </row>
    <row r="21302" spans="1:6">
      <c r="A21302" s="171">
        <v>44842</v>
      </c>
      <c r="B21302" t="s">
        <v>164</v>
      </c>
      <c r="C21302">
        <v>381777.04</v>
      </c>
      <c r="D21302" t="s">
        <v>24</v>
      </c>
      <c r="E21302" t="s">
        <v>24</v>
      </c>
      <c r="F21302">
        <v>1853967</v>
      </c>
    </row>
    <row r="21303" spans="1:6">
      <c r="A21303" s="171">
        <v>44842</v>
      </c>
      <c r="B21303" t="s">
        <v>164</v>
      </c>
      <c r="C21303">
        <v>381777.04</v>
      </c>
      <c r="D21303" t="s">
        <v>25</v>
      </c>
      <c r="E21303" t="s">
        <v>25</v>
      </c>
      <c r="F21303">
        <v>1709320</v>
      </c>
    </row>
    <row r="21304" spans="1:6">
      <c r="A21304" s="171">
        <v>44842</v>
      </c>
      <c r="B21304" t="s">
        <v>164</v>
      </c>
      <c r="C21304">
        <v>381777.04</v>
      </c>
      <c r="D21304" t="s">
        <v>26</v>
      </c>
      <c r="E21304" t="s">
        <v>26</v>
      </c>
      <c r="F21304">
        <v>5625294</v>
      </c>
    </row>
    <row r="21305" spans="1:6">
      <c r="A21305" s="171">
        <v>44842</v>
      </c>
      <c r="B21305" t="s">
        <v>164</v>
      </c>
      <c r="C21305">
        <v>381777.04</v>
      </c>
      <c r="D21305" t="s">
        <v>27</v>
      </c>
      <c r="E21305" t="s">
        <v>27</v>
      </c>
      <c r="F21305">
        <v>141952</v>
      </c>
    </row>
    <row r="21306" spans="1:6">
      <c r="A21306" s="171">
        <v>44842</v>
      </c>
      <c r="B21306" t="s">
        <v>164</v>
      </c>
      <c r="C21306">
        <v>381777.04</v>
      </c>
      <c r="D21306" t="s">
        <v>28</v>
      </c>
      <c r="E21306" t="s">
        <v>28</v>
      </c>
      <c r="F21306">
        <v>0</v>
      </c>
    </row>
    <row r="21307" spans="1:6">
      <c r="A21307" s="171">
        <v>44842</v>
      </c>
      <c r="B21307" t="s">
        <v>164</v>
      </c>
      <c r="C21307">
        <v>381777.04</v>
      </c>
      <c r="D21307" t="s">
        <v>29</v>
      </c>
      <c r="E21307" t="s">
        <v>29</v>
      </c>
      <c r="F21307">
        <v>2736396</v>
      </c>
    </row>
    <row r="21308" spans="1:6">
      <c r="A21308" s="171">
        <v>44842</v>
      </c>
      <c r="B21308" t="s">
        <v>164</v>
      </c>
      <c r="C21308">
        <v>381777.04</v>
      </c>
      <c r="D21308" t="s">
        <v>30</v>
      </c>
      <c r="E21308" t="s">
        <v>30</v>
      </c>
      <c r="F21308">
        <v>43902033</v>
      </c>
    </row>
    <row r="21309" spans="1:6">
      <c r="A21309" s="171">
        <v>44842</v>
      </c>
      <c r="B21309" t="s">
        <v>164</v>
      </c>
      <c r="C21309">
        <v>381777.04</v>
      </c>
      <c r="D21309" t="s">
        <v>31</v>
      </c>
      <c r="E21309" t="s">
        <v>31</v>
      </c>
      <c r="F21309">
        <v>837420</v>
      </c>
    </row>
    <row r="21310" spans="1:6">
      <c r="A21310" s="171">
        <v>44842</v>
      </c>
      <c r="B21310" t="s">
        <v>164</v>
      </c>
      <c r="C21310">
        <v>381777.04</v>
      </c>
      <c r="D21310" t="s">
        <v>32</v>
      </c>
      <c r="E21310" t="s">
        <v>32</v>
      </c>
      <c r="F21310">
        <v>46551</v>
      </c>
    </row>
    <row r="21311" spans="1:6">
      <c r="A21311" s="171">
        <v>44842</v>
      </c>
      <c r="B21311" t="s">
        <v>164</v>
      </c>
      <c r="C21311">
        <v>381777.04</v>
      </c>
      <c r="D21311" t="s">
        <v>33</v>
      </c>
      <c r="E21311" t="s">
        <v>33</v>
      </c>
      <c r="F21311">
        <v>346526819</v>
      </c>
    </row>
    <row r="21312" spans="1:6">
      <c r="A21312" s="171">
        <v>44842</v>
      </c>
      <c r="B21312" t="s">
        <v>164</v>
      </c>
      <c r="C21312">
        <v>381777.04</v>
      </c>
      <c r="D21312" t="s">
        <v>34</v>
      </c>
      <c r="E21312" t="s">
        <v>34</v>
      </c>
      <c r="F21312">
        <v>0</v>
      </c>
    </row>
    <row r="21313" spans="1:6">
      <c r="A21313" s="171">
        <v>44842</v>
      </c>
      <c r="B21313" t="s">
        <v>164</v>
      </c>
      <c r="C21313">
        <v>381777.04</v>
      </c>
      <c r="D21313" t="s">
        <v>35</v>
      </c>
      <c r="E21313" t="s">
        <v>35</v>
      </c>
      <c r="F21313">
        <v>23904460</v>
      </c>
    </row>
    <row r="21314" spans="1:6">
      <c r="A21314" s="171">
        <v>44842</v>
      </c>
      <c r="B21314" t="s">
        <v>164</v>
      </c>
      <c r="C21314">
        <v>381777.04</v>
      </c>
      <c r="D21314" t="s">
        <v>36</v>
      </c>
      <c r="E21314" t="s">
        <v>36</v>
      </c>
      <c r="F21314">
        <v>0</v>
      </c>
    </row>
    <row r="21315" spans="1:6">
      <c r="A21315" s="171">
        <v>44842</v>
      </c>
      <c r="B21315" t="s">
        <v>164</v>
      </c>
      <c r="C21315">
        <v>381777.04</v>
      </c>
      <c r="D21315" t="s">
        <v>37</v>
      </c>
      <c r="E21315" t="s">
        <v>37</v>
      </c>
      <c r="F21315">
        <v>0</v>
      </c>
    </row>
    <row r="21316" spans="1:6">
      <c r="A21316" s="171">
        <v>44842</v>
      </c>
      <c r="B21316" t="s">
        <v>164</v>
      </c>
      <c r="C21316">
        <v>381777.04</v>
      </c>
      <c r="D21316" t="s">
        <v>38</v>
      </c>
      <c r="E21316" t="s">
        <v>38</v>
      </c>
      <c r="F21316">
        <v>0</v>
      </c>
    </row>
    <row r="21317" spans="1:6">
      <c r="A21317" s="171">
        <v>44842</v>
      </c>
      <c r="B21317" t="s">
        <v>164</v>
      </c>
      <c r="C21317">
        <v>381777.04</v>
      </c>
      <c r="D21317" t="s">
        <v>39</v>
      </c>
      <c r="E21317" t="s">
        <v>39</v>
      </c>
      <c r="F21317">
        <v>0</v>
      </c>
    </row>
    <row r="21318" spans="1:6">
      <c r="A21318" s="171">
        <v>44842</v>
      </c>
      <c r="B21318" t="s">
        <v>164</v>
      </c>
      <c r="C21318">
        <v>381777.04</v>
      </c>
      <c r="D21318" t="s">
        <v>40</v>
      </c>
      <c r="E21318" t="s">
        <v>40</v>
      </c>
      <c r="F21318">
        <v>0</v>
      </c>
    </row>
    <row r="21319" spans="1:6">
      <c r="A21319" s="171">
        <v>44842</v>
      </c>
      <c r="B21319" t="s">
        <v>164</v>
      </c>
      <c r="C21319">
        <v>381777.04</v>
      </c>
      <c r="D21319" t="s">
        <v>41</v>
      </c>
      <c r="E21319" t="s">
        <v>41</v>
      </c>
      <c r="F21319">
        <v>0</v>
      </c>
    </row>
    <row r="21320" spans="1:6">
      <c r="A21320" s="171">
        <v>44843</v>
      </c>
      <c r="B21320" t="s">
        <v>164</v>
      </c>
      <c r="C21320">
        <v>289994.31</v>
      </c>
      <c r="D21320" t="s">
        <v>9</v>
      </c>
      <c r="E21320" t="s">
        <v>9</v>
      </c>
      <c r="F21320">
        <v>2396397</v>
      </c>
    </row>
    <row r="21321" spans="1:6">
      <c r="A21321" s="171">
        <v>44843</v>
      </c>
      <c r="B21321" t="s">
        <v>164</v>
      </c>
      <c r="C21321">
        <v>289994.31</v>
      </c>
      <c r="D21321" t="s">
        <v>9</v>
      </c>
      <c r="E21321" t="s">
        <v>10</v>
      </c>
      <c r="F21321">
        <v>158009</v>
      </c>
    </row>
    <row r="21322" spans="1:6">
      <c r="A21322" s="171">
        <v>44843</v>
      </c>
      <c r="B21322" t="s">
        <v>164</v>
      </c>
      <c r="C21322">
        <v>289994.31</v>
      </c>
      <c r="D21322" t="s">
        <v>9</v>
      </c>
      <c r="E21322" t="s">
        <v>11</v>
      </c>
      <c r="F21322">
        <v>0</v>
      </c>
    </row>
    <row r="21323" spans="1:6">
      <c r="A21323" s="171">
        <v>44843</v>
      </c>
      <c r="B21323" t="s">
        <v>164</v>
      </c>
      <c r="C21323">
        <v>289994.31</v>
      </c>
      <c r="D21323" t="s">
        <v>9</v>
      </c>
      <c r="E21323" t="s">
        <v>12</v>
      </c>
      <c r="F21323">
        <v>2238388</v>
      </c>
    </row>
    <row r="21324" spans="1:6">
      <c r="A21324" s="171">
        <v>44843</v>
      </c>
      <c r="B21324" t="s">
        <v>164</v>
      </c>
      <c r="C21324">
        <v>289994.31</v>
      </c>
      <c r="D21324" t="s">
        <v>9</v>
      </c>
      <c r="E21324" t="s">
        <v>13</v>
      </c>
      <c r="F21324">
        <v>0</v>
      </c>
    </row>
    <row r="21325" spans="1:6">
      <c r="A21325" s="171">
        <v>44843</v>
      </c>
      <c r="B21325" t="s">
        <v>164</v>
      </c>
      <c r="C21325">
        <v>289994.31</v>
      </c>
      <c r="D21325" t="s">
        <v>14</v>
      </c>
      <c r="E21325" t="s">
        <v>14</v>
      </c>
      <c r="F21325">
        <v>151164</v>
      </c>
    </row>
    <row r="21326" spans="1:6">
      <c r="A21326" s="171">
        <v>44843</v>
      </c>
      <c r="B21326" t="s">
        <v>164</v>
      </c>
      <c r="C21326">
        <v>289994.31</v>
      </c>
      <c r="D21326" t="s">
        <v>14</v>
      </c>
      <c r="E21326" t="s">
        <v>15</v>
      </c>
      <c r="F21326">
        <v>0</v>
      </c>
    </row>
    <row r="21327" spans="1:6">
      <c r="A21327" s="171">
        <v>44843</v>
      </c>
      <c r="B21327" t="s">
        <v>164</v>
      </c>
      <c r="C21327">
        <v>289994.31</v>
      </c>
      <c r="D21327" t="s">
        <v>14</v>
      </c>
      <c r="E21327" t="s">
        <v>16</v>
      </c>
      <c r="F21327">
        <v>0</v>
      </c>
    </row>
    <row r="21328" spans="1:6">
      <c r="A21328" s="171">
        <v>44843</v>
      </c>
      <c r="B21328" t="s">
        <v>164</v>
      </c>
      <c r="C21328">
        <v>289994.31</v>
      </c>
      <c r="D21328" t="s">
        <v>14</v>
      </c>
      <c r="E21328" t="s">
        <v>17</v>
      </c>
      <c r="F21328">
        <v>0</v>
      </c>
    </row>
    <row r="21329" spans="1:6">
      <c r="A21329" s="171">
        <v>44843</v>
      </c>
      <c r="B21329" t="s">
        <v>164</v>
      </c>
      <c r="C21329">
        <v>289994.31</v>
      </c>
      <c r="D21329" t="s">
        <v>14</v>
      </c>
      <c r="E21329" t="s">
        <v>18</v>
      </c>
      <c r="F21329">
        <v>151164</v>
      </c>
    </row>
    <row r="21330" spans="1:6">
      <c r="A21330" s="171">
        <v>44843</v>
      </c>
      <c r="B21330" t="s">
        <v>164</v>
      </c>
      <c r="C21330">
        <v>289994.31</v>
      </c>
      <c r="D21330" t="s">
        <v>19</v>
      </c>
      <c r="E21330" t="s">
        <v>19</v>
      </c>
      <c r="F21330">
        <v>2480418</v>
      </c>
    </row>
    <row r="21331" spans="1:6">
      <c r="A21331" s="171">
        <v>44843</v>
      </c>
      <c r="B21331" t="s">
        <v>164</v>
      </c>
      <c r="C21331">
        <v>289994.31</v>
      </c>
      <c r="D21331" t="s">
        <v>19</v>
      </c>
      <c r="E21331" t="s">
        <v>20</v>
      </c>
      <c r="F21331">
        <v>2212351</v>
      </c>
    </row>
    <row r="21332" spans="1:6">
      <c r="A21332" s="171">
        <v>44843</v>
      </c>
      <c r="B21332" t="s">
        <v>164</v>
      </c>
      <c r="C21332">
        <v>289994.31</v>
      </c>
      <c r="D21332" t="s">
        <v>19</v>
      </c>
      <c r="E21332" t="s">
        <v>21</v>
      </c>
      <c r="F21332">
        <v>268067</v>
      </c>
    </row>
    <row r="21333" spans="1:6">
      <c r="A21333" s="171">
        <v>44843</v>
      </c>
      <c r="B21333" t="s">
        <v>164</v>
      </c>
      <c r="C21333">
        <v>289994.31</v>
      </c>
      <c r="D21333" t="s">
        <v>19</v>
      </c>
      <c r="E21333" t="s">
        <v>22</v>
      </c>
      <c r="F21333">
        <v>0</v>
      </c>
    </row>
    <row r="21334" spans="1:6">
      <c r="A21334" s="171">
        <v>44843</v>
      </c>
      <c r="B21334" t="s">
        <v>164</v>
      </c>
      <c r="C21334">
        <v>289994.31</v>
      </c>
      <c r="D21334" t="s">
        <v>23</v>
      </c>
      <c r="E21334" t="s">
        <v>23</v>
      </c>
      <c r="F21334">
        <v>265689</v>
      </c>
    </row>
    <row r="21335" spans="1:6">
      <c r="A21335" s="171">
        <v>44843</v>
      </c>
      <c r="B21335" t="s">
        <v>164</v>
      </c>
      <c r="C21335">
        <v>289994.31</v>
      </c>
      <c r="D21335" t="s">
        <v>24</v>
      </c>
      <c r="E21335" t="s">
        <v>24</v>
      </c>
      <c r="F21335">
        <v>1818611</v>
      </c>
    </row>
    <row r="21336" spans="1:6">
      <c r="A21336" s="171">
        <v>44843</v>
      </c>
      <c r="B21336" t="s">
        <v>164</v>
      </c>
      <c r="C21336">
        <v>289994.31</v>
      </c>
      <c r="D21336" t="s">
        <v>25</v>
      </c>
      <c r="E21336" t="s">
        <v>25</v>
      </c>
      <c r="F21336">
        <v>1876119</v>
      </c>
    </row>
    <row r="21337" spans="1:6">
      <c r="A21337" s="171">
        <v>44843</v>
      </c>
      <c r="B21337" t="s">
        <v>164</v>
      </c>
      <c r="C21337">
        <v>289994.31</v>
      </c>
      <c r="D21337" t="s">
        <v>26</v>
      </c>
      <c r="E21337" t="s">
        <v>26</v>
      </c>
      <c r="F21337">
        <v>5149522</v>
      </c>
    </row>
    <row r="21338" spans="1:6">
      <c r="A21338" s="171">
        <v>44843</v>
      </c>
      <c r="B21338" t="s">
        <v>164</v>
      </c>
      <c r="C21338">
        <v>289994.31</v>
      </c>
      <c r="D21338" t="s">
        <v>27</v>
      </c>
      <c r="E21338" t="s">
        <v>27</v>
      </c>
      <c r="F21338">
        <v>173670</v>
      </c>
    </row>
    <row r="21339" spans="1:6">
      <c r="A21339" s="171">
        <v>44843</v>
      </c>
      <c r="B21339" t="s">
        <v>164</v>
      </c>
      <c r="C21339">
        <v>289994.31</v>
      </c>
      <c r="D21339" t="s">
        <v>28</v>
      </c>
      <c r="E21339" t="s">
        <v>28</v>
      </c>
      <c r="F21339">
        <v>0</v>
      </c>
    </row>
    <row r="21340" spans="1:6">
      <c r="A21340" s="171">
        <v>44843</v>
      </c>
      <c r="B21340" t="s">
        <v>164</v>
      </c>
      <c r="C21340">
        <v>289994.31</v>
      </c>
      <c r="D21340" t="s">
        <v>29</v>
      </c>
      <c r="E21340" t="s">
        <v>29</v>
      </c>
      <c r="F21340">
        <v>3007263</v>
      </c>
    </row>
    <row r="21341" spans="1:6">
      <c r="A21341" s="171">
        <v>44843</v>
      </c>
      <c r="B21341" t="s">
        <v>164</v>
      </c>
      <c r="C21341">
        <v>289994.31</v>
      </c>
      <c r="D21341" t="s">
        <v>30</v>
      </c>
      <c r="E21341" t="s">
        <v>30</v>
      </c>
      <c r="F21341">
        <v>52879316</v>
      </c>
    </row>
    <row r="21342" spans="1:6">
      <c r="A21342" s="171">
        <v>44843</v>
      </c>
      <c r="B21342" t="s">
        <v>164</v>
      </c>
      <c r="C21342">
        <v>289994.31</v>
      </c>
      <c r="D21342" t="s">
        <v>31</v>
      </c>
      <c r="E21342" t="s">
        <v>31</v>
      </c>
      <c r="F21342">
        <v>506764</v>
      </c>
    </row>
    <row r="21343" spans="1:6">
      <c r="A21343" s="171">
        <v>44843</v>
      </c>
      <c r="B21343" t="s">
        <v>164</v>
      </c>
      <c r="C21343">
        <v>289994.31</v>
      </c>
      <c r="D21343" t="s">
        <v>32</v>
      </c>
      <c r="E21343" t="s">
        <v>32</v>
      </c>
      <c r="F21343">
        <v>137833</v>
      </c>
    </row>
    <row r="21344" spans="1:6">
      <c r="A21344" s="171">
        <v>44843</v>
      </c>
      <c r="B21344" t="s">
        <v>164</v>
      </c>
      <c r="C21344">
        <v>289994.31</v>
      </c>
      <c r="D21344" t="s">
        <v>33</v>
      </c>
      <c r="E21344" t="s">
        <v>33</v>
      </c>
      <c r="F21344">
        <v>345634446</v>
      </c>
    </row>
    <row r="21345" spans="1:6">
      <c r="A21345" s="171">
        <v>44843</v>
      </c>
      <c r="B21345" t="s">
        <v>164</v>
      </c>
      <c r="C21345">
        <v>289994.31</v>
      </c>
      <c r="D21345" t="s">
        <v>34</v>
      </c>
      <c r="E21345" t="s">
        <v>34</v>
      </c>
      <c r="F21345">
        <v>0</v>
      </c>
    </row>
    <row r="21346" spans="1:6">
      <c r="A21346" s="171">
        <v>44843</v>
      </c>
      <c r="B21346" t="s">
        <v>164</v>
      </c>
      <c r="C21346">
        <v>289994.31</v>
      </c>
      <c r="D21346" t="s">
        <v>35</v>
      </c>
      <c r="E21346" t="s">
        <v>35</v>
      </c>
      <c r="F21346">
        <v>25165829</v>
      </c>
    </row>
    <row r="21347" spans="1:6">
      <c r="A21347" s="171">
        <v>44843</v>
      </c>
      <c r="B21347" t="s">
        <v>164</v>
      </c>
      <c r="C21347">
        <v>289994.31</v>
      </c>
      <c r="D21347" t="s">
        <v>36</v>
      </c>
      <c r="E21347" t="s">
        <v>36</v>
      </c>
      <c r="F21347">
        <v>0</v>
      </c>
    </row>
    <row r="21348" spans="1:6">
      <c r="A21348" s="171">
        <v>44843</v>
      </c>
      <c r="B21348" t="s">
        <v>164</v>
      </c>
      <c r="C21348">
        <v>289994.31</v>
      </c>
      <c r="D21348" t="s">
        <v>37</v>
      </c>
      <c r="E21348" t="s">
        <v>37</v>
      </c>
      <c r="F21348">
        <v>0</v>
      </c>
    </row>
    <row r="21349" spans="1:6">
      <c r="A21349" s="171">
        <v>44843</v>
      </c>
      <c r="B21349" t="s">
        <v>164</v>
      </c>
      <c r="C21349">
        <v>289994.31</v>
      </c>
      <c r="D21349" t="s">
        <v>38</v>
      </c>
      <c r="E21349" t="s">
        <v>38</v>
      </c>
      <c r="F21349">
        <v>0</v>
      </c>
    </row>
    <row r="21350" spans="1:6">
      <c r="A21350" s="171">
        <v>44843</v>
      </c>
      <c r="B21350" t="s">
        <v>164</v>
      </c>
      <c r="C21350">
        <v>289994.31</v>
      </c>
      <c r="D21350" t="s">
        <v>39</v>
      </c>
      <c r="E21350" t="s">
        <v>39</v>
      </c>
      <c r="F21350">
        <v>0</v>
      </c>
    </row>
    <row r="21351" spans="1:6">
      <c r="A21351" s="171">
        <v>44843</v>
      </c>
      <c r="B21351" t="s">
        <v>164</v>
      </c>
      <c r="C21351">
        <v>289994.31</v>
      </c>
      <c r="D21351" t="s">
        <v>40</v>
      </c>
      <c r="E21351" t="s">
        <v>40</v>
      </c>
      <c r="F21351">
        <v>0</v>
      </c>
    </row>
    <row r="21352" spans="1:6">
      <c r="A21352" s="171">
        <v>44843</v>
      </c>
      <c r="B21352" t="s">
        <v>164</v>
      </c>
      <c r="C21352">
        <v>289994.31</v>
      </c>
      <c r="D21352" t="s">
        <v>41</v>
      </c>
      <c r="E21352" t="s">
        <v>41</v>
      </c>
      <c r="F21352">
        <v>0</v>
      </c>
    </row>
    <row r="21353" spans="1:6">
      <c r="A21353" s="171">
        <v>44844</v>
      </c>
      <c r="B21353" t="s">
        <v>164</v>
      </c>
      <c r="C21353">
        <v>209525.64</v>
      </c>
      <c r="D21353" t="s">
        <v>9</v>
      </c>
      <c r="E21353" t="s">
        <v>9</v>
      </c>
      <c r="F21353">
        <v>2552089</v>
      </c>
    </row>
    <row r="21354" spans="1:6">
      <c r="A21354" s="171">
        <v>44844</v>
      </c>
      <c r="B21354" t="s">
        <v>164</v>
      </c>
      <c r="C21354">
        <v>209525.64</v>
      </c>
      <c r="D21354" t="s">
        <v>9</v>
      </c>
      <c r="E21354" t="s">
        <v>10</v>
      </c>
      <c r="F21354">
        <v>217758</v>
      </c>
    </row>
    <row r="21355" spans="1:6">
      <c r="A21355" s="171">
        <v>44844</v>
      </c>
      <c r="B21355" t="s">
        <v>164</v>
      </c>
      <c r="C21355">
        <v>209525.64</v>
      </c>
      <c r="D21355" t="s">
        <v>9</v>
      </c>
      <c r="E21355" t="s">
        <v>11</v>
      </c>
      <c r="F21355">
        <v>0</v>
      </c>
    </row>
    <row r="21356" spans="1:6">
      <c r="A21356" s="171">
        <v>44844</v>
      </c>
      <c r="B21356" t="s">
        <v>164</v>
      </c>
      <c r="C21356">
        <v>209525.64</v>
      </c>
      <c r="D21356" t="s">
        <v>9</v>
      </c>
      <c r="E21356" t="s">
        <v>12</v>
      </c>
      <c r="F21356">
        <v>2334331</v>
      </c>
    </row>
    <row r="21357" spans="1:6">
      <c r="A21357" s="171">
        <v>44844</v>
      </c>
      <c r="B21357" t="s">
        <v>164</v>
      </c>
      <c r="C21357">
        <v>209525.64</v>
      </c>
      <c r="D21357" t="s">
        <v>9</v>
      </c>
      <c r="E21357" t="s">
        <v>13</v>
      </c>
      <c r="F21357">
        <v>0</v>
      </c>
    </row>
    <row r="21358" spans="1:6">
      <c r="A21358" s="171">
        <v>44844</v>
      </c>
      <c r="B21358" t="s">
        <v>164</v>
      </c>
      <c r="C21358">
        <v>209525.64</v>
      </c>
      <c r="D21358" t="s">
        <v>14</v>
      </c>
      <c r="E21358" t="s">
        <v>14</v>
      </c>
      <c r="F21358">
        <v>140684</v>
      </c>
    </row>
    <row r="21359" spans="1:6">
      <c r="A21359" s="171">
        <v>44844</v>
      </c>
      <c r="B21359" t="s">
        <v>164</v>
      </c>
      <c r="C21359">
        <v>209525.64</v>
      </c>
      <c r="D21359" t="s">
        <v>14</v>
      </c>
      <c r="E21359" t="s">
        <v>15</v>
      </c>
      <c r="F21359">
        <v>0</v>
      </c>
    </row>
    <row r="21360" spans="1:6">
      <c r="A21360" s="171">
        <v>44844</v>
      </c>
      <c r="B21360" t="s">
        <v>164</v>
      </c>
      <c r="C21360">
        <v>209525.64</v>
      </c>
      <c r="D21360" t="s">
        <v>14</v>
      </c>
      <c r="E21360" t="s">
        <v>16</v>
      </c>
      <c r="F21360">
        <v>0</v>
      </c>
    </row>
    <row r="21361" spans="1:6">
      <c r="A21361" s="171">
        <v>44844</v>
      </c>
      <c r="B21361" t="s">
        <v>164</v>
      </c>
      <c r="C21361">
        <v>209525.64</v>
      </c>
      <c r="D21361" t="s">
        <v>14</v>
      </c>
      <c r="E21361" t="s">
        <v>17</v>
      </c>
      <c r="F21361">
        <v>0</v>
      </c>
    </row>
    <row r="21362" spans="1:6">
      <c r="A21362" s="171">
        <v>44844</v>
      </c>
      <c r="B21362" t="s">
        <v>164</v>
      </c>
      <c r="C21362">
        <v>209525.64</v>
      </c>
      <c r="D21362" t="s">
        <v>14</v>
      </c>
      <c r="E21362" t="s">
        <v>18</v>
      </c>
      <c r="F21362">
        <v>140684</v>
      </c>
    </row>
    <row r="21363" spans="1:6">
      <c r="A21363" s="171">
        <v>44844</v>
      </c>
      <c r="B21363" t="s">
        <v>164</v>
      </c>
      <c r="C21363">
        <v>209525.64</v>
      </c>
      <c r="D21363" t="s">
        <v>19</v>
      </c>
      <c r="E21363" t="s">
        <v>19</v>
      </c>
      <c r="F21363">
        <v>2239372</v>
      </c>
    </row>
    <row r="21364" spans="1:6">
      <c r="A21364" s="171">
        <v>44844</v>
      </c>
      <c r="B21364" t="s">
        <v>164</v>
      </c>
      <c r="C21364">
        <v>209525.64</v>
      </c>
      <c r="D21364" t="s">
        <v>19</v>
      </c>
      <c r="E21364" t="s">
        <v>20</v>
      </c>
      <c r="F21364">
        <v>2148583</v>
      </c>
    </row>
    <row r="21365" spans="1:6">
      <c r="A21365" s="171">
        <v>44844</v>
      </c>
      <c r="B21365" t="s">
        <v>164</v>
      </c>
      <c r="C21365">
        <v>209525.64</v>
      </c>
      <c r="D21365" t="s">
        <v>19</v>
      </c>
      <c r="E21365" t="s">
        <v>21</v>
      </c>
      <c r="F21365">
        <v>90789</v>
      </c>
    </row>
    <row r="21366" spans="1:6">
      <c r="A21366" s="171">
        <v>44844</v>
      </c>
      <c r="B21366" t="s">
        <v>164</v>
      </c>
      <c r="C21366">
        <v>209525.64</v>
      </c>
      <c r="D21366" t="s">
        <v>19</v>
      </c>
      <c r="E21366" t="s">
        <v>22</v>
      </c>
      <c r="F21366">
        <v>0</v>
      </c>
    </row>
    <row r="21367" spans="1:6">
      <c r="A21367" s="171">
        <v>44844</v>
      </c>
      <c r="B21367" t="s">
        <v>164</v>
      </c>
      <c r="C21367">
        <v>209525.64</v>
      </c>
      <c r="D21367" t="s">
        <v>23</v>
      </c>
      <c r="E21367" t="s">
        <v>23</v>
      </c>
      <c r="F21367">
        <v>228819</v>
      </c>
    </row>
    <row r="21368" spans="1:6">
      <c r="A21368" s="171">
        <v>44844</v>
      </c>
      <c r="B21368" t="s">
        <v>164</v>
      </c>
      <c r="C21368">
        <v>209525.64</v>
      </c>
      <c r="D21368" t="s">
        <v>24</v>
      </c>
      <c r="E21368" t="s">
        <v>24</v>
      </c>
      <c r="F21368">
        <v>1669188</v>
      </c>
    </row>
    <row r="21369" spans="1:6">
      <c r="A21369" s="171">
        <v>44844</v>
      </c>
      <c r="B21369" t="s">
        <v>164</v>
      </c>
      <c r="C21369">
        <v>209525.64</v>
      </c>
      <c r="D21369" t="s">
        <v>25</v>
      </c>
      <c r="E21369" t="s">
        <v>25</v>
      </c>
      <c r="F21369">
        <v>1814288</v>
      </c>
    </row>
    <row r="21370" spans="1:6">
      <c r="A21370" s="171">
        <v>44844</v>
      </c>
      <c r="B21370" t="s">
        <v>164</v>
      </c>
      <c r="C21370">
        <v>209525.64</v>
      </c>
      <c r="D21370" t="s">
        <v>26</v>
      </c>
      <c r="E21370" t="s">
        <v>26</v>
      </c>
      <c r="F21370">
        <v>4202891</v>
      </c>
    </row>
    <row r="21371" spans="1:6">
      <c r="A21371" s="171">
        <v>44844</v>
      </c>
      <c r="B21371" t="s">
        <v>164</v>
      </c>
      <c r="C21371">
        <v>209525.64</v>
      </c>
      <c r="D21371" t="s">
        <v>27</v>
      </c>
      <c r="E21371" t="s">
        <v>27</v>
      </c>
      <c r="F21371">
        <v>140253</v>
      </c>
    </row>
    <row r="21372" spans="1:6">
      <c r="A21372" s="171">
        <v>44844</v>
      </c>
      <c r="B21372" t="s">
        <v>164</v>
      </c>
      <c r="C21372">
        <v>209525.64</v>
      </c>
      <c r="D21372" t="s">
        <v>28</v>
      </c>
      <c r="E21372" t="s">
        <v>28</v>
      </c>
      <c r="F21372">
        <v>0</v>
      </c>
    </row>
    <row r="21373" spans="1:6">
      <c r="A21373" s="171">
        <v>44844</v>
      </c>
      <c r="B21373" t="s">
        <v>164</v>
      </c>
      <c r="C21373">
        <v>209525.64</v>
      </c>
      <c r="D21373" t="s">
        <v>29</v>
      </c>
      <c r="E21373" t="s">
        <v>29</v>
      </c>
      <c r="F21373">
        <v>2649579</v>
      </c>
    </row>
    <row r="21374" spans="1:6">
      <c r="A21374" s="171">
        <v>44844</v>
      </c>
      <c r="B21374" t="s">
        <v>164</v>
      </c>
      <c r="C21374">
        <v>209525.64</v>
      </c>
      <c r="D21374" t="s">
        <v>30</v>
      </c>
      <c r="E21374" t="s">
        <v>30</v>
      </c>
      <c r="F21374">
        <v>54936617</v>
      </c>
    </row>
    <row r="21375" spans="1:6">
      <c r="A21375" s="171">
        <v>44844</v>
      </c>
      <c r="B21375" t="s">
        <v>164</v>
      </c>
      <c r="C21375">
        <v>209525.64</v>
      </c>
      <c r="D21375" t="s">
        <v>31</v>
      </c>
      <c r="E21375" t="s">
        <v>31</v>
      </c>
      <c r="F21375">
        <v>439829</v>
      </c>
    </row>
    <row r="21376" spans="1:6">
      <c r="A21376" s="171">
        <v>44844</v>
      </c>
      <c r="B21376" t="s">
        <v>164</v>
      </c>
      <c r="C21376">
        <v>209525.64</v>
      </c>
      <c r="D21376" t="s">
        <v>32</v>
      </c>
      <c r="E21376" t="s">
        <v>32</v>
      </c>
      <c r="F21376">
        <v>51463</v>
      </c>
    </row>
    <row r="21377" spans="1:6">
      <c r="A21377" s="171">
        <v>44844</v>
      </c>
      <c r="B21377" t="s">
        <v>164</v>
      </c>
      <c r="C21377">
        <v>209525.64</v>
      </c>
      <c r="D21377" t="s">
        <v>33</v>
      </c>
      <c r="E21377" t="s">
        <v>33</v>
      </c>
      <c r="F21377">
        <v>357414639</v>
      </c>
    </row>
    <row r="21378" spans="1:6">
      <c r="A21378" s="171">
        <v>44844</v>
      </c>
      <c r="B21378" t="s">
        <v>164</v>
      </c>
      <c r="C21378">
        <v>209525.64</v>
      </c>
      <c r="D21378" t="s">
        <v>34</v>
      </c>
      <c r="E21378" t="s">
        <v>34</v>
      </c>
      <c r="F21378">
        <v>0</v>
      </c>
    </row>
    <row r="21379" spans="1:6">
      <c r="A21379" s="171">
        <v>44844</v>
      </c>
      <c r="B21379" t="s">
        <v>164</v>
      </c>
      <c r="C21379">
        <v>209525.64</v>
      </c>
      <c r="D21379" t="s">
        <v>35</v>
      </c>
      <c r="E21379" t="s">
        <v>35</v>
      </c>
      <c r="F21379">
        <v>22790455</v>
      </c>
    </row>
    <row r="21380" spans="1:6">
      <c r="A21380" s="171">
        <v>44844</v>
      </c>
      <c r="B21380" t="s">
        <v>164</v>
      </c>
      <c r="C21380">
        <v>209525.64</v>
      </c>
      <c r="D21380" t="s">
        <v>36</v>
      </c>
      <c r="E21380" t="s">
        <v>36</v>
      </c>
      <c r="F21380">
        <v>0</v>
      </c>
    </row>
    <row r="21381" spans="1:6">
      <c r="A21381" s="171">
        <v>44844</v>
      </c>
      <c r="B21381" t="s">
        <v>164</v>
      </c>
      <c r="C21381">
        <v>209525.64</v>
      </c>
      <c r="D21381" t="s">
        <v>37</v>
      </c>
      <c r="E21381" t="s">
        <v>37</v>
      </c>
      <c r="F21381">
        <v>0</v>
      </c>
    </row>
    <row r="21382" spans="1:6">
      <c r="A21382" s="171">
        <v>44844</v>
      </c>
      <c r="B21382" t="s">
        <v>164</v>
      </c>
      <c r="C21382">
        <v>209525.64</v>
      </c>
      <c r="D21382" t="s">
        <v>38</v>
      </c>
      <c r="E21382" t="s">
        <v>38</v>
      </c>
      <c r="F21382">
        <v>0</v>
      </c>
    </row>
    <row r="21383" spans="1:6">
      <c r="A21383" s="171">
        <v>44844</v>
      </c>
      <c r="B21383" t="s">
        <v>164</v>
      </c>
      <c r="C21383">
        <v>209525.64</v>
      </c>
      <c r="D21383" t="s">
        <v>39</v>
      </c>
      <c r="E21383" t="s">
        <v>39</v>
      </c>
      <c r="F21383">
        <v>0</v>
      </c>
    </row>
    <row r="21384" spans="1:6">
      <c r="A21384" s="171">
        <v>44844</v>
      </c>
      <c r="B21384" t="s">
        <v>164</v>
      </c>
      <c r="C21384">
        <v>209525.64</v>
      </c>
      <c r="D21384" t="s">
        <v>40</v>
      </c>
      <c r="E21384" t="s">
        <v>40</v>
      </c>
      <c r="F21384">
        <v>0</v>
      </c>
    </row>
    <row r="21385" spans="1:6">
      <c r="A21385" s="171">
        <v>44844</v>
      </c>
      <c r="B21385" t="s">
        <v>164</v>
      </c>
      <c r="C21385">
        <v>209525.64</v>
      </c>
      <c r="D21385" t="s">
        <v>41</v>
      </c>
      <c r="E21385" t="s">
        <v>41</v>
      </c>
      <c r="F21385">
        <v>0</v>
      </c>
    </row>
    <row r="21386" spans="1:6">
      <c r="A21386" s="171">
        <v>44845</v>
      </c>
      <c r="B21386" t="s">
        <v>164</v>
      </c>
      <c r="C21386">
        <v>213141.19</v>
      </c>
      <c r="D21386" t="s">
        <v>9</v>
      </c>
      <c r="E21386" t="s">
        <v>9</v>
      </c>
      <c r="F21386">
        <v>2527263</v>
      </c>
    </row>
    <row r="21387" spans="1:6">
      <c r="A21387" s="171">
        <v>44845</v>
      </c>
      <c r="B21387" t="s">
        <v>164</v>
      </c>
      <c r="C21387">
        <v>213141.19</v>
      </c>
      <c r="D21387" t="s">
        <v>9</v>
      </c>
      <c r="E21387" t="s">
        <v>10</v>
      </c>
      <c r="F21387">
        <v>167985</v>
      </c>
    </row>
    <row r="21388" spans="1:6">
      <c r="A21388" s="171">
        <v>44845</v>
      </c>
      <c r="B21388" t="s">
        <v>164</v>
      </c>
      <c r="C21388">
        <v>213141.19</v>
      </c>
      <c r="D21388" t="s">
        <v>9</v>
      </c>
      <c r="E21388" t="s">
        <v>11</v>
      </c>
      <c r="F21388">
        <v>0</v>
      </c>
    </row>
    <row r="21389" spans="1:6">
      <c r="A21389" s="171">
        <v>44845</v>
      </c>
      <c r="B21389" t="s">
        <v>164</v>
      </c>
      <c r="C21389">
        <v>213141.19</v>
      </c>
      <c r="D21389" t="s">
        <v>9</v>
      </c>
      <c r="E21389" t="s">
        <v>12</v>
      </c>
      <c r="F21389">
        <v>2359278</v>
      </c>
    </row>
    <row r="21390" spans="1:6">
      <c r="A21390" s="171">
        <v>44845</v>
      </c>
      <c r="B21390" t="s">
        <v>164</v>
      </c>
      <c r="C21390">
        <v>213141.19</v>
      </c>
      <c r="D21390" t="s">
        <v>9</v>
      </c>
      <c r="E21390" t="s">
        <v>13</v>
      </c>
      <c r="F21390">
        <v>0</v>
      </c>
    </row>
    <row r="21391" spans="1:6">
      <c r="A21391" s="171">
        <v>44845</v>
      </c>
      <c r="B21391" t="s">
        <v>164</v>
      </c>
      <c r="C21391">
        <v>213141.19</v>
      </c>
      <c r="D21391" t="s">
        <v>14</v>
      </c>
      <c r="E21391" t="s">
        <v>14</v>
      </c>
      <c r="F21391">
        <v>247962</v>
      </c>
    </row>
    <row r="21392" spans="1:6">
      <c r="A21392" s="171">
        <v>44845</v>
      </c>
      <c r="B21392" t="s">
        <v>164</v>
      </c>
      <c r="C21392">
        <v>213141.19</v>
      </c>
      <c r="D21392" t="s">
        <v>14</v>
      </c>
      <c r="E21392" t="s">
        <v>15</v>
      </c>
      <c r="F21392">
        <v>0</v>
      </c>
    </row>
    <row r="21393" spans="1:6">
      <c r="A21393" s="171">
        <v>44845</v>
      </c>
      <c r="B21393" t="s">
        <v>164</v>
      </c>
      <c r="C21393">
        <v>213141.19</v>
      </c>
      <c r="D21393" t="s">
        <v>14</v>
      </c>
      <c r="E21393" t="s">
        <v>16</v>
      </c>
      <c r="F21393">
        <v>0</v>
      </c>
    </row>
    <row r="21394" spans="1:6">
      <c r="A21394" s="171">
        <v>44845</v>
      </c>
      <c r="B21394" t="s">
        <v>164</v>
      </c>
      <c r="C21394">
        <v>213141.19</v>
      </c>
      <c r="D21394" t="s">
        <v>14</v>
      </c>
      <c r="E21394" t="s">
        <v>17</v>
      </c>
      <c r="F21394">
        <v>0</v>
      </c>
    </row>
    <row r="21395" spans="1:6">
      <c r="A21395" s="171">
        <v>44845</v>
      </c>
      <c r="B21395" t="s">
        <v>164</v>
      </c>
      <c r="C21395">
        <v>213141.19</v>
      </c>
      <c r="D21395" t="s">
        <v>14</v>
      </c>
      <c r="E21395" t="s">
        <v>18</v>
      </c>
      <c r="F21395">
        <v>247962</v>
      </c>
    </row>
    <row r="21396" spans="1:6">
      <c r="A21396" s="171">
        <v>44845</v>
      </c>
      <c r="B21396" t="s">
        <v>164</v>
      </c>
      <c r="C21396">
        <v>213141.19</v>
      </c>
      <c r="D21396" t="s">
        <v>19</v>
      </c>
      <c r="E21396" t="s">
        <v>19</v>
      </c>
      <c r="F21396">
        <v>2696619</v>
      </c>
    </row>
    <row r="21397" spans="1:6">
      <c r="A21397" s="171">
        <v>44845</v>
      </c>
      <c r="B21397" t="s">
        <v>164</v>
      </c>
      <c r="C21397">
        <v>213141.19</v>
      </c>
      <c r="D21397" t="s">
        <v>19</v>
      </c>
      <c r="E21397" t="s">
        <v>20</v>
      </c>
      <c r="F21397">
        <v>2642299</v>
      </c>
    </row>
    <row r="21398" spans="1:6">
      <c r="A21398" s="171">
        <v>44845</v>
      </c>
      <c r="B21398" t="s">
        <v>164</v>
      </c>
      <c r="C21398">
        <v>213141.19</v>
      </c>
      <c r="D21398" t="s">
        <v>19</v>
      </c>
      <c r="E21398" t="s">
        <v>21</v>
      </c>
      <c r="F21398">
        <v>54320</v>
      </c>
    </row>
    <row r="21399" spans="1:6">
      <c r="A21399" s="171">
        <v>44845</v>
      </c>
      <c r="B21399" t="s">
        <v>164</v>
      </c>
      <c r="C21399">
        <v>213141.19</v>
      </c>
      <c r="D21399" t="s">
        <v>19</v>
      </c>
      <c r="E21399" t="s">
        <v>22</v>
      </c>
      <c r="F21399">
        <v>0</v>
      </c>
    </row>
    <row r="21400" spans="1:6">
      <c r="A21400" s="171">
        <v>44845</v>
      </c>
      <c r="B21400" t="s">
        <v>164</v>
      </c>
      <c r="C21400">
        <v>213141.19</v>
      </c>
      <c r="D21400" t="s">
        <v>23</v>
      </c>
      <c r="E21400" t="s">
        <v>23</v>
      </c>
      <c r="F21400">
        <v>6214</v>
      </c>
    </row>
    <row r="21401" spans="1:6">
      <c r="A21401" s="171">
        <v>44845</v>
      </c>
      <c r="B21401" t="s">
        <v>164</v>
      </c>
      <c r="C21401">
        <v>213141.19</v>
      </c>
      <c r="D21401" t="s">
        <v>24</v>
      </c>
      <c r="E21401" t="s">
        <v>24</v>
      </c>
      <c r="F21401">
        <v>1522619</v>
      </c>
    </row>
    <row r="21402" spans="1:6">
      <c r="A21402" s="171">
        <v>44845</v>
      </c>
      <c r="B21402" t="s">
        <v>164</v>
      </c>
      <c r="C21402">
        <v>213141.19</v>
      </c>
      <c r="D21402" t="s">
        <v>25</v>
      </c>
      <c r="E21402" t="s">
        <v>25</v>
      </c>
      <c r="F21402">
        <v>1343806</v>
      </c>
    </row>
    <row r="21403" spans="1:6">
      <c r="A21403" s="171">
        <v>44845</v>
      </c>
      <c r="B21403" t="s">
        <v>164</v>
      </c>
      <c r="C21403">
        <v>213141.19</v>
      </c>
      <c r="D21403" t="s">
        <v>26</v>
      </c>
      <c r="E21403" t="s">
        <v>26</v>
      </c>
      <c r="F21403">
        <v>4452204</v>
      </c>
    </row>
    <row r="21404" spans="1:6">
      <c r="A21404" s="171">
        <v>44845</v>
      </c>
      <c r="B21404" t="s">
        <v>164</v>
      </c>
      <c r="C21404">
        <v>213141.19</v>
      </c>
      <c r="D21404" t="s">
        <v>27</v>
      </c>
      <c r="E21404" t="s">
        <v>27</v>
      </c>
      <c r="F21404">
        <v>156689</v>
      </c>
    </row>
    <row r="21405" spans="1:6">
      <c r="A21405" s="171">
        <v>44845</v>
      </c>
      <c r="B21405" t="s">
        <v>164</v>
      </c>
      <c r="C21405">
        <v>213141.19</v>
      </c>
      <c r="D21405" t="s">
        <v>28</v>
      </c>
      <c r="E21405" t="s">
        <v>28</v>
      </c>
      <c r="F21405">
        <v>0</v>
      </c>
    </row>
    <row r="21406" spans="1:6">
      <c r="A21406" s="171">
        <v>44845</v>
      </c>
      <c r="B21406" t="s">
        <v>164</v>
      </c>
      <c r="C21406">
        <v>213141.19</v>
      </c>
      <c r="D21406" t="s">
        <v>29</v>
      </c>
      <c r="E21406" t="s">
        <v>29</v>
      </c>
      <c r="F21406">
        <v>2302376</v>
      </c>
    </row>
    <row r="21407" spans="1:6">
      <c r="A21407" s="171">
        <v>44845</v>
      </c>
      <c r="B21407" t="s">
        <v>164</v>
      </c>
      <c r="C21407">
        <v>213141.19</v>
      </c>
      <c r="D21407" t="s">
        <v>30</v>
      </c>
      <c r="E21407" t="s">
        <v>30</v>
      </c>
      <c r="F21407">
        <v>39436758</v>
      </c>
    </row>
    <row r="21408" spans="1:6">
      <c r="A21408" s="171">
        <v>44845</v>
      </c>
      <c r="B21408" t="s">
        <v>164</v>
      </c>
      <c r="C21408">
        <v>213141.19</v>
      </c>
      <c r="D21408" t="s">
        <v>31</v>
      </c>
      <c r="E21408" t="s">
        <v>31</v>
      </c>
      <c r="F21408">
        <v>710730</v>
      </c>
    </row>
    <row r="21409" spans="1:6">
      <c r="A21409" s="171">
        <v>44845</v>
      </c>
      <c r="B21409" t="s">
        <v>164</v>
      </c>
      <c r="C21409">
        <v>213141.19</v>
      </c>
      <c r="D21409" t="s">
        <v>32</v>
      </c>
      <c r="E21409" t="s">
        <v>32</v>
      </c>
      <c r="F21409">
        <v>84019</v>
      </c>
    </row>
    <row r="21410" spans="1:6">
      <c r="A21410" s="171">
        <v>44845</v>
      </c>
      <c r="B21410" t="s">
        <v>164</v>
      </c>
      <c r="C21410">
        <v>213141.19</v>
      </c>
      <c r="D21410" t="s">
        <v>33</v>
      </c>
      <c r="E21410" t="s">
        <v>33</v>
      </c>
      <c r="F21410">
        <v>371794902</v>
      </c>
    </row>
    <row r="21411" spans="1:6">
      <c r="A21411" s="171">
        <v>44845</v>
      </c>
      <c r="B21411" t="s">
        <v>164</v>
      </c>
      <c r="C21411">
        <v>213141.19</v>
      </c>
      <c r="D21411" t="s">
        <v>34</v>
      </c>
      <c r="E21411" t="s">
        <v>34</v>
      </c>
      <c r="F21411">
        <v>0</v>
      </c>
    </row>
    <row r="21412" spans="1:6">
      <c r="A21412" s="171">
        <v>44845</v>
      </c>
      <c r="B21412" t="s">
        <v>164</v>
      </c>
      <c r="C21412">
        <v>213141.19</v>
      </c>
      <c r="D21412" t="s">
        <v>35</v>
      </c>
      <c r="E21412" t="s">
        <v>35</v>
      </c>
      <c r="F21412">
        <v>22832765</v>
      </c>
    </row>
    <row r="21413" spans="1:6">
      <c r="A21413" s="171">
        <v>44845</v>
      </c>
      <c r="B21413" t="s">
        <v>164</v>
      </c>
      <c r="C21413">
        <v>213141.19</v>
      </c>
      <c r="D21413" t="s">
        <v>36</v>
      </c>
      <c r="E21413" t="s">
        <v>36</v>
      </c>
      <c r="F21413">
        <v>0</v>
      </c>
    </row>
    <row r="21414" spans="1:6">
      <c r="A21414" s="171">
        <v>44845</v>
      </c>
      <c r="B21414" t="s">
        <v>164</v>
      </c>
      <c r="C21414">
        <v>213141.19</v>
      </c>
      <c r="D21414" t="s">
        <v>37</v>
      </c>
      <c r="E21414" t="s">
        <v>37</v>
      </c>
      <c r="F21414">
        <v>0</v>
      </c>
    </row>
    <row r="21415" spans="1:6">
      <c r="A21415" s="171">
        <v>44845</v>
      </c>
      <c r="B21415" t="s">
        <v>164</v>
      </c>
      <c r="C21415">
        <v>213141.19</v>
      </c>
      <c r="D21415" t="s">
        <v>38</v>
      </c>
      <c r="E21415" t="s">
        <v>38</v>
      </c>
      <c r="F21415">
        <v>0</v>
      </c>
    </row>
    <row r="21416" spans="1:6">
      <c r="A21416" s="171">
        <v>44845</v>
      </c>
      <c r="B21416" t="s">
        <v>164</v>
      </c>
      <c r="C21416">
        <v>213141.19</v>
      </c>
      <c r="D21416" t="s">
        <v>39</v>
      </c>
      <c r="E21416" t="s">
        <v>39</v>
      </c>
      <c r="F21416">
        <v>0</v>
      </c>
    </row>
    <row r="21417" spans="1:6">
      <c r="A21417" s="171">
        <v>44845</v>
      </c>
      <c r="B21417" t="s">
        <v>164</v>
      </c>
      <c r="C21417">
        <v>213141.19</v>
      </c>
      <c r="D21417" t="s">
        <v>40</v>
      </c>
      <c r="E21417" t="s">
        <v>40</v>
      </c>
      <c r="F21417">
        <v>0</v>
      </c>
    </row>
    <row r="21418" spans="1:6">
      <c r="A21418" s="171">
        <v>44845</v>
      </c>
      <c r="B21418" t="s">
        <v>164</v>
      </c>
      <c r="C21418">
        <v>213141.19</v>
      </c>
      <c r="D21418" t="s">
        <v>41</v>
      </c>
      <c r="E21418" t="s">
        <v>41</v>
      </c>
      <c r="F21418">
        <v>0</v>
      </c>
    </row>
    <row r="21419" spans="1:6">
      <c r="A21419" s="171">
        <v>44846</v>
      </c>
      <c r="B21419" t="s">
        <v>164</v>
      </c>
      <c r="C21419">
        <v>239041.68</v>
      </c>
      <c r="D21419" t="s">
        <v>9</v>
      </c>
      <c r="E21419" t="s">
        <v>9</v>
      </c>
      <c r="F21419">
        <v>2289070</v>
      </c>
    </row>
    <row r="21420" spans="1:6">
      <c r="A21420" s="171">
        <v>44846</v>
      </c>
      <c r="B21420" t="s">
        <v>164</v>
      </c>
      <c r="C21420">
        <v>239041.68</v>
      </c>
      <c r="D21420" t="s">
        <v>9</v>
      </c>
      <c r="E21420" t="s">
        <v>10</v>
      </c>
      <c r="F21420">
        <v>115638</v>
      </c>
    </row>
    <row r="21421" spans="1:6">
      <c r="A21421" s="171">
        <v>44846</v>
      </c>
      <c r="B21421" t="s">
        <v>164</v>
      </c>
      <c r="C21421">
        <v>239041.68</v>
      </c>
      <c r="D21421" t="s">
        <v>9</v>
      </c>
      <c r="E21421" t="s">
        <v>11</v>
      </c>
      <c r="F21421">
        <v>0</v>
      </c>
    </row>
    <row r="21422" spans="1:6">
      <c r="A21422" s="171">
        <v>44846</v>
      </c>
      <c r="B21422" t="s">
        <v>164</v>
      </c>
      <c r="C21422">
        <v>239041.68</v>
      </c>
      <c r="D21422" t="s">
        <v>9</v>
      </c>
      <c r="E21422" t="s">
        <v>12</v>
      </c>
      <c r="F21422">
        <v>2173432</v>
      </c>
    </row>
    <row r="21423" spans="1:6">
      <c r="A21423" s="171">
        <v>44846</v>
      </c>
      <c r="B21423" t="s">
        <v>164</v>
      </c>
      <c r="C21423">
        <v>239041.68</v>
      </c>
      <c r="D21423" t="s">
        <v>9</v>
      </c>
      <c r="E21423" t="s">
        <v>13</v>
      </c>
      <c r="F21423">
        <v>0</v>
      </c>
    </row>
    <row r="21424" spans="1:6">
      <c r="A21424" s="171">
        <v>44846</v>
      </c>
      <c r="B21424" t="s">
        <v>164</v>
      </c>
      <c r="C21424">
        <v>239041.68</v>
      </c>
      <c r="D21424" t="s">
        <v>14</v>
      </c>
      <c r="E21424" t="s">
        <v>14</v>
      </c>
      <c r="F21424">
        <v>227008</v>
      </c>
    </row>
    <row r="21425" spans="1:6">
      <c r="A21425" s="171">
        <v>44846</v>
      </c>
      <c r="B21425" t="s">
        <v>164</v>
      </c>
      <c r="C21425">
        <v>239041.68</v>
      </c>
      <c r="D21425" t="s">
        <v>14</v>
      </c>
      <c r="E21425" t="s">
        <v>15</v>
      </c>
      <c r="F21425">
        <v>0</v>
      </c>
    </row>
    <row r="21426" spans="1:6">
      <c r="A21426" s="171">
        <v>44846</v>
      </c>
      <c r="B21426" t="s">
        <v>164</v>
      </c>
      <c r="C21426">
        <v>239041.68</v>
      </c>
      <c r="D21426" t="s">
        <v>14</v>
      </c>
      <c r="E21426" t="s">
        <v>16</v>
      </c>
      <c r="F21426">
        <v>0</v>
      </c>
    </row>
    <row r="21427" spans="1:6">
      <c r="A21427" s="171">
        <v>44846</v>
      </c>
      <c r="B21427" t="s">
        <v>164</v>
      </c>
      <c r="C21427">
        <v>239041.68</v>
      </c>
      <c r="D21427" t="s">
        <v>14</v>
      </c>
      <c r="E21427" t="s">
        <v>17</v>
      </c>
      <c r="F21427">
        <v>0</v>
      </c>
    </row>
    <row r="21428" spans="1:6">
      <c r="A21428" s="171">
        <v>44846</v>
      </c>
      <c r="B21428" t="s">
        <v>164</v>
      </c>
      <c r="C21428">
        <v>239041.68</v>
      </c>
      <c r="D21428" t="s">
        <v>14</v>
      </c>
      <c r="E21428" t="s">
        <v>18</v>
      </c>
      <c r="F21428">
        <v>227008</v>
      </c>
    </row>
    <row r="21429" spans="1:6">
      <c r="A21429" s="171">
        <v>44846</v>
      </c>
      <c r="B21429" t="s">
        <v>164</v>
      </c>
      <c r="C21429">
        <v>239041.68</v>
      </c>
      <c r="D21429" t="s">
        <v>19</v>
      </c>
      <c r="E21429" t="s">
        <v>19</v>
      </c>
      <c r="F21429">
        <v>2774023</v>
      </c>
    </row>
    <row r="21430" spans="1:6">
      <c r="A21430" s="171">
        <v>44846</v>
      </c>
      <c r="B21430" t="s">
        <v>164</v>
      </c>
      <c r="C21430">
        <v>239041.68</v>
      </c>
      <c r="D21430" t="s">
        <v>19</v>
      </c>
      <c r="E21430" t="s">
        <v>20</v>
      </c>
      <c r="F21430">
        <v>2738871</v>
      </c>
    </row>
    <row r="21431" spans="1:6">
      <c r="A21431" s="171">
        <v>44846</v>
      </c>
      <c r="B21431" t="s">
        <v>164</v>
      </c>
      <c r="C21431">
        <v>239041.68</v>
      </c>
      <c r="D21431" t="s">
        <v>19</v>
      </c>
      <c r="E21431" t="s">
        <v>21</v>
      </c>
      <c r="F21431">
        <v>35152</v>
      </c>
    </row>
    <row r="21432" spans="1:6">
      <c r="A21432" s="171">
        <v>44846</v>
      </c>
      <c r="B21432" t="s">
        <v>164</v>
      </c>
      <c r="C21432">
        <v>239041.68</v>
      </c>
      <c r="D21432" t="s">
        <v>19</v>
      </c>
      <c r="E21432" t="s">
        <v>22</v>
      </c>
      <c r="F21432">
        <v>0</v>
      </c>
    </row>
    <row r="21433" spans="1:6">
      <c r="A21433" s="171">
        <v>44846</v>
      </c>
      <c r="B21433" t="s">
        <v>164</v>
      </c>
      <c r="C21433">
        <v>239041.68</v>
      </c>
      <c r="D21433" t="s">
        <v>23</v>
      </c>
      <c r="E21433" t="s">
        <v>23</v>
      </c>
      <c r="F21433">
        <v>0</v>
      </c>
    </row>
    <row r="21434" spans="1:6">
      <c r="A21434" s="171">
        <v>44846</v>
      </c>
      <c r="B21434" t="s">
        <v>164</v>
      </c>
      <c r="C21434">
        <v>239041.68</v>
      </c>
      <c r="D21434" t="s">
        <v>24</v>
      </c>
      <c r="E21434" t="s">
        <v>24</v>
      </c>
      <c r="F21434">
        <v>1411534</v>
      </c>
    </row>
    <row r="21435" spans="1:6">
      <c r="A21435" s="171">
        <v>44846</v>
      </c>
      <c r="B21435" t="s">
        <v>164</v>
      </c>
      <c r="C21435">
        <v>239041.68</v>
      </c>
      <c r="D21435" t="s">
        <v>25</v>
      </c>
      <c r="E21435" t="s">
        <v>25</v>
      </c>
      <c r="F21435">
        <v>1215998</v>
      </c>
    </row>
    <row r="21436" spans="1:6">
      <c r="A21436" s="171">
        <v>44846</v>
      </c>
      <c r="B21436" t="s">
        <v>164</v>
      </c>
      <c r="C21436">
        <v>239041.68</v>
      </c>
      <c r="D21436" t="s">
        <v>26</v>
      </c>
      <c r="E21436" t="s">
        <v>26</v>
      </c>
      <c r="F21436">
        <v>4038244</v>
      </c>
    </row>
    <row r="21437" spans="1:6">
      <c r="A21437" s="171">
        <v>44846</v>
      </c>
      <c r="B21437" t="s">
        <v>164</v>
      </c>
      <c r="C21437">
        <v>239041.68</v>
      </c>
      <c r="D21437" t="s">
        <v>27</v>
      </c>
      <c r="E21437" t="s">
        <v>27</v>
      </c>
      <c r="F21437">
        <v>142406</v>
      </c>
    </row>
    <row r="21438" spans="1:6">
      <c r="A21438" s="171">
        <v>44846</v>
      </c>
      <c r="B21438" t="s">
        <v>164</v>
      </c>
      <c r="C21438">
        <v>239041.68</v>
      </c>
      <c r="D21438" t="s">
        <v>28</v>
      </c>
      <c r="E21438" t="s">
        <v>28</v>
      </c>
      <c r="F21438">
        <v>0</v>
      </c>
    </row>
    <row r="21439" spans="1:6">
      <c r="A21439" s="171">
        <v>44846</v>
      </c>
      <c r="B21439" t="s">
        <v>164</v>
      </c>
      <c r="C21439">
        <v>239041.68</v>
      </c>
      <c r="D21439" t="s">
        <v>29</v>
      </c>
      <c r="E21439" t="s">
        <v>29</v>
      </c>
      <c r="F21439">
        <v>2378031</v>
      </c>
    </row>
    <row r="21440" spans="1:6">
      <c r="A21440" s="171">
        <v>44846</v>
      </c>
      <c r="B21440" t="s">
        <v>164</v>
      </c>
      <c r="C21440">
        <v>239041.68</v>
      </c>
      <c r="D21440" t="s">
        <v>30</v>
      </c>
      <c r="E21440" t="s">
        <v>30</v>
      </c>
      <c r="F21440">
        <v>29480971</v>
      </c>
    </row>
    <row r="21441" spans="1:6">
      <c r="A21441" s="171">
        <v>44846</v>
      </c>
      <c r="B21441" t="s">
        <v>164</v>
      </c>
      <c r="C21441">
        <v>239041.68</v>
      </c>
      <c r="D21441" t="s">
        <v>31</v>
      </c>
      <c r="E21441" t="s">
        <v>31</v>
      </c>
      <c r="F21441">
        <v>801682</v>
      </c>
    </row>
    <row r="21442" spans="1:6">
      <c r="A21442" s="171">
        <v>44846</v>
      </c>
      <c r="B21442" t="s">
        <v>164</v>
      </c>
      <c r="C21442">
        <v>239041.68</v>
      </c>
      <c r="D21442" t="s">
        <v>32</v>
      </c>
      <c r="E21442" t="s">
        <v>32</v>
      </c>
      <c r="F21442">
        <v>82782</v>
      </c>
    </row>
    <row r="21443" spans="1:6">
      <c r="A21443" s="171">
        <v>44846</v>
      </c>
      <c r="B21443" t="s">
        <v>164</v>
      </c>
      <c r="C21443">
        <v>239041.68</v>
      </c>
      <c r="D21443" t="s">
        <v>33</v>
      </c>
      <c r="E21443" t="s">
        <v>33</v>
      </c>
      <c r="F21443">
        <v>360385330</v>
      </c>
    </row>
    <row r="21444" spans="1:6">
      <c r="A21444" s="171">
        <v>44846</v>
      </c>
      <c r="B21444" t="s">
        <v>164</v>
      </c>
      <c r="C21444">
        <v>239041.68</v>
      </c>
      <c r="D21444" t="s">
        <v>34</v>
      </c>
      <c r="E21444" t="s">
        <v>34</v>
      </c>
      <c r="F21444">
        <v>0</v>
      </c>
    </row>
    <row r="21445" spans="1:6">
      <c r="A21445" s="171">
        <v>44846</v>
      </c>
      <c r="B21445" t="s">
        <v>164</v>
      </c>
      <c r="C21445">
        <v>239041.68</v>
      </c>
      <c r="D21445" t="s">
        <v>35</v>
      </c>
      <c r="E21445" t="s">
        <v>35</v>
      </c>
      <c r="F21445">
        <v>22763410</v>
      </c>
    </row>
    <row r="21446" spans="1:6">
      <c r="A21446" s="171">
        <v>44846</v>
      </c>
      <c r="B21446" t="s">
        <v>164</v>
      </c>
      <c r="C21446">
        <v>239041.68</v>
      </c>
      <c r="D21446" t="s">
        <v>36</v>
      </c>
      <c r="E21446" t="s">
        <v>36</v>
      </c>
      <c r="F21446">
        <v>0</v>
      </c>
    </row>
    <row r="21447" spans="1:6">
      <c r="A21447" s="171">
        <v>44846</v>
      </c>
      <c r="B21447" t="s">
        <v>164</v>
      </c>
      <c r="C21447">
        <v>239041.68</v>
      </c>
      <c r="D21447" t="s">
        <v>37</v>
      </c>
      <c r="E21447" t="s">
        <v>37</v>
      </c>
      <c r="F21447">
        <v>0</v>
      </c>
    </row>
    <row r="21448" spans="1:6">
      <c r="A21448" s="171">
        <v>44846</v>
      </c>
      <c r="B21448" t="s">
        <v>164</v>
      </c>
      <c r="C21448">
        <v>239041.68</v>
      </c>
      <c r="D21448" t="s">
        <v>38</v>
      </c>
      <c r="E21448" t="s">
        <v>38</v>
      </c>
      <c r="F21448">
        <v>3929375</v>
      </c>
    </row>
    <row r="21449" spans="1:6">
      <c r="A21449" s="171">
        <v>44846</v>
      </c>
      <c r="B21449" t="s">
        <v>164</v>
      </c>
      <c r="C21449">
        <v>239041.68</v>
      </c>
      <c r="D21449" t="s">
        <v>39</v>
      </c>
      <c r="E21449" t="s">
        <v>39</v>
      </c>
      <c r="F21449">
        <v>0</v>
      </c>
    </row>
    <row r="21450" spans="1:6">
      <c r="A21450" s="171">
        <v>44846</v>
      </c>
      <c r="B21450" t="s">
        <v>164</v>
      </c>
      <c r="C21450">
        <v>239041.68</v>
      </c>
      <c r="D21450" t="s">
        <v>40</v>
      </c>
      <c r="E21450" t="s">
        <v>40</v>
      </c>
      <c r="F21450">
        <v>0</v>
      </c>
    </row>
    <row r="21451" spans="1:6">
      <c r="A21451" s="171">
        <v>44846</v>
      </c>
      <c r="B21451" t="s">
        <v>164</v>
      </c>
      <c r="C21451">
        <v>239041.68</v>
      </c>
      <c r="D21451" t="s">
        <v>41</v>
      </c>
      <c r="E21451" t="s">
        <v>41</v>
      </c>
      <c r="F21451">
        <v>0</v>
      </c>
    </row>
    <row r="21452" spans="1:6">
      <c r="A21452" s="171">
        <v>44847</v>
      </c>
      <c r="B21452" t="s">
        <v>164</v>
      </c>
      <c r="C21452">
        <v>259287.03</v>
      </c>
      <c r="D21452" t="s">
        <v>9</v>
      </c>
      <c r="E21452" t="s">
        <v>9</v>
      </c>
      <c r="F21452">
        <v>2342368</v>
      </c>
    </row>
    <row r="21453" spans="1:6">
      <c r="A21453" s="171">
        <v>44847</v>
      </c>
      <c r="B21453" t="s">
        <v>164</v>
      </c>
      <c r="C21453">
        <v>259287.03</v>
      </c>
      <c r="D21453" t="s">
        <v>9</v>
      </c>
      <c r="E21453" t="s">
        <v>10</v>
      </c>
      <c r="F21453">
        <v>126718</v>
      </c>
    </row>
    <row r="21454" spans="1:6">
      <c r="A21454" s="171">
        <v>44847</v>
      </c>
      <c r="B21454" t="s">
        <v>164</v>
      </c>
      <c r="C21454">
        <v>259287.03</v>
      </c>
      <c r="D21454" t="s">
        <v>9</v>
      </c>
      <c r="E21454" t="s">
        <v>11</v>
      </c>
      <c r="F21454">
        <v>0</v>
      </c>
    </row>
    <row r="21455" spans="1:6">
      <c r="A21455" s="171">
        <v>44847</v>
      </c>
      <c r="B21455" t="s">
        <v>164</v>
      </c>
      <c r="C21455">
        <v>259287.03</v>
      </c>
      <c r="D21455" t="s">
        <v>9</v>
      </c>
      <c r="E21455" t="s">
        <v>12</v>
      </c>
      <c r="F21455">
        <v>2215650</v>
      </c>
    </row>
    <row r="21456" spans="1:6">
      <c r="A21456" s="171">
        <v>44847</v>
      </c>
      <c r="B21456" t="s">
        <v>164</v>
      </c>
      <c r="C21456">
        <v>259287.03</v>
      </c>
      <c r="D21456" t="s">
        <v>9</v>
      </c>
      <c r="E21456" t="s">
        <v>13</v>
      </c>
      <c r="F21456">
        <v>0</v>
      </c>
    </row>
    <row r="21457" spans="1:6">
      <c r="A21457" s="171">
        <v>44847</v>
      </c>
      <c r="B21457" t="s">
        <v>164</v>
      </c>
      <c r="C21457">
        <v>259287.03</v>
      </c>
      <c r="D21457" t="s">
        <v>14</v>
      </c>
      <c r="E21457" t="s">
        <v>14</v>
      </c>
      <c r="F21457">
        <v>155937</v>
      </c>
    </row>
    <row r="21458" spans="1:6">
      <c r="A21458" s="171">
        <v>44847</v>
      </c>
      <c r="B21458" t="s">
        <v>164</v>
      </c>
      <c r="C21458">
        <v>259287.03</v>
      </c>
      <c r="D21458" t="s">
        <v>14</v>
      </c>
      <c r="E21458" t="s">
        <v>15</v>
      </c>
      <c r="F21458">
        <v>0</v>
      </c>
    </row>
    <row r="21459" spans="1:6">
      <c r="A21459" s="171">
        <v>44847</v>
      </c>
      <c r="B21459" t="s">
        <v>164</v>
      </c>
      <c r="C21459">
        <v>259287.03</v>
      </c>
      <c r="D21459" t="s">
        <v>14</v>
      </c>
      <c r="E21459" t="s">
        <v>16</v>
      </c>
      <c r="F21459">
        <v>0</v>
      </c>
    </row>
    <row r="21460" spans="1:6">
      <c r="A21460" s="171">
        <v>44847</v>
      </c>
      <c r="B21460" t="s">
        <v>164</v>
      </c>
      <c r="C21460">
        <v>259287.03</v>
      </c>
      <c r="D21460" t="s">
        <v>14</v>
      </c>
      <c r="E21460" t="s">
        <v>17</v>
      </c>
      <c r="F21460">
        <v>0</v>
      </c>
    </row>
    <row r="21461" spans="1:6">
      <c r="A21461" s="171">
        <v>44847</v>
      </c>
      <c r="B21461" t="s">
        <v>164</v>
      </c>
      <c r="C21461">
        <v>259287.03</v>
      </c>
      <c r="D21461" t="s">
        <v>14</v>
      </c>
      <c r="E21461" t="s">
        <v>18</v>
      </c>
      <c r="F21461">
        <v>155937</v>
      </c>
    </row>
    <row r="21462" spans="1:6">
      <c r="A21462" s="171">
        <v>44847</v>
      </c>
      <c r="B21462" t="s">
        <v>164</v>
      </c>
      <c r="C21462">
        <v>259287.03</v>
      </c>
      <c r="D21462" t="s">
        <v>19</v>
      </c>
      <c r="E21462" t="s">
        <v>19</v>
      </c>
      <c r="F21462">
        <v>1934483</v>
      </c>
    </row>
    <row r="21463" spans="1:6">
      <c r="A21463" s="171">
        <v>44847</v>
      </c>
      <c r="B21463" t="s">
        <v>164</v>
      </c>
      <c r="C21463">
        <v>259287.03</v>
      </c>
      <c r="D21463" t="s">
        <v>19</v>
      </c>
      <c r="E21463" t="s">
        <v>20</v>
      </c>
      <c r="F21463">
        <v>1911497</v>
      </c>
    </row>
    <row r="21464" spans="1:6">
      <c r="A21464" s="171">
        <v>44847</v>
      </c>
      <c r="B21464" t="s">
        <v>164</v>
      </c>
      <c r="C21464">
        <v>259287.03</v>
      </c>
      <c r="D21464" t="s">
        <v>19</v>
      </c>
      <c r="E21464" t="s">
        <v>21</v>
      </c>
      <c r="F21464">
        <v>22986</v>
      </c>
    </row>
    <row r="21465" spans="1:6">
      <c r="A21465" s="171">
        <v>44847</v>
      </c>
      <c r="B21465" t="s">
        <v>164</v>
      </c>
      <c r="C21465">
        <v>259287.03</v>
      </c>
      <c r="D21465" t="s">
        <v>19</v>
      </c>
      <c r="E21465" t="s">
        <v>22</v>
      </c>
      <c r="F21465">
        <v>0</v>
      </c>
    </row>
    <row r="21466" spans="1:6">
      <c r="A21466" s="171">
        <v>44847</v>
      </c>
      <c r="B21466" t="s">
        <v>164</v>
      </c>
      <c r="C21466">
        <v>259287.03</v>
      </c>
      <c r="D21466" t="s">
        <v>23</v>
      </c>
      <c r="E21466" t="s">
        <v>23</v>
      </c>
      <c r="F21466">
        <v>0</v>
      </c>
    </row>
    <row r="21467" spans="1:6">
      <c r="A21467" s="171">
        <v>44847</v>
      </c>
      <c r="B21467" t="s">
        <v>164</v>
      </c>
      <c r="C21467">
        <v>259287.03</v>
      </c>
      <c r="D21467" t="s">
        <v>24</v>
      </c>
      <c r="E21467" t="s">
        <v>24</v>
      </c>
      <c r="F21467">
        <v>1432393</v>
      </c>
    </row>
    <row r="21468" spans="1:6">
      <c r="A21468" s="171">
        <v>44847</v>
      </c>
      <c r="B21468" t="s">
        <v>164</v>
      </c>
      <c r="C21468">
        <v>259287.03</v>
      </c>
      <c r="D21468" t="s">
        <v>25</v>
      </c>
      <c r="E21468" t="s">
        <v>25</v>
      </c>
      <c r="F21468">
        <v>1486988</v>
      </c>
    </row>
    <row r="21469" spans="1:6">
      <c r="A21469" s="171">
        <v>44847</v>
      </c>
      <c r="B21469" t="s">
        <v>164</v>
      </c>
      <c r="C21469">
        <v>259287.03</v>
      </c>
      <c r="D21469" t="s">
        <v>26</v>
      </c>
      <c r="E21469" t="s">
        <v>26</v>
      </c>
      <c r="F21469">
        <v>2708329</v>
      </c>
    </row>
    <row r="21470" spans="1:6">
      <c r="A21470" s="171">
        <v>44847</v>
      </c>
      <c r="B21470" t="s">
        <v>164</v>
      </c>
      <c r="C21470">
        <v>259287.03</v>
      </c>
      <c r="D21470" t="s">
        <v>27</v>
      </c>
      <c r="E21470" t="s">
        <v>27</v>
      </c>
      <c r="F21470">
        <v>145909</v>
      </c>
    </row>
    <row r="21471" spans="1:6">
      <c r="A21471" s="171">
        <v>44847</v>
      </c>
      <c r="B21471" t="s">
        <v>164</v>
      </c>
      <c r="C21471">
        <v>259287.03</v>
      </c>
      <c r="D21471" t="s">
        <v>28</v>
      </c>
      <c r="E21471" t="s">
        <v>28</v>
      </c>
      <c r="F21471">
        <v>0</v>
      </c>
    </row>
    <row r="21472" spans="1:6">
      <c r="A21472" s="171">
        <v>44847</v>
      </c>
      <c r="B21472" t="s">
        <v>164</v>
      </c>
      <c r="C21472">
        <v>259287.03</v>
      </c>
      <c r="D21472" t="s">
        <v>29</v>
      </c>
      <c r="E21472" t="s">
        <v>29</v>
      </c>
      <c r="F21472">
        <v>2099044</v>
      </c>
    </row>
    <row r="21473" spans="1:6">
      <c r="A21473" s="171">
        <v>44847</v>
      </c>
      <c r="B21473" t="s">
        <v>164</v>
      </c>
      <c r="C21473">
        <v>259287.03</v>
      </c>
      <c r="D21473" t="s">
        <v>30</v>
      </c>
      <c r="E21473" t="s">
        <v>30</v>
      </c>
      <c r="F21473">
        <v>31613125</v>
      </c>
    </row>
    <row r="21474" spans="1:6">
      <c r="A21474" s="171">
        <v>44847</v>
      </c>
      <c r="B21474" t="s">
        <v>164</v>
      </c>
      <c r="C21474">
        <v>259287.03</v>
      </c>
      <c r="D21474" t="s">
        <v>31</v>
      </c>
      <c r="E21474" t="s">
        <v>31</v>
      </c>
      <c r="F21474">
        <v>711383</v>
      </c>
    </row>
    <row r="21475" spans="1:6">
      <c r="A21475" s="171">
        <v>44847</v>
      </c>
      <c r="B21475" t="s">
        <v>164</v>
      </c>
      <c r="C21475">
        <v>259287.03</v>
      </c>
      <c r="D21475" t="s">
        <v>32</v>
      </c>
      <c r="E21475" t="s">
        <v>32</v>
      </c>
      <c r="F21475">
        <v>168368</v>
      </c>
    </row>
    <row r="21476" spans="1:6">
      <c r="A21476" s="171">
        <v>44847</v>
      </c>
      <c r="B21476" t="s">
        <v>164</v>
      </c>
      <c r="C21476">
        <v>259287.03</v>
      </c>
      <c r="D21476" t="s">
        <v>33</v>
      </c>
      <c r="E21476" t="s">
        <v>33</v>
      </c>
      <c r="F21476">
        <v>381396649</v>
      </c>
    </row>
    <row r="21477" spans="1:6">
      <c r="A21477" s="171">
        <v>44847</v>
      </c>
      <c r="B21477" t="s">
        <v>164</v>
      </c>
      <c r="C21477">
        <v>259287.03</v>
      </c>
      <c r="D21477" t="s">
        <v>34</v>
      </c>
      <c r="E21477" t="s">
        <v>34</v>
      </c>
      <c r="F21477">
        <v>0</v>
      </c>
    </row>
    <row r="21478" spans="1:6">
      <c r="A21478" s="171">
        <v>44847</v>
      </c>
      <c r="B21478" t="s">
        <v>164</v>
      </c>
      <c r="C21478">
        <v>259287.03</v>
      </c>
      <c r="D21478" t="s">
        <v>35</v>
      </c>
      <c r="E21478" t="s">
        <v>35</v>
      </c>
      <c r="F21478">
        <v>24478589</v>
      </c>
    </row>
    <row r="21479" spans="1:6">
      <c r="A21479" s="171">
        <v>44847</v>
      </c>
      <c r="B21479" t="s">
        <v>164</v>
      </c>
      <c r="C21479">
        <v>259287.03</v>
      </c>
      <c r="D21479" t="s">
        <v>36</v>
      </c>
      <c r="E21479" t="s">
        <v>36</v>
      </c>
      <c r="F21479">
        <v>0</v>
      </c>
    </row>
    <row r="21480" spans="1:6">
      <c r="A21480" s="171">
        <v>44847</v>
      </c>
      <c r="B21480" t="s">
        <v>164</v>
      </c>
      <c r="C21480">
        <v>259287.03</v>
      </c>
      <c r="D21480" t="s">
        <v>37</v>
      </c>
      <c r="E21480" t="s">
        <v>37</v>
      </c>
      <c r="F21480">
        <v>0</v>
      </c>
    </row>
    <row r="21481" spans="1:6">
      <c r="A21481" s="171">
        <v>44847</v>
      </c>
      <c r="B21481" t="s">
        <v>164</v>
      </c>
      <c r="C21481">
        <v>259287.03</v>
      </c>
      <c r="D21481" t="s">
        <v>38</v>
      </c>
      <c r="E21481" t="s">
        <v>38</v>
      </c>
      <c r="F21481">
        <v>0</v>
      </c>
    </row>
    <row r="21482" spans="1:6">
      <c r="A21482" s="171">
        <v>44847</v>
      </c>
      <c r="B21482" t="s">
        <v>164</v>
      </c>
      <c r="C21482">
        <v>259287.03</v>
      </c>
      <c r="D21482" t="s">
        <v>39</v>
      </c>
      <c r="E21482" t="s">
        <v>39</v>
      </c>
      <c r="F21482">
        <v>0</v>
      </c>
    </row>
    <row r="21483" spans="1:6">
      <c r="A21483" s="171">
        <v>44847</v>
      </c>
      <c r="B21483" t="s">
        <v>164</v>
      </c>
      <c r="C21483">
        <v>259287.03</v>
      </c>
      <c r="D21483" t="s">
        <v>40</v>
      </c>
      <c r="E21483" t="s">
        <v>40</v>
      </c>
      <c r="F21483">
        <v>0</v>
      </c>
    </row>
    <row r="21484" spans="1:6">
      <c r="A21484" s="171">
        <v>44847</v>
      </c>
      <c r="B21484" t="s">
        <v>164</v>
      </c>
      <c r="C21484">
        <v>259287.03</v>
      </c>
      <c r="D21484" t="s">
        <v>41</v>
      </c>
      <c r="E21484" t="s">
        <v>41</v>
      </c>
      <c r="F21484">
        <v>0</v>
      </c>
    </row>
    <row r="21485" spans="1:6">
      <c r="A21485" s="171">
        <v>44848</v>
      </c>
      <c r="B21485" t="s">
        <v>164</v>
      </c>
      <c r="C21485">
        <v>709500.6</v>
      </c>
      <c r="D21485" t="s">
        <v>9</v>
      </c>
      <c r="E21485" t="s">
        <v>9</v>
      </c>
      <c r="F21485">
        <v>2328904</v>
      </c>
    </row>
    <row r="21486" spans="1:6">
      <c r="A21486" s="171">
        <v>44848</v>
      </c>
      <c r="B21486" t="s">
        <v>164</v>
      </c>
      <c r="C21486">
        <v>709500.6</v>
      </c>
      <c r="D21486" t="s">
        <v>9</v>
      </c>
      <c r="E21486" t="s">
        <v>10</v>
      </c>
      <c r="F21486">
        <v>130769</v>
      </c>
    </row>
    <row r="21487" spans="1:6">
      <c r="A21487" s="171">
        <v>44848</v>
      </c>
      <c r="B21487" t="s">
        <v>164</v>
      </c>
      <c r="C21487">
        <v>709500.6</v>
      </c>
      <c r="D21487" t="s">
        <v>9</v>
      </c>
      <c r="E21487" t="s">
        <v>11</v>
      </c>
      <c r="F21487">
        <v>0</v>
      </c>
    </row>
    <row r="21488" spans="1:6">
      <c r="A21488" s="171">
        <v>44848</v>
      </c>
      <c r="B21488" t="s">
        <v>164</v>
      </c>
      <c r="C21488">
        <v>709500.6</v>
      </c>
      <c r="D21488" t="s">
        <v>9</v>
      </c>
      <c r="E21488" t="s">
        <v>12</v>
      </c>
      <c r="F21488">
        <v>2198135</v>
      </c>
    </row>
    <row r="21489" spans="1:6">
      <c r="A21489" s="171">
        <v>44848</v>
      </c>
      <c r="B21489" t="s">
        <v>164</v>
      </c>
      <c r="C21489">
        <v>709500.6</v>
      </c>
      <c r="D21489" t="s">
        <v>9</v>
      </c>
      <c r="E21489" t="s">
        <v>13</v>
      </c>
      <c r="F21489">
        <v>0</v>
      </c>
    </row>
    <row r="21490" spans="1:6">
      <c r="A21490" s="171">
        <v>44848</v>
      </c>
      <c r="B21490" t="s">
        <v>164</v>
      </c>
      <c r="C21490">
        <v>709500.6</v>
      </c>
      <c r="D21490" t="s">
        <v>14</v>
      </c>
      <c r="E21490" t="s">
        <v>14</v>
      </c>
      <c r="F21490">
        <v>0</v>
      </c>
    </row>
    <row r="21491" spans="1:6">
      <c r="A21491" s="171">
        <v>44848</v>
      </c>
      <c r="B21491" t="s">
        <v>164</v>
      </c>
      <c r="C21491">
        <v>709500.6</v>
      </c>
      <c r="D21491" t="s">
        <v>14</v>
      </c>
      <c r="E21491" t="s">
        <v>15</v>
      </c>
      <c r="F21491">
        <v>0</v>
      </c>
    </row>
    <row r="21492" spans="1:6">
      <c r="A21492" s="171">
        <v>44848</v>
      </c>
      <c r="B21492" t="s">
        <v>164</v>
      </c>
      <c r="C21492">
        <v>709500.6</v>
      </c>
      <c r="D21492" t="s">
        <v>14</v>
      </c>
      <c r="E21492" t="s">
        <v>16</v>
      </c>
      <c r="F21492">
        <v>0</v>
      </c>
    </row>
    <row r="21493" spans="1:6">
      <c r="A21493" s="171">
        <v>44848</v>
      </c>
      <c r="B21493" t="s">
        <v>164</v>
      </c>
      <c r="C21493">
        <v>709500.6</v>
      </c>
      <c r="D21493" t="s">
        <v>14</v>
      </c>
      <c r="E21493" t="s">
        <v>17</v>
      </c>
      <c r="F21493">
        <v>0</v>
      </c>
    </row>
    <row r="21494" spans="1:6">
      <c r="A21494" s="171">
        <v>44848</v>
      </c>
      <c r="B21494" t="s">
        <v>164</v>
      </c>
      <c r="C21494">
        <v>709500.6</v>
      </c>
      <c r="D21494" t="s">
        <v>14</v>
      </c>
      <c r="E21494" t="s">
        <v>18</v>
      </c>
      <c r="F21494">
        <v>0</v>
      </c>
    </row>
    <row r="21495" spans="1:6">
      <c r="A21495" s="171">
        <v>44848</v>
      </c>
      <c r="B21495" t="s">
        <v>164</v>
      </c>
      <c r="C21495">
        <v>709500.6</v>
      </c>
      <c r="D21495" t="s">
        <v>19</v>
      </c>
      <c r="E21495" t="s">
        <v>19</v>
      </c>
      <c r="F21495">
        <v>3639468</v>
      </c>
    </row>
    <row r="21496" spans="1:6">
      <c r="A21496" s="171">
        <v>44848</v>
      </c>
      <c r="B21496" t="s">
        <v>164</v>
      </c>
      <c r="C21496">
        <v>709500.6</v>
      </c>
      <c r="D21496" t="s">
        <v>19</v>
      </c>
      <c r="E21496" t="s">
        <v>20</v>
      </c>
      <c r="F21496">
        <v>3620881</v>
      </c>
    </row>
    <row r="21497" spans="1:6">
      <c r="A21497" s="171">
        <v>44848</v>
      </c>
      <c r="B21497" t="s">
        <v>164</v>
      </c>
      <c r="C21497">
        <v>709500.6</v>
      </c>
      <c r="D21497" t="s">
        <v>19</v>
      </c>
      <c r="E21497" t="s">
        <v>21</v>
      </c>
      <c r="F21497">
        <v>18587</v>
      </c>
    </row>
    <row r="21498" spans="1:6">
      <c r="A21498" s="171">
        <v>44848</v>
      </c>
      <c r="B21498" t="s">
        <v>164</v>
      </c>
      <c r="C21498">
        <v>709500.6</v>
      </c>
      <c r="D21498" t="s">
        <v>19</v>
      </c>
      <c r="E21498" t="s">
        <v>22</v>
      </c>
      <c r="F21498">
        <v>0</v>
      </c>
    </row>
    <row r="21499" spans="1:6">
      <c r="A21499" s="171">
        <v>44848</v>
      </c>
      <c r="B21499" t="s">
        <v>164</v>
      </c>
      <c r="C21499">
        <v>709500.6</v>
      </c>
      <c r="D21499" t="s">
        <v>23</v>
      </c>
      <c r="E21499" t="s">
        <v>23</v>
      </c>
      <c r="F21499">
        <v>0</v>
      </c>
    </row>
    <row r="21500" spans="1:6">
      <c r="A21500" s="171">
        <v>44848</v>
      </c>
      <c r="B21500" t="s">
        <v>164</v>
      </c>
      <c r="C21500">
        <v>709500.6</v>
      </c>
      <c r="D21500" t="s">
        <v>24</v>
      </c>
      <c r="E21500" t="s">
        <v>24</v>
      </c>
      <c r="F21500">
        <v>1412673</v>
      </c>
    </row>
    <row r="21501" spans="1:6">
      <c r="A21501" s="171">
        <v>44848</v>
      </c>
      <c r="B21501" t="s">
        <v>164</v>
      </c>
      <c r="C21501">
        <v>709500.6</v>
      </c>
      <c r="D21501" t="s">
        <v>25</v>
      </c>
      <c r="E21501" t="s">
        <v>25</v>
      </c>
      <c r="F21501">
        <v>1587230</v>
      </c>
    </row>
    <row r="21502" spans="1:6">
      <c r="A21502" s="171">
        <v>44848</v>
      </c>
      <c r="B21502" t="s">
        <v>164</v>
      </c>
      <c r="C21502">
        <v>709500.6</v>
      </c>
      <c r="D21502" t="s">
        <v>26</v>
      </c>
      <c r="E21502" t="s">
        <v>26</v>
      </c>
      <c r="F21502">
        <v>4500506</v>
      </c>
    </row>
    <row r="21503" spans="1:6">
      <c r="A21503" s="171">
        <v>44848</v>
      </c>
      <c r="B21503" t="s">
        <v>164</v>
      </c>
      <c r="C21503">
        <v>709500.6</v>
      </c>
      <c r="D21503" t="s">
        <v>27</v>
      </c>
      <c r="E21503" t="s">
        <v>27</v>
      </c>
      <c r="F21503">
        <v>150644</v>
      </c>
    </row>
    <row r="21504" spans="1:6">
      <c r="A21504" s="171">
        <v>44848</v>
      </c>
      <c r="B21504" t="s">
        <v>164</v>
      </c>
      <c r="C21504">
        <v>709500.6</v>
      </c>
      <c r="D21504" t="s">
        <v>28</v>
      </c>
      <c r="E21504" t="s">
        <v>28</v>
      </c>
      <c r="F21504">
        <v>0</v>
      </c>
    </row>
    <row r="21505" spans="1:6">
      <c r="A21505" s="171">
        <v>44848</v>
      </c>
      <c r="B21505" t="s">
        <v>164</v>
      </c>
      <c r="C21505">
        <v>709500.6</v>
      </c>
      <c r="D21505" t="s">
        <v>29</v>
      </c>
      <c r="E21505" t="s">
        <v>29</v>
      </c>
      <c r="F21505">
        <v>2151133</v>
      </c>
    </row>
    <row r="21506" spans="1:6">
      <c r="A21506" s="171">
        <v>44848</v>
      </c>
      <c r="B21506" t="s">
        <v>164</v>
      </c>
      <c r="C21506">
        <v>709500.6</v>
      </c>
      <c r="D21506" t="s">
        <v>30</v>
      </c>
      <c r="E21506" t="s">
        <v>30</v>
      </c>
      <c r="F21506">
        <v>30828383</v>
      </c>
    </row>
    <row r="21507" spans="1:6">
      <c r="A21507" s="171">
        <v>44848</v>
      </c>
      <c r="B21507" t="s">
        <v>164</v>
      </c>
      <c r="C21507">
        <v>709500.6</v>
      </c>
      <c r="D21507" t="s">
        <v>31</v>
      </c>
      <c r="E21507" t="s">
        <v>31</v>
      </c>
      <c r="F21507">
        <v>633527</v>
      </c>
    </row>
    <row r="21508" spans="1:6">
      <c r="A21508" s="171">
        <v>44848</v>
      </c>
      <c r="B21508" t="s">
        <v>164</v>
      </c>
      <c r="C21508">
        <v>709500.6</v>
      </c>
      <c r="D21508" t="s">
        <v>32</v>
      </c>
      <c r="E21508" t="s">
        <v>32</v>
      </c>
      <c r="F21508">
        <v>83520</v>
      </c>
    </row>
    <row r="21509" spans="1:6">
      <c r="A21509" s="171">
        <v>44848</v>
      </c>
      <c r="B21509" t="s">
        <v>164</v>
      </c>
      <c r="C21509">
        <v>709500.6</v>
      </c>
      <c r="D21509" t="s">
        <v>33</v>
      </c>
      <c r="E21509" t="s">
        <v>33</v>
      </c>
      <c r="F21509">
        <v>406023806</v>
      </c>
    </row>
    <row r="21510" spans="1:6">
      <c r="A21510" s="171">
        <v>44848</v>
      </c>
      <c r="B21510" t="s">
        <v>164</v>
      </c>
      <c r="C21510">
        <v>709500.6</v>
      </c>
      <c r="D21510" t="s">
        <v>34</v>
      </c>
      <c r="E21510" t="s">
        <v>34</v>
      </c>
      <c r="F21510">
        <v>0</v>
      </c>
    </row>
    <row r="21511" spans="1:6">
      <c r="A21511" s="171">
        <v>44848</v>
      </c>
      <c r="B21511" t="s">
        <v>164</v>
      </c>
      <c r="C21511">
        <v>709500.6</v>
      </c>
      <c r="D21511" t="s">
        <v>35</v>
      </c>
      <c r="E21511" t="s">
        <v>35</v>
      </c>
      <c r="F21511">
        <v>36337655</v>
      </c>
    </row>
    <row r="21512" spans="1:6">
      <c r="A21512" s="171">
        <v>44848</v>
      </c>
      <c r="B21512" t="s">
        <v>164</v>
      </c>
      <c r="C21512">
        <v>709500.6</v>
      </c>
      <c r="D21512" t="s">
        <v>36</v>
      </c>
      <c r="E21512" t="s">
        <v>36</v>
      </c>
      <c r="F21512">
        <v>0</v>
      </c>
    </row>
    <row r="21513" spans="1:6">
      <c r="A21513" s="171">
        <v>44848</v>
      </c>
      <c r="B21513" t="s">
        <v>164</v>
      </c>
      <c r="C21513">
        <v>709500.6</v>
      </c>
      <c r="D21513" t="s">
        <v>37</v>
      </c>
      <c r="E21513" t="s">
        <v>37</v>
      </c>
      <c r="F21513">
        <v>0</v>
      </c>
    </row>
    <row r="21514" spans="1:6">
      <c r="A21514" s="171">
        <v>44848</v>
      </c>
      <c r="B21514" t="s">
        <v>164</v>
      </c>
      <c r="C21514">
        <v>709500.6</v>
      </c>
      <c r="D21514" t="s">
        <v>38</v>
      </c>
      <c r="E21514" t="s">
        <v>38</v>
      </c>
      <c r="F21514">
        <v>0</v>
      </c>
    </row>
    <row r="21515" spans="1:6">
      <c r="A21515" s="171">
        <v>44848</v>
      </c>
      <c r="B21515" t="s">
        <v>164</v>
      </c>
      <c r="C21515">
        <v>709500.6</v>
      </c>
      <c r="D21515" t="s">
        <v>39</v>
      </c>
      <c r="E21515" t="s">
        <v>39</v>
      </c>
      <c r="F21515">
        <v>0</v>
      </c>
    </row>
    <row r="21516" spans="1:6">
      <c r="A21516" s="171">
        <v>44848</v>
      </c>
      <c r="B21516" t="s">
        <v>164</v>
      </c>
      <c r="C21516">
        <v>709500.6</v>
      </c>
      <c r="D21516" t="s">
        <v>40</v>
      </c>
      <c r="E21516" t="s">
        <v>40</v>
      </c>
      <c r="F21516">
        <v>0</v>
      </c>
    </row>
    <row r="21517" spans="1:6">
      <c r="A21517" s="171">
        <v>44848</v>
      </c>
      <c r="B21517" t="s">
        <v>164</v>
      </c>
      <c r="C21517">
        <v>709500.6</v>
      </c>
      <c r="D21517" t="s">
        <v>41</v>
      </c>
      <c r="E21517" t="s">
        <v>41</v>
      </c>
      <c r="F21517">
        <v>0</v>
      </c>
    </row>
    <row r="21518" spans="1:6">
      <c r="A21518" s="171">
        <v>44849</v>
      </c>
      <c r="B21518" t="s">
        <v>164</v>
      </c>
      <c r="C21518">
        <v>414802.71</v>
      </c>
      <c r="D21518" t="s">
        <v>9</v>
      </c>
      <c r="E21518" t="s">
        <v>9</v>
      </c>
      <c r="F21518">
        <v>2393445</v>
      </c>
    </row>
    <row r="21519" spans="1:6">
      <c r="A21519" s="171">
        <v>44849</v>
      </c>
      <c r="B21519" t="s">
        <v>164</v>
      </c>
      <c r="C21519">
        <v>414802.71</v>
      </c>
      <c r="D21519" t="s">
        <v>9</v>
      </c>
      <c r="E21519" t="s">
        <v>10</v>
      </c>
      <c r="F21519">
        <v>136133</v>
      </c>
    </row>
    <row r="21520" spans="1:6">
      <c r="A21520" s="171">
        <v>44849</v>
      </c>
      <c r="B21520" t="s">
        <v>164</v>
      </c>
      <c r="C21520">
        <v>414802.71</v>
      </c>
      <c r="D21520" t="s">
        <v>9</v>
      </c>
      <c r="E21520" t="s">
        <v>11</v>
      </c>
      <c r="F21520">
        <v>0</v>
      </c>
    </row>
    <row r="21521" spans="1:6">
      <c r="A21521" s="171">
        <v>44849</v>
      </c>
      <c r="B21521" t="s">
        <v>164</v>
      </c>
      <c r="C21521">
        <v>414802.71</v>
      </c>
      <c r="D21521" t="s">
        <v>9</v>
      </c>
      <c r="E21521" t="s">
        <v>12</v>
      </c>
      <c r="F21521">
        <v>2257312</v>
      </c>
    </row>
    <row r="21522" spans="1:6">
      <c r="A21522" s="171">
        <v>44849</v>
      </c>
      <c r="B21522" t="s">
        <v>164</v>
      </c>
      <c r="C21522">
        <v>414802.71</v>
      </c>
      <c r="D21522" t="s">
        <v>9</v>
      </c>
      <c r="E21522" t="s">
        <v>13</v>
      </c>
      <c r="F21522">
        <v>0</v>
      </c>
    </row>
    <row r="21523" spans="1:6">
      <c r="A21523" s="171">
        <v>44849</v>
      </c>
      <c r="B21523" t="s">
        <v>164</v>
      </c>
      <c r="C21523">
        <v>414802.71</v>
      </c>
      <c r="D21523" t="s">
        <v>14</v>
      </c>
      <c r="E21523" t="s">
        <v>14</v>
      </c>
      <c r="F21523">
        <v>0</v>
      </c>
    </row>
    <row r="21524" spans="1:6">
      <c r="A21524" s="171">
        <v>44849</v>
      </c>
      <c r="B21524" t="s">
        <v>164</v>
      </c>
      <c r="C21524">
        <v>414802.71</v>
      </c>
      <c r="D21524" t="s">
        <v>14</v>
      </c>
      <c r="E21524" t="s">
        <v>15</v>
      </c>
      <c r="F21524">
        <v>0</v>
      </c>
    </row>
    <row r="21525" spans="1:6">
      <c r="A21525" s="171">
        <v>44849</v>
      </c>
      <c r="B21525" t="s">
        <v>164</v>
      </c>
      <c r="C21525">
        <v>414802.71</v>
      </c>
      <c r="D21525" t="s">
        <v>14</v>
      </c>
      <c r="E21525" t="s">
        <v>16</v>
      </c>
      <c r="F21525">
        <v>0</v>
      </c>
    </row>
    <row r="21526" spans="1:6">
      <c r="A21526" s="171">
        <v>44849</v>
      </c>
      <c r="B21526" t="s">
        <v>164</v>
      </c>
      <c r="C21526">
        <v>414802.71</v>
      </c>
      <c r="D21526" t="s">
        <v>14</v>
      </c>
      <c r="E21526" t="s">
        <v>17</v>
      </c>
      <c r="F21526">
        <v>0</v>
      </c>
    </row>
    <row r="21527" spans="1:6">
      <c r="A21527" s="171">
        <v>44849</v>
      </c>
      <c r="B21527" t="s">
        <v>164</v>
      </c>
      <c r="C21527">
        <v>414802.71</v>
      </c>
      <c r="D21527" t="s">
        <v>14</v>
      </c>
      <c r="E21527" t="s">
        <v>18</v>
      </c>
      <c r="F21527">
        <v>0</v>
      </c>
    </row>
    <row r="21528" spans="1:6">
      <c r="A21528" s="171">
        <v>44849</v>
      </c>
      <c r="B21528" t="s">
        <v>164</v>
      </c>
      <c r="C21528">
        <v>414802.71</v>
      </c>
      <c r="D21528" t="s">
        <v>19</v>
      </c>
      <c r="E21528" t="s">
        <v>19</v>
      </c>
      <c r="F21528">
        <v>3068790</v>
      </c>
    </row>
    <row r="21529" spans="1:6">
      <c r="A21529" s="171">
        <v>44849</v>
      </c>
      <c r="B21529" t="s">
        <v>164</v>
      </c>
      <c r="C21529">
        <v>414802.71</v>
      </c>
      <c r="D21529" t="s">
        <v>19</v>
      </c>
      <c r="E21529" t="s">
        <v>20</v>
      </c>
      <c r="F21529">
        <v>3017636</v>
      </c>
    </row>
    <row r="21530" spans="1:6">
      <c r="A21530" s="171">
        <v>44849</v>
      </c>
      <c r="B21530" t="s">
        <v>164</v>
      </c>
      <c r="C21530">
        <v>414802.71</v>
      </c>
      <c r="D21530" t="s">
        <v>19</v>
      </c>
      <c r="E21530" t="s">
        <v>21</v>
      </c>
      <c r="F21530">
        <v>51154</v>
      </c>
    </row>
    <row r="21531" spans="1:6">
      <c r="A21531" s="171">
        <v>44849</v>
      </c>
      <c r="B21531" t="s">
        <v>164</v>
      </c>
      <c r="C21531">
        <v>414802.71</v>
      </c>
      <c r="D21531" t="s">
        <v>19</v>
      </c>
      <c r="E21531" t="s">
        <v>22</v>
      </c>
      <c r="F21531">
        <v>0</v>
      </c>
    </row>
    <row r="21532" spans="1:6">
      <c r="A21532" s="171">
        <v>44849</v>
      </c>
      <c r="B21532" t="s">
        <v>164</v>
      </c>
      <c r="C21532">
        <v>414802.71</v>
      </c>
      <c r="D21532" t="s">
        <v>23</v>
      </c>
      <c r="E21532" t="s">
        <v>23</v>
      </c>
      <c r="F21532">
        <v>0</v>
      </c>
    </row>
    <row r="21533" spans="1:6">
      <c r="A21533" s="171">
        <v>44849</v>
      </c>
      <c r="B21533" t="s">
        <v>164</v>
      </c>
      <c r="C21533">
        <v>414802.71</v>
      </c>
      <c r="D21533" t="s">
        <v>24</v>
      </c>
      <c r="E21533" t="s">
        <v>24</v>
      </c>
      <c r="F21533">
        <v>1620436</v>
      </c>
    </row>
    <row r="21534" spans="1:6">
      <c r="A21534" s="171">
        <v>44849</v>
      </c>
      <c r="B21534" t="s">
        <v>164</v>
      </c>
      <c r="C21534">
        <v>414802.71</v>
      </c>
      <c r="D21534" t="s">
        <v>25</v>
      </c>
      <c r="E21534" t="s">
        <v>25</v>
      </c>
      <c r="F21534">
        <v>1605407</v>
      </c>
    </row>
    <row r="21535" spans="1:6">
      <c r="A21535" s="171">
        <v>44849</v>
      </c>
      <c r="B21535" t="s">
        <v>164</v>
      </c>
      <c r="C21535">
        <v>414802.71</v>
      </c>
      <c r="D21535" t="s">
        <v>26</v>
      </c>
      <c r="E21535" t="s">
        <v>26</v>
      </c>
      <c r="F21535">
        <v>3940910</v>
      </c>
    </row>
    <row r="21536" spans="1:6">
      <c r="A21536" s="171">
        <v>44849</v>
      </c>
      <c r="B21536" t="s">
        <v>164</v>
      </c>
      <c r="C21536">
        <v>414802.71</v>
      </c>
      <c r="D21536" t="s">
        <v>27</v>
      </c>
      <c r="E21536" t="s">
        <v>27</v>
      </c>
      <c r="F21536">
        <v>157692</v>
      </c>
    </row>
    <row r="21537" spans="1:6">
      <c r="A21537" s="171">
        <v>44849</v>
      </c>
      <c r="B21537" t="s">
        <v>164</v>
      </c>
      <c r="C21537">
        <v>414802.71</v>
      </c>
      <c r="D21537" t="s">
        <v>28</v>
      </c>
      <c r="E21537" t="s">
        <v>28</v>
      </c>
      <c r="F21537">
        <v>0</v>
      </c>
    </row>
    <row r="21538" spans="1:6">
      <c r="A21538" s="171">
        <v>44849</v>
      </c>
      <c r="B21538" t="s">
        <v>164</v>
      </c>
      <c r="C21538">
        <v>414802.71</v>
      </c>
      <c r="D21538" t="s">
        <v>29</v>
      </c>
      <c r="E21538" t="s">
        <v>29</v>
      </c>
      <c r="F21538">
        <v>2551669</v>
      </c>
    </row>
    <row r="21539" spans="1:6">
      <c r="A21539" s="171">
        <v>44849</v>
      </c>
      <c r="B21539" t="s">
        <v>164</v>
      </c>
      <c r="C21539">
        <v>414802.71</v>
      </c>
      <c r="D21539" t="s">
        <v>30</v>
      </c>
      <c r="E21539" t="s">
        <v>30</v>
      </c>
      <c r="F21539">
        <v>39479293</v>
      </c>
    </row>
    <row r="21540" spans="1:6">
      <c r="A21540" s="171">
        <v>44849</v>
      </c>
      <c r="B21540" t="s">
        <v>164</v>
      </c>
      <c r="C21540">
        <v>414802.71</v>
      </c>
      <c r="D21540" t="s">
        <v>31</v>
      </c>
      <c r="E21540" t="s">
        <v>31</v>
      </c>
      <c r="F21540">
        <v>733606</v>
      </c>
    </row>
    <row r="21541" spans="1:6">
      <c r="A21541" s="171">
        <v>44849</v>
      </c>
      <c r="B21541" t="s">
        <v>164</v>
      </c>
      <c r="C21541">
        <v>414802.71</v>
      </c>
      <c r="D21541" t="s">
        <v>32</v>
      </c>
      <c r="E21541" t="s">
        <v>32</v>
      </c>
      <c r="F21541">
        <v>45071</v>
      </c>
    </row>
    <row r="21542" spans="1:6">
      <c r="A21542" s="171">
        <v>44849</v>
      </c>
      <c r="B21542" t="s">
        <v>164</v>
      </c>
      <c r="C21542">
        <v>414802.71</v>
      </c>
      <c r="D21542" t="s">
        <v>33</v>
      </c>
      <c r="E21542" t="s">
        <v>33</v>
      </c>
      <c r="F21542">
        <v>412861657</v>
      </c>
    </row>
    <row r="21543" spans="1:6">
      <c r="A21543" s="171">
        <v>44849</v>
      </c>
      <c r="B21543" t="s">
        <v>164</v>
      </c>
      <c r="C21543">
        <v>414802.71</v>
      </c>
      <c r="D21543" t="s">
        <v>34</v>
      </c>
      <c r="E21543" t="s">
        <v>34</v>
      </c>
      <c r="F21543">
        <v>0</v>
      </c>
    </row>
    <row r="21544" spans="1:6">
      <c r="A21544" s="171">
        <v>44849</v>
      </c>
      <c r="B21544" t="s">
        <v>164</v>
      </c>
      <c r="C21544">
        <v>414802.71</v>
      </c>
      <c r="D21544" t="s">
        <v>35</v>
      </c>
      <c r="E21544" t="s">
        <v>35</v>
      </c>
      <c r="F21544">
        <v>38866224</v>
      </c>
    </row>
    <row r="21545" spans="1:6">
      <c r="A21545" s="171">
        <v>44849</v>
      </c>
      <c r="B21545" t="s">
        <v>164</v>
      </c>
      <c r="C21545">
        <v>414802.71</v>
      </c>
      <c r="D21545" t="s">
        <v>36</v>
      </c>
      <c r="E21545" t="s">
        <v>36</v>
      </c>
      <c r="F21545">
        <v>0</v>
      </c>
    </row>
    <row r="21546" spans="1:6">
      <c r="A21546" s="171">
        <v>44849</v>
      </c>
      <c r="B21546" t="s">
        <v>164</v>
      </c>
      <c r="C21546">
        <v>414802.71</v>
      </c>
      <c r="D21546" t="s">
        <v>37</v>
      </c>
      <c r="E21546" t="s">
        <v>37</v>
      </c>
      <c r="F21546">
        <v>0</v>
      </c>
    </row>
    <row r="21547" spans="1:6">
      <c r="A21547" s="171">
        <v>44849</v>
      </c>
      <c r="B21547" t="s">
        <v>164</v>
      </c>
      <c r="C21547">
        <v>414802.71</v>
      </c>
      <c r="D21547" t="s">
        <v>38</v>
      </c>
      <c r="E21547" t="s">
        <v>38</v>
      </c>
      <c r="F21547">
        <v>0</v>
      </c>
    </row>
    <row r="21548" spans="1:6">
      <c r="A21548" s="171">
        <v>44849</v>
      </c>
      <c r="B21548" t="s">
        <v>164</v>
      </c>
      <c r="C21548">
        <v>414802.71</v>
      </c>
      <c r="D21548" t="s">
        <v>39</v>
      </c>
      <c r="E21548" t="s">
        <v>39</v>
      </c>
      <c r="F21548">
        <v>0</v>
      </c>
    </row>
    <row r="21549" spans="1:6">
      <c r="A21549" s="171">
        <v>44849</v>
      </c>
      <c r="B21549" t="s">
        <v>164</v>
      </c>
      <c r="C21549">
        <v>414802.71</v>
      </c>
      <c r="D21549" t="s">
        <v>40</v>
      </c>
      <c r="E21549" t="s">
        <v>40</v>
      </c>
      <c r="F21549">
        <v>0</v>
      </c>
    </row>
    <row r="21550" spans="1:6">
      <c r="A21550" s="171">
        <v>44849</v>
      </c>
      <c r="B21550" t="s">
        <v>164</v>
      </c>
      <c r="C21550">
        <v>414802.71</v>
      </c>
      <c r="D21550" t="s">
        <v>41</v>
      </c>
      <c r="E21550" t="s">
        <v>41</v>
      </c>
      <c r="F21550">
        <v>0</v>
      </c>
    </row>
    <row r="21551" spans="1:6">
      <c r="A21551" s="171">
        <v>44850</v>
      </c>
      <c r="B21551" t="s">
        <v>164</v>
      </c>
      <c r="C21551">
        <v>433535.21</v>
      </c>
      <c r="D21551" t="s">
        <v>9</v>
      </c>
      <c r="E21551" t="s">
        <v>9</v>
      </c>
      <c r="F21551">
        <v>2195014</v>
      </c>
    </row>
    <row r="21552" spans="1:6">
      <c r="A21552" s="171">
        <v>44850</v>
      </c>
      <c r="B21552" t="s">
        <v>164</v>
      </c>
      <c r="C21552">
        <v>433535.21</v>
      </c>
      <c r="D21552" t="s">
        <v>9</v>
      </c>
      <c r="E21552" t="s">
        <v>10</v>
      </c>
      <c r="F21552">
        <v>93915</v>
      </c>
    </row>
    <row r="21553" spans="1:6">
      <c r="A21553" s="171">
        <v>44850</v>
      </c>
      <c r="B21553" t="s">
        <v>164</v>
      </c>
      <c r="C21553">
        <v>433535.21</v>
      </c>
      <c r="D21553" t="s">
        <v>9</v>
      </c>
      <c r="E21553" t="s">
        <v>11</v>
      </c>
      <c r="F21553">
        <v>0</v>
      </c>
    </row>
    <row r="21554" spans="1:6">
      <c r="A21554" s="171">
        <v>44850</v>
      </c>
      <c r="B21554" t="s">
        <v>164</v>
      </c>
      <c r="C21554">
        <v>433535.21</v>
      </c>
      <c r="D21554" t="s">
        <v>9</v>
      </c>
      <c r="E21554" t="s">
        <v>12</v>
      </c>
      <c r="F21554">
        <v>2101099</v>
      </c>
    </row>
    <row r="21555" spans="1:6">
      <c r="A21555" s="171">
        <v>44850</v>
      </c>
      <c r="B21555" t="s">
        <v>164</v>
      </c>
      <c r="C21555">
        <v>433535.21</v>
      </c>
      <c r="D21555" t="s">
        <v>9</v>
      </c>
      <c r="E21555" t="s">
        <v>13</v>
      </c>
      <c r="F21555">
        <v>0</v>
      </c>
    </row>
    <row r="21556" spans="1:6">
      <c r="A21556" s="171">
        <v>44850</v>
      </c>
      <c r="B21556" t="s">
        <v>164</v>
      </c>
      <c r="C21556">
        <v>433535.21</v>
      </c>
      <c r="D21556" t="s">
        <v>14</v>
      </c>
      <c r="E21556" t="s">
        <v>14</v>
      </c>
      <c r="F21556">
        <v>0</v>
      </c>
    </row>
    <row r="21557" spans="1:6">
      <c r="A21557" s="171">
        <v>44850</v>
      </c>
      <c r="B21557" t="s">
        <v>164</v>
      </c>
      <c r="C21557">
        <v>433535.21</v>
      </c>
      <c r="D21557" t="s">
        <v>14</v>
      </c>
      <c r="E21557" t="s">
        <v>15</v>
      </c>
      <c r="F21557">
        <v>0</v>
      </c>
    </row>
    <row r="21558" spans="1:6">
      <c r="A21558" s="171">
        <v>44850</v>
      </c>
      <c r="B21558" t="s">
        <v>164</v>
      </c>
      <c r="C21558">
        <v>433535.21</v>
      </c>
      <c r="D21558" t="s">
        <v>14</v>
      </c>
      <c r="E21558" t="s">
        <v>16</v>
      </c>
      <c r="F21558">
        <v>0</v>
      </c>
    </row>
    <row r="21559" spans="1:6">
      <c r="A21559" s="171">
        <v>44850</v>
      </c>
      <c r="B21559" t="s">
        <v>164</v>
      </c>
      <c r="C21559">
        <v>433535.21</v>
      </c>
      <c r="D21559" t="s">
        <v>14</v>
      </c>
      <c r="E21559" t="s">
        <v>17</v>
      </c>
      <c r="F21559">
        <v>0</v>
      </c>
    </row>
    <row r="21560" spans="1:6">
      <c r="A21560" s="171">
        <v>44850</v>
      </c>
      <c r="B21560" t="s">
        <v>164</v>
      </c>
      <c r="C21560">
        <v>433535.21</v>
      </c>
      <c r="D21560" t="s">
        <v>14</v>
      </c>
      <c r="E21560" t="s">
        <v>18</v>
      </c>
      <c r="F21560">
        <v>0</v>
      </c>
    </row>
    <row r="21561" spans="1:6">
      <c r="A21561" s="171">
        <v>44850</v>
      </c>
      <c r="B21561" t="s">
        <v>164</v>
      </c>
      <c r="C21561">
        <v>433535.21</v>
      </c>
      <c r="D21561" t="s">
        <v>19</v>
      </c>
      <c r="E21561" t="s">
        <v>19</v>
      </c>
      <c r="F21561">
        <v>2933548</v>
      </c>
    </row>
    <row r="21562" spans="1:6">
      <c r="A21562" s="171">
        <v>44850</v>
      </c>
      <c r="B21562" t="s">
        <v>164</v>
      </c>
      <c r="C21562">
        <v>433535.21</v>
      </c>
      <c r="D21562" t="s">
        <v>19</v>
      </c>
      <c r="E21562" t="s">
        <v>20</v>
      </c>
      <c r="F21562">
        <v>2859060</v>
      </c>
    </row>
    <row r="21563" spans="1:6">
      <c r="A21563" s="171">
        <v>44850</v>
      </c>
      <c r="B21563" t="s">
        <v>164</v>
      </c>
      <c r="C21563">
        <v>433535.21</v>
      </c>
      <c r="D21563" t="s">
        <v>19</v>
      </c>
      <c r="E21563" t="s">
        <v>21</v>
      </c>
      <c r="F21563">
        <v>74488</v>
      </c>
    </row>
    <row r="21564" spans="1:6">
      <c r="A21564" s="171">
        <v>44850</v>
      </c>
      <c r="B21564" t="s">
        <v>164</v>
      </c>
      <c r="C21564">
        <v>433535.21</v>
      </c>
      <c r="D21564" t="s">
        <v>19</v>
      </c>
      <c r="E21564" t="s">
        <v>22</v>
      </c>
      <c r="F21564">
        <v>0</v>
      </c>
    </row>
    <row r="21565" spans="1:6">
      <c r="A21565" s="171">
        <v>44850</v>
      </c>
      <c r="B21565" t="s">
        <v>164</v>
      </c>
      <c r="C21565">
        <v>433535.21</v>
      </c>
      <c r="D21565" t="s">
        <v>23</v>
      </c>
      <c r="E21565" t="s">
        <v>23</v>
      </c>
      <c r="F21565">
        <v>0</v>
      </c>
    </row>
    <row r="21566" spans="1:6">
      <c r="A21566" s="171">
        <v>44850</v>
      </c>
      <c r="B21566" t="s">
        <v>164</v>
      </c>
      <c r="C21566">
        <v>433535.21</v>
      </c>
      <c r="D21566" t="s">
        <v>24</v>
      </c>
      <c r="E21566" t="s">
        <v>24</v>
      </c>
      <c r="F21566">
        <v>1352852</v>
      </c>
    </row>
    <row r="21567" spans="1:6">
      <c r="A21567" s="171">
        <v>44850</v>
      </c>
      <c r="B21567" t="s">
        <v>164</v>
      </c>
      <c r="C21567">
        <v>433535.21</v>
      </c>
      <c r="D21567" t="s">
        <v>25</v>
      </c>
      <c r="E21567" t="s">
        <v>25</v>
      </c>
      <c r="F21567">
        <v>1738133</v>
      </c>
    </row>
    <row r="21568" spans="1:6">
      <c r="A21568" s="171">
        <v>44850</v>
      </c>
      <c r="B21568" t="s">
        <v>164</v>
      </c>
      <c r="C21568">
        <v>433535.21</v>
      </c>
      <c r="D21568" t="s">
        <v>26</v>
      </c>
      <c r="E21568" t="s">
        <v>26</v>
      </c>
      <c r="F21568">
        <v>3533033</v>
      </c>
    </row>
    <row r="21569" spans="1:6">
      <c r="A21569" s="171">
        <v>44850</v>
      </c>
      <c r="B21569" t="s">
        <v>164</v>
      </c>
      <c r="C21569">
        <v>433535.21</v>
      </c>
      <c r="D21569" t="s">
        <v>27</v>
      </c>
      <c r="E21569" t="s">
        <v>27</v>
      </c>
      <c r="F21569">
        <v>156468</v>
      </c>
    </row>
    <row r="21570" spans="1:6">
      <c r="A21570" s="171">
        <v>44850</v>
      </c>
      <c r="B21570" t="s">
        <v>164</v>
      </c>
      <c r="C21570">
        <v>433535.21</v>
      </c>
      <c r="D21570" t="s">
        <v>28</v>
      </c>
      <c r="E21570" t="s">
        <v>28</v>
      </c>
      <c r="F21570">
        <v>0</v>
      </c>
    </row>
    <row r="21571" spans="1:6">
      <c r="A21571" s="171">
        <v>44850</v>
      </c>
      <c r="B21571" t="s">
        <v>164</v>
      </c>
      <c r="C21571">
        <v>433535.21</v>
      </c>
      <c r="D21571" t="s">
        <v>29</v>
      </c>
      <c r="E21571" t="s">
        <v>29</v>
      </c>
      <c r="F21571">
        <v>2296041</v>
      </c>
    </row>
    <row r="21572" spans="1:6">
      <c r="A21572" s="171">
        <v>44850</v>
      </c>
      <c r="B21572" t="s">
        <v>164</v>
      </c>
      <c r="C21572">
        <v>433535.21</v>
      </c>
      <c r="D21572" t="s">
        <v>30</v>
      </c>
      <c r="E21572" t="s">
        <v>30</v>
      </c>
      <c r="F21572">
        <v>34217586</v>
      </c>
    </row>
    <row r="21573" spans="1:6">
      <c r="A21573" s="171">
        <v>44850</v>
      </c>
      <c r="B21573" t="s">
        <v>164</v>
      </c>
      <c r="C21573">
        <v>433535.21</v>
      </c>
      <c r="D21573" t="s">
        <v>31</v>
      </c>
      <c r="E21573" t="s">
        <v>31</v>
      </c>
      <c r="F21573">
        <v>753488</v>
      </c>
    </row>
    <row r="21574" spans="1:6">
      <c r="A21574" s="171">
        <v>44850</v>
      </c>
      <c r="B21574" t="s">
        <v>164</v>
      </c>
      <c r="C21574">
        <v>433535.21</v>
      </c>
      <c r="D21574" t="s">
        <v>32</v>
      </c>
      <c r="E21574" t="s">
        <v>32</v>
      </c>
      <c r="F21574">
        <v>123431</v>
      </c>
    </row>
    <row r="21575" spans="1:6">
      <c r="A21575" s="171">
        <v>44850</v>
      </c>
      <c r="B21575" t="s">
        <v>164</v>
      </c>
      <c r="C21575">
        <v>433535.21</v>
      </c>
      <c r="D21575" t="s">
        <v>33</v>
      </c>
      <c r="E21575" t="s">
        <v>33</v>
      </c>
      <c r="F21575">
        <v>413861869</v>
      </c>
    </row>
    <row r="21576" spans="1:6">
      <c r="A21576" s="171">
        <v>44850</v>
      </c>
      <c r="B21576" t="s">
        <v>164</v>
      </c>
      <c r="C21576">
        <v>433535.21</v>
      </c>
      <c r="D21576" t="s">
        <v>34</v>
      </c>
      <c r="E21576" t="s">
        <v>34</v>
      </c>
      <c r="F21576">
        <v>0</v>
      </c>
    </row>
    <row r="21577" spans="1:6">
      <c r="A21577" s="171">
        <v>44850</v>
      </c>
      <c r="B21577" t="s">
        <v>164</v>
      </c>
      <c r="C21577">
        <v>433535.21</v>
      </c>
      <c r="D21577" t="s">
        <v>35</v>
      </c>
      <c r="E21577" t="s">
        <v>35</v>
      </c>
      <c r="F21577">
        <v>39701829</v>
      </c>
    </row>
    <row r="21578" spans="1:6">
      <c r="A21578" s="171">
        <v>44850</v>
      </c>
      <c r="B21578" t="s">
        <v>164</v>
      </c>
      <c r="C21578">
        <v>433535.21</v>
      </c>
      <c r="D21578" t="s">
        <v>36</v>
      </c>
      <c r="E21578" t="s">
        <v>36</v>
      </c>
      <c r="F21578">
        <v>0</v>
      </c>
    </row>
    <row r="21579" spans="1:6">
      <c r="A21579" s="171">
        <v>44850</v>
      </c>
      <c r="B21579" t="s">
        <v>164</v>
      </c>
      <c r="C21579">
        <v>433535.21</v>
      </c>
      <c r="D21579" t="s">
        <v>37</v>
      </c>
      <c r="E21579" t="s">
        <v>37</v>
      </c>
      <c r="F21579">
        <v>0</v>
      </c>
    </row>
    <row r="21580" spans="1:6">
      <c r="A21580" s="171">
        <v>44850</v>
      </c>
      <c r="B21580" t="s">
        <v>164</v>
      </c>
      <c r="C21580">
        <v>433535.21</v>
      </c>
      <c r="D21580" t="s">
        <v>38</v>
      </c>
      <c r="E21580" t="s">
        <v>38</v>
      </c>
      <c r="F21580">
        <v>4608977</v>
      </c>
    </row>
    <row r="21581" spans="1:6">
      <c r="A21581" s="171">
        <v>44850</v>
      </c>
      <c r="B21581" t="s">
        <v>164</v>
      </c>
      <c r="C21581">
        <v>433535.21</v>
      </c>
      <c r="D21581" t="s">
        <v>39</v>
      </c>
      <c r="E21581" t="s">
        <v>39</v>
      </c>
      <c r="F21581">
        <v>0</v>
      </c>
    </row>
    <row r="21582" spans="1:6">
      <c r="A21582" s="171">
        <v>44850</v>
      </c>
      <c r="B21582" t="s">
        <v>164</v>
      </c>
      <c r="C21582">
        <v>433535.21</v>
      </c>
      <c r="D21582" t="s">
        <v>40</v>
      </c>
      <c r="E21582" t="s">
        <v>40</v>
      </c>
      <c r="F21582">
        <v>0</v>
      </c>
    </row>
    <row r="21583" spans="1:6">
      <c r="A21583" s="171">
        <v>44850</v>
      </c>
      <c r="B21583" t="s">
        <v>164</v>
      </c>
      <c r="C21583">
        <v>433535.21</v>
      </c>
      <c r="D21583" t="s">
        <v>41</v>
      </c>
      <c r="E21583" t="s">
        <v>41</v>
      </c>
      <c r="F21583">
        <v>0</v>
      </c>
    </row>
    <row r="21584" spans="1:6">
      <c r="A21584" s="171">
        <v>44851</v>
      </c>
      <c r="B21584" t="s">
        <v>164</v>
      </c>
      <c r="C21584">
        <v>263259.93</v>
      </c>
      <c r="D21584" t="s">
        <v>9</v>
      </c>
      <c r="E21584" t="s">
        <v>9</v>
      </c>
      <c r="F21584">
        <v>2055234</v>
      </c>
    </row>
    <row r="21585" spans="1:6">
      <c r="A21585" s="171">
        <v>44851</v>
      </c>
      <c r="B21585" t="s">
        <v>164</v>
      </c>
      <c r="C21585">
        <v>263259.93</v>
      </c>
      <c r="D21585" t="s">
        <v>9</v>
      </c>
      <c r="E21585" t="s">
        <v>10</v>
      </c>
      <c r="F21585">
        <v>28398</v>
      </c>
    </row>
    <row r="21586" spans="1:6">
      <c r="A21586" s="171">
        <v>44851</v>
      </c>
      <c r="B21586" t="s">
        <v>164</v>
      </c>
      <c r="C21586">
        <v>263259.93</v>
      </c>
      <c r="D21586" t="s">
        <v>9</v>
      </c>
      <c r="E21586" t="s">
        <v>11</v>
      </c>
      <c r="F21586">
        <v>17</v>
      </c>
    </row>
    <row r="21587" spans="1:6">
      <c r="A21587" s="171">
        <v>44851</v>
      </c>
      <c r="B21587" t="s">
        <v>164</v>
      </c>
      <c r="C21587">
        <v>263259.93</v>
      </c>
      <c r="D21587" t="s">
        <v>9</v>
      </c>
      <c r="E21587" t="s">
        <v>12</v>
      </c>
      <c r="F21587">
        <v>2026819</v>
      </c>
    </row>
    <row r="21588" spans="1:6">
      <c r="A21588" s="171">
        <v>44851</v>
      </c>
      <c r="B21588" t="s">
        <v>164</v>
      </c>
      <c r="C21588">
        <v>263259.93</v>
      </c>
      <c r="D21588" t="s">
        <v>9</v>
      </c>
      <c r="E21588" t="s">
        <v>13</v>
      </c>
      <c r="F21588">
        <v>0</v>
      </c>
    </row>
    <row r="21589" spans="1:6">
      <c r="A21589" s="171">
        <v>44851</v>
      </c>
      <c r="B21589" t="s">
        <v>164</v>
      </c>
      <c r="C21589">
        <v>263259.93</v>
      </c>
      <c r="D21589" t="s">
        <v>14</v>
      </c>
      <c r="E21589" t="s">
        <v>14</v>
      </c>
      <c r="F21589">
        <v>0</v>
      </c>
    </row>
    <row r="21590" spans="1:6">
      <c r="A21590" s="171">
        <v>44851</v>
      </c>
      <c r="B21590" t="s">
        <v>164</v>
      </c>
      <c r="C21590">
        <v>263259.93</v>
      </c>
      <c r="D21590" t="s">
        <v>14</v>
      </c>
      <c r="E21590" t="s">
        <v>15</v>
      </c>
      <c r="F21590">
        <v>0</v>
      </c>
    </row>
    <row r="21591" spans="1:6">
      <c r="A21591" s="171">
        <v>44851</v>
      </c>
      <c r="B21591" t="s">
        <v>164</v>
      </c>
      <c r="C21591">
        <v>263259.93</v>
      </c>
      <c r="D21591" t="s">
        <v>14</v>
      </c>
      <c r="E21591" t="s">
        <v>16</v>
      </c>
      <c r="F21591">
        <v>0</v>
      </c>
    </row>
    <row r="21592" spans="1:6">
      <c r="A21592" s="171">
        <v>44851</v>
      </c>
      <c r="B21592" t="s">
        <v>164</v>
      </c>
      <c r="C21592">
        <v>263259.93</v>
      </c>
      <c r="D21592" t="s">
        <v>14</v>
      </c>
      <c r="E21592" t="s">
        <v>17</v>
      </c>
      <c r="F21592">
        <v>0</v>
      </c>
    </row>
    <row r="21593" spans="1:6">
      <c r="A21593" s="171">
        <v>44851</v>
      </c>
      <c r="B21593" t="s">
        <v>164</v>
      </c>
      <c r="C21593">
        <v>263259.93</v>
      </c>
      <c r="D21593" t="s">
        <v>14</v>
      </c>
      <c r="E21593" t="s">
        <v>18</v>
      </c>
      <c r="F21593">
        <v>0</v>
      </c>
    </row>
    <row r="21594" spans="1:6">
      <c r="A21594" s="171">
        <v>44851</v>
      </c>
      <c r="B21594" t="s">
        <v>164</v>
      </c>
      <c r="C21594">
        <v>263259.93</v>
      </c>
      <c r="D21594" t="s">
        <v>19</v>
      </c>
      <c r="E21594" t="s">
        <v>19</v>
      </c>
      <c r="F21594">
        <v>1302233</v>
      </c>
    </row>
    <row r="21595" spans="1:6">
      <c r="A21595" s="171">
        <v>44851</v>
      </c>
      <c r="B21595" t="s">
        <v>164</v>
      </c>
      <c r="C21595">
        <v>263259.93</v>
      </c>
      <c r="D21595" t="s">
        <v>19</v>
      </c>
      <c r="E21595" t="s">
        <v>20</v>
      </c>
      <c r="F21595">
        <v>1178008</v>
      </c>
    </row>
    <row r="21596" spans="1:6">
      <c r="A21596" s="171">
        <v>44851</v>
      </c>
      <c r="B21596" t="s">
        <v>164</v>
      </c>
      <c r="C21596">
        <v>263259.93</v>
      </c>
      <c r="D21596" t="s">
        <v>19</v>
      </c>
      <c r="E21596" t="s">
        <v>21</v>
      </c>
      <c r="F21596">
        <v>124225</v>
      </c>
    </row>
    <row r="21597" spans="1:6">
      <c r="A21597" s="171">
        <v>44851</v>
      </c>
      <c r="B21597" t="s">
        <v>164</v>
      </c>
      <c r="C21597">
        <v>263259.93</v>
      </c>
      <c r="D21597" t="s">
        <v>19</v>
      </c>
      <c r="E21597" t="s">
        <v>22</v>
      </c>
      <c r="F21597">
        <v>0</v>
      </c>
    </row>
    <row r="21598" spans="1:6">
      <c r="A21598" s="171">
        <v>44851</v>
      </c>
      <c r="B21598" t="s">
        <v>164</v>
      </c>
      <c r="C21598">
        <v>263259.93</v>
      </c>
      <c r="D21598" t="s">
        <v>23</v>
      </c>
      <c r="E21598" t="s">
        <v>23</v>
      </c>
      <c r="F21598">
        <v>0</v>
      </c>
    </row>
    <row r="21599" spans="1:6">
      <c r="A21599" s="171">
        <v>44851</v>
      </c>
      <c r="B21599" t="s">
        <v>164</v>
      </c>
      <c r="C21599">
        <v>263259.93</v>
      </c>
      <c r="D21599" t="s">
        <v>24</v>
      </c>
      <c r="E21599" t="s">
        <v>24</v>
      </c>
      <c r="F21599">
        <v>1277071</v>
      </c>
    </row>
    <row r="21600" spans="1:6">
      <c r="A21600" s="171">
        <v>44851</v>
      </c>
      <c r="B21600" t="s">
        <v>164</v>
      </c>
      <c r="C21600">
        <v>263259.93</v>
      </c>
      <c r="D21600" t="s">
        <v>25</v>
      </c>
      <c r="E21600" t="s">
        <v>25</v>
      </c>
      <c r="F21600">
        <v>1629763</v>
      </c>
    </row>
    <row r="21601" spans="1:6">
      <c r="A21601" s="171">
        <v>44851</v>
      </c>
      <c r="B21601" t="s">
        <v>164</v>
      </c>
      <c r="C21601">
        <v>263259.93</v>
      </c>
      <c r="D21601" t="s">
        <v>26</v>
      </c>
      <c r="E21601" t="s">
        <v>26</v>
      </c>
      <c r="F21601">
        <v>1746186</v>
      </c>
    </row>
    <row r="21602" spans="1:6">
      <c r="A21602" s="171">
        <v>44851</v>
      </c>
      <c r="B21602" t="s">
        <v>164</v>
      </c>
      <c r="C21602">
        <v>263259.93</v>
      </c>
      <c r="D21602" t="s">
        <v>27</v>
      </c>
      <c r="E21602" t="s">
        <v>27</v>
      </c>
      <c r="F21602">
        <v>175683</v>
      </c>
    </row>
    <row r="21603" spans="1:6">
      <c r="A21603" s="171">
        <v>44851</v>
      </c>
      <c r="B21603" t="s">
        <v>164</v>
      </c>
      <c r="C21603">
        <v>263259.93</v>
      </c>
      <c r="D21603" t="s">
        <v>28</v>
      </c>
      <c r="E21603" t="s">
        <v>28</v>
      </c>
      <c r="F21603">
        <v>0</v>
      </c>
    </row>
    <row r="21604" spans="1:6">
      <c r="A21604" s="171">
        <v>44851</v>
      </c>
      <c r="B21604" t="s">
        <v>164</v>
      </c>
      <c r="C21604">
        <v>263259.93</v>
      </c>
      <c r="D21604" t="s">
        <v>29</v>
      </c>
      <c r="E21604" t="s">
        <v>29</v>
      </c>
      <c r="F21604">
        <v>2330962</v>
      </c>
    </row>
    <row r="21605" spans="1:6">
      <c r="A21605" s="171">
        <v>44851</v>
      </c>
      <c r="B21605" t="s">
        <v>164</v>
      </c>
      <c r="C21605">
        <v>263259.93</v>
      </c>
      <c r="D21605" t="s">
        <v>30</v>
      </c>
      <c r="E21605" t="s">
        <v>30</v>
      </c>
      <c r="F21605">
        <v>27810880</v>
      </c>
    </row>
    <row r="21606" spans="1:6">
      <c r="A21606" s="171">
        <v>44851</v>
      </c>
      <c r="B21606" t="s">
        <v>164</v>
      </c>
      <c r="C21606">
        <v>263259.93</v>
      </c>
      <c r="D21606" t="s">
        <v>31</v>
      </c>
      <c r="E21606" t="s">
        <v>31</v>
      </c>
      <c r="F21606">
        <v>654861</v>
      </c>
    </row>
    <row r="21607" spans="1:6">
      <c r="A21607" s="171">
        <v>44851</v>
      </c>
      <c r="B21607" t="s">
        <v>164</v>
      </c>
      <c r="C21607">
        <v>263259.93</v>
      </c>
      <c r="D21607" t="s">
        <v>32</v>
      </c>
      <c r="E21607" t="s">
        <v>32</v>
      </c>
      <c r="F21607">
        <v>108489</v>
      </c>
    </row>
    <row r="21608" spans="1:6">
      <c r="A21608" s="171">
        <v>44851</v>
      </c>
      <c r="B21608" t="s">
        <v>164</v>
      </c>
      <c r="C21608">
        <v>263259.93</v>
      </c>
      <c r="D21608" t="s">
        <v>33</v>
      </c>
      <c r="E21608" t="s">
        <v>33</v>
      </c>
      <c r="F21608">
        <v>417795937</v>
      </c>
    </row>
    <row r="21609" spans="1:6">
      <c r="A21609" s="171">
        <v>44851</v>
      </c>
      <c r="B21609" t="s">
        <v>164</v>
      </c>
      <c r="C21609">
        <v>263259.93</v>
      </c>
      <c r="D21609" t="s">
        <v>34</v>
      </c>
      <c r="E21609" t="s">
        <v>34</v>
      </c>
      <c r="F21609">
        <v>0</v>
      </c>
    </row>
    <row r="21610" spans="1:6">
      <c r="A21610" s="171">
        <v>44851</v>
      </c>
      <c r="B21610" t="s">
        <v>164</v>
      </c>
      <c r="C21610">
        <v>263259.93</v>
      </c>
      <c r="D21610" t="s">
        <v>35</v>
      </c>
      <c r="E21610" t="s">
        <v>35</v>
      </c>
      <c r="F21610">
        <v>37139657</v>
      </c>
    </row>
    <row r="21611" spans="1:6">
      <c r="A21611" s="171">
        <v>44851</v>
      </c>
      <c r="B21611" t="s">
        <v>164</v>
      </c>
      <c r="C21611">
        <v>263259.93</v>
      </c>
      <c r="D21611" t="s">
        <v>36</v>
      </c>
      <c r="E21611" t="s">
        <v>36</v>
      </c>
      <c r="F21611">
        <v>0</v>
      </c>
    </row>
    <row r="21612" spans="1:6">
      <c r="A21612" s="171">
        <v>44851</v>
      </c>
      <c r="B21612" t="s">
        <v>164</v>
      </c>
      <c r="C21612">
        <v>263259.93</v>
      </c>
      <c r="D21612" t="s">
        <v>37</v>
      </c>
      <c r="E21612" t="s">
        <v>37</v>
      </c>
      <c r="F21612">
        <v>0</v>
      </c>
    </row>
    <row r="21613" spans="1:6">
      <c r="A21613" s="171">
        <v>44851</v>
      </c>
      <c r="B21613" t="s">
        <v>164</v>
      </c>
      <c r="C21613">
        <v>263259.93</v>
      </c>
      <c r="D21613" t="s">
        <v>38</v>
      </c>
      <c r="E21613" t="s">
        <v>38</v>
      </c>
      <c r="F21613">
        <v>0</v>
      </c>
    </row>
    <row r="21614" spans="1:6">
      <c r="A21614" s="171">
        <v>44851</v>
      </c>
      <c r="B21614" t="s">
        <v>164</v>
      </c>
      <c r="C21614">
        <v>263259.93</v>
      </c>
      <c r="D21614" t="s">
        <v>39</v>
      </c>
      <c r="E21614" t="s">
        <v>39</v>
      </c>
      <c r="F21614">
        <v>0</v>
      </c>
    </row>
    <row r="21615" spans="1:6">
      <c r="A21615" s="171">
        <v>44851</v>
      </c>
      <c r="B21615" t="s">
        <v>164</v>
      </c>
      <c r="C21615">
        <v>263259.93</v>
      </c>
      <c r="D21615" t="s">
        <v>40</v>
      </c>
      <c r="E21615" t="s">
        <v>40</v>
      </c>
      <c r="F21615">
        <v>0</v>
      </c>
    </row>
    <row r="21616" spans="1:6">
      <c r="A21616" s="171">
        <v>44851</v>
      </c>
      <c r="B21616" t="s">
        <v>164</v>
      </c>
      <c r="C21616">
        <v>263259.93</v>
      </c>
      <c r="D21616" t="s">
        <v>41</v>
      </c>
      <c r="E21616" t="s">
        <v>41</v>
      </c>
      <c r="F21616">
        <v>0</v>
      </c>
    </row>
    <row r="21617" spans="1:6">
      <c r="A21617" s="171">
        <v>44852</v>
      </c>
      <c r="B21617" t="s">
        <v>164</v>
      </c>
      <c r="C21617">
        <v>227344.33</v>
      </c>
      <c r="D21617" t="s">
        <v>9</v>
      </c>
      <c r="E21617" t="s">
        <v>9</v>
      </c>
      <c r="F21617">
        <v>2108630</v>
      </c>
    </row>
    <row r="21618" spans="1:6">
      <c r="A21618" s="171">
        <v>44852</v>
      </c>
      <c r="B21618" t="s">
        <v>164</v>
      </c>
      <c r="C21618">
        <v>227344.33</v>
      </c>
      <c r="D21618" t="s">
        <v>9</v>
      </c>
      <c r="E21618" t="s">
        <v>10</v>
      </c>
      <c r="F21618">
        <v>22038</v>
      </c>
    </row>
    <row r="21619" spans="1:6">
      <c r="A21619" s="171">
        <v>44852</v>
      </c>
      <c r="B21619" t="s">
        <v>164</v>
      </c>
      <c r="C21619">
        <v>227344.33</v>
      </c>
      <c r="D21619" t="s">
        <v>9</v>
      </c>
      <c r="E21619" t="s">
        <v>11</v>
      </c>
      <c r="F21619">
        <v>21</v>
      </c>
    </row>
    <row r="21620" spans="1:6">
      <c r="A21620" s="171">
        <v>44852</v>
      </c>
      <c r="B21620" t="s">
        <v>164</v>
      </c>
      <c r="C21620">
        <v>227344.33</v>
      </c>
      <c r="D21620" t="s">
        <v>9</v>
      </c>
      <c r="E21620" t="s">
        <v>12</v>
      </c>
      <c r="F21620">
        <v>2086571</v>
      </c>
    </row>
    <row r="21621" spans="1:6">
      <c r="A21621" s="171">
        <v>44852</v>
      </c>
      <c r="B21621" t="s">
        <v>164</v>
      </c>
      <c r="C21621">
        <v>227344.33</v>
      </c>
      <c r="D21621" t="s">
        <v>9</v>
      </c>
      <c r="E21621" t="s">
        <v>13</v>
      </c>
      <c r="F21621">
        <v>0</v>
      </c>
    </row>
    <row r="21622" spans="1:6">
      <c r="A21622" s="171">
        <v>44852</v>
      </c>
      <c r="B21622" t="s">
        <v>164</v>
      </c>
      <c r="C21622">
        <v>227344.33</v>
      </c>
      <c r="D21622" t="s">
        <v>14</v>
      </c>
      <c r="E21622" t="s">
        <v>14</v>
      </c>
      <c r="F21622">
        <v>1</v>
      </c>
    </row>
    <row r="21623" spans="1:6">
      <c r="A21623" s="171">
        <v>44852</v>
      </c>
      <c r="B21623" t="s">
        <v>164</v>
      </c>
      <c r="C21623">
        <v>227344.33</v>
      </c>
      <c r="D21623" t="s">
        <v>14</v>
      </c>
      <c r="E21623" t="s">
        <v>15</v>
      </c>
      <c r="F21623">
        <v>0</v>
      </c>
    </row>
    <row r="21624" spans="1:6">
      <c r="A21624" s="171">
        <v>44852</v>
      </c>
      <c r="B21624" t="s">
        <v>164</v>
      </c>
      <c r="C21624">
        <v>227344.33</v>
      </c>
      <c r="D21624" t="s">
        <v>14</v>
      </c>
      <c r="E21624" t="s">
        <v>16</v>
      </c>
      <c r="F21624">
        <v>1</v>
      </c>
    </row>
    <row r="21625" spans="1:6">
      <c r="A21625" s="171">
        <v>44852</v>
      </c>
      <c r="B21625" t="s">
        <v>164</v>
      </c>
      <c r="C21625">
        <v>227344.33</v>
      </c>
      <c r="D21625" t="s">
        <v>14</v>
      </c>
      <c r="E21625" t="s">
        <v>17</v>
      </c>
      <c r="F21625">
        <v>0</v>
      </c>
    </row>
    <row r="21626" spans="1:6">
      <c r="A21626" s="171">
        <v>44852</v>
      </c>
      <c r="B21626" t="s">
        <v>164</v>
      </c>
      <c r="C21626">
        <v>227344.33</v>
      </c>
      <c r="D21626" t="s">
        <v>14</v>
      </c>
      <c r="E21626" t="s">
        <v>18</v>
      </c>
      <c r="F21626">
        <v>0</v>
      </c>
    </row>
    <row r="21627" spans="1:6">
      <c r="A21627" s="171">
        <v>44852</v>
      </c>
      <c r="B21627" t="s">
        <v>164</v>
      </c>
      <c r="C21627">
        <v>227344.33</v>
      </c>
      <c r="D21627" t="s">
        <v>19</v>
      </c>
      <c r="E21627" t="s">
        <v>19</v>
      </c>
      <c r="F21627">
        <v>1300532</v>
      </c>
    </row>
    <row r="21628" spans="1:6">
      <c r="A21628" s="171">
        <v>44852</v>
      </c>
      <c r="B21628" t="s">
        <v>164</v>
      </c>
      <c r="C21628">
        <v>227344.33</v>
      </c>
      <c r="D21628" t="s">
        <v>19</v>
      </c>
      <c r="E21628" t="s">
        <v>20</v>
      </c>
      <c r="F21628">
        <v>1234123</v>
      </c>
    </row>
    <row r="21629" spans="1:6">
      <c r="A21629" s="171">
        <v>44852</v>
      </c>
      <c r="B21629" t="s">
        <v>164</v>
      </c>
      <c r="C21629">
        <v>227344.33</v>
      </c>
      <c r="D21629" t="s">
        <v>19</v>
      </c>
      <c r="E21629" t="s">
        <v>21</v>
      </c>
      <c r="F21629">
        <v>66409</v>
      </c>
    </row>
    <row r="21630" spans="1:6">
      <c r="A21630" s="171">
        <v>44852</v>
      </c>
      <c r="B21630" t="s">
        <v>164</v>
      </c>
      <c r="C21630">
        <v>227344.33</v>
      </c>
      <c r="D21630" t="s">
        <v>19</v>
      </c>
      <c r="E21630" t="s">
        <v>22</v>
      </c>
      <c r="F21630">
        <v>0</v>
      </c>
    </row>
    <row r="21631" spans="1:6">
      <c r="A21631" s="171">
        <v>44852</v>
      </c>
      <c r="B21631" t="s">
        <v>164</v>
      </c>
      <c r="C21631">
        <v>227344.33</v>
      </c>
      <c r="D21631" t="s">
        <v>23</v>
      </c>
      <c r="E21631" t="s">
        <v>23</v>
      </c>
      <c r="F21631">
        <v>0</v>
      </c>
    </row>
    <row r="21632" spans="1:6">
      <c r="A21632" s="171">
        <v>44852</v>
      </c>
      <c r="B21632" t="s">
        <v>164</v>
      </c>
      <c r="C21632">
        <v>227344.33</v>
      </c>
      <c r="D21632" t="s">
        <v>24</v>
      </c>
      <c r="E21632" t="s">
        <v>24</v>
      </c>
      <c r="F21632">
        <v>1155281</v>
      </c>
    </row>
    <row r="21633" spans="1:6">
      <c r="A21633" s="171">
        <v>44852</v>
      </c>
      <c r="B21633" t="s">
        <v>164</v>
      </c>
      <c r="C21633">
        <v>227344.33</v>
      </c>
      <c r="D21633" t="s">
        <v>25</v>
      </c>
      <c r="E21633" t="s">
        <v>25</v>
      </c>
      <c r="F21633">
        <v>1308509</v>
      </c>
    </row>
    <row r="21634" spans="1:6">
      <c r="A21634" s="171">
        <v>44852</v>
      </c>
      <c r="B21634" t="s">
        <v>164</v>
      </c>
      <c r="C21634">
        <v>227344.33</v>
      </c>
      <c r="D21634" t="s">
        <v>26</v>
      </c>
      <c r="E21634" t="s">
        <v>26</v>
      </c>
      <c r="F21634">
        <v>1750971</v>
      </c>
    </row>
    <row r="21635" spans="1:6">
      <c r="A21635" s="171">
        <v>44852</v>
      </c>
      <c r="B21635" t="s">
        <v>164</v>
      </c>
      <c r="C21635">
        <v>227344.33</v>
      </c>
      <c r="D21635" t="s">
        <v>27</v>
      </c>
      <c r="E21635" t="s">
        <v>27</v>
      </c>
      <c r="F21635">
        <v>179015</v>
      </c>
    </row>
    <row r="21636" spans="1:6">
      <c r="A21636" s="171">
        <v>44852</v>
      </c>
      <c r="B21636" t="s">
        <v>164</v>
      </c>
      <c r="C21636">
        <v>227344.33</v>
      </c>
      <c r="D21636" t="s">
        <v>28</v>
      </c>
      <c r="E21636" t="s">
        <v>28</v>
      </c>
      <c r="F21636">
        <v>0</v>
      </c>
    </row>
    <row r="21637" spans="1:6">
      <c r="A21637" s="171">
        <v>44852</v>
      </c>
      <c r="B21637" t="s">
        <v>164</v>
      </c>
      <c r="C21637">
        <v>227344.33</v>
      </c>
      <c r="D21637" t="s">
        <v>29</v>
      </c>
      <c r="E21637" t="s">
        <v>29</v>
      </c>
      <c r="F21637">
        <v>2217686</v>
      </c>
    </row>
    <row r="21638" spans="1:6">
      <c r="A21638" s="171">
        <v>44852</v>
      </c>
      <c r="B21638" t="s">
        <v>164</v>
      </c>
      <c r="C21638">
        <v>227344.33</v>
      </c>
      <c r="D21638" t="s">
        <v>30</v>
      </c>
      <c r="E21638" t="s">
        <v>30</v>
      </c>
      <c r="F21638">
        <v>21173854</v>
      </c>
    </row>
    <row r="21639" spans="1:6">
      <c r="A21639" s="171">
        <v>44852</v>
      </c>
      <c r="B21639" t="s">
        <v>164</v>
      </c>
      <c r="C21639">
        <v>227344.33</v>
      </c>
      <c r="D21639" t="s">
        <v>31</v>
      </c>
      <c r="E21639" t="s">
        <v>31</v>
      </c>
      <c r="F21639">
        <v>653126</v>
      </c>
    </row>
    <row r="21640" spans="1:6">
      <c r="A21640" s="171">
        <v>44852</v>
      </c>
      <c r="B21640" t="s">
        <v>164</v>
      </c>
      <c r="C21640">
        <v>227344.33</v>
      </c>
      <c r="D21640" t="s">
        <v>32</v>
      </c>
      <c r="E21640" t="s">
        <v>32</v>
      </c>
      <c r="F21640">
        <v>98529</v>
      </c>
    </row>
    <row r="21641" spans="1:6">
      <c r="A21641" s="171">
        <v>44852</v>
      </c>
      <c r="B21641" t="s">
        <v>164</v>
      </c>
      <c r="C21641">
        <v>227344.33</v>
      </c>
      <c r="D21641" t="s">
        <v>33</v>
      </c>
      <c r="E21641" t="s">
        <v>33</v>
      </c>
      <c r="F21641">
        <v>418991982</v>
      </c>
    </row>
    <row r="21642" spans="1:6">
      <c r="A21642" s="171">
        <v>44852</v>
      </c>
      <c r="B21642" t="s">
        <v>164</v>
      </c>
      <c r="C21642">
        <v>227344.33</v>
      </c>
      <c r="D21642" t="s">
        <v>34</v>
      </c>
      <c r="E21642" t="s">
        <v>34</v>
      </c>
      <c r="F21642">
        <v>0</v>
      </c>
    </row>
    <row r="21643" spans="1:6">
      <c r="A21643" s="171">
        <v>44852</v>
      </c>
      <c r="B21643" t="s">
        <v>164</v>
      </c>
      <c r="C21643">
        <v>227344.33</v>
      </c>
      <c r="D21643" t="s">
        <v>35</v>
      </c>
      <c r="E21643" t="s">
        <v>35</v>
      </c>
      <c r="F21643">
        <v>37866049</v>
      </c>
    </row>
    <row r="21644" spans="1:6">
      <c r="A21644" s="171">
        <v>44852</v>
      </c>
      <c r="B21644" t="s">
        <v>164</v>
      </c>
      <c r="C21644">
        <v>227344.33</v>
      </c>
      <c r="D21644" t="s">
        <v>36</v>
      </c>
      <c r="E21644" t="s">
        <v>36</v>
      </c>
      <c r="F21644">
        <v>0</v>
      </c>
    </row>
    <row r="21645" spans="1:6">
      <c r="A21645" s="171">
        <v>44852</v>
      </c>
      <c r="B21645" t="s">
        <v>164</v>
      </c>
      <c r="C21645">
        <v>227344.33</v>
      </c>
      <c r="D21645" t="s">
        <v>37</v>
      </c>
      <c r="E21645" t="s">
        <v>37</v>
      </c>
      <c r="F21645">
        <v>0</v>
      </c>
    </row>
    <row r="21646" spans="1:6">
      <c r="A21646" s="171">
        <v>44852</v>
      </c>
      <c r="B21646" t="s">
        <v>164</v>
      </c>
      <c r="C21646">
        <v>227344.33</v>
      </c>
      <c r="D21646" t="s">
        <v>38</v>
      </c>
      <c r="E21646" t="s">
        <v>38</v>
      </c>
      <c r="F21646">
        <v>0</v>
      </c>
    </row>
    <row r="21647" spans="1:6">
      <c r="A21647" s="171">
        <v>44852</v>
      </c>
      <c r="B21647" t="s">
        <v>164</v>
      </c>
      <c r="C21647">
        <v>227344.33</v>
      </c>
      <c r="D21647" t="s">
        <v>39</v>
      </c>
      <c r="E21647" t="s">
        <v>39</v>
      </c>
      <c r="F21647">
        <v>0</v>
      </c>
    </row>
    <row r="21648" spans="1:6">
      <c r="A21648" s="171">
        <v>44852</v>
      </c>
      <c r="B21648" t="s">
        <v>164</v>
      </c>
      <c r="C21648">
        <v>227344.33</v>
      </c>
      <c r="D21648" t="s">
        <v>40</v>
      </c>
      <c r="E21648" t="s">
        <v>40</v>
      </c>
      <c r="F21648">
        <v>0</v>
      </c>
    </row>
    <row r="21649" spans="1:6">
      <c r="A21649" s="171">
        <v>44852</v>
      </c>
      <c r="B21649" t="s">
        <v>164</v>
      </c>
      <c r="C21649">
        <v>227344.33</v>
      </c>
      <c r="D21649" t="s">
        <v>41</v>
      </c>
      <c r="E21649" t="s">
        <v>41</v>
      </c>
      <c r="F21649">
        <v>0</v>
      </c>
    </row>
    <row r="21650" spans="1:6">
      <c r="A21650" s="171">
        <v>44853</v>
      </c>
      <c r="B21650" t="s">
        <v>164</v>
      </c>
      <c r="C21650">
        <v>236847.52</v>
      </c>
      <c r="D21650" t="s">
        <v>9</v>
      </c>
      <c r="E21650" t="s">
        <v>9</v>
      </c>
      <c r="F21650">
        <v>1947953</v>
      </c>
    </row>
    <row r="21651" spans="1:6">
      <c r="A21651" s="171">
        <v>44853</v>
      </c>
      <c r="B21651" t="s">
        <v>164</v>
      </c>
      <c r="C21651">
        <v>236847.52</v>
      </c>
      <c r="D21651" t="s">
        <v>9</v>
      </c>
      <c r="E21651" t="s">
        <v>10</v>
      </c>
      <c r="F21651">
        <v>20882</v>
      </c>
    </row>
    <row r="21652" spans="1:6">
      <c r="A21652" s="171">
        <v>44853</v>
      </c>
      <c r="B21652" t="s">
        <v>164</v>
      </c>
      <c r="C21652">
        <v>236847.52</v>
      </c>
      <c r="D21652" t="s">
        <v>9</v>
      </c>
      <c r="E21652" t="s">
        <v>11</v>
      </c>
      <c r="F21652">
        <v>0</v>
      </c>
    </row>
    <row r="21653" spans="1:6">
      <c r="A21653" s="171">
        <v>44853</v>
      </c>
      <c r="B21653" t="s">
        <v>164</v>
      </c>
      <c r="C21653">
        <v>236847.52</v>
      </c>
      <c r="D21653" t="s">
        <v>9</v>
      </c>
      <c r="E21653" t="s">
        <v>12</v>
      </c>
      <c r="F21653">
        <v>1927071</v>
      </c>
    </row>
    <row r="21654" spans="1:6">
      <c r="A21654" s="171">
        <v>44853</v>
      </c>
      <c r="B21654" t="s">
        <v>164</v>
      </c>
      <c r="C21654">
        <v>236847.52</v>
      </c>
      <c r="D21654" t="s">
        <v>9</v>
      </c>
      <c r="E21654" t="s">
        <v>13</v>
      </c>
      <c r="F21654">
        <v>0</v>
      </c>
    </row>
    <row r="21655" spans="1:6">
      <c r="A21655" s="171">
        <v>44853</v>
      </c>
      <c r="B21655" t="s">
        <v>164</v>
      </c>
      <c r="C21655">
        <v>236847.52</v>
      </c>
      <c r="D21655" t="s">
        <v>14</v>
      </c>
      <c r="E21655" t="s">
        <v>14</v>
      </c>
      <c r="F21655">
        <v>0</v>
      </c>
    </row>
    <row r="21656" spans="1:6">
      <c r="A21656" s="171">
        <v>44853</v>
      </c>
      <c r="B21656" t="s">
        <v>164</v>
      </c>
      <c r="C21656">
        <v>236847.52</v>
      </c>
      <c r="D21656" t="s">
        <v>14</v>
      </c>
      <c r="E21656" t="s">
        <v>15</v>
      </c>
      <c r="F21656">
        <v>0</v>
      </c>
    </row>
    <row r="21657" spans="1:6">
      <c r="A21657" s="171">
        <v>44853</v>
      </c>
      <c r="B21657" t="s">
        <v>164</v>
      </c>
      <c r="C21657">
        <v>236847.52</v>
      </c>
      <c r="D21657" t="s">
        <v>14</v>
      </c>
      <c r="E21657" t="s">
        <v>16</v>
      </c>
      <c r="F21657">
        <v>0</v>
      </c>
    </row>
    <row r="21658" spans="1:6">
      <c r="A21658" s="171">
        <v>44853</v>
      </c>
      <c r="B21658" t="s">
        <v>164</v>
      </c>
      <c r="C21658">
        <v>236847.52</v>
      </c>
      <c r="D21658" t="s">
        <v>14</v>
      </c>
      <c r="E21658" t="s">
        <v>17</v>
      </c>
      <c r="F21658">
        <v>0</v>
      </c>
    </row>
    <row r="21659" spans="1:6">
      <c r="A21659" s="171">
        <v>44853</v>
      </c>
      <c r="B21659" t="s">
        <v>164</v>
      </c>
      <c r="C21659">
        <v>236847.52</v>
      </c>
      <c r="D21659" t="s">
        <v>14</v>
      </c>
      <c r="E21659" t="s">
        <v>18</v>
      </c>
      <c r="F21659">
        <v>0</v>
      </c>
    </row>
    <row r="21660" spans="1:6">
      <c r="A21660" s="171">
        <v>44853</v>
      </c>
      <c r="B21660" t="s">
        <v>164</v>
      </c>
      <c r="C21660">
        <v>236847.52</v>
      </c>
      <c r="D21660" t="s">
        <v>19</v>
      </c>
      <c r="E21660" t="s">
        <v>19</v>
      </c>
      <c r="F21660">
        <v>874063</v>
      </c>
    </row>
    <row r="21661" spans="1:6">
      <c r="A21661" s="171">
        <v>44853</v>
      </c>
      <c r="B21661" t="s">
        <v>164</v>
      </c>
      <c r="C21661">
        <v>236847.52</v>
      </c>
      <c r="D21661" t="s">
        <v>19</v>
      </c>
      <c r="E21661" t="s">
        <v>20</v>
      </c>
      <c r="F21661">
        <v>847693</v>
      </c>
    </row>
    <row r="21662" spans="1:6">
      <c r="A21662" s="171">
        <v>44853</v>
      </c>
      <c r="B21662" t="s">
        <v>164</v>
      </c>
      <c r="C21662">
        <v>236847.52</v>
      </c>
      <c r="D21662" t="s">
        <v>19</v>
      </c>
      <c r="E21662" t="s">
        <v>21</v>
      </c>
      <c r="F21662">
        <v>26370</v>
      </c>
    </row>
    <row r="21663" spans="1:6">
      <c r="A21663" s="171">
        <v>44853</v>
      </c>
      <c r="B21663" t="s">
        <v>164</v>
      </c>
      <c r="C21663">
        <v>236847.52</v>
      </c>
      <c r="D21663" t="s">
        <v>19</v>
      </c>
      <c r="E21663" t="s">
        <v>22</v>
      </c>
      <c r="F21663">
        <v>0</v>
      </c>
    </row>
    <row r="21664" spans="1:6">
      <c r="A21664" s="171">
        <v>44853</v>
      </c>
      <c r="B21664" t="s">
        <v>164</v>
      </c>
      <c r="C21664">
        <v>236847.52</v>
      </c>
      <c r="D21664" t="s">
        <v>23</v>
      </c>
      <c r="E21664" t="s">
        <v>23</v>
      </c>
      <c r="F21664">
        <v>0</v>
      </c>
    </row>
    <row r="21665" spans="1:6">
      <c r="A21665" s="171">
        <v>44853</v>
      </c>
      <c r="B21665" t="s">
        <v>164</v>
      </c>
      <c r="C21665">
        <v>236847.52</v>
      </c>
      <c r="D21665" t="s">
        <v>24</v>
      </c>
      <c r="E21665" t="s">
        <v>24</v>
      </c>
      <c r="F21665">
        <v>1362116</v>
      </c>
    </row>
    <row r="21666" spans="1:6">
      <c r="A21666" s="171">
        <v>44853</v>
      </c>
      <c r="B21666" t="s">
        <v>164</v>
      </c>
      <c r="C21666">
        <v>236847.52</v>
      </c>
      <c r="D21666" t="s">
        <v>25</v>
      </c>
      <c r="E21666" t="s">
        <v>25</v>
      </c>
      <c r="F21666">
        <v>1014584</v>
      </c>
    </row>
    <row r="21667" spans="1:6">
      <c r="A21667" s="171">
        <v>44853</v>
      </c>
      <c r="B21667" t="s">
        <v>164</v>
      </c>
      <c r="C21667">
        <v>236847.52</v>
      </c>
      <c r="D21667" t="s">
        <v>26</v>
      </c>
      <c r="E21667" t="s">
        <v>26</v>
      </c>
      <c r="F21667">
        <v>1078949</v>
      </c>
    </row>
    <row r="21668" spans="1:6">
      <c r="A21668" s="171">
        <v>44853</v>
      </c>
      <c r="B21668" t="s">
        <v>164</v>
      </c>
      <c r="C21668">
        <v>236847.52</v>
      </c>
      <c r="D21668" t="s">
        <v>27</v>
      </c>
      <c r="E21668" t="s">
        <v>27</v>
      </c>
      <c r="F21668">
        <v>134096</v>
      </c>
    </row>
    <row r="21669" spans="1:6">
      <c r="A21669" s="171">
        <v>44853</v>
      </c>
      <c r="B21669" t="s">
        <v>164</v>
      </c>
      <c r="C21669">
        <v>236847.52</v>
      </c>
      <c r="D21669" t="s">
        <v>28</v>
      </c>
      <c r="E21669" t="s">
        <v>28</v>
      </c>
      <c r="F21669">
        <v>0</v>
      </c>
    </row>
    <row r="21670" spans="1:6">
      <c r="A21670" s="171">
        <v>44853</v>
      </c>
      <c r="B21670" t="s">
        <v>164</v>
      </c>
      <c r="C21670">
        <v>236847.52</v>
      </c>
      <c r="D21670" t="s">
        <v>29</v>
      </c>
      <c r="E21670" t="s">
        <v>29</v>
      </c>
      <c r="F21670">
        <v>1872439</v>
      </c>
    </row>
    <row r="21671" spans="1:6">
      <c r="A21671" s="171">
        <v>44853</v>
      </c>
      <c r="B21671" t="s">
        <v>164</v>
      </c>
      <c r="C21671">
        <v>236847.52</v>
      </c>
      <c r="D21671" t="s">
        <v>30</v>
      </c>
      <c r="E21671" t="s">
        <v>30</v>
      </c>
      <c r="F21671">
        <v>23101153</v>
      </c>
    </row>
    <row r="21672" spans="1:6">
      <c r="A21672" s="171">
        <v>44853</v>
      </c>
      <c r="B21672" t="s">
        <v>164</v>
      </c>
      <c r="C21672">
        <v>236847.52</v>
      </c>
      <c r="D21672" t="s">
        <v>31</v>
      </c>
      <c r="E21672" t="s">
        <v>31</v>
      </c>
      <c r="F21672">
        <v>744738</v>
      </c>
    </row>
    <row r="21673" spans="1:6">
      <c r="A21673" s="171">
        <v>44853</v>
      </c>
      <c r="B21673" t="s">
        <v>164</v>
      </c>
      <c r="C21673">
        <v>236847.52</v>
      </c>
      <c r="D21673" t="s">
        <v>32</v>
      </c>
      <c r="E21673" t="s">
        <v>32</v>
      </c>
      <c r="F21673">
        <v>103940</v>
      </c>
    </row>
    <row r="21674" spans="1:6">
      <c r="A21674" s="171">
        <v>44853</v>
      </c>
      <c r="B21674" t="s">
        <v>164</v>
      </c>
      <c r="C21674">
        <v>236847.52</v>
      </c>
      <c r="D21674" t="s">
        <v>33</v>
      </c>
      <c r="E21674" t="s">
        <v>33</v>
      </c>
      <c r="F21674">
        <v>414638146</v>
      </c>
    </row>
    <row r="21675" spans="1:6">
      <c r="A21675" s="171">
        <v>44853</v>
      </c>
      <c r="B21675" t="s">
        <v>164</v>
      </c>
      <c r="C21675">
        <v>236847.52</v>
      </c>
      <c r="D21675" t="s">
        <v>34</v>
      </c>
      <c r="E21675" t="s">
        <v>34</v>
      </c>
      <c r="F21675">
        <v>0</v>
      </c>
    </row>
    <row r="21676" spans="1:6">
      <c r="A21676" s="171">
        <v>44853</v>
      </c>
      <c r="B21676" t="s">
        <v>164</v>
      </c>
      <c r="C21676">
        <v>236847.52</v>
      </c>
      <c r="D21676" t="s">
        <v>35</v>
      </c>
      <c r="E21676" t="s">
        <v>35</v>
      </c>
      <c r="F21676">
        <v>37364811</v>
      </c>
    </row>
    <row r="21677" spans="1:6">
      <c r="A21677" s="171">
        <v>44853</v>
      </c>
      <c r="B21677" t="s">
        <v>164</v>
      </c>
      <c r="C21677">
        <v>236847.52</v>
      </c>
      <c r="D21677" t="s">
        <v>36</v>
      </c>
      <c r="E21677" t="s">
        <v>36</v>
      </c>
      <c r="F21677">
        <v>0</v>
      </c>
    </row>
    <row r="21678" spans="1:6">
      <c r="A21678" s="171">
        <v>44853</v>
      </c>
      <c r="B21678" t="s">
        <v>164</v>
      </c>
      <c r="C21678">
        <v>236847.52</v>
      </c>
      <c r="D21678" t="s">
        <v>37</v>
      </c>
      <c r="E21678" t="s">
        <v>37</v>
      </c>
      <c r="F21678">
        <v>0</v>
      </c>
    </row>
    <row r="21679" spans="1:6">
      <c r="A21679" s="171">
        <v>44853</v>
      </c>
      <c r="B21679" t="s">
        <v>164</v>
      </c>
      <c r="C21679">
        <v>236847.52</v>
      </c>
      <c r="D21679" t="s">
        <v>38</v>
      </c>
      <c r="E21679" t="s">
        <v>38</v>
      </c>
      <c r="F21679">
        <v>0</v>
      </c>
    </row>
    <row r="21680" spans="1:6">
      <c r="A21680" s="171">
        <v>44853</v>
      </c>
      <c r="B21680" t="s">
        <v>164</v>
      </c>
      <c r="C21680">
        <v>236847.52</v>
      </c>
      <c r="D21680" t="s">
        <v>39</v>
      </c>
      <c r="E21680" t="s">
        <v>39</v>
      </c>
      <c r="F21680">
        <v>0</v>
      </c>
    </row>
    <row r="21681" spans="1:6">
      <c r="A21681" s="171">
        <v>44853</v>
      </c>
      <c r="B21681" t="s">
        <v>164</v>
      </c>
      <c r="C21681">
        <v>236847.52</v>
      </c>
      <c r="D21681" t="s">
        <v>40</v>
      </c>
      <c r="E21681" t="s">
        <v>40</v>
      </c>
      <c r="F21681">
        <v>0</v>
      </c>
    </row>
    <row r="21682" spans="1:6">
      <c r="A21682" s="171">
        <v>44853</v>
      </c>
      <c r="B21682" t="s">
        <v>164</v>
      </c>
      <c r="C21682">
        <v>236847.52</v>
      </c>
      <c r="D21682" t="s">
        <v>41</v>
      </c>
      <c r="E21682" t="s">
        <v>41</v>
      </c>
      <c r="F21682">
        <v>0</v>
      </c>
    </row>
    <row r="21683" spans="1:6">
      <c r="A21683" s="171">
        <v>44854</v>
      </c>
      <c r="B21683" t="s">
        <v>164</v>
      </c>
      <c r="C21683">
        <v>217965.71</v>
      </c>
      <c r="D21683" t="s">
        <v>9</v>
      </c>
      <c r="E21683" t="s">
        <v>9</v>
      </c>
      <c r="F21683">
        <v>1869740</v>
      </c>
    </row>
    <row r="21684" spans="1:6">
      <c r="A21684" s="171">
        <v>44854</v>
      </c>
      <c r="B21684" t="s">
        <v>164</v>
      </c>
      <c r="C21684">
        <v>217965.71</v>
      </c>
      <c r="D21684" t="s">
        <v>9</v>
      </c>
      <c r="E21684" t="s">
        <v>10</v>
      </c>
      <c r="F21684">
        <v>65038</v>
      </c>
    </row>
    <row r="21685" spans="1:6">
      <c r="A21685" s="171">
        <v>44854</v>
      </c>
      <c r="B21685" t="s">
        <v>164</v>
      </c>
      <c r="C21685">
        <v>217965.71</v>
      </c>
      <c r="D21685" t="s">
        <v>9</v>
      </c>
      <c r="E21685" t="s">
        <v>11</v>
      </c>
      <c r="F21685">
        <v>0</v>
      </c>
    </row>
    <row r="21686" spans="1:6">
      <c r="A21686" s="171">
        <v>44854</v>
      </c>
      <c r="B21686" t="s">
        <v>164</v>
      </c>
      <c r="C21686">
        <v>217965.71</v>
      </c>
      <c r="D21686" t="s">
        <v>9</v>
      </c>
      <c r="E21686" t="s">
        <v>12</v>
      </c>
      <c r="F21686">
        <v>1804702</v>
      </c>
    </row>
    <row r="21687" spans="1:6">
      <c r="A21687" s="171">
        <v>44854</v>
      </c>
      <c r="B21687" t="s">
        <v>164</v>
      </c>
      <c r="C21687">
        <v>217965.71</v>
      </c>
      <c r="D21687" t="s">
        <v>9</v>
      </c>
      <c r="E21687" t="s">
        <v>13</v>
      </c>
      <c r="F21687">
        <v>0</v>
      </c>
    </row>
    <row r="21688" spans="1:6">
      <c r="A21688" s="171">
        <v>44854</v>
      </c>
      <c r="B21688" t="s">
        <v>164</v>
      </c>
      <c r="C21688">
        <v>217965.71</v>
      </c>
      <c r="D21688" t="s">
        <v>14</v>
      </c>
      <c r="E21688" t="s">
        <v>14</v>
      </c>
      <c r="F21688">
        <v>0</v>
      </c>
    </row>
    <row r="21689" spans="1:6">
      <c r="A21689" s="171">
        <v>44854</v>
      </c>
      <c r="B21689" t="s">
        <v>164</v>
      </c>
      <c r="C21689">
        <v>217965.71</v>
      </c>
      <c r="D21689" t="s">
        <v>14</v>
      </c>
      <c r="E21689" t="s">
        <v>15</v>
      </c>
      <c r="F21689">
        <v>0</v>
      </c>
    </row>
    <row r="21690" spans="1:6">
      <c r="A21690" s="171">
        <v>44854</v>
      </c>
      <c r="B21690" t="s">
        <v>164</v>
      </c>
      <c r="C21690">
        <v>217965.71</v>
      </c>
      <c r="D21690" t="s">
        <v>14</v>
      </c>
      <c r="E21690" t="s">
        <v>16</v>
      </c>
      <c r="F21690">
        <v>0</v>
      </c>
    </row>
    <row r="21691" spans="1:6">
      <c r="A21691" s="171">
        <v>44854</v>
      </c>
      <c r="B21691" t="s">
        <v>164</v>
      </c>
      <c r="C21691">
        <v>217965.71</v>
      </c>
      <c r="D21691" t="s">
        <v>14</v>
      </c>
      <c r="E21691" t="s">
        <v>17</v>
      </c>
      <c r="F21691">
        <v>0</v>
      </c>
    </row>
    <row r="21692" spans="1:6">
      <c r="A21692" s="171">
        <v>44854</v>
      </c>
      <c r="B21692" t="s">
        <v>164</v>
      </c>
      <c r="C21692">
        <v>217965.71</v>
      </c>
      <c r="D21692" t="s">
        <v>14</v>
      </c>
      <c r="E21692" t="s">
        <v>18</v>
      </c>
      <c r="F21692">
        <v>0</v>
      </c>
    </row>
    <row r="21693" spans="1:6">
      <c r="A21693" s="171">
        <v>44854</v>
      </c>
      <c r="B21693" t="s">
        <v>164</v>
      </c>
      <c r="C21693">
        <v>217965.71</v>
      </c>
      <c r="D21693" t="s">
        <v>19</v>
      </c>
      <c r="E21693" t="s">
        <v>19</v>
      </c>
      <c r="F21693">
        <v>484179</v>
      </c>
    </row>
    <row r="21694" spans="1:6">
      <c r="A21694" s="171">
        <v>44854</v>
      </c>
      <c r="B21694" t="s">
        <v>164</v>
      </c>
      <c r="C21694">
        <v>217965.71</v>
      </c>
      <c r="D21694" t="s">
        <v>19</v>
      </c>
      <c r="E21694" t="s">
        <v>20</v>
      </c>
      <c r="F21694">
        <v>431011</v>
      </c>
    </row>
    <row r="21695" spans="1:6">
      <c r="A21695" s="171">
        <v>44854</v>
      </c>
      <c r="B21695" t="s">
        <v>164</v>
      </c>
      <c r="C21695">
        <v>217965.71</v>
      </c>
      <c r="D21695" t="s">
        <v>19</v>
      </c>
      <c r="E21695" t="s">
        <v>21</v>
      </c>
      <c r="F21695">
        <v>53168</v>
      </c>
    </row>
    <row r="21696" spans="1:6">
      <c r="A21696" s="171">
        <v>44854</v>
      </c>
      <c r="B21696" t="s">
        <v>164</v>
      </c>
      <c r="C21696">
        <v>217965.71</v>
      </c>
      <c r="D21696" t="s">
        <v>19</v>
      </c>
      <c r="E21696" t="s">
        <v>22</v>
      </c>
      <c r="F21696">
        <v>0</v>
      </c>
    </row>
    <row r="21697" spans="1:6">
      <c r="A21697" s="171">
        <v>44854</v>
      </c>
      <c r="B21697" t="s">
        <v>164</v>
      </c>
      <c r="C21697">
        <v>217965.71</v>
      </c>
      <c r="D21697" t="s">
        <v>23</v>
      </c>
      <c r="E21697" t="s">
        <v>23</v>
      </c>
      <c r="F21697">
        <v>0</v>
      </c>
    </row>
    <row r="21698" spans="1:6">
      <c r="A21698" s="171">
        <v>44854</v>
      </c>
      <c r="B21698" t="s">
        <v>164</v>
      </c>
      <c r="C21698">
        <v>217965.71</v>
      </c>
      <c r="D21698" t="s">
        <v>24</v>
      </c>
      <c r="E21698" t="s">
        <v>24</v>
      </c>
      <c r="F21698">
        <v>1329211</v>
      </c>
    </row>
    <row r="21699" spans="1:6">
      <c r="A21699" s="171">
        <v>44854</v>
      </c>
      <c r="B21699" t="s">
        <v>164</v>
      </c>
      <c r="C21699">
        <v>217965.71</v>
      </c>
      <c r="D21699" t="s">
        <v>25</v>
      </c>
      <c r="E21699" t="s">
        <v>25</v>
      </c>
      <c r="F21699">
        <v>1078334</v>
      </c>
    </row>
    <row r="21700" spans="1:6">
      <c r="A21700" s="171">
        <v>44854</v>
      </c>
      <c r="B21700" t="s">
        <v>164</v>
      </c>
      <c r="C21700">
        <v>217965.71</v>
      </c>
      <c r="D21700" t="s">
        <v>26</v>
      </c>
      <c r="E21700" t="s">
        <v>26</v>
      </c>
      <c r="F21700">
        <v>1174224</v>
      </c>
    </row>
    <row r="21701" spans="1:6">
      <c r="A21701" s="171">
        <v>44854</v>
      </c>
      <c r="B21701" t="s">
        <v>164</v>
      </c>
      <c r="C21701">
        <v>217965.71</v>
      </c>
      <c r="D21701" t="s">
        <v>27</v>
      </c>
      <c r="E21701" t="s">
        <v>27</v>
      </c>
      <c r="F21701">
        <v>131681</v>
      </c>
    </row>
    <row r="21702" spans="1:6">
      <c r="A21702" s="171">
        <v>44854</v>
      </c>
      <c r="B21702" t="s">
        <v>164</v>
      </c>
      <c r="C21702">
        <v>217965.71</v>
      </c>
      <c r="D21702" t="s">
        <v>28</v>
      </c>
      <c r="E21702" t="s">
        <v>28</v>
      </c>
      <c r="F21702">
        <v>0</v>
      </c>
    </row>
    <row r="21703" spans="1:6">
      <c r="A21703" s="171">
        <v>44854</v>
      </c>
      <c r="B21703" t="s">
        <v>164</v>
      </c>
      <c r="C21703">
        <v>217965.71</v>
      </c>
      <c r="D21703" t="s">
        <v>29</v>
      </c>
      <c r="E21703" t="s">
        <v>29</v>
      </c>
      <c r="F21703">
        <v>2278256</v>
      </c>
    </row>
    <row r="21704" spans="1:6">
      <c r="A21704" s="171">
        <v>44854</v>
      </c>
      <c r="B21704" t="s">
        <v>164</v>
      </c>
      <c r="C21704">
        <v>217965.71</v>
      </c>
      <c r="D21704" t="s">
        <v>30</v>
      </c>
      <c r="E21704" t="s">
        <v>30</v>
      </c>
      <c r="F21704">
        <v>21851565</v>
      </c>
    </row>
    <row r="21705" spans="1:6">
      <c r="A21705" s="171">
        <v>44854</v>
      </c>
      <c r="B21705" t="s">
        <v>164</v>
      </c>
      <c r="C21705">
        <v>217965.71</v>
      </c>
      <c r="D21705" t="s">
        <v>31</v>
      </c>
      <c r="E21705" t="s">
        <v>31</v>
      </c>
      <c r="F21705">
        <v>554070</v>
      </c>
    </row>
    <row r="21706" spans="1:6">
      <c r="A21706" s="171">
        <v>44854</v>
      </c>
      <c r="B21706" t="s">
        <v>164</v>
      </c>
      <c r="C21706">
        <v>217965.71</v>
      </c>
      <c r="D21706" t="s">
        <v>32</v>
      </c>
      <c r="E21706" t="s">
        <v>32</v>
      </c>
      <c r="F21706">
        <v>133210</v>
      </c>
    </row>
    <row r="21707" spans="1:6">
      <c r="A21707" s="171">
        <v>44854</v>
      </c>
      <c r="B21707" t="s">
        <v>164</v>
      </c>
      <c r="C21707">
        <v>217965.71</v>
      </c>
      <c r="D21707" t="s">
        <v>33</v>
      </c>
      <c r="E21707" t="s">
        <v>33</v>
      </c>
      <c r="F21707">
        <v>414162691</v>
      </c>
    </row>
    <row r="21708" spans="1:6">
      <c r="A21708" s="171">
        <v>44854</v>
      </c>
      <c r="B21708" t="s">
        <v>164</v>
      </c>
      <c r="C21708">
        <v>217965.71</v>
      </c>
      <c r="D21708" t="s">
        <v>34</v>
      </c>
      <c r="E21708" t="s">
        <v>34</v>
      </c>
      <c r="F21708">
        <v>0</v>
      </c>
    </row>
    <row r="21709" spans="1:6">
      <c r="A21709" s="171">
        <v>44854</v>
      </c>
      <c r="B21709" t="s">
        <v>164</v>
      </c>
      <c r="C21709">
        <v>217965.71</v>
      </c>
      <c r="D21709" t="s">
        <v>35</v>
      </c>
      <c r="E21709" t="s">
        <v>35</v>
      </c>
      <c r="F21709">
        <v>37190949</v>
      </c>
    </row>
    <row r="21710" spans="1:6">
      <c r="A21710" s="171">
        <v>44854</v>
      </c>
      <c r="B21710" t="s">
        <v>164</v>
      </c>
      <c r="C21710">
        <v>217965.71</v>
      </c>
      <c r="D21710" t="s">
        <v>36</v>
      </c>
      <c r="E21710" t="s">
        <v>36</v>
      </c>
      <c r="F21710">
        <v>0</v>
      </c>
    </row>
    <row r="21711" spans="1:6">
      <c r="A21711" s="171">
        <v>44854</v>
      </c>
      <c r="B21711" t="s">
        <v>164</v>
      </c>
      <c r="C21711">
        <v>217965.71</v>
      </c>
      <c r="D21711" t="s">
        <v>37</v>
      </c>
      <c r="E21711" t="s">
        <v>37</v>
      </c>
      <c r="F21711">
        <v>0</v>
      </c>
    </row>
    <row r="21712" spans="1:6">
      <c r="A21712" s="171">
        <v>44854</v>
      </c>
      <c r="B21712" t="s">
        <v>164</v>
      </c>
      <c r="C21712">
        <v>217965.71</v>
      </c>
      <c r="D21712" t="s">
        <v>38</v>
      </c>
      <c r="E21712" t="s">
        <v>38</v>
      </c>
      <c r="F21712">
        <v>0</v>
      </c>
    </row>
    <row r="21713" spans="1:6">
      <c r="A21713" s="171">
        <v>44854</v>
      </c>
      <c r="B21713" t="s">
        <v>164</v>
      </c>
      <c r="C21713">
        <v>217965.71</v>
      </c>
      <c r="D21713" t="s">
        <v>39</v>
      </c>
      <c r="E21713" t="s">
        <v>39</v>
      </c>
      <c r="F21713">
        <v>0</v>
      </c>
    </row>
    <row r="21714" spans="1:6">
      <c r="A21714" s="171">
        <v>44854</v>
      </c>
      <c r="B21714" t="s">
        <v>164</v>
      </c>
      <c r="C21714">
        <v>217965.71</v>
      </c>
      <c r="D21714" t="s">
        <v>40</v>
      </c>
      <c r="E21714" t="s">
        <v>40</v>
      </c>
      <c r="F21714">
        <v>0</v>
      </c>
    </row>
    <row r="21715" spans="1:6">
      <c r="A21715" s="171">
        <v>44854</v>
      </c>
      <c r="B21715" t="s">
        <v>164</v>
      </c>
      <c r="C21715">
        <v>217965.71</v>
      </c>
      <c r="D21715" t="s">
        <v>41</v>
      </c>
      <c r="E21715" t="s">
        <v>41</v>
      </c>
      <c r="F21715">
        <v>0</v>
      </c>
    </row>
    <row r="21716" spans="1:6">
      <c r="A21716" s="171">
        <v>44855</v>
      </c>
      <c r="B21716" t="s">
        <v>164</v>
      </c>
      <c r="C21716">
        <v>525914.76</v>
      </c>
      <c r="D21716" t="s">
        <v>9</v>
      </c>
      <c r="E21716" t="s">
        <v>9</v>
      </c>
      <c r="F21716">
        <v>2085118</v>
      </c>
    </row>
    <row r="21717" spans="1:6">
      <c r="A21717" s="171">
        <v>44855</v>
      </c>
      <c r="B21717" t="s">
        <v>164</v>
      </c>
      <c r="C21717">
        <v>525914.76</v>
      </c>
      <c r="D21717" t="s">
        <v>9</v>
      </c>
      <c r="E21717" t="s">
        <v>10</v>
      </c>
      <c r="F21717">
        <v>62223</v>
      </c>
    </row>
    <row r="21718" spans="1:6">
      <c r="A21718" s="171">
        <v>44855</v>
      </c>
      <c r="B21718" t="s">
        <v>164</v>
      </c>
      <c r="C21718">
        <v>525914.76</v>
      </c>
      <c r="D21718" t="s">
        <v>9</v>
      </c>
      <c r="E21718" t="s">
        <v>11</v>
      </c>
      <c r="F21718">
        <v>0</v>
      </c>
    </row>
    <row r="21719" spans="1:6">
      <c r="A21719" s="171">
        <v>44855</v>
      </c>
      <c r="B21719" t="s">
        <v>164</v>
      </c>
      <c r="C21719">
        <v>525914.76</v>
      </c>
      <c r="D21719" t="s">
        <v>9</v>
      </c>
      <c r="E21719" t="s">
        <v>12</v>
      </c>
      <c r="F21719">
        <v>2022895</v>
      </c>
    </row>
    <row r="21720" spans="1:6">
      <c r="A21720" s="171">
        <v>44855</v>
      </c>
      <c r="B21720" t="s">
        <v>164</v>
      </c>
      <c r="C21720">
        <v>525914.76</v>
      </c>
      <c r="D21720" t="s">
        <v>9</v>
      </c>
      <c r="E21720" t="s">
        <v>13</v>
      </c>
      <c r="F21720">
        <v>0</v>
      </c>
    </row>
    <row r="21721" spans="1:6">
      <c r="A21721" s="171">
        <v>44855</v>
      </c>
      <c r="B21721" t="s">
        <v>164</v>
      </c>
      <c r="C21721">
        <v>525914.76</v>
      </c>
      <c r="D21721" t="s">
        <v>14</v>
      </c>
      <c r="E21721" t="s">
        <v>14</v>
      </c>
      <c r="F21721">
        <v>0</v>
      </c>
    </row>
    <row r="21722" spans="1:6">
      <c r="A21722" s="171">
        <v>44855</v>
      </c>
      <c r="B21722" t="s">
        <v>164</v>
      </c>
      <c r="C21722">
        <v>525914.76</v>
      </c>
      <c r="D21722" t="s">
        <v>14</v>
      </c>
      <c r="E21722" t="s">
        <v>15</v>
      </c>
      <c r="F21722">
        <v>0</v>
      </c>
    </row>
    <row r="21723" spans="1:6">
      <c r="A21723" s="171">
        <v>44855</v>
      </c>
      <c r="B21723" t="s">
        <v>164</v>
      </c>
      <c r="C21723">
        <v>525914.76</v>
      </c>
      <c r="D21723" t="s">
        <v>14</v>
      </c>
      <c r="E21723" t="s">
        <v>16</v>
      </c>
      <c r="F21723">
        <v>0</v>
      </c>
    </row>
    <row r="21724" spans="1:6">
      <c r="A21724" s="171">
        <v>44855</v>
      </c>
      <c r="B21724" t="s">
        <v>164</v>
      </c>
      <c r="C21724">
        <v>525914.76</v>
      </c>
      <c r="D21724" t="s">
        <v>14</v>
      </c>
      <c r="E21724" t="s">
        <v>17</v>
      </c>
      <c r="F21724">
        <v>0</v>
      </c>
    </row>
    <row r="21725" spans="1:6">
      <c r="A21725" s="171">
        <v>44855</v>
      </c>
      <c r="B21725" t="s">
        <v>164</v>
      </c>
      <c r="C21725">
        <v>525914.76</v>
      </c>
      <c r="D21725" t="s">
        <v>14</v>
      </c>
      <c r="E21725" t="s">
        <v>18</v>
      </c>
      <c r="F21725">
        <v>0</v>
      </c>
    </row>
    <row r="21726" spans="1:6">
      <c r="A21726" s="171">
        <v>44855</v>
      </c>
      <c r="B21726" t="s">
        <v>164</v>
      </c>
      <c r="C21726">
        <v>525914.76</v>
      </c>
      <c r="D21726" t="s">
        <v>19</v>
      </c>
      <c r="E21726" t="s">
        <v>19</v>
      </c>
      <c r="F21726">
        <v>735350</v>
      </c>
    </row>
    <row r="21727" spans="1:6">
      <c r="A21727" s="171">
        <v>44855</v>
      </c>
      <c r="B21727" t="s">
        <v>164</v>
      </c>
      <c r="C21727">
        <v>525914.76</v>
      </c>
      <c r="D21727" t="s">
        <v>19</v>
      </c>
      <c r="E21727" t="s">
        <v>20</v>
      </c>
      <c r="F21727">
        <v>709234</v>
      </c>
    </row>
    <row r="21728" spans="1:6">
      <c r="A21728" s="171">
        <v>44855</v>
      </c>
      <c r="B21728" t="s">
        <v>164</v>
      </c>
      <c r="C21728">
        <v>525914.76</v>
      </c>
      <c r="D21728" t="s">
        <v>19</v>
      </c>
      <c r="E21728" t="s">
        <v>21</v>
      </c>
      <c r="F21728">
        <v>26116</v>
      </c>
    </row>
    <row r="21729" spans="1:6">
      <c r="A21729" s="171">
        <v>44855</v>
      </c>
      <c r="B21729" t="s">
        <v>164</v>
      </c>
      <c r="C21729">
        <v>525914.76</v>
      </c>
      <c r="D21729" t="s">
        <v>19</v>
      </c>
      <c r="E21729" t="s">
        <v>22</v>
      </c>
      <c r="F21729">
        <v>0</v>
      </c>
    </row>
    <row r="21730" spans="1:6">
      <c r="A21730" s="171">
        <v>44855</v>
      </c>
      <c r="B21730" t="s">
        <v>164</v>
      </c>
      <c r="C21730">
        <v>525914.76</v>
      </c>
      <c r="D21730" t="s">
        <v>23</v>
      </c>
      <c r="E21730" t="s">
        <v>23</v>
      </c>
      <c r="F21730">
        <v>0</v>
      </c>
    </row>
    <row r="21731" spans="1:6">
      <c r="A21731" s="171">
        <v>44855</v>
      </c>
      <c r="B21731" t="s">
        <v>164</v>
      </c>
      <c r="C21731">
        <v>525914.76</v>
      </c>
      <c r="D21731" t="s">
        <v>24</v>
      </c>
      <c r="E21731" t="s">
        <v>24</v>
      </c>
      <c r="F21731">
        <v>1252783</v>
      </c>
    </row>
    <row r="21732" spans="1:6">
      <c r="A21732" s="171">
        <v>44855</v>
      </c>
      <c r="B21732" t="s">
        <v>164</v>
      </c>
      <c r="C21732">
        <v>525914.76</v>
      </c>
      <c r="D21732" t="s">
        <v>25</v>
      </c>
      <c r="E21732" t="s">
        <v>25</v>
      </c>
      <c r="F21732">
        <v>1106924</v>
      </c>
    </row>
    <row r="21733" spans="1:6">
      <c r="A21733" s="171">
        <v>44855</v>
      </c>
      <c r="B21733" t="s">
        <v>164</v>
      </c>
      <c r="C21733">
        <v>525914.76</v>
      </c>
      <c r="D21733" t="s">
        <v>26</v>
      </c>
      <c r="E21733" t="s">
        <v>26</v>
      </c>
      <c r="F21733">
        <v>2824821</v>
      </c>
    </row>
    <row r="21734" spans="1:6">
      <c r="A21734" s="171">
        <v>44855</v>
      </c>
      <c r="B21734" t="s">
        <v>164</v>
      </c>
      <c r="C21734">
        <v>525914.76</v>
      </c>
      <c r="D21734" t="s">
        <v>27</v>
      </c>
      <c r="E21734" t="s">
        <v>27</v>
      </c>
      <c r="F21734">
        <v>108628</v>
      </c>
    </row>
    <row r="21735" spans="1:6">
      <c r="A21735" s="171">
        <v>44855</v>
      </c>
      <c r="B21735" t="s">
        <v>164</v>
      </c>
      <c r="C21735">
        <v>525914.76</v>
      </c>
      <c r="D21735" t="s">
        <v>28</v>
      </c>
      <c r="E21735" t="s">
        <v>28</v>
      </c>
      <c r="F21735">
        <v>0</v>
      </c>
    </row>
    <row r="21736" spans="1:6">
      <c r="A21736" s="171">
        <v>44855</v>
      </c>
      <c r="B21736" t="s">
        <v>164</v>
      </c>
      <c r="C21736">
        <v>525914.76</v>
      </c>
      <c r="D21736" t="s">
        <v>29</v>
      </c>
      <c r="E21736" t="s">
        <v>29</v>
      </c>
      <c r="F21736">
        <v>2377590</v>
      </c>
    </row>
    <row r="21737" spans="1:6">
      <c r="A21737" s="171">
        <v>44855</v>
      </c>
      <c r="B21737" t="s">
        <v>164</v>
      </c>
      <c r="C21737">
        <v>525914.76</v>
      </c>
      <c r="D21737" t="s">
        <v>30</v>
      </c>
      <c r="E21737" t="s">
        <v>30</v>
      </c>
      <c r="F21737">
        <v>24571878</v>
      </c>
    </row>
    <row r="21738" spans="1:6">
      <c r="A21738" s="171">
        <v>44855</v>
      </c>
      <c r="B21738" t="s">
        <v>164</v>
      </c>
      <c r="C21738">
        <v>525914.76</v>
      </c>
      <c r="D21738" t="s">
        <v>31</v>
      </c>
      <c r="E21738" t="s">
        <v>31</v>
      </c>
      <c r="F21738">
        <v>790608</v>
      </c>
    </row>
    <row r="21739" spans="1:6">
      <c r="A21739" s="171">
        <v>44855</v>
      </c>
      <c r="B21739" t="s">
        <v>164</v>
      </c>
      <c r="C21739">
        <v>525914.76</v>
      </c>
      <c r="D21739" t="s">
        <v>32</v>
      </c>
      <c r="E21739" t="s">
        <v>32</v>
      </c>
      <c r="F21739">
        <v>65603</v>
      </c>
    </row>
    <row r="21740" spans="1:6">
      <c r="A21740" s="171">
        <v>44855</v>
      </c>
      <c r="B21740" t="s">
        <v>164</v>
      </c>
      <c r="C21740">
        <v>525914.76</v>
      </c>
      <c r="D21740" t="s">
        <v>33</v>
      </c>
      <c r="E21740" t="s">
        <v>33</v>
      </c>
      <c r="F21740">
        <v>242493557</v>
      </c>
    </row>
    <row r="21741" spans="1:6">
      <c r="A21741" s="171">
        <v>44855</v>
      </c>
      <c r="B21741" t="s">
        <v>164</v>
      </c>
      <c r="C21741">
        <v>525914.76</v>
      </c>
      <c r="D21741" t="s">
        <v>34</v>
      </c>
      <c r="E21741" t="s">
        <v>34</v>
      </c>
      <c r="F21741">
        <v>0</v>
      </c>
    </row>
    <row r="21742" spans="1:6">
      <c r="A21742" s="171">
        <v>44855</v>
      </c>
      <c r="B21742" t="s">
        <v>164</v>
      </c>
      <c r="C21742">
        <v>525914.76</v>
      </c>
      <c r="D21742" t="s">
        <v>35</v>
      </c>
      <c r="E21742" t="s">
        <v>35</v>
      </c>
      <c r="F21742">
        <v>37326472</v>
      </c>
    </row>
    <row r="21743" spans="1:6">
      <c r="A21743" s="171">
        <v>44855</v>
      </c>
      <c r="B21743" t="s">
        <v>164</v>
      </c>
      <c r="C21743">
        <v>525914.76</v>
      </c>
      <c r="D21743" t="s">
        <v>36</v>
      </c>
      <c r="E21743" t="s">
        <v>36</v>
      </c>
      <c r="F21743">
        <v>0</v>
      </c>
    </row>
    <row r="21744" spans="1:6">
      <c r="A21744" s="171">
        <v>44855</v>
      </c>
      <c r="B21744" t="s">
        <v>164</v>
      </c>
      <c r="C21744">
        <v>525914.76</v>
      </c>
      <c r="D21744" t="s">
        <v>37</v>
      </c>
      <c r="E21744" t="s">
        <v>37</v>
      </c>
      <c r="F21744">
        <v>0</v>
      </c>
    </row>
    <row r="21745" spans="1:6">
      <c r="A21745" s="171">
        <v>44855</v>
      </c>
      <c r="B21745" t="s">
        <v>164</v>
      </c>
      <c r="C21745">
        <v>525914.76</v>
      </c>
      <c r="D21745" t="s">
        <v>38</v>
      </c>
      <c r="E21745" t="s">
        <v>38</v>
      </c>
      <c r="F21745">
        <v>5</v>
      </c>
    </row>
    <row r="21746" spans="1:6">
      <c r="A21746" s="171">
        <v>44855</v>
      </c>
      <c r="B21746" t="s">
        <v>164</v>
      </c>
      <c r="C21746">
        <v>525914.76</v>
      </c>
      <c r="D21746" t="s">
        <v>39</v>
      </c>
      <c r="E21746" t="s">
        <v>39</v>
      </c>
      <c r="F21746">
        <v>0</v>
      </c>
    </row>
    <row r="21747" spans="1:6">
      <c r="A21747" s="171">
        <v>44855</v>
      </c>
      <c r="B21747" t="s">
        <v>164</v>
      </c>
      <c r="C21747">
        <v>525914.76</v>
      </c>
      <c r="D21747" t="s">
        <v>40</v>
      </c>
      <c r="E21747" t="s">
        <v>40</v>
      </c>
      <c r="F21747">
        <v>0</v>
      </c>
    </row>
    <row r="21748" spans="1:6">
      <c r="A21748" s="171">
        <v>44855</v>
      </c>
      <c r="B21748" t="s">
        <v>164</v>
      </c>
      <c r="C21748">
        <v>525914.76</v>
      </c>
      <c r="D21748" t="s">
        <v>41</v>
      </c>
      <c r="E21748" t="s">
        <v>41</v>
      </c>
      <c r="F21748">
        <v>0</v>
      </c>
    </row>
    <row r="21749" spans="1:6">
      <c r="A21749" s="171">
        <v>44856</v>
      </c>
      <c r="B21749" t="s">
        <v>164</v>
      </c>
      <c r="C21749">
        <v>385232.3</v>
      </c>
      <c r="D21749" t="s">
        <v>9</v>
      </c>
      <c r="E21749" t="s">
        <v>9</v>
      </c>
      <c r="F21749">
        <v>2467354</v>
      </c>
    </row>
    <row r="21750" spans="1:6">
      <c r="A21750" s="171">
        <v>44856</v>
      </c>
      <c r="B21750" t="s">
        <v>164</v>
      </c>
      <c r="C21750">
        <v>385232.3</v>
      </c>
      <c r="D21750" t="s">
        <v>9</v>
      </c>
      <c r="E21750" t="s">
        <v>10</v>
      </c>
      <c r="F21750">
        <v>100266</v>
      </c>
    </row>
    <row r="21751" spans="1:6">
      <c r="A21751" s="171">
        <v>44856</v>
      </c>
      <c r="B21751" t="s">
        <v>164</v>
      </c>
      <c r="C21751">
        <v>385232.3</v>
      </c>
      <c r="D21751" t="s">
        <v>9</v>
      </c>
      <c r="E21751" t="s">
        <v>11</v>
      </c>
      <c r="F21751">
        <v>0</v>
      </c>
    </row>
    <row r="21752" spans="1:6">
      <c r="A21752" s="171">
        <v>44856</v>
      </c>
      <c r="B21752" t="s">
        <v>164</v>
      </c>
      <c r="C21752">
        <v>385232.3</v>
      </c>
      <c r="D21752" t="s">
        <v>9</v>
      </c>
      <c r="E21752" t="s">
        <v>12</v>
      </c>
      <c r="F21752">
        <v>2367088</v>
      </c>
    </row>
    <row r="21753" spans="1:6">
      <c r="A21753" s="171">
        <v>44856</v>
      </c>
      <c r="B21753" t="s">
        <v>164</v>
      </c>
      <c r="C21753">
        <v>385232.3</v>
      </c>
      <c r="D21753" t="s">
        <v>9</v>
      </c>
      <c r="E21753" t="s">
        <v>13</v>
      </c>
      <c r="F21753">
        <v>0</v>
      </c>
    </row>
    <row r="21754" spans="1:6">
      <c r="A21754" s="171">
        <v>44856</v>
      </c>
      <c r="B21754" t="s">
        <v>164</v>
      </c>
      <c r="C21754">
        <v>385232.3</v>
      </c>
      <c r="D21754" t="s">
        <v>14</v>
      </c>
      <c r="E21754" t="s">
        <v>14</v>
      </c>
      <c r="F21754">
        <v>0</v>
      </c>
    </row>
    <row r="21755" spans="1:6">
      <c r="A21755" s="171">
        <v>44856</v>
      </c>
      <c r="B21755" t="s">
        <v>164</v>
      </c>
      <c r="C21755">
        <v>385232.3</v>
      </c>
      <c r="D21755" t="s">
        <v>14</v>
      </c>
      <c r="E21755" t="s">
        <v>15</v>
      </c>
      <c r="F21755">
        <v>0</v>
      </c>
    </row>
    <row r="21756" spans="1:6">
      <c r="A21756" s="171">
        <v>44856</v>
      </c>
      <c r="B21756" t="s">
        <v>164</v>
      </c>
      <c r="C21756">
        <v>385232.3</v>
      </c>
      <c r="D21756" t="s">
        <v>14</v>
      </c>
      <c r="E21756" t="s">
        <v>16</v>
      </c>
      <c r="F21756">
        <v>0</v>
      </c>
    </row>
    <row r="21757" spans="1:6">
      <c r="A21757" s="171">
        <v>44856</v>
      </c>
      <c r="B21757" t="s">
        <v>164</v>
      </c>
      <c r="C21757">
        <v>385232.3</v>
      </c>
      <c r="D21757" t="s">
        <v>14</v>
      </c>
      <c r="E21757" t="s">
        <v>17</v>
      </c>
      <c r="F21757">
        <v>0</v>
      </c>
    </row>
    <row r="21758" spans="1:6">
      <c r="A21758" s="171">
        <v>44856</v>
      </c>
      <c r="B21758" t="s">
        <v>164</v>
      </c>
      <c r="C21758">
        <v>385232.3</v>
      </c>
      <c r="D21758" t="s">
        <v>14</v>
      </c>
      <c r="E21758" t="s">
        <v>18</v>
      </c>
      <c r="F21758">
        <v>0</v>
      </c>
    </row>
    <row r="21759" spans="1:6">
      <c r="A21759" s="171">
        <v>44856</v>
      </c>
      <c r="B21759" t="s">
        <v>164</v>
      </c>
      <c r="C21759">
        <v>385232.3</v>
      </c>
      <c r="D21759" t="s">
        <v>19</v>
      </c>
      <c r="E21759" t="s">
        <v>19</v>
      </c>
      <c r="F21759">
        <v>1227215</v>
      </c>
    </row>
    <row r="21760" spans="1:6">
      <c r="A21760" s="171">
        <v>44856</v>
      </c>
      <c r="B21760" t="s">
        <v>164</v>
      </c>
      <c r="C21760">
        <v>385232.3</v>
      </c>
      <c r="D21760" t="s">
        <v>19</v>
      </c>
      <c r="E21760" t="s">
        <v>20</v>
      </c>
      <c r="F21760">
        <v>1201113</v>
      </c>
    </row>
    <row r="21761" spans="1:6">
      <c r="A21761" s="171">
        <v>44856</v>
      </c>
      <c r="B21761" t="s">
        <v>164</v>
      </c>
      <c r="C21761">
        <v>385232.3</v>
      </c>
      <c r="D21761" t="s">
        <v>19</v>
      </c>
      <c r="E21761" t="s">
        <v>21</v>
      </c>
      <c r="F21761">
        <v>26102</v>
      </c>
    </row>
    <row r="21762" spans="1:6">
      <c r="A21762" s="171">
        <v>44856</v>
      </c>
      <c r="B21762" t="s">
        <v>164</v>
      </c>
      <c r="C21762">
        <v>385232.3</v>
      </c>
      <c r="D21762" t="s">
        <v>19</v>
      </c>
      <c r="E21762" t="s">
        <v>22</v>
      </c>
      <c r="F21762">
        <v>0</v>
      </c>
    </row>
    <row r="21763" spans="1:6">
      <c r="A21763" s="171">
        <v>44856</v>
      </c>
      <c r="B21763" t="s">
        <v>164</v>
      </c>
      <c r="C21763">
        <v>385232.3</v>
      </c>
      <c r="D21763" t="s">
        <v>23</v>
      </c>
      <c r="E21763" t="s">
        <v>23</v>
      </c>
      <c r="F21763">
        <v>0</v>
      </c>
    </row>
    <row r="21764" spans="1:6">
      <c r="A21764" s="171">
        <v>44856</v>
      </c>
      <c r="B21764" t="s">
        <v>164</v>
      </c>
      <c r="C21764">
        <v>385232.3</v>
      </c>
      <c r="D21764" t="s">
        <v>24</v>
      </c>
      <c r="E21764" t="s">
        <v>24</v>
      </c>
      <c r="F21764">
        <v>1391202</v>
      </c>
    </row>
    <row r="21765" spans="1:6">
      <c r="A21765" s="171">
        <v>44856</v>
      </c>
      <c r="B21765" t="s">
        <v>164</v>
      </c>
      <c r="C21765">
        <v>385232.3</v>
      </c>
      <c r="D21765" t="s">
        <v>25</v>
      </c>
      <c r="E21765" t="s">
        <v>25</v>
      </c>
      <c r="F21765">
        <v>1006459</v>
      </c>
    </row>
    <row r="21766" spans="1:6">
      <c r="A21766" s="171">
        <v>44856</v>
      </c>
      <c r="B21766" t="s">
        <v>164</v>
      </c>
      <c r="C21766">
        <v>385232.3</v>
      </c>
      <c r="D21766" t="s">
        <v>26</v>
      </c>
      <c r="E21766" t="s">
        <v>26</v>
      </c>
      <c r="F21766">
        <v>5469162</v>
      </c>
    </row>
    <row r="21767" spans="1:6">
      <c r="A21767" s="171">
        <v>44856</v>
      </c>
      <c r="B21767" t="s">
        <v>164</v>
      </c>
      <c r="C21767">
        <v>385232.3</v>
      </c>
      <c r="D21767" t="s">
        <v>27</v>
      </c>
      <c r="E21767" t="s">
        <v>27</v>
      </c>
      <c r="F21767">
        <v>122873</v>
      </c>
    </row>
    <row r="21768" spans="1:6">
      <c r="A21768" s="171">
        <v>44856</v>
      </c>
      <c r="B21768" t="s">
        <v>164</v>
      </c>
      <c r="C21768">
        <v>385232.3</v>
      </c>
      <c r="D21768" t="s">
        <v>28</v>
      </c>
      <c r="E21768" t="s">
        <v>28</v>
      </c>
      <c r="F21768">
        <v>0</v>
      </c>
    </row>
    <row r="21769" spans="1:6">
      <c r="A21769" s="171">
        <v>44856</v>
      </c>
      <c r="B21769" t="s">
        <v>164</v>
      </c>
      <c r="C21769">
        <v>385232.3</v>
      </c>
      <c r="D21769" t="s">
        <v>29</v>
      </c>
      <c r="E21769" t="s">
        <v>29</v>
      </c>
      <c r="F21769">
        <v>2960244</v>
      </c>
    </row>
    <row r="21770" spans="1:6">
      <c r="A21770" s="171">
        <v>44856</v>
      </c>
      <c r="B21770" t="s">
        <v>164</v>
      </c>
      <c r="C21770">
        <v>385232.3</v>
      </c>
      <c r="D21770" t="s">
        <v>30</v>
      </c>
      <c r="E21770" t="s">
        <v>30</v>
      </c>
      <c r="F21770">
        <v>30968750</v>
      </c>
    </row>
    <row r="21771" spans="1:6">
      <c r="A21771" s="171">
        <v>44856</v>
      </c>
      <c r="B21771" t="s">
        <v>164</v>
      </c>
      <c r="C21771">
        <v>385232.3</v>
      </c>
      <c r="D21771" t="s">
        <v>31</v>
      </c>
      <c r="E21771" t="s">
        <v>31</v>
      </c>
      <c r="F21771">
        <v>908821</v>
      </c>
    </row>
    <row r="21772" spans="1:6">
      <c r="A21772" s="171">
        <v>44856</v>
      </c>
      <c r="B21772" t="s">
        <v>164</v>
      </c>
      <c r="C21772">
        <v>385232.3</v>
      </c>
      <c r="D21772" t="s">
        <v>32</v>
      </c>
      <c r="E21772" t="s">
        <v>32</v>
      </c>
      <c r="F21772">
        <v>45252</v>
      </c>
    </row>
    <row r="21773" spans="1:6">
      <c r="A21773" s="171">
        <v>44856</v>
      </c>
      <c r="B21773" t="s">
        <v>164</v>
      </c>
      <c r="C21773">
        <v>385232.3</v>
      </c>
      <c r="D21773" t="s">
        <v>33</v>
      </c>
      <c r="E21773" t="s">
        <v>33</v>
      </c>
      <c r="F21773">
        <v>262567112</v>
      </c>
    </row>
    <row r="21774" spans="1:6">
      <c r="A21774" s="171">
        <v>44856</v>
      </c>
      <c r="B21774" t="s">
        <v>164</v>
      </c>
      <c r="C21774">
        <v>385232.3</v>
      </c>
      <c r="D21774" t="s">
        <v>34</v>
      </c>
      <c r="E21774" t="s">
        <v>34</v>
      </c>
      <c r="F21774">
        <v>0</v>
      </c>
    </row>
    <row r="21775" spans="1:6">
      <c r="A21775" s="171">
        <v>44856</v>
      </c>
      <c r="B21775" t="s">
        <v>164</v>
      </c>
      <c r="C21775">
        <v>385232.3</v>
      </c>
      <c r="D21775" t="s">
        <v>35</v>
      </c>
      <c r="E21775" t="s">
        <v>35</v>
      </c>
      <c r="F21775">
        <v>36454246</v>
      </c>
    </row>
    <row r="21776" spans="1:6">
      <c r="A21776" s="171">
        <v>44856</v>
      </c>
      <c r="B21776" t="s">
        <v>164</v>
      </c>
      <c r="C21776">
        <v>385232.3</v>
      </c>
      <c r="D21776" t="s">
        <v>36</v>
      </c>
      <c r="E21776" t="s">
        <v>36</v>
      </c>
      <c r="F21776">
        <v>0</v>
      </c>
    </row>
    <row r="21777" spans="1:6">
      <c r="A21777" s="171">
        <v>44856</v>
      </c>
      <c r="B21777" t="s">
        <v>164</v>
      </c>
      <c r="C21777">
        <v>385232.3</v>
      </c>
      <c r="D21777" t="s">
        <v>37</v>
      </c>
      <c r="E21777" t="s">
        <v>37</v>
      </c>
      <c r="F21777">
        <v>0</v>
      </c>
    </row>
    <row r="21778" spans="1:6">
      <c r="A21778" s="171">
        <v>44856</v>
      </c>
      <c r="B21778" t="s">
        <v>164</v>
      </c>
      <c r="C21778">
        <v>385232.3</v>
      </c>
      <c r="D21778" t="s">
        <v>38</v>
      </c>
      <c r="E21778" t="s">
        <v>38</v>
      </c>
      <c r="F21778">
        <v>0</v>
      </c>
    </row>
    <row r="21779" spans="1:6">
      <c r="A21779" s="171">
        <v>44856</v>
      </c>
      <c r="B21779" t="s">
        <v>164</v>
      </c>
      <c r="C21779">
        <v>385232.3</v>
      </c>
      <c r="D21779" t="s">
        <v>39</v>
      </c>
      <c r="E21779" t="s">
        <v>39</v>
      </c>
      <c r="F21779">
        <v>0</v>
      </c>
    </row>
    <row r="21780" spans="1:6">
      <c r="A21780" s="171">
        <v>44856</v>
      </c>
      <c r="B21780" t="s">
        <v>164</v>
      </c>
      <c r="C21780">
        <v>385232.3</v>
      </c>
      <c r="D21780" t="s">
        <v>40</v>
      </c>
      <c r="E21780" t="s">
        <v>40</v>
      </c>
      <c r="F21780">
        <v>0</v>
      </c>
    </row>
    <row r="21781" spans="1:6">
      <c r="A21781" s="171">
        <v>44856</v>
      </c>
      <c r="B21781" t="s">
        <v>164</v>
      </c>
      <c r="C21781">
        <v>385232.3</v>
      </c>
      <c r="D21781" t="s">
        <v>41</v>
      </c>
      <c r="E21781" t="s">
        <v>41</v>
      </c>
      <c r="F21781">
        <v>0</v>
      </c>
    </row>
    <row r="21782" spans="1:6">
      <c r="A21782" s="171">
        <v>44857</v>
      </c>
      <c r="B21782" t="s">
        <v>164</v>
      </c>
      <c r="C21782">
        <v>297741.63</v>
      </c>
      <c r="D21782" t="s">
        <v>9</v>
      </c>
      <c r="E21782" t="s">
        <v>9</v>
      </c>
      <c r="F21782">
        <v>2023337</v>
      </c>
    </row>
    <row r="21783" spans="1:6">
      <c r="A21783" s="171">
        <v>44857</v>
      </c>
      <c r="B21783" t="s">
        <v>164</v>
      </c>
      <c r="C21783">
        <v>297741.63</v>
      </c>
      <c r="D21783" t="s">
        <v>9</v>
      </c>
      <c r="E21783" t="s">
        <v>10</v>
      </c>
      <c r="F21783">
        <v>73167</v>
      </c>
    </row>
    <row r="21784" spans="1:6">
      <c r="A21784" s="171">
        <v>44857</v>
      </c>
      <c r="B21784" t="s">
        <v>164</v>
      </c>
      <c r="C21784">
        <v>297741.63</v>
      </c>
      <c r="D21784" t="s">
        <v>9</v>
      </c>
      <c r="E21784" t="s">
        <v>11</v>
      </c>
      <c r="F21784">
        <v>0</v>
      </c>
    </row>
    <row r="21785" spans="1:6">
      <c r="A21785" s="171">
        <v>44857</v>
      </c>
      <c r="B21785" t="s">
        <v>164</v>
      </c>
      <c r="C21785">
        <v>297741.63</v>
      </c>
      <c r="D21785" t="s">
        <v>9</v>
      </c>
      <c r="E21785" t="s">
        <v>12</v>
      </c>
      <c r="F21785">
        <v>1950170</v>
      </c>
    </row>
    <row r="21786" spans="1:6">
      <c r="A21786" s="171">
        <v>44857</v>
      </c>
      <c r="B21786" t="s">
        <v>164</v>
      </c>
      <c r="C21786">
        <v>297741.63</v>
      </c>
      <c r="D21786" t="s">
        <v>9</v>
      </c>
      <c r="E21786" t="s">
        <v>13</v>
      </c>
      <c r="F21786">
        <v>0</v>
      </c>
    </row>
    <row r="21787" spans="1:6">
      <c r="A21787" s="171">
        <v>44857</v>
      </c>
      <c r="B21787" t="s">
        <v>164</v>
      </c>
      <c r="C21787">
        <v>297741.63</v>
      </c>
      <c r="D21787" t="s">
        <v>14</v>
      </c>
      <c r="E21787" t="s">
        <v>14</v>
      </c>
      <c r="F21787">
        <v>0</v>
      </c>
    </row>
    <row r="21788" spans="1:6">
      <c r="A21788" s="171">
        <v>44857</v>
      </c>
      <c r="B21788" t="s">
        <v>164</v>
      </c>
      <c r="C21788">
        <v>297741.63</v>
      </c>
      <c r="D21788" t="s">
        <v>14</v>
      </c>
      <c r="E21788" t="s">
        <v>15</v>
      </c>
      <c r="F21788">
        <v>0</v>
      </c>
    </row>
    <row r="21789" spans="1:6">
      <c r="A21789" s="171">
        <v>44857</v>
      </c>
      <c r="B21789" t="s">
        <v>164</v>
      </c>
      <c r="C21789">
        <v>297741.63</v>
      </c>
      <c r="D21789" t="s">
        <v>14</v>
      </c>
      <c r="E21789" t="s">
        <v>16</v>
      </c>
      <c r="F21789">
        <v>0</v>
      </c>
    </row>
    <row r="21790" spans="1:6">
      <c r="A21790" s="171">
        <v>44857</v>
      </c>
      <c r="B21790" t="s">
        <v>164</v>
      </c>
      <c r="C21790">
        <v>297741.63</v>
      </c>
      <c r="D21790" t="s">
        <v>14</v>
      </c>
      <c r="E21790" t="s">
        <v>17</v>
      </c>
      <c r="F21790">
        <v>0</v>
      </c>
    </row>
    <row r="21791" spans="1:6">
      <c r="A21791" s="171">
        <v>44857</v>
      </c>
      <c r="B21791" t="s">
        <v>164</v>
      </c>
      <c r="C21791">
        <v>297741.63</v>
      </c>
      <c r="D21791" t="s">
        <v>14</v>
      </c>
      <c r="E21791" t="s">
        <v>18</v>
      </c>
      <c r="F21791">
        <v>0</v>
      </c>
    </row>
    <row r="21792" spans="1:6">
      <c r="A21792" s="171">
        <v>44857</v>
      </c>
      <c r="B21792" t="s">
        <v>164</v>
      </c>
      <c r="C21792">
        <v>297741.63</v>
      </c>
      <c r="D21792" t="s">
        <v>19</v>
      </c>
      <c r="E21792" t="s">
        <v>19</v>
      </c>
      <c r="F21792">
        <v>877096</v>
      </c>
    </row>
    <row r="21793" spans="1:6">
      <c r="A21793" s="171">
        <v>44857</v>
      </c>
      <c r="B21793" t="s">
        <v>164</v>
      </c>
      <c r="C21793">
        <v>297741.63</v>
      </c>
      <c r="D21793" t="s">
        <v>19</v>
      </c>
      <c r="E21793" t="s">
        <v>20</v>
      </c>
      <c r="F21793">
        <v>865543</v>
      </c>
    </row>
    <row r="21794" spans="1:6">
      <c r="A21794" s="171">
        <v>44857</v>
      </c>
      <c r="B21794" t="s">
        <v>164</v>
      </c>
      <c r="C21794">
        <v>297741.63</v>
      </c>
      <c r="D21794" t="s">
        <v>19</v>
      </c>
      <c r="E21794" t="s">
        <v>21</v>
      </c>
      <c r="F21794">
        <v>11553</v>
      </c>
    </row>
    <row r="21795" spans="1:6">
      <c r="A21795" s="171">
        <v>44857</v>
      </c>
      <c r="B21795" t="s">
        <v>164</v>
      </c>
      <c r="C21795">
        <v>297741.63</v>
      </c>
      <c r="D21795" t="s">
        <v>19</v>
      </c>
      <c r="E21795" t="s">
        <v>22</v>
      </c>
      <c r="F21795">
        <v>0</v>
      </c>
    </row>
    <row r="21796" spans="1:6">
      <c r="A21796" s="171">
        <v>44857</v>
      </c>
      <c r="B21796" t="s">
        <v>164</v>
      </c>
      <c r="C21796">
        <v>297741.63</v>
      </c>
      <c r="D21796" t="s">
        <v>23</v>
      </c>
      <c r="E21796" t="s">
        <v>23</v>
      </c>
      <c r="F21796">
        <v>0</v>
      </c>
    </row>
    <row r="21797" spans="1:6">
      <c r="A21797" s="171">
        <v>44857</v>
      </c>
      <c r="B21797" t="s">
        <v>164</v>
      </c>
      <c r="C21797">
        <v>297741.63</v>
      </c>
      <c r="D21797" t="s">
        <v>24</v>
      </c>
      <c r="E21797" t="s">
        <v>24</v>
      </c>
      <c r="F21797">
        <v>1493029</v>
      </c>
    </row>
    <row r="21798" spans="1:6">
      <c r="A21798" s="171">
        <v>44857</v>
      </c>
      <c r="B21798" t="s">
        <v>164</v>
      </c>
      <c r="C21798">
        <v>297741.63</v>
      </c>
      <c r="D21798" t="s">
        <v>25</v>
      </c>
      <c r="E21798" t="s">
        <v>25</v>
      </c>
      <c r="F21798">
        <v>1155678</v>
      </c>
    </row>
    <row r="21799" spans="1:6">
      <c r="A21799" s="171">
        <v>44857</v>
      </c>
      <c r="B21799" t="s">
        <v>164</v>
      </c>
      <c r="C21799">
        <v>297741.63</v>
      </c>
      <c r="D21799" t="s">
        <v>26</v>
      </c>
      <c r="E21799" t="s">
        <v>26</v>
      </c>
      <c r="F21799">
        <v>7309491</v>
      </c>
    </row>
    <row r="21800" spans="1:6">
      <c r="A21800" s="171">
        <v>44857</v>
      </c>
      <c r="B21800" t="s">
        <v>164</v>
      </c>
      <c r="C21800">
        <v>297741.63</v>
      </c>
      <c r="D21800" t="s">
        <v>27</v>
      </c>
      <c r="E21800" t="s">
        <v>27</v>
      </c>
      <c r="F21800">
        <v>135713</v>
      </c>
    </row>
    <row r="21801" spans="1:6">
      <c r="A21801" s="171">
        <v>44857</v>
      </c>
      <c r="B21801" t="s">
        <v>164</v>
      </c>
      <c r="C21801">
        <v>297741.63</v>
      </c>
      <c r="D21801" t="s">
        <v>28</v>
      </c>
      <c r="E21801" t="s">
        <v>28</v>
      </c>
      <c r="F21801">
        <v>0</v>
      </c>
    </row>
    <row r="21802" spans="1:6">
      <c r="A21802" s="171">
        <v>44857</v>
      </c>
      <c r="B21802" t="s">
        <v>164</v>
      </c>
      <c r="C21802">
        <v>297741.63</v>
      </c>
      <c r="D21802" t="s">
        <v>29</v>
      </c>
      <c r="E21802" t="s">
        <v>29</v>
      </c>
      <c r="F21802">
        <v>2209206</v>
      </c>
    </row>
    <row r="21803" spans="1:6">
      <c r="A21803" s="171">
        <v>44857</v>
      </c>
      <c r="B21803" t="s">
        <v>164</v>
      </c>
      <c r="C21803">
        <v>297741.63</v>
      </c>
      <c r="D21803" t="s">
        <v>30</v>
      </c>
      <c r="E21803" t="s">
        <v>30</v>
      </c>
      <c r="F21803">
        <v>36463400</v>
      </c>
    </row>
    <row r="21804" spans="1:6">
      <c r="A21804" s="171">
        <v>44857</v>
      </c>
      <c r="B21804" t="s">
        <v>164</v>
      </c>
      <c r="C21804">
        <v>297741.63</v>
      </c>
      <c r="D21804" t="s">
        <v>31</v>
      </c>
      <c r="E21804" t="s">
        <v>31</v>
      </c>
      <c r="F21804">
        <v>734586</v>
      </c>
    </row>
    <row r="21805" spans="1:6">
      <c r="A21805" s="171">
        <v>44857</v>
      </c>
      <c r="B21805" t="s">
        <v>164</v>
      </c>
      <c r="C21805">
        <v>297741.63</v>
      </c>
      <c r="D21805" t="s">
        <v>32</v>
      </c>
      <c r="E21805" t="s">
        <v>32</v>
      </c>
      <c r="F21805">
        <v>135800</v>
      </c>
    </row>
    <row r="21806" spans="1:6">
      <c r="A21806" s="171">
        <v>44857</v>
      </c>
      <c r="B21806" t="s">
        <v>164</v>
      </c>
      <c r="C21806">
        <v>297741.63</v>
      </c>
      <c r="D21806" t="s">
        <v>33</v>
      </c>
      <c r="E21806" t="s">
        <v>33</v>
      </c>
      <c r="F21806">
        <v>262056801</v>
      </c>
    </row>
    <row r="21807" spans="1:6">
      <c r="A21807" s="171">
        <v>44857</v>
      </c>
      <c r="B21807" t="s">
        <v>164</v>
      </c>
      <c r="C21807">
        <v>297741.63</v>
      </c>
      <c r="D21807" t="s">
        <v>34</v>
      </c>
      <c r="E21807" t="s">
        <v>34</v>
      </c>
      <c r="F21807">
        <v>0</v>
      </c>
    </row>
    <row r="21808" spans="1:6">
      <c r="A21808" s="171">
        <v>44857</v>
      </c>
      <c r="B21808" t="s">
        <v>164</v>
      </c>
      <c r="C21808">
        <v>297741.63</v>
      </c>
      <c r="D21808" t="s">
        <v>35</v>
      </c>
      <c r="E21808" t="s">
        <v>35</v>
      </c>
      <c r="F21808">
        <v>37527003</v>
      </c>
    </row>
    <row r="21809" spans="1:6">
      <c r="A21809" s="171">
        <v>44857</v>
      </c>
      <c r="B21809" t="s">
        <v>164</v>
      </c>
      <c r="C21809">
        <v>297741.63</v>
      </c>
      <c r="D21809" t="s">
        <v>36</v>
      </c>
      <c r="E21809" t="s">
        <v>36</v>
      </c>
      <c r="F21809">
        <v>0</v>
      </c>
    </row>
    <row r="21810" spans="1:6">
      <c r="A21810" s="171">
        <v>44857</v>
      </c>
      <c r="B21810" t="s">
        <v>164</v>
      </c>
      <c r="C21810">
        <v>297741.63</v>
      </c>
      <c r="D21810" t="s">
        <v>37</v>
      </c>
      <c r="E21810" t="s">
        <v>37</v>
      </c>
      <c r="F21810">
        <v>0</v>
      </c>
    </row>
    <row r="21811" spans="1:6">
      <c r="A21811" s="171">
        <v>44857</v>
      </c>
      <c r="B21811" t="s">
        <v>164</v>
      </c>
      <c r="C21811">
        <v>297741.63</v>
      </c>
      <c r="D21811" t="s">
        <v>38</v>
      </c>
      <c r="E21811" t="s">
        <v>38</v>
      </c>
      <c r="F21811">
        <v>0</v>
      </c>
    </row>
    <row r="21812" spans="1:6">
      <c r="A21812" s="171">
        <v>44857</v>
      </c>
      <c r="B21812" t="s">
        <v>164</v>
      </c>
      <c r="C21812">
        <v>297741.63</v>
      </c>
      <c r="D21812" t="s">
        <v>39</v>
      </c>
      <c r="E21812" t="s">
        <v>39</v>
      </c>
      <c r="F21812">
        <v>0</v>
      </c>
    </row>
    <row r="21813" spans="1:6">
      <c r="A21813" s="171">
        <v>44857</v>
      </c>
      <c r="B21813" t="s">
        <v>164</v>
      </c>
      <c r="C21813">
        <v>297741.63</v>
      </c>
      <c r="D21813" t="s">
        <v>40</v>
      </c>
      <c r="E21813" t="s">
        <v>40</v>
      </c>
      <c r="F21813">
        <v>0</v>
      </c>
    </row>
    <row r="21814" spans="1:6">
      <c r="A21814" s="171">
        <v>44857</v>
      </c>
      <c r="B21814" t="s">
        <v>164</v>
      </c>
      <c r="C21814">
        <v>297741.63</v>
      </c>
      <c r="D21814" t="s">
        <v>41</v>
      </c>
      <c r="E21814" t="s">
        <v>41</v>
      </c>
      <c r="F21814">
        <v>0</v>
      </c>
    </row>
    <row r="21815" spans="1:6">
      <c r="A21815" s="171">
        <v>44858</v>
      </c>
      <c r="B21815" t="s">
        <v>164</v>
      </c>
      <c r="C21815">
        <v>231869.41</v>
      </c>
      <c r="D21815" t="s">
        <v>9</v>
      </c>
      <c r="E21815" t="s">
        <v>9</v>
      </c>
      <c r="F21815">
        <v>2130128</v>
      </c>
    </row>
    <row r="21816" spans="1:6">
      <c r="A21816" s="171">
        <v>44858</v>
      </c>
      <c r="B21816" t="s">
        <v>164</v>
      </c>
      <c r="C21816">
        <v>231869.41</v>
      </c>
      <c r="D21816" t="s">
        <v>9</v>
      </c>
      <c r="E21816" t="s">
        <v>10</v>
      </c>
      <c r="F21816">
        <v>105198</v>
      </c>
    </row>
    <row r="21817" spans="1:6">
      <c r="A21817" s="171">
        <v>44858</v>
      </c>
      <c r="B21817" t="s">
        <v>164</v>
      </c>
      <c r="C21817">
        <v>231869.41</v>
      </c>
      <c r="D21817" t="s">
        <v>9</v>
      </c>
      <c r="E21817" t="s">
        <v>11</v>
      </c>
      <c r="F21817">
        <v>0</v>
      </c>
    </row>
    <row r="21818" spans="1:6">
      <c r="A21818" s="171">
        <v>44858</v>
      </c>
      <c r="B21818" t="s">
        <v>164</v>
      </c>
      <c r="C21818">
        <v>231869.41</v>
      </c>
      <c r="D21818" t="s">
        <v>9</v>
      </c>
      <c r="E21818" t="s">
        <v>12</v>
      </c>
      <c r="F21818">
        <v>2024930</v>
      </c>
    </row>
    <row r="21819" spans="1:6">
      <c r="A21819" s="171">
        <v>44858</v>
      </c>
      <c r="B21819" t="s">
        <v>164</v>
      </c>
      <c r="C21819">
        <v>231869.41</v>
      </c>
      <c r="D21819" t="s">
        <v>9</v>
      </c>
      <c r="E21819" t="s">
        <v>13</v>
      </c>
      <c r="F21819">
        <v>0</v>
      </c>
    </row>
    <row r="21820" spans="1:6">
      <c r="A21820" s="171">
        <v>44858</v>
      </c>
      <c r="B21820" t="s">
        <v>164</v>
      </c>
      <c r="C21820">
        <v>231869.41</v>
      </c>
      <c r="D21820" t="s">
        <v>14</v>
      </c>
      <c r="E21820" t="s">
        <v>14</v>
      </c>
      <c r="F21820">
        <v>0</v>
      </c>
    </row>
    <row r="21821" spans="1:6">
      <c r="A21821" s="171">
        <v>44858</v>
      </c>
      <c r="B21821" t="s">
        <v>164</v>
      </c>
      <c r="C21821">
        <v>231869.41</v>
      </c>
      <c r="D21821" t="s">
        <v>14</v>
      </c>
      <c r="E21821" t="s">
        <v>15</v>
      </c>
      <c r="F21821">
        <v>0</v>
      </c>
    </row>
    <row r="21822" spans="1:6">
      <c r="A21822" s="171">
        <v>44858</v>
      </c>
      <c r="B21822" t="s">
        <v>164</v>
      </c>
      <c r="C21822">
        <v>231869.41</v>
      </c>
      <c r="D21822" t="s">
        <v>14</v>
      </c>
      <c r="E21822" t="s">
        <v>16</v>
      </c>
      <c r="F21822">
        <v>0</v>
      </c>
    </row>
    <row r="21823" spans="1:6">
      <c r="A21823" s="171">
        <v>44858</v>
      </c>
      <c r="B21823" t="s">
        <v>164</v>
      </c>
      <c r="C21823">
        <v>231869.41</v>
      </c>
      <c r="D21823" t="s">
        <v>14</v>
      </c>
      <c r="E21823" t="s">
        <v>17</v>
      </c>
      <c r="F21823">
        <v>0</v>
      </c>
    </row>
    <row r="21824" spans="1:6">
      <c r="A21824" s="171">
        <v>44858</v>
      </c>
      <c r="B21824" t="s">
        <v>164</v>
      </c>
      <c r="C21824">
        <v>231869.41</v>
      </c>
      <c r="D21824" t="s">
        <v>14</v>
      </c>
      <c r="E21824" t="s">
        <v>18</v>
      </c>
      <c r="F21824">
        <v>0</v>
      </c>
    </row>
    <row r="21825" spans="1:6">
      <c r="A21825" s="171">
        <v>44858</v>
      </c>
      <c r="B21825" t="s">
        <v>164</v>
      </c>
      <c r="C21825">
        <v>231869.41</v>
      </c>
      <c r="D21825" t="s">
        <v>19</v>
      </c>
      <c r="E21825" t="s">
        <v>19</v>
      </c>
      <c r="F21825">
        <v>386155</v>
      </c>
    </row>
    <row r="21826" spans="1:6">
      <c r="A21826" s="171">
        <v>44858</v>
      </c>
      <c r="B21826" t="s">
        <v>164</v>
      </c>
      <c r="C21826">
        <v>231869.41</v>
      </c>
      <c r="D21826" t="s">
        <v>19</v>
      </c>
      <c r="E21826" t="s">
        <v>20</v>
      </c>
      <c r="F21826">
        <v>379111</v>
      </c>
    </row>
    <row r="21827" spans="1:6">
      <c r="A21827" s="171">
        <v>44858</v>
      </c>
      <c r="B21827" t="s">
        <v>164</v>
      </c>
      <c r="C21827">
        <v>231869.41</v>
      </c>
      <c r="D21827" t="s">
        <v>19</v>
      </c>
      <c r="E21827" t="s">
        <v>21</v>
      </c>
      <c r="F21827">
        <v>7044</v>
      </c>
    </row>
    <row r="21828" spans="1:6">
      <c r="A21828" s="171">
        <v>44858</v>
      </c>
      <c r="B21828" t="s">
        <v>164</v>
      </c>
      <c r="C21828">
        <v>231869.41</v>
      </c>
      <c r="D21828" t="s">
        <v>19</v>
      </c>
      <c r="E21828" t="s">
        <v>22</v>
      </c>
      <c r="F21828">
        <v>0</v>
      </c>
    </row>
    <row r="21829" spans="1:6">
      <c r="A21829" s="171">
        <v>44858</v>
      </c>
      <c r="B21829" t="s">
        <v>164</v>
      </c>
      <c r="C21829">
        <v>231869.41</v>
      </c>
      <c r="D21829" t="s">
        <v>23</v>
      </c>
      <c r="E21829" t="s">
        <v>23</v>
      </c>
      <c r="F21829">
        <v>0</v>
      </c>
    </row>
    <row r="21830" spans="1:6">
      <c r="A21830" s="171">
        <v>44858</v>
      </c>
      <c r="B21830" t="s">
        <v>164</v>
      </c>
      <c r="C21830">
        <v>231869.41</v>
      </c>
      <c r="D21830" t="s">
        <v>24</v>
      </c>
      <c r="E21830" t="s">
        <v>24</v>
      </c>
      <c r="F21830">
        <v>1393380</v>
      </c>
    </row>
    <row r="21831" spans="1:6">
      <c r="A21831" s="171">
        <v>44858</v>
      </c>
      <c r="B21831" t="s">
        <v>164</v>
      </c>
      <c r="C21831">
        <v>231869.41</v>
      </c>
      <c r="D21831" t="s">
        <v>25</v>
      </c>
      <c r="E21831" t="s">
        <v>25</v>
      </c>
      <c r="F21831">
        <v>1515112</v>
      </c>
    </row>
    <row r="21832" spans="1:6">
      <c r="A21832" s="171">
        <v>44858</v>
      </c>
      <c r="B21832" t="s">
        <v>164</v>
      </c>
      <c r="C21832">
        <v>231869.41</v>
      </c>
      <c r="D21832" t="s">
        <v>26</v>
      </c>
      <c r="E21832" t="s">
        <v>26</v>
      </c>
      <c r="F21832">
        <v>4973385</v>
      </c>
    </row>
    <row r="21833" spans="1:6">
      <c r="A21833" s="171">
        <v>44858</v>
      </c>
      <c r="B21833" t="s">
        <v>164</v>
      </c>
      <c r="C21833">
        <v>231869.41</v>
      </c>
      <c r="D21833" t="s">
        <v>27</v>
      </c>
      <c r="E21833" t="s">
        <v>27</v>
      </c>
      <c r="F21833">
        <v>147245</v>
      </c>
    </row>
    <row r="21834" spans="1:6">
      <c r="A21834" s="171">
        <v>44858</v>
      </c>
      <c r="B21834" t="s">
        <v>164</v>
      </c>
      <c r="C21834">
        <v>231869.41</v>
      </c>
      <c r="D21834" t="s">
        <v>28</v>
      </c>
      <c r="E21834" t="s">
        <v>28</v>
      </c>
      <c r="F21834">
        <v>0</v>
      </c>
    </row>
    <row r="21835" spans="1:6">
      <c r="A21835" s="171">
        <v>44858</v>
      </c>
      <c r="B21835" t="s">
        <v>164</v>
      </c>
      <c r="C21835">
        <v>231869.41</v>
      </c>
      <c r="D21835" t="s">
        <v>29</v>
      </c>
      <c r="E21835" t="s">
        <v>29</v>
      </c>
      <c r="F21835">
        <v>2070016</v>
      </c>
    </row>
    <row r="21836" spans="1:6">
      <c r="A21836" s="171">
        <v>44858</v>
      </c>
      <c r="B21836" t="s">
        <v>164</v>
      </c>
      <c r="C21836">
        <v>231869.41</v>
      </c>
      <c r="D21836" t="s">
        <v>30</v>
      </c>
      <c r="E21836" t="s">
        <v>30</v>
      </c>
      <c r="F21836">
        <v>48801361</v>
      </c>
    </row>
    <row r="21837" spans="1:6">
      <c r="A21837" s="171">
        <v>44858</v>
      </c>
      <c r="B21837" t="s">
        <v>164</v>
      </c>
      <c r="C21837">
        <v>231869.41</v>
      </c>
      <c r="D21837" t="s">
        <v>31</v>
      </c>
      <c r="E21837" t="s">
        <v>31</v>
      </c>
      <c r="F21837">
        <v>539815</v>
      </c>
    </row>
    <row r="21838" spans="1:6">
      <c r="A21838" s="171">
        <v>44858</v>
      </c>
      <c r="B21838" t="s">
        <v>164</v>
      </c>
      <c r="C21838">
        <v>231869.41</v>
      </c>
      <c r="D21838" t="s">
        <v>32</v>
      </c>
      <c r="E21838" t="s">
        <v>32</v>
      </c>
      <c r="F21838">
        <v>121757</v>
      </c>
    </row>
    <row r="21839" spans="1:6">
      <c r="A21839" s="171">
        <v>44858</v>
      </c>
      <c r="B21839" t="s">
        <v>164</v>
      </c>
      <c r="C21839">
        <v>231869.41</v>
      </c>
      <c r="D21839" t="s">
        <v>33</v>
      </c>
      <c r="E21839" t="s">
        <v>33</v>
      </c>
      <c r="F21839">
        <v>361732933</v>
      </c>
    </row>
    <row r="21840" spans="1:6">
      <c r="A21840" s="171">
        <v>44858</v>
      </c>
      <c r="B21840" t="s">
        <v>164</v>
      </c>
      <c r="C21840">
        <v>231869.41</v>
      </c>
      <c r="D21840" t="s">
        <v>34</v>
      </c>
      <c r="E21840" t="s">
        <v>34</v>
      </c>
      <c r="F21840">
        <v>0</v>
      </c>
    </row>
    <row r="21841" spans="1:6">
      <c r="A21841" s="171">
        <v>44858</v>
      </c>
      <c r="B21841" t="s">
        <v>164</v>
      </c>
      <c r="C21841">
        <v>231869.41</v>
      </c>
      <c r="D21841" t="s">
        <v>35</v>
      </c>
      <c r="E21841" t="s">
        <v>35</v>
      </c>
      <c r="F21841">
        <v>34518736</v>
      </c>
    </row>
    <row r="21842" spans="1:6">
      <c r="A21842" s="171">
        <v>44858</v>
      </c>
      <c r="B21842" t="s">
        <v>164</v>
      </c>
      <c r="C21842">
        <v>231869.41</v>
      </c>
      <c r="D21842" t="s">
        <v>36</v>
      </c>
      <c r="E21842" t="s">
        <v>36</v>
      </c>
      <c r="F21842">
        <v>0</v>
      </c>
    </row>
    <row r="21843" spans="1:6">
      <c r="A21843" s="171">
        <v>44858</v>
      </c>
      <c r="B21843" t="s">
        <v>164</v>
      </c>
      <c r="C21843">
        <v>231869.41</v>
      </c>
      <c r="D21843" t="s">
        <v>37</v>
      </c>
      <c r="E21843" t="s">
        <v>37</v>
      </c>
      <c r="F21843">
        <v>0</v>
      </c>
    </row>
    <row r="21844" spans="1:6">
      <c r="A21844" s="171">
        <v>44858</v>
      </c>
      <c r="B21844" t="s">
        <v>164</v>
      </c>
      <c r="C21844">
        <v>231869.41</v>
      </c>
      <c r="D21844" t="s">
        <v>38</v>
      </c>
      <c r="E21844" t="s">
        <v>38</v>
      </c>
      <c r="F21844">
        <v>0</v>
      </c>
    </row>
    <row r="21845" spans="1:6">
      <c r="A21845" s="171">
        <v>44858</v>
      </c>
      <c r="B21845" t="s">
        <v>164</v>
      </c>
      <c r="C21845">
        <v>231869.41</v>
      </c>
      <c r="D21845" t="s">
        <v>39</v>
      </c>
      <c r="E21845" t="s">
        <v>39</v>
      </c>
      <c r="F21845">
        <v>0</v>
      </c>
    </row>
    <row r="21846" spans="1:6">
      <c r="A21846" s="171">
        <v>44858</v>
      </c>
      <c r="B21846" t="s">
        <v>164</v>
      </c>
      <c r="C21846">
        <v>231869.41</v>
      </c>
      <c r="D21846" t="s">
        <v>40</v>
      </c>
      <c r="E21846" t="s">
        <v>40</v>
      </c>
      <c r="F21846">
        <v>0</v>
      </c>
    </row>
    <row r="21847" spans="1:6">
      <c r="A21847" s="171">
        <v>44858</v>
      </c>
      <c r="B21847" t="s">
        <v>164</v>
      </c>
      <c r="C21847">
        <v>231869.41</v>
      </c>
      <c r="D21847" t="s">
        <v>41</v>
      </c>
      <c r="E21847" t="s">
        <v>41</v>
      </c>
      <c r="F21847">
        <v>0</v>
      </c>
    </row>
    <row r="21848" spans="1:6">
      <c r="A21848" s="171">
        <v>44859</v>
      </c>
      <c r="B21848" t="s">
        <v>164</v>
      </c>
      <c r="C21848">
        <v>215104.37</v>
      </c>
      <c r="D21848" t="s">
        <v>9</v>
      </c>
      <c r="E21848" t="s">
        <v>9</v>
      </c>
      <c r="F21848">
        <v>1978002</v>
      </c>
    </row>
    <row r="21849" spans="1:6">
      <c r="A21849" s="171">
        <v>44859</v>
      </c>
      <c r="B21849" t="s">
        <v>164</v>
      </c>
      <c r="C21849">
        <v>215104.37</v>
      </c>
      <c r="D21849" t="s">
        <v>9</v>
      </c>
      <c r="E21849" t="s">
        <v>10</v>
      </c>
      <c r="F21849">
        <v>59609</v>
      </c>
    </row>
    <row r="21850" spans="1:6">
      <c r="A21850" s="171">
        <v>44859</v>
      </c>
      <c r="B21850" t="s">
        <v>164</v>
      </c>
      <c r="C21850">
        <v>215104.37</v>
      </c>
      <c r="D21850" t="s">
        <v>9</v>
      </c>
      <c r="E21850" t="s">
        <v>11</v>
      </c>
      <c r="F21850">
        <v>0</v>
      </c>
    </row>
    <row r="21851" spans="1:6">
      <c r="A21851" s="171">
        <v>44859</v>
      </c>
      <c r="B21851" t="s">
        <v>164</v>
      </c>
      <c r="C21851">
        <v>215104.37</v>
      </c>
      <c r="D21851" t="s">
        <v>9</v>
      </c>
      <c r="E21851" t="s">
        <v>12</v>
      </c>
      <c r="F21851">
        <v>1918393</v>
      </c>
    </row>
    <row r="21852" spans="1:6">
      <c r="A21852" s="171">
        <v>44859</v>
      </c>
      <c r="B21852" t="s">
        <v>164</v>
      </c>
      <c r="C21852">
        <v>215104.37</v>
      </c>
      <c r="D21852" t="s">
        <v>9</v>
      </c>
      <c r="E21852" t="s">
        <v>13</v>
      </c>
      <c r="F21852">
        <v>0</v>
      </c>
    </row>
    <row r="21853" spans="1:6">
      <c r="A21853" s="171">
        <v>44859</v>
      </c>
      <c r="B21853" t="s">
        <v>164</v>
      </c>
      <c r="C21853">
        <v>215104.37</v>
      </c>
      <c r="D21853" t="s">
        <v>14</v>
      </c>
      <c r="E21853" t="s">
        <v>14</v>
      </c>
      <c r="F21853">
        <v>0</v>
      </c>
    </row>
    <row r="21854" spans="1:6">
      <c r="A21854" s="171">
        <v>44859</v>
      </c>
      <c r="B21854" t="s">
        <v>164</v>
      </c>
      <c r="C21854">
        <v>215104.37</v>
      </c>
      <c r="D21854" t="s">
        <v>14</v>
      </c>
      <c r="E21854" t="s">
        <v>15</v>
      </c>
      <c r="F21854">
        <v>0</v>
      </c>
    </row>
    <row r="21855" spans="1:6">
      <c r="A21855" s="171">
        <v>44859</v>
      </c>
      <c r="B21855" t="s">
        <v>164</v>
      </c>
      <c r="C21855">
        <v>215104.37</v>
      </c>
      <c r="D21855" t="s">
        <v>14</v>
      </c>
      <c r="E21855" t="s">
        <v>16</v>
      </c>
      <c r="F21855">
        <v>0</v>
      </c>
    </row>
    <row r="21856" spans="1:6">
      <c r="A21856" s="171">
        <v>44859</v>
      </c>
      <c r="B21856" t="s">
        <v>164</v>
      </c>
      <c r="C21856">
        <v>215104.37</v>
      </c>
      <c r="D21856" t="s">
        <v>14</v>
      </c>
      <c r="E21856" t="s">
        <v>17</v>
      </c>
      <c r="F21856">
        <v>0</v>
      </c>
    </row>
    <row r="21857" spans="1:6">
      <c r="A21857" s="171">
        <v>44859</v>
      </c>
      <c r="B21857" t="s">
        <v>164</v>
      </c>
      <c r="C21857">
        <v>215104.37</v>
      </c>
      <c r="D21857" t="s">
        <v>14</v>
      </c>
      <c r="E21857" t="s">
        <v>18</v>
      </c>
      <c r="F21857">
        <v>0</v>
      </c>
    </row>
    <row r="21858" spans="1:6">
      <c r="A21858" s="171">
        <v>44859</v>
      </c>
      <c r="B21858" t="s">
        <v>164</v>
      </c>
      <c r="C21858">
        <v>215104.37</v>
      </c>
      <c r="D21858" t="s">
        <v>19</v>
      </c>
      <c r="E21858" t="s">
        <v>19</v>
      </c>
      <c r="F21858">
        <v>604740</v>
      </c>
    </row>
    <row r="21859" spans="1:6">
      <c r="A21859" s="171">
        <v>44859</v>
      </c>
      <c r="B21859" t="s">
        <v>164</v>
      </c>
      <c r="C21859">
        <v>215104.37</v>
      </c>
      <c r="D21859" t="s">
        <v>19</v>
      </c>
      <c r="E21859" t="s">
        <v>20</v>
      </c>
      <c r="F21859">
        <v>601510</v>
      </c>
    </row>
    <row r="21860" spans="1:6">
      <c r="A21860" s="171">
        <v>44859</v>
      </c>
      <c r="B21860" t="s">
        <v>164</v>
      </c>
      <c r="C21860">
        <v>215104.37</v>
      </c>
      <c r="D21860" t="s">
        <v>19</v>
      </c>
      <c r="E21860" t="s">
        <v>21</v>
      </c>
      <c r="F21860">
        <v>3230</v>
      </c>
    </row>
    <row r="21861" spans="1:6">
      <c r="A21861" s="171">
        <v>44859</v>
      </c>
      <c r="B21861" t="s">
        <v>164</v>
      </c>
      <c r="C21861">
        <v>215104.37</v>
      </c>
      <c r="D21861" t="s">
        <v>19</v>
      </c>
      <c r="E21861" t="s">
        <v>22</v>
      </c>
      <c r="F21861">
        <v>0</v>
      </c>
    </row>
    <row r="21862" spans="1:6">
      <c r="A21862" s="171">
        <v>44859</v>
      </c>
      <c r="B21862" t="s">
        <v>164</v>
      </c>
      <c r="C21862">
        <v>215104.37</v>
      </c>
      <c r="D21862" t="s">
        <v>23</v>
      </c>
      <c r="E21862" t="s">
        <v>23</v>
      </c>
      <c r="F21862">
        <v>0</v>
      </c>
    </row>
    <row r="21863" spans="1:6">
      <c r="A21863" s="171">
        <v>44859</v>
      </c>
      <c r="B21863" t="s">
        <v>164</v>
      </c>
      <c r="C21863">
        <v>215104.37</v>
      </c>
      <c r="D21863" t="s">
        <v>24</v>
      </c>
      <c r="E21863" t="s">
        <v>24</v>
      </c>
      <c r="F21863">
        <v>0</v>
      </c>
    </row>
    <row r="21864" spans="1:6">
      <c r="A21864" s="171">
        <v>44859</v>
      </c>
      <c r="B21864" t="s">
        <v>164</v>
      </c>
      <c r="C21864">
        <v>215104.37</v>
      </c>
      <c r="D21864" t="s">
        <v>25</v>
      </c>
      <c r="E21864" t="s">
        <v>25</v>
      </c>
      <c r="F21864">
        <v>1100038</v>
      </c>
    </row>
    <row r="21865" spans="1:6">
      <c r="A21865" s="171">
        <v>44859</v>
      </c>
      <c r="B21865" t="s">
        <v>164</v>
      </c>
      <c r="C21865">
        <v>215104.37</v>
      </c>
      <c r="D21865" t="s">
        <v>26</v>
      </c>
      <c r="E21865" t="s">
        <v>26</v>
      </c>
      <c r="F21865">
        <v>6921625</v>
      </c>
    </row>
    <row r="21866" spans="1:6">
      <c r="A21866" s="171">
        <v>44859</v>
      </c>
      <c r="B21866" t="s">
        <v>164</v>
      </c>
      <c r="C21866">
        <v>215104.37</v>
      </c>
      <c r="D21866" t="s">
        <v>27</v>
      </c>
      <c r="E21866" t="s">
        <v>27</v>
      </c>
      <c r="F21866">
        <v>196576</v>
      </c>
    </row>
    <row r="21867" spans="1:6">
      <c r="A21867" s="171">
        <v>44859</v>
      </c>
      <c r="B21867" t="s">
        <v>164</v>
      </c>
      <c r="C21867">
        <v>215104.37</v>
      </c>
      <c r="D21867" t="s">
        <v>28</v>
      </c>
      <c r="E21867" t="s">
        <v>28</v>
      </c>
      <c r="F21867">
        <v>0</v>
      </c>
    </row>
    <row r="21868" spans="1:6">
      <c r="A21868" s="171">
        <v>44859</v>
      </c>
      <c r="B21868" t="s">
        <v>164</v>
      </c>
      <c r="C21868">
        <v>215104.37</v>
      </c>
      <c r="D21868" t="s">
        <v>29</v>
      </c>
      <c r="E21868" t="s">
        <v>29</v>
      </c>
      <c r="F21868">
        <v>1838029</v>
      </c>
    </row>
    <row r="21869" spans="1:6">
      <c r="A21869" s="171">
        <v>44859</v>
      </c>
      <c r="B21869" t="s">
        <v>164</v>
      </c>
      <c r="C21869">
        <v>215104.37</v>
      </c>
      <c r="D21869" t="s">
        <v>30</v>
      </c>
      <c r="E21869" t="s">
        <v>30</v>
      </c>
      <c r="F21869">
        <v>34290016</v>
      </c>
    </row>
    <row r="21870" spans="1:6">
      <c r="A21870" s="171">
        <v>44859</v>
      </c>
      <c r="B21870" t="s">
        <v>164</v>
      </c>
      <c r="C21870">
        <v>215104.37</v>
      </c>
      <c r="D21870" t="s">
        <v>31</v>
      </c>
      <c r="E21870" t="s">
        <v>31</v>
      </c>
      <c r="F21870">
        <v>657247</v>
      </c>
    </row>
    <row r="21871" spans="1:6">
      <c r="A21871" s="171">
        <v>44859</v>
      </c>
      <c r="B21871" t="s">
        <v>164</v>
      </c>
      <c r="C21871">
        <v>215104.37</v>
      </c>
      <c r="D21871" t="s">
        <v>32</v>
      </c>
      <c r="E21871" t="s">
        <v>32</v>
      </c>
      <c r="F21871">
        <v>169303</v>
      </c>
    </row>
    <row r="21872" spans="1:6">
      <c r="A21872" s="171">
        <v>44859</v>
      </c>
      <c r="B21872" t="s">
        <v>164</v>
      </c>
      <c r="C21872">
        <v>215104.37</v>
      </c>
      <c r="D21872" t="s">
        <v>33</v>
      </c>
      <c r="E21872" t="s">
        <v>33</v>
      </c>
      <c r="F21872">
        <v>369566639</v>
      </c>
    </row>
    <row r="21873" spans="1:6">
      <c r="A21873" s="171">
        <v>44859</v>
      </c>
      <c r="B21873" t="s">
        <v>164</v>
      </c>
      <c r="C21873">
        <v>215104.37</v>
      </c>
      <c r="D21873" t="s">
        <v>34</v>
      </c>
      <c r="E21873" t="s">
        <v>34</v>
      </c>
      <c r="F21873">
        <v>0</v>
      </c>
    </row>
    <row r="21874" spans="1:6">
      <c r="A21874" s="171">
        <v>44859</v>
      </c>
      <c r="B21874" t="s">
        <v>164</v>
      </c>
      <c r="C21874">
        <v>215104.37</v>
      </c>
      <c r="D21874" t="s">
        <v>35</v>
      </c>
      <c r="E21874" t="s">
        <v>35</v>
      </c>
      <c r="F21874">
        <v>33539907</v>
      </c>
    </row>
    <row r="21875" spans="1:6">
      <c r="A21875" s="171">
        <v>44859</v>
      </c>
      <c r="B21875" t="s">
        <v>164</v>
      </c>
      <c r="C21875">
        <v>215104.37</v>
      </c>
      <c r="D21875" t="s">
        <v>36</v>
      </c>
      <c r="E21875" t="s">
        <v>36</v>
      </c>
      <c r="F21875">
        <v>0</v>
      </c>
    </row>
    <row r="21876" spans="1:6">
      <c r="A21876" s="171">
        <v>44859</v>
      </c>
      <c r="B21876" t="s">
        <v>164</v>
      </c>
      <c r="C21876">
        <v>215104.37</v>
      </c>
      <c r="D21876" t="s">
        <v>37</v>
      </c>
      <c r="E21876" t="s">
        <v>37</v>
      </c>
      <c r="F21876">
        <v>0</v>
      </c>
    </row>
    <row r="21877" spans="1:6">
      <c r="A21877" s="171">
        <v>44859</v>
      </c>
      <c r="B21877" t="s">
        <v>164</v>
      </c>
      <c r="C21877">
        <v>215104.37</v>
      </c>
      <c r="D21877" t="s">
        <v>38</v>
      </c>
      <c r="E21877" t="s">
        <v>38</v>
      </c>
      <c r="F21877">
        <v>0</v>
      </c>
    </row>
    <row r="21878" spans="1:6">
      <c r="A21878" s="171">
        <v>44859</v>
      </c>
      <c r="B21878" t="s">
        <v>164</v>
      </c>
      <c r="C21878">
        <v>215104.37</v>
      </c>
      <c r="D21878" t="s">
        <v>39</v>
      </c>
      <c r="E21878" t="s">
        <v>39</v>
      </c>
      <c r="F21878">
        <v>0</v>
      </c>
    </row>
    <row r="21879" spans="1:6">
      <c r="A21879" s="171">
        <v>44859</v>
      </c>
      <c r="B21879" t="s">
        <v>164</v>
      </c>
      <c r="C21879">
        <v>215104.37</v>
      </c>
      <c r="D21879" t="s">
        <v>40</v>
      </c>
      <c r="E21879" t="s">
        <v>40</v>
      </c>
      <c r="F21879">
        <v>0</v>
      </c>
    </row>
    <row r="21880" spans="1:6">
      <c r="A21880" s="171">
        <v>44859</v>
      </c>
      <c r="B21880" t="s">
        <v>164</v>
      </c>
      <c r="C21880">
        <v>215104.37</v>
      </c>
      <c r="D21880" t="s">
        <v>41</v>
      </c>
      <c r="E21880" t="s">
        <v>41</v>
      </c>
      <c r="F21880">
        <v>0</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17E56-21D7-43F3-A04B-31EE7A36494F}">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10B9-A46C-46CB-95B9-0CA40C4D67E0}">
  <dimension ref="A1:Z73"/>
  <sheetViews>
    <sheetView zoomScale="80" workbookViewId="0">
      <pane xSplit="1" topLeftCell="B1" activePane="topRight" state="frozen"/>
      <selection pane="topRight" activeCell="D8" sqref="D8"/>
    </sheetView>
  </sheetViews>
  <sheetFormatPr defaultRowHeight="15"/>
  <cols>
    <col min="1" max="1" width="13" customWidth="1"/>
    <col min="2" max="2" width="17.42578125" customWidth="1"/>
    <col min="3" max="3" width="14.5703125" customWidth="1"/>
    <col min="4" max="4" width="13.7109375" customWidth="1"/>
    <col min="5" max="6" width="18.7109375" customWidth="1"/>
    <col min="7" max="7" width="11.5703125" customWidth="1"/>
    <col min="8" max="8" width="30.28515625" customWidth="1"/>
    <col min="9" max="9" width="13.5703125" customWidth="1"/>
    <col min="10" max="10" width="21.85546875" customWidth="1"/>
    <col min="11" max="11" width="22.140625" customWidth="1"/>
    <col min="12" max="12" width="18" customWidth="1"/>
    <col min="13" max="13" width="24.5703125" customWidth="1"/>
    <col min="14" max="14" width="16" customWidth="1"/>
    <col min="15" max="15" width="15.7109375" customWidth="1"/>
    <col min="16" max="16" width="22.5703125" bestFit="1" customWidth="1"/>
    <col min="20" max="20" width="12.28515625" bestFit="1" customWidth="1"/>
    <col min="24" max="24" width="15.42578125" customWidth="1"/>
    <col min="25" max="25" width="20.42578125" customWidth="1"/>
    <col min="26" max="26" width="15.28515625" bestFit="1" customWidth="1"/>
  </cols>
  <sheetData>
    <row r="1" spans="1:26">
      <c r="D1" t="s">
        <v>42</v>
      </c>
      <c r="E1">
        <v>177692164.17000011</v>
      </c>
    </row>
    <row r="2" spans="1:26" ht="15.75">
      <c r="A2" s="1" t="s">
        <v>0</v>
      </c>
      <c r="B2" s="1" t="s">
        <v>1</v>
      </c>
      <c r="C2" s="1" t="s">
        <v>2</v>
      </c>
      <c r="D2" s="1" t="s">
        <v>3</v>
      </c>
      <c r="E2" s="1" t="s">
        <v>4</v>
      </c>
      <c r="F2" s="1" t="s">
        <v>5</v>
      </c>
      <c r="G2" s="1" t="s">
        <v>6</v>
      </c>
      <c r="H2" s="1" t="s">
        <v>7</v>
      </c>
      <c r="I2" s="1" t="s">
        <v>8</v>
      </c>
      <c r="J2" s="1" t="s">
        <v>45</v>
      </c>
      <c r="K2" s="1" t="s">
        <v>50</v>
      </c>
      <c r="L2" s="1" t="s">
        <v>51</v>
      </c>
      <c r="M2" s="1" t="s">
        <v>53</v>
      </c>
      <c r="N2" s="1" t="s">
        <v>52</v>
      </c>
    </row>
    <row r="3" spans="1:26" hidden="1">
      <c r="A3" t="s">
        <v>9</v>
      </c>
      <c r="B3">
        <v>832227323</v>
      </c>
      <c r="C3">
        <v>17131833.099999987</v>
      </c>
      <c r="D3" t="e">
        <f>VLOOKUP(A3,'[1]Model Decomp'!L$16:M$44,2,FALSE)</f>
        <v>#N/A</v>
      </c>
      <c r="E3" s="4" t="e">
        <f t="shared" ref="E3:E44" si="0">D3/$E$1</f>
        <v>#N/A</v>
      </c>
      <c r="F3" s="2">
        <f t="shared" ref="F3:F44" si="1">C3/$C$46</f>
        <v>0.12788312678426347</v>
      </c>
      <c r="G3" s="3">
        <f t="shared" ref="G3:G44" si="2">C3/B3*1000</f>
        <v>20.585521078836276</v>
      </c>
      <c r="H3" t="e">
        <f t="shared" ref="H3" si="3">D3/B3</f>
        <v>#N/A</v>
      </c>
      <c r="I3" t="e">
        <f t="shared" ref="I3:I44" si="4">D3/C3</f>
        <v>#N/A</v>
      </c>
    </row>
    <row r="4" spans="1:26" hidden="1">
      <c r="A4" t="s">
        <v>29</v>
      </c>
      <c r="B4" s="10">
        <v>1063203826</v>
      </c>
      <c r="C4" s="10">
        <v>42697903.358999975</v>
      </c>
      <c r="D4">
        <f>VLOOKUP(A4,'[2]Model Decomp'!M$14:N$43,2,FALSE)</f>
        <v>6597377.2225835156</v>
      </c>
      <c r="E4" s="4">
        <f>D4/$E$1</f>
        <v>3.7128126912066475E-2</v>
      </c>
      <c r="F4" s="2">
        <f t="shared" si="1"/>
        <v>0.31872487648045245</v>
      </c>
      <c r="G4" s="3">
        <f t="shared" si="2"/>
        <v>40.159659243927493</v>
      </c>
      <c r="H4" s="3">
        <f>D4/B4*1000</f>
        <v>6.2051857426099177</v>
      </c>
      <c r="I4" s="3">
        <f t="shared" si="4"/>
        <v>0.15451290821269104</v>
      </c>
      <c r="J4" s="4">
        <f>C4/$E$1</f>
        <v>0.24029142510837118</v>
      </c>
      <c r="K4" s="5"/>
      <c r="L4" s="15"/>
      <c r="N4" s="5"/>
      <c r="P4" s="8"/>
      <c r="T4" s="7"/>
    </row>
    <row r="5" spans="1:26">
      <c r="A5" s="16" t="s">
        <v>57</v>
      </c>
      <c r="B5" s="10">
        <v>679913094</v>
      </c>
      <c r="C5" s="10">
        <v>29139664.811999999</v>
      </c>
      <c r="D5" s="14">
        <f>VLOOKUP(A5,'[3]Model Decomp'!M$14:N$52,2,FALSE)</f>
        <v>6585600.15568511</v>
      </c>
      <c r="E5" s="4">
        <f t="shared" ref="E5:E8" si="5">D5/$E$1</f>
        <v>3.7061848992871696E-2</v>
      </c>
      <c r="F5" s="2">
        <f t="shared" ref="F5:F8" si="6">C5/$C$46</f>
        <v>0.21751737994715462</v>
      </c>
      <c r="G5" s="3">
        <f t="shared" ref="G5:G8" si="7">C5/B5*1000</f>
        <v>42.85792562188837</v>
      </c>
      <c r="H5" s="3">
        <f t="shared" ref="H5:H8" si="8">D5/B5*1000</f>
        <v>9.6859440034333417</v>
      </c>
      <c r="I5" s="116">
        <f t="shared" ref="I5:I8" si="9">D5/C5</f>
        <v>0.22600123227817964</v>
      </c>
      <c r="J5" s="4">
        <f t="shared" ref="J5:J8" si="10">C5/$E$1</f>
        <v>0.16398958810655123</v>
      </c>
      <c r="K5" s="5"/>
      <c r="L5" s="15"/>
      <c r="N5" s="5"/>
      <c r="P5" s="8"/>
      <c r="T5" s="7"/>
    </row>
    <row r="6" spans="1:26">
      <c r="A6" s="16" t="s">
        <v>61</v>
      </c>
      <c r="B6" s="10">
        <v>15343881029</v>
      </c>
      <c r="C6" s="10">
        <v>14817929.954600008</v>
      </c>
      <c r="D6" s="14">
        <f>VLOOKUP(A6,'[3]Model Decomp'!M$14:N$52,2,FALSE)</f>
        <v>11013016.096345829</v>
      </c>
      <c r="E6" s="4">
        <f t="shared" si="5"/>
        <v>6.1978062723179801E-2</v>
      </c>
      <c r="F6" s="2">
        <f t="shared" si="6"/>
        <v>0.11061065117803708</v>
      </c>
      <c r="G6" s="3">
        <f t="shared" si="7"/>
        <v>0.96572242228638627</v>
      </c>
      <c r="H6" s="3">
        <f t="shared" si="8"/>
        <v>0.71774644729916648</v>
      </c>
      <c r="I6" s="116">
        <f t="shared" si="9"/>
        <v>0.74322230771019404</v>
      </c>
      <c r="J6" s="4">
        <f t="shared" si="10"/>
        <v>8.3391015151481451E-2</v>
      </c>
      <c r="K6" s="22"/>
      <c r="L6" s="21"/>
      <c r="N6" s="5"/>
      <c r="P6" s="8"/>
      <c r="T6" s="7"/>
    </row>
    <row r="7" spans="1:26">
      <c r="A7" s="16" t="s">
        <v>56</v>
      </c>
      <c r="B7" s="10">
        <v>383290732</v>
      </c>
      <c r="C7" s="10">
        <v>13558238.547000002</v>
      </c>
      <c r="D7" s="14">
        <f>VLOOKUP(A7,'[3]Model Decomp'!M$14:N$52,2,FALSE)</f>
        <v>9321630.6022400036</v>
      </c>
      <c r="E7" s="4">
        <f t="shared" si="5"/>
        <v>5.2459435371173112E-2</v>
      </c>
      <c r="F7" s="2">
        <f t="shared" si="6"/>
        <v>0.10120749653329804</v>
      </c>
      <c r="G7" s="3">
        <f t="shared" si="7"/>
        <v>35.373249116287013</v>
      </c>
      <c r="H7" s="3">
        <f t="shared" si="8"/>
        <v>24.320000000000007</v>
      </c>
      <c r="I7" s="116">
        <f t="shared" si="9"/>
        <v>0.68752519510010968</v>
      </c>
      <c r="J7" s="4">
        <f t="shared" si="10"/>
        <v>7.6301837001820083E-2</v>
      </c>
      <c r="K7" s="6"/>
      <c r="L7" s="2"/>
      <c r="N7" s="23"/>
      <c r="P7" s="8"/>
      <c r="T7" s="7"/>
    </row>
    <row r="8" spans="1:26">
      <c r="A8" s="16" t="s">
        <v>60</v>
      </c>
      <c r="B8" s="10">
        <v>1590216304</v>
      </c>
      <c r="C8" s="10">
        <v>1206213.6447000001</v>
      </c>
      <c r="D8" s="14">
        <f>VLOOKUP(A8,'[3]Model Decomp'!M$14:N$52,2,FALSE)</f>
        <v>1297616.5040640002</v>
      </c>
      <c r="E8" s="4">
        <f t="shared" si="5"/>
        <v>7.3026096008519305E-3</v>
      </c>
      <c r="F8" s="2">
        <f t="shared" si="6"/>
        <v>9.003961896761576E-3</v>
      </c>
      <c r="G8" s="3">
        <f t="shared" si="7"/>
        <v>0.75852174428466934</v>
      </c>
      <c r="H8" s="3">
        <f t="shared" si="8"/>
        <v>0.81600000000000006</v>
      </c>
      <c r="I8" s="116">
        <f t="shared" si="9"/>
        <v>1.0757766750240445</v>
      </c>
      <c r="J8" s="4">
        <f t="shared" si="10"/>
        <v>6.7882207993482579E-3</v>
      </c>
      <c r="K8" s="6"/>
      <c r="L8" s="2"/>
      <c r="N8" s="25"/>
      <c r="O8" s="30"/>
      <c r="P8" s="8"/>
      <c r="T8" s="7"/>
    </row>
    <row r="9" spans="1:26" hidden="1">
      <c r="A9" t="s">
        <v>30</v>
      </c>
      <c r="B9" s="10">
        <v>16934097333</v>
      </c>
      <c r="C9" s="10">
        <v>16024143.599300008</v>
      </c>
      <c r="D9" s="14" t="e">
        <f>VLOOKUP(A9,'[3]Model Decomp'!M$14:N$52,2,FALSE)</f>
        <v>#N/A</v>
      </c>
      <c r="E9" s="4" t="e">
        <f t="shared" si="0"/>
        <v>#N/A</v>
      </c>
      <c r="F9" s="2">
        <f t="shared" si="1"/>
        <v>0.11961461307479866</v>
      </c>
      <c r="G9" s="3">
        <f t="shared" si="2"/>
        <v>0.94626499920212837</v>
      </c>
      <c r="H9" s="3" t="e">
        <f>D9/B9*1000</f>
        <v>#N/A</v>
      </c>
      <c r="I9" s="116" t="e">
        <f t="shared" si="4"/>
        <v>#N/A</v>
      </c>
      <c r="J9" s="9">
        <f t="shared" ref="J9:J44" si="11">C9/$E$1</f>
        <v>9.0179235950829703E-2</v>
      </c>
      <c r="K9" s="115"/>
      <c r="L9" s="2"/>
      <c r="M9" s="25"/>
      <c r="N9" s="30"/>
      <c r="P9" s="3"/>
      <c r="Q9">
        <f>P9/10</f>
        <v>0</v>
      </c>
      <c r="T9" s="7"/>
      <c r="X9">
        <f>34.8*10^6</f>
        <v>34800000</v>
      </c>
      <c r="Y9">
        <v>356425041</v>
      </c>
      <c r="Z9" s="10"/>
    </row>
    <row r="10" spans="1:26">
      <c r="A10" t="s">
        <v>26</v>
      </c>
      <c r="B10" s="10">
        <v>1339601400</v>
      </c>
      <c r="C10" s="10">
        <v>12341371.929999998</v>
      </c>
      <c r="D10" s="14">
        <f>VLOOKUP(A10,'[3]Model Decomp'!M$14:N$52,2,FALSE)</f>
        <v>8522507.7418939844</v>
      </c>
      <c r="E10" s="4">
        <f t="shared" si="0"/>
        <v>4.7962203520355601E-2</v>
      </c>
      <c r="F10" s="2">
        <f t="shared" si="1"/>
        <v>9.2124013933800306E-2</v>
      </c>
      <c r="G10" s="3">
        <f>C10/B10*1000</f>
        <v>9.2127194925296418</v>
      </c>
      <c r="H10" s="3">
        <f t="shared" ref="H10:H44" si="12">D10/B10*1000</f>
        <v>6.3619728539354945</v>
      </c>
      <c r="I10" s="116">
        <f t="shared" si="4"/>
        <v>0.69056404670675753</v>
      </c>
      <c r="J10" s="9">
        <f t="shared" si="11"/>
        <v>6.9453664361884118E-2</v>
      </c>
      <c r="K10" s="20"/>
      <c r="L10" s="2"/>
      <c r="M10" s="117"/>
      <c r="N10" s="25"/>
      <c r="S10" s="6"/>
      <c r="T10" s="3"/>
      <c r="Y10" s="10"/>
      <c r="Z10" s="14"/>
    </row>
    <row r="11" spans="1:26">
      <c r="A11" t="s">
        <v>10</v>
      </c>
      <c r="B11" s="10">
        <v>356425041</v>
      </c>
      <c r="C11" s="10">
        <v>12152626.669999989</v>
      </c>
      <c r="D11" s="14">
        <f>VLOOKUP(A11,'[3]Model Decomp'!M$14:N$52,2,FALSE)</f>
        <v>8937144.0480504036</v>
      </c>
      <c r="E11" s="4">
        <f t="shared" si="0"/>
        <v>5.0295656478696139E-2</v>
      </c>
      <c r="F11" s="2">
        <f t="shared" si="1"/>
        <v>9.0715096751755722E-2</v>
      </c>
      <c r="G11" s="3">
        <f>C11/B11*1000</f>
        <v>34.095883487602627</v>
      </c>
      <c r="H11" s="3">
        <f t="shared" si="12"/>
        <v>25.074400000000011</v>
      </c>
      <c r="I11" s="116">
        <f t="shared" si="4"/>
        <v>0.7354084257449186</v>
      </c>
      <c r="J11" s="9">
        <f t="shared" si="11"/>
        <v>6.8391460742036059E-2</v>
      </c>
      <c r="K11" s="6"/>
      <c r="L11" s="2"/>
      <c r="M11" s="25"/>
      <c r="N11" s="30"/>
      <c r="T11" s="7"/>
      <c r="Y11" s="3"/>
    </row>
    <row r="12" spans="1:26">
      <c r="A12" t="s">
        <v>31</v>
      </c>
      <c r="B12" s="10">
        <v>2294503609</v>
      </c>
      <c r="C12" s="10">
        <v>8435021.6030000001</v>
      </c>
      <c r="D12" s="14">
        <f>VLOOKUP(A12,'[3]Model Decomp'!M$14:N$52,2,FALSE)</f>
        <v>4772567.5067200046</v>
      </c>
      <c r="E12" s="4">
        <f t="shared" si="0"/>
        <v>2.6858626709920844E-2</v>
      </c>
      <c r="F12" s="2">
        <f t="shared" si="1"/>
        <v>6.2964478511318853E-2</v>
      </c>
      <c r="G12" s="3">
        <f t="shared" si="2"/>
        <v>3.6761858076467293</v>
      </c>
      <c r="H12" s="3">
        <f t="shared" si="12"/>
        <v>2.0800000000000018</v>
      </c>
      <c r="I12" s="116">
        <f t="shared" si="4"/>
        <v>0.56580382734557466</v>
      </c>
      <c r="J12" s="9">
        <f t="shared" si="11"/>
        <v>4.7469856886486674E-2</v>
      </c>
      <c r="K12" s="6"/>
      <c r="L12" s="2">
        <v>0.26288888900000001</v>
      </c>
      <c r="M12" s="30">
        <v>0.26288888900000001</v>
      </c>
      <c r="N12" s="31">
        <f>M12/1.7</f>
        <v>0.15464052294117647</v>
      </c>
      <c r="O12">
        <f>N12/15</f>
        <v>1.0309368196078432E-2</v>
      </c>
      <c r="T12" s="7"/>
      <c r="Y12" s="12"/>
    </row>
    <row r="13" spans="1:26" hidden="1">
      <c r="A13" t="s">
        <v>15</v>
      </c>
      <c r="B13" s="10">
        <v>27958855</v>
      </c>
      <c r="C13" s="10">
        <v>970596.92999999924</v>
      </c>
      <c r="D13" s="14" t="e">
        <f>VLOOKUP(A13,'[3]Model Decomp'!M$14:N$52,2,FALSE)</f>
        <v>#N/A</v>
      </c>
      <c r="E13" s="4" t="e">
        <f t="shared" si="0"/>
        <v>#N/A</v>
      </c>
      <c r="F13" s="2">
        <f t="shared" si="1"/>
        <v>7.245165740939123E-3</v>
      </c>
      <c r="G13" s="3">
        <f t="shared" si="2"/>
        <v>34.715188801544244</v>
      </c>
      <c r="H13" s="3" t="e">
        <f t="shared" si="12"/>
        <v>#N/A</v>
      </c>
      <c r="I13" s="116" t="e">
        <f t="shared" si="4"/>
        <v>#N/A</v>
      </c>
      <c r="J13" s="9">
        <f t="shared" si="11"/>
        <v>5.462238217051699E-3</v>
      </c>
      <c r="K13" s="5"/>
      <c r="L13" s="2"/>
      <c r="M13" s="3"/>
      <c r="T13" s="7"/>
    </row>
    <row r="14" spans="1:26" hidden="1">
      <c r="A14" t="s">
        <v>16</v>
      </c>
      <c r="B14" s="10">
        <v>2080985</v>
      </c>
      <c r="C14" s="10">
        <v>45939.389999999919</v>
      </c>
      <c r="D14" s="14" t="e">
        <f>VLOOKUP(A14,'[3]Model Decomp'!M$14:N$52,2,FALSE)</f>
        <v>#N/A</v>
      </c>
      <c r="E14" s="4" t="e">
        <f t="shared" si="0"/>
        <v>#N/A</v>
      </c>
      <c r="F14" s="2">
        <f t="shared" si="1"/>
        <v>3.429214376225577E-4</v>
      </c>
      <c r="G14" s="3">
        <f t="shared" si="2"/>
        <v>22.075791031650841</v>
      </c>
      <c r="H14" s="3" t="e">
        <f t="shared" si="12"/>
        <v>#N/A</v>
      </c>
      <c r="I14" s="116" t="e">
        <f t="shared" si="4"/>
        <v>#N/A</v>
      </c>
      <c r="J14" s="9">
        <f t="shared" si="11"/>
        <v>2.5853357245426528E-4</v>
      </c>
      <c r="K14" s="5"/>
      <c r="L14" s="2"/>
      <c r="M14" s="3"/>
      <c r="T14" s="7"/>
    </row>
    <row r="15" spans="1:26" hidden="1">
      <c r="A15" t="s">
        <v>17</v>
      </c>
      <c r="B15" s="10">
        <v>3599209</v>
      </c>
      <c r="C15" s="10">
        <v>66337.19</v>
      </c>
      <c r="D15" s="14" t="e">
        <f>VLOOKUP(A15,'[3]Model Decomp'!M$14:N$52,2,FALSE)</f>
        <v>#N/A</v>
      </c>
      <c r="E15" s="4" t="e">
        <f t="shared" si="0"/>
        <v>#N/A</v>
      </c>
      <c r="F15" s="2">
        <f t="shared" si="1"/>
        <v>4.9518386209831695E-4</v>
      </c>
      <c r="G15" s="3">
        <f t="shared" si="2"/>
        <v>18.43104693281218</v>
      </c>
      <c r="H15" s="3" t="e">
        <f t="shared" si="12"/>
        <v>#N/A</v>
      </c>
      <c r="I15" s="116" t="e">
        <f t="shared" si="4"/>
        <v>#N/A</v>
      </c>
      <c r="J15" s="9">
        <f t="shared" si="11"/>
        <v>3.7332647902545922E-4</v>
      </c>
      <c r="K15" s="5"/>
      <c r="L15" s="2"/>
      <c r="M15" s="3"/>
      <c r="T15" s="7"/>
    </row>
    <row r="16" spans="1:26" hidden="1">
      <c r="A16" t="s">
        <v>18</v>
      </c>
      <c r="B16" s="10">
        <v>7983021</v>
      </c>
      <c r="C16" s="10">
        <v>85221.259999999966</v>
      </c>
      <c r="D16" s="14" t="e">
        <f>VLOOKUP(A16,'[3]Model Decomp'!M$14:N$52,2,FALSE)</f>
        <v>#N/A</v>
      </c>
      <c r="E16" s="4" t="e">
        <f t="shared" si="0"/>
        <v>#N/A</v>
      </c>
      <c r="F16" s="2">
        <f t="shared" si="1"/>
        <v>6.3614682291614688E-4</v>
      </c>
      <c r="G16" s="3">
        <f t="shared" si="2"/>
        <v>10.675314520655771</v>
      </c>
      <c r="H16" s="3" t="e">
        <f t="shared" si="12"/>
        <v>#N/A</v>
      </c>
      <c r="I16" s="116" t="e">
        <f t="shared" si="4"/>
        <v>#N/A</v>
      </c>
      <c r="J16" s="9">
        <f t="shared" si="11"/>
        <v>4.7960055187615264E-4</v>
      </c>
      <c r="K16" s="5"/>
      <c r="L16" s="2"/>
      <c r="M16" s="3"/>
      <c r="T16" s="7"/>
    </row>
    <row r="17" spans="1:20" hidden="1">
      <c r="A17" t="s">
        <v>19</v>
      </c>
      <c r="B17" s="10">
        <v>1100188603</v>
      </c>
      <c r="C17" s="10">
        <v>7981012.8099999949</v>
      </c>
      <c r="D17" s="14" t="e">
        <f>VLOOKUP(A17,'[3]Model Decomp'!M$14:N$52,2,FALSE)</f>
        <v>#N/A</v>
      </c>
      <c r="E17" s="4" t="e">
        <f t="shared" si="0"/>
        <v>#N/A</v>
      </c>
      <c r="F17" s="2">
        <f t="shared" si="1"/>
        <v>5.9575462070551047E-2</v>
      </c>
      <c r="G17" s="3">
        <f t="shared" si="2"/>
        <v>7.2542224017203303</v>
      </c>
      <c r="H17" s="3" t="e">
        <f t="shared" si="12"/>
        <v>#N/A</v>
      </c>
      <c r="I17" s="116" t="e">
        <f t="shared" si="4"/>
        <v>#N/A</v>
      </c>
      <c r="J17" s="9">
        <f t="shared" si="11"/>
        <v>4.4914826983391734E-2</v>
      </c>
      <c r="K17" s="5"/>
      <c r="L17" s="2"/>
      <c r="M17" s="3"/>
      <c r="T17" s="7"/>
    </row>
    <row r="18" spans="1:20">
      <c r="A18" t="s">
        <v>20</v>
      </c>
      <c r="B18" s="10">
        <v>932546406</v>
      </c>
      <c r="C18" s="10">
        <v>6678016.3700000066</v>
      </c>
      <c r="D18" s="14">
        <f>VLOOKUP(A18,'[3]Model Decomp'!M$14:N$52,2,FALSE)</f>
        <v>3874833.5097704045</v>
      </c>
      <c r="E18" s="4">
        <f t="shared" si="0"/>
        <v>2.1806439962447119E-2</v>
      </c>
      <c r="F18" s="2">
        <f t="shared" si="1"/>
        <v>4.9849050543931482E-2</v>
      </c>
      <c r="G18" s="3">
        <f t="shared" si="2"/>
        <v>7.161055285864248</v>
      </c>
      <c r="H18" s="3">
        <f t="shared" si="12"/>
        <v>4.1551106570565715</v>
      </c>
      <c r="I18" s="116">
        <f t="shared" si="4"/>
        <v>0.58023719845574451</v>
      </c>
      <c r="J18" s="9">
        <f t="shared" si="11"/>
        <v>3.7581940662341606E-2</v>
      </c>
      <c r="K18" s="6"/>
      <c r="L18" s="2"/>
      <c r="M18" s="25"/>
      <c r="P18" s="6"/>
      <c r="T18" s="7"/>
    </row>
    <row r="19" spans="1:20">
      <c r="A19" s="13" t="s">
        <v>27</v>
      </c>
      <c r="B19" s="10">
        <v>45747949</v>
      </c>
      <c r="C19" s="10">
        <v>6261757.6400000025</v>
      </c>
      <c r="D19" s="14">
        <f>VLOOKUP(A19,'[3]Model Decomp'!M$14:N$52,2,FALSE)</f>
        <v>3123999.2522587264</v>
      </c>
      <c r="E19" s="4">
        <f t="shared" si="0"/>
        <v>1.7580962373050738E-2</v>
      </c>
      <c r="F19" s="2">
        <f t="shared" si="1"/>
        <v>4.6741825086333073E-2</v>
      </c>
      <c r="G19" s="3">
        <f>C19/B19*1000</f>
        <v>136.87515564905439</v>
      </c>
      <c r="H19" s="3">
        <f t="shared" si="12"/>
        <v>68.287198017527004</v>
      </c>
      <c r="I19" s="116">
        <f t="shared" si="4"/>
        <v>0.49890133599273656</v>
      </c>
      <c r="J19" s="4">
        <f t="shared" si="11"/>
        <v>3.5239357172831255E-2</v>
      </c>
      <c r="K19" s="6">
        <v>0.126</v>
      </c>
      <c r="L19" s="36">
        <f>3.52/3.24</f>
        <v>1.0864197530864197</v>
      </c>
      <c r="M19">
        <f>K19*L19</f>
        <v>0.13688888888888889</v>
      </c>
      <c r="N19">
        <f>K19+M19</f>
        <v>0.26288888888888889</v>
      </c>
      <c r="O19">
        <f>N19/15</f>
        <v>1.7525925925925927E-2</v>
      </c>
      <c r="T19" s="7"/>
    </row>
    <row r="20" spans="1:20">
      <c r="A20" t="s">
        <v>24</v>
      </c>
      <c r="B20" s="10">
        <v>714521010</v>
      </c>
      <c r="C20" s="10">
        <v>5901406.8600000013</v>
      </c>
      <c r="D20" s="14">
        <f>VLOOKUP(A20,'[3]Model Decomp'!M$14:N$52,2,FALSE)</f>
        <v>3081484.4559929254</v>
      </c>
      <c r="E20" s="4">
        <f t="shared" si="0"/>
        <v>1.7341701421593549E-2</v>
      </c>
      <c r="F20" s="2">
        <f t="shared" si="1"/>
        <v>4.405193287126425E-2</v>
      </c>
      <c r="G20" s="3">
        <f t="shared" si="2"/>
        <v>8.2592488917855622</v>
      </c>
      <c r="H20" s="3">
        <f t="shared" si="12"/>
        <v>4.3126575886032033</v>
      </c>
      <c r="I20" s="116">
        <f t="shared" si="4"/>
        <v>0.52216099128486881</v>
      </c>
      <c r="J20" s="4">
        <f t="shared" si="11"/>
        <v>3.3211407422299492E-2</v>
      </c>
      <c r="K20" s="6">
        <v>7.5919999999999998E-3</v>
      </c>
      <c r="L20" s="120">
        <f>K20/2</f>
        <v>3.7959999999999999E-3</v>
      </c>
      <c r="M20" s="123">
        <f>L20/15</f>
        <v>2.5306666666666667E-4</v>
      </c>
      <c r="N20" s="30"/>
      <c r="T20" s="7"/>
    </row>
    <row r="21" spans="1:20">
      <c r="A21" t="s">
        <v>32</v>
      </c>
      <c r="B21" s="10">
        <v>135582779</v>
      </c>
      <c r="C21" s="10">
        <v>5876306.5622999985</v>
      </c>
      <c r="D21" s="14">
        <f>VLOOKUP(A21,'[3]Model Decomp'!M$14:N$52,2,FALSE)</f>
        <v>-3557776.9928573119</v>
      </c>
      <c r="E21" s="4">
        <f t="shared" si="0"/>
        <v>-2.0022137776731373E-2</v>
      </c>
      <c r="F21" s="2">
        <f t="shared" si="1"/>
        <v>4.3864567950397011E-2</v>
      </c>
      <c r="G21" s="3">
        <f t="shared" si="2"/>
        <v>43.341098372825051</v>
      </c>
      <c r="H21" s="3">
        <f t="shared" si="12"/>
        <v>-26.240625978446069</v>
      </c>
      <c r="I21" s="116">
        <f t="shared" si="4"/>
        <v>-0.6054444156611174</v>
      </c>
      <c r="J21" s="4">
        <f t="shared" si="11"/>
        <v>3.3070150221582474E-2</v>
      </c>
      <c r="K21" s="24"/>
      <c r="L21" s="33"/>
      <c r="M21" s="3"/>
      <c r="P21" s="10"/>
      <c r="T21" s="3"/>
    </row>
    <row r="22" spans="1:20">
      <c r="A22" t="s">
        <v>25</v>
      </c>
      <c r="B22" s="10">
        <v>1852183367</v>
      </c>
      <c r="C22" s="10">
        <v>4139311.2264026231</v>
      </c>
      <c r="D22" s="14">
        <f>VLOOKUP(A22,'[3]Model Decomp'!M$14:N$52,2,FALSE)</f>
        <v>3848179.2545170709</v>
      </c>
      <c r="E22" s="4">
        <f t="shared" si="0"/>
        <v>2.1656437538998478E-2</v>
      </c>
      <c r="F22" s="2">
        <f t="shared" si="1"/>
        <v>3.0898506848375272E-2</v>
      </c>
      <c r="G22" s="3">
        <f t="shared" si="2"/>
        <v>2.234827987418496</v>
      </c>
      <c r="H22" s="3">
        <f t="shared" si="12"/>
        <v>2.0776448612374732</v>
      </c>
      <c r="I22" s="116">
        <f t="shared" si="4"/>
        <v>0.92966656625658761</v>
      </c>
      <c r="J22" s="9">
        <f t="shared" si="11"/>
        <v>2.3294843898926783E-2</v>
      </c>
      <c r="K22" s="6">
        <v>1.04E-2</v>
      </c>
      <c r="L22" s="2">
        <v>0.73</v>
      </c>
      <c r="M22" s="30">
        <f>K22*L22</f>
        <v>7.5919999999999998E-3</v>
      </c>
      <c r="N22">
        <f>M22/15</f>
        <v>5.0613333333333335E-4</v>
      </c>
      <c r="O22" s="30"/>
      <c r="P22" s="119"/>
      <c r="T22" s="7"/>
    </row>
    <row r="23" spans="1:20">
      <c r="A23" t="s">
        <v>13</v>
      </c>
      <c r="B23" s="10">
        <v>246564619</v>
      </c>
      <c r="C23" s="10">
        <v>2605548.79</v>
      </c>
      <c r="D23" s="14">
        <f>VLOOKUP(A23,'[3]Model Decomp'!M$14:N$52,2,FALSE)</f>
        <v>1499112.8835200004</v>
      </c>
      <c r="E23" s="4">
        <f t="shared" si="0"/>
        <v>8.4365728253823404E-3</v>
      </c>
      <c r="F23" s="2">
        <f t="shared" si="1"/>
        <v>1.9449508077110239E-2</v>
      </c>
      <c r="G23" s="3">
        <f t="shared" si="2"/>
        <v>10.567407442995703</v>
      </c>
      <c r="H23" s="3">
        <f t="shared" si="12"/>
        <v>6.080000000000001</v>
      </c>
      <c r="I23" s="116">
        <f t="shared" si="4"/>
        <v>0.57535398656649228</v>
      </c>
      <c r="J23" s="4">
        <f t="shared" si="11"/>
        <v>1.4663273432289575E-2</v>
      </c>
      <c r="K23" s="6">
        <v>2.0500000000000001E-2</v>
      </c>
      <c r="L23" s="2">
        <f>1.47/2.74</f>
        <v>0.53649635036496346</v>
      </c>
      <c r="M23" s="23">
        <f>K23*L23</f>
        <v>1.0998175182481751E-2</v>
      </c>
      <c r="N23">
        <f>M23/15</f>
        <v>7.3321167883211671E-4</v>
      </c>
      <c r="R23" s="3"/>
      <c r="T23" s="7"/>
    </row>
    <row r="24" spans="1:20">
      <c r="A24" t="s">
        <v>33</v>
      </c>
      <c r="B24" s="10">
        <v>55553131240</v>
      </c>
      <c r="C24" s="10">
        <v>2047083.0365600011</v>
      </c>
      <c r="D24" s="14">
        <f>VLOOKUP(A24,'[3]Model Decomp'!M$14:N$52,2,FALSE)</f>
        <v>2266567.7545919986</v>
      </c>
      <c r="E24" s="4">
        <f t="shared" si="0"/>
        <v>1.2755586410797201E-2</v>
      </c>
      <c r="F24" s="2">
        <f t="shared" si="1"/>
        <v>1.5280757054673726E-2</v>
      </c>
      <c r="G24" s="3">
        <f t="shared" si="2"/>
        <v>3.6849102667430508E-2</v>
      </c>
      <c r="H24" s="3">
        <f t="shared" si="12"/>
        <v>4.0799999999999975E-2</v>
      </c>
      <c r="I24" s="116">
        <f t="shared" si="4"/>
        <v>1.1072182779653279</v>
      </c>
      <c r="J24" s="4">
        <f t="shared" si="11"/>
        <v>1.1520390030263426E-2</v>
      </c>
      <c r="K24" s="20">
        <v>4.0000000000000002E-4</v>
      </c>
      <c r="L24" s="2">
        <v>0.09</v>
      </c>
      <c r="M24" s="25">
        <f>K24*L24</f>
        <v>3.6000000000000001E-5</v>
      </c>
      <c r="N24" s="31">
        <f>M24/15</f>
        <v>2.3999999999999999E-6</v>
      </c>
      <c r="T24" s="7"/>
    </row>
    <row r="25" spans="1:20">
      <c r="A25" t="s">
        <v>12</v>
      </c>
      <c r="B25" s="10">
        <v>207863282</v>
      </c>
      <c r="C25" s="10">
        <v>1786738.4500000002</v>
      </c>
      <c r="D25" s="14">
        <f>VLOOKUP(A25,'[3]Model Decomp'!M$14:N$52,2,FALSE)</f>
        <v>971691.87588065339</v>
      </c>
      <c r="E25" s="4">
        <f t="shared" si="0"/>
        <v>5.4684002551233755E-3</v>
      </c>
      <c r="F25" s="2">
        <f t="shared" si="1"/>
        <v>1.3337376006287885E-2</v>
      </c>
      <c r="G25" s="3">
        <f t="shared" si="2"/>
        <v>8.5957386644169329</v>
      </c>
      <c r="H25" s="3">
        <f t="shared" si="12"/>
        <v>4.6746682075415968</v>
      </c>
      <c r="I25" s="116">
        <f t="shared" si="4"/>
        <v>0.54383554340628493</v>
      </c>
      <c r="J25" s="4">
        <f t="shared" si="11"/>
        <v>1.0055246151938401E-2</v>
      </c>
      <c r="K25" s="6">
        <v>8.5000000000000006E-3</v>
      </c>
      <c r="L25" s="68">
        <f>K25/15</f>
        <v>5.6666666666666671E-4</v>
      </c>
      <c r="M25" s="3"/>
      <c r="T25" s="7"/>
    </row>
    <row r="26" spans="1:20" hidden="1">
      <c r="A26" t="s">
        <v>28</v>
      </c>
      <c r="B26" s="10">
        <v>381255</v>
      </c>
      <c r="C26" s="10">
        <v>18112.480000000003</v>
      </c>
      <c r="D26" s="14" t="e">
        <f>VLOOKUP(A26,'[3]Model Decomp'!M$14:N$52,2,FALSE)</f>
        <v>#N/A</v>
      </c>
      <c r="E26" s="4" t="e">
        <f t="shared" si="0"/>
        <v>#N/A</v>
      </c>
      <c r="F26" s="2">
        <f t="shared" si="1"/>
        <v>1.3520331202721315E-4</v>
      </c>
      <c r="G26" s="3">
        <f t="shared" si="2"/>
        <v>47.507521212836565</v>
      </c>
      <c r="H26" s="3" t="e">
        <f t="shared" si="12"/>
        <v>#N/A</v>
      </c>
      <c r="I26" s="116" t="e">
        <f t="shared" si="4"/>
        <v>#N/A</v>
      </c>
      <c r="J26" s="9">
        <f t="shared" si="11"/>
        <v>1.0193178795814309E-4</v>
      </c>
      <c r="K26" s="5"/>
      <c r="L26" s="2"/>
      <c r="M26" s="3"/>
      <c r="T26" s="7"/>
    </row>
    <row r="27" spans="1:20">
      <c r="A27" t="s">
        <v>23</v>
      </c>
      <c r="B27" s="10">
        <v>278750974</v>
      </c>
      <c r="C27" s="10">
        <v>1714567.1199999985</v>
      </c>
      <c r="D27" s="14">
        <f>VLOOKUP(A27,'[3]Model Decomp'!M$14:N$52,2,FALSE)</f>
        <v>669002.33759999974</v>
      </c>
      <c r="E27" s="4">
        <f t="shared" si="0"/>
        <v>3.7649512612157598E-3</v>
      </c>
      <c r="F27" s="2">
        <f t="shared" si="1"/>
        <v>1.2798642334840949E-2</v>
      </c>
      <c r="G27" s="3">
        <f t="shared" si="2"/>
        <v>6.1508919427129918</v>
      </c>
      <c r="H27" s="3">
        <f t="shared" si="12"/>
        <v>2.399999999999999</v>
      </c>
      <c r="I27" s="116">
        <f t="shared" si="4"/>
        <v>0.39018731305193832</v>
      </c>
      <c r="J27" s="4">
        <f t="shared" si="11"/>
        <v>9.6490868238829752E-3</v>
      </c>
      <c r="K27" s="6">
        <v>3.8199999999999998E-2</v>
      </c>
      <c r="L27" s="2">
        <v>0.14000000000000001</v>
      </c>
      <c r="M27" s="30">
        <f>K27*L27</f>
        <v>5.3480000000000003E-3</v>
      </c>
      <c r="N27">
        <f>M27/15</f>
        <v>3.5653333333333334E-4</v>
      </c>
      <c r="T27" s="7"/>
    </row>
    <row r="28" spans="1:20">
      <c r="A28" t="s">
        <v>14</v>
      </c>
      <c r="B28" s="10">
        <v>41622083</v>
      </c>
      <c r="C28" s="10">
        <v>1168094.7200000011</v>
      </c>
      <c r="D28" s="14">
        <f>VLOOKUP(A28,'[3]Model Decomp'!M$14:N$52,2,FALSE)</f>
        <v>449518.49639999989</v>
      </c>
      <c r="E28" s="4">
        <f t="shared" si="0"/>
        <v>2.5297598152383381E-3</v>
      </c>
      <c r="F28" s="2">
        <f t="shared" si="1"/>
        <v>8.7194174903436911E-3</v>
      </c>
      <c r="G28" s="3">
        <f t="shared" si="2"/>
        <v>28.06430230798399</v>
      </c>
      <c r="H28" s="3">
        <f t="shared" si="12"/>
        <v>10.799999999999997</v>
      </c>
      <c r="I28" s="116">
        <f t="shared" si="4"/>
        <v>0.38483051819633213</v>
      </c>
      <c r="J28" s="9">
        <f t="shared" si="11"/>
        <v>6.5736985390220789E-3</v>
      </c>
      <c r="K28" s="6">
        <v>0.34749999999999998</v>
      </c>
      <c r="L28" s="2">
        <v>7.0000000000000007E-2</v>
      </c>
      <c r="M28" s="34">
        <f>K28*L28</f>
        <v>2.4324999999999999E-2</v>
      </c>
      <c r="N28">
        <f>M28/15</f>
        <v>1.6216666666666667E-3</v>
      </c>
      <c r="T28" s="7"/>
    </row>
    <row r="29" spans="1:20">
      <c r="A29" t="s">
        <v>21</v>
      </c>
      <c r="B29" s="10">
        <v>151625209</v>
      </c>
      <c r="C29" s="10">
        <v>1109236.6299999994</v>
      </c>
      <c r="D29" s="14">
        <f>VLOOKUP(A29,'[3]Model Decomp'!M$14:N$52,2,FALSE)</f>
        <v>582181.36501959607</v>
      </c>
      <c r="E29" s="4">
        <f t="shared" si="0"/>
        <v>3.27634799057665E-3</v>
      </c>
      <c r="F29" s="2">
        <f t="shared" si="1"/>
        <v>8.2800624871858675E-3</v>
      </c>
      <c r="G29" s="3">
        <f t="shared" si="2"/>
        <v>7.3156478221243502</v>
      </c>
      <c r="H29" s="3">
        <f t="shared" si="12"/>
        <v>3.8396079969762553</v>
      </c>
      <c r="I29" s="116">
        <f t="shared" si="4"/>
        <v>0.52484866553640264</v>
      </c>
      <c r="J29" s="9">
        <f t="shared" si="11"/>
        <v>6.2424622671530981E-3</v>
      </c>
      <c r="K29" s="6">
        <v>4.7000000000000002E-3</v>
      </c>
      <c r="L29" s="2">
        <v>0.97</v>
      </c>
      <c r="M29" s="122">
        <f>K29*L29</f>
        <v>4.5589999999999997E-3</v>
      </c>
      <c r="N29" s="122">
        <f>M29/15</f>
        <v>3.0393333333333331E-4</v>
      </c>
      <c r="T29" s="7"/>
    </row>
    <row r="30" spans="1:20">
      <c r="A30" t="s">
        <v>35</v>
      </c>
      <c r="B30" s="10">
        <v>2601971142</v>
      </c>
      <c r="C30" s="10">
        <v>690602.14359999984</v>
      </c>
      <c r="D30" s="14">
        <f>VLOOKUP(A30,'[3]Model Decomp'!M$14:N$52,2,FALSE)</f>
        <v>279471.38222779665</v>
      </c>
      <c r="E30" s="4">
        <f t="shared" si="0"/>
        <v>1.5727839408856724E-3</v>
      </c>
      <c r="F30" s="2">
        <f t="shared" si="1"/>
        <v>5.1551028411246291E-3</v>
      </c>
      <c r="G30" s="3">
        <f t="shared" si="2"/>
        <v>0.26541498960252485</v>
      </c>
      <c r="H30" s="3">
        <f t="shared" si="12"/>
        <v>0.10740756410272158</v>
      </c>
      <c r="I30" s="116">
        <f t="shared" si="4"/>
        <v>0.40467783776481853</v>
      </c>
      <c r="J30" s="4">
        <f t="shared" si="11"/>
        <v>3.8865087091814188E-3</v>
      </c>
      <c r="K30" s="6">
        <v>1.4E-3</v>
      </c>
      <c r="L30" s="2">
        <f>0.4/2.26</f>
        <v>0.1769911504424779</v>
      </c>
      <c r="M30" s="31">
        <f>K30*L30</f>
        <v>2.4778761061946907E-4</v>
      </c>
      <c r="N30" s="34">
        <f>K30-M30</f>
        <v>1.152212389380531E-3</v>
      </c>
      <c r="O30" s="34">
        <f>N30/15</f>
        <v>7.68141592920354E-5</v>
      </c>
      <c r="T30" s="7"/>
    </row>
    <row r="31" spans="1:20">
      <c r="A31" t="s">
        <v>34</v>
      </c>
      <c r="B31" s="10">
        <v>298158274</v>
      </c>
      <c r="C31" s="10">
        <v>649176.15800000029</v>
      </c>
      <c r="D31" s="14">
        <f>VLOOKUP(A31,'[3]Model Decomp'!M$14:N$52,2,FALSE)</f>
        <v>429347.91456000024</v>
      </c>
      <c r="E31" s="4">
        <f t="shared" si="0"/>
        <v>2.4162456266177174E-3</v>
      </c>
      <c r="F31" s="2">
        <f t="shared" si="1"/>
        <v>4.8458723847149285E-3</v>
      </c>
      <c r="G31" s="3">
        <f t="shared" si="2"/>
        <v>2.1772870807536275</v>
      </c>
      <c r="H31" s="3">
        <f t="shared" si="12"/>
        <v>1.4400000000000008</v>
      </c>
      <c r="I31" s="116">
        <f t="shared" si="4"/>
        <v>0.66137351051638593</v>
      </c>
      <c r="J31" s="9">
        <f t="shared" si="11"/>
        <v>3.6533752685848661E-3</v>
      </c>
      <c r="K31" s="6">
        <v>1.5299999999999999E-2</v>
      </c>
      <c r="L31" s="2">
        <f>0.4/2.57</f>
        <v>0.15564202334630353</v>
      </c>
      <c r="M31" s="30">
        <f>K31*L31</f>
        <v>2.3813229571984437E-3</v>
      </c>
      <c r="N31" s="30"/>
      <c r="T31" s="7"/>
    </row>
    <row r="32" spans="1:20">
      <c r="A32" t="s">
        <v>11</v>
      </c>
      <c r="B32" s="10">
        <v>21374381</v>
      </c>
      <c r="C32" s="10">
        <v>586919.18999999983</v>
      </c>
      <c r="D32" s="14">
        <f>VLOOKUP(A32,'[3]Model Decomp'!M$14:N$52,2,FALSE)</f>
        <v>559153.80696000019</v>
      </c>
      <c r="E32" s="4">
        <f t="shared" si="0"/>
        <v>3.146755567820376E-3</v>
      </c>
      <c r="F32" s="2">
        <f t="shared" si="1"/>
        <v>4.3811459491096289E-3</v>
      </c>
      <c r="G32" s="3">
        <f t="shared" si="2"/>
        <v>27.459002906329772</v>
      </c>
      <c r="H32" s="3">
        <f t="shared" si="12"/>
        <v>26.160000000000011</v>
      </c>
      <c r="I32" s="116">
        <f t="shared" si="4"/>
        <v>0.95269300525000788</v>
      </c>
      <c r="J32" s="32">
        <f t="shared" si="11"/>
        <v>3.3030110964177776E-3</v>
      </c>
      <c r="K32" s="121">
        <f>K31/3.2</f>
        <v>4.7812499999999999E-3</v>
      </c>
      <c r="L32" s="126">
        <f>K32/15</f>
        <v>3.1874999999999997E-4</v>
      </c>
      <c r="M32" s="6">
        <v>1.4E-3</v>
      </c>
      <c r="N32">
        <f>M32/15</f>
        <v>9.333333333333333E-5</v>
      </c>
      <c r="T32" s="7"/>
    </row>
    <row r="33" spans="1:20">
      <c r="A33" s="13" t="s">
        <v>36</v>
      </c>
      <c r="B33" s="10">
        <v>4061116</v>
      </c>
      <c r="C33" s="10">
        <v>580219.10110000044</v>
      </c>
      <c r="D33" s="14">
        <f>VLOOKUP(A33,'[3]Model Decomp'!M$14:N$52,2,FALSE)</f>
        <v>188110.89312000002</v>
      </c>
      <c r="E33" s="4">
        <f t="shared" si="0"/>
        <v>1.0586335869038784E-3</v>
      </c>
      <c r="F33" s="2">
        <f t="shared" si="1"/>
        <v>4.3311321348690228E-3</v>
      </c>
      <c r="G33" s="3">
        <f t="shared" si="2"/>
        <v>142.87183648534059</v>
      </c>
      <c r="H33" s="3">
        <f t="shared" si="12"/>
        <v>46.320000000000007</v>
      </c>
      <c r="I33" s="116">
        <f t="shared" si="4"/>
        <v>0.32420665359580986</v>
      </c>
      <c r="J33" s="9">
        <f t="shared" si="11"/>
        <v>3.2653049379538102E-3</v>
      </c>
      <c r="K33" s="5"/>
      <c r="L33" s="2"/>
      <c r="M33" s="34">
        <f>M32/2.5</f>
        <v>5.5999999999999995E-4</v>
      </c>
      <c r="N33">
        <f>M33/15</f>
        <v>3.7333333333333331E-5</v>
      </c>
      <c r="T33" s="7"/>
    </row>
    <row r="34" spans="1:20">
      <c r="A34" t="s">
        <v>44</v>
      </c>
      <c r="B34" s="10">
        <f>SUM(B29:B33,B20)</f>
        <v>3791711132</v>
      </c>
      <c r="C34" s="10">
        <f>SUM(C29:C33,C20)</f>
        <v>9517560.0827000011</v>
      </c>
      <c r="D34" s="14">
        <f>VLOOKUP(A34,'[3]Model Decomp'!M$14:N$52,2,FALSE)</f>
        <v>311082.91031999979</v>
      </c>
      <c r="E34" s="4">
        <f t="shared" si="0"/>
        <v>1.7506844591210181E-3</v>
      </c>
      <c r="F34" s="2">
        <f t="shared" si="1"/>
        <v>7.1045248668268321E-2</v>
      </c>
      <c r="G34" s="3">
        <f t="shared" si="2"/>
        <v>2.5100962998939766</v>
      </c>
      <c r="H34" s="3">
        <f t="shared" si="12"/>
        <v>8.2042882353201313E-2</v>
      </c>
      <c r="I34" s="116">
        <f t="shared" si="4"/>
        <v>3.2685153297372184E-2</v>
      </c>
      <c r="J34" s="9">
        <f t="shared" si="11"/>
        <v>5.3562069701590463E-2</v>
      </c>
      <c r="K34" s="122">
        <v>4.7812499999999999E-3</v>
      </c>
      <c r="L34" s="125">
        <f>K34/1.7</f>
        <v>2.8124999999999999E-3</v>
      </c>
      <c r="M34" s="30">
        <v>5.5999999999999995E-4</v>
      </c>
      <c r="N34">
        <f>M34/2</f>
        <v>2.7999999999999998E-4</v>
      </c>
      <c r="O34" s="118">
        <f>N34/15</f>
        <v>1.8666666666666665E-5</v>
      </c>
    </row>
    <row r="35" spans="1:20" hidden="1">
      <c r="A35" t="s">
        <v>37</v>
      </c>
      <c r="B35" s="10">
        <v>10349756</v>
      </c>
      <c r="C35" s="10">
        <v>154892.08263999995</v>
      </c>
      <c r="D35" s="14" t="e">
        <f>VLOOKUP(A35,'[3]Model Decomp'!M$14:N$52,2,FALSE)</f>
        <v>#N/A</v>
      </c>
      <c r="E35" s="4" t="e">
        <f t="shared" si="0"/>
        <v>#N/A</v>
      </c>
      <c r="F35" s="2">
        <f t="shared" si="1"/>
        <v>1.1562150837279488E-3</v>
      </c>
      <c r="G35" s="3">
        <f t="shared" si="2"/>
        <v>14.965771428814355</v>
      </c>
      <c r="H35" s="3" t="e">
        <f t="shared" si="12"/>
        <v>#N/A</v>
      </c>
      <c r="I35" s="116" t="e">
        <f t="shared" si="4"/>
        <v>#N/A</v>
      </c>
      <c r="J35" s="9">
        <f t="shared" si="11"/>
        <v>8.7168774922349943E-4</v>
      </c>
      <c r="K35" s="5"/>
      <c r="L35" s="2"/>
      <c r="M35" s="3"/>
    </row>
    <row r="36" spans="1:20" hidden="1">
      <c r="A36" t="s">
        <v>38</v>
      </c>
      <c r="B36" s="10">
        <v>155594705</v>
      </c>
      <c r="C36" s="10">
        <v>89482.673299999966</v>
      </c>
      <c r="D36" s="14" t="e">
        <f>VLOOKUP(A36,'[3]Model Decomp'!M$14:N$52,2,FALSE)</f>
        <v>#N/A</v>
      </c>
      <c r="E36" s="4" t="e">
        <f t="shared" si="0"/>
        <v>#N/A</v>
      </c>
      <c r="F36" s="2">
        <f t="shared" si="1"/>
        <v>6.6795677892862097E-4</v>
      </c>
      <c r="G36" s="3">
        <f t="shared" si="2"/>
        <v>0.57510101837977057</v>
      </c>
      <c r="H36" s="3" t="e">
        <f t="shared" si="12"/>
        <v>#N/A</v>
      </c>
      <c r="I36" s="116" t="e">
        <f t="shared" si="4"/>
        <v>#N/A</v>
      </c>
      <c r="J36" s="9">
        <f t="shared" si="11"/>
        <v>5.0358255085683392E-4</v>
      </c>
      <c r="K36" s="5"/>
      <c r="L36" s="2"/>
      <c r="M36" s="3"/>
    </row>
    <row r="37" spans="1:20" hidden="1">
      <c r="A37" t="s">
        <v>39</v>
      </c>
      <c r="B37" s="10">
        <v>13509249</v>
      </c>
      <c r="C37" s="10">
        <v>59474.86470000002</v>
      </c>
      <c r="D37" s="14" t="e">
        <f>VLOOKUP(A37,'[3]Model Decomp'!M$14:N$52,2,FALSE)</f>
        <v>#N/A</v>
      </c>
      <c r="E37" s="4" t="e">
        <f t="shared" si="0"/>
        <v>#N/A</v>
      </c>
      <c r="F37" s="2">
        <f t="shared" si="1"/>
        <v>4.4395901002018424E-4</v>
      </c>
      <c r="G37" s="3">
        <f t="shared" si="2"/>
        <v>4.4025293115849751</v>
      </c>
      <c r="H37" s="3" t="e">
        <f t="shared" si="12"/>
        <v>#N/A</v>
      </c>
      <c r="I37" s="116" t="e">
        <f t="shared" si="4"/>
        <v>#N/A</v>
      </c>
      <c r="J37" s="9">
        <f t="shared" si="11"/>
        <v>3.3470730112274247E-4</v>
      </c>
      <c r="K37" s="5"/>
      <c r="L37" s="2"/>
      <c r="M37" s="3"/>
    </row>
    <row r="38" spans="1:20" hidden="1">
      <c r="A38" t="s">
        <v>40</v>
      </c>
      <c r="B38" s="10">
        <v>395403</v>
      </c>
      <c r="C38" s="10">
        <v>1602</v>
      </c>
      <c r="D38" s="14" t="e">
        <f>VLOOKUP(A38,'[3]Model Decomp'!M$14:N$52,2,FALSE)</f>
        <v>#N/A</v>
      </c>
      <c r="E38" s="4" t="e">
        <f t="shared" si="0"/>
        <v>#N/A</v>
      </c>
      <c r="F38" s="2">
        <f t="shared" si="1"/>
        <v>1.1958368255898443E-5</v>
      </c>
      <c r="G38" s="3">
        <f t="shared" si="2"/>
        <v>4.0515625829849542</v>
      </c>
      <c r="H38" s="3" t="e">
        <f t="shared" si="12"/>
        <v>#N/A</v>
      </c>
      <c r="I38" s="116" t="e">
        <f t="shared" si="4"/>
        <v>#N/A</v>
      </c>
      <c r="J38" s="9">
        <f t="shared" si="11"/>
        <v>9.0155916974895321E-6</v>
      </c>
      <c r="K38" s="5"/>
      <c r="L38" s="2"/>
      <c r="M38" s="3"/>
    </row>
    <row r="39" spans="1:20" hidden="1">
      <c r="A39" t="s">
        <v>41</v>
      </c>
      <c r="B39" s="10">
        <v>4938031</v>
      </c>
      <c r="C39" s="10">
        <v>1390.5</v>
      </c>
      <c r="D39" s="14" t="e">
        <f>VLOOKUP(A39,'[3]Model Decomp'!M$14:N$52,2,FALSE)</f>
        <v>#N/A</v>
      </c>
      <c r="E39" s="4" t="e">
        <f t="shared" si="0"/>
        <v>#N/A</v>
      </c>
      <c r="F39" s="2">
        <f t="shared" si="1"/>
        <v>1.0379594918743312E-5</v>
      </c>
      <c r="G39" s="3">
        <f t="shared" si="2"/>
        <v>0.281589969767302</v>
      </c>
      <c r="H39" s="3" t="e">
        <f t="shared" si="12"/>
        <v>#N/A</v>
      </c>
      <c r="I39" s="116" t="e">
        <f t="shared" si="4"/>
        <v>#N/A</v>
      </c>
      <c r="J39" s="9">
        <f t="shared" si="11"/>
        <v>7.8253309958546793E-6</v>
      </c>
      <c r="K39" s="5"/>
      <c r="L39" s="2"/>
      <c r="M39" s="3"/>
    </row>
    <row r="40" spans="1:20">
      <c r="A40" t="s">
        <v>22</v>
      </c>
      <c r="B40" s="10">
        <v>16016988</v>
      </c>
      <c r="C40" s="10">
        <v>193759.81</v>
      </c>
      <c r="D40" s="14">
        <f>VLOOKUP(A40,'[3]Model Decomp'!M$14:N$52,2,FALSE)</f>
        <v>1922.0385599999997</v>
      </c>
      <c r="E40" s="4">
        <f t="shared" si="0"/>
        <v>1.0816675957422431E-5</v>
      </c>
      <c r="F40" s="2">
        <f t="shared" si="1"/>
        <v>1.4463490394337789E-3</v>
      </c>
      <c r="G40" s="3">
        <f t="shared" si="2"/>
        <v>12.097143982376711</v>
      </c>
      <c r="H40" s="3">
        <f t="shared" si="12"/>
        <v>0.12</v>
      </c>
      <c r="I40" s="116">
        <f t="shared" si="4"/>
        <v>9.9196967627084263E-3</v>
      </c>
      <c r="J40" s="9">
        <f t="shared" si="11"/>
        <v>1.0904240538970971E-3</v>
      </c>
      <c r="K40" s="5"/>
      <c r="L40" s="127">
        <f>L34/15</f>
        <v>1.875E-4</v>
      </c>
      <c r="M40" s="3"/>
    </row>
    <row r="41" spans="1:20">
      <c r="A41" t="s">
        <v>46</v>
      </c>
      <c r="B41" s="7"/>
      <c r="D41" s="14">
        <f>VLOOKUP(A41,'[3]Model Decomp'!M$14:N$52,2,FALSE)</f>
        <v>681118.56696039415</v>
      </c>
      <c r="E41" s="4">
        <f t="shared" si="0"/>
        <v>3.8331378884482511E-3</v>
      </c>
      <c r="F41" s="2">
        <f t="shared" si="1"/>
        <v>0</v>
      </c>
      <c r="G41" s="3" t="e">
        <f t="shared" si="2"/>
        <v>#DIV/0!</v>
      </c>
      <c r="H41" s="3" t="e">
        <f t="shared" si="12"/>
        <v>#DIV/0!</v>
      </c>
      <c r="I41" s="116" t="e">
        <f t="shared" si="4"/>
        <v>#DIV/0!</v>
      </c>
      <c r="J41" s="4">
        <f t="shared" si="11"/>
        <v>0</v>
      </c>
      <c r="K41" s="6"/>
      <c r="L41" s="124">
        <v>2.8124999999999999E-3</v>
      </c>
      <c r="M41" s="128">
        <f>L41/1.6</f>
        <v>1.7578124999999998E-3</v>
      </c>
      <c r="N41" s="6"/>
    </row>
    <row r="42" spans="1:20">
      <c r="A42" t="s">
        <v>47</v>
      </c>
      <c r="B42" s="7"/>
      <c r="D42" s="14">
        <f>VLOOKUP(A42,'[3]Model Decomp'!M$14:N$52,2,FALSE)</f>
        <v>574717.78819704417</v>
      </c>
      <c r="E42" s="4">
        <f t="shared" si="0"/>
        <v>3.2343451433638074E-3</v>
      </c>
      <c r="F42" s="2">
        <f t="shared" si="1"/>
        <v>0</v>
      </c>
      <c r="G42" s="3" t="e">
        <f t="shared" si="2"/>
        <v>#DIV/0!</v>
      </c>
      <c r="H42" s="3" t="e">
        <f t="shared" si="12"/>
        <v>#DIV/0!</v>
      </c>
      <c r="I42" s="116" t="e">
        <f t="shared" si="4"/>
        <v>#DIV/0!</v>
      </c>
      <c r="J42" s="9">
        <f t="shared" si="11"/>
        <v>0</v>
      </c>
      <c r="K42" s="5"/>
      <c r="L42" s="2"/>
      <c r="M42" s="129">
        <f>M41/15</f>
        <v>1.1718749999999998E-4</v>
      </c>
    </row>
    <row r="43" spans="1:20">
      <c r="A43" t="s">
        <v>48</v>
      </c>
      <c r="B43" s="7"/>
      <c r="D43" s="14">
        <f>VLOOKUP(A43,'[3]Model Decomp'!M$14:N$52,2,FALSE)</f>
        <v>-2379003.3048943994</v>
      </c>
      <c r="E43" s="4">
        <f t="shared" si="0"/>
        <v>-1.3388341101064986E-2</v>
      </c>
      <c r="F43" s="2">
        <f t="shared" si="1"/>
        <v>0</v>
      </c>
      <c r="G43" s="3" t="e">
        <f t="shared" si="2"/>
        <v>#DIV/0!</v>
      </c>
      <c r="H43" s="3" t="e">
        <f t="shared" si="12"/>
        <v>#DIV/0!</v>
      </c>
      <c r="I43" s="116" t="e">
        <f t="shared" si="4"/>
        <v>#DIV/0!</v>
      </c>
      <c r="J43" s="9">
        <f t="shared" si="11"/>
        <v>0</v>
      </c>
      <c r="K43" s="5"/>
      <c r="L43" s="2"/>
      <c r="M43" s="3"/>
    </row>
    <row r="44" spans="1:20">
      <c r="A44" t="s">
        <v>49</v>
      </c>
      <c r="B44" s="7"/>
      <c r="D44" s="14">
        <f>VLOOKUP(A44,'[3]Model Decomp'!M$14:N$52,2,FALSE)</f>
        <v>19406694.465816285</v>
      </c>
      <c r="E44" s="4">
        <f t="shared" si="0"/>
        <v>0.10921525187373868</v>
      </c>
      <c r="F44" s="2">
        <f t="shared" si="1"/>
        <v>0</v>
      </c>
      <c r="G44" s="3" t="e">
        <f t="shared" si="2"/>
        <v>#DIV/0!</v>
      </c>
      <c r="H44" s="3" t="e">
        <f t="shared" si="12"/>
        <v>#DIV/0!</v>
      </c>
      <c r="I44" s="116" t="e">
        <f t="shared" si="4"/>
        <v>#DIV/0!</v>
      </c>
      <c r="J44" s="9">
        <f t="shared" si="11"/>
        <v>0</v>
      </c>
      <c r="K44" s="5"/>
      <c r="L44" s="2"/>
      <c r="M44" s="3"/>
    </row>
    <row r="46" spans="1:20">
      <c r="B46" t="s">
        <v>43</v>
      </c>
      <c r="C46">
        <v>133964765.5699026</v>
      </c>
    </row>
    <row r="47" spans="1:20">
      <c r="B47" s="14"/>
      <c r="C47" s="14"/>
      <c r="D47" s="14"/>
    </row>
    <row r="48" spans="1:20">
      <c r="E48" s="7"/>
    </row>
    <row r="49" spans="5:5">
      <c r="E49" s="3">
        <f>E1/C46</f>
        <v>1.326409697460939</v>
      </c>
    </row>
    <row r="50" spans="5:5">
      <c r="E50" s="7"/>
    </row>
    <row r="51" spans="5:5">
      <c r="E51" s="7"/>
    </row>
    <row r="52" spans="5:5">
      <c r="E52" s="7"/>
    </row>
    <row r="53" spans="5:5">
      <c r="E53" s="7"/>
    </row>
    <row r="54" spans="5:5">
      <c r="E54" s="7"/>
    </row>
    <row r="55" spans="5:5">
      <c r="E55" s="7"/>
    </row>
    <row r="56" spans="5:5">
      <c r="E56" s="7"/>
    </row>
    <row r="57" spans="5:5">
      <c r="E57" s="7"/>
    </row>
    <row r="58" spans="5:5">
      <c r="E58" s="7"/>
    </row>
    <row r="59" spans="5:5">
      <c r="E59" s="7"/>
    </row>
    <row r="60" spans="5:5">
      <c r="E60" s="7"/>
    </row>
    <row r="61" spans="5:5">
      <c r="E61" s="7"/>
    </row>
    <row r="62" spans="5:5">
      <c r="E62" s="7"/>
    </row>
    <row r="63" spans="5:5">
      <c r="E63" s="7"/>
    </row>
    <row r="64" spans="5:5">
      <c r="E64" s="7"/>
    </row>
    <row r="65" spans="5:5">
      <c r="E65" s="7"/>
    </row>
    <row r="66" spans="5:5">
      <c r="E66" s="7"/>
    </row>
    <row r="67" spans="5:5">
      <c r="E67" s="7"/>
    </row>
    <row r="68" spans="5:5">
      <c r="E68" s="7"/>
    </row>
    <row r="69" spans="5:5">
      <c r="E69" s="7"/>
    </row>
    <row r="70" spans="5:5">
      <c r="E70" s="7"/>
    </row>
    <row r="71" spans="5:5">
      <c r="E71" s="7"/>
    </row>
    <row r="72" spans="5:5">
      <c r="E72" s="7"/>
    </row>
    <row r="73" spans="5:5">
      <c r="E73" s="7"/>
    </row>
  </sheetData>
  <conditionalFormatting sqref="Y11">
    <cfRule type="colorScale" priority="2">
      <colorScale>
        <cfvo type="min"/>
        <cfvo type="percentile" val="50"/>
        <cfvo type="max"/>
        <color rgb="FFF8696B"/>
        <color rgb="FFFFEB84"/>
        <color rgb="FF63BE7B"/>
      </colorScale>
    </cfRule>
  </conditionalFormatting>
  <conditionalFormatting sqref="Y1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B5C99-3332-4EE9-B64F-F13189FE54AA}">
  <dimension ref="D2:H33"/>
  <sheetViews>
    <sheetView zoomScale="80" zoomScaleNormal="80" workbookViewId="0">
      <selection activeCell="D3" sqref="D3"/>
    </sheetView>
  </sheetViews>
  <sheetFormatPr defaultRowHeight="15"/>
  <cols>
    <col min="3" max="3" width="3.140625" customWidth="1"/>
    <col min="4" max="4" width="36.28515625" customWidth="1"/>
    <col min="5" max="5" width="26.28515625" customWidth="1"/>
    <col min="6" max="6" width="22.7109375" customWidth="1"/>
    <col min="7" max="7" width="24.28515625" customWidth="1"/>
    <col min="8" max="8" width="27.42578125" customWidth="1"/>
  </cols>
  <sheetData>
    <row r="2" spans="4:8">
      <c r="D2" s="38" t="s">
        <v>218</v>
      </c>
      <c r="E2" s="170">
        <v>177692164.17000011</v>
      </c>
    </row>
    <row r="3" spans="4:8">
      <c r="D3" s="39" t="s">
        <v>108</v>
      </c>
      <c r="E3" s="14">
        <f>SUM(F7,F12,F16:F30)</f>
        <v>133964765.56990264</v>
      </c>
      <c r="F3" s="14">
        <f>SUM(E7,E12,E16:E30)</f>
        <v>85274720427</v>
      </c>
    </row>
    <row r="4" spans="4:8" ht="15.75" thickBot="1"/>
    <row r="5" spans="4:8">
      <c r="D5" s="186" t="s">
        <v>107</v>
      </c>
      <c r="E5" s="187"/>
      <c r="F5" s="187"/>
      <c r="G5" s="187"/>
      <c r="H5" s="188"/>
    </row>
    <row r="6" spans="4:8">
      <c r="D6" s="101" t="s">
        <v>102</v>
      </c>
      <c r="E6" s="37" t="s">
        <v>103</v>
      </c>
      <c r="F6" s="37" t="s">
        <v>104</v>
      </c>
      <c r="G6" s="37" t="s">
        <v>105</v>
      </c>
      <c r="H6" s="102" t="s">
        <v>106</v>
      </c>
    </row>
    <row r="7" spans="4:8">
      <c r="D7" s="140" t="s">
        <v>100</v>
      </c>
      <c r="E7" s="141">
        <f>SUM(E8:E11)</f>
        <v>832227323</v>
      </c>
      <c r="F7" s="191">
        <f>SUM(F8:F11)</f>
        <v>17131833.100000001</v>
      </c>
      <c r="G7" s="143">
        <f>F7/$E$3</f>
        <v>0.12788312678426353</v>
      </c>
      <c r="H7" s="189">
        <f>(F7/E7)*1000</f>
        <v>20.585521078836294</v>
      </c>
    </row>
    <row r="8" spans="4:8">
      <c r="D8" s="194" t="s">
        <v>10</v>
      </c>
      <c r="E8" s="163">
        <f>VLOOKUP(D8,Decoms!$G$2:$N$24,4,FALSE)</f>
        <v>356425041</v>
      </c>
      <c r="F8" s="163">
        <f>VLOOKUP(D8,Decoms!$G$2:$N$24,3,FALSE)</f>
        <v>12152626.67</v>
      </c>
      <c r="G8" s="166">
        <f t="shared" ref="G8:G30" si="0">F8/$E$3</f>
        <v>9.0715096751755778E-2</v>
      </c>
      <c r="H8" s="192">
        <f t="shared" ref="H8:H30" si="1">(F8/E8)*1000</f>
        <v>34.095883487602663</v>
      </c>
    </row>
    <row r="9" spans="4:8">
      <c r="D9" s="194" t="s">
        <v>12</v>
      </c>
      <c r="E9" s="163">
        <f>VLOOKUP(D9,Decoms!$G$2:$N$24,4,FALSE)</f>
        <v>207863282</v>
      </c>
      <c r="F9" s="163">
        <f>VLOOKUP(D9,Decoms!$G$2:$N$24,3,FALSE)</f>
        <v>1786738.4500000002</v>
      </c>
      <c r="G9" s="166">
        <f t="shared" si="0"/>
        <v>1.333737600628788E-2</v>
      </c>
      <c r="H9" s="192">
        <f t="shared" si="1"/>
        <v>8.5957386644169329</v>
      </c>
    </row>
    <row r="10" spans="4:8">
      <c r="D10" s="194" t="s">
        <v>13</v>
      </c>
      <c r="E10" s="163">
        <f>VLOOKUP(D10,Decoms!$G$2:$N$24,4,FALSE)</f>
        <v>246564619</v>
      </c>
      <c r="F10" s="163">
        <f>VLOOKUP(D10,Decoms!$G$2:$N$24,3,FALSE)</f>
        <v>2605548.7899999982</v>
      </c>
      <c r="G10" s="166">
        <f t="shared" si="0"/>
        <v>1.9449508077110218E-2</v>
      </c>
      <c r="H10" s="192">
        <f t="shared" si="1"/>
        <v>10.567407442995696</v>
      </c>
    </row>
    <row r="11" spans="4:8">
      <c r="D11" s="194" t="s">
        <v>11</v>
      </c>
      <c r="E11" s="163">
        <f>VLOOKUP(D11,Decoms!$G$2:$N$24,4,FALSE)</f>
        <v>21374381</v>
      </c>
      <c r="F11" s="163">
        <f>VLOOKUP(D11,Decoms!$G$2:$N$24,3,FALSE)</f>
        <v>586919.18999999983</v>
      </c>
      <c r="G11" s="166">
        <f t="shared" si="0"/>
        <v>4.3811459491096272E-3</v>
      </c>
      <c r="H11" s="192">
        <f t="shared" si="1"/>
        <v>27.459002906329772</v>
      </c>
    </row>
    <row r="12" spans="4:8">
      <c r="D12" s="140" t="s">
        <v>101</v>
      </c>
      <c r="E12" s="141">
        <f>SUM(E13:E15)</f>
        <v>1100188603</v>
      </c>
      <c r="F12" s="141">
        <f>SUM(F13:F15)</f>
        <v>7981012.8100000061</v>
      </c>
      <c r="G12" s="143">
        <f t="shared" si="0"/>
        <v>5.9575462070551109E-2</v>
      </c>
      <c r="H12" s="189">
        <f t="shared" si="1"/>
        <v>7.2542224017203401</v>
      </c>
    </row>
    <row r="13" spans="4:8">
      <c r="D13" s="194" t="s">
        <v>20</v>
      </c>
      <c r="E13" s="163">
        <f>VLOOKUP(D13,Decoms!$G$2:$N$24,4,FALSE)</f>
        <v>932546406</v>
      </c>
      <c r="F13" s="163">
        <f>VLOOKUP(D13,Decoms!$G$2:$N$24,3,FALSE)</f>
        <v>6678016.3700000076</v>
      </c>
      <c r="G13" s="166">
        <f t="shared" si="0"/>
        <v>4.9849050543931475E-2</v>
      </c>
      <c r="H13" s="192">
        <f t="shared" si="1"/>
        <v>7.1610552858642489</v>
      </c>
    </row>
    <row r="14" spans="4:8">
      <c r="D14" s="194" t="s">
        <v>22</v>
      </c>
      <c r="E14" s="163">
        <f>VLOOKUP(D14,Decoms!$G$2:$N$24,4,FALSE)</f>
        <v>16016988</v>
      </c>
      <c r="F14" s="163">
        <f>VLOOKUP(D14,Decoms!$G$2:$N$24,3,FALSE)</f>
        <v>193759.81</v>
      </c>
      <c r="G14" s="166">
        <f t="shared" si="0"/>
        <v>1.4463490394337785E-3</v>
      </c>
      <c r="H14" s="192">
        <f t="shared" si="1"/>
        <v>12.097143982376711</v>
      </c>
    </row>
    <row r="15" spans="4:8">
      <c r="D15" s="194" t="s">
        <v>21</v>
      </c>
      <c r="E15" s="163">
        <f>VLOOKUP(D15,Decoms!$G$2:$N$24,4,FALSE)</f>
        <v>151625209</v>
      </c>
      <c r="F15" s="163">
        <f>VLOOKUP(D15,Decoms!$G$2:$N$24,3,FALSE)</f>
        <v>1109236.6299999994</v>
      </c>
      <c r="G15" s="166">
        <f t="shared" si="0"/>
        <v>8.2800624871858658E-3</v>
      </c>
      <c r="H15" s="192">
        <f t="shared" si="1"/>
        <v>7.3156478221243502</v>
      </c>
    </row>
    <row r="16" spans="4:8">
      <c r="D16" s="140" t="s">
        <v>29</v>
      </c>
      <c r="E16" s="141">
        <f>VLOOKUP(D16,Decoms!$G$2:$N$24,4,FALSE)</f>
        <v>1063203826</v>
      </c>
      <c r="F16" s="141">
        <f>VLOOKUP(D16,Decoms!$G$2:$N$24,3,FALSE)</f>
        <v>42697903.358999997</v>
      </c>
      <c r="G16" s="143">
        <f t="shared" si="0"/>
        <v>0.3187248764804525</v>
      </c>
      <c r="H16" s="189">
        <f t="shared" si="1"/>
        <v>40.159659243927507</v>
      </c>
    </row>
    <row r="17" spans="4:8">
      <c r="D17" s="140" t="s">
        <v>30</v>
      </c>
      <c r="E17" s="141">
        <f>VLOOKUP(D17,Decoms!$G$2:$N$24,4,FALSE)</f>
        <v>16934097333</v>
      </c>
      <c r="F17" s="141">
        <f>VLOOKUP(D17,Decoms!$G$2:$N$24,3,FALSE)</f>
        <v>16024143.599300008</v>
      </c>
      <c r="G17" s="143">
        <f t="shared" si="0"/>
        <v>0.11961461307479862</v>
      </c>
      <c r="H17" s="189">
        <f t="shared" si="1"/>
        <v>0.94626499920212837</v>
      </c>
    </row>
    <row r="18" spans="4:8">
      <c r="D18" s="140" t="s">
        <v>26</v>
      </c>
      <c r="E18" s="141">
        <f>VLOOKUP(D18,Decoms!$G$2:$N$24,4,FALSE)</f>
        <v>1339601400</v>
      </c>
      <c r="F18" s="141">
        <f>VLOOKUP(D18,Decoms!$G$2:$N$24,3,FALSE)</f>
        <v>12341371.929999992</v>
      </c>
      <c r="G18" s="143">
        <f t="shared" si="0"/>
        <v>9.2124013933800222E-2</v>
      </c>
      <c r="H18" s="189">
        <f t="shared" si="1"/>
        <v>9.2127194925296383</v>
      </c>
    </row>
    <row r="19" spans="4:8">
      <c r="D19" s="140" t="s">
        <v>31</v>
      </c>
      <c r="E19" s="141">
        <f>VLOOKUP(D19,Decoms!$G$2:$N$24,4,FALSE)</f>
        <v>2294503609</v>
      </c>
      <c r="F19" s="141">
        <f>VLOOKUP(D19,Decoms!$G$2:$N$24,3,FALSE)</f>
        <v>8435021.6030000038</v>
      </c>
      <c r="G19" s="143">
        <f t="shared" si="0"/>
        <v>6.2964478511318867E-2</v>
      </c>
      <c r="H19" s="189">
        <f t="shared" si="1"/>
        <v>3.6761858076467311</v>
      </c>
    </row>
    <row r="20" spans="4:8">
      <c r="D20" s="140" t="s">
        <v>27</v>
      </c>
      <c r="E20" s="141">
        <f>VLOOKUP(D20,Decoms!$G$2:$N$24,4,FALSE)</f>
        <v>45747949</v>
      </c>
      <c r="F20" s="141">
        <f>VLOOKUP(D20,Decoms!$G$2:$N$24,3,FALSE)</f>
        <v>6261757.6400000025</v>
      </c>
      <c r="G20" s="143">
        <f t="shared" si="0"/>
        <v>4.6741825086333059E-2</v>
      </c>
      <c r="H20" s="189">
        <f t="shared" si="1"/>
        <v>136.87515564905439</v>
      </c>
    </row>
    <row r="21" spans="4:8">
      <c r="D21" s="140" t="s">
        <v>24</v>
      </c>
      <c r="E21" s="141">
        <f>VLOOKUP(D21,Decoms!$G$2:$N$24,4,FALSE)</f>
        <v>714521010</v>
      </c>
      <c r="F21" s="141">
        <f>VLOOKUP(D21,Decoms!$G$2:$N$24,3,FALSE)</f>
        <v>5901406.8600000022</v>
      </c>
      <c r="G21" s="143">
        <f t="shared" si="0"/>
        <v>4.4051932871264243E-2</v>
      </c>
      <c r="H21" s="189">
        <f t="shared" si="1"/>
        <v>8.259248891785564</v>
      </c>
    </row>
    <row r="22" spans="4:8">
      <c r="D22" s="140" t="s">
        <v>23</v>
      </c>
      <c r="E22" s="141">
        <f>VLOOKUP(D22,Decoms!$G$2:$N$24,4,FALSE)</f>
        <v>278750974</v>
      </c>
      <c r="F22" s="141">
        <f>VLOOKUP(D22,Decoms!$G$2:$N$24,3,FALSE)</f>
        <v>1714567.1199999985</v>
      </c>
      <c r="G22" s="143">
        <f t="shared" si="0"/>
        <v>1.2798642334840944E-2</v>
      </c>
      <c r="H22" s="189">
        <f t="shared" si="1"/>
        <v>6.1508919427129918</v>
      </c>
    </row>
    <row r="23" spans="4:8">
      <c r="D23" s="140" t="s">
        <v>32</v>
      </c>
      <c r="E23" s="141">
        <f>VLOOKUP(D23,Decoms!$G$2:$N$24,4,FALSE)</f>
        <v>135582779</v>
      </c>
      <c r="F23" s="141">
        <f>VLOOKUP(D23,Decoms!$G$2:$N$24,3,FALSE)</f>
        <v>5876306.5622999975</v>
      </c>
      <c r="G23" s="143">
        <f t="shared" si="0"/>
        <v>4.386456795039699E-2</v>
      </c>
      <c r="H23" s="189">
        <f t="shared" si="1"/>
        <v>43.341098372825044</v>
      </c>
    </row>
    <row r="24" spans="4:8">
      <c r="D24" s="140" t="s">
        <v>25</v>
      </c>
      <c r="E24" s="141">
        <f>VLOOKUP(D24,Decoms!$G$2:$N$24,4,FALSE)</f>
        <v>1852183367</v>
      </c>
      <c r="F24" s="141">
        <f>VLOOKUP(D24,Decoms!$G$2:$N$24,3,FALSE)</f>
        <v>4139311.226402631</v>
      </c>
      <c r="G24" s="143">
        <f t="shared" si="0"/>
        <v>3.0898506848375321E-2</v>
      </c>
      <c r="H24" s="189">
        <f t="shared" si="1"/>
        <v>2.2348279874185</v>
      </c>
    </row>
    <row r="25" spans="4:8">
      <c r="D25" s="140" t="s">
        <v>33</v>
      </c>
      <c r="E25" s="141">
        <f>VLOOKUP(D25,Decoms!$G$2:$N$24,4,FALSE)</f>
        <v>55553131240</v>
      </c>
      <c r="F25" s="141">
        <f>VLOOKUP(D25,Decoms!$G$2:$N$24,3,FALSE)</f>
        <v>2047083.0365600011</v>
      </c>
      <c r="G25" s="143">
        <f t="shared" si="0"/>
        <v>1.5280757054673721E-2</v>
      </c>
      <c r="H25" s="189">
        <f t="shared" si="1"/>
        <v>3.6849102667430508E-2</v>
      </c>
    </row>
    <row r="26" spans="4:8">
      <c r="D26" s="140" t="s">
        <v>14</v>
      </c>
      <c r="E26" s="141">
        <f>VLOOKUP(D26,Decoms!$G$2:$N$24,4,FALSE)</f>
        <v>41622083</v>
      </c>
      <c r="F26" s="141">
        <f>VLOOKUP(D26,Decoms!$G$2:$N$24,3,FALSE)</f>
        <v>1168094.7200000011</v>
      </c>
      <c r="G26" s="143">
        <f t="shared" si="0"/>
        <v>8.7194174903436894E-3</v>
      </c>
      <c r="H26" s="189">
        <f t="shared" si="1"/>
        <v>28.06430230798399</v>
      </c>
    </row>
    <row r="27" spans="4:8">
      <c r="D27" s="140" t="s">
        <v>35</v>
      </c>
      <c r="E27" s="141">
        <f>VLOOKUP(D27,Decoms!$G$2:$N$24,4,FALSE)</f>
        <v>2601971142</v>
      </c>
      <c r="F27" s="141">
        <f>VLOOKUP(D27,Decoms!$G$2:$N$24,3,FALSE)</f>
        <v>690602.14359999984</v>
      </c>
      <c r="G27" s="143">
        <f t="shared" si="0"/>
        <v>5.1551028411246282E-3</v>
      </c>
      <c r="H27" s="189">
        <f t="shared" si="1"/>
        <v>0.26541498960252485</v>
      </c>
    </row>
    <row r="28" spans="4:8">
      <c r="D28" s="140" t="s">
        <v>34</v>
      </c>
      <c r="E28" s="141">
        <f>VLOOKUP(D28,Decoms!$G$2:$N$24,4,FALSE)</f>
        <v>298158274</v>
      </c>
      <c r="F28" s="141">
        <f>VLOOKUP(D28,Decoms!$G$2:$N$24,3,FALSE)</f>
        <v>649176.15800000029</v>
      </c>
      <c r="G28" s="143">
        <f t="shared" si="0"/>
        <v>4.8458723847149268E-3</v>
      </c>
      <c r="H28" s="189">
        <f t="shared" si="1"/>
        <v>2.1772870807536275</v>
      </c>
    </row>
    <row r="29" spans="4:8">
      <c r="D29" s="140" t="s">
        <v>36</v>
      </c>
      <c r="E29" s="141">
        <f>VLOOKUP(D29,Decoms!$G$2:$N$24,4,FALSE)</f>
        <v>4061116</v>
      </c>
      <c r="F29" s="141">
        <f>VLOOKUP(D29,Decoms!$G$2:$N$24,3,FALSE)</f>
        <v>580219.10110000044</v>
      </c>
      <c r="G29" s="143">
        <f t="shared" si="0"/>
        <v>4.3311321348690219E-3</v>
      </c>
      <c r="H29" s="189">
        <f t="shared" si="1"/>
        <v>142.87183648534059</v>
      </c>
    </row>
    <row r="30" spans="4:8" ht="15.75" thickBot="1">
      <c r="D30" s="156" t="s">
        <v>44</v>
      </c>
      <c r="E30" s="157">
        <f>VLOOKUP(D30,Decoms!$G$2:$N$24,4,FALSE)</f>
        <v>185168399</v>
      </c>
      <c r="F30" s="157">
        <f>VLOOKUP(D30,Decoms!$G$2:$N$24,3,FALSE)</f>
        <v>324954.60063999996</v>
      </c>
      <c r="G30" s="160">
        <f t="shared" si="0"/>
        <v>2.425672147878608E-3</v>
      </c>
      <c r="H30" s="190">
        <f t="shared" si="1"/>
        <v>1.7549139183300924</v>
      </c>
    </row>
    <row r="32" spans="4:8">
      <c r="D32" s="37" t="s">
        <v>109</v>
      </c>
      <c r="E32" s="14">
        <f>SUM(E16:E30,E12,E7)</f>
        <v>85274720427</v>
      </c>
      <c r="F32" s="14">
        <f>SUM(F16:F30,F12,F7)</f>
        <v>133964765.56990263</v>
      </c>
    </row>
    <row r="33" spans="4:4">
      <c r="D33" s="40" t="s">
        <v>110</v>
      </c>
    </row>
  </sheetData>
  <mergeCells count="1">
    <mergeCell ref="D5:H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A65B8-9F81-48A5-8A24-8099D15B64AF}">
  <dimension ref="D2:H40"/>
  <sheetViews>
    <sheetView topLeftCell="B1" workbookViewId="0">
      <selection activeCell="G11" sqref="G11"/>
    </sheetView>
  </sheetViews>
  <sheetFormatPr defaultRowHeight="15"/>
  <cols>
    <col min="4" max="4" width="25.28515625" customWidth="1"/>
    <col min="5" max="5" width="22" customWidth="1"/>
    <col min="6" max="6" width="18.85546875" customWidth="1"/>
    <col min="7" max="7" width="12" bestFit="1" customWidth="1"/>
    <col min="8" max="8" width="10.5703125" bestFit="1" customWidth="1"/>
  </cols>
  <sheetData>
    <row r="2" spans="4:8" ht="15.75" thickBot="1"/>
    <row r="3" spans="4:8">
      <c r="D3" s="93" t="s">
        <v>42</v>
      </c>
      <c r="E3" s="94">
        <v>177692164.16999999</v>
      </c>
      <c r="F3" s="95"/>
    </row>
    <row r="4" spans="4:8" ht="28.5">
      <c r="D4" s="80"/>
      <c r="E4" s="66" t="s">
        <v>138</v>
      </c>
      <c r="F4" s="96" t="s">
        <v>139</v>
      </c>
    </row>
    <row r="5" spans="4:8" hidden="1">
      <c r="D5" s="97" t="s">
        <v>140</v>
      </c>
      <c r="E5" s="67">
        <f>E3-SUM(E6,E8)</f>
        <v>16399014.497356147</v>
      </c>
      <c r="F5" s="98">
        <f>E5/$E$3</f>
        <v>9.2288900717462333E-2</v>
      </c>
    </row>
    <row r="6" spans="4:8" hidden="1">
      <c r="D6" s="97" t="s">
        <v>141</v>
      </c>
      <c r="E6" s="65">
        <f>SUM(E7:E8)</f>
        <v>139705365.69486749</v>
      </c>
      <c r="F6" s="98">
        <f t="shared" ref="F6:F40" si="0">E6/$E$3</f>
        <v>0.78622130777364996</v>
      </c>
    </row>
    <row r="7" spans="4:8" hidden="1">
      <c r="D7" s="99" t="s">
        <v>99</v>
      </c>
      <c r="E7" s="65">
        <f>SUM(E9,E14,E18:E32)</f>
        <v>118117581.71709113</v>
      </c>
      <c r="F7" s="98">
        <f t="shared" si="0"/>
        <v>0.66473151626476212</v>
      </c>
    </row>
    <row r="8" spans="4:8" hidden="1">
      <c r="D8" s="100" t="s">
        <v>142</v>
      </c>
      <c r="E8" s="65">
        <f>E33</f>
        <v>21587783.977776363</v>
      </c>
      <c r="F8" s="98">
        <f t="shared" si="0"/>
        <v>0.12148979150888781</v>
      </c>
      <c r="G8">
        <f>E8+E7</f>
        <v>139705365.69486749</v>
      </c>
      <c r="H8" s="3">
        <f>E3/G8</f>
        <v>1.2719065104349678</v>
      </c>
    </row>
    <row r="9" spans="4:8">
      <c r="D9" s="81" t="s">
        <v>100</v>
      </c>
      <c r="E9" s="72">
        <f>SUM(E10:E13)</f>
        <v>13450650.796316003</v>
      </c>
      <c r="F9" s="111">
        <f t="shared" si="0"/>
        <v>7.5696364322782525E-2</v>
      </c>
    </row>
    <row r="10" spans="4:8">
      <c r="D10" s="80" t="s">
        <v>10</v>
      </c>
      <c r="E10" s="70">
        <f>VLOOKUP(D10,Decoms!$G$2:$N$24,2,FALSE)</f>
        <v>10156782.340299049</v>
      </c>
      <c r="F10" s="112">
        <f t="shared" si="0"/>
        <v>5.7159427303625769E-2</v>
      </c>
    </row>
    <row r="11" spans="4:8">
      <c r="D11" s="80" t="s">
        <v>12</v>
      </c>
      <c r="E11" s="70">
        <f>VLOOKUP(D11,Decoms!$G$2:$N$24,2,FALSE)</f>
        <v>1164034.379171927</v>
      </c>
      <c r="F11" s="112">
        <f t="shared" si="0"/>
        <v>6.5508481176372131E-3</v>
      </c>
      <c r="G11" s="36">
        <f>SUM(F9,F14,F18:F32,F33)</f>
        <v>0.78622130777365007</v>
      </c>
    </row>
    <row r="12" spans="4:8">
      <c r="D12" s="80" t="s">
        <v>13</v>
      </c>
      <c r="E12" s="70">
        <f>VLOOKUP(D12,Decoms!$G$2:$N$24,2,FALSE)</f>
        <v>1831747.6024522171</v>
      </c>
      <c r="F12" s="112">
        <f t="shared" si="0"/>
        <v>1.0308544617081509E-2</v>
      </c>
    </row>
    <row r="13" spans="4:8">
      <c r="D13" s="80" t="s">
        <v>11</v>
      </c>
      <c r="E13" s="70">
        <f>VLOOKUP(D13,Decoms!$G$2:$N$24,2,FALSE)</f>
        <v>298086.47439281049</v>
      </c>
      <c r="F13" s="112">
        <f t="shared" si="0"/>
        <v>1.6775442844380465E-3</v>
      </c>
    </row>
    <row r="14" spans="4:8">
      <c r="D14" s="81" t="s">
        <v>101</v>
      </c>
      <c r="E14" s="72">
        <f>SUM(E15:E17)</f>
        <v>6961043.5148932226</v>
      </c>
      <c r="F14" s="111">
        <f t="shared" si="0"/>
        <v>3.9174735404953018E-2</v>
      </c>
    </row>
    <row r="15" spans="4:8">
      <c r="D15" s="80" t="s">
        <v>20</v>
      </c>
      <c r="E15" s="70">
        <f>VLOOKUP(D15,Decoms!$G$2:$N$24,2,FALSE)</f>
        <v>6422388.4298711158</v>
      </c>
      <c r="F15" s="112">
        <f t="shared" si="0"/>
        <v>3.6143340703120419E-2</v>
      </c>
    </row>
    <row r="16" spans="4:8">
      <c r="D16" s="80" t="s">
        <v>22</v>
      </c>
      <c r="E16" s="70">
        <f>VLOOKUP(D16,Decoms!$G$2:$N$24,2,FALSE)</f>
        <v>63097.488714802254</v>
      </c>
      <c r="F16" s="114">
        <f t="shared" si="0"/>
        <v>3.5509437914457622E-4</v>
      </c>
    </row>
    <row r="17" spans="4:6">
      <c r="D17" s="80" t="s">
        <v>21</v>
      </c>
      <c r="E17" s="70">
        <f>VLOOKUP(D17,Decoms!$G$2:$N$24,2,FALSE)</f>
        <v>475557.5963073048</v>
      </c>
      <c r="F17" s="112">
        <f t="shared" si="0"/>
        <v>2.6763003226880269E-3</v>
      </c>
    </row>
    <row r="18" spans="4:6">
      <c r="D18" s="80" t="s">
        <v>29</v>
      </c>
      <c r="E18" s="70">
        <f>VLOOKUP(D18,Decoms!$G$2:$N$24,2,FALSE)</f>
        <v>42829555.930750057</v>
      </c>
      <c r="F18" s="112">
        <f t="shared" si="0"/>
        <v>0.24103232762573912</v>
      </c>
    </row>
    <row r="19" spans="4:6">
      <c r="D19" s="80" t="s">
        <v>30</v>
      </c>
      <c r="E19" s="70">
        <f>VLOOKUP(D19,Decoms!$G$2:$N$24,2,FALSE)</f>
        <v>18294407.939308804</v>
      </c>
      <c r="F19" s="112">
        <f t="shared" si="0"/>
        <v>0.10295562567298325</v>
      </c>
    </row>
    <row r="20" spans="4:6">
      <c r="D20" s="80" t="s">
        <v>26</v>
      </c>
      <c r="E20" s="70">
        <f>VLOOKUP(D20,Decoms!$G$2:$N$24,2,FALSE)</f>
        <v>12550430.039997313</v>
      </c>
      <c r="F20" s="112">
        <f t="shared" si="0"/>
        <v>7.0630182814309037E-2</v>
      </c>
    </row>
    <row r="21" spans="4:6">
      <c r="D21" s="80" t="s">
        <v>31</v>
      </c>
      <c r="E21" s="70">
        <f>VLOOKUP(D21,Decoms!$G$2:$N$24,2,FALSE)</f>
        <v>6902031.9499215409</v>
      </c>
      <c r="F21" s="112">
        <f t="shared" si="0"/>
        <v>3.8842635420424577E-2</v>
      </c>
    </row>
    <row r="22" spans="4:6">
      <c r="D22" s="80" t="s">
        <v>27</v>
      </c>
      <c r="E22" s="70">
        <f>VLOOKUP(D22,Decoms!$G$2:$N$24,2,FALSE)</f>
        <v>3183014.5432601855</v>
      </c>
      <c r="F22" s="112">
        <f t="shared" si="0"/>
        <v>1.7913083326594872E-2</v>
      </c>
    </row>
    <row r="23" spans="4:6">
      <c r="D23" s="80" t="s">
        <v>24</v>
      </c>
      <c r="E23" s="70">
        <f>VLOOKUP(D23,Decoms!$G$2:$N$24,2,FALSE)</f>
        <v>3968830.7246102826</v>
      </c>
      <c r="F23" s="112">
        <f t="shared" si="0"/>
        <v>2.2335429044655339E-2</v>
      </c>
    </row>
    <row r="24" spans="4:6">
      <c r="D24" s="80" t="s">
        <v>23</v>
      </c>
      <c r="E24" s="70">
        <f>VLOOKUP(D24,Decoms!$G$2:$N$24,2,FALSE)</f>
        <v>466524.07003913779</v>
      </c>
      <c r="F24" s="112">
        <f t="shared" si="0"/>
        <v>2.6254622550086633E-3</v>
      </c>
    </row>
    <row r="25" spans="4:6">
      <c r="D25" s="80" t="s">
        <v>32</v>
      </c>
      <c r="E25" s="70">
        <f>VLOOKUP(D25,Decoms!$G$2:$N$24,2,FALSE)</f>
        <v>3712308.9135104697</v>
      </c>
      <c r="F25" s="112">
        <f t="shared" si="0"/>
        <v>2.0891798638677531E-2</v>
      </c>
    </row>
    <row r="26" spans="4:6">
      <c r="D26" s="80" t="s">
        <v>25</v>
      </c>
      <c r="E26" s="70">
        <f>VLOOKUP(D26,Decoms!$G$2:$N$24,2,FALSE)</f>
        <v>2901991.1636397676</v>
      </c>
      <c r="F26" s="112">
        <f t="shared" si="0"/>
        <v>1.6331565194193941E-2</v>
      </c>
    </row>
    <row r="27" spans="4:6">
      <c r="D27" s="80" t="s">
        <v>33</v>
      </c>
      <c r="E27" s="70">
        <f>VLOOKUP(D27,Decoms!$G$2:$N$24,2,FALSE)</f>
        <v>1373857.0775282269</v>
      </c>
      <c r="F27" s="112">
        <f t="shared" si="0"/>
        <v>7.7316694517482673E-3</v>
      </c>
    </row>
    <row r="28" spans="4:6">
      <c r="D28" s="80" t="s">
        <v>14</v>
      </c>
      <c r="E28" s="70">
        <f>VLOOKUP(D28,Decoms!$G$2:$N$24,2,FALSE)</f>
        <v>392447.58013500005</v>
      </c>
      <c r="F28" s="112">
        <f t="shared" si="0"/>
        <v>2.2085812391791303E-3</v>
      </c>
    </row>
    <row r="29" spans="4:6">
      <c r="D29" s="80" t="s">
        <v>35</v>
      </c>
      <c r="E29" s="70">
        <f>VLOOKUP(D29,Decoms!$G$2:$N$24,2,FALSE)</f>
        <v>436613.51419687143</v>
      </c>
      <c r="F29" s="112">
        <f t="shared" si="0"/>
        <v>2.4571343156086422E-3</v>
      </c>
    </row>
    <row r="30" spans="4:6">
      <c r="D30" s="80" t="s">
        <v>34</v>
      </c>
      <c r="E30" s="70">
        <f>VLOOKUP(D30,Decoms!$G$2:$N$24,2,FALSE)</f>
        <v>271640.62794110226</v>
      </c>
      <c r="F30" s="112">
        <f t="shared" si="0"/>
        <v>1.5287147253225009E-3</v>
      </c>
    </row>
    <row r="31" spans="4:6">
      <c r="D31" s="80" t="s">
        <v>36</v>
      </c>
      <c r="E31" s="70">
        <f>VLOOKUP(D31,Decoms!$G$2:$N$24,2,FALSE)</f>
        <v>219686.79984323159</v>
      </c>
      <c r="F31" s="112">
        <f t="shared" si="0"/>
        <v>1.2363336383986797E-3</v>
      </c>
    </row>
    <row r="32" spans="4:6">
      <c r="D32" s="80" t="s">
        <v>44</v>
      </c>
      <c r="E32" s="70">
        <f>VLOOKUP(D32,Decoms!$G$2:$N$24,2,FALSE)</f>
        <v>202546.53119991519</v>
      </c>
      <c r="F32" s="112">
        <f t="shared" si="0"/>
        <v>1.1398731741830595E-3</v>
      </c>
    </row>
    <row r="33" spans="4:6">
      <c r="D33" s="81" t="s">
        <v>149</v>
      </c>
      <c r="E33" s="72">
        <f>SUM(E34:E35)</f>
        <v>21587783.977776363</v>
      </c>
      <c r="F33" s="111">
        <f t="shared" si="0"/>
        <v>0.12148979150888781</v>
      </c>
    </row>
    <row r="34" spans="4:6">
      <c r="D34" s="80" t="s">
        <v>150</v>
      </c>
      <c r="E34" s="70">
        <f>VLOOKUP(D34,Decoms!$G$28:$H$35,2,FALSE)</f>
        <v>4708117.9897786137</v>
      </c>
      <c r="F34" s="112">
        <f t="shared" si="0"/>
        <v>2.6495923507771042E-2</v>
      </c>
    </row>
    <row r="35" spans="4:6">
      <c r="D35" s="80" t="s">
        <v>143</v>
      </c>
      <c r="E35" s="70">
        <f>VLOOKUP(D35,Decoms!$G$28:$H$35,2,FALSE)</f>
        <v>16879665.987997748</v>
      </c>
      <c r="F35" s="112">
        <f t="shared" si="0"/>
        <v>9.4993868001116755E-2</v>
      </c>
    </row>
    <row r="36" spans="4:6">
      <c r="D36" s="81" t="s">
        <v>146</v>
      </c>
      <c r="E36" s="72">
        <f>SUM(E37:E40)</f>
        <v>23106109.819647081</v>
      </c>
      <c r="F36" s="111">
        <f t="shared" si="0"/>
        <v>0.13003448929543804</v>
      </c>
    </row>
    <row r="37" spans="4:6">
      <c r="D37" s="80" t="s">
        <v>147</v>
      </c>
      <c r="E37" s="70">
        <f>VLOOKUP(D37,Decoms!$G$28:$H$35,2,FALSE)</f>
        <v>24266969.167380057</v>
      </c>
      <c r="F37" s="112">
        <f t="shared" si="0"/>
        <v>0.136567469256346</v>
      </c>
    </row>
    <row r="38" spans="4:6">
      <c r="D38" s="80" t="s">
        <v>144</v>
      </c>
      <c r="E38" s="70">
        <f>VLOOKUP(D38,Decoms!$G$28:$H$35,2,FALSE)</f>
        <v>7222681.1046357006</v>
      </c>
      <c r="F38" s="112">
        <f t="shared" si="0"/>
        <v>4.0647155930442068E-2</v>
      </c>
    </row>
    <row r="39" spans="4:6">
      <c r="D39" s="80" t="s">
        <v>145</v>
      </c>
      <c r="E39" s="70">
        <f>VLOOKUP(D39,Decoms!$G$28:$H$35,2,FALSE)</f>
        <v>3303782.6871866947</v>
      </c>
      <c r="F39" s="112">
        <f t="shared" si="0"/>
        <v>1.8592731438770313E-2</v>
      </c>
    </row>
    <row r="40" spans="4:6" ht="15.75" thickBot="1">
      <c r="D40" s="82" t="s">
        <v>148</v>
      </c>
      <c r="E40" s="83">
        <f>VLOOKUP(D40,Decoms!$G$28:$H$35,2,FALSE)</f>
        <v>-11687323.139555372</v>
      </c>
      <c r="F40" s="113">
        <f t="shared" si="0"/>
        <v>-6.5772867330120346E-2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7A835-61E5-420D-8BEC-74C2648AC3E8}">
  <dimension ref="A1:S38"/>
  <sheetViews>
    <sheetView showGridLines="0" zoomScale="80" zoomScaleNormal="80" workbookViewId="0">
      <selection activeCell="A17" sqref="A17:XFD17"/>
    </sheetView>
  </sheetViews>
  <sheetFormatPr defaultRowHeight="15"/>
  <cols>
    <col min="1" max="1" width="9.140625" style="178"/>
    <col min="2" max="2" width="0" hidden="1" customWidth="1"/>
    <col min="3" max="3" width="14.7109375"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 min="16" max="19" width="0" hidden="1" customWidth="1"/>
  </cols>
  <sheetData>
    <row r="1" spans="3:17">
      <c r="H1" s="28"/>
    </row>
    <row r="2" spans="3:17" ht="5.25" customHeight="1"/>
    <row r="3" spans="3:17" ht="36" customHeight="1" thickBot="1">
      <c r="C3" s="197" t="s">
        <v>89</v>
      </c>
      <c r="D3" s="212">
        <v>177692164.16999999</v>
      </c>
      <c r="E3" s="217">
        <f>D5/D3</f>
        <v>0.79776391640584321</v>
      </c>
      <c r="F3" s="218">
        <f>G5/D3</f>
        <v>0.7539148740500291</v>
      </c>
      <c r="G3" s="219"/>
      <c r="H3" s="219"/>
      <c r="I3" s="219"/>
      <c r="J3" s="219"/>
    </row>
    <row r="4" spans="3:17" ht="43.5" customHeight="1">
      <c r="C4" s="92" t="s">
        <v>151</v>
      </c>
      <c r="D4" s="77" t="s">
        <v>111</v>
      </c>
      <c r="E4" s="213" t="s">
        <v>112</v>
      </c>
      <c r="F4" s="214"/>
      <c r="G4" s="213" t="s">
        <v>113</v>
      </c>
      <c r="H4" s="213" t="s">
        <v>114</v>
      </c>
      <c r="I4" s="215" t="s">
        <v>115</v>
      </c>
      <c r="J4" s="216" t="s">
        <v>116</v>
      </c>
      <c r="L4" s="200" t="s">
        <v>117</v>
      </c>
      <c r="M4" s="41" t="s">
        <v>118</v>
      </c>
    </row>
    <row r="5" spans="3:17">
      <c r="C5" s="80" t="s">
        <v>99</v>
      </c>
      <c r="D5" s="70">
        <f>SUM(D6,D11,D15:D29)</f>
        <v>141756396.80288923</v>
      </c>
      <c r="E5" s="65"/>
      <c r="F5" s="65"/>
      <c r="G5" s="70">
        <f>SUM(G6,G11,G15:G29)</f>
        <v>133964765.56990264</v>
      </c>
      <c r="H5" s="65"/>
      <c r="I5" s="71">
        <f>D5/G5</f>
        <v>1.0581617950051272</v>
      </c>
      <c r="J5" s="198"/>
      <c r="L5" s="80"/>
      <c r="M5" s="109">
        <f>SUM(M6,M11,M15:M29)</f>
        <v>85274720427</v>
      </c>
    </row>
    <row r="6" spans="3:17" ht="15.75">
      <c r="C6" s="147" t="s">
        <v>100</v>
      </c>
      <c r="D6" s="148">
        <f>SUM(D7:D10)</f>
        <v>16932491.944085352</v>
      </c>
      <c r="E6" s="149">
        <f>D6/$D$3</f>
        <v>9.5291157171600749E-2</v>
      </c>
      <c r="F6" s="150"/>
      <c r="G6" s="148">
        <f>VLOOKUP(C6,'Data Summary'!$D$6:$H$30,3,FALSE)</f>
        <v>17131833.100000001</v>
      </c>
      <c r="H6" s="151">
        <f>G6/$G$5</f>
        <v>0.12788312678426353</v>
      </c>
      <c r="I6" s="152">
        <f>D6/G6</f>
        <v>0.988364283334359</v>
      </c>
      <c r="J6" s="199">
        <f>D6/M6*1000</f>
        <v>20.345993788148377</v>
      </c>
      <c r="K6" s="153"/>
      <c r="L6" s="201">
        <f>G6/M6*1000</f>
        <v>20.585521078836294</v>
      </c>
      <c r="M6" s="154">
        <f>SUM(M7:M10)</f>
        <v>832227323</v>
      </c>
      <c r="N6" s="69">
        <f>G6/$D$3</f>
        <v>9.6412991422681948E-2</v>
      </c>
      <c r="P6" s="9">
        <f>G6/$D$3</f>
        <v>9.6412991422681948E-2</v>
      </c>
      <c r="Q6" s="28"/>
    </row>
    <row r="7" spans="3:17">
      <c r="C7" s="194" t="s">
        <v>10</v>
      </c>
      <c r="D7" s="163">
        <f>VLOOKUP(C7,Sheet3!$A$1:$B$130,2,FALSE)</f>
        <v>12438324.227825424</v>
      </c>
      <c r="E7" s="164">
        <f t="shared" ref="E7:E31" si="0">D7/$D$3</f>
        <v>6.9999283794672823E-2</v>
      </c>
      <c r="F7" s="165"/>
      <c r="G7" s="163">
        <f>VLOOKUP(C7,'Data Summary'!$D$6:$H$30,3,FALSE)</f>
        <v>12152626.67</v>
      </c>
      <c r="H7" s="166">
        <f t="shared" ref="H7:H31" si="1">G7/$G$5</f>
        <v>9.0715096751755778E-2</v>
      </c>
      <c r="I7" s="167">
        <f t="shared" ref="I7:I31" si="2">D7/G7</f>
        <v>1.0235091199280151</v>
      </c>
      <c r="J7" s="192">
        <f t="shared" ref="J7:J31" si="3">D7/M7*1000</f>
        <v>34.897447701564332</v>
      </c>
      <c r="K7" s="168"/>
      <c r="L7" s="202">
        <f t="shared" ref="L7:L31" si="4">G7/M7*1000</f>
        <v>34.095883487602663</v>
      </c>
      <c r="M7" s="169">
        <f>VLOOKUP(C7,Decoms!$G$2:$N$24,4,FALSE)</f>
        <v>356425041</v>
      </c>
      <c r="N7" s="64">
        <f t="shared" ref="N7:N29" si="5">G7/$D$3</f>
        <v>6.839146074203617E-2</v>
      </c>
      <c r="P7" s="9">
        <f t="shared" ref="P7:P30" si="6">G7/$D$3</f>
        <v>6.839146074203617E-2</v>
      </c>
      <c r="Q7" s="28"/>
    </row>
    <row r="8" spans="3:17">
      <c r="C8" s="194" t="s">
        <v>12</v>
      </c>
      <c r="D8" s="163">
        <f>VLOOKUP(C8,Sheet3!$A$1:$B$130,2,FALSE)</f>
        <v>1925097.0862319339</v>
      </c>
      <c r="E8" s="164">
        <f t="shared" si="0"/>
        <v>1.0833888456612938E-2</v>
      </c>
      <c r="F8" s="165"/>
      <c r="G8" s="163">
        <f>VLOOKUP(C8,'Data Summary'!$D$6:$H$30,3,FALSE)</f>
        <v>1786738.4500000002</v>
      </c>
      <c r="H8" s="166">
        <f t="shared" si="1"/>
        <v>1.333737600628788E-2</v>
      </c>
      <c r="I8" s="167">
        <f t="shared" si="2"/>
        <v>1.0774364240227403</v>
      </c>
      <c r="J8" s="192">
        <f t="shared" si="3"/>
        <v>9.2613619284233835</v>
      </c>
      <c r="K8" s="168"/>
      <c r="L8" s="202">
        <f t="shared" si="4"/>
        <v>8.5957386644169329</v>
      </c>
      <c r="M8" s="169">
        <f>VLOOKUP(C8,Decoms!$G$2:$N$24,4,FALSE)</f>
        <v>207863282</v>
      </c>
      <c r="N8" s="64">
        <f t="shared" si="5"/>
        <v>1.0055246151938408E-2</v>
      </c>
      <c r="P8" s="9">
        <f t="shared" si="6"/>
        <v>1.0055246151938408E-2</v>
      </c>
      <c r="Q8" s="28"/>
    </row>
    <row r="9" spans="3:17">
      <c r="C9" s="194" t="s">
        <v>13</v>
      </c>
      <c r="D9" s="163">
        <f>VLOOKUP(C9,Sheet3!$A$1:$B$130,2,FALSE)</f>
        <v>2470577.4823799953</v>
      </c>
      <c r="E9" s="164">
        <f t="shared" si="0"/>
        <v>1.3903694031304427E-2</v>
      </c>
      <c r="F9" s="165"/>
      <c r="G9" s="163">
        <f>VLOOKUP(C9,'Data Summary'!$D$6:$H$30,3,FALSE)</f>
        <v>2605548.7899999982</v>
      </c>
      <c r="H9" s="166">
        <f t="shared" si="1"/>
        <v>1.9449508077110218E-2</v>
      </c>
      <c r="I9" s="167">
        <f t="shared" si="2"/>
        <v>0.94819851075596129</v>
      </c>
      <c r="J9" s="192">
        <f t="shared" si="3"/>
        <v>10.01999999999998</v>
      </c>
      <c r="K9" s="168"/>
      <c r="L9" s="202">
        <f t="shared" si="4"/>
        <v>10.567407442995696</v>
      </c>
      <c r="M9" s="169">
        <f>VLOOKUP(C9,Decoms!$G$2:$N$24,4,FALSE)</f>
        <v>246564619</v>
      </c>
      <c r="N9" s="64">
        <f t="shared" si="5"/>
        <v>1.4663273432289573E-2</v>
      </c>
      <c r="P9" s="9">
        <f t="shared" si="6"/>
        <v>1.4663273432289573E-2</v>
      </c>
      <c r="Q9" s="28"/>
    </row>
    <row r="10" spans="3:17">
      <c r="C10" s="194" t="s">
        <v>11</v>
      </c>
      <c r="D10" s="163">
        <f>VLOOKUP(C10,Sheet3!$A$1:$B$130,2,FALSE)</f>
        <v>98493.147647999736</v>
      </c>
      <c r="E10" s="164">
        <f t="shared" si="0"/>
        <v>5.5429088901056041E-4</v>
      </c>
      <c r="F10" s="165"/>
      <c r="G10" s="163">
        <f>VLOOKUP(C10,'Data Summary'!$D$6:$H$30,3,FALSE)</f>
        <v>586919.18999999983</v>
      </c>
      <c r="H10" s="166">
        <f t="shared" si="1"/>
        <v>4.3811459491096272E-3</v>
      </c>
      <c r="I10" s="167">
        <f t="shared" si="2"/>
        <v>0.16781381376880822</v>
      </c>
      <c r="J10" s="192">
        <f t="shared" si="3"/>
        <v>4.6079999999999881</v>
      </c>
      <c r="K10" s="168"/>
      <c r="L10" s="202">
        <f t="shared" si="4"/>
        <v>27.459002906329772</v>
      </c>
      <c r="M10" s="169">
        <f>VLOOKUP(C10,Decoms!$G$2:$N$24,4,FALSE)</f>
        <v>21374381</v>
      </c>
      <c r="N10" s="64">
        <f t="shared" si="5"/>
        <v>3.3030110964177802E-3</v>
      </c>
      <c r="P10" s="9">
        <f t="shared" si="6"/>
        <v>3.3030110964177802E-3</v>
      </c>
      <c r="Q10" s="28"/>
    </row>
    <row r="11" spans="3:17" ht="15.75">
      <c r="C11" s="147" t="s">
        <v>101</v>
      </c>
      <c r="D11" s="148">
        <f>SUM(D12:D14)</f>
        <v>8220962.5420074193</v>
      </c>
      <c r="E11" s="149">
        <f t="shared" si="0"/>
        <v>4.6265194531270031E-2</v>
      </c>
      <c r="F11" s="150"/>
      <c r="G11" s="148">
        <f>VLOOKUP(C11,'Data Summary'!$D$6:$H$30,3,FALSE)</f>
        <v>7981012.8100000061</v>
      </c>
      <c r="H11" s="151">
        <f t="shared" si="1"/>
        <v>5.9575462070551109E-2</v>
      </c>
      <c r="I11" s="152">
        <f t="shared" si="2"/>
        <v>1.0300650729073837</v>
      </c>
      <c r="J11" s="199">
        <f t="shared" si="3"/>
        <v>7.4723211271144381</v>
      </c>
      <c r="K11" s="153"/>
      <c r="L11" s="201">
        <f t="shared" si="4"/>
        <v>7.2542224017203401</v>
      </c>
      <c r="M11" s="154">
        <f>SUM(M12:M14)</f>
        <v>1100188603</v>
      </c>
      <c r="N11" s="64">
        <f t="shared" si="5"/>
        <v>4.4914826983391831E-2</v>
      </c>
      <c r="P11" s="9">
        <f t="shared" si="6"/>
        <v>4.4914826983391831E-2</v>
      </c>
      <c r="Q11" s="28"/>
    </row>
    <row r="12" spans="3:17">
      <c r="C12" s="194" t="s">
        <v>20</v>
      </c>
      <c r="D12" s="163">
        <f>VLOOKUP(C12,Sheet3!$A$1:$B$130,2,FALSE)</f>
        <v>7765150.6542436397</v>
      </c>
      <c r="E12" s="164">
        <f t="shared" si="0"/>
        <v>4.3700017333429722E-2</v>
      </c>
      <c r="F12" s="165"/>
      <c r="G12" s="163">
        <f>VLOOKUP(C12,'Data Summary'!$D$6:$H$30,3,FALSE)</f>
        <v>6678016.3700000076</v>
      </c>
      <c r="H12" s="166">
        <f t="shared" si="1"/>
        <v>4.9849050543931475E-2</v>
      </c>
      <c r="I12" s="167">
        <f t="shared" si="2"/>
        <v>1.1627929948071738</v>
      </c>
      <c r="J12" s="192">
        <f t="shared" si="3"/>
        <v>8.3268249218298305</v>
      </c>
      <c r="K12" s="168"/>
      <c r="L12" s="202">
        <f t="shared" si="4"/>
        <v>7.1610552858642489</v>
      </c>
      <c r="M12" s="169">
        <f>VLOOKUP(C12,Decoms!$G$2:$N$24,4,FALSE)</f>
        <v>932546406</v>
      </c>
      <c r="N12" s="64">
        <f t="shared" si="5"/>
        <v>3.7581940662341634E-2</v>
      </c>
      <c r="P12" s="9">
        <f t="shared" si="6"/>
        <v>3.7581940662341634E-2</v>
      </c>
      <c r="Q12" s="28"/>
    </row>
    <row r="13" spans="3:17">
      <c r="C13" s="194" t="s">
        <v>22</v>
      </c>
      <c r="D13" s="163">
        <f>VLOOKUP(C13,Sheet3!$A$1:$B$130,2,FALSE)</f>
        <v>961.01927999999805</v>
      </c>
      <c r="E13" s="164">
        <f t="shared" si="0"/>
        <v>5.4083379787112094E-6</v>
      </c>
      <c r="F13" s="165"/>
      <c r="G13" s="163">
        <f>VLOOKUP(C13,'Data Summary'!$D$6:$H$30,3,FALSE)</f>
        <v>193759.81</v>
      </c>
      <c r="H13" s="166">
        <f t="shared" si="1"/>
        <v>1.4463490394337785E-3</v>
      </c>
      <c r="I13" s="167">
        <f t="shared" si="2"/>
        <v>4.9598483813542036E-3</v>
      </c>
      <c r="J13" s="192">
        <f t="shared" si="3"/>
        <v>5.999999999999988E-2</v>
      </c>
      <c r="K13" s="168"/>
      <c r="L13" s="202">
        <f t="shared" si="4"/>
        <v>12.097143982376711</v>
      </c>
      <c r="M13" s="169">
        <f>VLOOKUP(C13,Decoms!$G$2:$N$24,4,FALSE)</f>
        <v>16016988</v>
      </c>
      <c r="N13" s="64">
        <f t="shared" si="5"/>
        <v>1.0904240538970977E-3</v>
      </c>
      <c r="P13" s="9">
        <f t="shared" si="6"/>
        <v>1.0904240538970977E-3</v>
      </c>
      <c r="Q13" s="28"/>
    </row>
    <row r="14" spans="3:17">
      <c r="C14" s="194" t="s">
        <v>21</v>
      </c>
      <c r="D14" s="163">
        <f>VLOOKUP(C14,Sheet3!$A$1:$B$130,2,FALSE)</f>
        <v>454850.86848378007</v>
      </c>
      <c r="E14" s="164">
        <f t="shared" si="0"/>
        <v>2.5597688598615943E-3</v>
      </c>
      <c r="F14" s="165"/>
      <c r="G14" s="163">
        <f>VLOOKUP(C14,'Data Summary'!$D$6:$H$30,3,FALSE)</f>
        <v>1109236.6299999994</v>
      </c>
      <c r="H14" s="166">
        <f t="shared" si="1"/>
        <v>8.2800624871858658E-3</v>
      </c>
      <c r="I14" s="167">
        <f t="shared" si="2"/>
        <v>0.41005756227485951</v>
      </c>
      <c r="J14" s="192">
        <f t="shared" si="3"/>
        <v>2.9998367124016965</v>
      </c>
      <c r="K14" s="168"/>
      <c r="L14" s="202">
        <f t="shared" si="4"/>
        <v>7.3156478221243502</v>
      </c>
      <c r="M14" s="169">
        <f>VLOOKUP(C14,Decoms!$G$2:$N$24,4,FALSE)</f>
        <v>151625209</v>
      </c>
      <c r="N14" s="64">
        <f t="shared" si="5"/>
        <v>6.2424622671531024E-3</v>
      </c>
      <c r="P14" s="9">
        <f t="shared" si="6"/>
        <v>6.2424622671531024E-3</v>
      </c>
      <c r="Q14" s="28"/>
    </row>
    <row r="15" spans="3:17">
      <c r="C15" s="140" t="s">
        <v>29</v>
      </c>
      <c r="D15" s="141">
        <f>VLOOKUP(C15,Sheet3!$A$1:$B$130,2,FALSE)</f>
        <v>51276036.327490285</v>
      </c>
      <c r="E15" s="142">
        <f>D15/$D$3</f>
        <v>0.28856667128233049</v>
      </c>
      <c r="F15" s="155"/>
      <c r="G15" s="141">
        <f>VLOOKUP(C15,'Data Summary'!$D$6:$H$30,3,FALSE)</f>
        <v>42697903.358999997</v>
      </c>
      <c r="H15" s="143">
        <f>G15/$G$5</f>
        <v>0.3187248764804525</v>
      </c>
      <c r="I15" s="144">
        <f>D15/G15</f>
        <v>1.2009029084254124</v>
      </c>
      <c r="J15" s="189">
        <f>D15/M15*1000</f>
        <v>48.22785158740605</v>
      </c>
      <c r="K15" s="145"/>
      <c r="L15" s="203">
        <f>G15/M15*1000</f>
        <v>40.159659243927507</v>
      </c>
      <c r="M15" s="146">
        <f>VLOOKUP(C15,Decoms!$G$2:$N$24,4,FALSE)</f>
        <v>1063203826</v>
      </c>
      <c r="N15" s="64">
        <f>G15/$D$3</f>
        <v>0.24029142510837145</v>
      </c>
      <c r="P15" s="9">
        <f>G15/$D$3</f>
        <v>0.24029142510837145</v>
      </c>
      <c r="Q15" s="28"/>
    </row>
    <row r="16" spans="3:17">
      <c r="C16" s="140" t="s">
        <v>30</v>
      </c>
      <c r="D16" s="141">
        <f>VLOOKUP(C16,Sheet3!$A$1:$B$130,2,FALSE)</f>
        <v>19393020.000488292</v>
      </c>
      <c r="E16" s="142">
        <f t="shared" si="0"/>
        <v>0.10913829594609914</v>
      </c>
      <c r="F16" s="155"/>
      <c r="G16" s="141">
        <f>VLOOKUP(C16,'Data Summary'!$D$6:$H$30,3,FALSE)</f>
        <v>16024143.599300008</v>
      </c>
      <c r="H16" s="143">
        <f t="shared" si="1"/>
        <v>0.11961461307479862</v>
      </c>
      <c r="I16" s="144">
        <f t="shared" si="2"/>
        <v>1.210237531903761</v>
      </c>
      <c r="J16" s="189">
        <f t="shared" si="3"/>
        <v>1.1452054171612982</v>
      </c>
      <c r="K16" s="145"/>
      <c r="L16" s="203">
        <f t="shared" si="4"/>
        <v>0.94626499920212837</v>
      </c>
      <c r="M16" s="146">
        <f>VLOOKUP(C16,Decoms!$G$2:$N$24,4,FALSE)</f>
        <v>16934097333</v>
      </c>
      <c r="N16" s="64">
        <f t="shared" si="5"/>
        <v>9.0179235950829773E-2</v>
      </c>
      <c r="P16" s="9">
        <f t="shared" si="6"/>
        <v>9.0179235950829773E-2</v>
      </c>
      <c r="Q16" s="28"/>
    </row>
    <row r="17" spans="2:19">
      <c r="C17" s="140" t="s">
        <v>26</v>
      </c>
      <c r="D17" s="141">
        <f>VLOOKUP(C17,Sheet3!$A$1:$B$130,2,FALSE)</f>
        <v>13023673.22882612</v>
      </c>
      <c r="E17" s="142">
        <f t="shared" si="0"/>
        <v>7.3293458322485364E-2</v>
      </c>
      <c r="F17" s="155"/>
      <c r="G17" s="141">
        <f>VLOOKUP(C17,'Data Summary'!$D$6:$H$30,3,FALSE)</f>
        <v>12341371.929999992</v>
      </c>
      <c r="H17" s="143">
        <f t="shared" si="1"/>
        <v>9.2124013933800222E-2</v>
      </c>
      <c r="I17" s="144">
        <f t="shared" si="2"/>
        <v>1.0552856929275065</v>
      </c>
      <c r="J17" s="189">
        <f t="shared" si="3"/>
        <v>9.722051073420884</v>
      </c>
      <c r="K17" s="145"/>
      <c r="L17" s="203">
        <f t="shared" si="4"/>
        <v>9.2127194925296383</v>
      </c>
      <c r="M17" s="146">
        <f>VLOOKUP(C17,Decoms!$G$2:$N$24,4,FALSE)</f>
        <v>1339601400</v>
      </c>
      <c r="N17" s="64">
        <f t="shared" si="5"/>
        <v>6.9453664361884132E-2</v>
      </c>
      <c r="P17" s="9">
        <f t="shared" si="6"/>
        <v>6.9453664361884132E-2</v>
      </c>
      <c r="Q17" s="28"/>
      <c r="R17">
        <v>350</v>
      </c>
      <c r="S17" s="9">
        <f>E7</f>
        <v>6.9999283794672823E-2</v>
      </c>
    </row>
    <row r="18" spans="2:19">
      <c r="C18" s="140" t="s">
        <v>31</v>
      </c>
      <c r="D18" s="141">
        <f>VLOOKUP(C18,Sheet3!$A$1:$B$130,2,FALSE)</f>
        <v>9959177.2968102656</v>
      </c>
      <c r="E18" s="142">
        <f t="shared" si="0"/>
        <v>5.6047363390105458E-2</v>
      </c>
      <c r="F18" s="155"/>
      <c r="G18" s="141">
        <f>VLOOKUP(C18,'Data Summary'!$D$6:$H$30,3,FALSE)</f>
        <v>8435021.6030000038</v>
      </c>
      <c r="H18" s="143">
        <f t="shared" si="1"/>
        <v>6.2964478511318867E-2</v>
      </c>
      <c r="I18" s="144">
        <f t="shared" si="2"/>
        <v>1.1806937510709137</v>
      </c>
      <c r="J18" s="189">
        <f t="shared" si="3"/>
        <v>4.3404496108640753</v>
      </c>
      <c r="K18" s="145"/>
      <c r="L18" s="203">
        <f t="shared" si="4"/>
        <v>3.6761858076467311</v>
      </c>
      <c r="M18" s="146">
        <f>VLOOKUP(C18,Decoms!$G$2:$N$24,4,FALSE)</f>
        <v>2294503609</v>
      </c>
      <c r="N18" s="64">
        <f t="shared" si="5"/>
        <v>4.7469856886486729E-2</v>
      </c>
      <c r="P18" s="9">
        <f t="shared" si="6"/>
        <v>4.7469856886486729E-2</v>
      </c>
      <c r="Q18" s="28"/>
      <c r="S18" s="174">
        <f>P7</f>
        <v>6.839146074203617E-2</v>
      </c>
    </row>
    <row r="19" spans="2:19">
      <c r="C19" s="140" t="s">
        <v>27</v>
      </c>
      <c r="D19" s="141">
        <f>VLOOKUP(C19,Sheet3!$A$1:$B$130,2,FALSE)</f>
        <v>3439573.0796238189</v>
      </c>
      <c r="E19" s="142">
        <f t="shared" si="0"/>
        <v>1.93569204117135E-2</v>
      </c>
      <c r="F19" s="155"/>
      <c r="G19" s="141">
        <f>VLOOKUP(C19,'Data Summary'!$D$6:$H$30,3,FALSE)</f>
        <v>6261757.6400000025</v>
      </c>
      <c r="H19" s="143">
        <f t="shared" si="1"/>
        <v>4.6741825086333059E-2</v>
      </c>
      <c r="I19" s="144">
        <f t="shared" si="2"/>
        <v>0.54929834039757208</v>
      </c>
      <c r="J19" s="189">
        <f t="shared" si="3"/>
        <v>75.18529583968494</v>
      </c>
      <c r="K19" s="145"/>
      <c r="L19" s="203">
        <f t="shared" si="4"/>
        <v>136.87515564905439</v>
      </c>
      <c r="M19" s="146">
        <f>VLOOKUP(C19,Decoms!$G$2:$N$24,4,FALSE)</f>
        <v>45747949</v>
      </c>
      <c r="N19" s="64">
        <f t="shared" si="5"/>
        <v>3.5239357172831283E-2</v>
      </c>
      <c r="P19" s="9">
        <f t="shared" si="6"/>
        <v>3.5239357172831283E-2</v>
      </c>
      <c r="Q19" s="28"/>
    </row>
    <row r="20" spans="2:19">
      <c r="C20" s="140" t="s">
        <v>24</v>
      </c>
      <c r="D20" s="141">
        <f>VLOOKUP(C20,Sheet3!$A$1:$B$130,2,FALSE)</f>
        <v>7145210.0999999912</v>
      </c>
      <c r="E20" s="142">
        <f t="shared" si="0"/>
        <v>4.0211171569524543E-2</v>
      </c>
      <c r="F20" s="155"/>
      <c r="G20" s="141">
        <f>VLOOKUP(C20,'Data Summary'!$D$6:$H$30,3,FALSE)</f>
        <v>5901406.8600000022</v>
      </c>
      <c r="H20" s="143">
        <f t="shared" si="1"/>
        <v>4.4051932871264243E-2</v>
      </c>
      <c r="I20" s="144">
        <f t="shared" si="2"/>
        <v>1.2107638516555337</v>
      </c>
      <c r="J20" s="189">
        <f t="shared" si="3"/>
        <v>9.9999999999999876</v>
      </c>
      <c r="K20" s="145"/>
      <c r="L20" s="203">
        <f t="shared" si="4"/>
        <v>8.259248891785564</v>
      </c>
      <c r="M20" s="146">
        <f>VLOOKUP(C20,Decoms!$G$2:$N$24,4,FALSE)</f>
        <v>714521010</v>
      </c>
      <c r="N20" s="64">
        <f t="shared" si="5"/>
        <v>3.321140742229952E-2</v>
      </c>
      <c r="P20" s="9">
        <f t="shared" si="6"/>
        <v>3.321140742229952E-2</v>
      </c>
      <c r="Q20" s="28"/>
      <c r="S20" s="170">
        <f>(R17*S18)/S17</f>
        <v>341.96080248372976</v>
      </c>
    </row>
    <row r="21" spans="2:19">
      <c r="C21" s="140" t="s">
        <v>32</v>
      </c>
      <c r="D21" s="141">
        <f>VLOOKUP(C21,Sheet3!$A$1:$B$130,2,FALSE)</f>
        <v>4877341.1395863323</v>
      </c>
      <c r="E21" s="142">
        <f t="shared" si="0"/>
        <v>2.7448262349487329E-2</v>
      </c>
      <c r="F21" s="155"/>
      <c r="G21" s="141">
        <f>VLOOKUP(C21,'Data Summary'!$D$6:$H$30,3,FALSE)</f>
        <v>5876306.5622999975</v>
      </c>
      <c r="H21" s="143">
        <f t="shared" si="1"/>
        <v>4.386456795039699E-2</v>
      </c>
      <c r="I21" s="144">
        <f t="shared" si="2"/>
        <v>0.83000113895986594</v>
      </c>
      <c r="J21" s="189">
        <f t="shared" si="3"/>
        <v>35.973161013216377</v>
      </c>
      <c r="K21" s="145"/>
      <c r="L21" s="203">
        <f t="shared" si="4"/>
        <v>43.341098372825044</v>
      </c>
      <c r="M21" s="146">
        <f>VLOOKUP(C21,Decoms!$G$2:$N$24,4,FALSE)</f>
        <v>135582779</v>
      </c>
      <c r="N21" s="64">
        <f t="shared" si="5"/>
        <v>3.3070150221582495E-2</v>
      </c>
      <c r="P21" s="9">
        <f t="shared" si="6"/>
        <v>3.3070150221582495E-2</v>
      </c>
      <c r="Q21" s="28"/>
      <c r="S21">
        <f>S18*R17/S17</f>
        <v>341.96080248372976</v>
      </c>
    </row>
    <row r="22" spans="2:19">
      <c r="C22" s="140" t="s">
        <v>25</v>
      </c>
      <c r="D22" s="141">
        <f>VLOOKUP(C22,Sheet3!$A$1:$B$130,2,FALSE)</f>
        <v>4137612.3568866774</v>
      </c>
      <c r="E22" s="142">
        <f t="shared" si="0"/>
        <v>2.3285283153668946E-2</v>
      </c>
      <c r="F22" s="155"/>
      <c r="G22" s="141">
        <f>VLOOKUP(C22,'Data Summary'!$D$6:$H$30,3,FALSE)</f>
        <v>4139311.226402631</v>
      </c>
      <c r="H22" s="143">
        <f t="shared" si="1"/>
        <v>3.0898506848375321E-2</v>
      </c>
      <c r="I22" s="144">
        <f t="shared" si="2"/>
        <v>0.99958957676216342</v>
      </c>
      <c r="J22" s="189">
        <f t="shared" si="3"/>
        <v>2.2339107620798955</v>
      </c>
      <c r="K22" s="145"/>
      <c r="L22" s="203">
        <f t="shared" si="4"/>
        <v>2.2348279874185</v>
      </c>
      <c r="M22" s="146">
        <f>VLOOKUP(C22,Decoms!$G$2:$N$24,4,FALSE)</f>
        <v>1852183367</v>
      </c>
      <c r="N22" s="64">
        <f t="shared" si="5"/>
        <v>2.3294843898926842E-2</v>
      </c>
      <c r="P22" s="9">
        <f t="shared" si="6"/>
        <v>2.3294843898926842E-2</v>
      </c>
      <c r="Q22" s="28"/>
    </row>
    <row r="23" spans="2:19">
      <c r="B23" s="36">
        <v>0.15</v>
      </c>
      <c r="C23" s="140" t="s">
        <v>33</v>
      </c>
      <c r="D23" s="141">
        <f>VLOOKUP(C23,Sheet3!$A$1:$B$130,2,FALSE)</f>
        <v>2158509.401842915</v>
      </c>
      <c r="E23" s="142">
        <f t="shared" si="0"/>
        <v>1.2147465319730396E-2</v>
      </c>
      <c r="F23" s="155"/>
      <c r="G23" s="141">
        <f>VLOOKUP(C23,'Data Summary'!$D$6:$H$30,3,FALSE)</f>
        <v>2047083.0365600011</v>
      </c>
      <c r="H23" s="143">
        <f t="shared" si="1"/>
        <v>1.5280757054673721E-2</v>
      </c>
      <c r="I23" s="144">
        <f t="shared" si="2"/>
        <v>1.0544317759919299</v>
      </c>
      <c r="J23" s="189">
        <f t="shared" si="3"/>
        <v>3.8854864769327715E-2</v>
      </c>
      <c r="K23" s="145"/>
      <c r="L23" s="203">
        <f t="shared" si="4"/>
        <v>3.6849102667430508E-2</v>
      </c>
      <c r="M23" s="146">
        <f>VLOOKUP(C23,Decoms!$G$2:$N$24,4,FALSE)</f>
        <v>55553131240</v>
      </c>
      <c r="N23" s="64">
        <f t="shared" si="5"/>
        <v>1.1520390030263433E-2</v>
      </c>
      <c r="P23" s="9">
        <f t="shared" si="6"/>
        <v>1.1520390030263433E-2</v>
      </c>
      <c r="Q23" s="28"/>
    </row>
    <row r="24" spans="2:19">
      <c r="C24" s="140" t="s">
        <v>23</v>
      </c>
      <c r="D24" s="141">
        <f>VLOOKUP(C24,Sheet3!$A$1:$B$130,2,FALSE)</f>
        <v>111500.38959999973</v>
      </c>
      <c r="E24" s="142">
        <f t="shared" si="0"/>
        <v>6.2749187686929244E-4</v>
      </c>
      <c r="F24" s="155"/>
      <c r="G24" s="141">
        <f>VLOOKUP(C24,'Data Summary'!$D$6:$H$30,3,FALSE)</f>
        <v>1714567.1199999985</v>
      </c>
      <c r="H24" s="143">
        <f t="shared" si="1"/>
        <v>1.2798642334840944E-2</v>
      </c>
      <c r="I24" s="144">
        <f t="shared" si="2"/>
        <v>6.5031218841989591E-2</v>
      </c>
      <c r="J24" s="189">
        <f t="shared" si="3"/>
        <v>0.39999999999999902</v>
      </c>
      <c r="K24" s="145"/>
      <c r="L24" s="203">
        <f t="shared" si="4"/>
        <v>6.1508919427129918</v>
      </c>
      <c r="M24" s="146">
        <f>VLOOKUP(C24,Decoms!$G$2:$N$24,4,FALSE)</f>
        <v>278750974</v>
      </c>
      <c r="N24" s="64">
        <f t="shared" si="5"/>
        <v>9.6490868238829821E-3</v>
      </c>
      <c r="P24" s="9">
        <f t="shared" si="6"/>
        <v>9.6490868238829821E-3</v>
      </c>
      <c r="Q24" s="28"/>
    </row>
    <row r="25" spans="2:19">
      <c r="C25" s="140" t="s">
        <v>14</v>
      </c>
      <c r="D25" s="141">
        <f>VLOOKUP(C25,Sheet3!$A$1:$B$130,2,FALSE)</f>
        <v>36627.431260043311</v>
      </c>
      <c r="E25" s="142">
        <f t="shared" si="0"/>
        <v>2.0612856752085846E-4</v>
      </c>
      <c r="F25" s="155"/>
      <c r="G25" s="141">
        <f>VLOOKUP(C25,'Data Summary'!$D$6:$H$30,3,FALSE)</f>
        <v>1168094.7200000011</v>
      </c>
      <c r="H25" s="143">
        <f t="shared" si="1"/>
        <v>8.7194174903436894E-3</v>
      </c>
      <c r="I25" s="144">
        <f t="shared" si="2"/>
        <v>3.1356559218111417E-2</v>
      </c>
      <c r="J25" s="189">
        <f t="shared" si="3"/>
        <v>0.87999995723528091</v>
      </c>
      <c r="K25" s="145"/>
      <c r="L25" s="203">
        <f t="shared" si="4"/>
        <v>28.06430230798399</v>
      </c>
      <c r="M25" s="146">
        <f>VLOOKUP(C25,Decoms!$G$2:$N$24,4,FALSE)</f>
        <v>41622083</v>
      </c>
      <c r="N25" s="64">
        <f t="shared" si="5"/>
        <v>6.5736985390220833E-3</v>
      </c>
      <c r="P25" s="9">
        <f t="shared" si="6"/>
        <v>6.5736985390220833E-3</v>
      </c>
      <c r="Q25" s="28"/>
    </row>
    <row r="26" spans="2:19">
      <c r="B26" s="36">
        <v>-0.1</v>
      </c>
      <c r="C26" s="140" t="s">
        <v>35</v>
      </c>
      <c r="D26" s="141">
        <f>VLOOKUP(C26,Sheet3!$A$1:$B$130,2,FALSE)</f>
        <v>764256.15599195554</v>
      </c>
      <c r="E26" s="142">
        <f t="shared" si="0"/>
        <v>4.3010121440176935E-3</v>
      </c>
      <c r="F26" s="155"/>
      <c r="G26" s="141">
        <f>VLOOKUP(C26,'Data Summary'!$D$6:$H$30,3,FALSE)</f>
        <v>690602.14359999984</v>
      </c>
      <c r="H26" s="143">
        <f t="shared" si="1"/>
        <v>5.1551028411246282E-3</v>
      </c>
      <c r="I26" s="144">
        <f t="shared" si="2"/>
        <v>1.1066518734042861</v>
      </c>
      <c r="J26" s="189">
        <f t="shared" si="3"/>
        <v>0.29372199547321332</v>
      </c>
      <c r="K26" s="145"/>
      <c r="L26" s="203">
        <f t="shared" si="4"/>
        <v>0.26541498960252485</v>
      </c>
      <c r="M26" s="146">
        <f>VLOOKUP(C26,Decoms!$G$2:$N$24,4,FALSE)</f>
        <v>2601971142</v>
      </c>
      <c r="N26" s="64">
        <f t="shared" si="5"/>
        <v>3.8865087091814214E-3</v>
      </c>
      <c r="P26" s="9">
        <f t="shared" si="6"/>
        <v>3.8865087091814214E-3</v>
      </c>
      <c r="Q26" s="28"/>
    </row>
    <row r="27" spans="2:19">
      <c r="C27" s="140" t="s">
        <v>34</v>
      </c>
      <c r="D27" s="141">
        <f>VLOOKUP(C27,Sheet3!$A$1:$B$130,2,FALSE)</f>
        <v>101373.81315999985</v>
      </c>
      <c r="E27" s="142">
        <f t="shared" si="0"/>
        <v>5.705024396180714E-4</v>
      </c>
      <c r="F27" s="155"/>
      <c r="G27" s="141">
        <f>VLOOKUP(C27,'Data Summary'!$D$6:$H$30,3,FALSE)</f>
        <v>649176.15800000029</v>
      </c>
      <c r="H27" s="143">
        <f t="shared" si="1"/>
        <v>4.8458723847149268E-3</v>
      </c>
      <c r="I27" s="144">
        <f t="shared" si="2"/>
        <v>0.15615763442747971</v>
      </c>
      <c r="J27" s="189">
        <f t="shared" si="3"/>
        <v>0.33999999999999947</v>
      </c>
      <c r="K27" s="145"/>
      <c r="L27" s="203">
        <f t="shared" si="4"/>
        <v>2.1772870807536275</v>
      </c>
      <c r="M27" s="146">
        <f>VLOOKUP(C27,Decoms!$G$2:$N$24,4,FALSE)</f>
        <v>298158274</v>
      </c>
      <c r="N27" s="64">
        <f t="shared" si="5"/>
        <v>3.6533752685848687E-3</v>
      </c>
      <c r="P27" s="9">
        <f t="shared" si="6"/>
        <v>3.6533752685848687E-3</v>
      </c>
      <c r="Q27" s="28"/>
    </row>
    <row r="28" spans="2:19">
      <c r="C28" s="140" t="s">
        <v>36</v>
      </c>
      <c r="D28" s="141">
        <f>VLOOKUP(C28,Sheet3!$A$1:$B$130,2,FALSE)</f>
        <v>151997.01297839958</v>
      </c>
      <c r="E28" s="142">
        <f t="shared" si="0"/>
        <v>8.5539513623674715E-4</v>
      </c>
      <c r="F28" s="155"/>
      <c r="G28" s="141">
        <f>VLOOKUP(C28,'Data Summary'!$D$6:$H$30,3,FALSE)</f>
        <v>580219.10110000044</v>
      </c>
      <c r="H28" s="143">
        <f t="shared" si="1"/>
        <v>4.3311321348690219E-3</v>
      </c>
      <c r="I28" s="144">
        <f t="shared" si="2"/>
        <v>0.2619648555006861</v>
      </c>
      <c r="J28" s="189">
        <f t="shared" si="3"/>
        <v>37.427399999999892</v>
      </c>
      <c r="K28" s="145"/>
      <c r="L28" s="203">
        <f t="shared" si="4"/>
        <v>142.87183648534059</v>
      </c>
      <c r="M28" s="146">
        <f>VLOOKUP(C28,Decoms!$G$2:$N$24,4,FALSE)</f>
        <v>4061116</v>
      </c>
      <c r="N28" s="64">
        <f t="shared" si="5"/>
        <v>3.2653049379538124E-3</v>
      </c>
      <c r="P28" s="9">
        <f t="shared" si="6"/>
        <v>3.2653049379538124E-3</v>
      </c>
      <c r="Q28" s="28"/>
    </row>
    <row r="29" spans="2:19" ht="15.75" thickBot="1">
      <c r="C29" s="156" t="s">
        <v>44</v>
      </c>
      <c r="D29" s="157">
        <f>VLOOKUP(C29,Sheet3!$A$1:$B$130,2,FALSE)</f>
        <v>27034.582251315878</v>
      </c>
      <c r="E29" s="158">
        <f t="shared" si="0"/>
        <v>1.52142793564333E-4</v>
      </c>
      <c r="F29" s="159"/>
      <c r="G29" s="157">
        <f>VLOOKUP(C29,'Data Summary'!$D$6:$H$30,3,FALSE)</f>
        <v>324954.60063999996</v>
      </c>
      <c r="H29" s="160">
        <f t="shared" si="1"/>
        <v>2.425672147878608E-3</v>
      </c>
      <c r="I29" s="161">
        <f t="shared" si="2"/>
        <v>8.3194951534987086E-2</v>
      </c>
      <c r="J29" s="190">
        <f t="shared" si="3"/>
        <v>0.14599997838354631</v>
      </c>
      <c r="K29" s="145"/>
      <c r="L29" s="204">
        <f t="shared" si="4"/>
        <v>1.7549139183300924</v>
      </c>
      <c r="M29" s="162">
        <f>VLOOKUP(C29,Decoms!$G$2:$N$24,4,FALSE)</f>
        <v>185168399</v>
      </c>
      <c r="N29" s="64">
        <f t="shared" si="5"/>
        <v>1.8287503118545646E-3</v>
      </c>
      <c r="P29" s="9">
        <f t="shared" si="6"/>
        <v>1.8287503118545646E-3</v>
      </c>
      <c r="Q29" s="28"/>
    </row>
    <row r="30" spans="2:19" ht="15.75" thickBot="1">
      <c r="P30" s="9">
        <f t="shared" si="6"/>
        <v>0</v>
      </c>
      <c r="Q30" s="28"/>
    </row>
    <row r="31" spans="2:19" ht="15.75" thickBot="1">
      <c r="C31" s="205" t="s">
        <v>99</v>
      </c>
      <c r="D31" s="209">
        <f>SUM(D15:D29,D11,D6)</f>
        <v>141756396.8028892</v>
      </c>
      <c r="E31" s="206">
        <f t="shared" si="0"/>
        <v>0.79776391640584299</v>
      </c>
      <c r="F31" s="210"/>
      <c r="G31" s="209">
        <f>SUM(G15:G29,G11,G6)</f>
        <v>133964765.56990263</v>
      </c>
      <c r="H31" s="207">
        <f t="shared" si="1"/>
        <v>0.99999999999999989</v>
      </c>
      <c r="I31" s="208">
        <f t="shared" si="2"/>
        <v>1.058161795005127</v>
      </c>
      <c r="J31" s="208">
        <f t="shared" si="3"/>
        <v>1.6623495930923717</v>
      </c>
      <c r="K31" s="210"/>
      <c r="L31" s="208">
        <f t="shared" si="4"/>
        <v>1.5709786546246618</v>
      </c>
      <c r="M31" s="211">
        <f>SUM(M15:M29,M11,M6)</f>
        <v>85274720427</v>
      </c>
      <c r="P31" s="9"/>
      <c r="Q31" s="28"/>
    </row>
    <row r="32" spans="2:19" ht="15.75" thickBot="1">
      <c r="P32" s="9"/>
      <c r="Q32" s="28"/>
    </row>
    <row r="33" spans="3:8" ht="15.75" thickBot="1">
      <c r="C33" s="220" t="s">
        <v>165</v>
      </c>
    </row>
    <row r="34" spans="3:8">
      <c r="C34" s="221" t="s">
        <v>167</v>
      </c>
      <c r="D34" s="222">
        <f>Sheet3!F36</f>
        <v>8355047.843687403</v>
      </c>
      <c r="E34" s="223">
        <f>D34/$D$3</f>
        <v>4.7019787747613E-2</v>
      </c>
      <c r="H34" s="174">
        <f>SUM(E36,E3)</f>
        <v>0.86043503088843165</v>
      </c>
    </row>
    <row r="35" spans="3:8">
      <c r="C35" s="193" t="s">
        <v>166</v>
      </c>
      <c r="D35" s="175">
        <f>Sheet3!F37</f>
        <v>2781118.1196695641</v>
      </c>
      <c r="E35" s="224">
        <f>D35/$D$3</f>
        <v>1.5651326734975431E-2</v>
      </c>
    </row>
    <row r="36" spans="3:8" ht="15.75" thickBot="1">
      <c r="C36" s="225" t="s">
        <v>109</v>
      </c>
      <c r="D36" s="226">
        <f>SUM(D34:D35)</f>
        <v>11136165.963356968</v>
      </c>
      <c r="E36" s="227">
        <f>D36/$D$3</f>
        <v>6.2671114482588441E-2</v>
      </c>
    </row>
    <row r="37" spans="3:8" ht="15.75" thickBot="1"/>
    <row r="38" spans="3:8" ht="15.75" thickBot="1">
      <c r="C38" s="205" t="s">
        <v>146</v>
      </c>
      <c r="D38" s="210"/>
      <c r="E38" s="228">
        <f>100%-SUM(E36,E31)</f>
        <v>0.13956496911156857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D1B6C-1B1C-4458-B98F-0180F0BA49BC}">
  <dimension ref="B1:N30"/>
  <sheetViews>
    <sheetView topLeftCell="A3" zoomScale="80" zoomScaleNormal="80" workbookViewId="0">
      <selection activeCell="H8" sqref="H8"/>
    </sheetView>
  </sheetViews>
  <sheetFormatPr defaultRowHeight="15"/>
  <cols>
    <col min="2" max="2" width="0" hidden="1" customWidth="1"/>
    <col min="3" max="3" width="14.7109375"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s>
  <sheetData>
    <row r="1" spans="3:14">
      <c r="H1" s="28">
        <f>G5/D3</f>
        <v>0.7539148740500291</v>
      </c>
    </row>
    <row r="2" spans="3:14" ht="5.25" customHeight="1"/>
    <row r="3" spans="3:14" ht="36" customHeight="1" thickBot="1">
      <c r="C3" s="91" t="s">
        <v>89</v>
      </c>
      <c r="D3" s="137">
        <v>177692164.16999999</v>
      </c>
      <c r="E3" s="36">
        <f>SUM(E7,E12,E16:E30)</f>
        <v>0.79776391640584321</v>
      </c>
      <c r="F3" s="2">
        <f>G5/D3</f>
        <v>0.7539148740500291</v>
      </c>
    </row>
    <row r="4" spans="3:14" ht="43.5" customHeight="1">
      <c r="C4" s="92" t="s">
        <v>151</v>
      </c>
      <c r="D4" s="77" t="s">
        <v>111</v>
      </c>
      <c r="E4" s="77" t="s">
        <v>112</v>
      </c>
      <c r="F4" s="78"/>
      <c r="G4" s="77" t="s">
        <v>113</v>
      </c>
      <c r="H4" s="77" t="s">
        <v>114</v>
      </c>
      <c r="I4" s="79" t="s">
        <v>115</v>
      </c>
      <c r="J4" s="85" t="s">
        <v>116</v>
      </c>
      <c r="L4" s="89" t="s">
        <v>117</v>
      </c>
      <c r="M4" s="41" t="s">
        <v>118</v>
      </c>
    </row>
    <row r="5" spans="3:14">
      <c r="C5" s="80" t="s">
        <v>99</v>
      </c>
      <c r="D5" s="70">
        <f>SUM(D7,D12,D16:D30)</f>
        <v>141756396.80288923</v>
      </c>
      <c r="E5" s="65"/>
      <c r="F5" s="65"/>
      <c r="G5" s="70">
        <f>SUM(G7,G12,G16:G30)</f>
        <v>133964765.56990264</v>
      </c>
      <c r="H5" s="65"/>
      <c r="I5" s="71">
        <f>D5/G5</f>
        <v>1.0581617950051272</v>
      </c>
      <c r="J5" s="86"/>
      <c r="L5" s="90"/>
      <c r="M5" s="109">
        <f>SUM(M7,M12,M16:M30)</f>
        <v>85274720427</v>
      </c>
    </row>
    <row r="6" spans="3:14">
      <c r="C6" s="80"/>
      <c r="D6" s="70"/>
      <c r="E6" s="65"/>
      <c r="F6" s="65"/>
      <c r="G6" s="70"/>
      <c r="H6" s="65"/>
      <c r="I6" s="71"/>
      <c r="J6" s="86"/>
      <c r="L6" s="90"/>
      <c r="M6" s="109"/>
    </row>
    <row r="7" spans="3:14">
      <c r="C7" s="81" t="s">
        <v>100</v>
      </c>
      <c r="D7" s="72">
        <f>SUM(D8:D11)</f>
        <v>16932491.944085352</v>
      </c>
      <c r="E7" s="104">
        <f t="shared" ref="E7:E30" si="0">D7/$D$3</f>
        <v>9.5291157171600749E-2</v>
      </c>
      <c r="F7" s="73"/>
      <c r="G7" s="72">
        <f>VLOOKUP(C7,'Data Summary'!$D$6:$H$30,3,FALSE)</f>
        <v>17131833.100000001</v>
      </c>
      <c r="H7" s="74">
        <f t="shared" ref="H7:H30" si="1">G7/$G$5</f>
        <v>0.12788312678426353</v>
      </c>
      <c r="I7" s="75">
        <f t="shared" ref="I7:I30" si="2">D7/G7</f>
        <v>0.988364283334359</v>
      </c>
      <c r="J7" s="87">
        <f t="shared" ref="J7:J30" si="3">D7/M7*1000</f>
        <v>20.345993788148377</v>
      </c>
      <c r="L7" s="107">
        <f>G7/M7*1000</f>
        <v>20.585521078836294</v>
      </c>
      <c r="M7" s="110">
        <f>SUM(M8:M11)</f>
        <v>832227323</v>
      </c>
      <c r="N7" s="69">
        <f>G7/$D$3</f>
        <v>9.6412991422681948E-2</v>
      </c>
    </row>
    <row r="8" spans="3:14">
      <c r="C8" s="80" t="s">
        <v>10</v>
      </c>
      <c r="D8" s="70">
        <f>VLOOKUP(C8,Sheet3!$A$1:$B$130,2,FALSE)</f>
        <v>12438324.227825424</v>
      </c>
      <c r="E8" s="105">
        <f t="shared" si="0"/>
        <v>6.9999283794672823E-2</v>
      </c>
      <c r="F8" s="73"/>
      <c r="G8" s="72">
        <f>VLOOKUP(C8,'Data Summary'!$D$6:$H$30,3,FALSE)</f>
        <v>12152626.67</v>
      </c>
      <c r="H8" s="74">
        <f t="shared" si="1"/>
        <v>9.0715096751755778E-2</v>
      </c>
      <c r="I8" s="75">
        <f t="shared" si="2"/>
        <v>1.0235091199280151</v>
      </c>
      <c r="J8" s="87">
        <f t="shared" si="3"/>
        <v>34.897447701564332</v>
      </c>
      <c r="L8" s="108">
        <f t="shared" ref="L8:L30" si="4">G8/M8*1000</f>
        <v>34.095883487602663</v>
      </c>
      <c r="M8" s="109">
        <f>VLOOKUP(C8,Decoms!$G$2:$N$24,4,FALSE)</f>
        <v>356425041</v>
      </c>
      <c r="N8" s="64">
        <f t="shared" ref="N8:N30" si="5">G8/$D$3</f>
        <v>6.839146074203617E-2</v>
      </c>
    </row>
    <row r="9" spans="3:14">
      <c r="C9" s="80" t="s">
        <v>12</v>
      </c>
      <c r="D9" s="70">
        <f>VLOOKUP(C9,Sheet3!$A$1:$B$130,2,FALSE)</f>
        <v>1925097.0862319339</v>
      </c>
      <c r="E9" s="105">
        <f t="shared" si="0"/>
        <v>1.0833888456612938E-2</v>
      </c>
      <c r="F9" s="73"/>
      <c r="G9" s="72">
        <f>VLOOKUP(C9,'Data Summary'!$D$6:$H$30,3,FALSE)</f>
        <v>1786738.4500000002</v>
      </c>
      <c r="H9" s="74">
        <f t="shared" si="1"/>
        <v>1.333737600628788E-2</v>
      </c>
      <c r="I9" s="75">
        <f t="shared" si="2"/>
        <v>1.0774364240227403</v>
      </c>
      <c r="J9" s="87">
        <f t="shared" si="3"/>
        <v>9.2613619284233835</v>
      </c>
      <c r="L9" s="108">
        <f t="shared" si="4"/>
        <v>8.5957386644169329</v>
      </c>
      <c r="M9" s="109">
        <f>VLOOKUP(C9,Decoms!$G$2:$N$24,4,FALSE)</f>
        <v>207863282</v>
      </c>
      <c r="N9" s="64">
        <f t="shared" si="5"/>
        <v>1.0055246151938408E-2</v>
      </c>
    </row>
    <row r="10" spans="3:14">
      <c r="C10" s="80" t="s">
        <v>13</v>
      </c>
      <c r="D10" s="70">
        <f>VLOOKUP(C10,Sheet3!$A$1:$B$130,2,FALSE)</f>
        <v>2470577.4823799953</v>
      </c>
      <c r="E10" s="105">
        <f t="shared" si="0"/>
        <v>1.3903694031304427E-2</v>
      </c>
      <c r="F10" s="73"/>
      <c r="G10" s="72">
        <f>VLOOKUP(C10,'Data Summary'!$D$6:$H$30,3,FALSE)</f>
        <v>2605548.7899999982</v>
      </c>
      <c r="H10" s="74">
        <f t="shared" si="1"/>
        <v>1.9449508077110218E-2</v>
      </c>
      <c r="I10" s="75">
        <f t="shared" si="2"/>
        <v>0.94819851075596129</v>
      </c>
      <c r="J10" s="87">
        <f t="shared" si="3"/>
        <v>10.01999999999998</v>
      </c>
      <c r="L10" s="108">
        <f t="shared" si="4"/>
        <v>10.567407442995696</v>
      </c>
      <c r="M10" s="109">
        <f>VLOOKUP(C10,Decoms!$G$2:$N$24,4,FALSE)</f>
        <v>246564619</v>
      </c>
      <c r="N10" s="64">
        <f t="shared" si="5"/>
        <v>1.4663273432289573E-2</v>
      </c>
    </row>
    <row r="11" spans="3:14">
      <c r="C11" s="80" t="s">
        <v>11</v>
      </c>
      <c r="D11" s="70">
        <f>VLOOKUP(C11,Sheet3!$A$1:$B$130,2,FALSE)</f>
        <v>98493.147647999736</v>
      </c>
      <c r="E11" s="105">
        <f t="shared" si="0"/>
        <v>5.5429088901056041E-4</v>
      </c>
      <c r="F11" s="73"/>
      <c r="G11" s="70">
        <f>VLOOKUP(C11,'Data Summary'!$D$6:$H$30,3,FALSE)</f>
        <v>586919.18999999983</v>
      </c>
      <c r="H11" s="76">
        <f t="shared" si="1"/>
        <v>4.3811459491096272E-3</v>
      </c>
      <c r="I11" s="71">
        <f t="shared" si="2"/>
        <v>0.16781381376880822</v>
      </c>
      <c r="J11" s="88">
        <f t="shared" si="3"/>
        <v>4.6079999999999881</v>
      </c>
      <c r="L11" s="108">
        <f t="shared" si="4"/>
        <v>27.459002906329772</v>
      </c>
      <c r="M11" s="109">
        <f>VLOOKUP(C11,Decoms!$G$2:$N$24,4,FALSE)</f>
        <v>21374381</v>
      </c>
      <c r="N11" s="64">
        <f t="shared" si="5"/>
        <v>3.3030110964177802E-3</v>
      </c>
    </row>
    <row r="12" spans="3:14">
      <c r="C12" s="81" t="s">
        <v>101</v>
      </c>
      <c r="D12" s="72">
        <f>SUM(D13:D15)</f>
        <v>8220962.5420074193</v>
      </c>
      <c r="E12" s="104">
        <f t="shared" si="0"/>
        <v>4.6265194531270031E-2</v>
      </c>
      <c r="F12" s="73"/>
      <c r="G12" s="72">
        <f>VLOOKUP(C12,'Data Summary'!$D$6:$H$30,3,FALSE)</f>
        <v>7981012.8100000061</v>
      </c>
      <c r="H12" s="74">
        <f t="shared" si="1"/>
        <v>5.9575462070551109E-2</v>
      </c>
      <c r="I12" s="75">
        <f t="shared" si="2"/>
        <v>1.0300650729073837</v>
      </c>
      <c r="J12" s="87">
        <f t="shared" si="3"/>
        <v>7.4723211271144381</v>
      </c>
      <c r="L12" s="107">
        <f t="shared" si="4"/>
        <v>7.2542224017203401</v>
      </c>
      <c r="M12" s="110">
        <f>SUM(M13:M15)</f>
        <v>1100188603</v>
      </c>
      <c r="N12" s="64">
        <f t="shared" si="5"/>
        <v>4.4914826983391831E-2</v>
      </c>
    </row>
    <row r="13" spans="3:14">
      <c r="C13" s="80" t="s">
        <v>20</v>
      </c>
      <c r="D13" s="70">
        <f>VLOOKUP(C13,Sheet3!$A$1:$B$130,2,FALSE)</f>
        <v>7765150.6542436397</v>
      </c>
      <c r="E13" s="105">
        <f t="shared" si="0"/>
        <v>4.3700017333429722E-2</v>
      </c>
      <c r="F13" s="73"/>
      <c r="G13" s="72">
        <f>VLOOKUP(C13,'Data Summary'!$D$6:$H$30,3,FALSE)</f>
        <v>6678016.3700000076</v>
      </c>
      <c r="H13" s="74">
        <f t="shared" si="1"/>
        <v>4.9849050543931475E-2</v>
      </c>
      <c r="I13" s="75">
        <f t="shared" si="2"/>
        <v>1.1627929948071738</v>
      </c>
      <c r="J13" s="87">
        <f t="shared" si="3"/>
        <v>8.3268249218298305</v>
      </c>
      <c r="L13" s="108">
        <f t="shared" si="4"/>
        <v>7.1610552858642489</v>
      </c>
      <c r="M13" s="109">
        <f>VLOOKUP(C13,Decoms!$G$2:$N$24,4,FALSE)</f>
        <v>932546406</v>
      </c>
      <c r="N13" s="64">
        <f t="shared" si="5"/>
        <v>3.7581940662341634E-2</v>
      </c>
    </row>
    <row r="14" spans="3:14">
      <c r="C14" s="80" t="s">
        <v>22</v>
      </c>
      <c r="D14" s="70">
        <f>VLOOKUP(C14,Sheet3!$A$1:$B$130,2,FALSE)</f>
        <v>961.01927999999805</v>
      </c>
      <c r="E14" s="106">
        <f t="shared" si="0"/>
        <v>5.4083379787112094E-6</v>
      </c>
      <c r="F14" s="73"/>
      <c r="G14" s="70">
        <f>VLOOKUP(C14,'Data Summary'!$D$6:$H$30,3,FALSE)</f>
        <v>193759.81</v>
      </c>
      <c r="H14" s="76">
        <f t="shared" si="1"/>
        <v>1.4463490394337785E-3</v>
      </c>
      <c r="I14" s="71">
        <f t="shared" si="2"/>
        <v>4.9598483813542036E-3</v>
      </c>
      <c r="J14" s="88">
        <f t="shared" si="3"/>
        <v>5.999999999999988E-2</v>
      </c>
      <c r="L14" s="108">
        <f t="shared" si="4"/>
        <v>12.097143982376711</v>
      </c>
      <c r="M14" s="109">
        <f>VLOOKUP(C14,Decoms!$G$2:$N$24,4,FALSE)</f>
        <v>16016988</v>
      </c>
      <c r="N14" s="64">
        <f t="shared" si="5"/>
        <v>1.0904240538970977E-3</v>
      </c>
    </row>
    <row r="15" spans="3:14">
      <c r="C15" s="80" t="s">
        <v>21</v>
      </c>
      <c r="D15" s="70">
        <f>VLOOKUP(C15,Sheet3!$A$1:$B$130,2,FALSE)</f>
        <v>454850.86848378007</v>
      </c>
      <c r="E15" s="105">
        <f t="shared" si="0"/>
        <v>2.5597688598615943E-3</v>
      </c>
      <c r="F15" s="73"/>
      <c r="G15" s="72">
        <f>VLOOKUP(C15,'Data Summary'!$D$6:$H$30,3,FALSE)</f>
        <v>1109236.6299999994</v>
      </c>
      <c r="H15" s="74">
        <f t="shared" si="1"/>
        <v>8.2800624871858658E-3</v>
      </c>
      <c r="I15" s="75">
        <f t="shared" si="2"/>
        <v>0.41005756227485951</v>
      </c>
      <c r="J15" s="87">
        <f t="shared" si="3"/>
        <v>2.9998367124016965</v>
      </c>
      <c r="L15" s="108">
        <f t="shared" si="4"/>
        <v>7.3156478221243502</v>
      </c>
      <c r="M15" s="109">
        <f>VLOOKUP(C15,Decoms!$G$2:$N$24,4,FALSE)</f>
        <v>151625209</v>
      </c>
      <c r="N15" s="64">
        <f t="shared" si="5"/>
        <v>6.2424622671531024E-3</v>
      </c>
    </row>
    <row r="16" spans="3:14">
      <c r="C16" s="81" t="s">
        <v>29</v>
      </c>
      <c r="D16" s="72">
        <f>VLOOKUP(C16,Sheet3!$A$1:$B$130,2,FALSE)</f>
        <v>51276036.327490285</v>
      </c>
      <c r="E16" s="104">
        <f t="shared" si="0"/>
        <v>0.28856667128233049</v>
      </c>
      <c r="F16" s="130"/>
      <c r="G16" s="72">
        <f>VLOOKUP(C16,'Data Summary'!$D$6:$H$30,3,FALSE)</f>
        <v>42697903.358999997</v>
      </c>
      <c r="H16" s="74">
        <f t="shared" si="1"/>
        <v>0.3187248764804525</v>
      </c>
      <c r="I16" s="75">
        <f t="shared" si="2"/>
        <v>1.2009029084254124</v>
      </c>
      <c r="J16" s="87">
        <f t="shared" si="3"/>
        <v>48.22785158740605</v>
      </c>
      <c r="L16" s="107">
        <f t="shared" si="4"/>
        <v>40.159659243927507</v>
      </c>
      <c r="M16" s="110">
        <f>VLOOKUP(C16,Decoms!$G$2:$N$24,4,FALSE)</f>
        <v>1063203826</v>
      </c>
      <c r="N16" s="64">
        <f t="shared" si="5"/>
        <v>0.24029142510837145</v>
      </c>
    </row>
    <row r="17" spans="2:14">
      <c r="C17" s="81" t="s">
        <v>30</v>
      </c>
      <c r="D17" s="72">
        <f>VLOOKUP(C17,Sheet3!$A$1:$B$130,2,FALSE)</f>
        <v>19393020.000488292</v>
      </c>
      <c r="E17" s="104">
        <f t="shared" si="0"/>
        <v>0.10913829594609914</v>
      </c>
      <c r="F17" s="130"/>
      <c r="G17" s="72">
        <f>VLOOKUP(C17,'Data Summary'!$D$6:$H$30,3,FALSE)</f>
        <v>16024143.599300008</v>
      </c>
      <c r="H17" s="74">
        <f t="shared" si="1"/>
        <v>0.11961461307479862</v>
      </c>
      <c r="I17" s="75">
        <f t="shared" si="2"/>
        <v>1.210237531903761</v>
      </c>
      <c r="J17" s="87">
        <f t="shared" si="3"/>
        <v>1.1452054171612982</v>
      </c>
      <c r="L17" s="107">
        <f t="shared" si="4"/>
        <v>0.94626499920212837</v>
      </c>
      <c r="M17" s="110">
        <f>VLOOKUP(C17,Decoms!$G$2:$N$24,4,FALSE)</f>
        <v>16934097333</v>
      </c>
      <c r="N17" s="64">
        <f t="shared" si="5"/>
        <v>9.0179235950829773E-2</v>
      </c>
    </row>
    <row r="18" spans="2:14">
      <c r="C18" s="81" t="s">
        <v>26</v>
      </c>
      <c r="D18" s="72">
        <f>VLOOKUP(C18,Sheet3!$A$1:$B$130,2,FALSE)</f>
        <v>13023673.22882612</v>
      </c>
      <c r="E18" s="104">
        <f t="shared" si="0"/>
        <v>7.3293458322485364E-2</v>
      </c>
      <c r="F18" s="130"/>
      <c r="G18" s="72">
        <f>VLOOKUP(C18,'Data Summary'!$D$6:$H$30,3,FALSE)</f>
        <v>12341371.929999992</v>
      </c>
      <c r="H18" s="74">
        <f t="shared" si="1"/>
        <v>9.2124013933800222E-2</v>
      </c>
      <c r="I18" s="75">
        <f t="shared" si="2"/>
        <v>1.0552856929275065</v>
      </c>
      <c r="J18" s="87">
        <f t="shared" si="3"/>
        <v>9.722051073420884</v>
      </c>
      <c r="L18" s="107">
        <f t="shared" si="4"/>
        <v>9.2127194925296383</v>
      </c>
      <c r="M18" s="110">
        <f>VLOOKUP(C18,Decoms!$G$2:$N$24,4,FALSE)</f>
        <v>1339601400</v>
      </c>
      <c r="N18" s="64">
        <f t="shared" si="5"/>
        <v>6.9453664361884132E-2</v>
      </c>
    </row>
    <row r="19" spans="2:14">
      <c r="C19" s="81" t="s">
        <v>31</v>
      </c>
      <c r="D19" s="72">
        <f>VLOOKUP(C19,Sheet3!$A$1:$B$130,2,FALSE)</f>
        <v>9959177.2968102656</v>
      </c>
      <c r="E19" s="104">
        <f t="shared" si="0"/>
        <v>5.6047363390105458E-2</v>
      </c>
      <c r="F19" s="130"/>
      <c r="G19" s="70">
        <f>VLOOKUP(C19,'Data Summary'!$D$6:$H$30,3,FALSE)</f>
        <v>8435021.6030000038</v>
      </c>
      <c r="H19" s="76">
        <f t="shared" si="1"/>
        <v>6.2964478511318867E-2</v>
      </c>
      <c r="I19" s="71">
        <f t="shared" si="2"/>
        <v>1.1806937510709137</v>
      </c>
      <c r="J19" s="88">
        <f t="shared" si="3"/>
        <v>4.3404496108640753</v>
      </c>
      <c r="L19" s="107">
        <f t="shared" si="4"/>
        <v>3.6761858076467311</v>
      </c>
      <c r="M19" s="110">
        <f>VLOOKUP(C19,Decoms!$G$2:$N$24,4,FALSE)</f>
        <v>2294503609</v>
      </c>
      <c r="N19" s="64">
        <f t="shared" si="5"/>
        <v>4.7469856886486729E-2</v>
      </c>
    </row>
    <row r="20" spans="2:14">
      <c r="C20" s="81" t="s">
        <v>27</v>
      </c>
      <c r="D20" s="72">
        <f>VLOOKUP(C20,Sheet3!$A$1:$B$130,2,FALSE)</f>
        <v>3439573.0796238189</v>
      </c>
      <c r="E20" s="104">
        <f t="shared" si="0"/>
        <v>1.93569204117135E-2</v>
      </c>
      <c r="F20" s="130"/>
      <c r="G20" s="72">
        <f>VLOOKUP(C20,'Data Summary'!$D$6:$H$30,3,FALSE)</f>
        <v>6261757.6400000025</v>
      </c>
      <c r="H20" s="74">
        <f t="shared" si="1"/>
        <v>4.6741825086333059E-2</v>
      </c>
      <c r="I20" s="75">
        <f t="shared" si="2"/>
        <v>0.54929834039757208</v>
      </c>
      <c r="J20" s="87">
        <f t="shared" si="3"/>
        <v>75.18529583968494</v>
      </c>
      <c r="L20" s="107">
        <f t="shared" si="4"/>
        <v>136.87515564905439</v>
      </c>
      <c r="M20" s="110">
        <f>VLOOKUP(C20,Decoms!$G$2:$N$24,4,FALSE)</f>
        <v>45747949</v>
      </c>
      <c r="N20" s="64">
        <f t="shared" si="5"/>
        <v>3.5239357172831283E-2</v>
      </c>
    </row>
    <row r="21" spans="2:14">
      <c r="C21" s="81" t="s">
        <v>24</v>
      </c>
      <c r="D21" s="72">
        <f>VLOOKUP(C21,Sheet3!$A$1:$B$130,2,FALSE)</f>
        <v>7145210.0999999912</v>
      </c>
      <c r="E21" s="104">
        <f t="shared" si="0"/>
        <v>4.0211171569524543E-2</v>
      </c>
      <c r="F21" s="130"/>
      <c r="G21" s="70">
        <f>VLOOKUP(C21,'Data Summary'!$D$6:$H$30,3,FALSE)</f>
        <v>5901406.8600000022</v>
      </c>
      <c r="H21" s="76">
        <f t="shared" si="1"/>
        <v>4.4051932871264243E-2</v>
      </c>
      <c r="I21" s="71">
        <f t="shared" si="2"/>
        <v>1.2107638516555337</v>
      </c>
      <c r="J21" s="88">
        <f t="shared" si="3"/>
        <v>9.9999999999999876</v>
      </c>
      <c r="L21" s="107">
        <f t="shared" si="4"/>
        <v>8.259248891785564</v>
      </c>
      <c r="M21" s="110">
        <f>VLOOKUP(C21,Decoms!$G$2:$N$24,4,FALSE)</f>
        <v>714521010</v>
      </c>
      <c r="N21" s="64">
        <f t="shared" si="5"/>
        <v>3.321140742229952E-2</v>
      </c>
    </row>
    <row r="22" spans="2:14">
      <c r="C22" s="81" t="s">
        <v>32</v>
      </c>
      <c r="D22" s="72">
        <f>VLOOKUP(C22,Sheet3!$A$1:$B$130,2,FALSE)</f>
        <v>4877341.1395863323</v>
      </c>
      <c r="E22" s="104">
        <f t="shared" si="0"/>
        <v>2.7448262349487329E-2</v>
      </c>
      <c r="F22" s="130"/>
      <c r="G22" s="72">
        <f>VLOOKUP(C22,'Data Summary'!$D$6:$H$30,3,FALSE)</f>
        <v>5876306.5622999975</v>
      </c>
      <c r="H22" s="74">
        <f t="shared" si="1"/>
        <v>4.386456795039699E-2</v>
      </c>
      <c r="I22" s="75">
        <f t="shared" si="2"/>
        <v>0.83000113895986594</v>
      </c>
      <c r="J22" s="87">
        <f t="shared" si="3"/>
        <v>35.973161013216377</v>
      </c>
      <c r="L22" s="107">
        <f t="shared" si="4"/>
        <v>43.341098372825044</v>
      </c>
      <c r="M22" s="110">
        <f>VLOOKUP(C22,Decoms!$G$2:$N$24,4,FALSE)</f>
        <v>135582779</v>
      </c>
      <c r="N22" s="64">
        <f t="shared" si="5"/>
        <v>3.3070150221582495E-2</v>
      </c>
    </row>
    <row r="23" spans="2:14">
      <c r="C23" s="81" t="s">
        <v>25</v>
      </c>
      <c r="D23" s="72">
        <f>VLOOKUP(C23,Sheet3!$A$1:$B$130,2,FALSE)</f>
        <v>4137612.3568866774</v>
      </c>
      <c r="E23" s="104">
        <f t="shared" si="0"/>
        <v>2.3285283153668946E-2</v>
      </c>
      <c r="F23" s="130"/>
      <c r="G23" s="72">
        <f>VLOOKUP(C23,'Data Summary'!$D$6:$H$30,3,FALSE)</f>
        <v>4139311.226402631</v>
      </c>
      <c r="H23" s="74">
        <f t="shared" si="1"/>
        <v>3.0898506848375321E-2</v>
      </c>
      <c r="I23" s="75">
        <f t="shared" si="2"/>
        <v>0.99958957676216342</v>
      </c>
      <c r="J23" s="87">
        <f t="shared" si="3"/>
        <v>2.2339107620798955</v>
      </c>
      <c r="L23" s="107">
        <f t="shared" si="4"/>
        <v>2.2348279874185</v>
      </c>
      <c r="M23" s="110">
        <f>VLOOKUP(C23,Decoms!$G$2:$N$24,4,FALSE)</f>
        <v>1852183367</v>
      </c>
      <c r="N23" s="64">
        <f t="shared" si="5"/>
        <v>2.3294843898926842E-2</v>
      </c>
    </row>
    <row r="24" spans="2:14">
      <c r="B24" s="36">
        <v>0.15</v>
      </c>
      <c r="C24" s="81" t="s">
        <v>33</v>
      </c>
      <c r="D24" s="72">
        <f>VLOOKUP(C24,Sheet3!$A$1:$B$130,2,FALSE)</f>
        <v>2158509.401842915</v>
      </c>
      <c r="E24" s="104">
        <f t="shared" si="0"/>
        <v>1.2147465319730396E-2</v>
      </c>
      <c r="F24" s="130"/>
      <c r="G24" s="70">
        <f>VLOOKUP(C24,'Data Summary'!$D$6:$H$30,3,FALSE)</f>
        <v>2047083.0365600011</v>
      </c>
      <c r="H24" s="76">
        <f t="shared" si="1"/>
        <v>1.5280757054673721E-2</v>
      </c>
      <c r="I24" s="71">
        <f t="shared" si="2"/>
        <v>1.0544317759919299</v>
      </c>
      <c r="J24" s="88">
        <f t="shared" si="3"/>
        <v>3.8854864769327715E-2</v>
      </c>
      <c r="L24" s="107">
        <f t="shared" si="4"/>
        <v>3.6849102667430508E-2</v>
      </c>
      <c r="M24" s="110">
        <f>VLOOKUP(C24,Decoms!$G$2:$N$24,4,FALSE)</f>
        <v>55553131240</v>
      </c>
      <c r="N24" s="64">
        <f t="shared" si="5"/>
        <v>1.1520390030263433E-2</v>
      </c>
    </row>
    <row r="25" spans="2:14">
      <c r="C25" s="81" t="s">
        <v>23</v>
      </c>
      <c r="D25" s="72">
        <f>VLOOKUP(C25,Sheet3!$A$1:$B$130,2,FALSE)</f>
        <v>111500.38959999973</v>
      </c>
      <c r="E25" s="104">
        <f t="shared" si="0"/>
        <v>6.2749187686929244E-4</v>
      </c>
      <c r="F25" s="130"/>
      <c r="G25" s="72">
        <f>VLOOKUP(C25,'Data Summary'!$D$6:$H$30,3,FALSE)</f>
        <v>1714567.1199999985</v>
      </c>
      <c r="H25" s="74">
        <f t="shared" si="1"/>
        <v>1.2798642334840944E-2</v>
      </c>
      <c r="I25" s="75">
        <f t="shared" si="2"/>
        <v>6.5031218841989591E-2</v>
      </c>
      <c r="J25" s="87">
        <f t="shared" si="3"/>
        <v>0.39999999999999902</v>
      </c>
      <c r="L25" s="107">
        <f t="shared" si="4"/>
        <v>6.1508919427129918</v>
      </c>
      <c r="M25" s="110">
        <f>VLOOKUP(C25,Decoms!$G$2:$N$24,4,FALSE)</f>
        <v>278750974</v>
      </c>
      <c r="N25" s="64">
        <f t="shared" si="5"/>
        <v>9.6490868238829821E-3</v>
      </c>
    </row>
    <row r="26" spans="2:14">
      <c r="C26" s="81" t="s">
        <v>14</v>
      </c>
      <c r="D26" s="72">
        <f>VLOOKUP(C26,Sheet3!$A$1:$B$130,2,FALSE)</f>
        <v>36627.431260043311</v>
      </c>
      <c r="E26" s="104">
        <f t="shared" si="0"/>
        <v>2.0612856752085846E-4</v>
      </c>
      <c r="F26" s="130"/>
      <c r="G26" s="72">
        <f>VLOOKUP(C26,'Data Summary'!$D$6:$H$30,3,FALSE)</f>
        <v>1168094.7200000011</v>
      </c>
      <c r="H26" s="74">
        <f t="shared" si="1"/>
        <v>8.7194174903436894E-3</v>
      </c>
      <c r="I26" s="75">
        <f t="shared" si="2"/>
        <v>3.1356559218111417E-2</v>
      </c>
      <c r="J26" s="87">
        <f t="shared" si="3"/>
        <v>0.87999995723528091</v>
      </c>
      <c r="L26" s="107">
        <f t="shared" si="4"/>
        <v>28.06430230798399</v>
      </c>
      <c r="M26" s="110">
        <f>VLOOKUP(C26,Decoms!$G$2:$N$24,4,FALSE)</f>
        <v>41622083</v>
      </c>
      <c r="N26" s="64">
        <f t="shared" si="5"/>
        <v>6.5736985390220833E-3</v>
      </c>
    </row>
    <row r="27" spans="2:14">
      <c r="B27" s="36">
        <v>-0.1</v>
      </c>
      <c r="C27" s="81" t="s">
        <v>35</v>
      </c>
      <c r="D27" s="72">
        <f>VLOOKUP(C27,Sheet3!$A$1:$B$130,2,FALSE)</f>
        <v>764256.15599195554</v>
      </c>
      <c r="E27" s="104">
        <f t="shared" si="0"/>
        <v>4.3010121440176935E-3</v>
      </c>
      <c r="F27" s="130"/>
      <c r="G27" s="70">
        <f>VLOOKUP(C27,'Data Summary'!$D$6:$H$30,3,FALSE)</f>
        <v>690602.14359999984</v>
      </c>
      <c r="H27" s="76">
        <f t="shared" si="1"/>
        <v>5.1551028411246282E-3</v>
      </c>
      <c r="I27" s="71">
        <f t="shared" si="2"/>
        <v>1.1066518734042861</v>
      </c>
      <c r="J27" s="88">
        <f t="shared" si="3"/>
        <v>0.29372199547321332</v>
      </c>
      <c r="L27" s="107">
        <f t="shared" si="4"/>
        <v>0.26541498960252485</v>
      </c>
      <c r="M27" s="110">
        <f>VLOOKUP(C27,Decoms!$G$2:$N$24,4,FALSE)</f>
        <v>2601971142</v>
      </c>
      <c r="N27" s="64">
        <f t="shared" si="5"/>
        <v>3.8865087091814214E-3</v>
      </c>
    </row>
    <row r="28" spans="2:14">
      <c r="C28" s="81" t="s">
        <v>34</v>
      </c>
      <c r="D28" s="72">
        <f>VLOOKUP(C28,Sheet3!$A$1:$B$130,2,FALSE)</f>
        <v>101373.81315999985</v>
      </c>
      <c r="E28" s="104">
        <f t="shared" si="0"/>
        <v>5.705024396180714E-4</v>
      </c>
      <c r="F28" s="130"/>
      <c r="G28" s="72">
        <f>VLOOKUP(C28,'Data Summary'!$D$6:$H$30,3,FALSE)</f>
        <v>649176.15800000029</v>
      </c>
      <c r="H28" s="74">
        <f t="shared" si="1"/>
        <v>4.8458723847149268E-3</v>
      </c>
      <c r="I28" s="75">
        <f t="shared" si="2"/>
        <v>0.15615763442747971</v>
      </c>
      <c r="J28" s="87">
        <f t="shared" si="3"/>
        <v>0.33999999999999947</v>
      </c>
      <c r="L28" s="107">
        <f t="shared" si="4"/>
        <v>2.1772870807536275</v>
      </c>
      <c r="M28" s="110">
        <f>VLOOKUP(C28,Decoms!$G$2:$N$24,4,FALSE)</f>
        <v>298158274</v>
      </c>
      <c r="N28" s="64">
        <f t="shared" si="5"/>
        <v>3.6533752685848687E-3</v>
      </c>
    </row>
    <row r="29" spans="2:14">
      <c r="C29" s="81" t="s">
        <v>36</v>
      </c>
      <c r="D29" s="72">
        <f>VLOOKUP(C29,Sheet3!$A$1:$B$130,2,FALSE)</f>
        <v>151997.01297839958</v>
      </c>
      <c r="E29" s="104">
        <f t="shared" si="0"/>
        <v>8.5539513623674715E-4</v>
      </c>
      <c r="F29" s="130"/>
      <c r="G29" s="72">
        <f>VLOOKUP(C29,'Data Summary'!$D$6:$H$30,3,FALSE)</f>
        <v>580219.10110000044</v>
      </c>
      <c r="H29" s="74">
        <f t="shared" si="1"/>
        <v>4.3311321348690219E-3</v>
      </c>
      <c r="I29" s="75">
        <f t="shared" si="2"/>
        <v>0.2619648555006861</v>
      </c>
      <c r="J29" s="87">
        <f t="shared" si="3"/>
        <v>37.427399999999892</v>
      </c>
      <c r="L29" s="107">
        <f t="shared" si="4"/>
        <v>142.87183648534059</v>
      </c>
      <c r="M29" s="110">
        <f>VLOOKUP(C29,Decoms!$G$2:$N$24,4,FALSE)</f>
        <v>4061116</v>
      </c>
      <c r="N29" s="64">
        <f t="shared" si="5"/>
        <v>3.2653049379538124E-3</v>
      </c>
    </row>
    <row r="30" spans="2:14" ht="15.75" thickBot="1">
      <c r="C30" s="131" t="s">
        <v>44</v>
      </c>
      <c r="D30" s="132">
        <f>VLOOKUP(C30,Sheet3!$A$1:$B$130,2,FALSE)</f>
        <v>27034.582251315878</v>
      </c>
      <c r="E30" s="133">
        <f t="shared" si="0"/>
        <v>1.52142793564333E-4</v>
      </c>
      <c r="F30" s="134"/>
      <c r="G30" s="83">
        <f>VLOOKUP(C30,'Data Summary'!$D$6:$H$30,3,FALSE)</f>
        <v>324954.60063999996</v>
      </c>
      <c r="H30" s="84">
        <f t="shared" si="1"/>
        <v>2.425672147878608E-3</v>
      </c>
      <c r="I30" s="138">
        <f t="shared" si="2"/>
        <v>8.3194951534987086E-2</v>
      </c>
      <c r="J30" s="139">
        <f t="shared" si="3"/>
        <v>0.14599997838354631</v>
      </c>
      <c r="L30" s="135">
        <f t="shared" si="4"/>
        <v>1.7549139183300924</v>
      </c>
      <c r="M30" s="136">
        <f>VLOOKUP(C30,Decoms!$G$2:$N$24,4,FALSE)</f>
        <v>185168399</v>
      </c>
      <c r="N30" s="64">
        <f t="shared" si="5"/>
        <v>1.8287503118545646E-3</v>
      </c>
    </row>
  </sheetData>
  <sortState xmlns:xlrd2="http://schemas.microsoft.com/office/spreadsheetml/2017/richdata2" ref="G8:J30">
    <sortCondition descending="1" ref="H7:H30"/>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2DEF3-FFEA-4F24-AC4F-9DF7524984C9}">
  <dimension ref="A1:AA71"/>
  <sheetViews>
    <sheetView zoomScale="87" workbookViewId="0">
      <pane ySplit="1" topLeftCell="A2" activePane="bottomLeft" state="frozen"/>
      <selection pane="bottomLeft" activeCell="F1" sqref="F1"/>
    </sheetView>
  </sheetViews>
  <sheetFormatPr defaultRowHeight="15"/>
  <cols>
    <col min="2" max="2" width="13" customWidth="1"/>
    <col min="3" max="3" width="17.42578125" customWidth="1"/>
    <col min="4" max="4" width="14.5703125" customWidth="1"/>
    <col min="5" max="5" width="13.7109375" customWidth="1"/>
    <col min="6" max="7" width="18.7109375" customWidth="1"/>
    <col min="8" max="8" width="11.5703125" customWidth="1"/>
    <col min="9" max="9" width="30.28515625" customWidth="1"/>
    <col min="10" max="10" width="13.5703125" customWidth="1"/>
    <col min="11" max="11" width="21.85546875" customWidth="1"/>
    <col min="12" max="12" width="22.140625" customWidth="1"/>
    <col min="13" max="13" width="18" customWidth="1"/>
    <col min="14" max="14" width="24.5703125" customWidth="1"/>
    <col min="15" max="15" width="9.140625" customWidth="1"/>
    <col min="16" max="16" width="13.7109375" bestFit="1" customWidth="1"/>
    <col min="17" max="17" width="27" bestFit="1" customWidth="1"/>
    <col min="18" max="18" width="13.7109375" bestFit="1" customWidth="1"/>
    <col min="21" max="21" width="13.42578125" bestFit="1" customWidth="1"/>
    <col min="22" max="22" width="10.85546875" bestFit="1" customWidth="1"/>
    <col min="23" max="23" width="9.7109375" bestFit="1" customWidth="1"/>
    <col min="25" max="25" width="15.42578125" customWidth="1"/>
    <col min="26" max="26" width="20.42578125" customWidth="1"/>
    <col min="27" max="27" width="15.28515625" bestFit="1" customWidth="1"/>
  </cols>
  <sheetData>
    <row r="1" spans="2:27">
      <c r="E1" t="s">
        <v>42</v>
      </c>
      <c r="F1">
        <v>177692164.17000011</v>
      </c>
    </row>
    <row r="2" spans="2:27" ht="15.75">
      <c r="B2" s="1" t="s">
        <v>0</v>
      </c>
      <c r="C2" s="1" t="s">
        <v>1</v>
      </c>
      <c r="D2" s="1" t="s">
        <v>2</v>
      </c>
      <c r="E2" s="1" t="s">
        <v>3</v>
      </c>
      <c r="F2" s="1" t="s">
        <v>4</v>
      </c>
      <c r="G2" s="1" t="s">
        <v>5</v>
      </c>
      <c r="H2" s="1" t="s">
        <v>6</v>
      </c>
      <c r="I2" s="1" t="s">
        <v>7</v>
      </c>
      <c r="J2" s="1" t="s">
        <v>8</v>
      </c>
      <c r="K2" s="1" t="s">
        <v>58</v>
      </c>
      <c r="L2" s="1" t="s">
        <v>50</v>
      </c>
      <c r="M2" s="1" t="s">
        <v>51</v>
      </c>
      <c r="N2" s="1" t="s">
        <v>53</v>
      </c>
      <c r="O2" s="1" t="s">
        <v>52</v>
      </c>
    </row>
    <row r="3" spans="2:27" hidden="1">
      <c r="B3" t="s">
        <v>9</v>
      </c>
      <c r="C3">
        <v>832227323</v>
      </c>
      <c r="D3">
        <v>17131833.099999987</v>
      </c>
      <c r="E3" t="e">
        <f>VLOOKUP(B3,'[4]Model Decomp'!N$15:O$48,2,FALSE)</f>
        <v>#N/A</v>
      </c>
      <c r="F3" s="4" t="e">
        <f t="shared" ref="F3:F42" si="0">E3/$F$1</f>
        <v>#N/A</v>
      </c>
      <c r="G3" s="2">
        <f t="shared" ref="G3:G42" si="1">D3/$D$44</f>
        <v>9.2178353045381606E-2</v>
      </c>
      <c r="H3" s="3">
        <f t="shared" ref="H3:H42" si="2">D3/C3*1000</f>
        <v>20.585521078836276</v>
      </c>
      <c r="I3" t="e">
        <f>E3/C3</f>
        <v>#N/A</v>
      </c>
      <c r="J3" t="e">
        <f t="shared" ref="J3:J42" si="3">E3/D3</f>
        <v>#N/A</v>
      </c>
    </row>
    <row r="4" spans="2:27" hidden="1">
      <c r="B4" t="s">
        <v>29</v>
      </c>
      <c r="C4" s="10">
        <v>1063203826</v>
      </c>
      <c r="D4" s="10">
        <v>42697903.358999975</v>
      </c>
      <c r="E4" t="e">
        <f>VLOOKUP(B4,'[5]Model Decomp'!L$13:M$50,2,FALSE)</f>
        <v>#N/A</v>
      </c>
      <c r="F4" s="4" t="e">
        <f t="shared" si="0"/>
        <v>#N/A</v>
      </c>
      <c r="G4" s="2">
        <f t="shared" si="1"/>
        <v>0.22973737761451155</v>
      </c>
      <c r="H4" s="3">
        <f t="shared" si="2"/>
        <v>40.159659243927493</v>
      </c>
      <c r="I4" s="3" t="e">
        <f t="shared" ref="I4:I42" si="4">E4/C4*1000</f>
        <v>#N/A</v>
      </c>
      <c r="J4" s="3" t="e">
        <f t="shared" si="3"/>
        <v>#N/A</v>
      </c>
      <c r="K4" s="4">
        <f t="shared" ref="K4:K42" si="5">D4/$F$1</f>
        <v>0.24029142510837118</v>
      </c>
      <c r="L4" s="5">
        <v>152527.09280000001</v>
      </c>
      <c r="M4" s="15">
        <f>L4*2</f>
        <v>305054.18560000003</v>
      </c>
      <c r="N4">
        <f>M4*0.2</f>
        <v>61010.837120000011</v>
      </c>
      <c r="O4" s="5">
        <f>M4-N4</f>
        <v>244043.34848000002</v>
      </c>
      <c r="P4">
        <f>O4/10</f>
        <v>24404.334848000002</v>
      </c>
      <c r="Q4" s="8"/>
      <c r="U4" s="7"/>
    </row>
    <row r="5" spans="2:27">
      <c r="B5" s="16" t="s">
        <v>56</v>
      </c>
      <c r="C5" s="10">
        <v>383290732</v>
      </c>
      <c r="D5" s="10">
        <v>13558238.547000002</v>
      </c>
      <c r="E5">
        <f>VLOOKUP(B5,'[6]Model Decomp'!M$15:N$52,2,FALSE)</f>
        <v>8977501.2593219336</v>
      </c>
      <c r="F5" s="4">
        <f t="shared" si="0"/>
        <v>5.0522775167131495E-2</v>
      </c>
      <c r="G5" s="9">
        <f t="shared" si="1"/>
        <v>7.2950518030605191E-2</v>
      </c>
      <c r="H5" s="3">
        <f t="shared" si="2"/>
        <v>35.373249116287013</v>
      </c>
      <c r="I5" s="3">
        <f t="shared" si="4"/>
        <v>23.422171500149744</v>
      </c>
      <c r="J5" s="3">
        <f t="shared" si="3"/>
        <v>0.66214362789098169</v>
      </c>
      <c r="K5" s="4">
        <f t="shared" si="5"/>
        <v>7.6301837001820083E-2</v>
      </c>
      <c r="L5" s="5">
        <v>113734.16160000001</v>
      </c>
      <c r="M5" s="15">
        <v>56867</v>
      </c>
      <c r="N5">
        <f>M5*0.3</f>
        <v>17060.099999999999</v>
      </c>
      <c r="O5" s="5">
        <f>M5-N5</f>
        <v>39806.9</v>
      </c>
      <c r="P5">
        <f>O5/10</f>
        <v>3980.69</v>
      </c>
      <c r="Q5" s="8"/>
      <c r="U5" s="7"/>
    </row>
    <row r="6" spans="2:27">
      <c r="B6" s="16" t="s">
        <v>57</v>
      </c>
      <c r="C6" s="10">
        <v>679913094</v>
      </c>
      <c r="D6" s="10">
        <v>29139664.811999999</v>
      </c>
      <c r="E6">
        <f>VLOOKUP(B6,'[6]Model Decomp'!M$15:N$52,2,FALSE)</f>
        <v>32369753.848558944</v>
      </c>
      <c r="F6" s="4">
        <f t="shared" si="0"/>
        <v>0.18216759303798244</v>
      </c>
      <c r="G6" s="9">
        <f t="shared" si="1"/>
        <v>0.15678685958390648</v>
      </c>
      <c r="H6" s="3">
        <f t="shared" si="2"/>
        <v>42.85792562188837</v>
      </c>
      <c r="I6" s="3">
        <f t="shared" si="4"/>
        <v>47.608663716305699</v>
      </c>
      <c r="J6" s="3">
        <f t="shared" si="3"/>
        <v>1.1108485309422216</v>
      </c>
      <c r="K6" s="4">
        <f t="shared" si="5"/>
        <v>0.16398958810655123</v>
      </c>
      <c r="L6" s="5">
        <v>37588.984600000003</v>
      </c>
      <c r="M6" s="15">
        <f>K6/F6</f>
        <v>0.90021274021202524</v>
      </c>
      <c r="N6">
        <v>210498.31</v>
      </c>
      <c r="O6" s="5">
        <f>N6/2</f>
        <v>105249.155</v>
      </c>
      <c r="P6">
        <f>O6/10</f>
        <v>10524.915499999999</v>
      </c>
      <c r="Q6" s="3">
        <f>O6*0.2</f>
        <v>21049.831000000002</v>
      </c>
      <c r="R6" s="3">
        <f>O6+Q6</f>
        <v>126298.986</v>
      </c>
      <c r="S6">
        <f>R6/10</f>
        <v>12629.8986</v>
      </c>
      <c r="T6">
        <f>R6*0.1</f>
        <v>12629.8986</v>
      </c>
      <c r="U6" s="3">
        <f>R6-T6</f>
        <v>113669.0874</v>
      </c>
      <c r="V6" s="3">
        <f>U6/10</f>
        <v>11366.908740000001</v>
      </c>
    </row>
    <row r="7" spans="2:27">
      <c r="B7" t="s">
        <v>30</v>
      </c>
      <c r="C7" s="10">
        <v>16934097333</v>
      </c>
      <c r="D7" s="10">
        <v>16024143.599300008</v>
      </c>
      <c r="E7">
        <f>VLOOKUP(B7,'[6]Model Decomp'!M$15:N$52,2,FALSE)</f>
        <v>16978396.85981667</v>
      </c>
      <c r="F7" s="4">
        <f t="shared" si="0"/>
        <v>9.554949673286238E-2</v>
      </c>
      <c r="G7" s="9">
        <f t="shared" si="1"/>
        <v>8.6218395738758932E-2</v>
      </c>
      <c r="H7" s="3">
        <f t="shared" si="2"/>
        <v>0.94626499920212837</v>
      </c>
      <c r="I7" s="3">
        <f t="shared" si="4"/>
        <v>1.0026159957596525</v>
      </c>
      <c r="J7" s="3">
        <f t="shared" si="3"/>
        <v>1.0595509678631654</v>
      </c>
      <c r="K7" s="9">
        <f t="shared" si="5"/>
        <v>9.0179235950829703E-2</v>
      </c>
      <c r="L7" s="5">
        <f>144731.08</f>
        <v>144731.07999999999</v>
      </c>
      <c r="M7" s="11">
        <f>L7*0.4</f>
        <v>57892.432000000001</v>
      </c>
      <c r="N7" s="3">
        <f>L7-M7</f>
        <v>86838.647999999986</v>
      </c>
      <c r="O7">
        <f>N7/10</f>
        <v>8683.8647999999994</v>
      </c>
      <c r="Q7" s="3"/>
      <c r="U7" s="3">
        <v>111331.6</v>
      </c>
      <c r="V7">
        <f>U7*0.3</f>
        <v>33399.480000000003</v>
      </c>
      <c r="W7" s="3">
        <f>U7+V7</f>
        <v>144731.08000000002</v>
      </c>
      <c r="X7">
        <f>W7/10</f>
        <v>14473.108000000002</v>
      </c>
      <c r="Y7">
        <f>34.8*10^6</f>
        <v>34800000</v>
      </c>
      <c r="Z7">
        <v>356425041</v>
      </c>
      <c r="AA7" s="10"/>
    </row>
    <row r="8" spans="2:27">
      <c r="B8" t="s">
        <v>26</v>
      </c>
      <c r="C8" s="10">
        <v>1339601400</v>
      </c>
      <c r="D8" s="10">
        <v>12341371.929999998</v>
      </c>
      <c r="E8">
        <f>VLOOKUP(B8,'[6]Model Decomp'!M$15:N$52,2,FALSE)</f>
        <v>12780041.513852065</v>
      </c>
      <c r="F8" s="4">
        <f t="shared" si="0"/>
        <v>7.1922369641608141E-2</v>
      </c>
      <c r="G8" s="9">
        <f t="shared" si="1"/>
        <v>6.6403129903705588E-2</v>
      </c>
      <c r="H8" s="3">
        <f t="shared" si="2"/>
        <v>9.2127194925296418</v>
      </c>
      <c r="I8" s="3">
        <f t="shared" si="4"/>
        <v>9.5401822615683027</v>
      </c>
      <c r="J8" s="3">
        <f t="shared" si="3"/>
        <v>1.0355446368799346</v>
      </c>
      <c r="K8" s="9">
        <f t="shared" si="5"/>
        <v>6.9453664361884118E-2</v>
      </c>
      <c r="L8" s="5">
        <v>86199.755950000006</v>
      </c>
      <c r="M8" s="11">
        <f>L8*0.1</f>
        <v>8619.9755950000017</v>
      </c>
      <c r="N8" s="3">
        <f>L8-M8</f>
        <v>77579.78035500001</v>
      </c>
      <c r="O8">
        <f>N8/10</f>
        <v>7757.9780355000012</v>
      </c>
      <c r="Q8">
        <f>N8*0.05</f>
        <v>3878.9890177500006</v>
      </c>
      <c r="R8" s="3">
        <f>N8-Q8</f>
        <v>73700.791337250004</v>
      </c>
      <c r="S8">
        <f>R8/10</f>
        <v>7370.0791337250002</v>
      </c>
      <c r="T8" s="6"/>
      <c r="U8" s="3"/>
      <c r="Y8">
        <f>1008*1000</f>
        <v>1008000</v>
      </c>
      <c r="Z8" s="10">
        <v>12152626.669999989</v>
      </c>
      <c r="AA8" s="14"/>
    </row>
    <row r="9" spans="2:27">
      <c r="B9" t="s">
        <v>10</v>
      </c>
      <c r="C9" s="10">
        <v>356425041</v>
      </c>
      <c r="D9" s="10">
        <v>12152626.669999989</v>
      </c>
      <c r="E9">
        <f>VLOOKUP(B9,'[6]Model Decomp'!M$15:N$52,2,FALSE)</f>
        <v>13299886.419064013</v>
      </c>
      <c r="F9" s="4">
        <f t="shared" si="0"/>
        <v>7.4847906103163123E-2</v>
      </c>
      <c r="G9" s="9">
        <f t="shared" si="1"/>
        <v>6.5387580247672397E-2</v>
      </c>
      <c r="H9" s="3">
        <f t="shared" si="2"/>
        <v>34.095883487602627</v>
      </c>
      <c r="I9" s="3">
        <f t="shared" si="4"/>
        <v>37.314680196849615</v>
      </c>
      <c r="J9" s="3">
        <f t="shared" si="3"/>
        <v>1.0944042617466521</v>
      </c>
      <c r="K9" s="9">
        <f t="shared" si="5"/>
        <v>6.8391460742036059E-2</v>
      </c>
      <c r="L9" s="5">
        <v>49379.895709999997</v>
      </c>
      <c r="M9" s="11">
        <f>L9*0.7</f>
        <v>34565.926996999995</v>
      </c>
      <c r="N9" s="3">
        <f>M9/10</f>
        <v>3456.5926996999997</v>
      </c>
      <c r="U9" s="7"/>
      <c r="X9" t="s">
        <v>54</v>
      </c>
      <c r="Y9">
        <v>28.9</v>
      </c>
      <c r="Z9" s="3">
        <v>34.095883487602627</v>
      </c>
    </row>
    <row r="10" spans="2:27">
      <c r="B10" t="s">
        <v>31</v>
      </c>
      <c r="C10" s="10">
        <v>2294503609</v>
      </c>
      <c r="D10" s="10">
        <v>8435021.6030000001</v>
      </c>
      <c r="E10">
        <f>VLOOKUP(B10,'[6]Model Decomp'!M$15:N$52,2,FALSE)</f>
        <v>8915122.4043085165</v>
      </c>
      <c r="F10" s="4">
        <f t="shared" si="0"/>
        <v>5.0171725050179014E-2</v>
      </c>
      <c r="G10" s="9">
        <f t="shared" si="1"/>
        <v>4.5384892248731705E-2</v>
      </c>
      <c r="H10" s="3">
        <f t="shared" si="2"/>
        <v>3.6761858076467293</v>
      </c>
      <c r="I10" s="3">
        <f t="shared" si="4"/>
        <v>3.8854253134925081</v>
      </c>
      <c r="J10" s="3">
        <f t="shared" si="3"/>
        <v>1.0569175544420377</v>
      </c>
      <c r="K10" s="9">
        <f t="shared" si="5"/>
        <v>4.7469856886486674E-2</v>
      </c>
      <c r="L10" s="5">
        <f>M10-M16</f>
        <v>55305.483195199995</v>
      </c>
      <c r="M10" s="11">
        <f>M9*2</f>
        <v>69131.85399399999</v>
      </c>
      <c r="N10" s="3">
        <f>M10/10</f>
        <v>6913.1853993999994</v>
      </c>
      <c r="Q10">
        <v>62688.944860000003</v>
      </c>
      <c r="R10">
        <f>Q10*0.07</f>
        <v>4388.2261402000004</v>
      </c>
      <c r="S10">
        <f>Q10+R10</f>
        <v>67077.171000200004</v>
      </c>
      <c r="T10">
        <f>S10/10</f>
        <v>6707.7171000200005</v>
      </c>
      <c r="U10" s="7"/>
      <c r="X10" t="s">
        <v>55</v>
      </c>
      <c r="Y10">
        <v>50</v>
      </c>
      <c r="Z10" s="12">
        <v>23.867125693828019</v>
      </c>
    </row>
    <row r="11" spans="2:27" hidden="1">
      <c r="B11" t="s">
        <v>15</v>
      </c>
      <c r="C11" s="10">
        <v>27958855</v>
      </c>
      <c r="D11" s="10">
        <v>970596.92999999924</v>
      </c>
      <c r="E11" t="e">
        <f>VLOOKUP(B11,'[6]Model Decomp'!M$15:N$52,2,FALSE)</f>
        <v>#N/A</v>
      </c>
      <c r="F11" s="4" t="e">
        <f t="shared" si="0"/>
        <v>#N/A</v>
      </c>
      <c r="G11" s="9">
        <f t="shared" si="1"/>
        <v>5.2223265284030542E-3</v>
      </c>
      <c r="H11" s="3">
        <f t="shared" si="2"/>
        <v>34.715188801544244</v>
      </c>
      <c r="I11" s="3" t="e">
        <f t="shared" si="4"/>
        <v>#N/A</v>
      </c>
      <c r="J11" s="3" t="e">
        <f t="shared" si="3"/>
        <v>#N/A</v>
      </c>
      <c r="K11" s="9">
        <f t="shared" si="5"/>
        <v>5.462238217051699E-3</v>
      </c>
      <c r="L11" s="5"/>
      <c r="M11" s="2"/>
      <c r="N11" s="3"/>
      <c r="U11" s="7"/>
    </row>
    <row r="12" spans="2:27" hidden="1">
      <c r="B12" t="s">
        <v>16</v>
      </c>
      <c r="C12" s="10">
        <v>2080985</v>
      </c>
      <c r="D12" s="10">
        <v>45939.389999999919</v>
      </c>
      <c r="E12" t="e">
        <f>VLOOKUP(B12,'[6]Model Decomp'!M$15:N$52,2,FALSE)</f>
        <v>#N/A</v>
      </c>
      <c r="F12" s="4" t="e">
        <f t="shared" si="0"/>
        <v>#N/A</v>
      </c>
      <c r="G12" s="9">
        <f t="shared" si="1"/>
        <v>2.4717829583043678E-4</v>
      </c>
      <c r="H12" s="3">
        <f t="shared" si="2"/>
        <v>22.075791031650841</v>
      </c>
      <c r="I12" s="3" t="e">
        <f t="shared" si="4"/>
        <v>#N/A</v>
      </c>
      <c r="J12" s="3" t="e">
        <f t="shared" si="3"/>
        <v>#N/A</v>
      </c>
      <c r="K12" s="9">
        <f t="shared" si="5"/>
        <v>2.5853357245426528E-4</v>
      </c>
      <c r="L12" s="5"/>
      <c r="M12" s="2"/>
      <c r="N12" s="3"/>
      <c r="U12" s="7"/>
    </row>
    <row r="13" spans="2:27" hidden="1">
      <c r="B13" t="s">
        <v>17</v>
      </c>
      <c r="C13" s="10">
        <v>3599209</v>
      </c>
      <c r="D13" s="10">
        <v>66337.19</v>
      </c>
      <c r="E13" t="e">
        <f>VLOOKUP(B13,'[6]Model Decomp'!M$15:N$52,2,FALSE)</f>
        <v>#N/A</v>
      </c>
      <c r="F13" s="4" t="e">
        <f t="shared" si="0"/>
        <v>#N/A</v>
      </c>
      <c r="G13" s="9">
        <f t="shared" si="1"/>
        <v>3.5692928387555698E-4</v>
      </c>
      <c r="H13" s="3">
        <f t="shared" si="2"/>
        <v>18.43104693281218</v>
      </c>
      <c r="I13" s="3" t="e">
        <f t="shared" si="4"/>
        <v>#N/A</v>
      </c>
      <c r="J13" s="3" t="e">
        <f t="shared" si="3"/>
        <v>#N/A</v>
      </c>
      <c r="K13" s="9">
        <f t="shared" si="5"/>
        <v>3.7332647902545922E-4</v>
      </c>
      <c r="L13" s="5"/>
      <c r="M13" s="2"/>
      <c r="N13" s="3"/>
      <c r="U13" s="7"/>
    </row>
    <row r="14" spans="2:27" hidden="1">
      <c r="B14" t="s">
        <v>18</v>
      </c>
      <c r="C14" s="10">
        <v>7983021</v>
      </c>
      <c r="D14" s="10">
        <v>85221.259999999966</v>
      </c>
      <c r="E14" t="e">
        <f>VLOOKUP(B14,'[6]Model Decomp'!M$15:N$52,2,FALSE)</f>
        <v>#N/A</v>
      </c>
      <c r="F14" s="4" t="e">
        <f t="shared" si="0"/>
        <v>#N/A</v>
      </c>
      <c r="G14" s="9">
        <f t="shared" si="1"/>
        <v>4.5853560126337328E-4</v>
      </c>
      <c r="H14" s="3">
        <f t="shared" si="2"/>
        <v>10.675314520655771</v>
      </c>
      <c r="I14" s="3" t="e">
        <f t="shared" si="4"/>
        <v>#N/A</v>
      </c>
      <c r="J14" s="3" t="e">
        <f t="shared" si="3"/>
        <v>#N/A</v>
      </c>
      <c r="K14" s="9">
        <f t="shared" si="5"/>
        <v>4.7960055187615264E-4</v>
      </c>
      <c r="L14" s="5"/>
      <c r="M14" s="2"/>
      <c r="N14" s="3"/>
      <c r="U14" s="7"/>
    </row>
    <row r="15" spans="2:27" hidden="1">
      <c r="B15" t="s">
        <v>19</v>
      </c>
      <c r="C15" s="10">
        <v>1100188603</v>
      </c>
      <c r="D15" s="10">
        <v>7981012.8099999949</v>
      </c>
      <c r="E15" t="e">
        <f>VLOOKUP(B15,'[6]Model Decomp'!M$15:N$52,2,FALSE)</f>
        <v>#N/A</v>
      </c>
      <c r="F15" s="4" t="e">
        <f t="shared" si="0"/>
        <v>#N/A</v>
      </c>
      <c r="G15" s="9">
        <f t="shared" si="1"/>
        <v>4.2942084023681812E-2</v>
      </c>
      <c r="H15" s="3">
        <f t="shared" si="2"/>
        <v>7.2542224017203303</v>
      </c>
      <c r="I15" s="3" t="e">
        <f t="shared" si="4"/>
        <v>#N/A</v>
      </c>
      <c r="J15" s="3" t="e">
        <f t="shared" si="3"/>
        <v>#N/A</v>
      </c>
      <c r="K15" s="9">
        <f t="shared" si="5"/>
        <v>4.4914826983391734E-2</v>
      </c>
      <c r="L15" s="5"/>
      <c r="M15" s="2"/>
      <c r="N15" s="3"/>
      <c r="U15" s="7"/>
    </row>
    <row r="16" spans="2:27">
      <c r="B16" t="s">
        <v>20</v>
      </c>
      <c r="C16" s="10">
        <v>932546406</v>
      </c>
      <c r="D16" s="10">
        <v>6678016.3700000066</v>
      </c>
      <c r="E16">
        <f>VLOOKUP(B16,'[6]Model Decomp'!M$15:N$52,2,FALSE)</f>
        <v>6877238.5204566587</v>
      </c>
      <c r="F16" s="4">
        <f t="shared" si="0"/>
        <v>3.8703105185196159E-2</v>
      </c>
      <c r="G16" s="9">
        <f t="shared" si="1"/>
        <v>3.5931271744452077E-2</v>
      </c>
      <c r="H16" s="3">
        <f t="shared" si="2"/>
        <v>7.161055285864248</v>
      </c>
      <c r="I16" s="3">
        <f t="shared" si="4"/>
        <v>7.374687711205075</v>
      </c>
      <c r="J16" s="3">
        <f t="shared" si="3"/>
        <v>1.0298325340068988</v>
      </c>
      <c r="K16" s="9">
        <f t="shared" si="5"/>
        <v>3.7581940662341606E-2</v>
      </c>
      <c r="L16" s="5">
        <f>L10/10</f>
        <v>5530.5483195199995</v>
      </c>
      <c r="M16" s="11">
        <f>M10*0.2</f>
        <v>13826.370798799999</v>
      </c>
      <c r="N16" s="3">
        <v>37880.292300000001</v>
      </c>
      <c r="O16">
        <f>N16*0.35</f>
        <v>13258.102305</v>
      </c>
      <c r="P16" s="3">
        <f>N16+O16</f>
        <v>51138.394605000001</v>
      </c>
      <c r="Q16" s="6">
        <f>P16/10</f>
        <v>5113.8394605000003</v>
      </c>
      <c r="R16">
        <f>Q16/10</f>
        <v>511.38394605000002</v>
      </c>
      <c r="U16" s="7"/>
      <c r="X16" t="s">
        <v>8</v>
      </c>
      <c r="Y16">
        <v>1.7</v>
      </c>
    </row>
    <row r="17" spans="1:22">
      <c r="B17" s="13" t="s">
        <v>27</v>
      </c>
      <c r="C17" s="10">
        <v>45747949</v>
      </c>
      <c r="D17" s="10">
        <v>6261757.6400000025</v>
      </c>
      <c r="E17">
        <f>VLOOKUP(B17,'[6]Model Decomp'!M$15:N$52,2,FALSE)</f>
        <v>4759430.3537856303</v>
      </c>
      <c r="F17" s="4">
        <f t="shared" si="0"/>
        <v>2.6784694620704992E-2</v>
      </c>
      <c r="G17" s="9">
        <f t="shared" si="1"/>
        <v>3.3691578890325299E-2</v>
      </c>
      <c r="H17" s="3">
        <f t="shared" si="2"/>
        <v>136.87515564905439</v>
      </c>
      <c r="I17" s="3">
        <f t="shared" si="4"/>
        <v>104.0359285568328</v>
      </c>
      <c r="J17" s="3">
        <f t="shared" si="3"/>
        <v>0.76007897900462795</v>
      </c>
      <c r="K17" s="4">
        <f t="shared" si="5"/>
        <v>3.5239357172831255E-2</v>
      </c>
      <c r="L17">
        <v>5914.9193999999998</v>
      </c>
      <c r="M17">
        <f>L17*3.2</f>
        <v>18927.74208</v>
      </c>
      <c r="N17">
        <f>M17/10</f>
        <v>1892.774208</v>
      </c>
      <c r="U17" s="7"/>
    </row>
    <row r="18" spans="1:22">
      <c r="B18" t="s">
        <v>24</v>
      </c>
      <c r="C18" s="10">
        <v>714521010</v>
      </c>
      <c r="D18" s="10">
        <v>5901406.8600000013</v>
      </c>
      <c r="E18">
        <f>VLOOKUP(B18,'[6]Model Decomp'!M$15:N$52,2,FALSE)</f>
        <v>5745941.7500736061</v>
      </c>
      <c r="F18" s="4">
        <f t="shared" si="0"/>
        <v>3.2336494841586814E-2</v>
      </c>
      <c r="G18" s="9">
        <f t="shared" si="1"/>
        <v>3.1752700474622149E-2</v>
      </c>
      <c r="H18" s="3">
        <f t="shared" si="2"/>
        <v>8.2592488917855622</v>
      </c>
      <c r="I18" s="3">
        <f t="shared" si="4"/>
        <v>8.0416694116154908</v>
      </c>
      <c r="J18" s="3">
        <f t="shared" si="3"/>
        <v>0.97365626305480735</v>
      </c>
      <c r="K18" s="4">
        <f t="shared" si="5"/>
        <v>3.3211407422299492E-2</v>
      </c>
      <c r="L18" s="5"/>
      <c r="M18" s="2"/>
      <c r="N18" s="3"/>
      <c r="U18" s="7"/>
    </row>
    <row r="19" spans="1:22">
      <c r="B19" t="s">
        <v>32</v>
      </c>
      <c r="C19" s="10">
        <v>135582779</v>
      </c>
      <c r="D19" s="10">
        <v>5876306.5622999985</v>
      </c>
      <c r="E19">
        <f>VLOOKUP(B19,'[6]Model Decomp'!M$15:N$52,2,FALSE)</f>
        <v>4475586.9358224571</v>
      </c>
      <c r="F19" s="4">
        <f t="shared" si="0"/>
        <v>2.5187306129833685E-2</v>
      </c>
      <c r="G19" s="9">
        <f t="shared" si="1"/>
        <v>3.1617647553581547E-2</v>
      </c>
      <c r="H19" s="3">
        <f t="shared" si="2"/>
        <v>43.341098372825051</v>
      </c>
      <c r="I19" s="3">
        <f t="shared" si="4"/>
        <v>33.009995582274186</v>
      </c>
      <c r="J19" s="3">
        <f t="shared" si="3"/>
        <v>0.76163264941553754</v>
      </c>
      <c r="K19" s="4">
        <f t="shared" si="5"/>
        <v>3.3070150221582474E-2</v>
      </c>
      <c r="L19" s="5">
        <v>35592.5</v>
      </c>
      <c r="M19" s="11">
        <f>L19*0.4</f>
        <v>14237</v>
      </c>
      <c r="N19" s="3">
        <f>L19-M19</f>
        <v>21355.5</v>
      </c>
      <c r="O19">
        <f>N19/10</f>
        <v>2135.5500000000002</v>
      </c>
      <c r="Q19" s="10">
        <f>P19/10</f>
        <v>0</v>
      </c>
      <c r="S19">
        <v>26964.014029999998</v>
      </c>
      <c r="T19">
        <f>S19*0.4</f>
        <v>10785.605611999999</v>
      </c>
      <c r="U19" s="3">
        <f>S19-T19</f>
        <v>16178.408417999999</v>
      </c>
      <c r="V19">
        <f>U19/10</f>
        <v>1617.8408417999999</v>
      </c>
    </row>
    <row r="20" spans="1:22">
      <c r="A20">
        <v>0.8</v>
      </c>
      <c r="B20" t="s">
        <v>25</v>
      </c>
      <c r="C20" s="10">
        <v>1852183367</v>
      </c>
      <c r="D20" s="10">
        <v>4139311.2264026231</v>
      </c>
      <c r="E20">
        <f>VLOOKUP(B20,'[6]Model Decomp'!M$15:N$52,2,FALSE)</f>
        <v>4119374.6207505427</v>
      </c>
      <c r="F20" s="4">
        <f t="shared" si="0"/>
        <v>2.3182646460479205E-2</v>
      </c>
      <c r="G20" s="9">
        <f t="shared" si="1"/>
        <v>2.227169091391935E-2</v>
      </c>
      <c r="H20" s="3">
        <f t="shared" si="2"/>
        <v>2.234827987418496</v>
      </c>
      <c r="I20" s="3">
        <f t="shared" si="4"/>
        <v>2.2240641472894418</v>
      </c>
      <c r="J20" s="3">
        <f t="shared" si="3"/>
        <v>0.99518359346238217</v>
      </c>
      <c r="K20" s="9">
        <f t="shared" si="5"/>
        <v>2.3294843898926783E-2</v>
      </c>
      <c r="L20" s="5"/>
      <c r="M20" s="2"/>
      <c r="N20" s="3"/>
      <c r="Q20" s="10">
        <f>P20/10</f>
        <v>0</v>
      </c>
      <c r="U20" s="7"/>
    </row>
    <row r="21" spans="1:22">
      <c r="B21" s="17" t="s">
        <v>13</v>
      </c>
      <c r="C21" s="10">
        <v>246564619</v>
      </c>
      <c r="D21" s="10">
        <v>2605548.79</v>
      </c>
      <c r="E21">
        <f>VLOOKUP(B21,'[6]Model Decomp'!M$15:N$52,2,FALSE)</f>
        <v>2595485.30634662</v>
      </c>
      <c r="F21" s="4">
        <f t="shared" si="0"/>
        <v>1.460663906295547E-2</v>
      </c>
      <c r="G21" s="9">
        <f t="shared" si="1"/>
        <v>1.401923511860427E-2</v>
      </c>
      <c r="H21" s="3">
        <f t="shared" si="2"/>
        <v>10.567407442995703</v>
      </c>
      <c r="I21" s="3">
        <f t="shared" si="4"/>
        <v>10.526592650937562</v>
      </c>
      <c r="J21" s="3">
        <f t="shared" si="3"/>
        <v>0.99613767215106341</v>
      </c>
      <c r="K21" s="4">
        <f t="shared" si="5"/>
        <v>1.4663273432289575E-2</v>
      </c>
      <c r="L21" s="5"/>
      <c r="M21" s="2"/>
      <c r="N21" s="3"/>
      <c r="Q21">
        <f>P21/10</f>
        <v>0</v>
      </c>
      <c r="R21">
        <f>N21*0.3</f>
        <v>0</v>
      </c>
      <c r="S21" s="3">
        <f>P21+R21</f>
        <v>0</v>
      </c>
      <c r="T21">
        <f>S21/10</f>
        <v>0</v>
      </c>
      <c r="U21" s="7"/>
    </row>
    <row r="22" spans="1:22">
      <c r="B22" s="17" t="s">
        <v>33</v>
      </c>
      <c r="C22" s="10">
        <v>55553131240</v>
      </c>
      <c r="D22" s="10">
        <v>2047083.0365600011</v>
      </c>
      <c r="E22">
        <f>VLOOKUP(B22,'[6]Model Decomp'!M$15:N$52,2,FALSE)</f>
        <v>2054487.8229993219</v>
      </c>
      <c r="F22" s="4">
        <f t="shared" si="0"/>
        <v>1.1562062022238471E-2</v>
      </c>
      <c r="G22" s="9">
        <f t="shared" si="1"/>
        <v>1.101439301654414E-2</v>
      </c>
      <c r="H22" s="3">
        <f t="shared" si="2"/>
        <v>3.6849102667430508E-2</v>
      </c>
      <c r="I22" s="3">
        <f t="shared" si="4"/>
        <v>3.6982394639890726E-2</v>
      </c>
      <c r="J22" s="3">
        <f t="shared" si="3"/>
        <v>1.0036172379464217</v>
      </c>
      <c r="K22" s="4">
        <f t="shared" si="5"/>
        <v>1.1520390030263426E-2</v>
      </c>
      <c r="L22" s="5"/>
      <c r="M22" s="2"/>
      <c r="N22" s="3"/>
      <c r="Q22">
        <f>P22/10</f>
        <v>0</v>
      </c>
      <c r="U22" s="7"/>
    </row>
    <row r="23" spans="1:22">
      <c r="B23" t="s">
        <v>12</v>
      </c>
      <c r="C23" s="10">
        <v>207863282</v>
      </c>
      <c r="D23" s="10">
        <v>1786738.4500000002</v>
      </c>
      <c r="E23">
        <f>VLOOKUP(B23,'[6]Model Decomp'!M$15:N$52,2,FALSE)</f>
        <v>157828.43289624591</v>
      </c>
      <c r="F23" s="4">
        <f t="shared" si="0"/>
        <v>8.8821267743269565E-4</v>
      </c>
      <c r="G23" s="9">
        <f t="shared" si="1"/>
        <v>9.6136009896021033E-3</v>
      </c>
      <c r="H23" s="3">
        <f t="shared" si="2"/>
        <v>8.5957386644169329</v>
      </c>
      <c r="I23" s="3">
        <f t="shared" si="4"/>
        <v>0.75928962237903042</v>
      </c>
      <c r="J23" s="3">
        <f t="shared" si="3"/>
        <v>8.8333260470353614E-2</v>
      </c>
      <c r="K23" s="4">
        <f t="shared" si="5"/>
        <v>1.0055246151938401E-2</v>
      </c>
      <c r="L23" s="5"/>
      <c r="M23" s="2"/>
      <c r="N23" s="3"/>
      <c r="Q23">
        <f>L23*0.3</f>
        <v>0</v>
      </c>
      <c r="R23">
        <f>Q23/10</f>
        <v>0</v>
      </c>
      <c r="U23" s="7"/>
    </row>
    <row r="24" spans="1:22" hidden="1">
      <c r="B24" t="s">
        <v>28</v>
      </c>
      <c r="C24" s="10">
        <v>381255</v>
      </c>
      <c r="D24" s="10">
        <v>18112.480000000003</v>
      </c>
      <c r="E24" t="e">
        <f>VLOOKUP(B24,'[6]Model Decomp'!M$15:N$52,2,FALSE)</f>
        <v>#N/A</v>
      </c>
      <c r="F24" s="4" t="e">
        <f t="shared" si="0"/>
        <v>#N/A</v>
      </c>
      <c r="G24" s="9">
        <f t="shared" si="1"/>
        <v>9.7454753745377954E-5</v>
      </c>
      <c r="H24" s="3">
        <f t="shared" si="2"/>
        <v>47.507521212836565</v>
      </c>
      <c r="I24" s="3" t="e">
        <f t="shared" si="4"/>
        <v>#N/A</v>
      </c>
      <c r="J24" s="3" t="e">
        <f t="shared" si="3"/>
        <v>#N/A</v>
      </c>
      <c r="K24" s="9">
        <f t="shared" si="5"/>
        <v>1.0193178795814309E-4</v>
      </c>
      <c r="L24" s="5"/>
      <c r="M24" s="2"/>
      <c r="N24" s="3"/>
      <c r="U24" s="7"/>
    </row>
    <row r="25" spans="1:22">
      <c r="B25" t="s">
        <v>23</v>
      </c>
      <c r="C25" s="10">
        <v>278750974</v>
      </c>
      <c r="D25" s="10">
        <v>1714567.1199999985</v>
      </c>
      <c r="E25">
        <f>VLOOKUP(B25,'[6]Model Decomp'!M$15:N$52,2,FALSE)</f>
        <v>466524.07005038933</v>
      </c>
      <c r="F25" s="4">
        <f t="shared" si="0"/>
        <v>2.625462255071982E-3</v>
      </c>
      <c r="G25" s="9">
        <f t="shared" si="1"/>
        <v>9.225280936653717E-3</v>
      </c>
      <c r="H25" s="3">
        <f t="shared" si="2"/>
        <v>6.1508919427129918</v>
      </c>
      <c r="I25" s="3">
        <f t="shared" si="4"/>
        <v>1.6736231029291015</v>
      </c>
      <c r="J25" s="3">
        <f t="shared" si="3"/>
        <v>0.27209437566398087</v>
      </c>
      <c r="K25" s="4">
        <f t="shared" si="5"/>
        <v>9.6490868238829752E-3</v>
      </c>
      <c r="L25" s="5"/>
      <c r="M25" s="2"/>
      <c r="N25" s="3"/>
      <c r="U25" s="7"/>
    </row>
    <row r="26" spans="1:22">
      <c r="B26" t="s">
        <v>14</v>
      </c>
      <c r="C26" s="10">
        <v>41622083</v>
      </c>
      <c r="D26" s="10">
        <v>1168094.7200000011</v>
      </c>
      <c r="E26">
        <f>VLOOKUP(B26,'[6]Model Decomp'!M$15:N$52,2,FALSE)</f>
        <v>392447.58014446503</v>
      </c>
      <c r="F26" s="4">
        <f t="shared" si="0"/>
        <v>2.208581239232395E-3</v>
      </c>
      <c r="G26" s="9">
        <f t="shared" si="1"/>
        <v>6.2849694403459E-3</v>
      </c>
      <c r="H26" s="3">
        <f t="shared" si="2"/>
        <v>28.06430230798399</v>
      </c>
      <c r="I26" s="3">
        <f t="shared" si="4"/>
        <v>9.4288308479050666</v>
      </c>
      <c r="J26" s="3">
        <f t="shared" si="3"/>
        <v>0.33597239455415451</v>
      </c>
      <c r="K26" s="9">
        <f t="shared" si="5"/>
        <v>6.5736985390220789E-3</v>
      </c>
      <c r="L26" s="5"/>
      <c r="M26" s="2"/>
      <c r="N26" s="3"/>
      <c r="U26" s="7"/>
    </row>
    <row r="27" spans="1:22">
      <c r="B27" t="s">
        <v>21</v>
      </c>
      <c r="C27" s="10">
        <v>151625209</v>
      </c>
      <c r="D27" s="10">
        <v>1109236.6299999994</v>
      </c>
      <c r="E27">
        <f>VLOOKUP(B27,'[6]Model Decomp'!M$15:N$52,2,FALSE)</f>
        <v>475557.5963187741</v>
      </c>
      <c r="F27" s="4">
        <f t="shared" si="0"/>
        <v>2.6763003227525707E-3</v>
      </c>
      <c r="G27" s="9">
        <f t="shared" si="1"/>
        <v>5.9682816832373501E-3</v>
      </c>
      <c r="H27" s="3">
        <f t="shared" si="2"/>
        <v>7.3156478221243502</v>
      </c>
      <c r="I27" s="3">
        <f t="shared" si="4"/>
        <v>3.136401917960582</v>
      </c>
      <c r="J27" s="3">
        <f t="shared" si="3"/>
        <v>0.42872511009555675</v>
      </c>
      <c r="K27" s="9">
        <f t="shared" si="5"/>
        <v>6.2424622671530981E-3</v>
      </c>
      <c r="L27" s="5"/>
      <c r="M27" s="2"/>
      <c r="N27" s="3"/>
      <c r="Q27">
        <f>P27/10</f>
        <v>0</v>
      </c>
      <c r="U27" s="7"/>
    </row>
    <row r="28" spans="1:22">
      <c r="B28" t="s">
        <v>35</v>
      </c>
      <c r="C28" s="10">
        <v>2601971142</v>
      </c>
      <c r="D28" s="10">
        <v>690602.14359999984</v>
      </c>
      <c r="E28">
        <f>VLOOKUP(B28,'[6]Model Decomp'!M$15:N$52,2,FALSE)</f>
        <v>436613.51420739136</v>
      </c>
      <c r="F28" s="4">
        <f t="shared" si="0"/>
        <v>2.4571343156678436E-3</v>
      </c>
      <c r="G28" s="9">
        <f t="shared" si="1"/>
        <v>3.7158059989889909E-3</v>
      </c>
      <c r="H28" s="3">
        <f t="shared" si="2"/>
        <v>0.26541498960252485</v>
      </c>
      <c r="I28" s="3">
        <f t="shared" si="4"/>
        <v>0.1678010594198171</v>
      </c>
      <c r="J28" s="3">
        <f t="shared" si="3"/>
        <v>0.63222148707994752</v>
      </c>
      <c r="K28" s="9">
        <f t="shared" si="5"/>
        <v>3.8865087091814188E-3</v>
      </c>
      <c r="L28" s="5"/>
      <c r="M28" s="2"/>
      <c r="N28" s="3"/>
      <c r="Q28">
        <f>P28/10</f>
        <v>0</v>
      </c>
      <c r="U28" s="7"/>
    </row>
    <row r="29" spans="1:22">
      <c r="B29" t="s">
        <v>34</v>
      </c>
      <c r="C29" s="10">
        <v>298158274</v>
      </c>
      <c r="D29" s="10">
        <v>649176.15800000029</v>
      </c>
      <c r="E29">
        <f>VLOOKUP(B29,'[6]Model Decomp'!M$15:N$52,2,FALSE)</f>
        <v>271640.6279476537</v>
      </c>
      <c r="F29" s="4">
        <f t="shared" si="0"/>
        <v>1.5287147253593694E-3</v>
      </c>
      <c r="G29" s="9">
        <f t="shared" si="1"/>
        <v>3.4929122138581017E-3</v>
      </c>
      <c r="H29" s="3">
        <f t="shared" si="2"/>
        <v>2.1772870807536275</v>
      </c>
      <c r="I29" s="3">
        <f t="shared" si="4"/>
        <v>0.91106184746579832</v>
      </c>
      <c r="J29" s="3">
        <f t="shared" si="3"/>
        <v>0.41843900858055477</v>
      </c>
      <c r="K29" s="9">
        <f t="shared" si="5"/>
        <v>3.6533752685848661E-3</v>
      </c>
      <c r="L29" s="5"/>
      <c r="M29" s="2"/>
      <c r="N29" s="3"/>
      <c r="U29" s="7"/>
    </row>
    <row r="30" spans="1:22">
      <c r="B30" t="s">
        <v>11</v>
      </c>
      <c r="C30" s="10">
        <v>21374381</v>
      </c>
      <c r="D30" s="10">
        <v>586919.18999999983</v>
      </c>
      <c r="E30">
        <f>VLOOKUP(B30,'[6]Model Decomp'!M$15:N$52,2,FALSE)</f>
        <v>198724.31626665627</v>
      </c>
      <c r="F30" s="4">
        <f t="shared" si="0"/>
        <v>1.1183628563189454E-3</v>
      </c>
      <c r="G30" s="9">
        <f t="shared" si="1"/>
        <v>3.1579366895028551E-3</v>
      </c>
      <c r="H30" s="3">
        <f t="shared" si="2"/>
        <v>27.459002906329772</v>
      </c>
      <c r="I30" s="3">
        <f t="shared" si="4"/>
        <v>9.2973132773602316</v>
      </c>
      <c r="J30" s="3">
        <f t="shared" si="3"/>
        <v>0.33858888864522613</v>
      </c>
      <c r="K30" s="9">
        <f t="shared" si="5"/>
        <v>3.3030110964177776E-3</v>
      </c>
      <c r="L30" s="5"/>
      <c r="M30" s="2"/>
      <c r="N30" s="3"/>
      <c r="U30" s="7"/>
    </row>
    <row r="31" spans="1:22">
      <c r="B31" s="13" t="s">
        <v>36</v>
      </c>
      <c r="C31" s="10">
        <v>4061116</v>
      </c>
      <c r="D31" s="10">
        <v>580219.10110000044</v>
      </c>
      <c r="E31">
        <f>VLOOKUP(B31,'[6]Model Decomp'!M$15:N$52,2,FALSE)</f>
        <v>146457.86656568677</v>
      </c>
      <c r="F31" s="4">
        <f t="shared" si="0"/>
        <v>8.2422242561899838E-4</v>
      </c>
      <c r="G31" s="9">
        <f t="shared" si="1"/>
        <v>3.1218866558342692E-3</v>
      </c>
      <c r="H31" s="3">
        <f t="shared" si="2"/>
        <v>142.87183648534059</v>
      </c>
      <c r="I31" s="3">
        <f t="shared" si="4"/>
        <v>36.063453140882153</v>
      </c>
      <c r="J31" s="3">
        <f t="shared" si="3"/>
        <v>0.25241820941093912</v>
      </c>
      <c r="K31" s="9">
        <f t="shared" si="5"/>
        <v>3.2653049379538102E-3</v>
      </c>
      <c r="L31" s="5"/>
      <c r="M31" s="2"/>
      <c r="N31" s="3"/>
      <c r="Q31">
        <f>P31/10</f>
        <v>0</v>
      </c>
      <c r="U31" s="7"/>
    </row>
    <row r="32" spans="1:22">
      <c r="B32" t="s">
        <v>44</v>
      </c>
      <c r="C32" s="10">
        <f>SUM(C27:C31,C18)</f>
        <v>3791711132</v>
      </c>
      <c r="D32" s="10">
        <f>SUM(D27:D31,D18)</f>
        <v>9517560.0827000011</v>
      </c>
      <c r="E32">
        <f>VLOOKUP(B32,'[6]Model Decomp'!M$15:N$52,2,FALSE)</f>
        <v>219136.43576268904</v>
      </c>
      <c r="F32" s="4">
        <f t="shared" si="0"/>
        <v>1.2332363488636378E-3</v>
      </c>
      <c r="G32" s="9">
        <f t="shared" si="1"/>
        <v>5.1209523716043717E-2</v>
      </c>
      <c r="H32" s="3">
        <f t="shared" si="2"/>
        <v>2.5100962998939766</v>
      </c>
      <c r="I32" s="3">
        <f t="shared" si="4"/>
        <v>5.7793547064620913E-2</v>
      </c>
      <c r="J32" s="3">
        <f t="shared" si="3"/>
        <v>2.3024434188864407E-2</v>
      </c>
      <c r="K32" s="9">
        <f t="shared" si="5"/>
        <v>5.3562069701590463E-2</v>
      </c>
      <c r="L32" s="11"/>
      <c r="M32" s="11"/>
      <c r="N32" s="3"/>
      <c r="P32" s="3">
        <f>M32-O32</f>
        <v>0</v>
      </c>
      <c r="Q32">
        <f>P32/10</f>
        <v>0</v>
      </c>
    </row>
    <row r="33" spans="2:17" hidden="1">
      <c r="B33" t="s">
        <v>37</v>
      </c>
      <c r="C33" s="10">
        <v>10349756</v>
      </c>
      <c r="D33" s="10">
        <v>154892.08263999995</v>
      </c>
      <c r="E33" t="e">
        <f>VLOOKUP(B33,'[6]Model Decomp'!M$15:N$52,2,FALSE)</f>
        <v>#N/A</v>
      </c>
      <c r="F33" s="4" t="e">
        <f t="shared" si="0"/>
        <v>#N/A</v>
      </c>
      <c r="G33" s="9">
        <f t="shared" si="1"/>
        <v>8.3340159772653569E-4</v>
      </c>
      <c r="H33" s="3">
        <f t="shared" si="2"/>
        <v>14.965771428814355</v>
      </c>
      <c r="I33" s="3" t="e">
        <f t="shared" si="4"/>
        <v>#N/A</v>
      </c>
      <c r="J33" s="3" t="e">
        <f t="shared" si="3"/>
        <v>#N/A</v>
      </c>
      <c r="K33" s="9">
        <f t="shared" si="5"/>
        <v>8.7168774922349943E-4</v>
      </c>
      <c r="L33" s="5"/>
      <c r="M33" s="2"/>
      <c r="N33" s="3"/>
    </row>
    <row r="34" spans="2:17" hidden="1">
      <c r="B34" t="s">
        <v>38</v>
      </c>
      <c r="C34" s="10">
        <v>155594705</v>
      </c>
      <c r="D34" s="10">
        <v>89482.673299999966</v>
      </c>
      <c r="E34" t="e">
        <f>VLOOKUP(B34,'[6]Model Decomp'!M$15:N$52,2,FALSE)</f>
        <v>#N/A</v>
      </c>
      <c r="F34" s="4" t="e">
        <f t="shared" si="0"/>
        <v>#N/A</v>
      </c>
      <c r="G34" s="9">
        <f t="shared" si="1"/>
        <v>4.8146426612642783E-4</v>
      </c>
      <c r="H34" s="3">
        <f t="shared" si="2"/>
        <v>0.57510101837977057</v>
      </c>
      <c r="I34" s="3" t="e">
        <f t="shared" si="4"/>
        <v>#N/A</v>
      </c>
      <c r="J34" s="3" t="e">
        <f t="shared" si="3"/>
        <v>#N/A</v>
      </c>
      <c r="K34" s="9">
        <f t="shared" si="5"/>
        <v>5.0358255085683392E-4</v>
      </c>
      <c r="L34" s="5"/>
      <c r="M34" s="2"/>
      <c r="N34" s="3"/>
    </row>
    <row r="35" spans="2:17" hidden="1">
      <c r="B35" t="s">
        <v>39</v>
      </c>
      <c r="C35" s="10">
        <v>13509249</v>
      </c>
      <c r="D35" s="10">
        <v>59474.86470000002</v>
      </c>
      <c r="E35" t="e">
        <f>VLOOKUP(B35,'[6]Model Decomp'!M$15:N$52,2,FALSE)</f>
        <v>#N/A</v>
      </c>
      <c r="F35" s="4" t="e">
        <f t="shared" si="0"/>
        <v>#N/A</v>
      </c>
      <c r="G35" s="9">
        <f t="shared" si="1"/>
        <v>3.2000633228460008E-4</v>
      </c>
      <c r="H35" s="3">
        <f t="shared" si="2"/>
        <v>4.4025293115849751</v>
      </c>
      <c r="I35" s="3" t="e">
        <f t="shared" si="4"/>
        <v>#N/A</v>
      </c>
      <c r="J35" s="3" t="e">
        <f t="shared" si="3"/>
        <v>#N/A</v>
      </c>
      <c r="K35" s="9">
        <f t="shared" si="5"/>
        <v>3.3470730112274247E-4</v>
      </c>
      <c r="L35" s="5"/>
      <c r="M35" s="2"/>
      <c r="N35" s="3"/>
    </row>
    <row r="36" spans="2:17" hidden="1">
      <c r="B36" t="s">
        <v>40</v>
      </c>
      <c r="C36" s="10">
        <v>395403</v>
      </c>
      <c r="D36" s="10">
        <v>1602</v>
      </c>
      <c r="E36" t="e">
        <f>VLOOKUP(B36,'[6]Model Decomp'!M$15:N$52,2,FALSE)</f>
        <v>#N/A</v>
      </c>
      <c r="F36" s="4" t="e">
        <f t="shared" si="0"/>
        <v>#N/A</v>
      </c>
      <c r="G36" s="9">
        <f t="shared" si="1"/>
        <v>8.6196100975733559E-6</v>
      </c>
      <c r="H36" s="3">
        <f t="shared" si="2"/>
        <v>4.0515625829849542</v>
      </c>
      <c r="I36" s="3" t="e">
        <f t="shared" si="4"/>
        <v>#N/A</v>
      </c>
      <c r="J36" s="3" t="e">
        <f t="shared" si="3"/>
        <v>#N/A</v>
      </c>
      <c r="K36" s="9">
        <f t="shared" si="5"/>
        <v>9.0155916974895321E-6</v>
      </c>
      <c r="L36" s="5"/>
      <c r="M36" s="2"/>
      <c r="N36" s="3"/>
    </row>
    <row r="37" spans="2:17" hidden="1">
      <c r="B37" t="s">
        <v>41</v>
      </c>
      <c r="C37" s="10">
        <v>4938031</v>
      </c>
      <c r="D37" s="10">
        <v>1390.5</v>
      </c>
      <c r="E37" t="e">
        <f>VLOOKUP(B37,'[6]Model Decomp'!M$15:N$52,2,FALSE)</f>
        <v>#N/A</v>
      </c>
      <c r="F37" s="4" t="e">
        <f t="shared" si="0"/>
        <v>#N/A</v>
      </c>
      <c r="G37" s="9">
        <f t="shared" si="1"/>
        <v>7.4816278655903568E-6</v>
      </c>
      <c r="H37" s="3">
        <f t="shared" si="2"/>
        <v>0.281589969767302</v>
      </c>
      <c r="I37" s="3" t="e">
        <f t="shared" si="4"/>
        <v>#N/A</v>
      </c>
      <c r="J37" s="3" t="e">
        <f t="shared" si="3"/>
        <v>#N/A</v>
      </c>
      <c r="K37" s="9">
        <f t="shared" si="5"/>
        <v>7.8253309958546793E-6</v>
      </c>
      <c r="L37" s="5"/>
      <c r="M37" s="2"/>
      <c r="N37" s="3"/>
    </row>
    <row r="38" spans="2:17">
      <c r="B38" t="s">
        <v>22</v>
      </c>
      <c r="C38" s="10">
        <v>16016988</v>
      </c>
      <c r="D38" s="10">
        <v>193759.81</v>
      </c>
      <c r="E38">
        <f>VLOOKUP(B38,'[6]Model Decomp'!M$15:N$52,2,FALSE)</f>
        <v>63097.488716324086</v>
      </c>
      <c r="F38" s="4">
        <f t="shared" si="0"/>
        <v>3.5509437915314039E-4</v>
      </c>
      <c r="G38" s="9">
        <f t="shared" si="1"/>
        <v>1.0425305959924438E-3</v>
      </c>
      <c r="H38" s="3">
        <f t="shared" si="2"/>
        <v>12.097143982376711</v>
      </c>
      <c r="I38" s="3">
        <f t="shared" si="4"/>
        <v>3.9394103758037455</v>
      </c>
      <c r="J38" s="3">
        <f t="shared" si="3"/>
        <v>0.32564796959867004</v>
      </c>
      <c r="K38" s="9">
        <f t="shared" si="5"/>
        <v>1.0904240538970971E-3</v>
      </c>
      <c r="L38" s="5"/>
      <c r="M38" s="2"/>
      <c r="N38" s="3" t="s">
        <v>59</v>
      </c>
      <c r="Q38" t="s">
        <v>59</v>
      </c>
    </row>
    <row r="39" spans="2:17">
      <c r="B39" t="s">
        <v>46</v>
      </c>
      <c r="C39" s="7"/>
      <c r="E39">
        <f>VLOOKUP(B39,'[6]Model Decomp'!M$15:N$52,2,FALSE)</f>
        <v>3595313.091210403</v>
      </c>
      <c r="F39" s="4">
        <f t="shared" si="0"/>
        <v>2.0233380059295841E-2</v>
      </c>
      <c r="G39" s="9">
        <f t="shared" si="1"/>
        <v>0</v>
      </c>
      <c r="H39" s="3" t="e">
        <f t="shared" si="2"/>
        <v>#DIV/0!</v>
      </c>
      <c r="I39" s="3" t="e">
        <f t="shared" si="4"/>
        <v>#DIV/0!</v>
      </c>
      <c r="J39" s="3" t="e">
        <f t="shared" si="3"/>
        <v>#DIV/0!</v>
      </c>
      <c r="K39" s="4">
        <f t="shared" si="5"/>
        <v>0</v>
      </c>
      <c r="L39" s="6"/>
      <c r="M39" s="11"/>
      <c r="N39" s="3"/>
      <c r="O39" s="6"/>
    </row>
    <row r="40" spans="2:17">
      <c r="B40" t="s">
        <v>47</v>
      </c>
      <c r="C40" s="7"/>
      <c r="E40">
        <f>VLOOKUP(B40,'[6]Model Decomp'!M$15:N$52,2,FALSE)</f>
        <v>1289662.196480002</v>
      </c>
      <c r="F40" s="4">
        <f t="shared" si="0"/>
        <v>7.2578450631405871E-3</v>
      </c>
      <c r="G40" s="9">
        <f t="shared" si="1"/>
        <v>0</v>
      </c>
      <c r="H40" s="3" t="e">
        <f t="shared" si="2"/>
        <v>#DIV/0!</v>
      </c>
      <c r="I40" s="3" t="e">
        <f t="shared" si="4"/>
        <v>#DIV/0!</v>
      </c>
      <c r="J40" s="3" t="e">
        <f t="shared" si="3"/>
        <v>#DIV/0!</v>
      </c>
      <c r="K40" s="9">
        <f t="shared" si="5"/>
        <v>0</v>
      </c>
      <c r="L40" s="5"/>
      <c r="M40" s="2"/>
      <c r="N40" s="3"/>
    </row>
    <row r="41" spans="2:17">
      <c r="B41" t="s">
        <v>48</v>
      </c>
      <c r="C41" s="7"/>
      <c r="E41">
        <f>VLOOKUP(B41,'[6]Model Decomp'!M$15:N$52,2,FALSE)</f>
        <v>9370337.6725968532</v>
      </c>
      <c r="F41" s="4">
        <f t="shared" si="0"/>
        <v>5.2733544646527832E-2</v>
      </c>
      <c r="G41" s="9">
        <f t="shared" si="1"/>
        <v>0</v>
      </c>
      <c r="H41" s="3" t="e">
        <f t="shared" si="2"/>
        <v>#DIV/0!</v>
      </c>
      <c r="I41" s="3" t="e">
        <f t="shared" si="4"/>
        <v>#DIV/0!</v>
      </c>
      <c r="J41" s="3" t="e">
        <f t="shared" si="3"/>
        <v>#DIV/0!</v>
      </c>
      <c r="K41" s="9">
        <f t="shared" si="5"/>
        <v>0</v>
      </c>
      <c r="L41" s="5"/>
      <c r="M41" s="2"/>
      <c r="N41" s="3"/>
    </row>
    <row r="42" spans="2:17">
      <c r="B42" t="s">
        <v>49</v>
      </c>
      <c r="C42" s="7"/>
      <c r="E42">
        <f>VLOOKUP(B42,'[6]Model Decomp'!M$15:N$52,2,FALSE)</f>
        <v>9156601.5950080156</v>
      </c>
      <c r="F42" s="4">
        <f t="shared" si="0"/>
        <v>5.1530699948298175E-2</v>
      </c>
      <c r="G42" s="9">
        <f t="shared" si="1"/>
        <v>0</v>
      </c>
      <c r="H42" s="3" t="e">
        <f t="shared" si="2"/>
        <v>#DIV/0!</v>
      </c>
      <c r="I42" s="3" t="e">
        <f t="shared" si="4"/>
        <v>#DIV/0!</v>
      </c>
      <c r="J42" s="3" t="e">
        <f t="shared" si="3"/>
        <v>#DIV/0!</v>
      </c>
      <c r="K42" s="9">
        <f t="shared" si="5"/>
        <v>0</v>
      </c>
      <c r="L42" s="5"/>
      <c r="M42" s="2"/>
      <c r="N42" s="3"/>
    </row>
    <row r="44" spans="2:17">
      <c r="C44" t="s">
        <v>43</v>
      </c>
      <c r="D44" s="5">
        <f>SUM(D38,D25:D32,D16:D23,D4:D10)</f>
        <v>185855274.41096258</v>
      </c>
    </row>
    <row r="45" spans="2:17">
      <c r="C45" s="14">
        <f>SUM(C4:C42)</f>
        <v>91271446058</v>
      </c>
      <c r="D45" s="14">
        <f>SUM(D4:D42)</f>
        <v>195329336.59160253</v>
      </c>
      <c r="E45" s="14" t="e">
        <f>SUM(E38:E42,E25:E32,E16:E23,E4:E10)</f>
        <v>#N/A</v>
      </c>
    </row>
    <row r="46" spans="2:17">
      <c r="F46" s="7"/>
    </row>
    <row r="47" spans="2:17">
      <c r="F47" s="3">
        <f>F1/D44</f>
        <v>0.95607813516816187</v>
      </c>
    </row>
    <row r="48" spans="2:17">
      <c r="F48" s="7"/>
    </row>
    <row r="49" spans="6:6">
      <c r="F49" s="7"/>
    </row>
    <row r="50" spans="6:6">
      <c r="F50" s="7"/>
    </row>
    <row r="51" spans="6:6">
      <c r="F51" s="7"/>
    </row>
    <row r="52" spans="6:6">
      <c r="F52" s="7"/>
    </row>
    <row r="53" spans="6:6">
      <c r="F53" s="7"/>
    </row>
    <row r="54" spans="6:6">
      <c r="F54" s="7"/>
    </row>
    <row r="55" spans="6:6">
      <c r="F55" s="7"/>
    </row>
    <row r="56" spans="6:6">
      <c r="F56" s="7"/>
    </row>
    <row r="57" spans="6:6">
      <c r="F57" s="7"/>
    </row>
    <row r="58" spans="6:6">
      <c r="F58" s="7"/>
    </row>
    <row r="59" spans="6:6">
      <c r="F59" s="7"/>
    </row>
    <row r="60" spans="6:6">
      <c r="F60" s="7"/>
    </row>
    <row r="61" spans="6:6">
      <c r="F61" s="7"/>
    </row>
    <row r="62" spans="6:6">
      <c r="F62" s="7"/>
    </row>
    <row r="63" spans="6:6">
      <c r="F63" s="7"/>
    </row>
    <row r="64" spans="6:6">
      <c r="F64" s="7"/>
    </row>
    <row r="65" spans="6:6">
      <c r="F65" s="7"/>
    </row>
    <row r="66" spans="6:6">
      <c r="F66" s="7"/>
    </row>
    <row r="67" spans="6:6">
      <c r="F67" s="7"/>
    </row>
    <row r="68" spans="6:6">
      <c r="F68" s="7"/>
    </row>
    <row r="69" spans="6:6">
      <c r="F69" s="7"/>
    </row>
    <row r="70" spans="6:6">
      <c r="F70" s="7"/>
    </row>
    <row r="71" spans="6:6">
      <c r="F71" s="7"/>
    </row>
  </sheetData>
  <conditionalFormatting sqref="Z9">
    <cfRule type="colorScale" priority="2">
      <colorScale>
        <cfvo type="min"/>
        <cfvo type="percentile" val="50"/>
        <cfvo type="max"/>
        <color rgb="FFF8696B"/>
        <color rgb="FFFFEB84"/>
        <color rgb="FF63BE7B"/>
      </colorScale>
    </cfRule>
  </conditionalFormatting>
  <conditionalFormatting sqref="Z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0BCD8-A77F-4A1A-B795-9D2F12E606BE}">
  <dimension ref="A1:N51"/>
  <sheetViews>
    <sheetView workbookViewId="0">
      <selection activeCell="C13" sqref="C13"/>
    </sheetView>
  </sheetViews>
  <sheetFormatPr defaultRowHeight="15"/>
  <cols>
    <col min="1" max="1" width="21.140625" customWidth="1"/>
    <col min="2" max="2" width="18.5703125" customWidth="1"/>
    <col min="7" max="7" width="17.7109375" customWidth="1"/>
    <col min="8" max="8" width="18" customWidth="1"/>
    <col min="9" max="10" width="13.5703125" customWidth="1"/>
    <col min="11" max="11" width="14.28515625" customWidth="1"/>
    <col min="12" max="12" width="10.5703125" bestFit="1" customWidth="1"/>
    <col min="13" max="13" width="11.85546875" customWidth="1"/>
  </cols>
  <sheetData>
    <row r="1" spans="1:14">
      <c r="B1" t="s">
        <v>3</v>
      </c>
      <c r="C1" t="s">
        <v>2</v>
      </c>
      <c r="D1" t="s">
        <v>97</v>
      </c>
    </row>
    <row r="2" spans="1:14">
      <c r="A2" t="s">
        <v>72</v>
      </c>
      <c r="B2">
        <f>VLOOKUP(A2,'[7]Model Decomp'!M$15:N$64,2,FALSE)</f>
        <v>427875.94172663084</v>
      </c>
      <c r="C2">
        <f>VLOOKUP(A2,'Split Level'!$A$2:$C$41,3,FALSE)</f>
        <v>1343781.9500000002</v>
      </c>
      <c r="D2">
        <f>VLOOKUP(A2,'Split Level'!$A$3:$C$41,2,FALSE)</f>
        <v>10605875</v>
      </c>
      <c r="G2" t="s">
        <v>42</v>
      </c>
      <c r="H2">
        <v>177692164.17000011</v>
      </c>
      <c r="I2" t="s">
        <v>2</v>
      </c>
      <c r="J2" t="s">
        <v>97</v>
      </c>
      <c r="K2" t="s">
        <v>4</v>
      </c>
      <c r="L2" t="s">
        <v>8</v>
      </c>
      <c r="M2" t="s">
        <v>96</v>
      </c>
      <c r="N2" t="s">
        <v>98</v>
      </c>
    </row>
    <row r="3" spans="1:14">
      <c r="A3" t="s">
        <v>73</v>
      </c>
      <c r="B3">
        <f>VLOOKUP(A3,'[7]Model Decomp'!M$15:N$64,2,FALSE)</f>
        <v>2755138.6015335545</v>
      </c>
      <c r="C3">
        <f>VLOOKUP(A3,'Split Level'!$A$2:$C$41,3,FALSE)</f>
        <v>4917975.6900000023</v>
      </c>
      <c r="D3">
        <f>VLOOKUP(A3,'Split Level'!$A$3:$C$41,2,FALSE)</f>
        <v>35142074</v>
      </c>
      <c r="G3" t="s">
        <v>27</v>
      </c>
      <c r="H3">
        <f>SUM(B2:B3)</f>
        <v>3183014.5432601855</v>
      </c>
      <c r="I3">
        <f>SUM(C2:C3)</f>
        <v>6261757.6400000025</v>
      </c>
      <c r="J3">
        <f>SUM(D2:D3)</f>
        <v>45747949</v>
      </c>
      <c r="K3" s="4">
        <f>H3/$H$2</f>
        <v>1.7913083326594859E-2</v>
      </c>
      <c r="L3" s="3">
        <f>H3/I3</f>
        <v>0.5083260525650406</v>
      </c>
      <c r="M3" s="4">
        <f>I3/$H$2</f>
        <v>3.5239357172831255E-2</v>
      </c>
      <c r="N3" s="9">
        <f>I3/$I$25</f>
        <v>4.6741825086333059E-2</v>
      </c>
    </row>
    <row r="4" spans="1:14">
      <c r="A4" t="s">
        <v>36</v>
      </c>
      <c r="B4">
        <f>VLOOKUP(A4,'[7]Model Decomp'!M$15:N$64,2,FALSE)</f>
        <v>219686.79984323159</v>
      </c>
      <c r="C4">
        <f>VLOOKUP(A4,'Split Level'!$A$2:$C$41,3,FALSE)</f>
        <v>580219.10110000044</v>
      </c>
      <c r="D4">
        <f>VLOOKUP(A4,'Split Level'!$A$3:$C$41,2,FALSE)</f>
        <v>4061116</v>
      </c>
      <c r="G4" t="s">
        <v>36</v>
      </c>
      <c r="H4">
        <f t="shared" ref="H4:J6" si="0">B4</f>
        <v>219686.79984323159</v>
      </c>
      <c r="I4">
        <f t="shared" si="0"/>
        <v>580219.10110000044</v>
      </c>
      <c r="J4">
        <f t="shared" si="0"/>
        <v>4061116</v>
      </c>
      <c r="K4" s="4">
        <f t="shared" ref="K4:K23" si="1">H4/$H$2</f>
        <v>1.2363336383986788E-3</v>
      </c>
      <c r="L4" s="3">
        <f t="shared" ref="L4:L23" si="2">H4/I4</f>
        <v>0.37862731410727668</v>
      </c>
      <c r="M4" s="4">
        <f t="shared" ref="M4:M23" si="3">I4/$H$2</f>
        <v>3.2653049379538102E-3</v>
      </c>
      <c r="N4" s="9">
        <f t="shared" ref="N4:N23" si="4">I4/$I$25</f>
        <v>4.3311321348690219E-3</v>
      </c>
    </row>
    <row r="5" spans="1:14">
      <c r="A5" t="s">
        <v>11</v>
      </c>
      <c r="B5">
        <f>VLOOKUP(A5,'[7]Model Decomp'!M$15:N$64,2,FALSE)</f>
        <v>298086.47439281049</v>
      </c>
      <c r="C5">
        <f>VLOOKUP(A5,'Split Level'!$A$2:$C$41,3,FALSE)</f>
        <v>586919.18999999983</v>
      </c>
      <c r="D5">
        <f>VLOOKUP(A5,'Split Level'!$A$3:$C$41,2,FALSE)</f>
        <v>21374381</v>
      </c>
      <c r="G5" t="s">
        <v>11</v>
      </c>
      <c r="H5">
        <f t="shared" si="0"/>
        <v>298086.47439281049</v>
      </c>
      <c r="I5">
        <f t="shared" si="0"/>
        <v>586919.18999999983</v>
      </c>
      <c r="J5">
        <f t="shared" si="0"/>
        <v>21374381</v>
      </c>
      <c r="K5" s="4">
        <f t="shared" si="1"/>
        <v>1.6775442844380452E-3</v>
      </c>
      <c r="L5" s="3">
        <f t="shared" si="2"/>
        <v>0.50788333295561616</v>
      </c>
      <c r="M5" s="4">
        <f t="shared" si="3"/>
        <v>3.3030110964177776E-3</v>
      </c>
      <c r="N5" s="9">
        <f t="shared" si="4"/>
        <v>4.381145949109628E-3</v>
      </c>
    </row>
    <row r="6" spans="1:14">
      <c r="A6" t="s">
        <v>84</v>
      </c>
      <c r="B6">
        <f>VLOOKUP(A6,'[7]Model Decomp'!M$15:N$64,2,FALSE)</f>
        <v>1164034.379171927</v>
      </c>
      <c r="C6">
        <f>VLOOKUP(A6,'Split Level'!$A$2:$C$41,3,FALSE)</f>
        <v>1786738.4500000002</v>
      </c>
      <c r="D6">
        <f>VLOOKUP(A6,'Split Level'!$A$3:$C$41,2,FALSE)</f>
        <v>207863282</v>
      </c>
      <c r="G6" t="s">
        <v>12</v>
      </c>
      <c r="H6">
        <f t="shared" si="0"/>
        <v>1164034.379171927</v>
      </c>
      <c r="I6">
        <f t="shared" si="0"/>
        <v>1786738.4500000002</v>
      </c>
      <c r="J6">
        <f t="shared" si="0"/>
        <v>207863282</v>
      </c>
      <c r="K6" s="4">
        <f t="shared" si="1"/>
        <v>6.5508481176372087E-3</v>
      </c>
      <c r="L6" s="3">
        <f t="shared" si="2"/>
        <v>0.65148560449456205</v>
      </c>
      <c r="M6" s="4">
        <f t="shared" si="3"/>
        <v>1.0055246151938401E-2</v>
      </c>
      <c r="N6" s="9">
        <f t="shared" si="4"/>
        <v>1.3337376006287881E-2</v>
      </c>
    </row>
    <row r="7" spans="1:14">
      <c r="A7" t="s">
        <v>80</v>
      </c>
      <c r="B7">
        <f>VLOOKUP(A7,'[7]Model Decomp'!M$15:N$64,2,FALSE)</f>
        <v>852194.40439584095</v>
      </c>
      <c r="C7">
        <f>VLOOKUP(A7,'Split Level'!$A$2:$C$41,3,FALSE)</f>
        <v>700015.34999999986</v>
      </c>
      <c r="D7">
        <f>VLOOKUP(A7,'Split Level'!$A$3:$C$41,2,FALSE)</f>
        <v>55245635</v>
      </c>
      <c r="G7" t="s">
        <v>13</v>
      </c>
      <c r="H7">
        <f>SUM(B7:B8)</f>
        <v>1831747.6024522171</v>
      </c>
      <c r="I7">
        <f>SUM(C7:C8)</f>
        <v>2605548.7899999982</v>
      </c>
      <c r="J7">
        <f>SUM(D7:D8)</f>
        <v>246564619</v>
      </c>
      <c r="K7" s="4">
        <f t="shared" si="1"/>
        <v>1.0308544617081502E-2</v>
      </c>
      <c r="L7" s="3">
        <f t="shared" si="2"/>
        <v>0.70301796285005214</v>
      </c>
      <c r="M7" s="4">
        <f t="shared" si="3"/>
        <v>1.4663273432289564E-2</v>
      </c>
      <c r="N7" s="9">
        <f t="shared" si="4"/>
        <v>1.9449508077110218E-2</v>
      </c>
    </row>
    <row r="8" spans="1:14">
      <c r="A8" t="s">
        <v>81</v>
      </c>
      <c r="B8">
        <f>VLOOKUP(A8,'[7]Model Decomp'!M$15:N$64,2,FALSE)</f>
        <v>979553.19805637619</v>
      </c>
      <c r="C8">
        <f>VLOOKUP(A8,'Split Level'!$A$2:$C$41,3,FALSE)</f>
        <v>1905533.4399999985</v>
      </c>
      <c r="D8">
        <f>VLOOKUP(A8,'Split Level'!$A$3:$C$41,2,FALSE)</f>
        <v>191318984</v>
      </c>
      <c r="G8" t="s">
        <v>10</v>
      </c>
      <c r="H8">
        <f>SUM(B9:B10)</f>
        <v>10156782.340299049</v>
      </c>
      <c r="I8">
        <f>SUM(C9:C10)</f>
        <v>12152626.67</v>
      </c>
      <c r="J8">
        <f>SUM(D9:D10)</f>
        <v>356425041</v>
      </c>
      <c r="K8" s="4">
        <f t="shared" si="1"/>
        <v>5.7159427303625727E-2</v>
      </c>
      <c r="L8" s="3">
        <f t="shared" si="2"/>
        <v>0.8357684816708888</v>
      </c>
      <c r="M8" s="4">
        <f t="shared" si="3"/>
        <v>6.8391460742036128E-2</v>
      </c>
      <c r="N8" s="9">
        <f t="shared" si="4"/>
        <v>9.0715096751755792E-2</v>
      </c>
    </row>
    <row r="9" spans="1:14">
      <c r="A9" t="s">
        <v>64</v>
      </c>
      <c r="B9">
        <f>VLOOKUP(A9,'[7]Model Decomp'!M$15:N$64,2,FALSE)</f>
        <v>3335473.9164635586</v>
      </c>
      <c r="C9">
        <f>VLOOKUP(A9,'Split Level'!$A$2:$C$41,3,FALSE)</f>
        <v>4431071.1499999985</v>
      </c>
      <c r="D9">
        <f>VLOOKUP(A9,'Split Level'!$A$3:$C$41,2,FALSE)</f>
        <v>112806883</v>
      </c>
      <c r="G9" t="s">
        <v>26</v>
      </c>
      <c r="H9">
        <f>SUM(B17:B18)</f>
        <v>12550430.039997313</v>
      </c>
      <c r="I9">
        <f>SUM(C17:C18)</f>
        <v>12341371.929999992</v>
      </c>
      <c r="J9">
        <f>SUM(D17:D18)</f>
        <v>1339601400</v>
      </c>
      <c r="K9" s="4">
        <f t="shared" si="1"/>
        <v>7.0630182814308995E-2</v>
      </c>
      <c r="L9" s="3">
        <f t="shared" si="2"/>
        <v>1.0169396166960281</v>
      </c>
      <c r="M9" s="4">
        <f t="shared" si="3"/>
        <v>6.945366436188409E-2</v>
      </c>
      <c r="N9" s="9">
        <f t="shared" si="4"/>
        <v>9.2124013933800236E-2</v>
      </c>
    </row>
    <row r="10" spans="1:14">
      <c r="A10" t="s">
        <v>65</v>
      </c>
      <c r="B10">
        <f>VLOOKUP(A10,'[7]Model Decomp'!M$15:N$64,2,FALSE)</f>
        <v>6821308.4238354908</v>
      </c>
      <c r="C10">
        <f>VLOOKUP(A10,'Split Level'!$A$2:$C$41,3,FALSE)</f>
        <v>7721555.5200000014</v>
      </c>
      <c r="D10">
        <f>VLOOKUP(A10,'Split Level'!$A$3:$C$41,2,FALSE)</f>
        <v>243618158</v>
      </c>
      <c r="G10" t="s">
        <v>14</v>
      </c>
      <c r="H10">
        <f>B19</f>
        <v>392447.58013500005</v>
      </c>
      <c r="I10">
        <f>C19</f>
        <v>1168094.7200000011</v>
      </c>
      <c r="J10">
        <f>D19</f>
        <v>41622083</v>
      </c>
      <c r="K10" s="4">
        <f t="shared" si="1"/>
        <v>2.208581239179129E-3</v>
      </c>
      <c r="L10" s="3">
        <f t="shared" si="2"/>
        <v>0.3359723945460516</v>
      </c>
      <c r="M10" s="4">
        <f t="shared" si="3"/>
        <v>6.5736985390220789E-3</v>
      </c>
      <c r="N10" s="9">
        <f t="shared" si="4"/>
        <v>8.7194174903436894E-3</v>
      </c>
    </row>
    <row r="11" spans="1:14">
      <c r="A11" t="s">
        <v>85</v>
      </c>
      <c r="B11">
        <f>VLOOKUP(A11,'[7]Model Decomp'!M$15:N$64,2,FALSE)</f>
        <v>5406400.3767573973</v>
      </c>
      <c r="C11" t="e">
        <f>VLOOKUP(A11,'Split Level'!$A$2:$C$41,3,FALSE)</f>
        <v>#N/A</v>
      </c>
      <c r="D11" t="e">
        <f>VLOOKUP(A11,'Split Level'!$A$3:$C$41,2,FALSE)</f>
        <v>#N/A</v>
      </c>
      <c r="G11" t="s">
        <v>32</v>
      </c>
      <c r="H11">
        <f>SUM(B21:B22)</f>
        <v>3712308.9135104697</v>
      </c>
      <c r="I11">
        <f>SUM(C21:C22)</f>
        <v>5876306.5622999975</v>
      </c>
      <c r="J11">
        <f>SUM(D21:D22)</f>
        <v>135582779</v>
      </c>
      <c r="K11" s="4">
        <f t="shared" si="1"/>
        <v>2.0891798638677513E-2</v>
      </c>
      <c r="L11" s="3">
        <f t="shared" si="2"/>
        <v>0.63174187291846551</v>
      </c>
      <c r="M11" s="4">
        <f t="shared" si="3"/>
        <v>3.3070150221582467E-2</v>
      </c>
      <c r="N11" s="9">
        <f t="shared" si="4"/>
        <v>4.3864567950396997E-2</v>
      </c>
    </row>
    <row r="12" spans="1:14">
      <c r="A12" t="s">
        <v>86</v>
      </c>
      <c r="B12">
        <f>VLOOKUP(A12,'[7]Model Decomp'!M$15:N$64,2,FALSE)</f>
        <v>18860568.790622659</v>
      </c>
      <c r="C12" t="e">
        <f>VLOOKUP(A12,'Split Level'!$A$2:$C$41,3,FALSE)</f>
        <v>#N/A</v>
      </c>
      <c r="D12" t="e">
        <f>VLOOKUP(A12,'Split Level'!$A$3:$C$41,2,FALSE)</f>
        <v>#N/A</v>
      </c>
      <c r="G12" t="s">
        <v>35</v>
      </c>
      <c r="H12">
        <f t="shared" ref="H12:J13" si="5">B23</f>
        <v>436613.51419687143</v>
      </c>
      <c r="I12">
        <f t="shared" si="5"/>
        <v>690602.14359999984</v>
      </c>
      <c r="J12">
        <f t="shared" si="5"/>
        <v>2601971142</v>
      </c>
      <c r="K12" s="4">
        <f t="shared" si="1"/>
        <v>2.4571343156086405E-3</v>
      </c>
      <c r="L12" s="3">
        <f t="shared" si="2"/>
        <v>0.63222148706471459</v>
      </c>
      <c r="M12" s="4">
        <f t="shared" si="3"/>
        <v>3.8865087091814188E-3</v>
      </c>
      <c r="N12" s="9">
        <f t="shared" si="4"/>
        <v>5.1551028411246282E-3</v>
      </c>
    </row>
    <row r="13" spans="1:14">
      <c r="A13" t="s">
        <v>48</v>
      </c>
      <c r="B13">
        <f>VLOOKUP(A13,'[7]Model Decomp'!M$15:N$64,2,FALSE)</f>
        <v>7723064.3932105983</v>
      </c>
      <c r="C13">
        <f>VLOOKUP(A13,'Split Level'!$A$2:$C$41,3,FALSE)</f>
        <v>0</v>
      </c>
      <c r="D13">
        <f>VLOOKUP(A13,'Split Level'!$A$3:$C$41,2,FALSE)</f>
        <v>0</v>
      </c>
      <c r="G13" t="s">
        <v>34</v>
      </c>
      <c r="H13">
        <f t="shared" si="5"/>
        <v>271640.62794110226</v>
      </c>
      <c r="I13">
        <f t="shared" si="5"/>
        <v>649176.15800000029</v>
      </c>
      <c r="J13">
        <f t="shared" si="5"/>
        <v>298158274</v>
      </c>
      <c r="K13" s="4">
        <f t="shared" si="1"/>
        <v>1.5287147253224998E-3</v>
      </c>
      <c r="L13" s="3">
        <f t="shared" si="2"/>
        <v>0.41843900857046284</v>
      </c>
      <c r="M13" s="4">
        <f t="shared" si="3"/>
        <v>3.6533752685848661E-3</v>
      </c>
      <c r="N13" s="9">
        <f t="shared" si="4"/>
        <v>4.8458723847149276E-3</v>
      </c>
    </row>
    <row r="14" spans="1:14">
      <c r="A14" t="s">
        <v>49</v>
      </c>
      <c r="B14">
        <f>VLOOKUP(A14,'[7]Model Decomp'!M$15:N$64,2,FALSE)</f>
        <v>9156601.5947871488</v>
      </c>
      <c r="C14">
        <f>VLOOKUP(A14,'Split Level'!$A$2:$C$41,3,FALSE)</f>
        <v>0</v>
      </c>
      <c r="D14">
        <f>VLOOKUP(A14,'Split Level'!$A$3:$C$41,2,FALSE)</f>
        <v>0</v>
      </c>
      <c r="G14" t="s">
        <v>33</v>
      </c>
      <c r="H14">
        <f>SUM(B25:B26)</f>
        <v>1373857.0775282269</v>
      </c>
      <c r="I14">
        <f>SUM(C25:C26)</f>
        <v>2047083.0365600011</v>
      </c>
      <c r="J14">
        <f>SUM(D25:D26)</f>
        <v>55553131240</v>
      </c>
      <c r="K14" s="4">
        <f t="shared" si="1"/>
        <v>7.7316694517482621E-3</v>
      </c>
      <c r="L14" s="3">
        <f t="shared" si="2"/>
        <v>0.67112913985009148</v>
      </c>
      <c r="M14" s="4">
        <f t="shared" si="3"/>
        <v>1.1520390030263426E-2</v>
      </c>
      <c r="N14" s="9">
        <f t="shared" si="4"/>
        <v>1.5280757054673723E-2</v>
      </c>
    </row>
    <row r="15" spans="1:14">
      <c r="A15" t="s">
        <v>46</v>
      </c>
      <c r="B15">
        <f>VLOOKUP(A15,'[7]Model Decomp'!M$15:N$64,2,FALSE)</f>
        <v>3399920.7393385312</v>
      </c>
      <c r="C15">
        <f>VLOOKUP(A15,'Split Level'!$A$2:$C$41,3,FALSE)</f>
        <v>0</v>
      </c>
      <c r="D15">
        <f>VLOOKUP(A15,'Split Level'!$A$3:$C$41,2,FALSE)</f>
        <v>0</v>
      </c>
      <c r="G15" t="s">
        <v>30</v>
      </c>
      <c r="H15">
        <f>SUM(B27:B28)</f>
        <v>18294407.939308804</v>
      </c>
      <c r="I15">
        <f>SUM(C27:C28)</f>
        <v>16024143.599300008</v>
      </c>
      <c r="J15">
        <f>SUM(D27:D28)</f>
        <v>16934097333</v>
      </c>
      <c r="K15" s="4">
        <f t="shared" si="1"/>
        <v>0.10295562567298318</v>
      </c>
      <c r="L15" s="3">
        <f t="shared" si="2"/>
        <v>1.1416777330994443</v>
      </c>
      <c r="M15" s="4">
        <f t="shared" si="3"/>
        <v>9.0179235950829703E-2</v>
      </c>
      <c r="N15" s="9">
        <f t="shared" si="4"/>
        <v>0.11961461307479863</v>
      </c>
    </row>
    <row r="16" spans="1:14">
      <c r="A16" t="s">
        <v>47</v>
      </c>
      <c r="B16">
        <f>VLOOKUP(A16,'[7]Model Decomp'!M$15:N$64,2,FALSE)</f>
        <v>1308197.2504400827</v>
      </c>
      <c r="C16">
        <f>VLOOKUP(A16,'Split Level'!$A$2:$C$41,3,FALSE)</f>
        <v>0</v>
      </c>
      <c r="D16">
        <f>VLOOKUP(A16,'Split Level'!$A$3:$C$41,2,FALSE)</f>
        <v>0</v>
      </c>
      <c r="G16" t="s">
        <v>44</v>
      </c>
      <c r="H16">
        <f>SUM(B29:B30)</f>
        <v>202546.53119991519</v>
      </c>
      <c r="I16">
        <f>SUM(C29:C30)</f>
        <v>324954.60063999996</v>
      </c>
      <c r="J16">
        <f>SUM(D29:D30)</f>
        <v>185168399</v>
      </c>
      <c r="K16" s="4">
        <f t="shared" si="1"/>
        <v>1.1398731741830586E-3</v>
      </c>
      <c r="L16" s="3">
        <f t="shared" si="2"/>
        <v>0.6233071659887216</v>
      </c>
      <c r="M16" s="4">
        <f t="shared" si="3"/>
        <v>1.8287503118545633E-3</v>
      </c>
      <c r="N16" s="9">
        <f t="shared" si="4"/>
        <v>2.4256721478786085E-3</v>
      </c>
    </row>
    <row r="17" spans="1:14">
      <c r="A17" t="s">
        <v>62</v>
      </c>
      <c r="B17">
        <f>VLOOKUP(A17,'[7]Model Decomp'!M$15:N$64,2,FALSE)</f>
        <v>1343941.9305275893</v>
      </c>
      <c r="C17">
        <f>VLOOKUP(A17,'Split Level'!$A$2:$C$41,3,FALSE)</f>
        <v>1495682.6999999995</v>
      </c>
      <c r="D17">
        <f>VLOOKUP(A17,'Split Level'!$A$3:$C$41,2,FALSE)</f>
        <v>113508609</v>
      </c>
      <c r="G17" t="s">
        <v>24</v>
      </c>
      <c r="H17">
        <f>SUM(B37:B38)</f>
        <v>3968830.7246102826</v>
      </c>
      <c r="I17">
        <f>SUM(C37:C38)</f>
        <v>5901406.8600000022</v>
      </c>
      <c r="J17">
        <f>SUM(D37:D38)</f>
        <v>714521010</v>
      </c>
      <c r="K17" s="4">
        <f t="shared" si="1"/>
        <v>2.2335429044655325E-2</v>
      </c>
      <c r="L17" s="3">
        <f t="shared" si="2"/>
        <v>0.67252281002877357</v>
      </c>
      <c r="M17" s="4">
        <f t="shared" si="3"/>
        <v>3.3211407422299499E-2</v>
      </c>
      <c r="N17" s="9">
        <f t="shared" si="4"/>
        <v>4.4051932871264243E-2</v>
      </c>
    </row>
    <row r="18" spans="1:14">
      <c r="A18" t="s">
        <v>63</v>
      </c>
      <c r="B18">
        <f>VLOOKUP(A18,'[7]Model Decomp'!M$15:N$64,2,FALSE)</f>
        <v>11206488.109469725</v>
      </c>
      <c r="C18">
        <f>VLOOKUP(A18,'Split Level'!$A$2:$C$41,3,FALSE)</f>
        <v>10845689.229999993</v>
      </c>
      <c r="D18">
        <f>VLOOKUP(A18,'Split Level'!$A$3:$C$41,2,FALSE)</f>
        <v>1226092791</v>
      </c>
      <c r="G18" t="s">
        <v>25</v>
      </c>
      <c r="H18">
        <f>SUM(B39:B40)</f>
        <v>2901991.1636397676</v>
      </c>
      <c r="I18">
        <f>SUM(C39:C40)</f>
        <v>4139311.226402631</v>
      </c>
      <c r="J18">
        <f>SUM(D39:D40)</f>
        <v>1852183367</v>
      </c>
      <c r="K18" s="4">
        <f t="shared" si="1"/>
        <v>1.6331565194193931E-2</v>
      </c>
      <c r="L18" s="3">
        <f t="shared" si="2"/>
        <v>0.70108068828683212</v>
      </c>
      <c r="M18" s="4">
        <f t="shared" si="3"/>
        <v>2.3294843898926828E-2</v>
      </c>
      <c r="N18" s="9">
        <f t="shared" si="4"/>
        <v>3.0898506848375324E-2</v>
      </c>
    </row>
    <row r="19" spans="1:14">
      <c r="A19" t="s">
        <v>14</v>
      </c>
      <c r="B19">
        <f>VLOOKUP(A19,'[7]Model Decomp'!M$15:N$64,2,FALSE)</f>
        <v>392447.58013500005</v>
      </c>
      <c r="C19">
        <f>VLOOKUP(A19,'Split Level'!$A$2:$C$41,3,FALSE)</f>
        <v>1168094.7200000011</v>
      </c>
      <c r="D19">
        <f>VLOOKUP(A19,'Split Level'!$A$3:$C$41,2,FALSE)</f>
        <v>41622083</v>
      </c>
      <c r="G19" t="s">
        <v>29</v>
      </c>
      <c r="H19">
        <f>SUM(B41:B42)</f>
        <v>42829555.930750057</v>
      </c>
      <c r="I19">
        <f>SUM(C41:C42)</f>
        <v>42697903.358999997</v>
      </c>
      <c r="J19">
        <f>SUM(D41:D42)</f>
        <v>1063203826</v>
      </c>
      <c r="K19" s="4">
        <f t="shared" si="1"/>
        <v>0.24103232762573895</v>
      </c>
      <c r="L19" s="3">
        <f t="shared" si="2"/>
        <v>1.0030833497992429</v>
      </c>
      <c r="M19" s="4">
        <f t="shared" si="3"/>
        <v>0.24029142510837129</v>
      </c>
      <c r="N19" s="9">
        <f t="shared" si="4"/>
        <v>0.31872487648045256</v>
      </c>
    </row>
    <row r="20" spans="1:14">
      <c r="A20" t="s">
        <v>87</v>
      </c>
      <c r="B20">
        <f>VLOOKUP(A20,'[7]Model Decomp'!M$15:N$64,2,FALSE)</f>
        <v>14880688.65548531</v>
      </c>
      <c r="C20" t="e">
        <f>VLOOKUP(A20,'Split Level'!$A$2:$C$41,3,FALSE)</f>
        <v>#N/A</v>
      </c>
      <c r="D20" t="e">
        <f>VLOOKUP(A20,'Split Level'!$A$3:$C$41,2,FALSE)</f>
        <v>#N/A</v>
      </c>
      <c r="G20" t="s">
        <v>31</v>
      </c>
      <c r="H20">
        <f>SUM(B43:B44)</f>
        <v>6902031.9499215409</v>
      </c>
      <c r="I20">
        <f>SUM(C43:C44)</f>
        <v>8435021.6030000038</v>
      </c>
      <c r="J20">
        <f>SUM(D43:D44)</f>
        <v>2294503609</v>
      </c>
      <c r="K20" s="4">
        <f t="shared" si="1"/>
        <v>3.8842635420424557E-2</v>
      </c>
      <c r="L20" s="3">
        <f t="shared" si="2"/>
        <v>0.81825895353566858</v>
      </c>
      <c r="M20" s="4">
        <f t="shared" si="3"/>
        <v>4.7469856886486694E-2</v>
      </c>
      <c r="N20" s="9">
        <f t="shared" si="4"/>
        <v>6.2964478511318867E-2</v>
      </c>
    </row>
    <row r="21" spans="1:14">
      <c r="A21" t="s">
        <v>76</v>
      </c>
      <c r="B21">
        <f>VLOOKUP(A21,'[7]Model Decomp'!M$15:N$64,2,FALSE)</f>
        <v>558377.5607865334</v>
      </c>
      <c r="C21">
        <f>VLOOKUP(A21,'Split Level'!$A$2:$C$41,3,FALSE)</f>
        <v>1794892.0966999994</v>
      </c>
      <c r="D21">
        <f>VLOOKUP(A21,'Split Level'!$A$3:$C$41,2,FALSE)</f>
        <v>51701626</v>
      </c>
      <c r="G21" t="s">
        <v>20</v>
      </c>
      <c r="H21">
        <f>SUM(B47:B48)</f>
        <v>6422388.4298711158</v>
      </c>
      <c r="I21">
        <f>SUM(C47:C48)</f>
        <v>6678016.3700000076</v>
      </c>
      <c r="J21">
        <f>SUM(D47:D48)</f>
        <v>932546406</v>
      </c>
      <c r="K21" s="4">
        <f t="shared" si="1"/>
        <v>3.6143340703120391E-2</v>
      </c>
      <c r="L21" s="3">
        <f t="shared" si="2"/>
        <v>0.9617209773133738</v>
      </c>
      <c r="M21" s="4">
        <f t="shared" si="3"/>
        <v>3.7581940662341606E-2</v>
      </c>
      <c r="N21" s="9">
        <f t="shared" si="4"/>
        <v>4.9849050543931475E-2</v>
      </c>
    </row>
    <row r="22" spans="1:14">
      <c r="A22" t="s">
        <v>77</v>
      </c>
      <c r="B22">
        <f>VLOOKUP(A22,'[7]Model Decomp'!M$15:N$64,2,FALSE)</f>
        <v>3153931.3527239366</v>
      </c>
      <c r="C22">
        <f>VLOOKUP(A22,'Split Level'!$A$2:$C$41,3,FALSE)</f>
        <v>4081414.4655999984</v>
      </c>
      <c r="D22">
        <f>VLOOKUP(A22,'Split Level'!$A$3:$C$41,2,FALSE)</f>
        <v>83881153</v>
      </c>
      <c r="G22" t="s">
        <v>22</v>
      </c>
      <c r="H22">
        <f t="shared" ref="H22:J23" si="6">B49</f>
        <v>63097.488714802254</v>
      </c>
      <c r="I22">
        <f t="shared" si="6"/>
        <v>193759.81</v>
      </c>
      <c r="J22">
        <f t="shared" si="6"/>
        <v>16016988</v>
      </c>
      <c r="K22" s="4">
        <f t="shared" si="1"/>
        <v>3.5509437914457595E-4</v>
      </c>
      <c r="L22" s="3">
        <f t="shared" si="2"/>
        <v>0.32564796959081582</v>
      </c>
      <c r="M22" s="4">
        <f t="shared" si="3"/>
        <v>1.0904240538970971E-3</v>
      </c>
      <c r="N22" s="9">
        <f t="shared" si="4"/>
        <v>1.4463490394337785E-3</v>
      </c>
    </row>
    <row r="23" spans="1:14">
      <c r="A23" t="s">
        <v>35</v>
      </c>
      <c r="B23">
        <f>VLOOKUP(A23,'[7]Model Decomp'!M$15:N$64,2,FALSE)</f>
        <v>436613.51419687143</v>
      </c>
      <c r="C23">
        <f>VLOOKUP(A23,'Split Level'!$A$2:$C$41,3,FALSE)</f>
        <v>690602.14359999984</v>
      </c>
      <c r="D23">
        <f>VLOOKUP(A23,'Split Level'!$A$3:$C$41,2,FALSE)</f>
        <v>2601971142</v>
      </c>
      <c r="G23" t="s">
        <v>21</v>
      </c>
      <c r="H23">
        <f t="shared" si="6"/>
        <v>475557.5963073048</v>
      </c>
      <c r="I23">
        <f t="shared" si="6"/>
        <v>1109236.6299999994</v>
      </c>
      <c r="J23">
        <f t="shared" si="6"/>
        <v>151625209</v>
      </c>
      <c r="K23" s="4">
        <f t="shared" si="1"/>
        <v>2.6763003226880251E-3</v>
      </c>
      <c r="L23" s="3">
        <f t="shared" si="2"/>
        <v>0.42872511008521696</v>
      </c>
      <c r="M23" s="4">
        <f t="shared" si="3"/>
        <v>6.2424622671530981E-3</v>
      </c>
      <c r="N23" s="9">
        <f t="shared" si="4"/>
        <v>8.2800624871858658E-3</v>
      </c>
    </row>
    <row r="24" spans="1:14">
      <c r="A24" t="s">
        <v>34</v>
      </c>
      <c r="B24">
        <f>VLOOKUP(A24,'[7]Model Decomp'!M$15:N$64,2,FALSE)</f>
        <v>271640.62794110226</v>
      </c>
      <c r="C24">
        <f>VLOOKUP(A24,'Split Level'!$A$2:$C$41,3,FALSE)</f>
        <v>649176.15800000029</v>
      </c>
      <c r="D24">
        <f>VLOOKUP(A24,'Split Level'!$A$3:$C$41,2,FALSE)</f>
        <v>298158274</v>
      </c>
      <c r="G24" t="s">
        <v>23</v>
      </c>
      <c r="H24">
        <f>B35</f>
        <v>466524.07003913779</v>
      </c>
      <c r="I24">
        <f>C35</f>
        <v>1714567.1199999985</v>
      </c>
      <c r="J24">
        <f>D35</f>
        <v>278750974</v>
      </c>
      <c r="K24" s="4">
        <f t="shared" ref="K24" si="7">H24/$H$2</f>
        <v>2.6254622550086616E-3</v>
      </c>
      <c r="L24" s="3">
        <f t="shared" ref="L24" si="8">H24/I24</f>
        <v>0.27209437565741851</v>
      </c>
      <c r="M24" s="4">
        <f t="shared" ref="M24" si="9">I24/$H$2</f>
        <v>9.6490868238829752E-3</v>
      </c>
      <c r="N24" s="9">
        <f t="shared" ref="N24" si="10">I24/$I$25</f>
        <v>1.2798642334840946E-2</v>
      </c>
    </row>
    <row r="25" spans="1:14">
      <c r="A25" t="s">
        <v>82</v>
      </c>
      <c r="B25">
        <f>VLOOKUP(A25,'[7]Model Decomp'!M$15:N$64,2,FALSE)</f>
        <v>4012.589182463229</v>
      </c>
      <c r="C25">
        <f>VLOOKUP(A25,'Split Level'!$A$2:$C$41,3,FALSE)</f>
        <v>82857.238899999997</v>
      </c>
      <c r="D25">
        <f>VLOOKUP(A25,'Split Level'!$A$3:$C$41,2,FALSE)</f>
        <v>1194222971</v>
      </c>
      <c r="I25">
        <f>SUM(I3:I24)</f>
        <v>133964765.56990263</v>
      </c>
    </row>
    <row r="26" spans="1:14">
      <c r="A26" t="s">
        <v>83</v>
      </c>
      <c r="B26">
        <f>VLOOKUP(A26,'[7]Model Decomp'!M$15:N$64,2,FALSE)</f>
        <v>1369844.4883457636</v>
      </c>
      <c r="C26">
        <f>VLOOKUP(A26,'Split Level'!$A$2:$C$41,3,FALSE)</f>
        <v>1964225.7976600011</v>
      </c>
      <c r="D26">
        <f>VLOOKUP(A26,'Split Level'!$A$3:$C$41,2,FALSE)</f>
        <v>54358908269</v>
      </c>
    </row>
    <row r="27" spans="1:14">
      <c r="A27" t="s">
        <v>60</v>
      </c>
      <c r="B27">
        <f>VLOOKUP(A27,'[7]Model Decomp'!M$15:N$64,2,FALSE)</f>
        <v>1876455.2386747452</v>
      </c>
      <c r="C27">
        <f>VLOOKUP(A27,'Split Level'!$A$2:$C$41,3,FALSE)</f>
        <v>1206213.6447000001</v>
      </c>
      <c r="D27">
        <f>VLOOKUP(A27,'Split Level'!$A$3:$C$41,2,FALSE)</f>
        <v>1590216304</v>
      </c>
      <c r="G27" t="s">
        <v>146</v>
      </c>
    </row>
    <row r="28" spans="1:14">
      <c r="A28" t="s">
        <v>61</v>
      </c>
      <c r="B28">
        <f>VLOOKUP(A28,'[7]Model Decomp'!M$15:N$64,2,FALSE)</f>
        <v>16417952.700634057</v>
      </c>
      <c r="C28">
        <f>VLOOKUP(A28,'Split Level'!$A$2:$C$41,3,FALSE)</f>
        <v>14817929.954600008</v>
      </c>
      <c r="D28">
        <f>VLOOKUP(A28,'Split Level'!$A$3:$C$41,2,FALSE)</f>
        <v>15343881029</v>
      </c>
      <c r="G28" t="s">
        <v>147</v>
      </c>
      <c r="H28">
        <f>SUM(B11:B12)</f>
        <v>24266969.167380057</v>
      </c>
    </row>
    <row r="29" spans="1:14">
      <c r="A29" t="s">
        <v>68</v>
      </c>
      <c r="B29">
        <f>VLOOKUP(A29,'[7]Model Decomp'!M$15:N$64,2,FALSE)</f>
        <v>120577.50314109205</v>
      </c>
      <c r="C29">
        <f>VLOOKUP(A29,'Split Level'!$A$2:$C$41,3,FALSE)</f>
        <v>135129.07566</v>
      </c>
      <c r="D29">
        <f>VLOOKUP(A29,'Split Level'!$A$3:$C$41,2,FALSE)</f>
        <v>9118081</v>
      </c>
      <c r="G29" t="s">
        <v>144</v>
      </c>
      <c r="H29">
        <f>SUM(B33:B34)</f>
        <v>7222681.1046357006</v>
      </c>
    </row>
    <row r="30" spans="1:14">
      <c r="A30" t="s">
        <v>69</v>
      </c>
      <c r="B30">
        <f>VLOOKUP(A30,'[7]Model Decomp'!M$15:N$64,2,FALSE)</f>
        <v>81969.02805882314</v>
      </c>
      <c r="C30">
        <f>VLOOKUP(A30,'Split Level'!$A$2:$C$41,3,FALSE)</f>
        <v>189825.52497999993</v>
      </c>
      <c r="D30">
        <f>VLOOKUP(A30,'Split Level'!$A$3:$C$41,2,FALSE)</f>
        <v>176050318</v>
      </c>
      <c r="G30" t="s">
        <v>145</v>
      </c>
      <c r="H30">
        <f>B36</f>
        <v>3303782.6871866947</v>
      </c>
    </row>
    <row r="31" spans="1:14">
      <c r="A31" t="s">
        <v>88</v>
      </c>
      <c r="B31">
        <f>VLOOKUP(A31,'[7]Model Decomp'!M$15:N$64,2,FALSE)</f>
        <v>177692164.17428541</v>
      </c>
      <c r="C31" t="e">
        <f>VLOOKUP(A31,'Split Level'!$A$2:$C$41,3,FALSE)</f>
        <v>#N/A</v>
      </c>
      <c r="D31" t="e">
        <f>VLOOKUP(A31,'Split Level'!$A$3:$C$41,2,FALSE)</f>
        <v>#N/A</v>
      </c>
      <c r="G31" t="s">
        <v>148</v>
      </c>
      <c r="H31">
        <f>SUM(B45:B46)</f>
        <v>-11687323.139555372</v>
      </c>
    </row>
    <row r="32" spans="1:14">
      <c r="A32" t="s">
        <v>89</v>
      </c>
      <c r="B32">
        <f>VLOOKUP(A32,'[7]Model Decomp'!M$15:N$64,2,FALSE)</f>
        <v>177692164.17000011</v>
      </c>
      <c r="C32" t="e">
        <f>VLOOKUP(A32,'Split Level'!$A$2:$C$41,3,FALSE)</f>
        <v>#N/A</v>
      </c>
      <c r="D32" t="e">
        <f>VLOOKUP(A32,'Split Level'!$A$3:$C$41,2,FALSE)</f>
        <v>#N/A</v>
      </c>
    </row>
    <row r="33" spans="1:8">
      <c r="A33" t="s">
        <v>90</v>
      </c>
      <c r="B33">
        <f>VLOOKUP(A33,'[7]Model Decomp'!M$15:N$64,2,FALSE)</f>
        <v>2709796.4039822705</v>
      </c>
      <c r="C33" t="e">
        <f>VLOOKUP(A33,'Split Level'!$A$2:$C$41,3,FALSE)</f>
        <v>#N/A</v>
      </c>
      <c r="D33" t="e">
        <f>VLOOKUP(A33,'Split Level'!$A$3:$C$41,2,FALSE)</f>
        <v>#N/A</v>
      </c>
      <c r="G33" t="s">
        <v>149</v>
      </c>
    </row>
    <row r="34" spans="1:8">
      <c r="A34" t="s">
        <v>91</v>
      </c>
      <c r="B34">
        <f>VLOOKUP(A34,'[7]Model Decomp'!M$15:N$64,2,FALSE)</f>
        <v>4512884.7006534301</v>
      </c>
      <c r="C34" t="e">
        <f>VLOOKUP(A34,'Split Level'!$A$2:$C$41,3,FALSE)</f>
        <v>#N/A</v>
      </c>
      <c r="D34" t="e">
        <f>VLOOKUP(A34,'Split Level'!$A$3:$C$41,2,FALSE)</f>
        <v>#N/A</v>
      </c>
      <c r="G34" t="s">
        <v>150</v>
      </c>
      <c r="H34">
        <f>SUM(B15:B16)</f>
        <v>4708117.9897786137</v>
      </c>
    </row>
    <row r="35" spans="1:8">
      <c r="A35" t="s">
        <v>23</v>
      </c>
      <c r="B35">
        <f>VLOOKUP(A35,'[7]Model Decomp'!M$15:N$64,2,FALSE)</f>
        <v>466524.07003913779</v>
      </c>
      <c r="C35">
        <f>VLOOKUP(A35,'Split Level'!$A$2:$C$41,3,FALSE)</f>
        <v>1714567.1199999985</v>
      </c>
      <c r="D35">
        <f>VLOOKUP(A35,'Split Level'!$A$3:$C$41,2,FALSE)</f>
        <v>278750974</v>
      </c>
      <c r="G35" t="s">
        <v>143</v>
      </c>
      <c r="H35">
        <f>SUM(B13:B14)</f>
        <v>16879665.987997748</v>
      </c>
    </row>
    <row r="36" spans="1:8">
      <c r="A36" t="s">
        <v>92</v>
      </c>
      <c r="B36">
        <f>VLOOKUP(A36,'[7]Model Decomp'!M$15:N$64,2,FALSE)</f>
        <v>3303782.6871866947</v>
      </c>
      <c r="C36" t="e">
        <f>VLOOKUP(A36,'Split Level'!$A$2:$C$41,3,FALSE)</f>
        <v>#N/A</v>
      </c>
      <c r="D36" t="e">
        <f>VLOOKUP(A36,'Split Level'!$A$3:$C$41,2,FALSE)</f>
        <v>#N/A</v>
      </c>
    </row>
    <row r="37" spans="1:8">
      <c r="A37" t="s">
        <v>74</v>
      </c>
      <c r="B37">
        <f>VLOOKUP(A37,'[7]Model Decomp'!M$15:N$64,2,FALSE)</f>
        <v>9790.8859057638729</v>
      </c>
      <c r="C37">
        <f>VLOOKUP(A37,'Split Level'!$A$2:$C$41,3,FALSE)</f>
        <v>916487.64000000025</v>
      </c>
      <c r="D37">
        <f>VLOOKUP(A37,'Split Level'!$A$3:$C$41,2,FALSE)</f>
        <v>132309269</v>
      </c>
    </row>
    <row r="38" spans="1:8">
      <c r="A38" t="s">
        <v>75</v>
      </c>
      <c r="B38">
        <f>VLOOKUP(A38,'[7]Model Decomp'!M$15:N$64,2,FALSE)</f>
        <v>3959039.8387045185</v>
      </c>
      <c r="C38">
        <f>VLOOKUP(A38,'Split Level'!$A$2:$C$41,3,FALSE)</f>
        <v>4984919.2200000016</v>
      </c>
      <c r="D38">
        <f>VLOOKUP(A38,'Split Level'!$A$3:$C$41,2,FALSE)</f>
        <v>582211741</v>
      </c>
    </row>
    <row r="39" spans="1:8">
      <c r="A39" t="s">
        <v>78</v>
      </c>
      <c r="B39">
        <f>VLOOKUP(A39,'[7]Model Decomp'!M$15:N$64,2,FALSE)</f>
        <v>1125479.2144688573</v>
      </c>
      <c r="C39">
        <f>VLOOKUP(A39,'Split Level'!$A$2:$C$41,3,FALSE)</f>
        <v>1962321.8418136297</v>
      </c>
      <c r="D39">
        <f>VLOOKUP(A39,'Split Level'!$A$3:$C$41,2,FALSE)</f>
        <v>772993966</v>
      </c>
    </row>
    <row r="40" spans="1:8">
      <c r="A40" t="s">
        <v>79</v>
      </c>
      <c r="B40">
        <f>VLOOKUP(A40,'[7]Model Decomp'!M$15:N$64,2,FALSE)</f>
        <v>1776511.9491709103</v>
      </c>
      <c r="C40">
        <f>VLOOKUP(A40,'Split Level'!$A$2:$C$41,3,FALSE)</f>
        <v>2176989.3845890015</v>
      </c>
      <c r="D40">
        <f>VLOOKUP(A40,'Split Level'!$A$3:$C$41,2,FALSE)</f>
        <v>1079189401</v>
      </c>
    </row>
    <row r="41" spans="1:8">
      <c r="A41" t="s">
        <v>56</v>
      </c>
      <c r="B41">
        <f>VLOOKUP(A41,'[7]Model Decomp'!M$15:N$64,2,FALSE)</f>
        <v>12568552.130173467</v>
      </c>
      <c r="C41">
        <f>VLOOKUP(A41,'Split Level'!$A$2:$C$41,3,FALSE)</f>
        <v>13558238.547000002</v>
      </c>
      <c r="D41">
        <f>VLOOKUP(A41,'Split Level'!$A$3:$C$41,2,FALSE)</f>
        <v>383290732</v>
      </c>
    </row>
    <row r="42" spans="1:8">
      <c r="A42" t="s">
        <v>57</v>
      </c>
      <c r="B42">
        <f>VLOOKUP(A42,'[7]Model Decomp'!M$15:N$64,2,FALSE)</f>
        <v>30261003.80057659</v>
      </c>
      <c r="C42">
        <f>VLOOKUP(A42,'Split Level'!$A$2:$C$41,3,FALSE)</f>
        <v>29139664.811999999</v>
      </c>
      <c r="D42">
        <f>VLOOKUP(A42,'Split Level'!$A$3:$C$41,2,FALSE)</f>
        <v>679913094</v>
      </c>
    </row>
    <row r="43" spans="1:8">
      <c r="A43" t="s">
        <v>66</v>
      </c>
      <c r="B43">
        <f>VLOOKUP(A43,'[7]Model Decomp'!M$15:N$64,2,FALSE)</f>
        <v>2065583.9080301819</v>
      </c>
      <c r="C43">
        <f>VLOOKUP(A43,'Split Level'!$A$2:$C$41,3,FALSE)</f>
        <v>2891010.709999999</v>
      </c>
      <c r="D43">
        <f>VLOOKUP(A43,'Split Level'!$A$3:$C$41,2,FALSE)</f>
        <v>521612098</v>
      </c>
    </row>
    <row r="44" spans="1:8">
      <c r="A44" t="s">
        <v>67</v>
      </c>
      <c r="B44">
        <f>VLOOKUP(A44,'[7]Model Decomp'!M$15:N$64,2,FALSE)</f>
        <v>4836448.0418913588</v>
      </c>
      <c r="C44">
        <f>VLOOKUP(A44,'Split Level'!$A$2:$C$41,3,FALSE)</f>
        <v>5544010.8930000039</v>
      </c>
      <c r="D44">
        <f>VLOOKUP(A44,'Split Level'!$A$3:$C$41,2,FALSE)</f>
        <v>1772891511</v>
      </c>
    </row>
    <row r="45" spans="1:8">
      <c r="A45" t="s">
        <v>93</v>
      </c>
      <c r="B45">
        <f>VLOOKUP(A45,'[7]Model Decomp'!M$15:N$64,2,FALSE)</f>
        <v>-85866.395139050379</v>
      </c>
      <c r="C45" t="e">
        <f>VLOOKUP(A45,'Split Level'!$A$2:$C$41,3,FALSE)</f>
        <v>#N/A</v>
      </c>
      <c r="D45" t="e">
        <f>VLOOKUP(A45,'Split Level'!$A$3:$C$41,2,FALSE)</f>
        <v>#N/A</v>
      </c>
    </row>
    <row r="46" spans="1:8">
      <c r="A46" t="s">
        <v>94</v>
      </c>
      <c r="B46">
        <f>VLOOKUP(A46,'[7]Model Decomp'!M$15:N$64,2,FALSE)</f>
        <v>-11601456.744416323</v>
      </c>
      <c r="C46" t="e">
        <f>VLOOKUP(A46,'Split Level'!$A$2:$C$41,3,FALSE)</f>
        <v>#N/A</v>
      </c>
      <c r="D46" t="e">
        <f>VLOOKUP(A46,'Split Level'!$A$3:$C$41,2,FALSE)</f>
        <v>#N/A</v>
      </c>
    </row>
    <row r="47" spans="1:8">
      <c r="A47" t="s">
        <v>70</v>
      </c>
      <c r="B47">
        <f>VLOOKUP(A47,'[7]Model Decomp'!M$15:N$64,2,FALSE)</f>
        <v>1176138.3699976346</v>
      </c>
      <c r="C47">
        <f>VLOOKUP(A47,'Split Level'!$A$2:$C$41,3,FALSE)</f>
        <v>550157.1100000001</v>
      </c>
      <c r="D47">
        <f>VLOOKUP(A47,'Split Level'!$A$3:$C$41,2,FALSE)</f>
        <v>58171396</v>
      </c>
    </row>
    <row r="48" spans="1:8">
      <c r="A48" t="s">
        <v>71</v>
      </c>
      <c r="B48">
        <f>VLOOKUP(A48,'[7]Model Decomp'!M$15:N$64,2,FALSE)</f>
        <v>5246250.0598734813</v>
      </c>
      <c r="C48">
        <f>VLOOKUP(A48,'Split Level'!$A$2:$C$41,3,FALSE)</f>
        <v>6127859.2600000072</v>
      </c>
      <c r="D48">
        <f>VLOOKUP(A48,'Split Level'!$A$3:$C$41,2,FALSE)</f>
        <v>874375010</v>
      </c>
    </row>
    <row r="49" spans="1:4">
      <c r="A49" t="s">
        <v>22</v>
      </c>
      <c r="B49">
        <f>VLOOKUP(A49,'[7]Model Decomp'!M$15:N$64,2,FALSE)</f>
        <v>63097.488714802254</v>
      </c>
      <c r="C49">
        <f>VLOOKUP(A49,'Split Level'!$A$2:$C$41,3,FALSE)</f>
        <v>193759.81</v>
      </c>
      <c r="D49">
        <f>VLOOKUP(A49,'Split Level'!$A$3:$C$41,2,FALSE)</f>
        <v>16016988</v>
      </c>
    </row>
    <row r="50" spans="1:4">
      <c r="A50" t="s">
        <v>21</v>
      </c>
      <c r="B50">
        <f>VLOOKUP(A50,'[7]Model Decomp'!M$15:N$64,2,FALSE)</f>
        <v>475557.5963073048</v>
      </c>
      <c r="C50">
        <f>VLOOKUP(A50,'Split Level'!$A$2:$C$41,3,FALSE)</f>
        <v>1109236.6299999994</v>
      </c>
      <c r="D50">
        <f>VLOOKUP(A50,'Split Level'!$A$3:$C$41,2,FALSE)</f>
        <v>151625209</v>
      </c>
    </row>
    <row r="51" spans="1:4">
      <c r="A51" t="s">
        <v>95</v>
      </c>
      <c r="B51">
        <v>533076492.50907928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9085B-78E6-4B3B-859C-58F84E87CB4F}">
  <dimension ref="A1:F95"/>
  <sheetViews>
    <sheetView topLeftCell="A65" workbookViewId="0">
      <selection activeCell="B77" sqref="B77"/>
    </sheetView>
  </sheetViews>
  <sheetFormatPr defaultRowHeight="15"/>
  <cols>
    <col min="1" max="1" width="18.85546875" bestFit="1" customWidth="1"/>
    <col min="2" max="2" width="11.7109375" bestFit="1" customWidth="1"/>
    <col min="5" max="5" width="16.28515625" bestFit="1" customWidth="1"/>
    <col min="6" max="6" width="11.7109375" bestFit="1" customWidth="1"/>
  </cols>
  <sheetData>
    <row r="1" spans="1:6">
      <c r="A1" t="s">
        <v>155</v>
      </c>
      <c r="B1" t="s">
        <v>3</v>
      </c>
    </row>
    <row r="2" spans="1:6">
      <c r="A2" s="16" t="s">
        <v>72</v>
      </c>
      <c r="B2">
        <v>1223665.5857199165</v>
      </c>
    </row>
    <row r="3" spans="1:6">
      <c r="A3" s="16" t="s">
        <v>73</v>
      </c>
      <c r="B3">
        <v>2215907.4939039024</v>
      </c>
    </row>
    <row r="4" spans="1:6">
      <c r="A4" s="16" t="s">
        <v>36</v>
      </c>
      <c r="B4">
        <v>151997.01297839958</v>
      </c>
    </row>
    <row r="5" spans="1:6">
      <c r="A5" s="16" t="s">
        <v>11</v>
      </c>
      <c r="B5">
        <v>98493.147647999736</v>
      </c>
    </row>
    <row r="6" spans="1:6">
      <c r="A6" s="16" t="s">
        <v>12</v>
      </c>
      <c r="B6">
        <v>1925097.0862319339</v>
      </c>
    </row>
    <row r="7" spans="1:6">
      <c r="A7" s="16" t="s">
        <v>13</v>
      </c>
      <c r="B7">
        <v>2470577.4823799953</v>
      </c>
      <c r="E7" s="16" t="s">
        <v>64</v>
      </c>
      <c r="F7" s="170">
        <f>VLOOKUP(E7,$A$2:$B$160,2,FALSE)</f>
        <v>3572211.1461127107</v>
      </c>
    </row>
    <row r="8" spans="1:6">
      <c r="A8" s="16" t="s">
        <v>64</v>
      </c>
      <c r="B8">
        <v>3572211.1461127107</v>
      </c>
      <c r="E8" s="16" t="s">
        <v>65</v>
      </c>
      <c r="F8" s="170">
        <f t="shared" ref="F8:F24" si="0">VLOOKUP(E8,$A$2:$B$160,2,FALSE)</f>
        <v>8866113.0817127135</v>
      </c>
    </row>
    <row r="9" spans="1:6">
      <c r="A9" s="16" t="s">
        <v>65</v>
      </c>
      <c r="B9">
        <v>8866113.0817127135</v>
      </c>
      <c r="E9" s="16" t="s">
        <v>62</v>
      </c>
      <c r="F9">
        <f t="shared" si="0"/>
        <v>1725344.4778330768</v>
      </c>
    </row>
    <row r="10" spans="1:6">
      <c r="A10" s="16" t="s">
        <v>168</v>
      </c>
      <c r="B10">
        <v>53519.294255415582</v>
      </c>
      <c r="E10" s="16" t="s">
        <v>63</v>
      </c>
      <c r="F10">
        <f t="shared" si="0"/>
        <v>11298328.750993043</v>
      </c>
    </row>
    <row r="11" spans="1:6">
      <c r="A11" s="16" t="s">
        <v>169</v>
      </c>
      <c r="B11">
        <v>355802.94751219352</v>
      </c>
      <c r="E11" s="16"/>
    </row>
    <row r="12" spans="1:6">
      <c r="A12" s="16" t="s">
        <v>170</v>
      </c>
      <c r="B12">
        <v>-2083241.2982795234</v>
      </c>
      <c r="E12" s="16" t="s">
        <v>83</v>
      </c>
      <c r="F12">
        <f t="shared" si="0"/>
        <v>2158509.401842915</v>
      </c>
    </row>
    <row r="13" spans="1:6">
      <c r="A13" s="16" t="s">
        <v>171</v>
      </c>
      <c r="B13">
        <v>-700904.47992168844</v>
      </c>
      <c r="E13" s="16" t="s">
        <v>60</v>
      </c>
      <c r="F13">
        <f t="shared" si="0"/>
        <v>2768916.1104882685</v>
      </c>
    </row>
    <row r="14" spans="1:6">
      <c r="A14" s="16" t="s">
        <v>172</v>
      </c>
      <c r="B14">
        <v>-127482.64785144303</v>
      </c>
      <c r="E14" s="16" t="s">
        <v>61</v>
      </c>
      <c r="F14">
        <f t="shared" si="0"/>
        <v>16624103.890000025</v>
      </c>
    </row>
    <row r="15" spans="1:6">
      <c r="A15" s="16" t="s">
        <v>173</v>
      </c>
      <c r="B15">
        <v>1627823.4273546229</v>
      </c>
      <c r="E15" s="16" t="s">
        <v>78</v>
      </c>
      <c r="F15" s="170">
        <f t="shared" si="0"/>
        <v>1236790.3455999976</v>
      </c>
    </row>
    <row r="16" spans="1:6">
      <c r="A16" s="16" t="s">
        <v>174</v>
      </c>
      <c r="B16">
        <v>-452085.20655837789</v>
      </c>
      <c r="E16" s="16" t="s">
        <v>79</v>
      </c>
      <c r="F16" s="170">
        <f t="shared" si="0"/>
        <v>2900822.0112866801</v>
      </c>
    </row>
    <row r="17" spans="1:6">
      <c r="A17" s="16" t="s">
        <v>175</v>
      </c>
      <c r="B17">
        <v>596444.28881637473</v>
      </c>
      <c r="E17" s="16" t="s">
        <v>56</v>
      </c>
      <c r="F17">
        <f t="shared" si="0"/>
        <v>12214833.928600583</v>
      </c>
    </row>
    <row r="18" spans="1:6">
      <c r="A18" s="16" t="s">
        <v>176</v>
      </c>
      <c r="B18">
        <v>948987.53030245705</v>
      </c>
      <c r="E18" s="16" t="s">
        <v>57</v>
      </c>
      <c r="F18">
        <f t="shared" si="0"/>
        <v>39061202.398889698</v>
      </c>
    </row>
    <row r="19" spans="1:6">
      <c r="A19" s="16" t="s">
        <v>177</v>
      </c>
      <c r="B19">
        <v>1196159.4452043839</v>
      </c>
      <c r="E19" s="16" t="s">
        <v>72</v>
      </c>
      <c r="F19" s="170">
        <f t="shared" si="0"/>
        <v>1223665.5857199165</v>
      </c>
    </row>
    <row r="20" spans="1:6">
      <c r="A20" s="16" t="s">
        <v>178</v>
      </c>
      <c r="B20">
        <v>596112.04654527758</v>
      </c>
      <c r="E20" s="16" t="s">
        <v>73</v>
      </c>
      <c r="F20" s="170">
        <f t="shared" si="0"/>
        <v>2215907.4939039024</v>
      </c>
    </row>
    <row r="21" spans="1:6">
      <c r="A21" s="16" t="s">
        <v>179</v>
      </c>
      <c r="B21">
        <v>548189.19904811378</v>
      </c>
      <c r="E21" s="16" t="s">
        <v>66</v>
      </c>
      <c r="F21" s="170">
        <f t="shared" si="0"/>
        <v>3190455.3180157291</v>
      </c>
    </row>
    <row r="22" spans="1:6">
      <c r="A22" s="16" t="s">
        <v>180</v>
      </c>
      <c r="B22">
        <v>230089.94737673955</v>
      </c>
      <c r="E22" s="16" t="s">
        <v>67</v>
      </c>
      <c r="F22" s="170">
        <f t="shared" si="0"/>
        <v>6768721.9787945375</v>
      </c>
    </row>
    <row r="23" spans="1:6">
      <c r="A23" s="16" t="s">
        <v>181</v>
      </c>
      <c r="B23">
        <v>-832236.55139423814</v>
      </c>
      <c r="E23" s="16" t="s">
        <v>70</v>
      </c>
      <c r="F23" s="170">
        <f t="shared" si="0"/>
        <v>130855.75602701871</v>
      </c>
    </row>
    <row r="24" spans="1:6">
      <c r="A24" s="16" t="s">
        <v>182</v>
      </c>
      <c r="B24">
        <v>177648.05221432462</v>
      </c>
      <c r="E24" s="16" t="s">
        <v>71</v>
      </c>
      <c r="F24" s="170">
        <f t="shared" si="0"/>
        <v>7634294.898216621</v>
      </c>
    </row>
    <row r="25" spans="1:6">
      <c r="A25" s="16" t="s">
        <v>183</v>
      </c>
      <c r="B25">
        <v>-1160433.2122406291</v>
      </c>
    </row>
    <row r="26" spans="1:6">
      <c r="A26" s="16" t="s">
        <v>184</v>
      </c>
      <c r="B26">
        <v>575976.63879628491</v>
      </c>
    </row>
    <row r="27" spans="1:6">
      <c r="A27" s="16" t="s">
        <v>185</v>
      </c>
      <c r="B27">
        <v>-60651.753746401082</v>
      </c>
    </row>
    <row r="28" spans="1:6">
      <c r="A28" s="16" t="s">
        <v>186</v>
      </c>
      <c r="B28">
        <v>-166787.54002106164</v>
      </c>
    </row>
    <row r="29" spans="1:6">
      <c r="A29" s="16" t="s">
        <v>187</v>
      </c>
      <c r="B29">
        <v>-74608.945372526447</v>
      </c>
    </row>
    <row r="30" spans="1:6">
      <c r="A30" s="16" t="s">
        <v>188</v>
      </c>
      <c r="B30">
        <v>1269771.5298308237</v>
      </c>
    </row>
    <row r="31" spans="1:6">
      <c r="A31" s="16" t="s">
        <v>189</v>
      </c>
      <c r="B31">
        <v>610294.2230145724</v>
      </c>
    </row>
    <row r="32" spans="1:6">
      <c r="A32" s="16" t="s">
        <v>190</v>
      </c>
      <c r="B32">
        <v>888274.08029570919</v>
      </c>
    </row>
    <row r="33" spans="1:6">
      <c r="A33" s="16" t="s">
        <v>191</v>
      </c>
      <c r="B33">
        <v>-1349587.2359978459</v>
      </c>
    </row>
    <row r="34" spans="1:6">
      <c r="A34" s="16" t="s">
        <v>192</v>
      </c>
      <c r="B34">
        <v>-116608.18990569869</v>
      </c>
    </row>
    <row r="35" spans="1:6">
      <c r="A35" s="16" t="s">
        <v>193</v>
      </c>
      <c r="B35">
        <v>-1026232.0975232471</v>
      </c>
    </row>
    <row r="36" spans="1:6">
      <c r="A36" s="16" t="s">
        <v>194</v>
      </c>
      <c r="B36">
        <v>442602.3450722631</v>
      </c>
      <c r="E36" s="16" t="s">
        <v>195</v>
      </c>
      <c r="F36" s="170">
        <f>SUM(B41:B55)</f>
        <v>8355047.843687403</v>
      </c>
    </row>
    <row r="37" spans="1:6">
      <c r="A37" s="16" t="s">
        <v>197</v>
      </c>
      <c r="B37">
        <v>466947.59132009657</v>
      </c>
      <c r="E37" s="16" t="s">
        <v>196</v>
      </c>
      <c r="F37" s="170">
        <f>SUM(B10:B38)</f>
        <v>2781118.1196695641</v>
      </c>
    </row>
    <row r="38" spans="1:6">
      <c r="A38" s="16" t="s">
        <v>198</v>
      </c>
      <c r="B38">
        <v>347334.69152259181</v>
      </c>
    </row>
    <row r="39" spans="1:6">
      <c r="A39" s="16" t="s">
        <v>62</v>
      </c>
      <c r="B39">
        <v>1725344.4778330768</v>
      </c>
    </row>
    <row r="40" spans="1:6">
      <c r="A40" s="16" t="s">
        <v>63</v>
      </c>
      <c r="B40">
        <v>11298328.750993043</v>
      </c>
    </row>
    <row r="41" spans="1:6">
      <c r="A41" s="16" t="s">
        <v>216</v>
      </c>
      <c r="B41">
        <v>389955.67421426933</v>
      </c>
    </row>
    <row r="42" spans="1:6">
      <c r="A42" s="16" t="s">
        <v>199</v>
      </c>
      <c r="B42">
        <v>-454182.19161607593</v>
      </c>
    </row>
    <row r="43" spans="1:6">
      <c r="A43" s="16" t="s">
        <v>200</v>
      </c>
      <c r="B43">
        <v>2679256.2567798239</v>
      </c>
    </row>
    <row r="44" spans="1:6">
      <c r="A44" s="16" t="s">
        <v>201</v>
      </c>
      <c r="B44">
        <v>850882.53618940047</v>
      </c>
    </row>
    <row r="45" spans="1:6">
      <c r="A45" s="16" t="s">
        <v>202</v>
      </c>
      <c r="B45">
        <v>541034.98023665021</v>
      </c>
    </row>
    <row r="46" spans="1:6">
      <c r="A46" s="16" t="s">
        <v>203</v>
      </c>
      <c r="B46">
        <v>491357.01503949333</v>
      </c>
    </row>
    <row r="47" spans="1:6">
      <c r="A47" s="16" t="s">
        <v>204</v>
      </c>
      <c r="B47">
        <v>1136880.2392172832</v>
      </c>
    </row>
    <row r="48" spans="1:6">
      <c r="A48" s="16" t="s">
        <v>205</v>
      </c>
      <c r="B48">
        <v>2092025.1040660215</v>
      </c>
    </row>
    <row r="49" spans="1:2">
      <c r="A49" s="16" t="s">
        <v>206</v>
      </c>
      <c r="B49">
        <v>994536.53268822748</v>
      </c>
    </row>
    <row r="50" spans="1:2">
      <c r="A50" s="16" t="s">
        <v>207</v>
      </c>
      <c r="B50">
        <v>-653748.2799562898</v>
      </c>
    </row>
    <row r="51" spans="1:2">
      <c r="A51" s="16" t="s">
        <v>208</v>
      </c>
      <c r="B51">
        <v>-172840.6275914335</v>
      </c>
    </row>
    <row r="52" spans="1:2">
      <c r="A52" s="16" t="s">
        <v>209</v>
      </c>
      <c r="B52">
        <v>-27923.162134453538</v>
      </c>
    </row>
    <row r="53" spans="1:2">
      <c r="A53" s="16" t="s">
        <v>210</v>
      </c>
      <c r="B53">
        <v>754502.35870052781</v>
      </c>
    </row>
    <row r="54" spans="1:2">
      <c r="A54" s="16" t="s">
        <v>211</v>
      </c>
      <c r="B54">
        <v>-516894.83570105274</v>
      </c>
    </row>
    <row r="55" spans="1:2">
      <c r="A55" s="16" t="s">
        <v>212</v>
      </c>
      <c r="B55">
        <v>250206.2435550091</v>
      </c>
    </row>
    <row r="56" spans="1:2">
      <c r="A56" s="16" t="s">
        <v>14</v>
      </c>
      <c r="B56">
        <v>36627.431260043311</v>
      </c>
    </row>
    <row r="57" spans="1:2">
      <c r="A57" s="16" t="s">
        <v>87</v>
      </c>
      <c r="B57">
        <v>-171972690.03441402</v>
      </c>
    </row>
    <row r="58" spans="1:2">
      <c r="A58" s="16" t="s">
        <v>32</v>
      </c>
      <c r="B58">
        <v>4877341.1395863323</v>
      </c>
    </row>
    <row r="59" spans="1:2">
      <c r="A59" s="16" t="s">
        <v>35</v>
      </c>
      <c r="B59">
        <v>764256.15599195554</v>
      </c>
    </row>
    <row r="60" spans="1:2">
      <c r="A60" s="16" t="s">
        <v>34</v>
      </c>
      <c r="B60">
        <v>101373.81315999985</v>
      </c>
    </row>
    <row r="61" spans="1:2">
      <c r="A61" s="16" t="s">
        <v>83</v>
      </c>
      <c r="B61">
        <v>2158509.401842915</v>
      </c>
    </row>
    <row r="62" spans="1:2">
      <c r="A62" s="16" t="s">
        <v>60</v>
      </c>
      <c r="B62">
        <v>2768916.1104882685</v>
      </c>
    </row>
    <row r="63" spans="1:2">
      <c r="A63" s="16" t="s">
        <v>61</v>
      </c>
      <c r="B63">
        <v>16624103.890000025</v>
      </c>
    </row>
    <row r="64" spans="1:2">
      <c r="A64" s="16" t="s">
        <v>217</v>
      </c>
      <c r="B64">
        <v>200605.35527099491</v>
      </c>
    </row>
    <row r="65" spans="1:2">
      <c r="A65" s="16" t="s">
        <v>152</v>
      </c>
      <c r="B65">
        <v>27034.582251315878</v>
      </c>
    </row>
    <row r="66" spans="1:2">
      <c r="A66" s="16" t="s">
        <v>88</v>
      </c>
      <c r="B66">
        <v>177692164.17000055</v>
      </c>
    </row>
    <row r="67" spans="1:2">
      <c r="A67" s="16" t="s">
        <v>213</v>
      </c>
      <c r="B67">
        <v>-376868.94005283777</v>
      </c>
    </row>
    <row r="68" spans="1:2">
      <c r="A68" s="16" t="s">
        <v>214</v>
      </c>
      <c r="B68">
        <v>430621.956947834</v>
      </c>
    </row>
    <row r="69" spans="1:2">
      <c r="A69" s="16" t="s">
        <v>215</v>
      </c>
      <c r="B69">
        <v>-92340.754212742177</v>
      </c>
    </row>
    <row r="70" spans="1:2">
      <c r="A70" s="16" t="s">
        <v>89</v>
      </c>
      <c r="B70">
        <v>177692164.17000011</v>
      </c>
    </row>
    <row r="71" spans="1:2">
      <c r="A71" s="16" t="s">
        <v>153</v>
      </c>
      <c r="B71">
        <v>100811393.19816932</v>
      </c>
    </row>
    <row r="72" spans="1:2">
      <c r="A72" s="16" t="s">
        <v>154</v>
      </c>
      <c r="B72">
        <v>95898880.622046337</v>
      </c>
    </row>
    <row r="73" spans="1:2">
      <c r="A73" s="16" t="s">
        <v>23</v>
      </c>
      <c r="B73">
        <v>111500.38959999973</v>
      </c>
    </row>
    <row r="74" spans="1:2">
      <c r="A74" s="16" t="s">
        <v>24</v>
      </c>
      <c r="B74">
        <v>7145210.0999999912</v>
      </c>
    </row>
    <row r="75" spans="1:2">
      <c r="A75" s="16" t="s">
        <v>78</v>
      </c>
      <c r="B75">
        <v>1236790.3455999976</v>
      </c>
    </row>
    <row r="76" spans="1:2">
      <c r="A76" s="16" t="s">
        <v>79</v>
      </c>
      <c r="B76">
        <v>2900822.0112866801</v>
      </c>
    </row>
    <row r="77" spans="1:2">
      <c r="A77" s="16" t="s">
        <v>56</v>
      </c>
      <c r="B77">
        <v>12214833.928600583</v>
      </c>
    </row>
    <row r="78" spans="1:2">
      <c r="A78" s="16" t="s">
        <v>57</v>
      </c>
      <c r="B78">
        <v>39061202.398889698</v>
      </c>
    </row>
    <row r="79" spans="1:2">
      <c r="A79" s="16" t="s">
        <v>66</v>
      </c>
      <c r="B79">
        <v>3190455.3180157291</v>
      </c>
    </row>
    <row r="80" spans="1:2">
      <c r="A80" s="16" t="s">
        <v>67</v>
      </c>
      <c r="B80">
        <v>6768721.9787945375</v>
      </c>
    </row>
    <row r="81" spans="1:2">
      <c r="A81" s="16" t="s">
        <v>70</v>
      </c>
      <c r="B81">
        <v>130855.75602701871</v>
      </c>
    </row>
    <row r="82" spans="1:2">
      <c r="A82" s="16" t="s">
        <v>71</v>
      </c>
      <c r="B82">
        <v>7634294.898216621</v>
      </c>
    </row>
    <row r="83" spans="1:2">
      <c r="A83" s="16" t="s">
        <v>22</v>
      </c>
      <c r="B83">
        <v>961.01927999999805</v>
      </c>
    </row>
    <row r="84" spans="1:2">
      <c r="A84" s="16" t="s">
        <v>21</v>
      </c>
      <c r="B84">
        <v>454850.86848378007</v>
      </c>
    </row>
    <row r="85" spans="1:2">
      <c r="A85" s="195" t="s">
        <v>95</v>
      </c>
      <c r="B85" s="196">
        <v>533076492.51000172</v>
      </c>
    </row>
    <row r="87" spans="1:2">
      <c r="A87" s="16" t="s">
        <v>10</v>
      </c>
      <c r="B87">
        <f>SUM(F7:F8)</f>
        <v>12438324.227825424</v>
      </c>
    </row>
    <row r="88" spans="1:2">
      <c r="A88" s="16" t="s">
        <v>26</v>
      </c>
      <c r="B88">
        <f>SUM(F9:F10)</f>
        <v>13023673.22882612</v>
      </c>
    </row>
    <row r="89" spans="1:2">
      <c r="A89" s="16" t="s">
        <v>33</v>
      </c>
      <c r="B89">
        <f>SUM(F11:F12)</f>
        <v>2158509.401842915</v>
      </c>
    </row>
    <row r="90" spans="1:2">
      <c r="A90" s="16" t="s">
        <v>30</v>
      </c>
      <c r="B90">
        <f>SUM(F13:F14)</f>
        <v>19393020.000488292</v>
      </c>
    </row>
    <row r="91" spans="1:2">
      <c r="A91" s="16" t="s">
        <v>25</v>
      </c>
      <c r="B91">
        <f>SUM(F15:F16)</f>
        <v>4137612.3568866774</v>
      </c>
    </row>
    <row r="92" spans="1:2">
      <c r="A92" s="16" t="s">
        <v>29</v>
      </c>
      <c r="B92">
        <f>SUM(F17:F18)</f>
        <v>51276036.327490285</v>
      </c>
    </row>
    <row r="93" spans="1:2">
      <c r="A93" s="16" t="s">
        <v>27</v>
      </c>
      <c r="B93">
        <f>SUM(F19:F20)</f>
        <v>3439573.0796238189</v>
      </c>
    </row>
    <row r="94" spans="1:2">
      <c r="A94" s="16" t="s">
        <v>31</v>
      </c>
      <c r="B94">
        <f>SUM(F21:F22)</f>
        <v>9959177.2968102656</v>
      </c>
    </row>
    <row r="95" spans="1:2">
      <c r="A95" s="16" t="s">
        <v>20</v>
      </c>
      <c r="B95" s="170">
        <f>SUM(F23:F24)</f>
        <v>7765150.6542436397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A922F-420E-4644-A89A-B6844E43BA26}">
  <dimension ref="A1:O51"/>
  <sheetViews>
    <sheetView topLeftCell="B7" workbookViewId="0">
      <selection activeCell="G21" sqref="G21:G22"/>
    </sheetView>
  </sheetViews>
  <sheetFormatPr defaultRowHeight="15"/>
  <cols>
    <col min="1" max="1" width="21.140625" customWidth="1"/>
    <col min="2" max="2" width="18.5703125" customWidth="1"/>
    <col min="7" max="7" width="17.7109375" customWidth="1"/>
    <col min="8" max="8" width="18" customWidth="1"/>
    <col min="9" max="9" width="13.5703125" customWidth="1"/>
    <col min="10" max="10" width="14.28515625" customWidth="1"/>
    <col min="11" max="11" width="10.5703125" bestFit="1" customWidth="1"/>
    <col min="12" max="12" width="11.85546875" customWidth="1"/>
  </cols>
  <sheetData>
    <row r="1" spans="1:15">
      <c r="B1" t="s">
        <v>3</v>
      </c>
      <c r="C1" t="s">
        <v>2</v>
      </c>
    </row>
    <row r="2" spans="1:15">
      <c r="A2" t="s">
        <v>72</v>
      </c>
      <c r="B2">
        <v>92163.624078527864</v>
      </c>
      <c r="C2">
        <f>VLOOKUP(A2,'Split Level'!$A$2:$C$41,3,FALSE)</f>
        <v>1343781.9500000002</v>
      </c>
      <c r="G2" t="s">
        <v>42</v>
      </c>
      <c r="H2">
        <v>177692164.17000011</v>
      </c>
      <c r="I2" t="s">
        <v>2</v>
      </c>
      <c r="J2" t="s">
        <v>4</v>
      </c>
      <c r="K2" t="s">
        <v>8</v>
      </c>
      <c r="L2" t="s">
        <v>96</v>
      </c>
    </row>
    <row r="3" spans="1:15">
      <c r="A3" t="s">
        <v>73</v>
      </c>
      <c r="B3">
        <v>1946350.3049258557</v>
      </c>
      <c r="C3">
        <f>VLOOKUP(A3,'Split Level'!$A$2:$C$41,3,FALSE)</f>
        <v>4917975.6900000023</v>
      </c>
      <c r="G3" t="s">
        <v>29</v>
      </c>
      <c r="H3">
        <v>42829555.930750057</v>
      </c>
      <c r="I3">
        <v>42697903.358999997</v>
      </c>
      <c r="J3" s="9">
        <v>0.24103232762573895</v>
      </c>
      <c r="K3" s="3">
        <v>1.0030833497992429</v>
      </c>
      <c r="L3" s="9">
        <v>0.24029142510837129</v>
      </c>
      <c r="M3" s="5">
        <f t="shared" ref="M3:M23" si="0">RANK(J3,$J$3:$J$23,0)</f>
        <v>1</v>
      </c>
      <c r="N3" s="5">
        <f t="shared" ref="N3:N23" si="1">RANK(L3,$L$3:$L$23,0)</f>
        <v>1</v>
      </c>
      <c r="O3" s="5">
        <f t="shared" ref="O3:O23" si="2">M3-N3</f>
        <v>0</v>
      </c>
    </row>
    <row r="4" spans="1:15">
      <c r="A4" t="s">
        <v>36</v>
      </c>
      <c r="B4">
        <v>219686.79984966884</v>
      </c>
      <c r="C4">
        <f>VLOOKUP(A4,'Split Level'!$A$2:$C$41,3,FALSE)</f>
        <v>580219.10110000044</v>
      </c>
      <c r="G4" t="s">
        <v>30</v>
      </c>
      <c r="H4">
        <v>18294407.939308804</v>
      </c>
      <c r="I4">
        <v>16024143.599300008</v>
      </c>
      <c r="J4" s="9">
        <v>0.10295562567298318</v>
      </c>
      <c r="K4" s="3">
        <v>1.1416777330994443</v>
      </c>
      <c r="L4" s="9">
        <v>9.0179235950829703E-2</v>
      </c>
      <c r="M4" s="5">
        <f t="shared" si="0"/>
        <v>2</v>
      </c>
      <c r="N4" s="5">
        <f t="shared" si="1"/>
        <v>2</v>
      </c>
      <c r="O4" s="5">
        <f t="shared" si="2"/>
        <v>0</v>
      </c>
    </row>
    <row r="5" spans="1:15">
      <c r="A5" t="s">
        <v>11</v>
      </c>
      <c r="B5">
        <v>298086.4744015446</v>
      </c>
      <c r="C5">
        <f>VLOOKUP(A5,'Split Level'!$A$2:$C$41,3,FALSE)</f>
        <v>586919.18999999983</v>
      </c>
      <c r="G5" t="s">
        <v>26</v>
      </c>
      <c r="H5">
        <v>12550430.039997313</v>
      </c>
      <c r="I5">
        <v>12341371.929999992</v>
      </c>
      <c r="J5" s="9">
        <v>7.0630182814308995E-2</v>
      </c>
      <c r="K5" s="3">
        <v>1.0169396166960281</v>
      </c>
      <c r="L5" s="9">
        <v>6.945366436188409E-2</v>
      </c>
      <c r="M5" s="5">
        <f t="shared" si="0"/>
        <v>3</v>
      </c>
      <c r="N5" s="5">
        <f t="shared" si="1"/>
        <v>3</v>
      </c>
      <c r="O5" s="35">
        <f t="shared" si="2"/>
        <v>0</v>
      </c>
    </row>
    <row r="6" spans="1:15">
      <c r="A6" t="s">
        <v>84</v>
      </c>
      <c r="B6">
        <v>1164034.3792060344</v>
      </c>
      <c r="C6">
        <f>VLOOKUP(A6,'Split Level'!$A$2:$C$41,3,FALSE)</f>
        <v>1786738.4500000002</v>
      </c>
      <c r="G6" t="s">
        <v>10</v>
      </c>
      <c r="H6">
        <v>10156782.340299049</v>
      </c>
      <c r="I6">
        <v>12152626.67</v>
      </c>
      <c r="J6" s="9">
        <v>5.7159427303625727E-2</v>
      </c>
      <c r="K6" s="3">
        <v>0.8357684816708888</v>
      </c>
      <c r="L6" s="9">
        <v>6.8391460742036128E-2</v>
      </c>
      <c r="M6" s="5">
        <f t="shared" si="0"/>
        <v>4</v>
      </c>
      <c r="N6" s="5">
        <f t="shared" si="1"/>
        <v>4</v>
      </c>
      <c r="O6" s="5">
        <f t="shared" si="2"/>
        <v>0</v>
      </c>
    </row>
    <row r="7" spans="1:15">
      <c r="A7" t="s">
        <v>80</v>
      </c>
      <c r="B7">
        <v>485436.53876421304</v>
      </c>
      <c r="C7">
        <f>VLOOKUP(A7,'Split Level'!$A$2:$C$41,3,FALSE)</f>
        <v>700015.34999999986</v>
      </c>
      <c r="G7" t="s">
        <v>31</v>
      </c>
      <c r="H7">
        <v>6902031.9499215409</v>
      </c>
      <c r="I7">
        <v>8435021.6030000038</v>
      </c>
      <c r="J7" s="9">
        <v>3.8842635420424557E-2</v>
      </c>
      <c r="K7" s="3">
        <v>0.81825895353566858</v>
      </c>
      <c r="L7" s="9">
        <v>4.7469856886486694E-2</v>
      </c>
      <c r="M7" s="5">
        <f t="shared" si="0"/>
        <v>5</v>
      </c>
      <c r="N7" s="5">
        <f t="shared" si="1"/>
        <v>5</v>
      </c>
      <c r="O7" s="5">
        <f t="shared" si="2"/>
        <v>0</v>
      </c>
    </row>
    <row r="8" spans="1:15">
      <c r="A8" t="s">
        <v>81</v>
      </c>
      <c r="B8">
        <v>1671833.671571275</v>
      </c>
      <c r="C8">
        <f>VLOOKUP(A8,'Split Level'!$A$2:$C$41,3,FALSE)</f>
        <v>1905533.4399999985</v>
      </c>
      <c r="G8" t="s">
        <v>20</v>
      </c>
      <c r="H8">
        <v>6422388.4298711158</v>
      </c>
      <c r="I8">
        <v>6678016.3700000076</v>
      </c>
      <c r="J8" s="9">
        <v>3.6143340703120391E-2</v>
      </c>
      <c r="K8" s="3">
        <v>0.9617209773133738</v>
      </c>
      <c r="L8" s="9">
        <v>3.7581940662341606E-2</v>
      </c>
      <c r="M8" s="5">
        <f t="shared" si="0"/>
        <v>6</v>
      </c>
      <c r="N8" s="5">
        <f t="shared" si="1"/>
        <v>6</v>
      </c>
      <c r="O8" s="5">
        <f t="shared" si="2"/>
        <v>0</v>
      </c>
    </row>
    <row r="9" spans="1:15">
      <c r="A9" t="s">
        <v>64</v>
      </c>
      <c r="B9">
        <v>1389780.7985672054</v>
      </c>
      <c r="C9">
        <f>VLOOKUP(A9,'Split Level'!$A$2:$C$41,3,FALSE)</f>
        <v>4431071.1499999985</v>
      </c>
      <c r="G9" t="s">
        <v>27</v>
      </c>
      <c r="H9">
        <v>3183014.5432601855</v>
      </c>
      <c r="I9">
        <v>6261757.6400000025</v>
      </c>
      <c r="J9" s="9">
        <v>1.7913083326594859E-2</v>
      </c>
      <c r="K9" s="3">
        <v>0.5083260525650406</v>
      </c>
      <c r="L9" s="9">
        <v>3.5239357172831255E-2</v>
      </c>
      <c r="M9" s="5">
        <f t="shared" si="0"/>
        <v>9</v>
      </c>
      <c r="N9" s="5">
        <f t="shared" si="1"/>
        <v>7</v>
      </c>
      <c r="O9" s="5">
        <f t="shared" si="2"/>
        <v>2</v>
      </c>
    </row>
    <row r="10" spans="1:15">
      <c r="A10" t="s">
        <v>65</v>
      </c>
      <c r="B10">
        <v>6821308.424035375</v>
      </c>
      <c r="C10">
        <f>VLOOKUP(A10,'Split Level'!$A$2:$C$41,3,FALSE)</f>
        <v>7721555.5200000014</v>
      </c>
      <c r="G10" t="s">
        <v>24</v>
      </c>
      <c r="H10">
        <v>3968830.7246102826</v>
      </c>
      <c r="I10">
        <v>5901406.8600000022</v>
      </c>
      <c r="J10" s="9">
        <v>2.2335429044655325E-2</v>
      </c>
      <c r="K10" s="3">
        <v>0.67252281002877357</v>
      </c>
      <c r="L10" s="9">
        <v>3.3211407422299499E-2</v>
      </c>
      <c r="M10" s="5">
        <f t="shared" si="0"/>
        <v>7</v>
      </c>
      <c r="N10" s="5">
        <f t="shared" si="1"/>
        <v>8</v>
      </c>
      <c r="O10" s="5">
        <f t="shared" si="2"/>
        <v>-1</v>
      </c>
    </row>
    <row r="11" spans="1:15">
      <c r="A11" t="s">
        <v>85</v>
      </c>
      <c r="B11">
        <v>5335341.8753740629</v>
      </c>
      <c r="C11" t="e">
        <f>VLOOKUP(A11,'Split Level'!$A$2:$C$41,3,FALSE)</f>
        <v>#N/A</v>
      </c>
      <c r="G11" t="s">
        <v>32</v>
      </c>
      <c r="H11">
        <v>3712308.9135104697</v>
      </c>
      <c r="I11">
        <v>5876306.5622999975</v>
      </c>
      <c r="J11" s="9">
        <v>2.0891798638677513E-2</v>
      </c>
      <c r="K11" s="3">
        <v>0.63174187291846551</v>
      </c>
      <c r="L11" s="9">
        <v>3.3070150221582467E-2</v>
      </c>
      <c r="M11" s="5">
        <f t="shared" si="0"/>
        <v>8</v>
      </c>
      <c r="N11" s="5">
        <f t="shared" si="1"/>
        <v>9</v>
      </c>
      <c r="O11" s="5">
        <f t="shared" si="2"/>
        <v>-1</v>
      </c>
    </row>
    <row r="12" spans="1:15">
      <c r="A12" t="s">
        <v>86</v>
      </c>
      <c r="B12">
        <v>18860226.53009472</v>
      </c>
      <c r="C12" t="e">
        <f>VLOOKUP(A12,'Split Level'!$A$2:$C$41,3,FALSE)</f>
        <v>#N/A</v>
      </c>
      <c r="G12" t="s">
        <v>25</v>
      </c>
      <c r="H12">
        <v>2901991.1636397676</v>
      </c>
      <c r="I12">
        <v>4139311.226402631</v>
      </c>
      <c r="J12" s="9">
        <v>1.6331565194193931E-2</v>
      </c>
      <c r="K12" s="3">
        <v>0.70108068828683212</v>
      </c>
      <c r="L12" s="9">
        <v>2.3294843898926828E-2</v>
      </c>
      <c r="M12" s="5">
        <f t="shared" si="0"/>
        <v>10</v>
      </c>
      <c r="N12" s="5">
        <f t="shared" si="1"/>
        <v>10</v>
      </c>
      <c r="O12" s="5">
        <f t="shared" si="2"/>
        <v>0</v>
      </c>
    </row>
    <row r="13" spans="1:15">
      <c r="A13" t="s">
        <v>48</v>
      </c>
      <c r="B13">
        <v>8535994.3187707644</v>
      </c>
      <c r="C13">
        <f>VLOOKUP(A13,'Split Level'!$A$2:$C$41,3,FALSE)</f>
        <v>0</v>
      </c>
      <c r="G13" t="s">
        <v>13</v>
      </c>
      <c r="H13">
        <v>1831747.6024522171</v>
      </c>
      <c r="I13">
        <v>2605548.7899999982</v>
      </c>
      <c r="J13" s="9">
        <v>1.0308544617081502E-2</v>
      </c>
      <c r="K13" s="3">
        <v>0.70301796285005214</v>
      </c>
      <c r="L13" s="9">
        <v>1.4663273432289564E-2</v>
      </c>
      <c r="M13" s="5">
        <f t="shared" si="0"/>
        <v>11</v>
      </c>
      <c r="N13" s="5">
        <f t="shared" si="1"/>
        <v>11</v>
      </c>
      <c r="O13" s="5">
        <f t="shared" si="2"/>
        <v>0</v>
      </c>
    </row>
    <row r="14" spans="1:15">
      <c r="A14" t="s">
        <v>49</v>
      </c>
      <c r="B14">
        <v>9156601.5950555168</v>
      </c>
      <c r="C14">
        <f>VLOOKUP(A14,'Split Level'!$A$2:$C$41,3,FALSE)</f>
        <v>0</v>
      </c>
      <c r="G14" t="s">
        <v>33</v>
      </c>
      <c r="H14">
        <v>1373857.0775282269</v>
      </c>
      <c r="I14">
        <v>2047083.0365600011</v>
      </c>
      <c r="J14" s="9">
        <v>7.7316694517482621E-3</v>
      </c>
      <c r="K14" s="3">
        <v>0.67112913985009148</v>
      </c>
      <c r="L14" s="9">
        <v>1.1520390030263426E-2</v>
      </c>
      <c r="M14" s="5">
        <f t="shared" si="0"/>
        <v>12</v>
      </c>
      <c r="N14" s="5">
        <f t="shared" si="1"/>
        <v>12</v>
      </c>
      <c r="O14" s="35">
        <f t="shared" si="2"/>
        <v>0</v>
      </c>
    </row>
    <row r="15" spans="1:15">
      <c r="A15" t="s">
        <v>46</v>
      </c>
      <c r="B15">
        <v>3687082.8325768523</v>
      </c>
      <c r="C15">
        <f>VLOOKUP(A15,'Split Level'!$A$2:$C$41,3,FALSE)</f>
        <v>0</v>
      </c>
      <c r="G15" t="s">
        <v>12</v>
      </c>
      <c r="H15">
        <v>1164034.379171927</v>
      </c>
      <c r="I15">
        <v>1786738.4500000002</v>
      </c>
      <c r="J15" s="9">
        <v>6.5508481176372087E-3</v>
      </c>
      <c r="K15" s="3">
        <v>0.65148560449456205</v>
      </c>
      <c r="L15" s="9">
        <v>1.0055246151938401E-2</v>
      </c>
      <c r="M15" s="5">
        <f t="shared" si="0"/>
        <v>13</v>
      </c>
      <c r="N15" s="5">
        <f t="shared" si="1"/>
        <v>13</v>
      </c>
      <c r="O15" s="5">
        <f t="shared" si="2"/>
        <v>0</v>
      </c>
    </row>
    <row r="16" spans="1:15">
      <c r="A16" t="s">
        <v>47</v>
      </c>
      <c r="B16">
        <v>1289662.1964866857</v>
      </c>
      <c r="C16">
        <f>VLOOKUP(A16,'Split Level'!$A$2:$C$41,3,FALSE)</f>
        <v>0</v>
      </c>
      <c r="G16" t="s">
        <v>14</v>
      </c>
      <c r="H16">
        <v>392447.58013500005</v>
      </c>
      <c r="I16">
        <v>1168094.7200000011</v>
      </c>
      <c r="J16" s="9">
        <v>2.208581239179129E-3</v>
      </c>
      <c r="K16" s="3">
        <v>0.3359723945460516</v>
      </c>
      <c r="L16" s="9">
        <v>6.5736985390220789E-3</v>
      </c>
      <c r="M16" s="5">
        <f t="shared" si="0"/>
        <v>16</v>
      </c>
      <c r="N16" s="5">
        <f t="shared" si="1"/>
        <v>14</v>
      </c>
      <c r="O16" s="5">
        <f t="shared" si="2"/>
        <v>2</v>
      </c>
    </row>
    <row r="17" spans="1:15">
      <c r="A17" t="s">
        <v>62</v>
      </c>
      <c r="B17">
        <v>1343941.9305669679</v>
      </c>
      <c r="C17">
        <f>VLOOKUP(A17,'Split Level'!$A$2:$C$41,3,FALSE)</f>
        <v>1495682.6999999995</v>
      </c>
      <c r="G17" t="s">
        <v>21</v>
      </c>
      <c r="H17">
        <v>475557.5963073048</v>
      </c>
      <c r="I17">
        <v>1109236.6299999994</v>
      </c>
      <c r="J17" s="9">
        <v>2.6763003226880251E-3</v>
      </c>
      <c r="K17" s="3">
        <v>0.42872511008521696</v>
      </c>
      <c r="L17" s="9">
        <v>6.2424622671530981E-3</v>
      </c>
      <c r="M17" s="5">
        <f t="shared" si="0"/>
        <v>14</v>
      </c>
      <c r="N17" s="5">
        <f t="shared" si="1"/>
        <v>15</v>
      </c>
      <c r="O17" s="5">
        <f t="shared" si="2"/>
        <v>-1</v>
      </c>
    </row>
    <row r="18" spans="1:15">
      <c r="A18" t="s">
        <v>63</v>
      </c>
      <c r="B18">
        <v>11206488.109798094</v>
      </c>
      <c r="C18">
        <f>VLOOKUP(A18,'Split Level'!$A$2:$C$41,3,FALSE)</f>
        <v>10845689.229999993</v>
      </c>
      <c r="G18" t="s">
        <v>35</v>
      </c>
      <c r="H18">
        <v>436613.51419687143</v>
      </c>
      <c r="I18">
        <v>690602.14359999984</v>
      </c>
      <c r="J18" s="9">
        <v>2.4571343156086405E-3</v>
      </c>
      <c r="K18" s="3">
        <v>0.63222148706471459</v>
      </c>
      <c r="L18" s="9">
        <v>3.8865087091814188E-3</v>
      </c>
      <c r="M18" s="5">
        <f t="shared" si="0"/>
        <v>15</v>
      </c>
      <c r="N18" s="5">
        <f t="shared" si="1"/>
        <v>16</v>
      </c>
      <c r="O18" s="5">
        <f t="shared" si="2"/>
        <v>-1</v>
      </c>
    </row>
    <row r="19" spans="1:15">
      <c r="A19" t="s">
        <v>14</v>
      </c>
      <c r="B19">
        <v>392447.58014647744</v>
      </c>
      <c r="C19">
        <f>VLOOKUP(A19,'Split Level'!$A$2:$C$41,3,FALSE)</f>
        <v>1168094.7200000011</v>
      </c>
      <c r="G19" t="s">
        <v>34</v>
      </c>
      <c r="H19">
        <v>271640.62794110226</v>
      </c>
      <c r="I19">
        <v>649176.15800000029</v>
      </c>
      <c r="J19" s="9">
        <v>1.5287147253224998E-3</v>
      </c>
      <c r="K19" s="3">
        <v>0.41843900857046284</v>
      </c>
      <c r="L19" s="9">
        <v>3.6533752685848661E-3</v>
      </c>
      <c r="M19" s="5">
        <f t="shared" si="0"/>
        <v>18</v>
      </c>
      <c r="N19" s="5">
        <f t="shared" si="1"/>
        <v>17</v>
      </c>
      <c r="O19" s="5">
        <f t="shared" si="2"/>
        <v>1</v>
      </c>
    </row>
    <row r="20" spans="1:15">
      <c r="A20" t="s">
        <v>87</v>
      </c>
      <c r="B20">
        <v>16057815.678007219</v>
      </c>
      <c r="C20" t="e">
        <f>VLOOKUP(A20,'Split Level'!$A$2:$C$41,3,FALSE)</f>
        <v>#N/A</v>
      </c>
      <c r="G20" t="s">
        <v>11</v>
      </c>
      <c r="H20">
        <v>298086.47439281049</v>
      </c>
      <c r="I20">
        <v>586919.18999999983</v>
      </c>
      <c r="J20" s="9">
        <v>1.6775442844380452E-3</v>
      </c>
      <c r="K20" s="3">
        <v>0.50788333295561616</v>
      </c>
      <c r="L20" s="9">
        <v>3.3030110964177776E-3</v>
      </c>
      <c r="M20" s="5">
        <f t="shared" si="0"/>
        <v>17</v>
      </c>
      <c r="N20" s="5">
        <f t="shared" si="1"/>
        <v>18</v>
      </c>
      <c r="O20" s="5">
        <f t="shared" si="2"/>
        <v>-1</v>
      </c>
    </row>
    <row r="21" spans="1:15">
      <c r="A21" t="s">
        <v>76</v>
      </c>
      <c r="B21">
        <v>508231.44026279624</v>
      </c>
      <c r="C21">
        <f>VLOOKUP(A21,'Split Level'!$A$2:$C$41,3,FALSE)</f>
        <v>1794892.0966999994</v>
      </c>
      <c r="G21" t="s">
        <v>36</v>
      </c>
      <c r="H21">
        <v>219686.79984323159</v>
      </c>
      <c r="I21">
        <v>580219.10110000044</v>
      </c>
      <c r="J21" s="9">
        <v>1.2363336383986788E-3</v>
      </c>
      <c r="K21" s="3">
        <v>0.37862731410727668</v>
      </c>
      <c r="L21" s="9">
        <v>3.2653049379538102E-3</v>
      </c>
      <c r="M21" s="5">
        <f t="shared" si="0"/>
        <v>19</v>
      </c>
      <c r="N21" s="5">
        <f t="shared" si="1"/>
        <v>19</v>
      </c>
      <c r="O21" s="5">
        <f t="shared" si="2"/>
        <v>0</v>
      </c>
    </row>
    <row r="22" spans="1:15">
      <c r="A22" t="s">
        <v>77</v>
      </c>
      <c r="B22">
        <v>7569938.5336772501</v>
      </c>
      <c r="C22">
        <f>VLOOKUP(A22,'Split Level'!$A$2:$C$41,3,FALSE)</f>
        <v>4081414.4655999984</v>
      </c>
      <c r="G22" t="s">
        <v>44</v>
      </c>
      <c r="H22">
        <v>202546.53119991519</v>
      </c>
      <c r="I22">
        <v>324954.60063999996</v>
      </c>
      <c r="J22" s="9">
        <v>1.1398731741830586E-3</v>
      </c>
      <c r="K22" s="3">
        <v>0.6233071659887216</v>
      </c>
      <c r="L22" s="9">
        <v>1.8287503118545633E-3</v>
      </c>
      <c r="M22" s="5">
        <f t="shared" si="0"/>
        <v>20</v>
      </c>
      <c r="N22" s="5">
        <f t="shared" si="1"/>
        <v>20</v>
      </c>
      <c r="O22" s="5">
        <f t="shared" si="2"/>
        <v>0</v>
      </c>
    </row>
    <row r="23" spans="1:15">
      <c r="A23" t="s">
        <v>35</v>
      </c>
      <c r="B23">
        <v>436613.5142096543</v>
      </c>
      <c r="C23">
        <f>VLOOKUP(A23,'Split Level'!$A$2:$C$41,3,FALSE)</f>
        <v>690602.14359999984</v>
      </c>
      <c r="G23" t="s">
        <v>22</v>
      </c>
      <c r="H23">
        <v>63097.488714802254</v>
      </c>
      <c r="I23">
        <v>193759.81</v>
      </c>
      <c r="J23" s="9">
        <v>3.5509437914457595E-4</v>
      </c>
      <c r="K23" s="3">
        <v>0.32564796959081582</v>
      </c>
      <c r="L23" s="9">
        <v>1.0904240538970971E-3</v>
      </c>
      <c r="M23" s="5">
        <f t="shared" si="0"/>
        <v>21</v>
      </c>
      <c r="N23" s="5">
        <f t="shared" si="1"/>
        <v>21</v>
      </c>
      <c r="O23" s="35">
        <f t="shared" si="2"/>
        <v>0</v>
      </c>
    </row>
    <row r="24" spans="1:15">
      <c r="A24" t="s">
        <v>34</v>
      </c>
      <c r="B24">
        <v>271640.62794906163</v>
      </c>
      <c r="C24">
        <f>VLOOKUP(A24,'Split Level'!$A$2:$C$41,3,FALSE)</f>
        <v>649176.15800000029</v>
      </c>
    </row>
    <row r="25" spans="1:15">
      <c r="A25" t="s">
        <v>82</v>
      </c>
      <c r="B25">
        <v>5672.5591122794085</v>
      </c>
      <c r="C25">
        <f>VLOOKUP(A25,'Split Level'!$A$2:$C$41,3,FALSE)</f>
        <v>82857.238899999997</v>
      </c>
    </row>
    <row r="26" spans="1:15">
      <c r="A26" t="s">
        <v>83</v>
      </c>
      <c r="B26">
        <v>5218455.1938510565</v>
      </c>
      <c r="C26">
        <f>VLOOKUP(A26,'Split Level'!$A$2:$C$41,3,FALSE)</f>
        <v>1964225.7976600011</v>
      </c>
    </row>
    <row r="27" spans="1:15">
      <c r="A27" t="s">
        <v>60</v>
      </c>
      <c r="B27">
        <v>1876455.2387297277</v>
      </c>
      <c r="C27">
        <f>VLOOKUP(A27,'Split Level'!$A$2:$C$41,3,FALSE)</f>
        <v>1206213.6447000001</v>
      </c>
    </row>
    <row r="28" spans="1:15">
      <c r="A28" t="s">
        <v>61</v>
      </c>
      <c r="B28">
        <v>16417952.701115118</v>
      </c>
      <c r="C28">
        <f>VLOOKUP(A28,'Split Level'!$A$2:$C$41,3,FALSE)</f>
        <v>14817929.954600008</v>
      </c>
    </row>
    <row r="29" spans="1:15">
      <c r="A29" t="s">
        <v>68</v>
      </c>
      <c r="B29">
        <v>606428.72398908413</v>
      </c>
      <c r="C29">
        <f>VLOOKUP(A29,'Split Level'!$A$2:$C$41,3,FALSE)</f>
        <v>135129.07566</v>
      </c>
    </row>
    <row r="30" spans="1:15">
      <c r="A30" t="s">
        <v>69</v>
      </c>
      <c r="B30">
        <v>830957.50096430804</v>
      </c>
      <c r="C30">
        <f>VLOOKUP(A30,'Split Level'!$A$2:$C$41,3,FALSE)</f>
        <v>189825.52497999993</v>
      </c>
    </row>
    <row r="31" spans="1:15">
      <c r="A31" t="s">
        <v>88</v>
      </c>
      <c r="B31">
        <v>177692164.16907907</v>
      </c>
      <c r="C31" t="e">
        <f>VLOOKUP(A31,'Split Level'!$A$2:$C$41,3,FALSE)</f>
        <v>#N/A</v>
      </c>
    </row>
    <row r="32" spans="1:15">
      <c r="A32" t="s">
        <v>89</v>
      </c>
      <c r="B32">
        <v>177692164.17000011</v>
      </c>
      <c r="C32" t="e">
        <f>VLOOKUP(A32,'Split Level'!$A$2:$C$41,3,FALSE)</f>
        <v>#N/A</v>
      </c>
    </row>
    <row r="33" spans="1:3">
      <c r="A33" t="s">
        <v>90</v>
      </c>
      <c r="B33">
        <v>2679499.1383016724</v>
      </c>
      <c r="C33" t="e">
        <f>VLOOKUP(A33,'Split Level'!$A$2:$C$41,3,FALSE)</f>
        <v>#N/A</v>
      </c>
    </row>
    <row r="34" spans="1:3">
      <c r="A34" t="s">
        <v>91</v>
      </c>
      <c r="B34">
        <v>4593965.5873202477</v>
      </c>
      <c r="C34" t="e">
        <f>VLOOKUP(A34,'Split Level'!$A$2:$C$41,3,FALSE)</f>
        <v>#N/A</v>
      </c>
    </row>
    <row r="35" spans="1:3">
      <c r="A35" t="s">
        <v>23</v>
      </c>
      <c r="B35">
        <v>466524.07005280821</v>
      </c>
      <c r="C35">
        <f>VLOOKUP(A35,'Split Level'!$A$2:$C$41,3,FALSE)</f>
        <v>1714567.1199999985</v>
      </c>
    </row>
    <row r="36" spans="1:3">
      <c r="A36" t="s">
        <v>92</v>
      </c>
      <c r="B36">
        <v>3122177.956767139</v>
      </c>
      <c r="C36" t="e">
        <f>VLOOKUP(A36,'Split Level'!$A$2:$C$41,3,FALSE)</f>
        <v>#N/A</v>
      </c>
    </row>
    <row r="37" spans="1:3">
      <c r="A37" t="s">
        <v>74</v>
      </c>
      <c r="B37">
        <v>9790.885906050753</v>
      </c>
      <c r="C37">
        <f>VLOOKUP(A37,'Split Level'!$A$2:$C$41,3,FALSE)</f>
        <v>916487.64000000025</v>
      </c>
    </row>
    <row r="38" spans="1:3">
      <c r="A38" t="s">
        <v>75</v>
      </c>
      <c r="B38">
        <v>3120654.931776179</v>
      </c>
      <c r="C38">
        <f>VLOOKUP(A38,'Split Level'!$A$2:$C$41,3,FALSE)</f>
        <v>4984919.2200000016</v>
      </c>
    </row>
    <row r="39" spans="1:3">
      <c r="A39" t="s">
        <v>78</v>
      </c>
      <c r="B39">
        <v>803913.72464416805</v>
      </c>
      <c r="C39">
        <f>VLOOKUP(A39,'Split Level'!$A$2:$C$41,3,FALSE)</f>
        <v>1962321.8418136297</v>
      </c>
    </row>
    <row r="40" spans="1:3">
      <c r="A40" t="s">
        <v>79</v>
      </c>
      <c r="B40">
        <v>1776511.9492229638</v>
      </c>
      <c r="C40">
        <f>VLOOKUP(A40,'Split Level'!$A$2:$C$41,3,FALSE)</f>
        <v>2176989.3845890015</v>
      </c>
    </row>
    <row r="41" spans="1:3">
      <c r="A41" t="s">
        <v>56</v>
      </c>
      <c r="B41">
        <v>12568552.130541716</v>
      </c>
      <c r="C41">
        <f>VLOOKUP(A41,'Split Level'!$A$2:$C$41,3,FALSE)</f>
        <v>13558238.547000002</v>
      </c>
    </row>
    <row r="42" spans="1:3">
      <c r="A42" t="s">
        <v>57</v>
      </c>
      <c r="B42">
        <v>27492711.356348008</v>
      </c>
      <c r="C42">
        <f>VLOOKUP(A42,'Split Level'!$A$2:$C$41,3,FALSE)</f>
        <v>29139664.811999999</v>
      </c>
    </row>
    <row r="43" spans="1:3">
      <c r="A43" t="s">
        <v>66</v>
      </c>
      <c r="B43">
        <v>3102987.2260496649</v>
      </c>
      <c r="C43">
        <f>VLOOKUP(A43,'Split Level'!$A$2:$C$41,3,FALSE)</f>
        <v>2891010.709999999</v>
      </c>
    </row>
    <row r="44" spans="1:3">
      <c r="A44" t="s">
        <v>67</v>
      </c>
      <c r="B44">
        <v>3971276.9846605873</v>
      </c>
      <c r="C44">
        <f>VLOOKUP(A44,'Split Level'!$A$2:$C$41,3,FALSE)</f>
        <v>5544010.8930000039</v>
      </c>
    </row>
    <row r="45" spans="1:3">
      <c r="A45" t="s">
        <v>93</v>
      </c>
      <c r="B45">
        <v>-75762.873355741176</v>
      </c>
      <c r="C45" t="e">
        <f>VLOOKUP(A45,'Split Level'!$A$2:$C$41,3,FALSE)</f>
        <v>#N/A</v>
      </c>
    </row>
    <row r="46" spans="1:3">
      <c r="A46" t="s">
        <v>94</v>
      </c>
      <c r="B46">
        <v>-12592542.866676265</v>
      </c>
      <c r="C46" t="e">
        <f>VLOOKUP(A46,'Split Level'!$A$2:$C$41,3,FALSE)</f>
        <v>#N/A</v>
      </c>
    </row>
    <row r="47" spans="1:3">
      <c r="A47" t="s">
        <v>70</v>
      </c>
      <c r="B47">
        <v>1176138.3700320967</v>
      </c>
      <c r="C47">
        <f>VLOOKUP(A47,'Split Level'!$A$2:$C$41,3,FALSE)</f>
        <v>550157.1100000001</v>
      </c>
    </row>
    <row r="48" spans="1:3">
      <c r="A48" t="s">
        <v>71</v>
      </c>
      <c r="B48">
        <v>1399000.0160072532</v>
      </c>
      <c r="C48">
        <f>VLOOKUP(A48,'Split Level'!$A$2:$C$41,3,FALSE)</f>
        <v>6127859.2600000072</v>
      </c>
    </row>
    <row r="49" spans="1:3">
      <c r="A49" t="s">
        <v>22</v>
      </c>
      <c r="B49">
        <v>63097.488716651118</v>
      </c>
      <c r="C49">
        <f>VLOOKUP(A49,'Split Level'!$A$2:$C$41,3,FALSE)</f>
        <v>193759.81</v>
      </c>
    </row>
    <row r="50" spans="1:3">
      <c r="A50" t="s">
        <v>21</v>
      </c>
      <c r="B50">
        <v>317038.39754749252</v>
      </c>
      <c r="C50">
        <f>VLOOKUP(A50,'Split Level'!$A$2:$C$41,3,FALSE)</f>
        <v>1109236.6299999994</v>
      </c>
    </row>
    <row r="51" spans="1:3">
      <c r="A51" t="s">
        <v>95</v>
      </c>
      <c r="B51">
        <v>533076492.50907928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412AE-97AA-41AF-8A13-539AF1327FF1}">
  <dimension ref="A1:AN75"/>
  <sheetViews>
    <sheetView topLeftCell="B1" zoomScale="87" workbookViewId="0">
      <pane ySplit="1" topLeftCell="A43" activePane="bottomLeft" state="frozen"/>
      <selection pane="bottomLeft" activeCell="H62" sqref="H62"/>
    </sheetView>
  </sheetViews>
  <sheetFormatPr defaultRowHeight="15"/>
  <cols>
    <col min="1" max="1" width="26" customWidth="1"/>
    <col min="2" max="2" width="17.42578125" customWidth="1"/>
    <col min="3" max="3" width="15.42578125" bestFit="1" customWidth="1"/>
    <col min="4" max="4" width="13.7109375" customWidth="1"/>
    <col min="5" max="5" width="18.7109375" customWidth="1"/>
    <col min="6" max="6" width="18.7109375" hidden="1" customWidth="1"/>
    <col min="7" max="7" width="12.42578125" bestFit="1" customWidth="1"/>
    <col min="8" max="8" width="30.28515625" customWidth="1"/>
    <col min="9" max="9" width="13.5703125" customWidth="1"/>
    <col min="10" max="10" width="21.85546875" customWidth="1"/>
    <col min="11" max="11" width="24.7109375" customWidth="1"/>
    <col min="12" max="12" width="18" customWidth="1"/>
    <col min="13" max="13" width="24.5703125" customWidth="1"/>
    <col min="14" max="14" width="21.42578125" customWidth="1"/>
    <col min="15" max="15" width="13.7109375" bestFit="1" customWidth="1"/>
    <col min="16" max="16" width="31.28515625" customWidth="1"/>
    <col min="17" max="17" width="13.7109375" bestFit="1" customWidth="1"/>
    <col min="20" max="20" width="13.42578125" bestFit="1" customWidth="1"/>
    <col min="21" max="21" width="10.85546875" bestFit="1" customWidth="1"/>
    <col min="22" max="22" width="9.7109375" bestFit="1" customWidth="1"/>
    <col min="24" max="24" width="15.42578125" customWidth="1"/>
    <col min="25" max="25" width="20.42578125" customWidth="1"/>
    <col min="26" max="26" width="15.28515625" bestFit="1" customWidth="1"/>
  </cols>
  <sheetData>
    <row r="1" spans="1:21">
      <c r="D1" t="s">
        <v>42</v>
      </c>
      <c r="E1">
        <v>177692164.17000011</v>
      </c>
    </row>
    <row r="2" spans="1:21" ht="15.75">
      <c r="A2" s="1" t="s">
        <v>0</v>
      </c>
      <c r="B2" s="1" t="s">
        <v>1</v>
      </c>
      <c r="C2" s="1" t="s">
        <v>2</v>
      </c>
      <c r="D2" s="1" t="s">
        <v>3</v>
      </c>
      <c r="E2" s="1" t="s">
        <v>4</v>
      </c>
      <c r="F2" s="1" t="s">
        <v>5</v>
      </c>
      <c r="G2" s="1" t="s">
        <v>6</v>
      </c>
      <c r="H2" s="1" t="s">
        <v>7</v>
      </c>
      <c r="I2" s="1" t="s">
        <v>8</v>
      </c>
      <c r="J2" s="1" t="s">
        <v>58</v>
      </c>
      <c r="K2" s="1" t="s">
        <v>50</v>
      </c>
      <c r="L2" s="1" t="s">
        <v>51</v>
      </c>
      <c r="M2" s="1" t="s">
        <v>53</v>
      </c>
      <c r="N2" s="1" t="s">
        <v>52</v>
      </c>
    </row>
    <row r="3" spans="1:21">
      <c r="A3" s="16" t="s">
        <v>57</v>
      </c>
      <c r="B3" s="10">
        <v>679913094</v>
      </c>
      <c r="C3" s="10">
        <v>29139664.811999999</v>
      </c>
      <c r="D3">
        <v>13822510.014540644</v>
      </c>
      <c r="E3" s="4">
        <f>D3/$E$1</f>
        <v>7.7789080228188867E-2</v>
      </c>
      <c r="F3" s="9">
        <f t="shared" ref="F3:F41" si="0">C3/$C$43</f>
        <v>0.21751737994715453</v>
      </c>
      <c r="G3" s="3">
        <f t="shared" ref="G3:G41" si="1">C3/B3*1000</f>
        <v>42.85792562188837</v>
      </c>
      <c r="H3" s="3">
        <f t="shared" ref="H3:H41" si="2">D3/B3*1000</f>
        <v>20.329818820257408</v>
      </c>
      <c r="I3" s="3">
        <f t="shared" ref="I3:I41" si="3">D3/C3</f>
        <v>0.47435377529972134</v>
      </c>
      <c r="J3" s="4">
        <f t="shared" ref="J3:J41" si="4">C3/$E$1</f>
        <v>0.16398958810655123</v>
      </c>
      <c r="K3" s="5">
        <v>113669.09</v>
      </c>
      <c r="L3" s="15">
        <f>K3*0.09</f>
        <v>10230.2181</v>
      </c>
      <c r="M3" s="5">
        <f>K3-L3</f>
        <v>103438.8719</v>
      </c>
      <c r="N3" s="5">
        <f>M3/10</f>
        <v>10343.887189999999</v>
      </c>
      <c r="O3">
        <f>M3*0.4</f>
        <v>41375.548760000005</v>
      </c>
      <c r="P3" s="27">
        <f>M3+O3</f>
        <v>144814.42066</v>
      </c>
      <c r="Q3" s="28">
        <f>P3/10</f>
        <v>14481.442066</v>
      </c>
      <c r="T3" s="7"/>
    </row>
    <row r="4" spans="1:21">
      <c r="A4" s="16" t="s">
        <v>61</v>
      </c>
      <c r="B4" s="10">
        <v>15343881029</v>
      </c>
      <c r="C4" s="10">
        <v>14817929.954600008</v>
      </c>
      <c r="D4">
        <f>VLOOKUP(A4,'[8]Model Decomp'!N$14:O$63,2,FALSE)</f>
        <v>16417952.700634057</v>
      </c>
      <c r="E4" s="4">
        <f t="shared" ref="E4:E41" si="5">D4/$E$1</f>
        <v>9.2395479436711767E-2</v>
      </c>
      <c r="F4" s="9">
        <f t="shared" si="0"/>
        <v>0.11061065117803705</v>
      </c>
      <c r="G4" s="3">
        <f t="shared" si="1"/>
        <v>0.96572242228638627</v>
      </c>
      <c r="H4" s="3">
        <f t="shared" si="2"/>
        <v>1.0699999999741954</v>
      </c>
      <c r="I4" s="3">
        <f t="shared" si="3"/>
        <v>1.1079788304396287</v>
      </c>
      <c r="J4" s="4">
        <f t="shared" si="4"/>
        <v>8.3391015151481451E-2</v>
      </c>
      <c r="K4" s="20">
        <v>1.0399999999999999E-3</v>
      </c>
      <c r="L4" s="21">
        <f>K4*0.3</f>
        <v>3.1199999999999994E-4</v>
      </c>
      <c r="M4" s="23">
        <f>K4+L4</f>
        <v>1.3519999999999999E-3</v>
      </c>
      <c r="N4" s="23">
        <f>M4/10</f>
        <v>1.3519999999999998E-4</v>
      </c>
      <c r="P4" s="3"/>
      <c r="Q4" s="3"/>
      <c r="T4" s="3"/>
      <c r="U4" s="3"/>
    </row>
    <row r="5" spans="1:21">
      <c r="A5" s="16" t="s">
        <v>56</v>
      </c>
      <c r="B5" s="10">
        <v>383290732</v>
      </c>
      <c r="C5" s="10">
        <v>13558238.547000002</v>
      </c>
      <c r="D5">
        <v>68739337.132191896</v>
      </c>
      <c r="E5" s="4">
        <f t="shared" si="5"/>
        <v>0.38684506687885345</v>
      </c>
      <c r="F5" s="9">
        <f t="shared" si="0"/>
        <v>0.10120749653329801</v>
      </c>
      <c r="G5" s="3">
        <f t="shared" si="1"/>
        <v>35.373249116287013</v>
      </c>
      <c r="H5" s="3">
        <f t="shared" si="2"/>
        <v>179.33994065943628</v>
      </c>
      <c r="I5" s="3">
        <f t="shared" si="3"/>
        <v>5.0699312372993823</v>
      </c>
      <c r="J5" s="4">
        <f t="shared" si="4"/>
        <v>7.6301837001820083E-2</v>
      </c>
      <c r="K5" s="5">
        <v>79614</v>
      </c>
      <c r="L5" s="15">
        <f>K5*0.3</f>
        <v>23884.2</v>
      </c>
      <c r="M5" s="5">
        <f>K5-L5</f>
        <v>55729.8</v>
      </c>
      <c r="N5" s="5">
        <f>M5/10</f>
        <v>5572.9800000000005</v>
      </c>
      <c r="P5" s="3"/>
      <c r="Q5" s="3"/>
      <c r="T5" s="3"/>
      <c r="U5" s="3"/>
    </row>
    <row r="6" spans="1:21">
      <c r="A6" s="16" t="s">
        <v>63</v>
      </c>
      <c r="B6" s="10">
        <v>1226092791</v>
      </c>
      <c r="C6" s="10">
        <v>10845689.229999993</v>
      </c>
      <c r="D6">
        <f>VLOOKUP(A6,'[8]Model Decomp'!N$14:O$63,2,FALSE)</f>
        <v>11206488.109469725</v>
      </c>
      <c r="E6" s="4">
        <f t="shared" si="5"/>
        <v>6.3066867139669427E-2</v>
      </c>
      <c r="F6" s="9">
        <f t="shared" si="0"/>
        <v>8.0959267042054625E-2</v>
      </c>
      <c r="G6" s="3">
        <f t="shared" si="1"/>
        <v>8.8457328104459858</v>
      </c>
      <c r="H6" s="3">
        <f t="shared" si="2"/>
        <v>9.1399999997795636</v>
      </c>
      <c r="I6" s="3">
        <f t="shared" si="3"/>
        <v>1.0332665699540546</v>
      </c>
      <c r="J6" s="4">
        <f t="shared" si="4"/>
        <v>6.1036395615193244E-2</v>
      </c>
      <c r="K6" s="6"/>
      <c r="L6" s="19"/>
      <c r="N6" s="5"/>
      <c r="P6" s="3"/>
      <c r="Q6" s="3"/>
      <c r="T6" s="3"/>
      <c r="U6" s="3"/>
    </row>
    <row r="7" spans="1:21">
      <c r="A7" s="16" t="s">
        <v>65</v>
      </c>
      <c r="B7" s="10">
        <v>243618158</v>
      </c>
      <c r="C7" s="10">
        <v>7721555.5200000014</v>
      </c>
      <c r="D7">
        <f>VLOOKUP(A7,'[8]Model Decomp'!N$14:O$63,2,FALSE)</f>
        <v>6821308.4238354908</v>
      </c>
      <c r="E7" s="4">
        <f t="shared" si="5"/>
        <v>3.8388346811452347E-2</v>
      </c>
      <c r="F7" s="9">
        <f t="shared" si="0"/>
        <v>5.763870437985355E-2</v>
      </c>
      <c r="G7" s="3">
        <f t="shared" si="1"/>
        <v>31.695320182168036</v>
      </c>
      <c r="H7" s="3">
        <f t="shared" si="2"/>
        <v>27.999999999324725</v>
      </c>
      <c r="I7" s="3">
        <f t="shared" si="3"/>
        <v>0.88341117358636689</v>
      </c>
      <c r="J7" s="4">
        <f t="shared" si="4"/>
        <v>4.3454676552944126E-2</v>
      </c>
      <c r="K7" s="6">
        <v>0.03</v>
      </c>
      <c r="L7" s="19">
        <f>K7*0.2</f>
        <v>6.0000000000000001E-3</v>
      </c>
      <c r="M7" s="24">
        <f>K7+L7</f>
        <v>3.5999999999999997E-2</v>
      </c>
      <c r="N7" s="22">
        <f>M7/10</f>
        <v>3.5999999999999999E-3</v>
      </c>
      <c r="P7" s="3"/>
      <c r="Q7" s="3"/>
      <c r="T7" s="3"/>
      <c r="U7" s="3"/>
    </row>
    <row r="8" spans="1:21">
      <c r="A8" s="16" t="s">
        <v>71</v>
      </c>
      <c r="B8" s="10">
        <v>874375010</v>
      </c>
      <c r="C8" s="10">
        <v>6127859.2600000072</v>
      </c>
      <c r="D8">
        <f>VLOOKUP(A8,'[8]Model Decomp'!N$14:O$63,2,FALSE)</f>
        <v>5246250.0598734813</v>
      </c>
      <c r="E8" s="4">
        <f t="shared" si="5"/>
        <v>2.9524374833176856E-2</v>
      </c>
      <c r="F8" s="9">
        <f t="shared" si="0"/>
        <v>4.5742320631334203E-2</v>
      </c>
      <c r="G8" s="3">
        <f t="shared" si="1"/>
        <v>7.0082735553020976</v>
      </c>
      <c r="H8" s="3">
        <f t="shared" si="2"/>
        <v>5.9999999998553042</v>
      </c>
      <c r="I8" s="3">
        <f t="shared" si="3"/>
        <v>0.85613096471041916</v>
      </c>
      <c r="J8" s="4">
        <f t="shared" si="4"/>
        <v>3.4485815897528353E-2</v>
      </c>
      <c r="K8" s="24">
        <v>2E-3</v>
      </c>
      <c r="L8" s="19">
        <f>K8*3.8</f>
        <v>7.6E-3</v>
      </c>
      <c r="M8" s="24">
        <f>L8/10</f>
        <v>7.6000000000000004E-4</v>
      </c>
      <c r="N8" s="23">
        <f>M8/10</f>
        <v>7.6000000000000004E-5</v>
      </c>
      <c r="P8" s="3"/>
      <c r="Q8" s="3"/>
      <c r="T8" s="3"/>
      <c r="U8" s="3"/>
    </row>
    <row r="9" spans="1:21">
      <c r="A9" s="16" t="s">
        <v>67</v>
      </c>
      <c r="B9" s="10">
        <v>1772891511</v>
      </c>
      <c r="C9" s="10">
        <v>5544010.8930000039</v>
      </c>
      <c r="D9">
        <f>VLOOKUP(A9,'[8]Model Decomp'!N$14:O$63,2,FALSE)</f>
        <v>4836448.0418913588</v>
      </c>
      <c r="E9" s="4">
        <f t="shared" si="5"/>
        <v>2.7218127847575057E-2</v>
      </c>
      <c r="F9" s="9">
        <f t="shared" si="0"/>
        <v>4.138409729913009E-2</v>
      </c>
      <c r="G9" s="3">
        <f t="shared" si="1"/>
        <v>3.127101042901888</v>
      </c>
      <c r="H9" s="3">
        <f t="shared" si="2"/>
        <v>2.7279999999342084</v>
      </c>
      <c r="I9" s="3">
        <f t="shared" si="3"/>
        <v>0.87237347386852537</v>
      </c>
      <c r="J9" s="4">
        <f t="shared" si="4"/>
        <v>3.1200086502947793E-2</v>
      </c>
      <c r="K9" s="24">
        <v>2.8E-3</v>
      </c>
      <c r="L9" s="19">
        <f>K9*1.2</f>
        <v>3.3599999999999997E-3</v>
      </c>
      <c r="M9">
        <f>L9/10</f>
        <v>3.3599999999999998E-4</v>
      </c>
      <c r="N9" s="5"/>
      <c r="P9" s="3"/>
      <c r="Q9" s="3"/>
      <c r="T9" s="3"/>
      <c r="U9" s="3"/>
    </row>
    <row r="10" spans="1:21">
      <c r="A10" s="16" t="s">
        <v>75</v>
      </c>
      <c r="B10" s="10">
        <v>582211741</v>
      </c>
      <c r="C10" s="10">
        <v>4984919.2200000016</v>
      </c>
      <c r="D10">
        <f>VLOOKUP(A10,'[8]Model Decomp'!N$14:O$63,2,FALSE)</f>
        <v>3959039.8387045185</v>
      </c>
      <c r="E10" s="4">
        <f t="shared" si="5"/>
        <v>2.2280328776438676E-2</v>
      </c>
      <c r="F10" s="9">
        <f t="shared" si="0"/>
        <v>3.7210674006657944E-2</v>
      </c>
      <c r="G10" s="3">
        <f t="shared" si="1"/>
        <v>8.5620382911515378</v>
      </c>
      <c r="H10" s="3">
        <f t="shared" si="2"/>
        <v>6.7999999998360021</v>
      </c>
      <c r="I10" s="3">
        <f t="shared" si="3"/>
        <v>0.79420340911853682</v>
      </c>
      <c r="J10" s="4">
        <f t="shared" si="4"/>
        <v>2.8053680607046199E-2</v>
      </c>
      <c r="K10" s="24">
        <v>9.4000000000000004E-3</v>
      </c>
      <c r="L10" s="19">
        <f>K10*0.1</f>
        <v>9.4000000000000008E-4</v>
      </c>
      <c r="M10" s="24">
        <f>K10-L10</f>
        <v>8.4600000000000005E-3</v>
      </c>
      <c r="N10" s="23">
        <f>M10/10</f>
        <v>8.4600000000000007E-4</v>
      </c>
      <c r="P10" s="3"/>
      <c r="Q10" s="3"/>
      <c r="T10" s="3"/>
      <c r="U10" s="3"/>
    </row>
    <row r="11" spans="1:21">
      <c r="A11" s="16" t="s">
        <v>73</v>
      </c>
      <c r="B11" s="10">
        <v>35142074</v>
      </c>
      <c r="C11" s="10">
        <v>4917975.6900000023</v>
      </c>
      <c r="D11">
        <f>VLOOKUP(A11,'[8]Model Decomp'!N$14:O$63,2,FALSE)</f>
        <v>2755138.6015335545</v>
      </c>
      <c r="E11" s="4">
        <f t="shared" si="5"/>
        <v>1.5505121536466189E-2</v>
      </c>
      <c r="F11" s="9">
        <f t="shared" si="0"/>
        <v>3.6710964029073818E-2</v>
      </c>
      <c r="G11" s="3">
        <f t="shared" si="1"/>
        <v>139.94551630618051</v>
      </c>
      <c r="H11" s="3">
        <f t="shared" si="2"/>
        <v>78.399999998109237</v>
      </c>
      <c r="I11" s="3">
        <f t="shared" si="3"/>
        <v>0.56021801960829809</v>
      </c>
      <c r="J11" s="4">
        <f t="shared" si="4"/>
        <v>2.7676941822234319E-2</v>
      </c>
      <c r="K11" s="6">
        <v>7.0000000000000007E-2</v>
      </c>
      <c r="L11" s="11">
        <f>K11*0.4</f>
        <v>2.8000000000000004E-2</v>
      </c>
      <c r="N11" s="5"/>
      <c r="P11" s="3"/>
      <c r="Q11" s="3"/>
      <c r="T11" s="3"/>
      <c r="U11" s="3"/>
    </row>
    <row r="12" spans="1:21">
      <c r="A12" s="16" t="s">
        <v>64</v>
      </c>
      <c r="B12" s="10">
        <v>112806883</v>
      </c>
      <c r="C12" s="10">
        <v>4431071.1499999985</v>
      </c>
      <c r="D12">
        <f>VLOOKUP(A12,'[8]Model Decomp'!N$14:O$63,2,FALSE)</f>
        <v>3335473.9164635586</v>
      </c>
      <c r="E12" s="4">
        <f t="shared" si="5"/>
        <v>1.8771080492173381E-2</v>
      </c>
      <c r="F12" s="9">
        <f t="shared" si="0"/>
        <v>3.3076392371902234E-2</v>
      </c>
      <c r="G12" s="3">
        <f t="shared" si="1"/>
        <v>39.280148800849311</v>
      </c>
      <c r="H12" s="3">
        <f t="shared" si="2"/>
        <v>29.567999999286911</v>
      </c>
      <c r="I12" s="3">
        <f t="shared" si="3"/>
        <v>0.75274663925528695</v>
      </c>
      <c r="J12" s="4">
        <f t="shared" si="4"/>
        <v>2.4936784189091999E-2</v>
      </c>
      <c r="K12" s="22">
        <v>1.54E-2</v>
      </c>
      <c r="L12" s="19">
        <f>K12*12</f>
        <v>0.18480000000000002</v>
      </c>
      <c r="M12">
        <f>L12/10</f>
        <v>1.8480000000000003E-2</v>
      </c>
      <c r="N12" s="23">
        <f>L12/5</f>
        <v>3.6960000000000007E-2</v>
      </c>
      <c r="O12">
        <f>N12/10</f>
        <v>3.6960000000000005E-3</v>
      </c>
      <c r="P12" s="3"/>
      <c r="Q12" s="3"/>
      <c r="T12" s="3"/>
      <c r="U12" s="3"/>
    </row>
    <row r="13" spans="1:21">
      <c r="A13" s="16" t="s">
        <v>77</v>
      </c>
      <c r="B13" s="10">
        <v>83881153</v>
      </c>
      <c r="C13" s="10">
        <v>4081414.4655999984</v>
      </c>
      <c r="D13">
        <f>VLOOKUP(A13,'[8]Model Decomp'!N$14:O$63,2,FALSE)</f>
        <v>3153931.3527239366</v>
      </c>
      <c r="E13" s="4">
        <f t="shared" si="5"/>
        <v>1.7749411559344477E-2</v>
      </c>
      <c r="F13" s="9">
        <f t="shared" si="0"/>
        <v>3.0466327830584092E-2</v>
      </c>
      <c r="G13" s="3">
        <f t="shared" si="1"/>
        <v>48.657109727616621</v>
      </c>
      <c r="H13" s="3">
        <f t="shared" si="2"/>
        <v>37.5999999990932</v>
      </c>
      <c r="I13" s="3">
        <f t="shared" si="3"/>
        <v>0.77275448972572924</v>
      </c>
      <c r="J13" s="4">
        <f t="shared" si="4"/>
        <v>2.2969017709161689E-2</v>
      </c>
      <c r="K13" s="6">
        <v>0.1128</v>
      </c>
      <c r="L13" s="19">
        <f>K13/2.4</f>
        <v>4.7E-2</v>
      </c>
      <c r="M13">
        <f>L13/10</f>
        <v>4.7000000000000002E-3</v>
      </c>
      <c r="N13" s="5"/>
      <c r="P13" s="3"/>
      <c r="Q13" s="3"/>
      <c r="T13" s="3"/>
      <c r="U13" s="3"/>
    </row>
    <row r="14" spans="1:21">
      <c r="A14" s="16" t="s">
        <v>66</v>
      </c>
      <c r="B14" s="10">
        <v>521612098</v>
      </c>
      <c r="C14" s="10">
        <v>2891010.709999999</v>
      </c>
      <c r="D14">
        <f>VLOOKUP(A14,'[8]Model Decomp'!N$14:O$63,2,FALSE)</f>
        <v>2065583.9080301819</v>
      </c>
      <c r="E14" s="4">
        <f t="shared" si="5"/>
        <v>1.1624507572849494E-2</v>
      </c>
      <c r="F14" s="9">
        <f t="shared" si="0"/>
        <v>2.1580381212188762E-2</v>
      </c>
      <c r="G14" s="3">
        <f t="shared" si="1"/>
        <v>5.5424533309041442</v>
      </c>
      <c r="H14" s="3">
        <f t="shared" si="2"/>
        <v>3.9599999999044924</v>
      </c>
      <c r="I14" s="3">
        <f t="shared" si="3"/>
        <v>0.71448504181784322</v>
      </c>
      <c r="J14" s="4">
        <f t="shared" si="4"/>
        <v>1.6269770383538894E-2</v>
      </c>
      <c r="K14" s="6">
        <v>2.5000000000000001E-3</v>
      </c>
      <c r="L14" s="19">
        <f>K14*0.3</f>
        <v>7.5000000000000002E-4</v>
      </c>
      <c r="N14" s="5"/>
      <c r="P14" s="3"/>
      <c r="Q14" s="3"/>
      <c r="T14" s="3"/>
      <c r="U14" s="3"/>
    </row>
    <row r="15" spans="1:21">
      <c r="A15" s="16" t="s">
        <v>79</v>
      </c>
      <c r="B15" s="10">
        <v>1079189401</v>
      </c>
      <c r="C15" s="10">
        <v>2176989.3845890015</v>
      </c>
      <c r="D15">
        <f>VLOOKUP(A15,'[8]Model Decomp'!N$14:O$63,2,FALSE)</f>
        <v>1776511.9491709103</v>
      </c>
      <c r="E15" s="4">
        <f t="shared" si="5"/>
        <v>9.9976943691861466E-3</v>
      </c>
      <c r="F15" s="9">
        <f t="shared" si="0"/>
        <v>1.6250462390822094E-2</v>
      </c>
      <c r="G15" s="3">
        <f t="shared" si="1"/>
        <v>2.0172449642034627</v>
      </c>
      <c r="H15" s="3">
        <f t="shared" si="2"/>
        <v>1.6461539999603001</v>
      </c>
      <c r="I15" s="3">
        <f t="shared" si="3"/>
        <v>0.81604070361891168</v>
      </c>
      <c r="J15" s="4">
        <f t="shared" si="4"/>
        <v>1.2251465306631367E-2</v>
      </c>
      <c r="K15" s="29"/>
      <c r="L15" s="21"/>
      <c r="N15" s="5"/>
      <c r="P15" s="3"/>
      <c r="Q15" s="3"/>
      <c r="T15" s="3"/>
      <c r="U15" s="3"/>
    </row>
    <row r="16" spans="1:21">
      <c r="A16" s="16" t="s">
        <v>83</v>
      </c>
      <c r="B16" s="10">
        <v>54358908269</v>
      </c>
      <c r="C16" s="10">
        <v>1964225.7976600011</v>
      </c>
      <c r="D16">
        <f>VLOOKUP(A16,'[8]Model Decomp'!N$14:O$63,2,FALSE)</f>
        <v>1369844.4883457636</v>
      </c>
      <c r="E16" s="4">
        <f t="shared" si="5"/>
        <v>7.709087762785183E-3</v>
      </c>
      <c r="F16" s="9">
        <f t="shared" si="0"/>
        <v>1.4662256820320942E-2</v>
      </c>
      <c r="G16" s="3">
        <f t="shared" si="1"/>
        <v>3.6134386436531267E-2</v>
      </c>
      <c r="H16" s="3">
        <f t="shared" si="2"/>
        <v>2.5199999999392257E-2</v>
      </c>
      <c r="I16" s="3">
        <f t="shared" si="3"/>
        <v>0.69739664858168093</v>
      </c>
      <c r="J16" s="4">
        <f t="shared" si="4"/>
        <v>1.1054093503981436E-2</v>
      </c>
      <c r="K16" s="6">
        <v>2.0999999999999999E-5</v>
      </c>
      <c r="L16" s="33">
        <f>K16*0.1</f>
        <v>2.0999999999999998E-6</v>
      </c>
      <c r="M16" s="31">
        <f>K16-L16</f>
        <v>1.8899999999999999E-5</v>
      </c>
      <c r="N16" s="34">
        <f>M16/10</f>
        <v>1.8899999999999999E-6</v>
      </c>
      <c r="P16" s="3"/>
      <c r="Q16" s="3"/>
      <c r="T16" s="3"/>
      <c r="U16" s="3"/>
    </row>
    <row r="17" spans="1:21">
      <c r="A17" s="16" t="s">
        <v>78</v>
      </c>
      <c r="B17" s="10">
        <v>772993966</v>
      </c>
      <c r="C17" s="10">
        <v>1962321.8418136297</v>
      </c>
      <c r="D17">
        <f>VLOOKUP(A17,'[8]Model Decomp'!N$14:O$63,2,FALSE)</f>
        <v>1125479.2144688573</v>
      </c>
      <c r="E17" s="4">
        <f t="shared" si="5"/>
        <v>6.3338708250077844E-3</v>
      </c>
      <c r="F17" s="9">
        <f t="shared" si="0"/>
        <v>1.4648044457553227E-2</v>
      </c>
      <c r="G17" s="3">
        <f t="shared" si="1"/>
        <v>2.5385991716960303</v>
      </c>
      <c r="H17" s="3">
        <f t="shared" si="2"/>
        <v>1.4559999999648863</v>
      </c>
      <c r="I17" s="3">
        <f t="shared" si="3"/>
        <v>0.57354466045623775</v>
      </c>
      <c r="J17" s="4">
        <f t="shared" si="4"/>
        <v>1.104337859229546E-2</v>
      </c>
      <c r="K17" s="6">
        <v>1.2999999999999999E-3</v>
      </c>
      <c r="L17" s="21">
        <f>K17*0.4</f>
        <v>5.1999999999999995E-4</v>
      </c>
      <c r="N17" s="5"/>
      <c r="P17" s="3"/>
      <c r="Q17" s="3"/>
      <c r="T17" s="3"/>
      <c r="U17" s="3"/>
    </row>
    <row r="18" spans="1:21">
      <c r="A18" s="16" t="s">
        <v>81</v>
      </c>
      <c r="B18" s="10">
        <v>191318984</v>
      </c>
      <c r="C18" s="10">
        <v>1905533.4399999985</v>
      </c>
      <c r="D18">
        <f>VLOOKUP(A18,'[8]Model Decomp'!N$14:O$63,2,FALSE)</f>
        <v>979553.19805637619</v>
      </c>
      <c r="E18" s="4">
        <f t="shared" si="5"/>
        <v>5.5126414979066079E-3</v>
      </c>
      <c r="F18" s="9">
        <f t="shared" si="0"/>
        <v>1.4224138950966877E-2</v>
      </c>
      <c r="G18" s="3">
        <f t="shared" si="1"/>
        <v>9.9599809708376803</v>
      </c>
      <c r="H18" s="3">
        <f t="shared" si="2"/>
        <v>5.1199999998765211</v>
      </c>
      <c r="I18" s="3">
        <f t="shared" si="3"/>
        <v>0.51405720702354973</v>
      </c>
      <c r="J18" s="4">
        <f t="shared" si="4"/>
        <v>1.07237899256883E-2</v>
      </c>
      <c r="K18" s="6">
        <v>1.0999999999999999E-2</v>
      </c>
      <c r="L18" s="21">
        <f>K18*0.4</f>
        <v>4.4000000000000003E-3</v>
      </c>
      <c r="M18" s="25">
        <f>L18/10</f>
        <v>4.4000000000000002E-4</v>
      </c>
      <c r="N18" s="30"/>
      <c r="P18" s="3"/>
      <c r="Q18" s="3"/>
      <c r="T18" s="3"/>
      <c r="U18" s="3"/>
    </row>
    <row r="19" spans="1:21">
      <c r="A19" s="16" t="s">
        <v>76</v>
      </c>
      <c r="B19" s="10">
        <v>51701626</v>
      </c>
      <c r="C19" s="10">
        <v>1794892.0966999994</v>
      </c>
      <c r="D19">
        <f>VLOOKUP(A19,'[8]Model Decomp'!N$14:O$63,2,FALSE)</f>
        <v>558377.5607865334</v>
      </c>
      <c r="E19" s="4">
        <f t="shared" si="5"/>
        <v>3.1423870793330384E-3</v>
      </c>
      <c r="F19" s="9">
        <f t="shared" si="0"/>
        <v>1.33982401198129E-2</v>
      </c>
      <c r="G19" s="3">
        <f t="shared" si="1"/>
        <v>34.716356825992271</v>
      </c>
      <c r="H19" s="3">
        <f t="shared" si="2"/>
        <v>10.799999999739532</v>
      </c>
      <c r="I19" s="3">
        <f t="shared" si="3"/>
        <v>0.31109255080744908</v>
      </c>
      <c r="J19" s="4">
        <f t="shared" si="4"/>
        <v>1.0101132512420783E-2</v>
      </c>
      <c r="K19" s="6"/>
      <c r="L19" s="26">
        <f>L18/10</f>
        <v>4.4000000000000002E-4</v>
      </c>
      <c r="N19" s="5"/>
      <c r="P19" s="3"/>
      <c r="Q19" s="3"/>
      <c r="T19" s="3"/>
      <c r="U19" s="3"/>
    </row>
    <row r="20" spans="1:21">
      <c r="A20" s="16" t="s">
        <v>84</v>
      </c>
      <c r="B20" s="10">
        <v>207863282</v>
      </c>
      <c r="C20" s="10">
        <v>1786738.4500000002</v>
      </c>
      <c r="D20">
        <f>VLOOKUP(A20,'[8]Model Decomp'!N$14:O$63,2,FALSE)</f>
        <v>1164034.379171927</v>
      </c>
      <c r="E20" s="4">
        <f t="shared" si="5"/>
        <v>6.5508481176372087E-3</v>
      </c>
      <c r="F20" s="9">
        <f t="shared" si="0"/>
        <v>1.333737600628788E-2</v>
      </c>
      <c r="G20" s="3">
        <f t="shared" si="1"/>
        <v>8.5957386644169329</v>
      </c>
      <c r="H20" s="3">
        <f t="shared" si="2"/>
        <v>5.599999999864945</v>
      </c>
      <c r="I20" s="3">
        <f t="shared" si="3"/>
        <v>0.65148560449456205</v>
      </c>
      <c r="J20" s="4">
        <f t="shared" si="4"/>
        <v>1.0055246151938401E-2</v>
      </c>
      <c r="K20" s="6"/>
      <c r="L20" s="18"/>
      <c r="N20" s="5"/>
      <c r="P20" s="3"/>
      <c r="Q20" s="3"/>
      <c r="T20" s="3"/>
      <c r="U20" s="3"/>
    </row>
    <row r="21" spans="1:21">
      <c r="A21" t="s">
        <v>23</v>
      </c>
      <c r="B21" s="10">
        <v>278750974</v>
      </c>
      <c r="C21" s="10">
        <v>1714567.1199999985</v>
      </c>
      <c r="D21">
        <f>VLOOKUP(A21,'[8]Model Decomp'!N$14:O$63,2,FALSE)</f>
        <v>466524.07003913779</v>
      </c>
      <c r="E21" s="4">
        <f t="shared" si="5"/>
        <v>2.6254622550086616E-3</v>
      </c>
      <c r="F21" s="9">
        <f t="shared" si="0"/>
        <v>1.2798642334840944E-2</v>
      </c>
      <c r="G21" s="3">
        <f t="shared" si="1"/>
        <v>6.1508919427129918</v>
      </c>
      <c r="H21" s="3">
        <f t="shared" si="2"/>
        <v>1.6736231028887374</v>
      </c>
      <c r="I21" s="3">
        <f t="shared" si="3"/>
        <v>0.27209437565741851</v>
      </c>
      <c r="J21" s="4">
        <f t="shared" si="4"/>
        <v>9.6490868238829752E-3</v>
      </c>
      <c r="K21" s="5"/>
      <c r="L21" s="2"/>
      <c r="M21" s="3"/>
      <c r="P21" s="3"/>
      <c r="Q21" s="3"/>
      <c r="T21" s="3"/>
      <c r="U21" s="3"/>
    </row>
    <row r="22" spans="1:21">
      <c r="A22" s="16" t="s">
        <v>62</v>
      </c>
      <c r="B22" s="10">
        <v>113508609</v>
      </c>
      <c r="C22" s="10">
        <v>1495682.6999999995</v>
      </c>
      <c r="D22">
        <f>VLOOKUP(A22,'[8]Model Decomp'!N$14:O$63,2,FALSE)</f>
        <v>1343941.9305275893</v>
      </c>
      <c r="E22" s="4">
        <f t="shared" si="5"/>
        <v>7.5633156746395683E-3</v>
      </c>
      <c r="F22" s="9">
        <f t="shared" si="0"/>
        <v>1.1164746891745608E-2</v>
      </c>
      <c r="G22" s="3">
        <f t="shared" si="1"/>
        <v>13.176821680547592</v>
      </c>
      <c r="H22" s="3">
        <f t="shared" si="2"/>
        <v>11.839999999714465</v>
      </c>
      <c r="I22" s="3">
        <f t="shared" si="3"/>
        <v>0.89854748639373161</v>
      </c>
      <c r="J22" s="4">
        <f t="shared" si="4"/>
        <v>8.417268746690838E-3</v>
      </c>
      <c r="K22" s="6"/>
      <c r="L22" s="19"/>
      <c r="N22" s="5"/>
      <c r="P22" s="3"/>
      <c r="Q22" s="3"/>
      <c r="T22" s="3"/>
      <c r="U22" s="3"/>
    </row>
    <row r="23" spans="1:21">
      <c r="A23" s="16" t="s">
        <v>72</v>
      </c>
      <c r="B23" s="10">
        <v>10605875</v>
      </c>
      <c r="C23" s="10">
        <v>1343781.9500000002</v>
      </c>
      <c r="D23">
        <f>VLOOKUP(A23,'[8]Model Decomp'!N$14:O$63,2,FALSE)</f>
        <v>427875.94172663084</v>
      </c>
      <c r="E23" s="4">
        <f t="shared" si="5"/>
        <v>2.4079617901286692E-3</v>
      </c>
      <c r="F23" s="9">
        <f t="shared" si="0"/>
        <v>1.0030861057259243E-2</v>
      </c>
      <c r="G23" s="3">
        <f t="shared" si="1"/>
        <v>126.70165827901991</v>
      </c>
      <c r="H23" s="3">
        <f t="shared" si="2"/>
        <v>40.343294799027035</v>
      </c>
      <c r="I23" s="3">
        <f t="shared" si="3"/>
        <v>0.31841173467661982</v>
      </c>
      <c r="J23" s="4">
        <f t="shared" si="4"/>
        <v>7.5624153505969389E-3</v>
      </c>
      <c r="K23" s="5"/>
      <c r="L23" s="15"/>
      <c r="N23" s="5"/>
      <c r="P23" s="3"/>
      <c r="Q23" s="3"/>
      <c r="T23" s="3"/>
      <c r="U23" s="3"/>
    </row>
    <row r="24" spans="1:21">
      <c r="A24" s="16" t="s">
        <v>60</v>
      </c>
      <c r="B24" s="10">
        <v>1590216304</v>
      </c>
      <c r="C24" s="10">
        <v>1206213.6447000001</v>
      </c>
      <c r="D24">
        <f>VLOOKUP(A24,'[8]Model Decomp'!N$14:O$63,2,FALSE)</f>
        <v>1876455.2386747452</v>
      </c>
      <c r="E24" s="4">
        <f t="shared" si="5"/>
        <v>1.0560146236271394E-2</v>
      </c>
      <c r="F24" s="9">
        <f t="shared" si="0"/>
        <v>9.0039618967615725E-3</v>
      </c>
      <c r="G24" s="3">
        <f t="shared" si="1"/>
        <v>0.75852174428466934</v>
      </c>
      <c r="H24" s="3">
        <f t="shared" si="2"/>
        <v>1.1799999999715418</v>
      </c>
      <c r="I24" s="3">
        <f t="shared" si="3"/>
        <v>1.5556574466884283</v>
      </c>
      <c r="J24" s="4">
        <f t="shared" si="4"/>
        <v>6.7882207993482579E-3</v>
      </c>
      <c r="K24" s="6">
        <v>1E-3</v>
      </c>
      <c r="L24" s="19">
        <f>K24/2</f>
        <v>5.0000000000000001E-4</v>
      </c>
      <c r="M24">
        <f>L24/10</f>
        <v>5.0000000000000002E-5</v>
      </c>
      <c r="N24" s="5"/>
      <c r="P24" s="3"/>
      <c r="Q24" s="3"/>
      <c r="T24" s="3"/>
      <c r="U24" s="3"/>
    </row>
    <row r="25" spans="1:21">
      <c r="A25" t="s">
        <v>14</v>
      </c>
      <c r="B25" s="10">
        <v>41622083</v>
      </c>
      <c r="C25" s="10">
        <v>1168094.7200000011</v>
      </c>
      <c r="D25">
        <f>VLOOKUP(A25,'[8]Model Decomp'!N$14:O$63,2,FALSE)</f>
        <v>392447.58013500005</v>
      </c>
      <c r="E25" s="4">
        <f t="shared" si="5"/>
        <v>2.208581239179129E-3</v>
      </c>
      <c r="F25" s="9">
        <f t="shared" si="0"/>
        <v>8.7194174903436894E-3</v>
      </c>
      <c r="G25" s="3">
        <f t="shared" si="1"/>
        <v>28.06430230798399</v>
      </c>
      <c r="H25" s="3">
        <f t="shared" si="2"/>
        <v>9.4288308476776628</v>
      </c>
      <c r="I25" s="3">
        <f t="shared" si="3"/>
        <v>0.3359723945460516</v>
      </c>
      <c r="J25" s="4">
        <f t="shared" si="4"/>
        <v>6.5736985390220789E-3</v>
      </c>
      <c r="K25" s="5"/>
      <c r="L25" s="2"/>
      <c r="M25" s="3"/>
      <c r="P25" s="3"/>
      <c r="Q25" s="3"/>
      <c r="T25" s="3"/>
      <c r="U25" s="3"/>
    </row>
    <row r="26" spans="1:21">
      <c r="A26" t="s">
        <v>21</v>
      </c>
      <c r="B26" s="10">
        <v>151625209</v>
      </c>
      <c r="C26" s="10">
        <v>1109236.6299999994</v>
      </c>
      <c r="D26">
        <f>VLOOKUP(A26,'[8]Model Decomp'!N$14:O$63,2,FALSE)</f>
        <v>475557.5963073048</v>
      </c>
      <c r="E26" s="4">
        <f t="shared" si="5"/>
        <v>2.6763003226880251E-3</v>
      </c>
      <c r="F26" s="9">
        <f t="shared" si="0"/>
        <v>8.2800624871858658E-3</v>
      </c>
      <c r="G26" s="3">
        <f t="shared" si="1"/>
        <v>7.3156478221243502</v>
      </c>
      <c r="H26" s="3">
        <f t="shared" si="2"/>
        <v>3.1364019178849394</v>
      </c>
      <c r="I26" s="3">
        <f t="shared" si="3"/>
        <v>0.42872511008521696</v>
      </c>
      <c r="J26" s="4">
        <f t="shared" si="4"/>
        <v>6.2424622671530981E-3</v>
      </c>
      <c r="K26" s="5"/>
      <c r="L26" s="2"/>
      <c r="M26" s="3"/>
      <c r="P26" s="3"/>
      <c r="Q26" s="3"/>
      <c r="T26" s="3"/>
      <c r="U26" s="3"/>
    </row>
    <row r="27" spans="1:21">
      <c r="A27" s="16" t="s">
        <v>74</v>
      </c>
      <c r="B27" s="10">
        <v>132309269</v>
      </c>
      <c r="C27" s="10">
        <v>916487.64000000025</v>
      </c>
      <c r="D27">
        <f>VLOOKUP(A27,'[8]Model Decomp'!N$14:O$63,2,FALSE)</f>
        <v>9790.8859057638729</v>
      </c>
      <c r="E27" s="4">
        <f t="shared" si="5"/>
        <v>5.5100268216649226E-5</v>
      </c>
      <c r="F27" s="9">
        <f t="shared" si="0"/>
        <v>6.8412588646062922E-3</v>
      </c>
      <c r="G27" s="3">
        <f t="shared" si="1"/>
        <v>6.9268589187050855</v>
      </c>
      <c r="H27" s="3">
        <f t="shared" si="2"/>
        <v>7.3999999998215341E-2</v>
      </c>
      <c r="I27" s="3">
        <f t="shared" si="3"/>
        <v>1.0683052862299234E-2</v>
      </c>
      <c r="J27" s="4">
        <f t="shared" si="4"/>
        <v>5.1577268152532951E-3</v>
      </c>
      <c r="K27" s="6"/>
      <c r="L27" s="19"/>
      <c r="N27" s="5"/>
      <c r="P27" s="3"/>
      <c r="Q27" s="3"/>
      <c r="T27" s="3"/>
      <c r="U27" s="3"/>
    </row>
    <row r="28" spans="1:21">
      <c r="A28" s="16" t="s">
        <v>80</v>
      </c>
      <c r="B28" s="10">
        <v>55245635</v>
      </c>
      <c r="C28" s="10">
        <v>700015.34999999986</v>
      </c>
      <c r="D28">
        <f>VLOOKUP(A28,'[8]Model Decomp'!N$14:O$63,2,FALSE)</f>
        <v>852194.40439584095</v>
      </c>
      <c r="E28" s="4">
        <f t="shared" si="5"/>
        <v>4.7959031191748946E-3</v>
      </c>
      <c r="F28" s="9">
        <f t="shared" si="0"/>
        <v>5.225369126143342E-3</v>
      </c>
      <c r="G28" s="3">
        <f t="shared" si="1"/>
        <v>12.670962149317315</v>
      </c>
      <c r="H28" s="3">
        <f t="shared" si="2"/>
        <v>15.425551799627987</v>
      </c>
      <c r="I28" s="3">
        <f t="shared" si="3"/>
        <v>1.2173938819996464</v>
      </c>
      <c r="J28" s="4">
        <f t="shared" si="4"/>
        <v>3.9394835066012658E-3</v>
      </c>
      <c r="K28" s="5"/>
      <c r="L28" s="15"/>
      <c r="N28" s="5"/>
      <c r="P28" s="3"/>
      <c r="Q28" s="3"/>
      <c r="T28" s="3"/>
      <c r="U28" s="3"/>
    </row>
    <row r="29" spans="1:21">
      <c r="A29" t="s">
        <v>35</v>
      </c>
      <c r="B29" s="10">
        <v>2601971142</v>
      </c>
      <c r="C29" s="10">
        <v>690602.14359999984</v>
      </c>
      <c r="D29">
        <f>VLOOKUP(A29,'[8]Model Decomp'!N$14:O$63,2,FALSE)</f>
        <v>436613.51419687143</v>
      </c>
      <c r="E29" s="4">
        <f t="shared" si="5"/>
        <v>2.4571343156086405E-3</v>
      </c>
      <c r="F29" s="9">
        <f t="shared" si="0"/>
        <v>5.1551028411246282E-3</v>
      </c>
      <c r="G29" s="3">
        <f t="shared" si="1"/>
        <v>0.26541498960252485</v>
      </c>
      <c r="H29" s="3">
        <f t="shared" si="2"/>
        <v>0.16780105941577403</v>
      </c>
      <c r="I29" s="3">
        <f t="shared" si="3"/>
        <v>0.63222148706471459</v>
      </c>
      <c r="J29" s="4">
        <f t="shared" si="4"/>
        <v>3.8865087091814188E-3</v>
      </c>
      <c r="K29" s="5"/>
      <c r="L29" s="2"/>
      <c r="M29" s="3"/>
      <c r="P29" s="3"/>
      <c r="Q29" s="3"/>
      <c r="T29" s="3"/>
      <c r="U29" s="3"/>
    </row>
    <row r="30" spans="1:21">
      <c r="A30" t="s">
        <v>34</v>
      </c>
      <c r="B30" s="10">
        <v>298158274</v>
      </c>
      <c r="C30" s="10">
        <v>649176.15800000029</v>
      </c>
      <c r="D30">
        <f>VLOOKUP(A30,'[8]Model Decomp'!N$14:O$63,2,FALSE)</f>
        <v>271640.62794110226</v>
      </c>
      <c r="E30" s="4">
        <f t="shared" si="5"/>
        <v>1.5287147253224998E-3</v>
      </c>
      <c r="F30" s="9">
        <f t="shared" si="0"/>
        <v>4.8458723847149268E-3</v>
      </c>
      <c r="G30" s="3">
        <f t="shared" si="1"/>
        <v>2.1772870807536275</v>
      </c>
      <c r="H30" s="3">
        <f t="shared" si="2"/>
        <v>0.91106184744382535</v>
      </c>
      <c r="I30" s="3">
        <f t="shared" si="3"/>
        <v>0.41843900857046284</v>
      </c>
      <c r="J30" s="4">
        <f t="shared" si="4"/>
        <v>3.6533752685848661E-3</v>
      </c>
      <c r="K30" s="5"/>
      <c r="L30" s="2"/>
      <c r="M30" s="3"/>
      <c r="T30" s="7"/>
    </row>
    <row r="31" spans="1:21">
      <c r="A31" t="s">
        <v>11</v>
      </c>
      <c r="B31" s="10">
        <v>21374381</v>
      </c>
      <c r="C31" s="10">
        <v>586919.18999999983</v>
      </c>
      <c r="D31">
        <f>VLOOKUP(A31,'[8]Model Decomp'!N$14:O$63,2,FALSE)</f>
        <v>298086.47439281049</v>
      </c>
      <c r="E31" s="4">
        <f t="shared" si="5"/>
        <v>1.6775442844380452E-3</v>
      </c>
      <c r="F31" s="9">
        <f t="shared" si="0"/>
        <v>4.3811459491096272E-3</v>
      </c>
      <c r="G31" s="3">
        <f t="shared" si="1"/>
        <v>27.459002906329772</v>
      </c>
      <c r="H31" s="3">
        <f t="shared" si="2"/>
        <v>13.945969915704715</v>
      </c>
      <c r="I31" s="3">
        <f t="shared" si="3"/>
        <v>0.50788333295561616</v>
      </c>
      <c r="J31" s="4">
        <f t="shared" si="4"/>
        <v>3.3030110964177776E-3</v>
      </c>
      <c r="K31" s="5"/>
      <c r="L31" s="2"/>
      <c r="M31" s="3"/>
      <c r="T31" s="7"/>
    </row>
    <row r="32" spans="1:21">
      <c r="A32" s="13" t="s">
        <v>36</v>
      </c>
      <c r="B32" s="10">
        <v>4061116</v>
      </c>
      <c r="C32" s="10">
        <v>580219.10110000044</v>
      </c>
      <c r="D32">
        <f>VLOOKUP(A32,'[8]Model Decomp'!N$14:O$63,2,FALSE)</f>
        <v>219686.79984323159</v>
      </c>
      <c r="E32" s="4">
        <f t="shared" si="5"/>
        <v>1.2363336383986788E-3</v>
      </c>
      <c r="F32" s="9">
        <f t="shared" si="0"/>
        <v>4.3311321348690219E-3</v>
      </c>
      <c r="G32" s="3">
        <f t="shared" si="1"/>
        <v>142.87183648534059</v>
      </c>
      <c r="H32" s="3">
        <f t="shared" si="2"/>
        <v>54.09517971001852</v>
      </c>
      <c r="I32" s="3">
        <f t="shared" si="3"/>
        <v>0.37862731410727668</v>
      </c>
      <c r="J32" s="4">
        <f t="shared" si="4"/>
        <v>3.2653049379538102E-3</v>
      </c>
      <c r="K32" s="5"/>
      <c r="L32" s="2"/>
      <c r="M32" s="3"/>
      <c r="P32">
        <f>O32/10</f>
        <v>0</v>
      </c>
      <c r="T32" s="7"/>
    </row>
    <row r="33" spans="1:20">
      <c r="A33" s="16" t="s">
        <v>70</v>
      </c>
      <c r="B33" s="10">
        <v>58171396</v>
      </c>
      <c r="C33" s="10">
        <v>550157.1100000001</v>
      </c>
      <c r="D33">
        <f>VLOOKUP(A33,'[8]Model Decomp'!N$14:O$63,2,FALSE)</f>
        <v>1176138.3699976346</v>
      </c>
      <c r="E33" s="4">
        <f t="shared" si="5"/>
        <v>6.6189658699435374E-3</v>
      </c>
      <c r="F33" s="9">
        <f t="shared" si="0"/>
        <v>4.1067299125972703E-3</v>
      </c>
      <c r="G33" s="3">
        <f t="shared" si="1"/>
        <v>9.4575194654087404</v>
      </c>
      <c r="H33" s="3">
        <f t="shared" si="2"/>
        <v>20.218499999512382</v>
      </c>
      <c r="I33" s="3">
        <f t="shared" si="3"/>
        <v>2.137822721218007</v>
      </c>
      <c r="J33" s="4">
        <f t="shared" si="4"/>
        <v>3.0961247648132561E-3</v>
      </c>
      <c r="K33" s="6">
        <v>1.6299999999999999E-2</v>
      </c>
      <c r="L33" s="19">
        <f>K33/40</f>
        <v>4.0749999999999998E-4</v>
      </c>
      <c r="M33">
        <f>L33/10</f>
        <v>4.0750000000000001E-5</v>
      </c>
      <c r="N33" s="5"/>
      <c r="P33">
        <f>O33/10</f>
        <v>0</v>
      </c>
      <c r="T33" s="7"/>
    </row>
    <row r="34" spans="1:20">
      <c r="A34" t="s">
        <v>22</v>
      </c>
      <c r="B34" s="10">
        <v>16016988</v>
      </c>
      <c r="C34" s="10">
        <v>193759.81</v>
      </c>
      <c r="D34">
        <f>VLOOKUP(A34,'[8]Model Decomp'!N$14:O$63,2,FALSE)</f>
        <v>63097.488714802254</v>
      </c>
      <c r="E34" s="4">
        <f t="shared" si="5"/>
        <v>3.5509437914457595E-4</v>
      </c>
      <c r="F34" s="9">
        <f t="shared" si="0"/>
        <v>1.4463490394337785E-3</v>
      </c>
      <c r="G34" s="3">
        <f t="shared" si="1"/>
        <v>12.097143982376711</v>
      </c>
      <c r="H34" s="3">
        <f t="shared" si="2"/>
        <v>3.9394103757087322</v>
      </c>
      <c r="I34" s="3">
        <f t="shared" si="3"/>
        <v>0.32564796959081582</v>
      </c>
      <c r="J34" s="4">
        <f t="shared" si="4"/>
        <v>1.0904240538970971E-3</v>
      </c>
      <c r="K34" s="5"/>
      <c r="L34" s="2"/>
      <c r="M34" s="3" t="s">
        <v>59</v>
      </c>
      <c r="T34" s="7"/>
    </row>
    <row r="35" spans="1:20">
      <c r="A35" s="16" t="s">
        <v>69</v>
      </c>
      <c r="B35" s="10">
        <v>176050318</v>
      </c>
      <c r="C35" s="10">
        <v>189825.52497999993</v>
      </c>
      <c r="D35">
        <f>VLOOKUP(A35,'[8]Model Decomp'!N$14:O$63,2,FALSE)</f>
        <v>81969.02805882314</v>
      </c>
      <c r="E35" s="4">
        <f t="shared" si="5"/>
        <v>4.6129793309513886E-4</v>
      </c>
      <c r="F35" s="9">
        <f t="shared" si="0"/>
        <v>1.4169809813234003E-3</v>
      </c>
      <c r="G35" s="3">
        <f t="shared" si="1"/>
        <v>1.0782458511662554</v>
      </c>
      <c r="H35" s="3">
        <f t="shared" si="2"/>
        <v>0.46559999998877105</v>
      </c>
      <c r="I35" s="3">
        <f t="shared" si="3"/>
        <v>0.43181246603932438</v>
      </c>
      <c r="J35" s="4">
        <f t="shared" si="4"/>
        <v>1.0682830380657174E-3</v>
      </c>
      <c r="K35" s="6">
        <v>5.8999999999999999E-3</v>
      </c>
      <c r="L35" s="21">
        <f>K35*0.8</f>
        <v>4.7200000000000002E-3</v>
      </c>
      <c r="M35" s="23">
        <f>K35-L35</f>
        <v>1.1799999999999996E-3</v>
      </c>
      <c r="N35" s="25">
        <f>M35/10</f>
        <v>1.1799999999999997E-4</v>
      </c>
      <c r="T35" s="7"/>
    </row>
    <row r="36" spans="1:20">
      <c r="A36" s="16" t="s">
        <v>68</v>
      </c>
      <c r="B36" s="10">
        <v>9118081</v>
      </c>
      <c r="C36" s="10">
        <v>135129.07566</v>
      </c>
      <c r="D36">
        <f>VLOOKUP(A36,'[8]Model Decomp'!N$14:O$63,2,FALSE)</f>
        <v>120577.50314109205</v>
      </c>
      <c r="E36" s="4">
        <f t="shared" si="5"/>
        <v>6.7857524108791986E-4</v>
      </c>
      <c r="F36" s="9">
        <f t="shared" si="0"/>
        <v>1.0086911665552075E-3</v>
      </c>
      <c r="G36" s="3">
        <f t="shared" si="1"/>
        <v>14.819902966424623</v>
      </c>
      <c r="H36" s="3">
        <f t="shared" si="2"/>
        <v>13.22399999968108</v>
      </c>
      <c r="I36" s="3">
        <f t="shared" si="3"/>
        <v>0.89231353468648489</v>
      </c>
      <c r="J36" s="4">
        <f t="shared" si="4"/>
        <v>7.6046727378884578E-4</v>
      </c>
      <c r="K36" s="6">
        <v>7.3599999999999999E-2</v>
      </c>
      <c r="L36" s="21">
        <f>K36*0.8</f>
        <v>5.8880000000000002E-2</v>
      </c>
      <c r="M36" s="23">
        <v>1.072E-2</v>
      </c>
      <c r="N36" s="25">
        <f>M36/10</f>
        <v>1.072E-3</v>
      </c>
      <c r="P36">
        <f>O36/10</f>
        <v>0</v>
      </c>
      <c r="T36" s="7"/>
    </row>
    <row r="37" spans="1:20">
      <c r="A37" s="16" t="s">
        <v>82</v>
      </c>
      <c r="B37" s="10">
        <v>1194222971</v>
      </c>
      <c r="C37" s="10">
        <v>82857.238899999997</v>
      </c>
      <c r="D37">
        <f>VLOOKUP(A37,'[8]Model Decomp'!N$14:O$63,2,FALSE)</f>
        <v>4012.589182463229</v>
      </c>
      <c r="E37" s="32">
        <f t="shared" si="5"/>
        <v>2.2581688963078526E-5</v>
      </c>
      <c r="F37" s="9">
        <f t="shared" si="0"/>
        <v>6.1850023435277982E-4</v>
      </c>
      <c r="G37" s="3">
        <f t="shared" si="1"/>
        <v>6.9381715904039493E-2</v>
      </c>
      <c r="H37" s="3">
        <f t="shared" si="2"/>
        <v>3.3599999999189673E-3</v>
      </c>
      <c r="I37" s="3">
        <f t="shared" si="3"/>
        <v>4.8427744343569105E-2</v>
      </c>
      <c r="J37" s="32">
        <f t="shared" si="4"/>
        <v>4.6629652628198923E-4</v>
      </c>
      <c r="K37" s="6">
        <v>4.1999999999999996E-6</v>
      </c>
      <c r="L37" s="68">
        <f>K37*0.1</f>
        <v>4.2E-7</v>
      </c>
      <c r="M37" s="31">
        <f>K37-L37</f>
        <v>3.7799999999999994E-6</v>
      </c>
      <c r="N37" s="34">
        <f>M37/10</f>
        <v>3.7799999999999992E-7</v>
      </c>
      <c r="P37" t="s">
        <v>59</v>
      </c>
    </row>
    <row r="38" spans="1:20">
      <c r="A38" t="s">
        <v>46</v>
      </c>
      <c r="B38" s="7"/>
      <c r="D38">
        <f>VLOOKUP(A38,'[8]Model Decomp'!N$14:O$63,2,FALSE)</f>
        <v>3399920.7393385312</v>
      </c>
      <c r="E38" s="4">
        <f t="shared" si="5"/>
        <v>1.9133768532898211E-2</v>
      </c>
      <c r="F38" s="9">
        <f t="shared" si="0"/>
        <v>0</v>
      </c>
      <c r="G38" s="3" t="e">
        <f t="shared" si="1"/>
        <v>#DIV/0!</v>
      </c>
      <c r="H38" s="3" t="e">
        <f t="shared" si="2"/>
        <v>#DIV/0!</v>
      </c>
      <c r="I38" s="3" t="e">
        <f t="shared" si="3"/>
        <v>#DIV/0!</v>
      </c>
      <c r="J38" s="4">
        <f t="shared" si="4"/>
        <v>0</v>
      </c>
      <c r="K38" s="6"/>
      <c r="L38" s="11"/>
      <c r="M38" s="3"/>
      <c r="N38" s="6"/>
    </row>
    <row r="39" spans="1:20">
      <c r="A39" t="s">
        <v>47</v>
      </c>
      <c r="B39" s="7"/>
      <c r="D39">
        <f>VLOOKUP(A39,'[8]Model Decomp'!N$14:O$63,2,FALSE)</f>
        <v>1308197.2504400827</v>
      </c>
      <c r="E39" s="4">
        <f t="shared" si="5"/>
        <v>7.3621549748728119E-3</v>
      </c>
      <c r="F39" s="9">
        <f t="shared" si="0"/>
        <v>0</v>
      </c>
      <c r="G39" s="3" t="e">
        <f t="shared" si="1"/>
        <v>#DIV/0!</v>
      </c>
      <c r="H39" s="3" t="e">
        <f t="shared" si="2"/>
        <v>#DIV/0!</v>
      </c>
      <c r="I39" s="3" t="e">
        <f t="shared" si="3"/>
        <v>#DIV/0!</v>
      </c>
      <c r="J39" s="4">
        <f t="shared" si="4"/>
        <v>0</v>
      </c>
      <c r="K39" s="5"/>
      <c r="L39" s="2"/>
      <c r="M39" s="3"/>
    </row>
    <row r="40" spans="1:20">
      <c r="A40" t="s">
        <v>48</v>
      </c>
      <c r="B40" s="7"/>
      <c r="D40">
        <f>VLOOKUP(A40,'[8]Model Decomp'!N$14:O$63,2,FALSE)</f>
        <v>7723064.3932105983</v>
      </c>
      <c r="E40" s="4">
        <f t="shared" si="5"/>
        <v>4.3463168054061488E-2</v>
      </c>
      <c r="F40" s="9">
        <f t="shared" si="0"/>
        <v>0</v>
      </c>
      <c r="G40" s="3" t="e">
        <f t="shared" si="1"/>
        <v>#DIV/0!</v>
      </c>
      <c r="H40" s="3" t="e">
        <f t="shared" si="2"/>
        <v>#DIV/0!</v>
      </c>
      <c r="I40" s="3" t="e">
        <f t="shared" si="3"/>
        <v>#DIV/0!</v>
      </c>
      <c r="J40" s="4">
        <f t="shared" si="4"/>
        <v>0</v>
      </c>
      <c r="K40" s="5"/>
      <c r="L40" s="2"/>
      <c r="M40" s="3"/>
    </row>
    <row r="41" spans="1:20">
      <c r="A41" t="s">
        <v>49</v>
      </c>
      <c r="B41" s="7"/>
      <c r="D41">
        <f>VLOOKUP(A41,'[8]Model Decomp'!N$14:O$63,2,FALSE)</f>
        <v>9156601.5947871488</v>
      </c>
      <c r="E41" s="4">
        <f t="shared" si="5"/>
        <v>5.1530699947055204E-2</v>
      </c>
      <c r="F41" s="9">
        <f t="shared" si="0"/>
        <v>0</v>
      </c>
      <c r="G41" s="3" t="e">
        <f t="shared" si="1"/>
        <v>#DIV/0!</v>
      </c>
      <c r="H41" s="3" t="e">
        <f t="shared" si="2"/>
        <v>#DIV/0!</v>
      </c>
      <c r="I41" s="3" t="e">
        <f t="shared" si="3"/>
        <v>#DIV/0!</v>
      </c>
      <c r="J41" s="4">
        <f t="shared" si="4"/>
        <v>0</v>
      </c>
      <c r="K41" s="5"/>
      <c r="L41" s="2"/>
      <c r="M41" s="3"/>
    </row>
    <row r="43" spans="1:20">
      <c r="B43" t="s">
        <v>43</v>
      </c>
      <c r="C43" s="5">
        <f>SUM(C3:C37)</f>
        <v>133964765.56990264</v>
      </c>
    </row>
    <row r="44" spans="1:20">
      <c r="B44" s="14"/>
      <c r="C44" s="14"/>
      <c r="D44" s="14"/>
    </row>
    <row r="45" spans="1:20">
      <c r="E45" s="7"/>
    </row>
    <row r="46" spans="1:20">
      <c r="E46" s="3">
        <f>E1/C43</f>
        <v>1.3264096974609385</v>
      </c>
    </row>
    <row r="47" spans="1:20">
      <c r="E47" s="7"/>
    </row>
    <row r="48" spans="1:20">
      <c r="E48" s="7"/>
    </row>
    <row r="49" spans="1:40">
      <c r="E49" s="7"/>
    </row>
    <row r="50" spans="1:40">
      <c r="E50" s="7"/>
    </row>
    <row r="51" spans="1:40">
      <c r="E51" s="7"/>
    </row>
    <row r="52" spans="1:40">
      <c r="E52" s="7"/>
    </row>
    <row r="53" spans="1:40">
      <c r="E53" s="7" t="s">
        <v>63</v>
      </c>
      <c r="F53" t="s">
        <v>65</v>
      </c>
      <c r="H53" t="s">
        <v>67</v>
      </c>
      <c r="I53" t="s">
        <v>75</v>
      </c>
      <c r="J53" t="s">
        <v>73</v>
      </c>
      <c r="K53" t="s">
        <v>64</v>
      </c>
      <c r="L53" t="s">
        <v>77</v>
      </c>
      <c r="M53" t="s">
        <v>66</v>
      </c>
      <c r="N53" t="s">
        <v>79</v>
      </c>
      <c r="O53" t="s">
        <v>83</v>
      </c>
      <c r="P53" t="s">
        <v>78</v>
      </c>
      <c r="Q53" t="s">
        <v>81</v>
      </c>
      <c r="R53" t="s">
        <v>76</v>
      </c>
      <c r="S53" t="s">
        <v>84</v>
      </c>
      <c r="T53" t="s">
        <v>23</v>
      </c>
      <c r="U53" t="s">
        <v>62</v>
      </c>
      <c r="V53" t="s">
        <v>72</v>
      </c>
      <c r="W53" t="s">
        <v>60</v>
      </c>
      <c r="X53" t="s">
        <v>14</v>
      </c>
      <c r="Y53" t="s">
        <v>21</v>
      </c>
      <c r="Z53" t="s">
        <v>74</v>
      </c>
      <c r="AA53" t="s">
        <v>80</v>
      </c>
      <c r="AB53" t="s">
        <v>35</v>
      </c>
      <c r="AC53" t="s">
        <v>34</v>
      </c>
      <c r="AD53" t="s">
        <v>11</v>
      </c>
      <c r="AE53" t="s">
        <v>36</v>
      </c>
      <c r="AF53" t="s">
        <v>70</v>
      </c>
      <c r="AG53" t="s">
        <v>22</v>
      </c>
      <c r="AH53" t="s">
        <v>69</v>
      </c>
      <c r="AI53" t="s">
        <v>68</v>
      </c>
      <c r="AJ53" t="s">
        <v>82</v>
      </c>
      <c r="AK53" t="s">
        <v>46</v>
      </c>
      <c r="AL53" t="s">
        <v>47</v>
      </c>
      <c r="AM53" t="s">
        <v>48</v>
      </c>
      <c r="AN53" t="s">
        <v>49</v>
      </c>
    </row>
    <row r="54" spans="1:40">
      <c r="E54" s="7">
        <v>1226092791</v>
      </c>
      <c r="F54">
        <v>243618158</v>
      </c>
      <c r="H54">
        <v>1772891511</v>
      </c>
      <c r="I54">
        <v>582211741</v>
      </c>
      <c r="J54">
        <v>35142074</v>
      </c>
      <c r="K54">
        <v>112806883</v>
      </c>
      <c r="L54">
        <v>83881153</v>
      </c>
      <c r="M54">
        <v>521612098</v>
      </c>
      <c r="N54">
        <v>1079189401</v>
      </c>
      <c r="O54">
        <v>54358908269</v>
      </c>
      <c r="P54">
        <v>772993966</v>
      </c>
      <c r="Q54">
        <v>191318984</v>
      </c>
      <c r="R54">
        <v>51701626</v>
      </c>
      <c r="S54">
        <v>207863282</v>
      </c>
      <c r="T54">
        <v>278750974</v>
      </c>
      <c r="U54">
        <v>113508609</v>
      </c>
      <c r="V54">
        <v>10605875</v>
      </c>
      <c r="X54">
        <v>41622083</v>
      </c>
      <c r="Y54">
        <v>151625209</v>
      </c>
      <c r="Z54">
        <v>132309269</v>
      </c>
      <c r="AA54">
        <v>55245635</v>
      </c>
      <c r="AB54">
        <v>2601971142</v>
      </c>
      <c r="AC54">
        <v>298158274</v>
      </c>
      <c r="AD54">
        <v>21374381</v>
      </c>
      <c r="AE54">
        <v>4061116</v>
      </c>
      <c r="AF54">
        <v>58171396</v>
      </c>
      <c r="AG54">
        <v>16016988</v>
      </c>
      <c r="AH54">
        <v>176050318</v>
      </c>
      <c r="AI54">
        <v>9118081</v>
      </c>
      <c r="AJ54">
        <v>1194222971</v>
      </c>
    </row>
    <row r="55" spans="1:40">
      <c r="E55" s="7">
        <v>10845689.229999993</v>
      </c>
      <c r="F55">
        <v>7721555.5200000014</v>
      </c>
      <c r="H55">
        <v>5544010.8930000039</v>
      </c>
      <c r="I55">
        <v>4984919.2200000016</v>
      </c>
      <c r="J55">
        <v>4917975.6900000023</v>
      </c>
      <c r="K55">
        <v>4431071.1499999985</v>
      </c>
      <c r="L55">
        <v>4081414.4655999984</v>
      </c>
      <c r="M55">
        <v>2891010.709999999</v>
      </c>
      <c r="N55">
        <v>2176989.3845890015</v>
      </c>
      <c r="O55">
        <v>1964225.7976600011</v>
      </c>
      <c r="P55">
        <v>1962321.8418136297</v>
      </c>
      <c r="Q55">
        <v>1905533.4399999985</v>
      </c>
      <c r="R55">
        <v>1794892.0966999994</v>
      </c>
      <c r="S55">
        <v>1786738.4500000002</v>
      </c>
      <c r="T55">
        <v>1714567.1199999985</v>
      </c>
      <c r="U55">
        <v>1495682.6999999995</v>
      </c>
      <c r="V55">
        <v>1343781.9500000002</v>
      </c>
      <c r="X55">
        <v>1168094.7200000011</v>
      </c>
      <c r="Y55">
        <v>1109236.6299999994</v>
      </c>
      <c r="Z55">
        <v>916487.64000000025</v>
      </c>
      <c r="AA55">
        <v>700015.34999999986</v>
      </c>
      <c r="AB55">
        <v>690602.14359999984</v>
      </c>
      <c r="AC55">
        <v>649176.15800000029</v>
      </c>
      <c r="AD55">
        <v>586919.18999999983</v>
      </c>
      <c r="AE55">
        <v>580219.10110000044</v>
      </c>
      <c r="AF55">
        <v>550157.1100000001</v>
      </c>
      <c r="AG55">
        <v>193759.81</v>
      </c>
      <c r="AH55">
        <v>189825.52497999993</v>
      </c>
      <c r="AI55">
        <v>135129.07566</v>
      </c>
      <c r="AJ55">
        <v>82857.238899999997</v>
      </c>
    </row>
    <row r="56" spans="1:40">
      <c r="E56" s="7"/>
    </row>
    <row r="57" spans="1:40">
      <c r="D57" t="s">
        <v>61</v>
      </c>
      <c r="E57" s="7"/>
      <c r="G57" t="s">
        <v>70</v>
      </c>
      <c r="H57" t="s">
        <v>71</v>
      </c>
    </row>
    <row r="58" spans="1:40">
      <c r="E58" s="7"/>
      <c r="G58" s="170">
        <v>58171396</v>
      </c>
      <c r="H58" s="170">
        <v>874375010</v>
      </c>
      <c r="I58" s="2">
        <f>H58/G58-1</f>
        <v>14.031013008523983</v>
      </c>
    </row>
    <row r="59" spans="1:40">
      <c r="E59" s="7"/>
      <c r="G59" s="170">
        <v>550157.1100000001</v>
      </c>
      <c r="H59" s="170">
        <v>6127859.2600000072</v>
      </c>
      <c r="I59" s="2">
        <f>H59/G59-1</f>
        <v>10.1383805618726</v>
      </c>
    </row>
    <row r="60" spans="1:40">
      <c r="E60" s="7"/>
    </row>
    <row r="61" spans="1:40">
      <c r="E61" s="7"/>
      <c r="K61" t="s">
        <v>64</v>
      </c>
    </row>
    <row r="62" spans="1:40">
      <c r="E62" s="7"/>
      <c r="K62" s="170">
        <v>112806883</v>
      </c>
      <c r="L62" s="170">
        <v>243618158</v>
      </c>
    </row>
    <row r="63" spans="1:40">
      <c r="A63" t="s">
        <v>0</v>
      </c>
      <c r="B63" t="s">
        <v>56</v>
      </c>
      <c r="C63" t="s">
        <v>57</v>
      </c>
      <c r="E63" s="7"/>
      <c r="K63" s="170">
        <v>4431071.1499999985</v>
      </c>
      <c r="L63" s="170">
        <v>7721555.5200000014</v>
      </c>
    </row>
    <row r="64" spans="1:40">
      <c r="A64" t="s">
        <v>1</v>
      </c>
      <c r="B64" s="170">
        <v>383290732</v>
      </c>
      <c r="C64" s="170">
        <v>679913094</v>
      </c>
      <c r="D64" s="2">
        <f>C64/B64-1</f>
        <v>0.77388347078530462</v>
      </c>
      <c r="E64" s="170">
        <v>2313595.7524730144</v>
      </c>
      <c r="G64" s="2">
        <f>E65/E64-1</f>
        <v>7.8209620850272685</v>
      </c>
    </row>
    <row r="65" spans="1:10">
      <c r="A65" t="s">
        <v>2</v>
      </c>
      <c r="B65" s="170">
        <v>13558238.547000002</v>
      </c>
      <c r="C65" s="170">
        <v>29139664.811999999</v>
      </c>
      <c r="D65" s="2">
        <f>C65/B65-1</f>
        <v>1.1492220181099899</v>
      </c>
      <c r="E65" s="170">
        <v>20408140.412644595</v>
      </c>
    </row>
    <row r="66" spans="1:10">
      <c r="E66" s="7"/>
    </row>
    <row r="67" spans="1:10">
      <c r="E67" s="170">
        <f>SUM(E64:E65)</f>
        <v>22721736.16511761</v>
      </c>
    </row>
    <row r="68" spans="1:10">
      <c r="E68" s="7"/>
    </row>
    <row r="69" spans="1:10">
      <c r="B69" t="s">
        <v>60</v>
      </c>
      <c r="C69" t="s">
        <v>61</v>
      </c>
      <c r="E69" s="7"/>
    </row>
    <row r="70" spans="1:10">
      <c r="B70" s="170">
        <v>1590216304</v>
      </c>
      <c r="C70" s="170">
        <v>15343881029</v>
      </c>
      <c r="D70" s="2">
        <f>C70/B70-1</f>
        <v>8.6489269984242352</v>
      </c>
      <c r="E70" s="170">
        <v>801469.01721599931</v>
      </c>
      <c r="G70" s="170">
        <v>50083.963199999998</v>
      </c>
      <c r="H70" s="170">
        <f>G75*H72/E64</f>
        <v>44846.704652701279</v>
      </c>
    </row>
    <row r="71" spans="1:10">
      <c r="B71" s="170">
        <v>1206213.6447000001</v>
      </c>
      <c r="C71" s="170">
        <v>14817929.954600008</v>
      </c>
      <c r="D71" s="2">
        <f>C71/B71-1</f>
        <v>11.284664511721227</v>
      </c>
      <c r="E71" s="170">
        <v>61317.154624370196</v>
      </c>
      <c r="H71" s="170">
        <v>40408140.412644602</v>
      </c>
      <c r="J71" s="170">
        <f>SUM(H71:H72)</f>
        <v>50721736.165117607</v>
      </c>
    </row>
    <row r="72" spans="1:10">
      <c r="H72" s="170">
        <v>10313595.752473</v>
      </c>
    </row>
    <row r="73" spans="1:10">
      <c r="B73" t="s">
        <v>62</v>
      </c>
      <c r="C73" s="7" t="s">
        <v>63</v>
      </c>
    </row>
    <row r="74" spans="1:10">
      <c r="B74" s="170">
        <v>113508609</v>
      </c>
      <c r="C74" s="170">
        <v>1226092791</v>
      </c>
      <c r="D74" s="2">
        <f>C74/B74-1</f>
        <v>9.8017603404865969</v>
      </c>
    </row>
    <row r="75" spans="1:10">
      <c r="B75" s="170">
        <v>1495682.6999999995</v>
      </c>
      <c r="C75" s="170">
        <v>10845689.229999993</v>
      </c>
      <c r="D75" s="2">
        <f>C75/B75-1</f>
        <v>6.2513302654366445</v>
      </c>
      <c r="G75" s="173">
        <v>10060.23</v>
      </c>
      <c r="H75" s="170">
        <f>G75*1.2</f>
        <v>12072.276</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33C4F7-D759-4432-9198-F3403A57A6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Model Fits</vt:lpstr>
      <vt:lpstr>Data Review</vt:lpstr>
      <vt:lpstr>Sheet2</vt:lpstr>
      <vt:lpstr>Sheet1</vt:lpstr>
      <vt:lpstr>Data Summary</vt:lpstr>
      <vt:lpstr>Contribution</vt:lpstr>
      <vt:lpstr>Media Summary</vt:lpstr>
      <vt:lpstr>Media Summary (2)</vt:lpstr>
      <vt:lpstr>Unity </vt:lpstr>
      <vt:lpstr>Decoms</vt:lpstr>
      <vt:lpstr>Sheet3</vt:lpstr>
      <vt:lpstr>Rank</vt:lpstr>
      <vt:lpstr>Split Level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Umar Farookh Nadaf</dc:creator>
  <cp:lastModifiedBy>Kavya Bhat</cp:lastModifiedBy>
  <dcterms:created xsi:type="dcterms:W3CDTF">2022-11-22T10:21:32Z</dcterms:created>
  <dcterms:modified xsi:type="dcterms:W3CDTF">2023-01-11T05:24:13Z</dcterms:modified>
</cp:coreProperties>
</file>